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activeX/activeX4.bin" ContentType="application/vnd.ms-office.activeX"/>
  <Override PartName="/xl/worksheets/sheet13.xml" ContentType="application/vnd.openxmlformats-officedocument.spreadsheetml.worksheet+xml"/>
  <Override PartName="/xl/worksheets/sheet42.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comments6.xml" ContentType="application/vnd.openxmlformats-officedocument.spreadsheetml.comments+xml"/>
  <Override PartName="/xl/charts/chart2.xml" ContentType="application/vnd.openxmlformats-officedocument.drawingml.chart+xml"/>
  <Override PartName="/xl/activeX/activeX5.xml" ContentType="application/vnd.ms-office.activeX+xml"/>
  <Override PartName="/xl/drawings/drawing17.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activeX/activeX3.xml" ContentType="application/vnd.ms-office.activeX+xml"/>
  <Override PartName="/xl/worksheets/sheet3.xml" ContentType="application/vnd.openxmlformats-officedocument.spreadsheetml.worksheet+xml"/>
  <Override PartName="/xl/activeX/activeX1.xml" ContentType="application/vnd.ms-office.activeX+xml"/>
  <Override PartName="/xl/comments2.xml" ContentType="application/vnd.openxmlformats-officedocument.spreadsheetml.comments+xml"/>
  <Override PartName="/xl/drawings/drawing13.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comments14.xml" ContentType="application/vnd.openxmlformats-officedocument.spreadsheetml.comments+xml"/>
  <Override PartName="/xl/worksheets/sheet29.xml" ContentType="application/vnd.openxmlformats-officedocument.spreadsheetml.worksheet+xml"/>
  <Override PartName="/xl/worksheets/sheet38.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activeX/activeX7.bin" ContentType="application/vnd.ms-office.activeX"/>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comments10.xml" ContentType="application/vnd.openxmlformats-officedocument.spreadsheetml.comments+xml"/>
  <Override PartName="/xl/activeX/activeX5.bin" ContentType="application/vnd.ms-office.activeX"/>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activeX/activeX3.bin" ContentType="application/vnd.ms-office.activeX"/>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activeX/activeX1.bin" ContentType="application/vnd.ms-office.activeX"/>
  <Override PartName="/xl/drawings/drawing7.xml" ContentType="application/vnd.openxmlformats-officedocument.drawing+xml"/>
  <Override PartName="/xl/comments9.xml" ContentType="application/vnd.openxmlformats-officedocument.spreadsheetml.comments+xml"/>
  <Override PartName="/xl/activeX/activeX8.xml" ContentType="application/vnd.ms-office.activeX+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Default Extension="emf" ContentType="image/x-emf"/>
  <Override PartName="/xl/drawings/drawing5.xml" ContentType="application/vnd.openxmlformats-officedocument.drawing+xml"/>
  <Override PartName="/xl/comments7.xml" ContentType="application/vnd.openxmlformats-officedocument.spreadsheetml.comments+xml"/>
  <Override PartName="/xl/activeX/activeX6.xml" ContentType="application/vnd.ms-office.activeX+xml"/>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activeX/activeX2.xml" ContentType="application/vnd.ms-office.activeX+xml"/>
  <Override PartName="/xl/charts/chart1.xml" ContentType="application/vnd.openxmlformats-officedocument.drawingml.chart+xml"/>
  <Override PartName="/xl/comments5.xml" ContentType="application/vnd.openxmlformats-officedocument.spreadsheetml.comments+xml"/>
  <Override PartName="/xl/drawings/drawing16.xml" ContentType="application/vnd.openxmlformats-officedocument.drawing+xml"/>
  <Override PartName="/xl/activeX/activeX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drawings/drawing10.xml" ContentType="application/vnd.openxmlformats-officedocument.drawing+xml"/>
  <Override PartName="/xl/comments13.xml" ContentType="application/vnd.openxmlformats-officedocument.spreadsheetml.comments+xml"/>
  <Override PartName="/xl/activeX/activeX8.bin" ContentType="application/vnd.ms-office.activeX"/>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comments11.xml" ContentType="application/vnd.openxmlformats-officedocument.spreadsheetml.comments+xml"/>
  <Override PartName="/xl/activeX/activeX6.bin" ContentType="application/vnd.ms-office.activeX"/>
  <Override PartName="/docProps/core.xml" ContentType="application/vnd.openxmlformats-package.core-properties+xml"/>
  <Override PartName="/xl/worksheets/sheet15.xml" ContentType="application/vnd.openxmlformats-officedocument.spreadsheetml.worksheet+xml"/>
  <Override PartName="/xl/activeX/activeX2.bin" ContentType="application/vnd.ms-office.activeX"/>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activeX/activeX7.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15225" windowHeight="6030" tabRatio="854" firstSheet="2" activeTab="2"/>
  </bookViews>
  <sheets>
    <sheet name="Release_Notes" sheetId="66" r:id="rId1"/>
    <sheet name="Introduction" sheetId="37" r:id="rId2"/>
    <sheet name="Decap_Selection" sheetId="35" r:id="rId3"/>
    <sheet name="Decap_Default" sheetId="63" state="veryHidden" r:id="rId4"/>
    <sheet name="Decap_Save" sheetId="65" state="veryHidden" r:id="rId5"/>
    <sheet name="auto_decap_scratch" sheetId="111" state="veryHidden" r:id="rId6"/>
    <sheet name="Calculations" sheetId="33" state="veryHidden" r:id="rId7"/>
    <sheet name="Calculations_saved_state" sheetId="113" state="veryHidden" r:id="rId8"/>
    <sheet name="Calculations_formulas" sheetId="112" state="veryHidden" r:id="rId9"/>
    <sheet name="Library" sheetId="41" r:id="rId10"/>
    <sheet name="BGA_Via" sheetId="42" r:id="rId11"/>
    <sheet name="Plane_Cap" sheetId="39" r:id="rId12"/>
    <sheet name="Cap_Mount" sheetId="40" r:id="rId13"/>
    <sheet name="X2Y_Mount" sheetId="92" r:id="rId14"/>
    <sheet name="BOM" sheetId="43" r:id="rId15"/>
    <sheet name="LH11210" sheetId="103" state="veryHidden" r:id="rId16"/>
    <sheet name="LH21210" sheetId="102" state="veryHidden" r:id="rId17"/>
    <sheet name="LH21206" sheetId="99" state="veryHidden" r:id="rId18"/>
    <sheet name="LH11206" sheetId="98" state="veryHidden" r:id="rId19"/>
    <sheet name="Calc1210" sheetId="105" state="veryHidden" r:id="rId20"/>
    <sheet name="Calc1206" sheetId="101" state="veryHidden" r:id="rId21"/>
    <sheet name="Calc0603" sheetId="91" state="veryHidden" r:id="rId22"/>
    <sheet name="Calc0805" sheetId="96" state="veryHidden" r:id="rId23"/>
    <sheet name="sim_limits1210" sheetId="104" state="veryHidden" r:id="rId24"/>
    <sheet name="sim_limits1206" sheetId="100" state="veryHidden" r:id="rId25"/>
    <sheet name="sim_limits0805" sheetId="95" state="veryHidden" r:id="rId26"/>
    <sheet name="LH20805" sheetId="97" state="veryHidden" r:id="rId27"/>
    <sheet name="LH10805" sheetId="94" state="veryHidden" r:id="rId28"/>
    <sheet name="sim_limits0603" sheetId="90" state="veryHidden" r:id="rId29"/>
    <sheet name="LH20603" sheetId="89" state="veryHidden" r:id="rId30"/>
    <sheet name="LH10603" sheetId="88" state="veryHidden" r:id="rId31"/>
    <sheet name="X2Y_Mount_Default" sheetId="93" state="veryHidden" r:id="rId32"/>
    <sheet name="Lib_Default" sheetId="58" state="veryHidden" r:id="rId33"/>
    <sheet name="Lib_Custom" sheetId="64" state="veryHidden" r:id="rId34"/>
    <sheet name="Cap_Default" sheetId="60" state="veryHidden" r:id="rId35"/>
    <sheet name="Plane_Default" sheetId="61" state="veryHidden" r:id="rId36"/>
    <sheet name="BGA_Default" sheetId="62" state="veryHidden" r:id="rId37"/>
    <sheet name="BUILD" sheetId="107" state="veryHidden" r:id="rId38"/>
    <sheet name="FAMILY" sheetId="74" state="veryHidden" r:id="rId39"/>
    <sheet name="DIE_DATA" sheetId="108" state="veryHidden" r:id="rId40"/>
    <sheet name="PKG_DATA" sheetId="109" state="veryHidden" r:id="rId41"/>
    <sheet name="Enlarged_Graph" sheetId="110" r:id="rId42"/>
    <sheet name="Dump" sheetId="67" state="veryHidden" r:id="rId43"/>
  </sheets>
  <definedNames>
    <definedName name="_xlnm._FilterDatabase" localSheetId="32" hidden="1">Lib_Default!$B$72:$B$81</definedName>
    <definedName name="Bulk_footprint_options" localSheetId="33">Lib_Custom!$D$80:$D$81</definedName>
    <definedName name="Bulk_options" localSheetId="33">Lib_Custom!$B$30:$B$36</definedName>
    <definedName name="Bulk_options" localSheetId="32">Lib_Default!$B$30:$B$36</definedName>
    <definedName name="Bulk_options">Library!$B$30:$B$36</definedName>
    <definedName name="BulkOptions">Lib_Default!$D$90:$D$91</definedName>
    <definedName name="Capacitor_properties">Decap_Selection!$H$28:$K$43,Decap_Selection!$H$47:$K$55</definedName>
    <definedName name="Cyclone_IV">FAMILY!$B$87:$O$87</definedName>
    <definedName name="Cyclone_IV_E">FAMILY!$B$4:$S$4</definedName>
    <definedName name="Cyclone_IV_GX">FAMILY!$B$5:$I$5</definedName>
    <definedName name="Decap_options" localSheetId="33">Lib_Custom!$B$11:$B$22</definedName>
    <definedName name="DecapOptions">Lib_Default!$D$72:$D$85</definedName>
    <definedName name="Dielectric_options" localSheetId="33">Lib_Custom!$B$54:$B$62</definedName>
    <definedName name="Dielectric_options" localSheetId="32">Lib_Default!$B$54:$B$62</definedName>
    <definedName name="Dielectric_options">Library!$B$54:$B$62</definedName>
    <definedName name="EP4CE10E22">FAMILY!$B$7:$N$7</definedName>
    <definedName name="EP4CE10F17">FAMILY!$B$8:$N$8</definedName>
    <definedName name="EP4CE115F23">FAMILY!$B$9:$R$9</definedName>
    <definedName name="EP4CE115F29">FAMILY!$B$10:$R$10</definedName>
    <definedName name="EP4CE15E22">FAMILY!$B$11:$R$11</definedName>
    <definedName name="EP4CE15F17">FAMILY!$B$12:$R$12</definedName>
    <definedName name="EP4CE15F23">FAMILY!$B$13:$R$13</definedName>
    <definedName name="EP4CE22E22">FAMILY!$B$14:$R$14</definedName>
    <definedName name="EP4CE22F17">FAMILY!$B$15:$R$15</definedName>
    <definedName name="EP4CE30F23">FAMILY!$B$16:$R$16</definedName>
    <definedName name="EP4CE30F29">FAMILY!$B$17:$R$17</definedName>
    <definedName name="EP4CE40F23">FAMILY!$B$18:$R$18</definedName>
    <definedName name="EP4CE40F29">FAMILY!$B$19:$R$19</definedName>
    <definedName name="EP4CE55F23">FAMILY!$B$20:$R$20</definedName>
    <definedName name="EP4CE55F29">FAMILY!$B$21:$R$21</definedName>
    <definedName name="EP4CE6E22">FAMILY!$B$22:$N$22</definedName>
    <definedName name="EP4CE6F17">FAMILY!$B$23:$N$23</definedName>
    <definedName name="EP4CE75F23">FAMILY!$B$24:$R$24</definedName>
    <definedName name="EP4CE75F29">FAMILY!$B$25:$R$25</definedName>
    <definedName name="EP4CGX110CF23">FAMILY!$B$26:$Q$26</definedName>
    <definedName name="EP4CGX110DF27">FAMILY!$B$27:$R$27</definedName>
    <definedName name="EP4CGX110DF31">FAMILY!$B$28:$R$28</definedName>
    <definedName name="EP4CGX150CF23">FAMILY!$B$29:$Q$29</definedName>
    <definedName name="EP4CGX150DF27">FAMILY!$B$30:$R$30</definedName>
    <definedName name="EP4CGX150DF31">FAMILY!$B$31:$R$31</definedName>
    <definedName name="EP4CGX15BF14">FAMILY!$B$32:$P$32</definedName>
    <definedName name="EP4CGX15BN11">FAMILY!$B$33:$P$33</definedName>
    <definedName name="EP4CGX22BF14">FAMILY!$B$34:$P$34</definedName>
    <definedName name="EP4CGX22CF19">FAMILY!$B$35:$P$35</definedName>
    <definedName name="EP4CGX30BF14">FAMILY!$B$36:$P$36</definedName>
    <definedName name="EP4CGX30CF19">FAMILY!$B$37:$P$37</definedName>
    <definedName name="EP4CGX30CF23">FAMILY!$B$38:$Q$38</definedName>
    <definedName name="EP4CGX50CF23">FAMILY!$B$39:$Q$39</definedName>
    <definedName name="EP4CGX50DF27">FAMILY!$B$40:$R$40</definedName>
    <definedName name="EP4CGX75CF23">FAMILY!$B$41:$Q$41</definedName>
    <definedName name="EP4CGX75DF27">FAMILY!$B$42:$R$42</definedName>
    <definedName name="Family_List">FAMILY!$A$1:$A$2</definedName>
    <definedName name="Footprint">Lib_Default!$B$72:$B$81</definedName>
    <definedName name="Footprint_options" localSheetId="33">Lib_Custom!$B$68:$B$73</definedName>
    <definedName name="Ftarget_options" localSheetId="33">Lib_Custom!$H$68:$H$77</definedName>
    <definedName name="gab60ag26" localSheetId="21">'LH10603'!$G$5:$G$8</definedName>
    <definedName name="gab60ag26" localSheetId="30">'LH10603'!$G$5:$G$8</definedName>
    <definedName name="gab60ag26" localSheetId="29">'LH20603'!$F$4:$F$7</definedName>
    <definedName name="gab60ag26" localSheetId="28">sim_limits0603!$G$31:$G$34</definedName>
    <definedName name="Layer_options" localSheetId="33">Lib_Custom!$D$68:$D$69</definedName>
    <definedName name="LayerOptions">Lib_Default!$D$95:$D$96</definedName>
    <definedName name="Orientation_options" localSheetId="33">Lib_Custom!$B$76:$B$77</definedName>
    <definedName name="OrientationOptions">Lib_Default!$B$109:$B$110</definedName>
    <definedName name="Other_options" localSheetId="33">Lib_Custom!$D$76:$D$77</definedName>
    <definedName name="OtherOptions">Lib_Default!$D$101:$D$103</definedName>
    <definedName name="Packages">Decap_Selection!$Q$6:$Q$12</definedName>
    <definedName name="_xlnm.Print_Area" localSheetId="14">BOM!$A$1:$K$53</definedName>
    <definedName name="_xlnm.Print_Area" localSheetId="3">Decap_Default!$A$1:$M$57</definedName>
    <definedName name="_xlnm.Print_Area" localSheetId="4">Decap_Save!$A$1:$L$57</definedName>
    <definedName name="_xlnm.Print_Area" localSheetId="2">Decap_Selection!$A$1:$M$58</definedName>
    <definedName name="Ripple_options" localSheetId="33">Lib_Custom!$F$68:$F$72</definedName>
    <definedName name="RippleOptions">Lib_Default!$B$101:$B$105</definedName>
    <definedName name="Spread_options" localSheetId="33">Lib_Custom!$B$47:$B$51</definedName>
    <definedName name="Spread_options" localSheetId="32">Lib_Default!$B$47:$B$51</definedName>
    <definedName name="Spread_options">Library!$B$47:$B$51</definedName>
    <definedName name="Transient_options" localSheetId="33">Lib_Custom!$B$80:$B$88</definedName>
    <definedName name="Transient_options">Decap_Selection!$E$20</definedName>
    <definedName name="TransientOptions">Lib_Default!$B$85:$B$98</definedName>
    <definedName name="VRM_options" localSheetId="33">Lib_Custom!$B$41:$B$44</definedName>
    <definedName name="VRM_options" localSheetId="32">Lib_Default!$B$41:$B$44</definedName>
    <definedName name="VRM_options">Library!$B$41:$B$44</definedName>
  </definedNames>
  <calcPr calcId="125725"/>
</workbook>
</file>

<file path=xl/calcChain.xml><?xml version="1.0" encoding="utf-8"?>
<calcChain xmlns="http://schemas.openxmlformats.org/spreadsheetml/2006/main">
  <c r="A39" i="33"/>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38"/>
  <c r="B408" i="109"/>
  <c r="C408"/>
  <c r="B409"/>
  <c r="C409"/>
  <c r="B410"/>
  <c r="C410"/>
  <c r="B411"/>
  <c r="C411"/>
  <c r="B412"/>
  <c r="C412"/>
  <c r="B413"/>
  <c r="C413"/>
  <c r="B414"/>
  <c r="C414"/>
  <c r="B415"/>
  <c r="C415"/>
  <c r="B416"/>
  <c r="C416"/>
  <c r="B417"/>
  <c r="C417"/>
  <c r="B418"/>
  <c r="C418"/>
  <c r="B419"/>
  <c r="C419"/>
  <c r="B420"/>
  <c r="C420"/>
  <c r="B421"/>
  <c r="C421"/>
  <c r="B422"/>
  <c r="C422"/>
  <c r="B423"/>
  <c r="C423"/>
  <c r="C407"/>
  <c r="B407"/>
  <c r="B193" i="108"/>
  <c r="C193"/>
  <c r="B194"/>
  <c r="C194"/>
  <c r="B195"/>
  <c r="C195"/>
  <c r="B180"/>
  <c r="C180"/>
  <c r="B181"/>
  <c r="C181"/>
  <c r="B182"/>
  <c r="C182"/>
  <c r="B183"/>
  <c r="C183"/>
  <c r="B184"/>
  <c r="C184"/>
  <c r="B185"/>
  <c r="C185"/>
  <c r="B186"/>
  <c r="C186"/>
  <c r="B187"/>
  <c r="C187"/>
  <c r="B188"/>
  <c r="C188"/>
  <c r="B189"/>
  <c r="C189"/>
  <c r="B190"/>
  <c r="C190"/>
  <c r="B191"/>
  <c r="C191"/>
  <c r="B192"/>
  <c r="C192"/>
  <c r="C179"/>
  <c r="B179"/>
  <c r="B374" i="109"/>
  <c r="C374"/>
  <c r="B375"/>
  <c r="C375"/>
  <c r="B376"/>
  <c r="C376"/>
  <c r="B377"/>
  <c r="C377"/>
  <c r="B378"/>
  <c r="C378"/>
  <c r="B379"/>
  <c r="C379"/>
  <c r="B380"/>
  <c r="C380"/>
  <c r="B381"/>
  <c r="C381"/>
  <c r="B382"/>
  <c r="C382"/>
  <c r="B383"/>
  <c r="C383"/>
  <c r="B384"/>
  <c r="C384"/>
  <c r="B385"/>
  <c r="C385"/>
  <c r="B386"/>
  <c r="C386"/>
  <c r="B387"/>
  <c r="C387"/>
  <c r="B388"/>
  <c r="C388"/>
  <c r="B389"/>
  <c r="C389"/>
  <c r="B390"/>
  <c r="C390"/>
  <c r="B391"/>
  <c r="C391"/>
  <c r="B392"/>
  <c r="C392"/>
  <c r="B393"/>
  <c r="C393"/>
  <c r="B394"/>
  <c r="C394"/>
  <c r="B395"/>
  <c r="C395"/>
  <c r="B396"/>
  <c r="C396"/>
  <c r="B397"/>
  <c r="C397"/>
  <c r="B398"/>
  <c r="C398"/>
  <c r="B399"/>
  <c r="C399"/>
  <c r="B400"/>
  <c r="C400"/>
  <c r="B401"/>
  <c r="C401"/>
  <c r="B402"/>
  <c r="C402"/>
  <c r="B403"/>
  <c r="C403"/>
  <c r="B404"/>
  <c r="C404"/>
  <c r="B405"/>
  <c r="C405"/>
  <c r="B406"/>
  <c r="C406"/>
  <c r="C373"/>
  <c r="B373"/>
  <c r="C274"/>
  <c r="B274"/>
  <c r="C273"/>
  <c r="B273"/>
  <c r="C272"/>
  <c r="B272"/>
  <c r="C271"/>
  <c r="B271"/>
  <c r="C270"/>
  <c r="B270"/>
  <c r="C269"/>
  <c r="B269"/>
  <c r="C268"/>
  <c r="B268"/>
  <c r="C267"/>
  <c r="B267"/>
  <c r="C266"/>
  <c r="B266"/>
  <c r="C265"/>
  <c r="B265"/>
  <c r="C264"/>
  <c r="B264"/>
  <c r="C263"/>
  <c r="B263"/>
  <c r="C262"/>
  <c r="B262"/>
  <c r="C261"/>
  <c r="B261"/>
  <c r="C260"/>
  <c r="B260"/>
  <c r="C259"/>
  <c r="B259"/>
  <c r="C258"/>
  <c r="B258"/>
  <c r="C257"/>
  <c r="B257"/>
  <c r="C256"/>
  <c r="B256"/>
  <c r="C255"/>
  <c r="B255"/>
  <c r="C254"/>
  <c r="B254"/>
  <c r="C253"/>
  <c r="B253"/>
  <c r="C252"/>
  <c r="B252"/>
  <c r="C251"/>
  <c r="B251"/>
  <c r="C250"/>
  <c r="B250"/>
  <c r="C249"/>
  <c r="B249"/>
  <c r="C180"/>
  <c r="B180"/>
  <c r="C179"/>
  <c r="B179"/>
  <c r="C178"/>
  <c r="B178"/>
  <c r="C177"/>
  <c r="B177"/>
  <c r="C176"/>
  <c r="B176"/>
  <c r="C175"/>
  <c r="B175"/>
  <c r="C174"/>
  <c r="B174"/>
  <c r="C173"/>
  <c r="B173"/>
  <c r="C172"/>
  <c r="B172"/>
  <c r="C171"/>
  <c r="B171"/>
  <c r="C170"/>
  <c r="B170"/>
  <c r="C169"/>
  <c r="B169"/>
  <c r="C168"/>
  <c r="B168"/>
  <c r="C167"/>
  <c r="B167"/>
  <c r="C166"/>
  <c r="B166"/>
  <c r="C165"/>
  <c r="B165"/>
  <c r="C164"/>
  <c r="B164"/>
  <c r="C163"/>
  <c r="B163"/>
  <c r="C162"/>
  <c r="B162"/>
  <c r="C161"/>
  <c r="B161"/>
  <c r="C160"/>
  <c r="B160"/>
  <c r="C159"/>
  <c r="B159"/>
  <c r="C158"/>
  <c r="B158"/>
  <c r="C157"/>
  <c r="B157"/>
  <c r="C156"/>
  <c r="B156"/>
  <c r="C155"/>
  <c r="B155"/>
  <c r="C154"/>
  <c r="B154"/>
  <c r="C153"/>
  <c r="B153"/>
  <c r="C152"/>
  <c r="B152"/>
  <c r="C151"/>
  <c r="B151"/>
  <c r="C150"/>
  <c r="B150"/>
  <c r="C149"/>
  <c r="B149"/>
  <c r="C148"/>
  <c r="B148"/>
  <c r="C147"/>
  <c r="B147"/>
  <c r="C178" i="108"/>
  <c r="B178"/>
  <c r="C177"/>
  <c r="B177"/>
  <c r="D176"/>
  <c r="C175"/>
  <c r="C176"/>
  <c r="B175"/>
  <c r="B176"/>
  <c r="C173"/>
  <c r="C174"/>
  <c r="B173"/>
  <c r="B174"/>
  <c r="C172"/>
  <c r="B172"/>
  <c r="C171"/>
  <c r="B171"/>
  <c r="C170"/>
  <c r="B170"/>
  <c r="D169"/>
  <c r="B169"/>
  <c r="D168"/>
  <c r="C168"/>
  <c r="D167"/>
  <c r="B167"/>
  <c r="D166"/>
  <c r="B166"/>
  <c r="C166"/>
  <c r="D165"/>
  <c r="C165"/>
  <c r="B165"/>
  <c r="D164"/>
  <c r="C164"/>
  <c r="D163"/>
  <c r="B163"/>
  <c r="D162"/>
  <c r="B162"/>
  <c r="C162"/>
  <c r="C146"/>
  <c r="B146"/>
  <c r="C145"/>
  <c r="B145"/>
  <c r="C144"/>
  <c r="B144"/>
  <c r="C143"/>
  <c r="B143"/>
  <c r="C142"/>
  <c r="B142"/>
  <c r="C141"/>
  <c r="B141"/>
  <c r="C140"/>
  <c r="B140"/>
  <c r="C139"/>
  <c r="B139"/>
  <c r="C138"/>
  <c r="B138"/>
  <c r="C137"/>
  <c r="B137"/>
  <c r="C136"/>
  <c r="B136"/>
  <c r="C135"/>
  <c r="B135"/>
  <c r="C134"/>
  <c r="B134"/>
  <c r="C133"/>
  <c r="B133"/>
  <c r="C132"/>
  <c r="B132"/>
  <c r="C131"/>
  <c r="B131"/>
  <c r="D130"/>
  <c r="C130"/>
  <c r="C116"/>
  <c r="B116"/>
  <c r="C115"/>
  <c r="B115"/>
  <c r="C114"/>
  <c r="B114"/>
  <c r="C113"/>
  <c r="B113"/>
  <c r="C112"/>
  <c r="B112"/>
  <c r="C111"/>
  <c r="B111"/>
  <c r="C110"/>
  <c r="B110"/>
  <c r="C109"/>
  <c r="B109"/>
  <c r="D108"/>
  <c r="B108"/>
  <c r="D107"/>
  <c r="B107"/>
  <c r="D106"/>
  <c r="C106"/>
  <c r="D105"/>
  <c r="C105"/>
  <c r="D104"/>
  <c r="C104"/>
  <c r="D103"/>
  <c r="C103"/>
  <c r="D102"/>
  <c r="B102"/>
  <c r="D101"/>
  <c r="B101"/>
  <c r="D100"/>
  <c r="B100"/>
  <c r="C99"/>
  <c r="C82"/>
  <c r="B99"/>
  <c r="B82"/>
  <c r="C98"/>
  <c r="B98"/>
  <c r="B81"/>
  <c r="C97"/>
  <c r="B97"/>
  <c r="B80"/>
  <c r="C96"/>
  <c r="C79"/>
  <c r="B96"/>
  <c r="B79"/>
  <c r="C95"/>
  <c r="B95"/>
  <c r="B78"/>
  <c r="C94"/>
  <c r="B94"/>
  <c r="C93"/>
  <c r="B93"/>
  <c r="B76"/>
  <c r="C92"/>
  <c r="C75"/>
  <c r="B92"/>
  <c r="D91"/>
  <c r="B91"/>
  <c r="B74"/>
  <c r="C91"/>
  <c r="C74"/>
  <c r="D90"/>
  <c r="C90"/>
  <c r="C73"/>
  <c r="D89"/>
  <c r="B89"/>
  <c r="B72"/>
  <c r="D88"/>
  <c r="C88"/>
  <c r="C71"/>
  <c r="D87"/>
  <c r="B87"/>
  <c r="B70"/>
  <c r="C87"/>
  <c r="C70"/>
  <c r="D86"/>
  <c r="C86"/>
  <c r="C69"/>
  <c r="D85"/>
  <c r="B85"/>
  <c r="B68"/>
  <c r="D84"/>
  <c r="C84"/>
  <c r="C67"/>
  <c r="B84"/>
  <c r="B67"/>
  <c r="D83"/>
  <c r="B83"/>
  <c r="B66"/>
  <c r="C81"/>
  <c r="C80"/>
  <c r="C78"/>
  <c r="C77"/>
  <c r="B77"/>
  <c r="C76"/>
  <c r="B75"/>
  <c r="C65"/>
  <c r="B65"/>
  <c r="C64"/>
  <c r="B64"/>
  <c r="C63"/>
  <c r="B63"/>
  <c r="C62"/>
  <c r="B62"/>
  <c r="C61"/>
  <c r="B61"/>
  <c r="C60"/>
  <c r="B60"/>
  <c r="C59"/>
  <c r="B59"/>
  <c r="C58"/>
  <c r="B58"/>
  <c r="D57"/>
  <c r="B57"/>
  <c r="D56"/>
  <c r="C56"/>
  <c r="B56"/>
  <c r="D55"/>
  <c r="C55"/>
  <c r="B55"/>
  <c r="D54"/>
  <c r="B54"/>
  <c r="D53"/>
  <c r="B53"/>
  <c r="D52"/>
  <c r="C52"/>
  <c r="D51"/>
  <c r="B51"/>
  <c r="D50"/>
  <c r="B50"/>
  <c r="D49"/>
  <c r="B49"/>
  <c r="C48"/>
  <c r="B48"/>
  <c r="C47"/>
  <c r="B47"/>
  <c r="C46"/>
  <c r="B46"/>
  <c r="C45"/>
  <c r="B45"/>
  <c r="C44"/>
  <c r="B44"/>
  <c r="C43"/>
  <c r="B43"/>
  <c r="C42"/>
  <c r="B42"/>
  <c r="C41"/>
  <c r="B41"/>
  <c r="D40"/>
  <c r="B40"/>
  <c r="D39"/>
  <c r="B39"/>
  <c r="D38"/>
  <c r="B38"/>
  <c r="D37"/>
  <c r="C37"/>
  <c r="D36"/>
  <c r="C36"/>
  <c r="B36"/>
  <c r="D35"/>
  <c r="B35"/>
  <c r="D34"/>
  <c r="B34"/>
  <c r="D33"/>
  <c r="C33"/>
  <c r="D32"/>
  <c r="B32"/>
  <c r="C14"/>
  <c r="C129"/>
  <c r="B14"/>
  <c r="B129"/>
  <c r="C13"/>
  <c r="C128"/>
  <c r="B13"/>
  <c r="B128"/>
  <c r="C12"/>
  <c r="C127"/>
  <c r="B12"/>
  <c r="B127"/>
  <c r="C11"/>
  <c r="C126"/>
  <c r="B11"/>
  <c r="B126"/>
  <c r="D10"/>
  <c r="C10"/>
  <c r="C125"/>
  <c r="D9"/>
  <c r="C9"/>
  <c r="C124"/>
  <c r="D8"/>
  <c r="B8"/>
  <c r="B123"/>
  <c r="D7"/>
  <c r="B7"/>
  <c r="B122"/>
  <c r="D6"/>
  <c r="C6"/>
  <c r="C121"/>
  <c r="B6"/>
  <c r="B121"/>
  <c r="D5"/>
  <c r="C5"/>
  <c r="C120"/>
  <c r="D4"/>
  <c r="B4"/>
  <c r="B119"/>
  <c r="C4"/>
  <c r="C119"/>
  <c r="D3"/>
  <c r="C3"/>
  <c r="C118"/>
  <c r="B3"/>
  <c r="B118"/>
  <c r="D2"/>
  <c r="B2"/>
  <c r="B117"/>
  <c r="C8"/>
  <c r="C123"/>
  <c r="C53"/>
  <c r="C108"/>
  <c r="C38"/>
  <c r="C50"/>
  <c r="C54"/>
  <c r="C85"/>
  <c r="C68"/>
  <c r="C101"/>
  <c r="C167"/>
  <c r="G4" i="111"/>
  <c r="G56" i="35"/>
  <c r="G3" i="111" s="1"/>
  <c r="A38" i="112"/>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D20" i="91"/>
  <c r="D26" s="1"/>
  <c r="D21"/>
  <c r="D23"/>
  <c r="D28" s="1"/>
  <c r="D22"/>
  <c r="D19"/>
  <c r="D72" s="1"/>
  <c r="D24"/>
  <c r="D19" i="105"/>
  <c r="D25" s="1"/>
  <c r="D21"/>
  <c r="D27"/>
  <c r="D31"/>
  <c r="D43" s="1"/>
  <c r="D23"/>
  <c r="D28" s="1"/>
  <c r="D48" s="1"/>
  <c r="D22"/>
  <c r="D24"/>
  <c r="D24" i="101"/>
  <c r="D23"/>
  <c r="D28" s="1"/>
  <c r="D19"/>
  <c r="D25"/>
  <c r="D21"/>
  <c r="D27"/>
  <c r="D22"/>
  <c r="D23" i="96"/>
  <c r="D28" s="1"/>
  <c r="D48" s="1"/>
  <c r="D19"/>
  <c r="D25"/>
  <c r="D38" s="1"/>
  <c r="D21"/>
  <c r="D27" s="1"/>
  <c r="D22"/>
  <c r="D24"/>
  <c r="D20"/>
  <c r="D20" i="101"/>
  <c r="D20" i="105"/>
  <c r="D72" s="1"/>
  <c r="D54"/>
  <c r="D53"/>
  <c r="D26"/>
  <c r="D30" s="1"/>
  <c r="D42" s="1"/>
  <c r="D18"/>
  <c r="Y1" i="102"/>
  <c r="Z1" i="103"/>
  <c r="D54" i="101"/>
  <c r="D53"/>
  <c r="D18"/>
  <c r="D72"/>
  <c r="D26"/>
  <c r="D30" s="1"/>
  <c r="D42" s="1"/>
  <c r="Y1" i="99"/>
  <c r="Z1" i="98"/>
  <c r="D54" i="96"/>
  <c r="D53"/>
  <c r="D18"/>
  <c r="D26"/>
  <c r="D39" s="1"/>
  <c r="Y1" i="97"/>
  <c r="Z1" i="94"/>
  <c r="M3" i="37"/>
  <c r="L2"/>
  <c r="I3" i="43"/>
  <c r="I3" i="92"/>
  <c r="M3" i="40"/>
  <c r="L3" i="35"/>
  <c r="G3" i="39"/>
  <c r="G3" i="42"/>
  <c r="M3" i="41"/>
  <c r="L2"/>
  <c r="G43" i="43"/>
  <c r="J43" s="1"/>
  <c r="G51"/>
  <c r="J51"/>
  <c r="G50"/>
  <c r="I50"/>
  <c r="G49"/>
  <c r="J49"/>
  <c r="G48"/>
  <c r="J48"/>
  <c r="G47"/>
  <c r="J47"/>
  <c r="G46"/>
  <c r="J46" s="1"/>
  <c r="I46"/>
  <c r="G45"/>
  <c r="I45"/>
  <c r="G44"/>
  <c r="I44"/>
  <c r="E34" i="39"/>
  <c r="E33"/>
  <c r="C30" i="43"/>
  <c r="C29"/>
  <c r="G42"/>
  <c r="I42" s="1"/>
  <c r="G41"/>
  <c r="I41"/>
  <c r="G40"/>
  <c r="I40" s="1"/>
  <c r="G39"/>
  <c r="J39"/>
  <c r="G38"/>
  <c r="J38" s="1"/>
  <c r="G37"/>
  <c r="I37"/>
  <c r="G36"/>
  <c r="J36" s="1"/>
  <c r="G35"/>
  <c r="I35"/>
  <c r="G34"/>
  <c r="I34" s="1"/>
  <c r="G33"/>
  <c r="I33"/>
  <c r="G32"/>
  <c r="J32" s="1"/>
  <c r="G31"/>
  <c r="I31"/>
  <c r="G30"/>
  <c r="I30" s="1"/>
  <c r="G29"/>
  <c r="I29"/>
  <c r="G28"/>
  <c r="J28" s="1"/>
  <c r="G27"/>
  <c r="I27" s="1"/>
  <c r="H2" i="92"/>
  <c r="L2" i="40"/>
  <c r="E23" i="35"/>
  <c r="E7" i="43"/>
  <c r="D18" i="91"/>
  <c r="D54"/>
  <c r="D53"/>
  <c r="Y1" i="89"/>
  <c r="Z1" i="88"/>
  <c r="E11" i="35"/>
  <c r="C2" i="33" s="1"/>
  <c r="D11" i="35"/>
  <c r="B2" i="112" s="1"/>
  <c r="D11" i="65"/>
  <c r="E11"/>
  <c r="D12"/>
  <c r="E12"/>
  <c r="D13"/>
  <c r="E13"/>
  <c r="D14"/>
  <c r="F14"/>
  <c r="E23"/>
  <c r="D11" i="63"/>
  <c r="E11"/>
  <c r="D12"/>
  <c r="E12"/>
  <c r="D13"/>
  <c r="E13"/>
  <c r="D14"/>
  <c r="F14"/>
  <c r="E23"/>
  <c r="E14" i="61"/>
  <c r="E15"/>
  <c r="E24"/>
  <c r="E25"/>
  <c r="C33"/>
  <c r="E48" i="60"/>
  <c r="E40"/>
  <c r="F48"/>
  <c r="G48"/>
  <c r="G41"/>
  <c r="H48"/>
  <c r="H22"/>
  <c r="I48"/>
  <c r="J48"/>
  <c r="K48"/>
  <c r="K22"/>
  <c r="L48"/>
  <c r="M48"/>
  <c r="N48"/>
  <c r="E49"/>
  <c r="F49"/>
  <c r="G49"/>
  <c r="H49"/>
  <c r="I49"/>
  <c r="J49"/>
  <c r="K49"/>
  <c r="L49"/>
  <c r="M49"/>
  <c r="M41"/>
  <c r="N49"/>
  <c r="E50"/>
  <c r="E51"/>
  <c r="F50"/>
  <c r="F51"/>
  <c r="G50"/>
  <c r="G51"/>
  <c r="H50"/>
  <c r="H51"/>
  <c r="H40"/>
  <c r="I50"/>
  <c r="I51"/>
  <c r="I40"/>
  <c r="J50"/>
  <c r="J51"/>
  <c r="K50"/>
  <c r="K51"/>
  <c r="L50"/>
  <c r="L51"/>
  <c r="M50"/>
  <c r="M51"/>
  <c r="N50"/>
  <c r="N51"/>
  <c r="E53"/>
  <c r="F53"/>
  <c r="G53"/>
  <c r="H53"/>
  <c r="I53"/>
  <c r="J53"/>
  <c r="K53"/>
  <c r="L53"/>
  <c r="M53"/>
  <c r="N53"/>
  <c r="H2" i="43"/>
  <c r="G7"/>
  <c r="C27"/>
  <c r="C28"/>
  <c r="F2" i="42"/>
  <c r="F2" i="39"/>
  <c r="K2" i="35"/>
  <c r="M22" i="60"/>
  <c r="I22"/>
  <c r="G22"/>
  <c r="M40"/>
  <c r="G40"/>
  <c r="M52"/>
  <c r="K52"/>
  <c r="I52"/>
  <c r="I41"/>
  <c r="G52"/>
  <c r="G23"/>
  <c r="E52"/>
  <c r="D29" i="96"/>
  <c r="D41"/>
  <c r="D31" i="101"/>
  <c r="D43" s="1"/>
  <c r="D40"/>
  <c r="D39"/>
  <c r="D25" i="91"/>
  <c r="D29" s="1"/>
  <c r="D41" s="1"/>
  <c r="D38"/>
  <c r="AG88" i="112"/>
  <c r="AG462"/>
  <c r="AG135"/>
  <c r="C2"/>
  <c r="C34" i="108"/>
  <c r="B5"/>
  <c r="B120"/>
  <c r="C7"/>
  <c r="C122"/>
  <c r="B9"/>
  <c r="B124"/>
  <c r="C32"/>
  <c r="B37"/>
  <c r="C39"/>
  <c r="B86"/>
  <c r="B69"/>
  <c r="B88"/>
  <c r="B71"/>
  <c r="C107"/>
  <c r="B168"/>
  <c r="C2"/>
  <c r="C117"/>
  <c r="B33"/>
  <c r="C35"/>
  <c r="C51"/>
  <c r="C83"/>
  <c r="C66"/>
  <c r="B90"/>
  <c r="B73"/>
  <c r="B104"/>
  <c r="C169"/>
  <c r="C40"/>
  <c r="N40" i="60"/>
  <c r="N22"/>
  <c r="L22"/>
  <c r="L40"/>
  <c r="D38" i="101"/>
  <c r="D29"/>
  <c r="D41" s="1"/>
  <c r="J23" i="60"/>
  <c r="F22"/>
  <c r="F40"/>
  <c r="AG149" i="112"/>
  <c r="AG696"/>
  <c r="D30" i="96"/>
  <c r="D42" s="1"/>
  <c r="D34" s="1"/>
  <c r="D45" s="1"/>
  <c r="K23" i="60"/>
  <c r="E41"/>
  <c r="F52"/>
  <c r="H52"/>
  <c r="J52"/>
  <c r="J41"/>
  <c r="L52"/>
  <c r="N52"/>
  <c r="E22"/>
  <c r="J22"/>
  <c r="E23"/>
  <c r="D72" i="96"/>
  <c r="C163" i="108"/>
  <c r="C89"/>
  <c r="C72"/>
  <c r="C57"/>
  <c r="C49"/>
  <c r="B52"/>
  <c r="C100"/>
  <c r="B103"/>
  <c r="B106"/>
  <c r="B130"/>
  <c r="B164"/>
  <c r="I23" i="60"/>
  <c r="J40"/>
  <c r="B10" i="108"/>
  <c r="B125"/>
  <c r="M23" i="60"/>
  <c r="D39" i="105"/>
  <c r="D40"/>
  <c r="D27" i="91"/>
  <c r="C102" i="108"/>
  <c r="B105"/>
  <c r="C32" i="43"/>
  <c r="D35"/>
  <c r="AG671" i="112"/>
  <c r="AG297"/>
  <c r="AG636"/>
  <c r="K41" i="60"/>
  <c r="K40"/>
  <c r="H23"/>
  <c r="H41"/>
  <c r="L41"/>
  <c r="L23"/>
  <c r="N23"/>
  <c r="N41"/>
  <c r="F41"/>
  <c r="F23"/>
  <c r="D31" i="91"/>
  <c r="D43"/>
  <c r="D40"/>
  <c r="AG359" i="112"/>
  <c r="AG312"/>
  <c r="AG110"/>
  <c r="AG576"/>
  <c r="AG249"/>
  <c r="AG623"/>
  <c r="AG236"/>
  <c r="AG610"/>
  <c r="AG283"/>
  <c r="AG323"/>
  <c r="AG138"/>
  <c r="AG650"/>
  <c r="AG461"/>
  <c r="AG276"/>
  <c r="AG464"/>
  <c r="AG137"/>
  <c r="AG511"/>
  <c r="AG188"/>
  <c r="AG562"/>
  <c r="AG235"/>
  <c r="AG375"/>
  <c r="AG190"/>
  <c r="AG574"/>
  <c r="AG129"/>
  <c r="AG385"/>
  <c r="AG641"/>
  <c r="AG200"/>
  <c r="AG456"/>
  <c r="AG700"/>
  <c r="AG160"/>
  <c r="AG345"/>
  <c r="AG534"/>
  <c r="AG719"/>
  <c r="AG207"/>
  <c r="AG396"/>
  <c r="AG581"/>
  <c r="AG69"/>
  <c r="AG258"/>
  <c r="AG443"/>
  <c r="AG612"/>
  <c r="AG275"/>
  <c r="AG531"/>
  <c r="AG90"/>
  <c r="AG346"/>
  <c r="AG602"/>
  <c r="AG157"/>
  <c r="AG413"/>
  <c r="AG669"/>
  <c r="AG228"/>
  <c r="AG484"/>
  <c r="I39" i="43"/>
  <c r="J29"/>
  <c r="J42"/>
  <c r="J41"/>
  <c r="J44"/>
  <c r="AG732" i="33"/>
  <c r="AG728"/>
  <c r="AG724"/>
  <c r="AG720"/>
  <c r="AG716"/>
  <c r="AG712"/>
  <c r="AG708"/>
  <c r="AG704"/>
  <c r="AG700"/>
  <c r="AG696"/>
  <c r="AG692"/>
  <c r="AG688"/>
  <c r="AG684"/>
  <c r="AG680"/>
  <c r="AG676"/>
  <c r="AG672"/>
  <c r="AG668"/>
  <c r="AG664"/>
  <c r="AG660"/>
  <c r="AG656"/>
  <c r="AG652"/>
  <c r="AG648"/>
  <c r="AG644"/>
  <c r="AG640"/>
  <c r="AG636"/>
  <c r="AG632"/>
  <c r="AG628"/>
  <c r="AG624"/>
  <c r="AG620"/>
  <c r="AG616"/>
  <c r="AG612"/>
  <c r="AG608"/>
  <c r="AG604"/>
  <c r="AG600"/>
  <c r="AG596"/>
  <c r="AG592"/>
  <c r="AG588"/>
  <c r="AG584"/>
  <c r="AG580"/>
  <c r="AG576"/>
  <c r="AG572"/>
  <c r="AG568"/>
  <c r="AG564"/>
  <c r="AG560"/>
  <c r="AG556"/>
  <c r="AG552"/>
  <c r="AG548"/>
  <c r="AG544"/>
  <c r="AG540"/>
  <c r="AG536"/>
  <c r="AG532"/>
  <c r="AG528"/>
  <c r="AG524"/>
  <c r="AG520"/>
  <c r="AG516"/>
  <c r="AG512"/>
  <c r="AG508"/>
  <c r="AG504"/>
  <c r="AG500"/>
  <c r="AG496"/>
  <c r="AG492"/>
  <c r="AG488"/>
  <c r="AG484"/>
  <c r="AG480"/>
  <c r="AG476"/>
  <c r="AG472"/>
  <c r="AG468"/>
  <c r="AG464"/>
  <c r="AG460"/>
  <c r="AG456"/>
  <c r="AG452"/>
  <c r="AG448"/>
  <c r="AG444"/>
  <c r="AG440"/>
  <c r="AG436"/>
  <c r="AG432"/>
  <c r="AG428"/>
  <c r="AG424"/>
  <c r="AG420"/>
  <c r="AG416"/>
  <c r="AG412"/>
  <c r="AG408"/>
  <c r="AG404"/>
  <c r="AG400"/>
  <c r="AG396"/>
  <c r="AG392"/>
  <c r="AG388"/>
  <c r="AG384"/>
  <c r="AG380"/>
  <c r="AG376"/>
  <c r="AG372"/>
  <c r="AG368"/>
  <c r="AG364"/>
  <c r="AG360"/>
  <c r="AG356"/>
  <c r="AG352"/>
  <c r="AG348"/>
  <c r="AG344"/>
  <c r="AG340"/>
  <c r="AG336"/>
  <c r="AG332"/>
  <c r="AG328"/>
  <c r="AG324"/>
  <c r="AG320"/>
  <c r="AG316"/>
  <c r="AG312"/>
  <c r="AG308"/>
  <c r="AG304"/>
  <c r="AG300"/>
  <c r="AG296"/>
  <c r="AG292"/>
  <c r="AG288"/>
  <c r="AG284"/>
  <c r="AG280"/>
  <c r="AG276"/>
  <c r="AG272"/>
  <c r="AG268"/>
  <c r="AG264"/>
  <c r="AG260"/>
  <c r="AG256"/>
  <c r="AG252"/>
  <c r="AG248"/>
  <c r="AG244"/>
  <c r="AG240"/>
  <c r="AG236"/>
  <c r="AG232"/>
  <c r="AG228"/>
  <c r="AG224"/>
  <c r="AG220"/>
  <c r="AG216"/>
  <c r="AG212"/>
  <c r="AG208"/>
  <c r="AG204"/>
  <c r="AG200"/>
  <c r="AG196"/>
  <c r="AG192"/>
  <c r="AG188"/>
  <c r="AG184"/>
  <c r="AG180"/>
  <c r="AG176"/>
  <c r="AG172"/>
  <c r="AG168"/>
  <c r="AG164"/>
  <c r="AG160"/>
  <c r="AG156"/>
  <c r="AG152"/>
  <c r="AG148"/>
  <c r="AG144"/>
  <c r="AG140"/>
  <c r="AG136"/>
  <c r="AG132"/>
  <c r="AG128"/>
  <c r="AG124"/>
  <c r="AG120"/>
  <c r="AG116"/>
  <c r="AG112"/>
  <c r="AG108"/>
  <c r="AG104"/>
  <c r="AG100"/>
  <c r="AG96"/>
  <c r="AG92"/>
  <c r="AG88"/>
  <c r="AG84"/>
  <c r="AG80"/>
  <c r="AG76"/>
  <c r="AG72"/>
  <c r="AG68"/>
  <c r="AG64"/>
  <c r="AG60"/>
  <c r="AG56"/>
  <c r="AG52"/>
  <c r="AG48"/>
  <c r="AG44"/>
  <c r="AG40"/>
  <c r="AG181"/>
  <c r="AG169"/>
  <c r="AG161"/>
  <c r="AG153"/>
  <c r="AG141"/>
  <c r="AG133"/>
  <c r="AG121"/>
  <c r="AG113"/>
  <c r="AG105"/>
  <c r="AG93"/>
  <c r="AG85"/>
  <c r="AG77"/>
  <c r="AG65"/>
  <c r="AG57"/>
  <c r="AG49"/>
  <c r="AG38"/>
  <c r="AG730"/>
  <c r="AG718"/>
  <c r="AG710"/>
  <c r="AG706"/>
  <c r="AG698"/>
  <c r="AG690"/>
  <c r="AG682"/>
  <c r="AG674"/>
  <c r="AG666"/>
  <c r="AG658"/>
  <c r="AG650"/>
  <c r="AG642"/>
  <c r="AG634"/>
  <c r="AG626"/>
  <c r="AG618"/>
  <c r="AG606"/>
  <c r="AG598"/>
  <c r="AG586"/>
  <c r="AG574"/>
  <c r="AG562"/>
  <c r="AG554"/>
  <c r="AG542"/>
  <c r="AG530"/>
  <c r="AG518"/>
  <c r="AG506"/>
  <c r="AG494"/>
  <c r="AG482"/>
  <c r="AG470"/>
  <c r="AG458"/>
  <c r="AG446"/>
  <c r="AG434"/>
  <c r="AG422"/>
  <c r="AG410"/>
  <c r="AG398"/>
  <c r="AG386"/>
  <c r="AG374"/>
  <c r="AG362"/>
  <c r="AG354"/>
  <c r="AG342"/>
  <c r="AG330"/>
  <c r="AG318"/>
  <c r="AG306"/>
  <c r="AG294"/>
  <c r="AG282"/>
  <c r="AG270"/>
  <c r="AG258"/>
  <c r="AG246"/>
  <c r="AG238"/>
  <c r="AG230"/>
  <c r="AG218"/>
  <c r="AG206"/>
  <c r="AG194"/>
  <c r="AG182"/>
  <c r="AG170"/>
  <c r="AG158"/>
  <c r="AG150"/>
  <c r="AG138"/>
  <c r="AG126"/>
  <c r="AG114"/>
  <c r="AG102"/>
  <c r="AG90"/>
  <c r="AG78"/>
  <c r="AG66"/>
  <c r="AG54"/>
  <c r="AG42"/>
  <c r="AG733"/>
  <c r="AG729"/>
  <c r="AG725"/>
  <c r="AG721"/>
  <c r="AG717"/>
  <c r="AG713"/>
  <c r="AG709"/>
  <c r="AG705"/>
  <c r="AG701"/>
  <c r="AG697"/>
  <c r="AG693"/>
  <c r="AG689"/>
  <c r="AG685"/>
  <c r="AG681"/>
  <c r="AG677"/>
  <c r="AG673"/>
  <c r="AG669"/>
  <c r="AG665"/>
  <c r="AG661"/>
  <c r="AG657"/>
  <c r="AG653"/>
  <c r="AG649"/>
  <c r="AG645"/>
  <c r="AG641"/>
  <c r="AG637"/>
  <c r="AG633"/>
  <c r="AG629"/>
  <c r="AG625"/>
  <c r="AG621"/>
  <c r="AG617"/>
  <c r="AG613"/>
  <c r="AG609"/>
  <c r="AG605"/>
  <c r="AG601"/>
  <c r="AG597"/>
  <c r="AG593"/>
  <c r="AG589"/>
  <c r="AG585"/>
  <c r="AG581"/>
  <c r="AG577"/>
  <c r="AG573"/>
  <c r="AG569"/>
  <c r="AG565"/>
  <c r="AG561"/>
  <c r="AG557"/>
  <c r="AG553"/>
  <c r="AG549"/>
  <c r="AG545"/>
  <c r="AG541"/>
  <c r="AG537"/>
  <c r="AG533"/>
  <c r="AG529"/>
  <c r="AG525"/>
  <c r="AG521"/>
  <c r="AG517"/>
  <c r="AG513"/>
  <c r="AG509"/>
  <c r="AG505"/>
  <c r="AG501"/>
  <c r="AG497"/>
  <c r="AG493"/>
  <c r="AG489"/>
  <c r="AG485"/>
  <c r="AG481"/>
  <c r="AG477"/>
  <c r="AG473"/>
  <c r="AG469"/>
  <c r="AG465"/>
  <c r="AG461"/>
  <c r="AG457"/>
  <c r="AG453"/>
  <c r="AG449"/>
  <c r="AG445"/>
  <c r="AG441"/>
  <c r="AG437"/>
  <c r="AG433"/>
  <c r="AG429"/>
  <c r="AG425"/>
  <c r="AG421"/>
  <c r="AG417"/>
  <c r="AG413"/>
  <c r="AG409"/>
  <c r="AG405"/>
  <c r="AG401"/>
  <c r="AG397"/>
  <c r="AG393"/>
  <c r="AG389"/>
  <c r="AG385"/>
  <c r="AG381"/>
  <c r="AG377"/>
  <c r="AG373"/>
  <c r="AG369"/>
  <c r="AG365"/>
  <c r="AG361"/>
  <c r="AG357"/>
  <c r="AG353"/>
  <c r="AG349"/>
  <c r="AG345"/>
  <c r="AG341"/>
  <c r="AG337"/>
  <c r="AG333"/>
  <c r="AG329"/>
  <c r="AG325"/>
  <c r="AG321"/>
  <c r="AG317"/>
  <c r="AG313"/>
  <c r="AG309"/>
  <c r="AG305"/>
  <c r="AG301"/>
  <c r="AG297"/>
  <c r="AG293"/>
  <c r="AG289"/>
  <c r="AG285"/>
  <c r="AG281"/>
  <c r="AG277"/>
  <c r="AG273"/>
  <c r="AG269"/>
  <c r="AG265"/>
  <c r="AG261"/>
  <c r="AG257"/>
  <c r="AG253"/>
  <c r="AG249"/>
  <c r="AG245"/>
  <c r="AG241"/>
  <c r="AG237"/>
  <c r="AG233"/>
  <c r="AG229"/>
  <c r="AG225"/>
  <c r="AG221"/>
  <c r="AG217"/>
  <c r="AG213"/>
  <c r="AG209"/>
  <c r="AG205"/>
  <c r="AG201"/>
  <c r="AG197"/>
  <c r="AG193"/>
  <c r="AG189"/>
  <c r="AG177"/>
  <c r="AG165"/>
  <c r="AG149"/>
  <c r="AG129"/>
  <c r="AG97"/>
  <c r="AG69"/>
  <c r="AG41"/>
  <c r="AG726"/>
  <c r="AG614"/>
  <c r="AG594"/>
  <c r="AG582"/>
  <c r="AG570"/>
  <c r="AG558"/>
  <c r="AG546"/>
  <c r="AG534"/>
  <c r="AG522"/>
  <c r="AG510"/>
  <c r="AG498"/>
  <c r="AG486"/>
  <c r="AG474"/>
  <c r="AG462"/>
  <c r="AG450"/>
  <c r="AG438"/>
  <c r="AG426"/>
  <c r="AG414"/>
  <c r="AG402"/>
  <c r="AG390"/>
  <c r="AG378"/>
  <c r="AG370"/>
  <c r="AG358"/>
  <c r="AG346"/>
  <c r="AG334"/>
  <c r="AG322"/>
  <c r="AG314"/>
  <c r="AG302"/>
  <c r="AG290"/>
  <c r="AG278"/>
  <c r="AG266"/>
  <c r="AG254"/>
  <c r="AG242"/>
  <c r="AG226"/>
  <c r="AG214"/>
  <c r="AG202"/>
  <c r="AG190"/>
  <c r="AG178"/>
  <c r="AG166"/>
  <c r="AG154"/>
  <c r="AG142"/>
  <c r="AG130"/>
  <c r="AG118"/>
  <c r="AG106"/>
  <c r="AG94"/>
  <c r="AG82"/>
  <c r="AG70"/>
  <c r="AG58"/>
  <c r="AG46"/>
  <c r="AG735"/>
  <c r="AG731"/>
  <c r="AG727"/>
  <c r="AG723"/>
  <c r="AG719"/>
  <c r="AG715"/>
  <c r="AG711"/>
  <c r="AG707"/>
  <c r="AG703"/>
  <c r="AG699"/>
  <c r="AG695"/>
  <c r="AG691"/>
  <c r="AG687"/>
  <c r="AG683"/>
  <c r="AG679"/>
  <c r="AG675"/>
  <c r="AG671"/>
  <c r="AG667"/>
  <c r="AG663"/>
  <c r="AG659"/>
  <c r="AG655"/>
  <c r="AG651"/>
  <c r="AG647"/>
  <c r="AG643"/>
  <c r="AG639"/>
  <c r="AG635"/>
  <c r="AG631"/>
  <c r="AG627"/>
  <c r="AG623"/>
  <c r="AG619"/>
  <c r="AG615"/>
  <c r="AG611"/>
  <c r="AG607"/>
  <c r="AG603"/>
  <c r="AG599"/>
  <c r="AG595"/>
  <c r="AG591"/>
  <c r="AG587"/>
  <c r="AG583"/>
  <c r="AG579"/>
  <c r="AG575"/>
  <c r="AG571"/>
  <c r="AG567"/>
  <c r="AG563"/>
  <c r="AG559"/>
  <c r="AG555"/>
  <c r="AG551"/>
  <c r="AG547"/>
  <c r="AG543"/>
  <c r="AG539"/>
  <c r="AG535"/>
  <c r="AG531"/>
  <c r="AG527"/>
  <c r="AG523"/>
  <c r="AG519"/>
  <c r="AG515"/>
  <c r="AG511"/>
  <c r="AG507"/>
  <c r="AG503"/>
  <c r="AG499"/>
  <c r="AG495"/>
  <c r="AG491"/>
  <c r="AG487"/>
  <c r="AG483"/>
  <c r="AG479"/>
  <c r="AG475"/>
  <c r="AG471"/>
  <c r="AG467"/>
  <c r="AG463"/>
  <c r="AG459"/>
  <c r="AG455"/>
  <c r="AG451"/>
  <c r="AG447"/>
  <c r="AG443"/>
  <c r="AG439"/>
  <c r="AG435"/>
  <c r="AG431"/>
  <c r="AG427"/>
  <c r="AG423"/>
  <c r="AG419"/>
  <c r="AG415"/>
  <c r="AG411"/>
  <c r="AG407"/>
  <c r="AG403"/>
  <c r="AG399"/>
  <c r="AG395"/>
  <c r="AG391"/>
  <c r="AG387"/>
  <c r="AG383"/>
  <c r="AG379"/>
  <c r="AG375"/>
  <c r="AG371"/>
  <c r="AG367"/>
  <c r="AG363"/>
  <c r="AG359"/>
  <c r="AG355"/>
  <c r="AG351"/>
  <c r="AG347"/>
  <c r="AG343"/>
  <c r="AG339"/>
  <c r="AG335"/>
  <c r="AG331"/>
  <c r="AG327"/>
  <c r="AG323"/>
  <c r="AG319"/>
  <c r="AG315"/>
  <c r="AG311"/>
  <c r="AG307"/>
  <c r="AG303"/>
  <c r="AG299"/>
  <c r="AG295"/>
  <c r="AG291"/>
  <c r="AG287"/>
  <c r="AG283"/>
  <c r="AG279"/>
  <c r="AG275"/>
  <c r="AG271"/>
  <c r="AG267"/>
  <c r="AG263"/>
  <c r="AG259"/>
  <c r="AG255"/>
  <c r="AG251"/>
  <c r="AG247"/>
  <c r="AG243"/>
  <c r="AG239"/>
  <c r="AG235"/>
  <c r="AG231"/>
  <c r="AG227"/>
  <c r="AG223"/>
  <c r="AG219"/>
  <c r="AG215"/>
  <c r="AG211"/>
  <c r="AG207"/>
  <c r="AG203"/>
  <c r="AG199"/>
  <c r="AG195"/>
  <c r="AG191"/>
  <c r="AG187"/>
  <c r="AG183"/>
  <c r="AG179"/>
  <c r="AG175"/>
  <c r="AG171"/>
  <c r="AG167"/>
  <c r="AG163"/>
  <c r="AG159"/>
  <c r="AG155"/>
  <c r="AG151"/>
  <c r="AG147"/>
  <c r="AG143"/>
  <c r="AG139"/>
  <c r="AG135"/>
  <c r="AG131"/>
  <c r="AG127"/>
  <c r="AG123"/>
  <c r="AG119"/>
  <c r="AG115"/>
  <c r="AG111"/>
  <c r="AG107"/>
  <c r="AG103"/>
  <c r="AG99"/>
  <c r="AG95"/>
  <c r="AG91"/>
  <c r="AG87"/>
  <c r="AG83"/>
  <c r="AG79"/>
  <c r="AG75"/>
  <c r="AG71"/>
  <c r="AG67"/>
  <c r="AG63"/>
  <c r="AG59"/>
  <c r="AG55"/>
  <c r="AG51"/>
  <c r="AG47"/>
  <c r="AG43"/>
  <c r="AG39"/>
  <c r="AG185"/>
  <c r="AG173"/>
  <c r="AG157"/>
  <c r="AG145"/>
  <c r="AG137"/>
  <c r="AG125"/>
  <c r="AG117"/>
  <c r="AG109"/>
  <c r="AG101"/>
  <c r="AG89"/>
  <c r="AG81"/>
  <c r="AG73"/>
  <c r="AG61"/>
  <c r="AG53"/>
  <c r="AG45"/>
  <c r="AG734"/>
  <c r="AG722"/>
  <c r="AG714"/>
  <c r="AG702"/>
  <c r="AG694"/>
  <c r="AG686"/>
  <c r="AG678"/>
  <c r="AG670"/>
  <c r="AG662"/>
  <c r="AG654"/>
  <c r="AG646"/>
  <c r="AG638"/>
  <c r="AG630"/>
  <c r="AG622"/>
  <c r="AG610"/>
  <c r="AG602"/>
  <c r="AG590"/>
  <c r="AG578"/>
  <c r="AG566"/>
  <c r="AG550"/>
  <c r="AG538"/>
  <c r="AG526"/>
  <c r="AG514"/>
  <c r="AG502"/>
  <c r="AG490"/>
  <c r="AG478"/>
  <c r="AG466"/>
  <c r="AG454"/>
  <c r="AG442"/>
  <c r="AG430"/>
  <c r="AG418"/>
  <c r="AG406"/>
  <c r="AG394"/>
  <c r="AG382"/>
  <c r="AG366"/>
  <c r="AG350"/>
  <c r="AG338"/>
  <c r="AG326"/>
  <c r="AG310"/>
  <c r="AG298"/>
  <c r="AG286"/>
  <c r="AG274"/>
  <c r="AG262"/>
  <c r="AG250"/>
  <c r="AG234"/>
  <c r="AG222"/>
  <c r="AG210"/>
  <c r="AG198"/>
  <c r="AG186"/>
  <c r="AG174"/>
  <c r="AG162"/>
  <c r="AG146"/>
  <c r="AG134"/>
  <c r="AG122"/>
  <c r="AG110"/>
  <c r="AG98"/>
  <c r="AG86"/>
  <c r="AG74"/>
  <c r="AG62"/>
  <c r="AG50"/>
  <c r="AG37"/>
  <c r="AG688" i="112"/>
  <c r="AG408"/>
  <c r="AG152"/>
  <c r="AG593"/>
  <c r="AG337"/>
  <c r="AG81"/>
  <c r="AG526"/>
  <c r="AG270"/>
  <c r="AG711"/>
  <c r="AG455"/>
  <c r="AG199"/>
  <c r="AG716"/>
  <c r="AG395"/>
  <c r="AG210"/>
  <c r="AG722"/>
  <c r="AG533"/>
  <c r="AG92"/>
  <c r="AG348"/>
  <c r="AG608"/>
  <c r="AG95"/>
  <c r="AG351"/>
  <c r="AG607"/>
  <c r="AG166"/>
  <c r="AG422"/>
  <c r="AG678"/>
  <c r="AG233"/>
  <c r="AG489"/>
  <c r="AG48"/>
  <c r="AG304"/>
  <c r="AG560"/>
  <c r="AG213"/>
  <c r="AG587"/>
  <c r="AG231"/>
  <c r="AG46"/>
  <c r="AG558"/>
  <c r="AG369"/>
  <c r="AG184"/>
  <c r="AG341"/>
  <c r="AG715"/>
  <c r="AG167"/>
  <c r="AG679"/>
  <c r="AG494"/>
  <c r="AG305"/>
  <c r="AG120"/>
  <c r="AG656"/>
  <c r="AG384"/>
  <c r="AG128"/>
  <c r="AG569"/>
  <c r="AG313"/>
  <c r="AG57"/>
  <c r="AG502"/>
  <c r="AG246"/>
  <c r="AG687"/>
  <c r="AG431"/>
  <c r="AG175"/>
  <c r="AG556"/>
  <c r="AG300"/>
  <c r="AG44"/>
  <c r="AG485"/>
  <c r="AG229"/>
  <c r="AG674"/>
  <c r="AG418"/>
  <c r="AG162"/>
  <c r="AG603"/>
  <c r="AG347"/>
  <c r="AG91"/>
  <c r="AG37"/>
  <c r="AG163"/>
  <c r="AG291"/>
  <c r="AG419"/>
  <c r="AG547"/>
  <c r="AG675"/>
  <c r="AG106"/>
  <c r="AG234"/>
  <c r="AG362"/>
  <c r="AG490"/>
  <c r="AG618"/>
  <c r="AG45"/>
  <c r="AG173"/>
  <c r="AG301"/>
  <c r="AG429"/>
  <c r="AG557"/>
  <c r="AG685"/>
  <c r="AG116"/>
  <c r="AG244"/>
  <c r="AG372"/>
  <c r="AG500"/>
  <c r="AG640"/>
  <c r="AG528"/>
  <c r="AG272"/>
  <c r="AG713"/>
  <c r="AG457"/>
  <c r="AG201"/>
  <c r="AG646"/>
  <c r="AG390"/>
  <c r="AG134"/>
  <c r="AG575"/>
  <c r="AG319"/>
  <c r="AG63"/>
  <c r="AG508"/>
  <c r="AG252"/>
  <c r="AG693"/>
  <c r="AG437"/>
  <c r="AG181"/>
  <c r="AG626"/>
  <c r="AG370"/>
  <c r="AG114"/>
  <c r="AG555"/>
  <c r="AG299"/>
  <c r="AG43"/>
  <c r="AG87"/>
  <c r="AG215"/>
  <c r="AG343"/>
  <c r="AG471"/>
  <c r="AG599"/>
  <c r="AG727"/>
  <c r="AG158"/>
  <c r="AG286"/>
  <c r="AG414"/>
  <c r="AG542"/>
  <c r="AG670"/>
  <c r="AG97"/>
  <c r="AG225"/>
  <c r="AG353"/>
  <c r="AG481"/>
  <c r="AG609"/>
  <c r="AG40"/>
  <c r="AG168"/>
  <c r="AG296"/>
  <c r="AG424"/>
  <c r="AG552"/>
  <c r="AG720"/>
  <c r="AG480"/>
  <c r="AG224"/>
  <c r="AG665"/>
  <c r="AG409"/>
  <c r="AG153"/>
  <c r="AG598"/>
  <c r="AG342"/>
  <c r="AG86"/>
  <c r="AG527"/>
  <c r="AG271"/>
  <c r="AG628"/>
  <c r="AG460"/>
  <c r="AG204"/>
  <c r="AG645"/>
  <c r="AG389"/>
  <c r="AG133"/>
  <c r="AG578"/>
  <c r="AG322"/>
  <c r="AG66"/>
  <c r="AG507"/>
  <c r="AG251"/>
  <c r="AG708"/>
  <c r="AG115"/>
  <c r="AG243"/>
  <c r="AG371"/>
  <c r="AG499"/>
  <c r="AG627"/>
  <c r="AG58"/>
  <c r="AG186"/>
  <c r="AG314"/>
  <c r="AG442"/>
  <c r="AG570"/>
  <c r="AG698"/>
  <c r="AG125"/>
  <c r="AG253"/>
  <c r="AG381"/>
  <c r="AG509"/>
  <c r="AG637"/>
  <c r="AG68"/>
  <c r="AG196"/>
  <c r="AG324"/>
  <c r="AG452"/>
  <c r="AG580"/>
  <c r="AG614"/>
  <c r="AG425"/>
  <c r="AG681"/>
  <c r="AG240"/>
  <c r="AG496"/>
  <c r="AG469"/>
  <c r="AG103"/>
  <c r="AG615"/>
  <c r="AG430"/>
  <c r="AG241"/>
  <c r="AG56"/>
  <c r="AG568"/>
  <c r="AG274"/>
  <c r="AG39"/>
  <c r="AG551"/>
  <c r="AG177"/>
  <c r="AG689"/>
  <c r="AG504"/>
  <c r="AG448"/>
  <c r="AG192"/>
  <c r="AG633"/>
  <c r="AG377"/>
  <c r="AG121"/>
  <c r="AG566"/>
  <c r="AG310"/>
  <c r="AG54"/>
  <c r="AG239"/>
  <c r="AG632"/>
  <c r="AG364"/>
  <c r="AG108"/>
  <c r="AG549"/>
  <c r="AG293"/>
  <c r="AG38"/>
  <c r="AG482"/>
  <c r="AG226"/>
  <c r="AG667"/>
  <c r="AG411"/>
  <c r="AG155"/>
  <c r="AG676"/>
  <c r="AG259"/>
  <c r="AG387"/>
  <c r="AG515"/>
  <c r="AG643"/>
  <c r="AG74"/>
  <c r="AG202"/>
  <c r="AG330"/>
  <c r="AG458"/>
  <c r="AG586"/>
  <c r="AG714"/>
  <c r="AG141"/>
  <c r="AG397"/>
  <c r="AG525"/>
  <c r="AG653"/>
  <c r="AG84"/>
  <c r="AG212"/>
  <c r="AG340"/>
  <c r="AG600"/>
  <c r="AG592"/>
  <c r="AG336"/>
  <c r="AG80"/>
  <c r="AG521"/>
  <c r="AG710"/>
  <c r="AG454"/>
  <c r="AG639"/>
  <c r="AG383"/>
  <c r="AG127"/>
  <c r="AG316"/>
  <c r="AG60"/>
  <c r="AG501"/>
  <c r="AG245"/>
  <c r="AG434"/>
  <c r="AG178"/>
  <c r="AG619"/>
  <c r="AG363"/>
  <c r="AG107"/>
  <c r="AG183"/>
  <c r="AG311"/>
  <c r="AG439"/>
  <c r="AG695"/>
  <c r="AG126"/>
  <c r="AG382"/>
  <c r="AG472"/>
  <c r="AG216"/>
  <c r="AG657"/>
  <c r="AG401"/>
  <c r="AG145"/>
  <c r="AG590"/>
  <c r="AG334"/>
  <c r="AG78"/>
  <c r="AG519"/>
  <c r="AG263"/>
  <c r="AG660"/>
  <c r="AG267"/>
  <c r="AG82"/>
  <c r="AG594"/>
  <c r="AG405"/>
  <c r="AG725"/>
  <c r="AG284"/>
  <c r="AG540"/>
  <c r="AG712"/>
  <c r="AG287"/>
  <c r="AG543"/>
  <c r="AG102"/>
  <c r="AG358"/>
  <c r="AG169"/>
  <c r="AG146"/>
  <c r="AG366"/>
  <c r="AG495"/>
  <c r="AG131"/>
  <c r="AG269"/>
  <c r="AG468"/>
  <c r="AG265"/>
  <c r="AG198"/>
  <c r="AG572"/>
  <c r="AG690"/>
  <c r="AG55"/>
  <c r="AG567"/>
  <c r="AG254"/>
  <c r="AG648"/>
  <c r="AG536"/>
  <c r="AG280"/>
  <c r="AG721"/>
  <c r="AG465"/>
  <c r="AG209"/>
  <c r="AG654"/>
  <c r="AG398"/>
  <c r="AG142"/>
  <c r="AG583"/>
  <c r="AG327"/>
  <c r="AG71"/>
  <c r="AG139"/>
  <c r="AG651"/>
  <c r="AG466"/>
  <c r="AG277"/>
  <c r="AG661"/>
  <c r="AG220"/>
  <c r="AG476"/>
  <c r="AG223"/>
  <c r="AG479"/>
  <c r="AG735"/>
  <c r="AG294"/>
  <c r="AG550"/>
  <c r="AG105"/>
  <c r="AG361"/>
  <c r="AG617"/>
  <c r="AG176"/>
  <c r="AG432"/>
  <c r="AG402"/>
  <c r="AG75"/>
  <c r="AG487"/>
  <c r="AG302"/>
  <c r="AG113"/>
  <c r="AG625"/>
  <c r="AG440"/>
  <c r="AG530"/>
  <c r="AG203"/>
  <c r="AG423"/>
  <c r="AG238"/>
  <c r="AG49"/>
  <c r="AG561"/>
  <c r="AG376"/>
  <c r="AG512"/>
  <c r="AG256"/>
  <c r="AG697"/>
  <c r="AG441"/>
  <c r="AG185"/>
  <c r="AG630"/>
  <c r="AG374"/>
  <c r="AG118"/>
  <c r="AG559"/>
  <c r="AG303"/>
  <c r="AG47"/>
  <c r="AG428"/>
  <c r="AG172"/>
  <c r="AG613"/>
  <c r="AG357"/>
  <c r="AG101"/>
  <c r="AG546"/>
  <c r="AG290"/>
  <c r="AG731"/>
  <c r="AG475"/>
  <c r="AG219"/>
  <c r="AG732"/>
  <c r="AG99"/>
  <c r="AG227"/>
  <c r="AG355"/>
  <c r="AG483"/>
  <c r="AG611"/>
  <c r="AG42"/>
  <c r="AG170"/>
  <c r="AG298"/>
  <c r="AG426"/>
  <c r="AG554"/>
  <c r="AG682"/>
  <c r="AG109"/>
  <c r="AG237"/>
  <c r="AG365"/>
  <c r="AG493"/>
  <c r="AG621"/>
  <c r="AG52"/>
  <c r="AG180"/>
  <c r="AG308"/>
  <c r="AG436"/>
  <c r="AG564"/>
  <c r="AG680"/>
  <c r="AG400"/>
  <c r="AG144"/>
  <c r="AG585"/>
  <c r="AG329"/>
  <c r="AG73"/>
  <c r="AG518"/>
  <c r="AG262"/>
  <c r="AG703"/>
  <c r="AG447"/>
  <c r="AG191"/>
  <c r="AG652"/>
  <c r="AG380"/>
  <c r="AG124"/>
  <c r="AG565"/>
  <c r="AG309"/>
  <c r="AG53"/>
  <c r="AG498"/>
  <c r="AG242"/>
  <c r="AG683"/>
  <c r="AG427"/>
  <c r="AG171"/>
  <c r="AG596"/>
  <c r="AG151"/>
  <c r="AG279"/>
  <c r="AG407"/>
  <c r="AG535"/>
  <c r="AG663"/>
  <c r="AG94"/>
  <c r="AG222"/>
  <c r="AG350"/>
  <c r="AG478"/>
  <c r="AG606"/>
  <c r="AG734"/>
  <c r="AG161"/>
  <c r="AG289"/>
  <c r="AG417"/>
  <c r="AG545"/>
  <c r="AG673"/>
  <c r="AG104"/>
  <c r="AG232"/>
  <c r="AG360"/>
  <c r="AG488"/>
  <c r="AG624"/>
  <c r="AG616"/>
  <c r="AG352"/>
  <c r="AG96"/>
  <c r="AG537"/>
  <c r="AG281"/>
  <c r="AG726"/>
  <c r="AG470"/>
  <c r="AG214"/>
  <c r="AG655"/>
  <c r="AG399"/>
  <c r="AG143"/>
  <c r="AG588"/>
  <c r="AG332"/>
  <c r="AG76"/>
  <c r="AG517"/>
  <c r="AG261"/>
  <c r="AG706"/>
  <c r="AG450"/>
  <c r="AG194"/>
  <c r="AG635"/>
  <c r="AG379"/>
  <c r="AG123"/>
  <c r="AG51"/>
  <c r="AG179"/>
  <c r="AG307"/>
  <c r="AG435"/>
  <c r="AG563"/>
  <c r="AG691"/>
  <c r="AG122"/>
  <c r="AG250"/>
  <c r="AG378"/>
  <c r="AG506"/>
  <c r="AG634"/>
  <c r="AG61"/>
  <c r="AG189"/>
  <c r="AG317"/>
  <c r="AG445"/>
  <c r="AG573"/>
  <c r="AG701"/>
  <c r="AG132"/>
  <c r="AG260"/>
  <c r="AG388"/>
  <c r="AG516"/>
  <c r="AG664"/>
  <c r="AG548"/>
  <c r="AG292"/>
  <c r="AG733"/>
  <c r="AG477"/>
  <c r="AG221"/>
  <c r="AG666"/>
  <c r="AG410"/>
  <c r="AG154"/>
  <c r="AG595"/>
  <c r="AG339"/>
  <c r="AG83"/>
  <c r="AG315"/>
  <c r="AG130"/>
  <c r="AG642"/>
  <c r="AG453"/>
  <c r="AG268"/>
  <c r="AG79"/>
  <c r="AG591"/>
  <c r="AG406"/>
  <c r="AG217"/>
  <c r="AG729"/>
  <c r="AG544"/>
  <c r="AG520"/>
  <c r="AG264"/>
  <c r="AG705"/>
  <c r="AG449"/>
  <c r="AG193"/>
  <c r="AG638"/>
  <c r="AG318"/>
  <c r="AG503"/>
  <c r="AG724"/>
  <c r="AG306"/>
  <c r="AG629"/>
  <c r="AG255"/>
  <c r="AG582"/>
  <c r="AG208"/>
  <c r="AG404"/>
  <c r="AG589"/>
  <c r="AG77"/>
  <c r="AG266"/>
  <c r="AG451"/>
  <c r="AG728"/>
  <c r="AG354"/>
  <c r="AG677"/>
  <c r="AG367"/>
  <c r="AG694"/>
  <c r="AG320"/>
  <c r="AG622"/>
  <c r="AG85"/>
  <c r="AG174"/>
  <c r="AG553"/>
  <c r="AG230"/>
  <c r="AG597"/>
  <c r="AG644"/>
  <c r="AG206"/>
  <c r="AG529"/>
  <c r="AG620"/>
  <c r="AG285"/>
  <c r="AG659"/>
  <c r="AG699"/>
  <c r="AG672"/>
  <c r="AG601"/>
  <c r="AG328"/>
  <c r="AG72"/>
  <c r="AG257"/>
  <c r="AG702"/>
  <c r="AG446"/>
  <c r="AG631"/>
  <c r="AG119"/>
  <c r="AG50"/>
  <c r="AG373"/>
  <c r="AG692"/>
  <c r="AG326"/>
  <c r="AG649"/>
  <c r="AG532"/>
  <c r="AG717"/>
  <c r="AG205"/>
  <c r="AG394"/>
  <c r="AG579"/>
  <c r="AG67"/>
  <c r="AG98"/>
  <c r="AG421"/>
  <c r="AG111"/>
  <c r="AG438"/>
  <c r="AG64"/>
  <c r="AG433"/>
  <c r="AG459"/>
  <c r="AG686"/>
  <c r="AG658"/>
  <c r="AG112"/>
  <c r="AG486"/>
  <c r="AG159"/>
  <c r="AG156"/>
  <c r="AG523"/>
  <c r="AG647"/>
  <c r="AG273"/>
  <c r="AG604"/>
  <c r="AG356"/>
  <c r="AG100"/>
  <c r="AG541"/>
  <c r="AG730"/>
  <c r="AG474"/>
  <c r="AG218"/>
  <c r="AG403"/>
  <c r="AG147"/>
  <c r="AG187"/>
  <c r="AG514"/>
  <c r="AG325"/>
  <c r="AG140"/>
  <c r="AG463"/>
  <c r="AG278"/>
  <c r="AG89"/>
  <c r="AG416"/>
  <c r="AG584"/>
  <c r="AG513"/>
  <c r="AG704"/>
  <c r="AG420"/>
  <c r="AG164"/>
  <c r="AG605"/>
  <c r="AG349"/>
  <c r="AG93"/>
  <c r="AG538"/>
  <c r="AG282"/>
  <c r="AG723"/>
  <c r="AG467"/>
  <c r="AG211"/>
  <c r="AG59"/>
  <c r="AG571"/>
  <c r="AG386"/>
  <c r="AG197"/>
  <c r="AG709"/>
  <c r="AG524"/>
  <c r="AG335"/>
  <c r="AG150"/>
  <c r="AG662"/>
  <c r="AG473"/>
  <c r="AG288"/>
  <c r="AG668"/>
  <c r="AG392"/>
  <c r="AG136"/>
  <c r="AG577"/>
  <c r="AG321"/>
  <c r="AG65"/>
  <c r="AG510"/>
  <c r="AG62"/>
  <c r="AG247"/>
  <c r="AG491"/>
  <c r="AG117"/>
  <c r="AG444"/>
  <c r="AG70"/>
  <c r="AG393"/>
  <c r="AG684"/>
  <c r="AG148"/>
  <c r="AG333"/>
  <c r="AG522"/>
  <c r="AG707"/>
  <c r="AG195"/>
  <c r="AG539"/>
  <c r="AG165"/>
  <c r="AG492"/>
  <c r="AG182"/>
  <c r="AG505"/>
  <c r="AG248"/>
  <c r="AG295"/>
  <c r="AG497"/>
  <c r="AG331"/>
  <c r="AG368"/>
  <c r="AG41"/>
  <c r="AG415"/>
  <c r="AG412"/>
  <c r="AG338"/>
  <c r="AG391"/>
  <c r="AG718"/>
  <c r="AG344"/>
  <c r="B2" i="33"/>
  <c r="C35" i="43"/>
  <c r="I28"/>
  <c r="I49"/>
  <c r="I51"/>
  <c r="J50"/>
  <c r="J35"/>
  <c r="I36"/>
  <c r="I43"/>
  <c r="J31"/>
  <c r="J30"/>
  <c r="J45"/>
  <c r="I47"/>
  <c r="I38"/>
  <c r="J34"/>
  <c r="J33"/>
  <c r="J40"/>
  <c r="J37"/>
  <c r="I32"/>
  <c r="I48"/>
  <c r="J27"/>
  <c r="K38" i="65"/>
  <c r="J50" i="40"/>
  <c r="J35" i="65"/>
  <c r="J38"/>
  <c r="H52" i="35"/>
  <c r="H48" i="65"/>
  <c r="H38" i="63"/>
  <c r="H43"/>
  <c r="I53" i="35"/>
  <c r="K54"/>
  <c r="H37" i="65"/>
  <c r="I28"/>
  <c r="J43" i="63"/>
  <c r="K51" i="35"/>
  <c r="J32"/>
  <c r="K47"/>
  <c r="I34"/>
  <c r="I35" i="63"/>
  <c r="I49"/>
  <c r="H52" i="65"/>
  <c r="I42" i="63"/>
  <c r="K40" i="65"/>
  <c r="I54"/>
  <c r="I37" i="35"/>
  <c r="F50" i="40"/>
  <c r="H42" i="65"/>
  <c r="K31"/>
  <c r="K34"/>
  <c r="K55" i="35"/>
  <c r="H32" i="63"/>
  <c r="K39"/>
  <c r="J40" i="65"/>
  <c r="J40" i="35"/>
  <c r="H39"/>
  <c r="H29" i="63"/>
  <c r="J47" i="35"/>
  <c r="E50" i="40"/>
  <c r="I39" i="65"/>
  <c r="H36"/>
  <c r="D9" i="35"/>
  <c r="H49"/>
  <c r="K42" i="63"/>
  <c r="K41" i="65"/>
  <c r="I41" i="63"/>
  <c r="E40" i="42"/>
  <c r="H36" i="35"/>
  <c r="J50" i="65"/>
  <c r="H51"/>
  <c r="H51" i="40"/>
  <c r="K49" i="65"/>
  <c r="J50" i="35"/>
  <c r="K36" i="63"/>
  <c r="J43" i="35"/>
  <c r="J32" i="63"/>
  <c r="N51" i="40"/>
  <c r="H34" i="63"/>
  <c r="I32" i="65"/>
  <c r="J48"/>
  <c r="K40" i="63"/>
  <c r="H35" i="65"/>
  <c r="I38"/>
  <c r="J40" i="63"/>
  <c r="J39" i="35"/>
  <c r="J35" i="63"/>
  <c r="J43" i="65"/>
  <c r="J35" i="35"/>
  <c r="H28" i="65"/>
  <c r="I40" i="35"/>
  <c r="J39" i="63"/>
  <c r="J51" i="35"/>
  <c r="I53" i="63"/>
  <c r="I43" i="35"/>
  <c r="J47" i="63"/>
  <c r="K42" i="65"/>
  <c r="J29"/>
  <c r="I52" i="63"/>
  <c r="H43" i="35"/>
  <c r="K36"/>
  <c r="K50" i="63"/>
  <c r="I49" i="65"/>
  <c r="I55"/>
  <c r="H47" i="35"/>
  <c r="J37" i="63"/>
  <c r="K30"/>
  <c r="L51" i="40"/>
  <c r="K28" i="63"/>
  <c r="I39"/>
  <c r="K53" i="65"/>
  <c r="H47"/>
  <c r="H41" i="35"/>
  <c r="I48" i="65"/>
  <c r="J48" i="63"/>
  <c r="I41" i="35"/>
  <c r="K48" i="65"/>
  <c r="J49" i="35"/>
  <c r="K55" i="63"/>
  <c r="J33" i="35"/>
  <c r="I36" i="65"/>
  <c r="F51" i="40"/>
  <c r="E38" i="42"/>
  <c r="D51" i="92"/>
  <c r="I55" i="63"/>
  <c r="H43" i="65"/>
  <c r="J33"/>
  <c r="J54" i="35"/>
  <c r="I34" i="65"/>
  <c r="I40"/>
  <c r="H53" i="63"/>
  <c r="H54"/>
  <c r="J42" i="65"/>
  <c r="K41" i="63"/>
  <c r="J34" i="35"/>
  <c r="E42" i="42"/>
  <c r="H28" i="63"/>
  <c r="I47" i="35"/>
  <c r="K30" i="65"/>
  <c r="H33"/>
  <c r="I32" i="63"/>
  <c r="D12" i="35"/>
  <c r="F50" i="92"/>
  <c r="J52" i="35"/>
  <c r="K50"/>
  <c r="I28" i="63"/>
  <c r="K31" i="35"/>
  <c r="I31" i="65"/>
  <c r="G51" i="92"/>
  <c r="J42" i="63"/>
  <c r="F51" i="92"/>
  <c r="K48" i="35"/>
  <c r="K52" i="63"/>
  <c r="H36"/>
  <c r="H41"/>
  <c r="J34"/>
  <c r="H55" i="35"/>
  <c r="J29" i="63"/>
  <c r="I50" i="65"/>
  <c r="J30"/>
  <c r="H52" i="63"/>
  <c r="H37" i="35"/>
  <c r="J52" i="65"/>
  <c r="I41"/>
  <c r="H48" i="63"/>
  <c r="G50" i="40"/>
  <c r="H55" i="65"/>
  <c r="J51" i="63"/>
  <c r="J33"/>
  <c r="J38"/>
  <c r="H54" i="35"/>
  <c r="E12"/>
  <c r="J36" i="65"/>
  <c r="H50"/>
  <c r="E51" i="92"/>
  <c r="I28" i="35"/>
  <c r="H37" i="63"/>
  <c r="H40" i="65"/>
  <c r="E35" i="39"/>
  <c r="I35" i="65"/>
  <c r="H28" i="35"/>
  <c r="E39" i="42"/>
  <c r="H35" i="35"/>
  <c r="H42"/>
  <c r="N50" i="40"/>
  <c r="J31" i="63"/>
  <c r="K39" i="35"/>
  <c r="K48" i="63"/>
  <c r="H48" i="35"/>
  <c r="J53" i="63"/>
  <c r="K32"/>
  <c r="J28"/>
  <c r="H54" i="65"/>
  <c r="J53" i="35"/>
  <c r="I32"/>
  <c r="I40" i="63"/>
  <c r="I30"/>
  <c r="I49" i="35"/>
  <c r="J32" i="65"/>
  <c r="J51"/>
  <c r="I52"/>
  <c r="H30" i="63"/>
  <c r="K42" i="35"/>
  <c r="J37" i="65"/>
  <c r="J41" i="35"/>
  <c r="I54" i="63"/>
  <c r="K43" i="65"/>
  <c r="I42" i="35"/>
  <c r="I37" i="63"/>
  <c r="I51" i="35"/>
  <c r="K55" i="65"/>
  <c r="H42" i="63"/>
  <c r="H51" i="35"/>
  <c r="K41"/>
  <c r="J52" i="63"/>
  <c r="K30" i="35"/>
  <c r="K43"/>
  <c r="G51" i="40"/>
  <c r="H55" i="63"/>
  <c r="E41" i="42"/>
  <c r="K54" i="65"/>
  <c r="I50" i="35"/>
  <c r="J34" i="65"/>
  <c r="K33" i="35"/>
  <c r="J49" i="63"/>
  <c r="I33"/>
  <c r="H40" i="35"/>
  <c r="I30" i="65"/>
  <c r="H39"/>
  <c r="H30" i="35"/>
  <c r="H33" i="63"/>
  <c r="I48"/>
  <c r="K33" i="65"/>
  <c r="J54"/>
  <c r="H50" i="63"/>
  <c r="K28" i="65"/>
  <c r="I39" i="35"/>
  <c r="H39" i="63"/>
  <c r="K47"/>
  <c r="G50" i="92"/>
  <c r="I33" i="65"/>
  <c r="J55" i="35"/>
  <c r="K50" i="65"/>
  <c r="L50" i="40"/>
  <c r="J28" i="35"/>
  <c r="J36" i="63"/>
  <c r="H41" i="65"/>
  <c r="K38" i="35"/>
  <c r="K49"/>
  <c r="H34"/>
  <c r="I51" i="65"/>
  <c r="D9" i="63"/>
  <c r="K51" i="40"/>
  <c r="I38" i="63"/>
  <c r="I43" i="65"/>
  <c r="H49"/>
  <c r="J31" i="35"/>
  <c r="I47" i="63"/>
  <c r="H51"/>
  <c r="K36" i="65"/>
  <c r="K51"/>
  <c r="D9"/>
  <c r="E50" i="92"/>
  <c r="H50" i="35"/>
  <c r="K28"/>
  <c r="K34" i="63"/>
  <c r="H53" i="65"/>
  <c r="J41" i="63"/>
  <c r="K53"/>
  <c r="I33" i="35"/>
  <c r="J36"/>
  <c r="I29" i="65"/>
  <c r="J28"/>
  <c r="K49" i="63"/>
  <c r="J37" i="35"/>
  <c r="I47" i="65"/>
  <c r="K52"/>
  <c r="H32"/>
  <c r="M50" i="40"/>
  <c r="I54" i="35"/>
  <c r="H50" i="40"/>
  <c r="H34" i="65"/>
  <c r="J30" i="35"/>
  <c r="H38"/>
  <c r="K47" i="65"/>
  <c r="K29"/>
  <c r="I50" i="63"/>
  <c r="H31" i="65"/>
  <c r="J38" i="35"/>
  <c r="I35"/>
  <c r="I51" i="63"/>
  <c r="I42" i="65"/>
  <c r="I50" i="40"/>
  <c r="K52" i="35"/>
  <c r="I31"/>
  <c r="J30" i="63"/>
  <c r="K50" i="40"/>
  <c r="I51"/>
  <c r="K53" i="35"/>
  <c r="J42"/>
  <c r="J55" i="65"/>
  <c r="H35" i="63"/>
  <c r="I43"/>
  <c r="K35" i="65"/>
  <c r="H53" i="35"/>
  <c r="J39" i="65"/>
  <c r="I34" i="63"/>
  <c r="I55" i="35"/>
  <c r="K38" i="63"/>
  <c r="I38" i="35"/>
  <c r="H31" i="63"/>
  <c r="H29" i="65"/>
  <c r="I37"/>
  <c r="I29" i="63"/>
  <c r="H31" i="35"/>
  <c r="H38" i="65"/>
  <c r="K43" i="63"/>
  <c r="J41" i="65"/>
  <c r="E36" i="39"/>
  <c r="E38" s="1"/>
  <c r="H33" i="35"/>
  <c r="K54" i="63"/>
  <c r="I48" i="35"/>
  <c r="K51" i="63"/>
  <c r="I53" i="65"/>
  <c r="H49" i="63"/>
  <c r="I31"/>
  <c r="H32" i="35"/>
  <c r="J53" i="65"/>
  <c r="J50" i="63"/>
  <c r="I52" i="35"/>
  <c r="E51" i="40"/>
  <c r="K29" i="63" s="1"/>
  <c r="J51" i="40"/>
  <c r="M51"/>
  <c r="J31" i="65"/>
  <c r="H47" i="63"/>
  <c r="J55"/>
  <c r="D50" i="92"/>
  <c r="H30" i="65"/>
  <c r="I30" i="35"/>
  <c r="K31" i="63"/>
  <c r="J47" i="65"/>
  <c r="J54" i="63"/>
  <c r="J48" i="35"/>
  <c r="H40" i="63"/>
  <c r="I36" i="35"/>
  <c r="I36" i="63"/>
  <c r="K37"/>
  <c r="K32" i="35"/>
  <c r="K35"/>
  <c r="K34"/>
  <c r="J49" i="65"/>
  <c r="I29" i="35"/>
  <c r="K29"/>
  <c r="H29"/>
  <c r="J29"/>
  <c r="K33" i="63"/>
  <c r="K32" i="65"/>
  <c r="K35" i="63"/>
  <c r="K37" i="65"/>
  <c r="K39"/>
  <c r="K37" i="35"/>
  <c r="D33" i="96" l="1"/>
  <c r="D44" s="1"/>
  <c r="D30" i="91"/>
  <c r="D42" s="1"/>
  <c r="D39"/>
  <c r="D29" i="105"/>
  <c r="D41" s="1"/>
  <c r="D38"/>
  <c r="D33" s="1"/>
  <c r="D44" s="1"/>
  <c r="D31" i="96"/>
  <c r="D43" s="1"/>
  <c r="D40"/>
  <c r="D35" i="105"/>
  <c r="D35" i="101"/>
  <c r="D46" s="1"/>
  <c r="D34" i="105"/>
  <c r="D45" s="1"/>
  <c r="D33" i="101"/>
  <c r="I52" i="43"/>
  <c r="D35" i="91"/>
  <c r="D46" s="1"/>
  <c r="D32" i="96"/>
  <c r="D49" s="1"/>
  <c r="D36" s="1"/>
  <c r="D34" i="101"/>
  <c r="D45" s="1"/>
  <c r="D46" i="105"/>
  <c r="D33" i="91"/>
  <c r="B14" i="112"/>
  <c r="B14" i="33"/>
  <c r="C23"/>
  <c r="C23" i="112"/>
  <c r="B8" i="33"/>
  <c r="B8" i="112"/>
  <c r="B27" i="33"/>
  <c r="B27" i="112"/>
  <c r="D10" i="33"/>
  <c r="D10" i="112"/>
  <c r="B23" i="33"/>
  <c r="B23" i="112"/>
  <c r="D11" i="33"/>
  <c r="D11" i="112"/>
  <c r="D14" i="35"/>
  <c r="D9" i="112"/>
  <c r="D9" i="33"/>
  <c r="B16"/>
  <c r="B16" i="112"/>
  <c r="B30"/>
  <c r="B30" i="33"/>
  <c r="D28"/>
  <c r="D28" i="112"/>
  <c r="C20" i="33"/>
  <c r="C20" i="112"/>
  <c r="B9" i="33"/>
  <c r="B9" i="112"/>
  <c r="B13"/>
  <c r="B13" i="33"/>
  <c r="C16" i="112"/>
  <c r="C16" i="33"/>
  <c r="D16"/>
  <c r="D16" i="112"/>
  <c r="C8"/>
  <c r="C8" i="33"/>
  <c r="B29" i="112"/>
  <c r="B29" i="33"/>
  <c r="C15"/>
  <c r="C15" i="112"/>
  <c r="C14" i="33"/>
  <c r="C14" i="112"/>
  <c r="B11"/>
  <c r="B11" i="33"/>
  <c r="D25"/>
  <c r="D25" i="112"/>
  <c r="C9" i="33"/>
  <c r="C9" i="112"/>
  <c r="D12" i="33"/>
  <c r="D12" i="112"/>
  <c r="C6" i="33"/>
  <c r="C6" i="112"/>
  <c r="C30" i="33"/>
  <c r="C30" i="112"/>
  <c r="B17"/>
  <c r="B17" i="33"/>
  <c r="D8" i="112"/>
  <c r="D8" i="33"/>
  <c r="D18" i="112"/>
  <c r="D18" i="33"/>
  <c r="B25"/>
  <c r="B25" i="112"/>
  <c r="E13" i="35"/>
  <c r="D26" i="33"/>
  <c r="D26" i="112"/>
  <c r="B26"/>
  <c r="B26" i="33"/>
  <c r="B20" i="112"/>
  <c r="B20" i="33"/>
  <c r="C19"/>
  <c r="C19" i="112"/>
  <c r="B24" i="33"/>
  <c r="B24" i="112"/>
  <c r="B10" i="33"/>
  <c r="B10" i="112"/>
  <c r="C28" i="33"/>
  <c r="C28" i="112"/>
  <c r="D23"/>
  <c r="D23" i="33"/>
  <c r="D20" i="112"/>
  <c r="D20" i="33"/>
  <c r="D13"/>
  <c r="D13" i="112"/>
  <c r="D6"/>
  <c r="D6" i="33"/>
  <c r="E37" i="39"/>
  <c r="F14" i="35" s="1"/>
  <c r="B6" i="112"/>
  <c r="B6" i="33"/>
  <c r="C4"/>
  <c r="C4" i="112"/>
  <c r="D36" i="43"/>
  <c r="D29" i="33"/>
  <c r="D29" i="112"/>
  <c r="D15" i="33"/>
  <c r="D15" i="112"/>
  <c r="D30" i="33"/>
  <c r="D30" i="112"/>
  <c r="C27" i="33"/>
  <c r="C27" i="112"/>
  <c r="B4"/>
  <c r="B4" i="33"/>
  <c r="C36" i="43"/>
  <c r="B22" i="33"/>
  <c r="B22" i="112"/>
  <c r="D13" i="35"/>
  <c r="C12" i="33"/>
  <c r="C12" i="112"/>
  <c r="C29" i="33"/>
  <c r="C29" i="112"/>
  <c r="C11"/>
  <c r="C11" i="33"/>
  <c r="C24" i="112"/>
  <c r="C24" i="33"/>
  <c r="B19"/>
  <c r="B19" i="112"/>
  <c r="D19"/>
  <c r="D19" i="33"/>
  <c r="D22"/>
  <c r="D22" i="112"/>
  <c r="D21" i="33"/>
  <c r="D21" i="112"/>
  <c r="B21" i="33"/>
  <c r="B21" i="112"/>
  <c r="C26" i="33"/>
  <c r="C26" i="112"/>
  <c r="B18" i="33"/>
  <c r="B18" i="112"/>
  <c r="C13" i="33"/>
  <c r="C13" i="112"/>
  <c r="C17"/>
  <c r="C17" i="33"/>
  <c r="C21" i="112"/>
  <c r="C21" i="33"/>
  <c r="C25"/>
  <c r="C25" i="112"/>
  <c r="D14" i="33"/>
  <c r="D14" i="112"/>
  <c r="D24"/>
  <c r="D24" i="33"/>
  <c r="C22" i="112"/>
  <c r="C22" i="33"/>
  <c r="D17" i="112"/>
  <c r="D17" i="33"/>
  <c r="C18"/>
  <c r="C18" i="112"/>
  <c r="B15" i="33"/>
  <c r="B15" i="112"/>
  <c r="B12"/>
  <c r="B12" i="33"/>
  <c r="C10"/>
  <c r="C10" i="112"/>
  <c r="B28"/>
  <c r="B28" i="33"/>
  <c r="D27"/>
  <c r="D27" i="112"/>
  <c r="D32" i="105"/>
  <c r="D49" s="1"/>
  <c r="D36" s="1"/>
  <c r="C7" i="33"/>
  <c r="C7" i="112"/>
  <c r="D7" i="33"/>
  <c r="D7" i="112"/>
  <c r="B7" i="33"/>
  <c r="B7" i="112"/>
  <c r="D48" i="101"/>
  <c r="D32"/>
  <c r="D49" s="1"/>
  <c r="D48" i="91"/>
  <c r="D32"/>
  <c r="D49" s="1"/>
  <c r="B5" i="33"/>
  <c r="B5" i="112"/>
  <c r="E22" i="63"/>
  <c r="AH37" i="112"/>
  <c r="E22" i="35"/>
  <c r="AH37" i="33"/>
  <c r="E22" i="65"/>
  <c r="D35" i="96" l="1"/>
  <c r="C66" s="1"/>
  <c r="D66" s="1"/>
  <c r="D34" i="91"/>
  <c r="D45" s="1"/>
  <c r="C65" i="101"/>
  <c r="E65" s="1"/>
  <c r="C66" i="105"/>
  <c r="G66" s="1"/>
  <c r="D46" i="96"/>
  <c r="C62" i="91"/>
  <c r="G62" s="1"/>
  <c r="G65" i="101"/>
  <c r="C67"/>
  <c r="E67" s="1"/>
  <c r="D44"/>
  <c r="C59" i="105"/>
  <c r="G59" s="1"/>
  <c r="C66" i="101"/>
  <c r="G66" s="1"/>
  <c r="C65" i="105"/>
  <c r="E65" s="1"/>
  <c r="C67"/>
  <c r="G67" s="1"/>
  <c r="D44" i="91"/>
  <c r="C66"/>
  <c r="G66" s="1"/>
  <c r="C62" i="105"/>
  <c r="F62" s="1"/>
  <c r="C60"/>
  <c r="F60" s="1"/>
  <c r="C61"/>
  <c r="F61" s="1"/>
  <c r="D50"/>
  <c r="D50" i="96"/>
  <c r="AH38" i="33"/>
  <c r="C31" i="43"/>
  <c r="AH38" i="112"/>
  <c r="E38" i="43"/>
  <c r="D3" i="112"/>
  <c r="D3" i="33"/>
  <c r="D37" i="43"/>
  <c r="C5" i="112"/>
  <c r="C5" i="33"/>
  <c r="B3"/>
  <c r="C38" i="43"/>
  <c r="B3" i="112"/>
  <c r="D62" i="91"/>
  <c r="C37" i="43"/>
  <c r="D36" i="91"/>
  <c r="D36" i="101"/>
  <c r="C59" s="1"/>
  <c r="B37" i="33" a="1"/>
  <c r="B37" i="112" a="1"/>
  <c r="C62" i="96" l="1"/>
  <c r="G62" s="1"/>
  <c r="G66"/>
  <c r="C65" i="91"/>
  <c r="G65" s="1"/>
  <c r="C65" i="96"/>
  <c r="E65" s="1"/>
  <c r="F66"/>
  <c r="C59"/>
  <c r="D59" s="1"/>
  <c r="C60"/>
  <c r="G60" s="1"/>
  <c r="C61" i="91"/>
  <c r="E66" i="96"/>
  <c r="C61"/>
  <c r="F61" s="1"/>
  <c r="C67" i="91"/>
  <c r="F67" s="1"/>
  <c r="C67" i="96"/>
  <c r="G67" s="1"/>
  <c r="F66" i="105"/>
  <c r="F65" i="101"/>
  <c r="I65" s="1"/>
  <c r="J65" s="1"/>
  <c r="E65" i="91"/>
  <c r="D65" i="101"/>
  <c r="D59" i="105"/>
  <c r="E61"/>
  <c r="E66"/>
  <c r="E66" i="101"/>
  <c r="E67" i="91"/>
  <c r="D66" i="105"/>
  <c r="D61"/>
  <c r="F62" i="91"/>
  <c r="D66" i="101"/>
  <c r="G67" i="91"/>
  <c r="D67" i="101"/>
  <c r="E62" i="91"/>
  <c r="H62"/>
  <c r="F67" i="101"/>
  <c r="G67"/>
  <c r="H62" i="96"/>
  <c r="F59" i="105"/>
  <c r="E62" i="96"/>
  <c r="G61" i="105"/>
  <c r="G60"/>
  <c r="E59"/>
  <c r="F66" i="101"/>
  <c r="D67" i="91"/>
  <c r="E60" i="105"/>
  <c r="C59" i="91"/>
  <c r="C61" i="101"/>
  <c r="D62" i="96"/>
  <c r="F65" i="91"/>
  <c r="D62" i="105"/>
  <c r="F62" i="96"/>
  <c r="D60" i="105"/>
  <c r="E67" i="96"/>
  <c r="D67" i="105"/>
  <c r="D66" i="91"/>
  <c r="G62" i="105"/>
  <c r="E61" i="96"/>
  <c r="D50" i="101"/>
  <c r="D65" i="105"/>
  <c r="F65" i="96"/>
  <c r="C60" i="101"/>
  <c r="E62" i="105"/>
  <c r="D65" i="96"/>
  <c r="E67" i="105"/>
  <c r="G65"/>
  <c r="E66" i="91"/>
  <c r="G65" i="96"/>
  <c r="F67"/>
  <c r="F67" i="105"/>
  <c r="F66" i="91"/>
  <c r="D67" i="96"/>
  <c r="H62" i="105"/>
  <c r="I66"/>
  <c r="J66" s="1"/>
  <c r="F65"/>
  <c r="C62" i="101"/>
  <c r="C60" i="91"/>
  <c r="I67"/>
  <c r="J67" s="1"/>
  <c r="D50"/>
  <c r="AC666" i="112"/>
  <c r="Z551"/>
  <c r="D505"/>
  <c r="Y726"/>
  <c r="I668"/>
  <c r="B712"/>
  <c r="AC711"/>
  <c r="B682"/>
  <c r="X432"/>
  <c r="S607"/>
  <c r="V731"/>
  <c r="C573"/>
  <c r="Y170"/>
  <c r="AA478"/>
  <c r="B513"/>
  <c r="I470"/>
  <c r="H714"/>
  <c r="AD225"/>
  <c r="Z640"/>
  <c r="I693"/>
  <c r="AA381"/>
  <c r="U675"/>
  <c r="AB528"/>
  <c r="S602"/>
  <c r="D683"/>
  <c r="AF677"/>
  <c r="M406"/>
  <c r="AD591"/>
  <c r="Y402"/>
  <c r="S717"/>
  <c r="F598"/>
  <c r="AB447"/>
  <c r="AC704"/>
  <c r="H619"/>
  <c r="V708"/>
  <c r="U598"/>
  <c r="F688"/>
  <c r="AA327"/>
  <c r="AB422"/>
  <c r="O415"/>
  <c r="M425"/>
  <c r="V63"/>
  <c r="P495"/>
  <c r="X723"/>
  <c r="N686"/>
  <c r="F653"/>
  <c r="AD463"/>
  <c r="W607"/>
  <c r="Y381"/>
  <c r="W467"/>
  <c r="AD477"/>
  <c r="AB55"/>
  <c r="V461"/>
  <c r="T429"/>
  <c r="Q485"/>
  <c r="H461"/>
  <c r="M512"/>
  <c r="M728"/>
  <c r="V698"/>
  <c r="Y577"/>
  <c r="E131"/>
  <c r="AC271"/>
  <c r="E205"/>
  <c r="D366"/>
  <c r="AC635"/>
  <c r="W644"/>
  <c r="F647"/>
  <c r="AA733"/>
  <c r="Q444"/>
  <c r="H554"/>
  <c r="P670"/>
  <c r="U639"/>
  <c r="P472"/>
  <c r="J690"/>
  <c r="V677"/>
  <c r="B689"/>
  <c r="G547"/>
  <c r="I706"/>
  <c r="B380"/>
  <c r="S511"/>
  <c r="W584"/>
  <c r="L603"/>
  <c r="D140"/>
  <c r="AD542"/>
  <c r="N538"/>
  <c r="Y513"/>
  <c r="AF706"/>
  <c r="E695"/>
  <c r="D553"/>
  <c r="B719"/>
  <c r="F700"/>
  <c r="D444"/>
  <c r="T343"/>
  <c r="W552"/>
  <c r="O454"/>
  <c r="U667"/>
  <c r="AE605"/>
  <c r="I632"/>
  <c r="T635"/>
  <c r="W373"/>
  <c r="L621"/>
  <c r="Y539"/>
  <c r="M652"/>
  <c r="O476"/>
  <c r="G365"/>
  <c r="N345"/>
  <c r="S326"/>
  <c r="K301"/>
  <c r="L52"/>
  <c r="G358"/>
  <c r="D458"/>
  <c r="N267"/>
  <c r="N528"/>
  <c r="C505"/>
  <c r="C657"/>
  <c r="H390"/>
  <c r="AE333"/>
  <c r="P667"/>
  <c r="D516"/>
  <c r="AA671"/>
  <c r="AE664"/>
  <c r="M645"/>
  <c r="Z463"/>
  <c r="J340"/>
  <c r="M556"/>
  <c r="AF540"/>
  <c r="J662"/>
  <c r="C499"/>
  <c r="AC334"/>
  <c r="G110"/>
  <c r="G574"/>
  <c r="Y42"/>
  <c r="F354"/>
  <c r="AC173"/>
  <c r="AD552"/>
  <c r="Y666"/>
  <c r="H40"/>
  <c r="Z561"/>
  <c r="S420"/>
  <c r="AC430"/>
  <c r="AA446"/>
  <c r="AA369"/>
  <c r="J470"/>
  <c r="AE261"/>
  <c r="V217"/>
  <c r="R396"/>
  <c r="C454"/>
  <c r="AF619"/>
  <c r="I633"/>
  <c r="K348"/>
  <c r="W616"/>
  <c r="AD668"/>
  <c r="AF403"/>
  <c r="O412"/>
  <c r="Q165"/>
  <c r="W338"/>
  <c r="AA580"/>
  <c r="Y400"/>
  <c r="V327"/>
  <c r="H641"/>
  <c r="D509"/>
  <c r="O552"/>
  <c r="AA359"/>
  <c r="E488"/>
  <c r="M635"/>
  <c r="R447"/>
  <c r="C240"/>
  <c r="Z83"/>
  <c r="AD227"/>
  <c r="R184"/>
  <c r="Q495"/>
  <c r="AC534"/>
  <c r="V700"/>
  <c r="I113"/>
  <c r="I651"/>
  <c r="AE313"/>
  <c r="AA666"/>
  <c r="P82"/>
  <c r="Q514"/>
  <c r="S52"/>
  <c r="Q547"/>
  <c r="X718"/>
  <c r="T549"/>
  <c r="I678"/>
  <c r="V651"/>
  <c r="Y461"/>
  <c r="C530"/>
  <c r="V493"/>
  <c r="O687"/>
  <c r="R650"/>
  <c r="AB549"/>
  <c r="D572"/>
  <c r="R536"/>
  <c r="Y636"/>
  <c r="U278"/>
  <c r="R701"/>
  <c r="M634"/>
  <c r="T664"/>
  <c r="F472"/>
  <c r="I402"/>
  <c r="AD645"/>
  <c r="AB394"/>
  <c r="T470"/>
  <c r="P692"/>
  <c r="G368"/>
  <c r="G716"/>
  <c r="B631"/>
  <c r="P349"/>
  <c r="E453"/>
  <c r="M733"/>
  <c r="X461"/>
  <c r="AA549"/>
  <c r="AF581"/>
  <c r="AC726"/>
  <c r="AF657"/>
  <c r="AD641"/>
  <c r="B721"/>
  <c r="B351"/>
  <c r="C461"/>
  <c r="K685"/>
  <c r="D383"/>
  <c r="Y317"/>
  <c r="N654"/>
  <c r="AD432"/>
  <c r="B583"/>
  <c r="H696"/>
  <c r="Q384"/>
  <c r="AB573"/>
  <c r="F479"/>
  <c r="AC426"/>
  <c r="J485"/>
  <c r="Q621"/>
  <c r="Z695"/>
  <c r="M703"/>
  <c r="P328"/>
  <c r="V419"/>
  <c r="V384"/>
  <c r="B451"/>
  <c r="N484"/>
  <c r="Y468"/>
  <c r="S480"/>
  <c r="C43"/>
  <c r="B548"/>
  <c r="F613"/>
  <c r="X630"/>
  <c r="L716"/>
  <c r="B563"/>
  <c r="T735"/>
  <c r="AE337"/>
  <c r="O375"/>
  <c r="E507"/>
  <c r="Z392"/>
  <c r="AA618"/>
  <c r="O447"/>
  <c r="O473"/>
  <c r="H581"/>
  <c r="I558"/>
  <c r="W588"/>
  <c r="P519"/>
  <c r="Z458"/>
  <c r="P166"/>
  <c r="O603"/>
  <c r="Y625"/>
  <c r="T235"/>
  <c r="L728"/>
  <c r="W268"/>
  <c r="H327"/>
  <c r="AF552"/>
  <c r="P483"/>
  <c r="W569"/>
  <c r="J675"/>
  <c r="N583"/>
  <c r="G597"/>
  <c r="AA459"/>
  <c r="F553"/>
  <c r="B647"/>
  <c r="AA376"/>
  <c r="AB139"/>
  <c r="H610"/>
  <c r="AF534"/>
  <c r="Z382"/>
  <c r="W471"/>
  <c r="F708"/>
  <c r="AA584"/>
  <c r="C349"/>
  <c r="AD684"/>
  <c r="F166"/>
  <c r="U422"/>
  <c r="AA500"/>
  <c r="S728"/>
  <c r="AA122"/>
  <c r="R664"/>
  <c r="J214"/>
  <c r="AB500"/>
  <c r="U585"/>
  <c r="K467"/>
  <c r="M402"/>
  <c r="V380"/>
  <c r="S443"/>
  <c r="L665"/>
  <c r="O694"/>
  <c r="AD353"/>
  <c r="C372"/>
  <c r="R491"/>
  <c r="M81"/>
  <c r="K699"/>
  <c r="N618"/>
  <c r="G324"/>
  <c r="F520"/>
  <c r="Y329"/>
  <c r="F384"/>
  <c r="AE385"/>
  <c r="G640"/>
  <c r="Q468"/>
  <c r="V543"/>
  <c r="S678"/>
  <c r="Q491"/>
  <c r="T192"/>
  <c r="X283"/>
  <c r="J603"/>
  <c r="K598"/>
  <c r="T603"/>
  <c r="AD381"/>
  <c r="AE701"/>
  <c r="F402"/>
  <c r="X455"/>
  <c r="AE435"/>
  <c r="Q143"/>
  <c r="AE437"/>
  <c r="AC116"/>
  <c r="G647"/>
  <c r="L659"/>
  <c r="N463"/>
  <c r="R699"/>
  <c r="V535"/>
  <c r="W371"/>
  <c r="S579"/>
  <c r="AA712"/>
  <c r="B665"/>
  <c r="L545"/>
  <c r="K722"/>
  <c r="P582"/>
  <c r="O457"/>
  <c r="N679"/>
  <c r="AC518"/>
  <c r="L281"/>
  <c r="C93"/>
  <c r="Z580"/>
  <c r="G488"/>
  <c r="Y671"/>
  <c r="E589"/>
  <c r="E608"/>
  <c r="L443"/>
  <c r="G470"/>
  <c r="M427"/>
  <c r="Q471"/>
  <c r="F607"/>
  <c r="C692"/>
  <c r="K690"/>
  <c r="D630"/>
  <c r="H536"/>
  <c r="H449"/>
  <c r="U364"/>
  <c r="I732"/>
  <c r="U495"/>
  <c r="AF528"/>
  <c r="AB482"/>
  <c r="Q285"/>
  <c r="N532"/>
  <c r="V733"/>
  <c r="B399"/>
  <c r="I721"/>
  <c r="O498"/>
  <c r="S460"/>
  <c r="G693"/>
  <c r="C364"/>
  <c r="I623"/>
  <c r="T698"/>
  <c r="Z552"/>
  <c r="V451"/>
  <c r="C325"/>
  <c r="AB554"/>
  <c r="AE298"/>
  <c r="K489"/>
  <c r="V559"/>
  <c r="Y561"/>
  <c r="N464"/>
  <c r="T554"/>
  <c r="X293"/>
  <c r="AB452"/>
  <c r="U595"/>
  <c r="V625"/>
  <c r="K431"/>
  <c r="U701"/>
  <c r="AA241"/>
  <c r="U299"/>
  <c r="Y599"/>
  <c r="AB591"/>
  <c r="F64"/>
  <c r="L731"/>
  <c r="Y640"/>
  <c r="N611"/>
  <c r="C627"/>
  <c r="D679"/>
  <c r="E688"/>
  <c r="K543"/>
  <c r="H673"/>
  <c r="AB705"/>
  <c r="AC734"/>
  <c r="P453"/>
  <c r="P350"/>
  <c r="AD634"/>
  <c r="P578"/>
  <c r="V719"/>
  <c r="J55"/>
  <c r="W568"/>
  <c r="M160"/>
  <c r="W668"/>
  <c r="F443"/>
  <c r="N721"/>
  <c r="Q676"/>
  <c r="Q274"/>
  <c r="AB443"/>
  <c r="AE445"/>
  <c r="U507"/>
  <c r="K589"/>
  <c r="T578"/>
  <c r="P617"/>
  <c r="AC713"/>
  <c r="I568"/>
  <c r="J631"/>
  <c r="J600"/>
  <c r="F680"/>
  <c r="F713"/>
  <c r="H423"/>
  <c r="AE257"/>
  <c r="I430"/>
  <c r="O106"/>
  <c r="U63"/>
  <c r="R435"/>
  <c r="Z456"/>
  <c r="M608"/>
  <c r="C612"/>
  <c r="AA546"/>
  <c r="Q726"/>
  <c r="Z730"/>
  <c r="AE712"/>
  <c r="H587"/>
  <c r="W388"/>
  <c r="N516"/>
  <c r="V399"/>
  <c r="Q650"/>
  <c r="Q445"/>
  <c r="AC523"/>
  <c r="AF426"/>
  <c r="N735"/>
  <c r="W136"/>
  <c r="B705"/>
  <c r="W368"/>
  <c r="C42"/>
  <c r="V640"/>
  <c r="AB488"/>
  <c r="M109"/>
  <c r="I203"/>
  <c r="W683"/>
  <c r="AF296"/>
  <c r="Z715"/>
  <c r="AD466"/>
  <c r="Y411"/>
  <c r="F671"/>
  <c r="W733"/>
  <c r="AF305"/>
  <c r="G578"/>
  <c r="R633"/>
  <c r="O558"/>
  <c r="Z697"/>
  <c r="L98"/>
  <c r="U707"/>
  <c r="AD533"/>
  <c r="AF370"/>
  <c r="AE651"/>
  <c r="K633"/>
  <c r="C369"/>
  <c r="AE77"/>
  <c r="M658"/>
  <c r="Y631"/>
  <c r="N668"/>
  <c r="B581"/>
  <c r="X642"/>
  <c r="W680"/>
  <c r="B529"/>
  <c r="K384"/>
  <c r="U351"/>
  <c r="AF309"/>
  <c r="Y491"/>
  <c r="J480"/>
  <c r="M266"/>
  <c r="M680"/>
  <c r="C534"/>
  <c r="J468"/>
  <c r="AA515"/>
  <c r="AF565"/>
  <c r="X735"/>
  <c r="T482"/>
  <c r="C281"/>
  <c r="AD452"/>
  <c r="Q599"/>
  <c r="B461"/>
  <c r="C200"/>
  <c r="F381"/>
  <c r="Y669"/>
  <c r="C266"/>
  <c r="AE321"/>
  <c r="B590"/>
  <c r="I643"/>
  <c r="I592"/>
  <c r="N422"/>
  <c r="U646"/>
  <c r="K357"/>
  <c r="C464"/>
  <c r="W350"/>
  <c r="K724"/>
  <c r="H664"/>
  <c r="S317"/>
  <c r="N37"/>
  <c r="W174"/>
  <c r="L586"/>
  <c r="D670"/>
  <c r="B275"/>
  <c r="L646"/>
  <c r="F606"/>
  <c r="N725"/>
  <c r="G369"/>
  <c r="AF600"/>
  <c r="S252"/>
  <c r="U705"/>
  <c r="Z586"/>
  <c r="AB706"/>
  <c r="F617"/>
  <c r="K670"/>
  <c r="B401"/>
  <c r="Q667"/>
  <c r="Z700"/>
  <c r="AF720"/>
  <c r="AE640"/>
  <c r="O574"/>
  <c r="N508"/>
  <c r="W514"/>
  <c r="O576"/>
  <c r="R63"/>
  <c r="T514"/>
  <c r="E320"/>
  <c r="I541"/>
  <c r="AD449"/>
  <c r="AB461"/>
  <c r="AE531"/>
  <c r="AA630"/>
  <c r="U728"/>
  <c r="V632"/>
  <c r="W698"/>
  <c r="N426"/>
  <c r="J306"/>
  <c r="H454"/>
  <c r="Q296"/>
  <c r="L431"/>
  <c r="AD547"/>
  <c r="F588"/>
  <c r="Y585"/>
  <c r="AE698"/>
  <c r="B537"/>
  <c r="W187"/>
  <c r="E181"/>
  <c r="AE366"/>
  <c r="T379"/>
  <c r="T524"/>
  <c r="R683"/>
  <c r="D607"/>
  <c r="I288"/>
  <c r="F367"/>
  <c r="AC158"/>
  <c r="G250"/>
  <c r="D258"/>
  <c r="X124"/>
  <c r="AD633"/>
  <c r="M400"/>
  <c r="I377"/>
  <c r="N101"/>
  <c r="O328"/>
  <c r="M129"/>
  <c r="S459"/>
  <c r="AA540"/>
  <c r="H255"/>
  <c r="K440"/>
  <c r="AC276"/>
  <c r="L69"/>
  <c r="AF394"/>
  <c r="V547"/>
  <c r="G91"/>
  <c r="R260"/>
  <c r="X609"/>
  <c r="R450"/>
  <c r="Y161"/>
  <c r="U325"/>
  <c r="E191"/>
  <c r="Y659"/>
  <c r="R551"/>
  <c r="U307"/>
  <c r="AE464"/>
  <c r="AD520"/>
  <c r="T38"/>
  <c r="AC512"/>
  <c r="N221"/>
  <c r="M716"/>
  <c r="E129"/>
  <c r="J88"/>
  <c r="R585"/>
  <c r="F304"/>
  <c r="AE543"/>
  <c r="AE499"/>
  <c r="Z669"/>
  <c r="X548"/>
  <c r="O132"/>
  <c r="J109"/>
  <c r="E159"/>
  <c r="R409"/>
  <c r="Q724"/>
  <c r="C404"/>
  <c r="AF684"/>
  <c r="C304"/>
  <c r="Q57"/>
  <c r="G469"/>
  <c r="M694"/>
  <c r="M547"/>
  <c r="AD593"/>
  <c r="AE656"/>
  <c r="N694"/>
  <c r="AE506"/>
  <c r="L631"/>
  <c r="P684"/>
  <c r="H397"/>
  <c r="F283"/>
  <c r="W473"/>
  <c r="AB729"/>
  <c r="G82"/>
  <c r="W498"/>
  <c r="AA639"/>
  <c r="B338"/>
  <c r="T641"/>
  <c r="M682"/>
  <c r="B620"/>
  <c r="AE727"/>
  <c r="P323"/>
  <c r="V563"/>
  <c r="O409"/>
  <c r="L630"/>
  <c r="Y382"/>
  <c r="Y505"/>
  <c r="G503"/>
  <c r="P241"/>
  <c r="Y712"/>
  <c r="U653"/>
  <c r="X449"/>
  <c r="B223"/>
  <c r="N539"/>
  <c r="E461"/>
  <c r="AB607"/>
  <c r="AA660"/>
  <c r="B649"/>
  <c r="K536"/>
  <c r="F517"/>
  <c r="AF708"/>
  <c r="M609"/>
  <c r="R676"/>
  <c r="E334"/>
  <c r="Q721"/>
  <c r="R682"/>
  <c r="X457"/>
  <c r="D669"/>
  <c r="AD682"/>
  <c r="O432"/>
  <c r="K560"/>
  <c r="AF679"/>
  <c r="S389"/>
  <c r="AC146"/>
  <c r="O404"/>
  <c r="D564"/>
  <c r="K655"/>
  <c r="Y389"/>
  <c r="M619"/>
  <c r="AC623"/>
  <c r="C713"/>
  <c r="J584"/>
  <c r="AC363"/>
  <c r="Q671"/>
  <c r="W390"/>
  <c r="I308"/>
  <c r="AD428"/>
  <c r="AD285"/>
  <c r="N675"/>
  <c r="AD195"/>
  <c r="L703"/>
  <c r="V720"/>
  <c r="Q459"/>
  <c r="W715"/>
  <c r="L704"/>
  <c r="Y610"/>
  <c r="AB303"/>
  <c r="B78"/>
  <c r="AB682"/>
  <c r="W192"/>
  <c r="C645"/>
  <c r="AE341"/>
  <c r="X700"/>
  <c r="J596"/>
  <c r="AE365"/>
  <c r="C510"/>
  <c r="U322"/>
  <c r="X465"/>
  <c r="S629"/>
  <c r="G675"/>
  <c r="R623"/>
  <c r="F242"/>
  <c r="R539"/>
  <c r="S447"/>
  <c r="L295"/>
  <c r="V410"/>
  <c r="P397"/>
  <c r="Q410"/>
  <c r="I484"/>
  <c r="E662"/>
  <c r="B531"/>
  <c r="J512"/>
  <c r="J474"/>
  <c r="AC644"/>
  <c r="X726"/>
  <c r="Q657"/>
  <c r="AE619"/>
  <c r="K566"/>
  <c r="AB507"/>
  <c r="G359"/>
  <c r="AA654"/>
  <c r="Z670"/>
  <c r="J435"/>
  <c r="O563"/>
  <c r="AE589"/>
  <c r="V684"/>
  <c r="L713"/>
  <c r="AA552"/>
  <c r="N640"/>
  <c r="R461"/>
  <c r="T232"/>
  <c r="AC241"/>
  <c r="B604"/>
  <c r="Z708"/>
  <c r="AD714"/>
  <c r="F258"/>
  <c r="I646"/>
  <c r="J612"/>
  <c r="I485"/>
  <c r="AE645"/>
  <c r="O388"/>
  <c r="W210"/>
  <c r="E693"/>
  <c r="AD467"/>
  <c r="P420"/>
  <c r="M331"/>
  <c r="U454"/>
  <c r="Y698"/>
  <c r="L38"/>
  <c r="U618"/>
  <c r="AB222"/>
  <c r="D277"/>
  <c r="I429"/>
  <c r="C652"/>
  <c r="T536"/>
  <c r="F664"/>
  <c r="AF439"/>
  <c r="C270"/>
  <c r="AD565"/>
  <c r="AF421"/>
  <c r="Z359"/>
  <c r="N311"/>
  <c r="K687"/>
  <c r="B499"/>
  <c r="AF647"/>
  <c r="H675"/>
  <c r="U566"/>
  <c r="Z732"/>
  <c r="Y675"/>
  <c r="AB485"/>
  <c r="L599"/>
  <c r="B599"/>
  <c r="AB675"/>
  <c r="F96"/>
  <c r="E671"/>
  <c r="L180"/>
  <c r="R372"/>
  <c r="AF440"/>
  <c r="AC506"/>
  <c r="E412"/>
  <c r="S522"/>
  <c r="U732"/>
  <c r="Q725"/>
  <c r="J472"/>
  <c r="P428"/>
  <c r="J587"/>
  <c r="P654"/>
  <c r="AB703"/>
  <c r="H630"/>
  <c r="F201"/>
  <c r="E604"/>
  <c r="M46"/>
  <c r="R236"/>
  <c r="J508"/>
  <c r="N363"/>
  <c r="R209"/>
  <c r="J693"/>
  <c r="R420"/>
  <c r="AC482"/>
  <c r="S475"/>
  <c r="I215"/>
  <c r="AF610"/>
  <c r="B702"/>
  <c r="Y457"/>
  <c r="E641"/>
  <c r="M617"/>
  <c r="T243"/>
  <c r="W139"/>
  <c r="Q228"/>
  <c r="M274"/>
  <c r="I364"/>
  <c r="G56"/>
  <c r="F82"/>
  <c r="Q326"/>
  <c r="AD587"/>
  <c r="Q148"/>
  <c r="S207"/>
  <c r="E669"/>
  <c r="C255"/>
  <c r="Q684"/>
  <c r="N415"/>
  <c r="B147"/>
  <c r="W236"/>
  <c r="AF360"/>
  <c r="Q559"/>
  <c r="P321"/>
  <c r="D61"/>
  <c r="AC109"/>
  <c r="W681"/>
  <c r="K464"/>
  <c r="L118"/>
  <c r="U722"/>
  <c r="F114"/>
  <c r="N487"/>
  <c r="U569"/>
  <c r="C710"/>
  <c r="Q402"/>
  <c r="Z729"/>
  <c r="D523"/>
  <c r="P173"/>
  <c r="G225"/>
  <c r="X138"/>
  <c r="B111"/>
  <c r="F350"/>
  <c r="T313"/>
  <c r="Z413"/>
  <c r="Y545"/>
  <c r="I417"/>
  <c r="AB292"/>
  <c r="V481"/>
  <c r="P132"/>
  <c r="M497"/>
  <c r="AF350"/>
  <c r="I371"/>
  <c r="W703"/>
  <c r="R725"/>
  <c r="U441"/>
  <c r="S44"/>
  <c r="AE286"/>
  <c r="AD178"/>
  <c r="X290"/>
  <c r="P290"/>
  <c r="AA583"/>
  <c r="G706"/>
  <c r="AE102"/>
  <c r="N289"/>
  <c r="AB646"/>
  <c r="F676"/>
  <c r="H464"/>
  <c r="X220"/>
  <c r="R645"/>
  <c r="B187"/>
  <c r="AE482"/>
  <c r="W482"/>
  <c r="P429"/>
  <c r="N293"/>
  <c r="Q598"/>
  <c r="AB441"/>
  <c r="AE401"/>
  <c r="AB353"/>
  <c r="J531"/>
  <c r="B711"/>
  <c r="V353"/>
  <c r="AE496"/>
  <c r="B578"/>
  <c r="AB734"/>
  <c r="M268"/>
  <c r="T513"/>
  <c r="G696"/>
  <c r="AA571"/>
  <c r="M620"/>
  <c r="L682"/>
  <c r="Y687"/>
  <c r="AA722"/>
  <c r="U656"/>
  <c r="E534"/>
  <c r="G677"/>
  <c r="N666"/>
  <c r="H526"/>
  <c r="V257"/>
  <c r="J703"/>
  <c r="H701"/>
  <c r="Y422"/>
  <c r="H532"/>
  <c r="R575"/>
  <c r="L611"/>
  <c r="H144"/>
  <c r="J714"/>
  <c r="K516"/>
  <c r="O449"/>
  <c r="AE628"/>
  <c r="S453"/>
  <c r="D463"/>
  <c r="X657"/>
  <c r="X682"/>
  <c r="AC311"/>
  <c r="Z574"/>
  <c r="Q602"/>
  <c r="T381"/>
  <c r="R389"/>
  <c r="AD623"/>
  <c r="S640"/>
  <c r="U678"/>
  <c r="Y653"/>
  <c r="AB671"/>
  <c r="Q337"/>
  <c r="AB495"/>
  <c r="AE378"/>
  <c r="P646"/>
  <c r="N586"/>
  <c r="AA708"/>
  <c r="B603"/>
  <c r="Z449"/>
  <c r="Q430"/>
  <c r="R467"/>
  <c r="C729"/>
  <c r="Y486"/>
  <c r="H704"/>
  <c r="F324"/>
  <c r="Y596"/>
  <c r="AF563"/>
  <c r="S648"/>
  <c r="C426"/>
  <c r="AA556"/>
  <c r="D585"/>
  <c r="M42"/>
  <c r="AA669"/>
  <c r="AC533"/>
  <c r="L231"/>
  <c r="R626"/>
  <c r="D707"/>
  <c r="Z674"/>
  <c r="C597"/>
  <c r="F681"/>
  <c r="E602"/>
  <c r="Z112"/>
  <c r="M350"/>
  <c r="L567"/>
  <c r="O625"/>
  <c r="R593"/>
  <c r="Z726"/>
  <c r="N693"/>
  <c r="Y410"/>
  <c r="Y686"/>
  <c r="I652"/>
  <c r="M544"/>
  <c r="Z589"/>
  <c r="AA431"/>
  <c r="AE697"/>
  <c r="B112"/>
  <c r="AD102"/>
  <c r="B646"/>
  <c r="AD637"/>
  <c r="G242"/>
  <c r="V593"/>
  <c r="P115"/>
  <c r="G479"/>
  <c r="U474"/>
  <c r="K603"/>
  <c r="Y532"/>
  <c r="C662"/>
  <c r="Z664"/>
  <c r="O678"/>
  <c r="T432"/>
  <c r="T274"/>
  <c r="AA303"/>
  <c r="V533"/>
  <c r="Q481"/>
  <c r="C491"/>
  <c r="E529"/>
  <c r="I552"/>
  <c r="S307"/>
  <c r="AF626"/>
  <c r="D47"/>
  <c r="V171"/>
  <c r="P47"/>
  <c r="X434"/>
  <c r="D440"/>
  <c r="H239"/>
  <c r="C421"/>
  <c r="J710"/>
  <c r="Z672"/>
  <c r="N643"/>
  <c r="D333"/>
  <c r="G79"/>
  <c r="K564"/>
  <c r="S561"/>
  <c r="AA638"/>
  <c r="E664"/>
  <c r="X250"/>
  <c r="I295"/>
  <c r="V513"/>
  <c r="J383"/>
  <c r="H719"/>
  <c r="L678"/>
  <c r="F80"/>
  <c r="AF511"/>
  <c r="C519"/>
  <c r="M311"/>
  <c r="F219"/>
  <c r="B498"/>
  <c r="F395"/>
  <c r="K493"/>
  <c r="L364"/>
  <c r="AE639"/>
  <c r="V697"/>
  <c r="V367"/>
  <c r="AF346"/>
  <c r="O479"/>
  <c r="O237"/>
  <c r="AB505"/>
  <c r="H667"/>
  <c r="X524"/>
  <c r="P486"/>
  <c r="G495"/>
  <c r="AD536"/>
  <c r="AB676"/>
  <c r="T355"/>
  <c r="U580"/>
  <c r="X251"/>
  <c r="AA392"/>
  <c r="L80"/>
  <c r="F447"/>
  <c r="Z211"/>
  <c r="E581"/>
  <c r="AE629"/>
  <c r="N330"/>
  <c r="J45"/>
  <c r="R303"/>
  <c r="Y417"/>
  <c r="AC733"/>
  <c r="Q135"/>
  <c r="G642"/>
  <c r="J683"/>
  <c r="D143"/>
  <c r="I230"/>
  <c r="Q412"/>
  <c r="AC639"/>
  <c r="Q99"/>
  <c r="O363"/>
  <c r="B228"/>
  <c r="J448"/>
  <c r="E402"/>
  <c r="B226"/>
  <c r="B624"/>
  <c r="C672"/>
  <c r="X273"/>
  <c r="W522"/>
  <c r="O517"/>
  <c r="Y113"/>
  <c r="E466"/>
  <c r="G284"/>
  <c r="AF632"/>
  <c r="Y66"/>
  <c r="B314"/>
  <c r="Y140"/>
  <c r="K231"/>
  <c r="Q453"/>
  <c r="N520"/>
  <c r="G139"/>
  <c r="AC630"/>
  <c r="D299"/>
  <c r="AC688"/>
  <c r="X199"/>
  <c r="C608"/>
  <c r="V685"/>
  <c r="AB543"/>
  <c r="V672"/>
  <c r="Y429"/>
  <c r="S451"/>
  <c r="AC526"/>
  <c r="T172"/>
  <c r="E286"/>
  <c r="Z368"/>
  <c r="T557"/>
  <c r="V373"/>
  <c r="AB704"/>
  <c r="J277"/>
  <c r="Y551"/>
  <c r="U259"/>
  <c r="V379"/>
  <c r="B365"/>
  <c r="D375"/>
  <c r="AA494"/>
  <c r="AF514"/>
  <c r="Q692"/>
  <c r="D565"/>
  <c r="B126"/>
  <c r="X399"/>
  <c r="V659"/>
  <c r="T696"/>
  <c r="G713"/>
  <c r="AC578"/>
  <c r="Q380"/>
  <c r="AC538"/>
  <c r="V66"/>
  <c r="Q618"/>
  <c r="Z699"/>
  <c r="N727"/>
  <c r="G489"/>
  <c r="T705"/>
  <c r="I270"/>
  <c r="R263"/>
  <c r="L715"/>
  <c r="Z351"/>
  <c r="C520"/>
  <c r="T510"/>
  <c r="Y690"/>
  <c r="R706"/>
  <c r="AB469"/>
  <c r="F721"/>
  <c r="W488"/>
  <c r="AC515"/>
  <c r="F320"/>
  <c r="G690"/>
  <c r="C237"/>
  <c r="AC554"/>
  <c r="O431"/>
  <c r="S671"/>
  <c r="M598"/>
  <c r="Z650"/>
  <c r="E653"/>
  <c r="AB670"/>
  <c r="AC531"/>
  <c r="S438"/>
  <c r="AC420"/>
  <c r="O731"/>
  <c r="G625"/>
  <c r="M366"/>
  <c r="X346"/>
  <c r="AC406"/>
  <c r="L650"/>
  <c r="AE503"/>
  <c r="O613"/>
  <c r="AB398"/>
  <c r="D710"/>
  <c r="H271"/>
  <c r="V377"/>
  <c r="Z499"/>
  <c r="W638"/>
  <c r="E586"/>
  <c r="AC535"/>
  <c r="P712"/>
  <c r="K441"/>
  <c r="B540"/>
  <c r="AF582"/>
  <c r="G682"/>
  <c r="AC661"/>
  <c r="AB725"/>
  <c r="L685"/>
  <c r="L144"/>
  <c r="AA404"/>
  <c r="F391"/>
  <c r="P457"/>
  <c r="C617"/>
  <c r="Z251"/>
  <c r="W39"/>
  <c r="Y564"/>
  <c r="M632"/>
  <c r="W678"/>
  <c r="N441"/>
  <c r="B663"/>
  <c r="W419"/>
  <c r="X447"/>
  <c r="L629"/>
  <c r="W726"/>
  <c r="AB688"/>
  <c r="X545"/>
  <c r="V188"/>
  <c r="W324"/>
  <c r="AA586"/>
  <c r="I618"/>
  <c r="AD309"/>
  <c r="Q290"/>
  <c r="B263"/>
  <c r="F410"/>
  <c r="N241"/>
  <c r="U694"/>
  <c r="G448"/>
  <c r="AD620"/>
  <c r="W329"/>
  <c r="H676"/>
  <c r="P311"/>
  <c r="W612"/>
  <c r="AE555"/>
  <c r="M681"/>
  <c r="AF477"/>
  <c r="B495"/>
  <c r="W701"/>
  <c r="AB355"/>
  <c r="J711"/>
  <c r="N609"/>
  <c r="AC332"/>
  <c r="E712"/>
  <c r="P334"/>
  <c r="W619"/>
  <c r="I624"/>
  <c r="F722"/>
  <c r="C435"/>
  <c r="AE671"/>
  <c r="W546"/>
  <c r="Z311"/>
  <c r="C650"/>
  <c r="J588"/>
  <c r="Y649"/>
  <c r="K265"/>
  <c r="AB377"/>
  <c r="AF611"/>
  <c r="E198"/>
  <c r="S357"/>
  <c r="V524"/>
  <c r="K649"/>
  <c r="O486"/>
  <c r="T386"/>
  <c r="J421"/>
  <c r="B240"/>
  <c r="T687"/>
  <c r="E553"/>
  <c r="P682"/>
  <c r="S720"/>
  <c r="P598"/>
  <c r="Q92"/>
  <c r="I398"/>
  <c r="G714"/>
  <c r="AA291"/>
  <c r="AC502"/>
  <c r="R651"/>
  <c r="E204"/>
  <c r="L727"/>
  <c r="AE684"/>
  <c r="U390"/>
  <c r="AB679"/>
  <c r="J702"/>
  <c r="J636"/>
  <c r="W447"/>
  <c r="X695"/>
  <c r="D555"/>
  <c r="T480"/>
  <c r="AC648"/>
  <c r="B535"/>
  <c r="J53"/>
  <c r="R76"/>
  <c r="AF568"/>
  <c r="E647"/>
  <c r="Z435"/>
  <c r="C466"/>
  <c r="J614"/>
  <c r="AB532"/>
  <c r="AE265"/>
  <c r="AD512"/>
  <c r="D657"/>
  <c r="C562"/>
  <c r="X354"/>
  <c r="AF560"/>
  <c r="B292"/>
  <c r="V355"/>
  <c r="Y508"/>
  <c r="U661"/>
  <c r="U465"/>
  <c r="U574"/>
  <c r="AC724"/>
  <c r="X541"/>
  <c r="C702"/>
  <c r="I420"/>
  <c r="AC563"/>
  <c r="U383"/>
  <c r="D567"/>
  <c r="U593"/>
  <c r="E576"/>
  <c r="M647"/>
  <c r="B595"/>
  <c r="M664"/>
  <c r="P500"/>
  <c r="S583"/>
  <c r="I666"/>
  <c r="AB580"/>
  <c r="M454"/>
  <c r="X686"/>
  <c r="Y591"/>
  <c r="I198"/>
  <c r="P498"/>
  <c r="L587"/>
  <c r="M530"/>
  <c r="AB719"/>
  <c r="G317"/>
  <c r="E434"/>
  <c r="AD636"/>
  <c r="AE428"/>
  <c r="Q652"/>
  <c r="O49"/>
  <c r="O649"/>
  <c r="F635"/>
  <c r="X272"/>
  <c r="R527"/>
  <c r="H315"/>
  <c r="R519"/>
  <c r="F657"/>
  <c r="T521"/>
  <c r="J664"/>
  <c r="K607"/>
  <c r="AD632"/>
  <c r="S325"/>
  <c r="AB374"/>
  <c r="D406"/>
  <c r="AB66"/>
  <c r="AA309"/>
  <c r="L568"/>
  <c r="C265"/>
  <c r="T602"/>
  <c r="P571"/>
  <c r="AA587"/>
  <c r="L496"/>
  <c r="AE703"/>
  <c r="F600"/>
  <c r="F330"/>
  <c r="T433"/>
  <c r="F489"/>
  <c r="AE563"/>
  <c r="H569"/>
  <c r="O273"/>
  <c r="AE705"/>
  <c r="AF92"/>
  <c r="AE420"/>
  <c r="Z542"/>
  <c r="T425"/>
  <c r="F195"/>
  <c r="AE101"/>
  <c r="B313"/>
  <c r="O695"/>
  <c r="M328"/>
  <c r="AA711"/>
  <c r="P188"/>
  <c r="W120"/>
  <c r="N584"/>
  <c r="Y420"/>
  <c r="M498"/>
  <c r="G512"/>
  <c r="F574"/>
  <c r="B395"/>
  <c r="V663"/>
  <c r="K136"/>
  <c r="AE255"/>
  <c r="P388"/>
  <c r="T609"/>
  <c r="H729"/>
  <c r="AA443"/>
  <c r="Q601"/>
  <c r="T520"/>
  <c r="P480"/>
  <c r="H301"/>
  <c r="G628"/>
  <c r="S533"/>
  <c r="S423"/>
  <c r="D250"/>
  <c r="C285"/>
  <c r="AC659"/>
  <c r="AE571"/>
  <c r="U554"/>
  <c r="AD69"/>
  <c r="T300"/>
  <c r="C350"/>
  <c r="D139"/>
  <c r="M650"/>
  <c r="Z257"/>
  <c r="L622"/>
  <c r="Z611"/>
  <c r="AF673"/>
  <c r="L726"/>
  <c r="O575"/>
  <c r="L488"/>
  <c r="V649"/>
  <c r="U632"/>
  <c r="H543"/>
  <c r="E417"/>
  <c r="AF692"/>
  <c r="L245"/>
  <c r="T190"/>
  <c r="X201"/>
  <c r="AC613"/>
  <c r="O321"/>
  <c r="K304"/>
  <c r="M486"/>
  <c r="X418"/>
  <c r="R149"/>
  <c r="L345"/>
  <c r="I159"/>
  <c r="Y678"/>
  <c r="O411"/>
  <c r="AC300"/>
  <c r="Z662"/>
  <c r="AA180"/>
  <c r="K421"/>
  <c r="C536"/>
  <c r="Y127"/>
  <c r="Z538"/>
  <c r="AC177"/>
  <c r="E473"/>
  <c r="I231"/>
  <c r="X345"/>
  <c r="B117"/>
  <c r="R647"/>
  <c r="I196"/>
  <c r="AD590"/>
  <c r="B139"/>
  <c r="R363"/>
  <c r="P413"/>
  <c r="Q439"/>
  <c r="J120"/>
  <c r="R445"/>
  <c r="R317"/>
  <c r="N61"/>
  <c r="N82"/>
  <c r="R182"/>
  <c r="D608"/>
  <c r="C124"/>
  <c r="Z81"/>
  <c r="T79"/>
  <c r="V38"/>
  <c r="Y168"/>
  <c r="AA134"/>
  <c r="M471"/>
  <c r="N597"/>
  <c r="AF101"/>
  <c r="L185"/>
  <c r="O220"/>
  <c r="K53"/>
  <c r="J315"/>
  <c r="AA316"/>
  <c r="S406"/>
  <c r="Z90"/>
  <c r="U294"/>
  <c r="M578"/>
  <c r="E352"/>
  <c r="I262"/>
  <c r="Q595"/>
  <c r="AB183"/>
  <c r="S66"/>
  <c r="E489"/>
  <c r="Q730"/>
  <c r="Q434"/>
  <c r="Y359"/>
  <c r="S695"/>
  <c r="J290"/>
  <c r="F225"/>
  <c r="X560"/>
  <c r="F527"/>
  <c r="L538"/>
  <c r="AD693"/>
  <c r="C406"/>
  <c r="V530"/>
  <c r="K574"/>
  <c r="O707"/>
  <c r="W728"/>
  <c r="K503"/>
  <c r="AA542"/>
  <c r="R671"/>
  <c r="AE706"/>
  <c r="J592"/>
  <c r="AE584"/>
  <c r="K635"/>
  <c r="AA658"/>
  <c r="L617"/>
  <c r="R446"/>
  <c r="D501"/>
  <c r="T473"/>
  <c r="AF609"/>
  <c r="T730"/>
  <c r="R583"/>
  <c r="N151"/>
  <c r="S204"/>
  <c r="B419"/>
  <c r="X383"/>
  <c r="AC641"/>
  <c r="AD327"/>
  <c r="E607"/>
  <c r="I605"/>
  <c r="H657"/>
  <c r="B653"/>
  <c r="F481"/>
  <c r="AF103"/>
  <c r="R532"/>
  <c r="R329"/>
  <c r="X91"/>
  <c r="J293"/>
  <c r="R384"/>
  <c r="H637"/>
  <c r="K713"/>
  <c r="AD478"/>
  <c r="E185"/>
  <c r="D482"/>
  <c r="AB356"/>
  <c r="D731"/>
  <c r="R621"/>
  <c r="F555"/>
  <c r="G476"/>
  <c r="AB722"/>
  <c r="K659"/>
  <c r="K393"/>
  <c r="G289"/>
  <c r="W437"/>
  <c r="R579"/>
  <c r="K725"/>
  <c r="K686"/>
  <c r="AC665"/>
  <c r="V173"/>
  <c r="N682"/>
  <c r="L717"/>
  <c r="Z489"/>
  <c r="AD422"/>
  <c r="Y91"/>
  <c r="L352"/>
  <c r="I392"/>
  <c r="K672"/>
  <c r="Z232"/>
  <c r="Y522"/>
  <c r="T456"/>
  <c r="AC113"/>
  <c r="AD75"/>
  <c r="AD539"/>
  <c r="AE191"/>
  <c r="N720"/>
  <c r="Q83"/>
  <c r="U358"/>
  <c r="D217"/>
  <c r="U442"/>
  <c r="D616"/>
  <c r="H362"/>
  <c r="V573"/>
  <c r="C332"/>
  <c r="AD670"/>
  <c r="C716"/>
  <c r="L579"/>
  <c r="T616"/>
  <c r="B440"/>
  <c r="G718"/>
  <c r="U609"/>
  <c r="Q687"/>
  <c r="C456"/>
  <c r="I325"/>
  <c r="AB633"/>
  <c r="I694"/>
  <c r="T724"/>
  <c r="D625"/>
  <c r="G599"/>
  <c r="I416"/>
  <c r="J153"/>
  <c r="Z675"/>
  <c r="X611"/>
  <c r="P593"/>
  <c r="M342"/>
  <c r="W516"/>
  <c r="K368"/>
  <c r="E661"/>
  <c r="X616"/>
  <c r="AA585"/>
  <c r="D382"/>
  <c r="R383"/>
  <c r="AD524"/>
  <c r="AD78"/>
  <c r="B539"/>
  <c r="G567"/>
  <c r="K553"/>
  <c r="P700"/>
  <c r="G398"/>
  <c r="B524"/>
  <c r="AB545"/>
  <c r="Z530"/>
  <c r="I403"/>
  <c r="AD434"/>
  <c r="N420"/>
  <c r="K671"/>
  <c r="I726"/>
  <c r="C682"/>
  <c r="AB666"/>
  <c r="AF674"/>
  <c r="O59"/>
  <c r="L705"/>
  <c r="AD681"/>
  <c r="I513"/>
  <c r="AF682"/>
  <c r="S472"/>
  <c r="R429"/>
  <c r="AB197"/>
  <c r="O511"/>
  <c r="C700"/>
  <c r="U547"/>
  <c r="AC647"/>
  <c r="AE349"/>
  <c r="G673"/>
  <c r="G446"/>
  <c r="L361"/>
  <c r="M610"/>
  <c r="Q517"/>
  <c r="L625"/>
  <c r="R444"/>
  <c r="G361"/>
  <c r="P567"/>
  <c r="P556"/>
  <c r="AF722"/>
  <c r="J471"/>
  <c r="I604"/>
  <c r="H556"/>
  <c r="AF186"/>
  <c r="G584"/>
  <c r="G527"/>
  <c r="P548"/>
  <c r="B62"/>
  <c r="P72"/>
  <c r="L315"/>
  <c r="AB75"/>
  <c r="U571"/>
  <c r="N102"/>
  <c r="Y632"/>
  <c r="AB265"/>
  <c r="W441"/>
  <c r="AB161"/>
  <c r="Q157"/>
  <c r="Z134"/>
  <c r="AD435"/>
  <c r="H678"/>
  <c r="S431"/>
  <c r="J369"/>
  <c r="U453"/>
  <c r="AC242"/>
  <c r="AB243"/>
  <c r="K546"/>
  <c r="T477"/>
  <c r="Z425"/>
  <c r="X164"/>
  <c r="S494"/>
  <c r="V271"/>
  <c r="S243"/>
  <c r="M628"/>
  <c r="Q632"/>
  <c r="B418"/>
  <c r="Q600"/>
  <c r="F293"/>
  <c r="AA582"/>
  <c r="H240"/>
  <c r="AE197"/>
  <c r="C377"/>
  <c r="V106"/>
  <c r="F648"/>
  <c r="F388"/>
  <c r="AA428"/>
  <c r="AD548"/>
  <c r="J218"/>
  <c r="K62"/>
  <c r="G187"/>
  <c r="Y526"/>
  <c r="N575"/>
  <c r="X144"/>
  <c r="S558"/>
  <c r="Y569"/>
  <c r="Z602"/>
  <c r="K476"/>
  <c r="G455"/>
  <c r="M327"/>
  <c r="AB593"/>
  <c r="L626"/>
  <c r="L692"/>
  <c r="X311"/>
  <c r="Q489"/>
  <c r="I563"/>
  <c r="O107"/>
  <c r="AD351"/>
  <c r="I210"/>
  <c r="AD607"/>
  <c r="Z133"/>
  <c r="L249"/>
  <c r="X384"/>
  <c r="P359"/>
  <c r="K352"/>
  <c r="J640"/>
  <c r="E274"/>
  <c r="O429"/>
  <c r="AD497"/>
  <c r="T175"/>
  <c r="R71"/>
  <c r="G176"/>
  <c r="J451"/>
  <c r="M44"/>
  <c r="AC462"/>
  <c r="V310"/>
  <c r="B257"/>
  <c r="M408"/>
  <c r="B236"/>
  <c r="H191"/>
  <c r="D220"/>
  <c r="L501"/>
  <c r="R289"/>
  <c r="V572"/>
  <c r="Q458"/>
  <c r="M226"/>
  <c r="V523"/>
  <c r="I337"/>
  <c r="E203"/>
  <c r="AD677"/>
  <c r="K547"/>
  <c r="AE547"/>
  <c r="K615"/>
  <c r="M50"/>
  <c r="F192"/>
  <c r="AA38"/>
  <c r="F204"/>
  <c r="J497"/>
  <c r="H127"/>
  <c r="F454"/>
  <c r="F579"/>
  <c r="Q504"/>
  <c r="AD419"/>
  <c r="AA554"/>
  <c r="V676"/>
  <c r="V242"/>
  <c r="O369"/>
  <c r="E626"/>
  <c r="G164"/>
  <c r="AB582"/>
  <c r="X439"/>
  <c r="T442"/>
  <c r="P536"/>
  <c r="D459"/>
  <c r="O218"/>
  <c r="T248"/>
  <c r="T113"/>
  <c r="V499"/>
  <c r="O43"/>
  <c r="H136"/>
  <c r="H199"/>
  <c r="G52"/>
  <c r="J490"/>
  <c r="Q539"/>
  <c r="I549"/>
  <c r="H396"/>
  <c r="AE469"/>
  <c r="P431"/>
  <c r="R711"/>
  <c r="AE655"/>
  <c r="P639"/>
  <c r="P383"/>
  <c r="S258"/>
  <c r="W164"/>
  <c r="L134"/>
  <c r="H159"/>
  <c r="O461"/>
  <c r="L104"/>
  <c r="N411"/>
  <c r="I463"/>
  <c r="Z219"/>
  <c r="B41"/>
  <c r="X582"/>
  <c r="W446"/>
  <c r="AC236"/>
  <c r="AD91"/>
  <c r="W186"/>
  <c r="V467"/>
  <c r="X77"/>
  <c r="V87"/>
  <c r="U461"/>
  <c r="Q219"/>
  <c r="E229"/>
  <c r="F140"/>
  <c r="U537"/>
  <c r="K580"/>
  <c r="T239"/>
  <c r="J171"/>
  <c r="V582"/>
  <c r="C412"/>
  <c r="M719"/>
  <c r="R524"/>
  <c r="Z123"/>
  <c r="X170"/>
  <c r="J195"/>
  <c r="U47"/>
  <c r="AD132"/>
  <c r="P386"/>
  <c r="S137"/>
  <c r="Z189"/>
  <c r="AA132"/>
  <c r="R82"/>
  <c r="V244"/>
  <c r="O332"/>
  <c r="R241"/>
  <c r="B673"/>
  <c r="V701"/>
  <c r="T581"/>
  <c r="I722"/>
  <c r="K678"/>
  <c r="S716"/>
  <c r="AE612"/>
  <c r="U354"/>
  <c r="AD469"/>
  <c r="E472"/>
  <c r="AE633"/>
  <c r="AA417"/>
  <c r="D374"/>
  <c r="AD720"/>
  <c r="AD662"/>
  <c r="G330"/>
  <c r="K445"/>
  <c r="M434"/>
  <c r="L688"/>
  <c r="F678"/>
  <c r="V689"/>
  <c r="C433"/>
  <c r="U468"/>
  <c r="N368"/>
  <c r="AE567"/>
  <c r="AC699"/>
  <c r="E245"/>
  <c r="B623"/>
  <c r="L138"/>
  <c r="G651"/>
  <c r="V679"/>
  <c r="Q723"/>
  <c r="M631"/>
  <c r="Q579"/>
  <c r="M616"/>
  <c r="D425"/>
  <c r="H691"/>
  <c r="AE648"/>
  <c r="AA514"/>
  <c r="J696"/>
  <c r="AE511"/>
  <c r="L547"/>
  <c r="R534"/>
  <c r="T559"/>
  <c r="L41"/>
  <c r="C663"/>
  <c r="H417"/>
  <c r="E537"/>
  <c r="G712"/>
  <c r="J545"/>
  <c r="N132"/>
  <c r="J488"/>
  <c r="V91"/>
  <c r="Q571"/>
  <c r="N378"/>
  <c r="AB483"/>
  <c r="O452"/>
  <c r="T649"/>
  <c r="J550"/>
  <c r="X576"/>
  <c r="L588"/>
  <c r="AB470"/>
  <c r="G400"/>
  <c r="H599"/>
  <c r="B391"/>
  <c r="Y648"/>
  <c r="Z323"/>
  <c r="F689"/>
  <c r="F491"/>
  <c r="AC187"/>
  <c r="O541"/>
  <c r="U735"/>
  <c r="V583"/>
  <c r="W527"/>
  <c r="AC193"/>
  <c r="AE376"/>
  <c r="O623"/>
  <c r="L228"/>
  <c r="AC438"/>
  <c r="Q630"/>
  <c r="R608"/>
  <c r="E675"/>
  <c r="K388"/>
  <c r="D554"/>
  <c r="L125"/>
  <c r="AE575"/>
  <c r="B316"/>
  <c r="N453"/>
  <c r="N635"/>
  <c r="C596"/>
  <c r="AE326"/>
  <c r="W465"/>
  <c r="AB570"/>
  <c r="N645"/>
  <c r="B425"/>
  <c r="AB649"/>
  <c r="AE520"/>
  <c r="G265"/>
  <c r="U686"/>
  <c r="N565"/>
  <c r="Y567"/>
  <c r="F356"/>
  <c r="AA252"/>
  <c r="B435"/>
  <c r="W385"/>
  <c r="L563"/>
  <c r="AF665"/>
  <c r="AD643"/>
  <c r="S688"/>
  <c r="C542"/>
  <c r="M698"/>
  <c r="AA713"/>
  <c r="G309"/>
  <c r="R217"/>
  <c r="AC674"/>
  <c r="P407"/>
  <c r="W325"/>
  <c r="W443"/>
  <c r="C60"/>
  <c r="P91"/>
  <c r="G402"/>
  <c r="Z243"/>
  <c r="Y485"/>
  <c r="AF699"/>
  <c r="I727"/>
  <c r="L667"/>
  <c r="T382"/>
  <c r="AA644"/>
  <c r="AB395"/>
  <c r="AF542"/>
  <c r="AE549"/>
  <c r="N585"/>
  <c r="L374"/>
  <c r="N110"/>
  <c r="L322"/>
  <c r="G112"/>
  <c r="AF671"/>
  <c r="AD298"/>
  <c r="G657"/>
  <c r="B608"/>
  <c r="S572"/>
  <c r="G212"/>
  <c r="C114"/>
  <c r="AA566"/>
  <c r="W155"/>
  <c r="C606"/>
  <c r="AA370"/>
  <c r="J625"/>
  <c r="B612"/>
  <c r="O77"/>
  <c r="B390"/>
  <c r="H545"/>
  <c r="D712"/>
  <c r="AB605"/>
  <c r="AA488"/>
  <c r="AA678"/>
  <c r="AF564"/>
  <c r="AD147"/>
  <c r="F89"/>
  <c r="R613"/>
  <c r="L48"/>
  <c r="T658"/>
  <c r="P185"/>
  <c r="AB496"/>
  <c r="H713"/>
  <c r="E498"/>
  <c r="S218"/>
  <c r="U643"/>
  <c r="R85"/>
  <c r="AF349"/>
  <c r="AD570"/>
  <c r="AF558"/>
  <c r="K434"/>
  <c r="S376"/>
  <c r="AC607"/>
  <c r="AC469"/>
  <c r="R689"/>
  <c r="I314"/>
  <c r="Q140"/>
  <c r="G394"/>
  <c r="L316"/>
  <c r="AF546"/>
  <c r="G594"/>
  <c r="J652"/>
  <c r="N50"/>
  <c r="Z241"/>
  <c r="AC511"/>
  <c r="L486"/>
  <c r="AA510"/>
  <c r="F323"/>
  <c r="F107"/>
  <c r="S515"/>
  <c r="W372"/>
  <c r="L524"/>
  <c r="T322"/>
  <c r="Z600"/>
  <c r="T308"/>
  <c r="G376"/>
  <c r="H363"/>
  <c r="F526"/>
  <c r="AE379"/>
  <c r="AD444"/>
  <c r="O573"/>
  <c r="F55"/>
  <c r="G416"/>
  <c r="M201"/>
  <c r="S378"/>
  <c r="U610"/>
  <c r="AF336"/>
  <c r="G191"/>
  <c r="D573"/>
  <c r="X202"/>
  <c r="K363"/>
  <c r="AD123"/>
  <c r="AC220"/>
  <c r="F226"/>
  <c r="W209"/>
  <c r="S513"/>
  <c r="S538"/>
  <c r="C222"/>
  <c r="AA176"/>
  <c r="B445"/>
  <c r="N112"/>
  <c r="AA70"/>
  <c r="M218"/>
  <c r="X466"/>
  <c r="W380"/>
  <c r="AB448"/>
  <c r="AF160"/>
  <c r="W179"/>
  <c r="P401"/>
  <c r="R126"/>
  <c r="AC156"/>
  <c r="M413"/>
  <c r="B645"/>
  <c r="R298"/>
  <c r="E168"/>
  <c r="B709"/>
  <c r="X61"/>
  <c r="Q240"/>
  <c r="B557"/>
  <c r="I499"/>
  <c r="E176"/>
  <c r="K170"/>
  <c r="Q116"/>
  <c r="L578"/>
  <c r="C580"/>
  <c r="L557"/>
  <c r="AD288"/>
  <c r="B212"/>
  <c r="AD401"/>
  <c r="AA372"/>
  <c r="X87"/>
  <c r="I167"/>
  <c r="S375"/>
  <c r="G463"/>
  <c r="T720"/>
  <c r="Y566"/>
  <c r="Z645"/>
  <c r="AB557"/>
  <c r="P426"/>
  <c r="I322"/>
  <c r="AA401"/>
  <c r="P370"/>
  <c r="N480"/>
  <c r="J303"/>
  <c r="R592"/>
  <c r="V383"/>
  <c r="W108"/>
  <c r="Q661"/>
  <c r="B660"/>
  <c r="F307"/>
  <c r="L239"/>
  <c r="P287"/>
  <c r="N699"/>
  <c r="P594"/>
  <c r="X665"/>
  <c r="AD359"/>
  <c r="AC657"/>
  <c r="O654"/>
  <c r="L661"/>
  <c r="AA492"/>
  <c r="AB359"/>
  <c r="U331"/>
  <c r="K356"/>
  <c r="K450"/>
  <c r="D447"/>
  <c r="K404"/>
  <c r="X212"/>
  <c r="N462"/>
  <c r="B565"/>
  <c r="Z563"/>
  <c r="U703"/>
  <c r="Z647"/>
  <c r="O480"/>
  <c r="AC632"/>
  <c r="J477"/>
  <c r="M713"/>
  <c r="AF481"/>
  <c r="Z507"/>
  <c r="Y641"/>
  <c r="Q707"/>
  <c r="AB490"/>
  <c r="J330"/>
  <c r="AD639"/>
  <c r="Z315"/>
  <c r="I447"/>
  <c r="AA258"/>
  <c r="N317"/>
  <c r="AF547"/>
  <c r="B530"/>
  <c r="S302"/>
  <c r="K579"/>
  <c r="X495"/>
  <c r="Q518"/>
  <c r="P733"/>
  <c r="O715"/>
  <c r="S673"/>
  <c r="AB730"/>
  <c r="AD420"/>
  <c r="AB684"/>
  <c r="AE643"/>
  <c r="G423"/>
  <c r="AA481"/>
  <c r="U668"/>
  <c r="J359"/>
  <c r="O730"/>
  <c r="O403"/>
  <c r="K715"/>
  <c r="T538"/>
  <c r="P637"/>
  <c r="W525"/>
  <c r="F651"/>
  <c r="M553"/>
  <c r="AA682"/>
  <c r="W321"/>
  <c r="B579"/>
  <c r="AC175"/>
  <c r="AA680"/>
  <c r="V497"/>
  <c r="F554"/>
  <c r="I480"/>
  <c r="AE301"/>
  <c r="L544"/>
  <c r="X644"/>
  <c r="C604"/>
  <c r="G229"/>
  <c r="AE413"/>
  <c r="L532"/>
  <c r="E318"/>
  <c r="F393"/>
  <c r="N638"/>
  <c r="AD323"/>
  <c r="I462"/>
  <c r="AA541"/>
  <c r="J577"/>
  <c r="K226"/>
  <c r="AF554"/>
  <c r="L406"/>
  <c r="L600"/>
  <c r="AB391"/>
  <c r="D348"/>
  <c r="F621"/>
  <c r="Z566"/>
  <c r="F355"/>
  <c r="D479"/>
  <c r="AD437"/>
  <c r="D715"/>
  <c r="AC480"/>
  <c r="U559"/>
  <c r="J712"/>
  <c r="X687"/>
  <c r="H514"/>
  <c r="B382"/>
  <c r="Z722"/>
  <c r="M626"/>
  <c r="I212"/>
  <c r="U666"/>
  <c r="O463"/>
  <c r="O728"/>
  <c r="G702"/>
  <c r="D644"/>
  <c r="V707"/>
  <c r="Q114"/>
  <c r="AB596"/>
  <c r="M538"/>
  <c r="P543"/>
  <c r="S529"/>
  <c r="AA502"/>
  <c r="C677"/>
  <c r="AA192"/>
  <c r="AC650"/>
  <c r="O626"/>
  <c r="Z527"/>
  <c r="O123"/>
  <c r="K614"/>
  <c r="N673"/>
  <c r="Y211"/>
  <c r="R569"/>
  <c r="AA690"/>
  <c r="H603"/>
  <c r="L683"/>
  <c r="AE232"/>
  <c r="AC541"/>
  <c r="F584"/>
  <c r="V575"/>
  <c r="P547"/>
  <c r="P554"/>
  <c r="F702"/>
  <c r="Y235"/>
  <c r="AC537"/>
  <c r="U652"/>
  <c r="AD308"/>
  <c r="M122"/>
  <c r="T501"/>
  <c r="W395"/>
  <c r="V297"/>
  <c r="B299"/>
  <c r="M196"/>
  <c r="P294"/>
  <c r="U710"/>
  <c r="W657"/>
  <c r="B503"/>
  <c r="C223"/>
  <c r="T567"/>
  <c r="AF643"/>
  <c r="O582"/>
  <c r="T599"/>
  <c r="AF704"/>
  <c r="AB52"/>
  <c r="J510"/>
  <c r="B677"/>
  <c r="O701"/>
  <c r="X519"/>
  <c r="AA462"/>
  <c r="Q625"/>
  <c r="L230"/>
  <c r="AC463"/>
  <c r="E415"/>
  <c r="H154"/>
  <c r="V574"/>
  <c r="F284"/>
  <c r="G596"/>
  <c r="Q262"/>
  <c r="Y375"/>
  <c r="S450"/>
  <c r="AE659"/>
  <c r="B284"/>
  <c r="P68"/>
  <c r="H471"/>
  <c r="AC185"/>
  <c r="AD210"/>
  <c r="AA174"/>
  <c r="Q232"/>
  <c r="I347"/>
  <c r="I138"/>
  <c r="R560"/>
  <c r="B625"/>
  <c r="O72"/>
  <c r="M409"/>
  <c r="L457"/>
  <c r="U414"/>
  <c r="F148"/>
  <c r="D549"/>
  <c r="F485"/>
  <c r="AC593"/>
  <c r="N182"/>
  <c r="K703"/>
  <c r="O637"/>
  <c r="Z179"/>
  <c r="X502"/>
  <c r="I80"/>
  <c r="X263"/>
  <c r="H489"/>
  <c r="T233"/>
  <c r="P602"/>
  <c r="AC455"/>
  <c r="S540"/>
  <c r="I455"/>
  <c r="AB710"/>
  <c r="S663"/>
  <c r="K59"/>
  <c r="R212"/>
  <c r="L583"/>
  <c r="M105"/>
  <c r="I95"/>
  <c r="O95"/>
  <c r="S523"/>
  <c r="R422"/>
  <c r="L402"/>
  <c r="K463"/>
  <c r="G177"/>
  <c r="R109"/>
  <c r="T465"/>
  <c r="B576"/>
  <c r="Z103"/>
  <c r="R649"/>
  <c r="U313"/>
  <c r="Q261"/>
  <c r="N544"/>
  <c r="I511"/>
  <c r="I252"/>
  <c r="F106"/>
  <c r="F236"/>
  <c r="M504"/>
  <c r="Z553"/>
  <c r="AD239"/>
  <c r="E345"/>
  <c r="H539"/>
  <c r="B551"/>
  <c r="X297"/>
  <c r="S704"/>
  <c r="Y451"/>
  <c r="V88"/>
  <c r="AD318"/>
  <c r="X634"/>
  <c r="X730"/>
  <c r="O662"/>
  <c r="O631"/>
  <c r="E691"/>
  <c r="AF501"/>
  <c r="AC183"/>
  <c r="M545"/>
  <c r="P484"/>
  <c r="F196"/>
  <c r="K65"/>
  <c r="G633"/>
  <c r="T733"/>
  <c r="G637"/>
  <c r="U677"/>
  <c r="B586"/>
  <c r="Y267"/>
  <c r="I358"/>
  <c r="Z564"/>
  <c r="D270"/>
  <c r="P631"/>
  <c r="M394"/>
  <c r="G681"/>
  <c r="U553"/>
  <c r="I488"/>
  <c r="AC49"/>
  <c r="V125"/>
  <c r="O692"/>
  <c r="I546"/>
  <c r="Z261"/>
  <c r="AE731"/>
  <c r="AD721"/>
  <c r="J654"/>
  <c r="X647"/>
  <c r="E48"/>
  <c r="S427"/>
  <c r="AD224"/>
  <c r="AD453"/>
  <c r="S565"/>
  <c r="R487"/>
  <c r="N440"/>
  <c r="I468"/>
  <c r="U496"/>
  <c r="B289"/>
  <c r="AD475"/>
  <c r="W688"/>
  <c r="I570"/>
  <c r="E459"/>
  <c r="Z725"/>
  <c r="G248"/>
  <c r="S90"/>
  <c r="T327"/>
  <c r="L303"/>
  <c r="Y629"/>
  <c r="N290"/>
  <c r="T647"/>
  <c r="AC472"/>
  <c r="AB316"/>
  <c r="AA557"/>
  <c r="L701"/>
  <c r="AE344"/>
  <c r="D729"/>
  <c r="AA614"/>
  <c r="O672"/>
  <c r="U727"/>
  <c r="D652"/>
  <c r="Y694"/>
  <c r="Z523"/>
  <c r="AF330"/>
  <c r="J463"/>
  <c r="Q403"/>
  <c r="G154"/>
  <c r="H186"/>
  <c r="Y72"/>
  <c r="R394"/>
  <c r="Q316"/>
  <c r="J286"/>
  <c r="AC664"/>
  <c r="C297"/>
  <c r="AE408"/>
  <c r="T436"/>
  <c r="F728"/>
  <c r="V398"/>
  <c r="X235"/>
  <c r="W448"/>
  <c r="F634"/>
  <c r="J253"/>
  <c r="AA611"/>
  <c r="C551"/>
  <c r="I725"/>
  <c r="U601"/>
  <c r="C727"/>
  <c r="O509"/>
  <c r="T140"/>
  <c r="AF493"/>
  <c r="T589"/>
  <c r="D243"/>
  <c r="M517"/>
  <c r="Q698"/>
  <c r="T561"/>
  <c r="I185"/>
  <c r="R675"/>
  <c r="V522"/>
  <c r="I576"/>
  <c r="AF627"/>
  <c r="M735"/>
  <c r="L564"/>
  <c r="L308"/>
  <c r="AC694"/>
  <c r="Y617"/>
  <c r="D730"/>
  <c r="U280"/>
  <c r="F690"/>
  <c r="U366"/>
  <c r="Z691"/>
  <c r="AF575"/>
  <c r="E521"/>
  <c r="X590"/>
  <c r="J699"/>
  <c r="R523"/>
  <c r="G441"/>
  <c r="P575"/>
  <c r="J552"/>
  <c r="Q275"/>
  <c r="C460"/>
  <c r="AE634"/>
  <c r="AF716"/>
  <c r="D617"/>
  <c r="AE218"/>
  <c r="AA496"/>
  <c r="H409"/>
  <c r="AE455"/>
  <c r="I631"/>
  <c r="AF596"/>
  <c r="M714"/>
  <c r="K359"/>
  <c r="AD47"/>
  <c r="P468"/>
  <c r="J677"/>
  <c r="G329"/>
  <c r="U234"/>
  <c r="Q546"/>
  <c r="H477"/>
  <c r="D443"/>
  <c r="L433"/>
  <c r="K247"/>
  <c r="I730"/>
  <c r="Q570"/>
  <c r="AE718"/>
  <c r="AB311"/>
  <c r="C734"/>
  <c r="J256"/>
  <c r="S290"/>
  <c r="D310"/>
  <c r="R733"/>
  <c r="X422"/>
  <c r="F684"/>
  <c r="R297"/>
  <c r="K278"/>
  <c r="AC495"/>
  <c r="J605"/>
  <c r="V397"/>
  <c r="S198"/>
  <c r="R685"/>
  <c r="I331"/>
  <c r="AB264"/>
  <c r="M189"/>
  <c r="U440"/>
  <c r="X264"/>
  <c r="AD460"/>
  <c r="S630"/>
  <c r="L529"/>
  <c r="N299"/>
  <c r="D128"/>
  <c r="O141"/>
  <c r="S606"/>
  <c r="H440"/>
  <c r="W266"/>
  <c r="AE713"/>
  <c r="U647"/>
  <c r="P360"/>
  <c r="M712"/>
  <c r="Y284"/>
  <c r="L199"/>
  <c r="AB449"/>
  <c r="X271"/>
  <c r="I281"/>
  <c r="V302"/>
  <c r="AB229"/>
  <c r="K185"/>
  <c r="Z116"/>
  <c r="C250"/>
  <c r="R494"/>
  <c r="T627"/>
  <c r="W60"/>
  <c r="H281"/>
  <c r="G459"/>
  <c r="Q389"/>
  <c r="D542"/>
  <c r="P66"/>
  <c r="W140"/>
  <c r="H117"/>
  <c r="W622"/>
  <c r="F348"/>
  <c r="Z121"/>
  <c r="P391"/>
  <c r="O680"/>
  <c r="G356"/>
  <c r="W193"/>
  <c r="H472"/>
  <c r="K432"/>
  <c r="O508"/>
  <c r="Q418"/>
  <c r="C168"/>
  <c r="B528"/>
  <c r="B95"/>
  <c r="L516"/>
  <c r="Q293"/>
  <c r="G577"/>
  <c r="Z174"/>
  <c r="B173"/>
  <c r="K332"/>
  <c r="L64"/>
  <c r="H432"/>
  <c r="AE368"/>
  <c r="H44"/>
  <c r="R549"/>
  <c r="Z76"/>
  <c r="Z528"/>
  <c r="AB568"/>
  <c r="L285"/>
  <c r="O520"/>
  <c r="S713"/>
  <c r="N369"/>
  <c r="N477"/>
  <c r="N529"/>
  <c r="N130"/>
  <c r="H213"/>
  <c r="M236"/>
  <c r="M607"/>
  <c r="M452"/>
  <c r="Q277"/>
  <c r="T409"/>
  <c r="M162"/>
  <c r="AF213"/>
  <c r="AC550"/>
  <c r="S473"/>
  <c r="H418"/>
  <c r="N43"/>
  <c r="T187"/>
  <c r="L74"/>
  <c r="M420"/>
  <c r="O387"/>
  <c r="F326"/>
  <c r="S563"/>
  <c r="E271"/>
  <c r="H200"/>
  <c r="AE204"/>
  <c r="Y416"/>
  <c r="E86"/>
  <c r="B348"/>
  <c r="B349"/>
  <c r="E392"/>
  <c r="AA565"/>
  <c r="J642"/>
  <c r="I353"/>
  <c r="R470"/>
  <c r="W84"/>
  <c r="O248"/>
  <c r="Y353"/>
  <c r="AC429"/>
  <c r="Z260"/>
  <c r="AD579"/>
  <c r="AE178"/>
  <c r="E328"/>
  <c r="X185"/>
  <c r="AF719"/>
  <c r="M708"/>
  <c r="W624"/>
  <c r="R697"/>
  <c r="AE714"/>
  <c r="AF633"/>
  <c r="H552"/>
  <c r="K585"/>
  <c r="X313"/>
  <c r="AC594"/>
  <c r="AA386"/>
  <c r="AB375"/>
  <c r="N357"/>
  <c r="T651"/>
  <c r="H386"/>
  <c r="E601"/>
  <c r="K642"/>
  <c r="Q666"/>
  <c r="B636"/>
  <c r="V692"/>
  <c r="L720"/>
  <c r="T517"/>
  <c r="V205"/>
  <c r="AA225"/>
  <c r="H165"/>
  <c r="W293"/>
  <c r="U702"/>
  <c r="R157"/>
  <c r="F95"/>
  <c r="AF219"/>
  <c r="S175"/>
  <c r="L680"/>
  <c r="P576"/>
  <c r="N433"/>
  <c r="AD599"/>
  <c r="AA697"/>
  <c r="F468"/>
  <c r="I516"/>
  <c r="G233"/>
  <c r="AD683"/>
  <c r="AE548"/>
  <c r="X719"/>
  <c r="X655"/>
  <c r="C654"/>
  <c r="O605"/>
  <c r="Y506"/>
  <c r="AF668"/>
  <c r="AD642"/>
  <c r="O639"/>
  <c r="AA598"/>
  <c r="Z455"/>
  <c r="S641"/>
  <c r="V460"/>
  <c r="M687"/>
  <c r="E444"/>
  <c r="K392"/>
  <c r="L637"/>
  <c r="I375"/>
  <c r="L197"/>
  <c r="AE707"/>
  <c r="H669"/>
  <c r="T707"/>
  <c r="AC592"/>
  <c r="O318"/>
  <c r="AA594"/>
  <c r="S440"/>
  <c r="C180"/>
  <c r="F695"/>
  <c r="K154"/>
  <c r="X623"/>
  <c r="I494"/>
  <c r="AD384"/>
  <c r="W231"/>
  <c r="AE624"/>
  <c r="H367"/>
  <c r="D641"/>
  <c r="T224"/>
  <c r="Z408"/>
  <c r="D566"/>
  <c r="Z644"/>
  <c r="W490"/>
  <c r="N473"/>
  <c r="G429"/>
  <c r="O490"/>
  <c r="X707"/>
  <c r="H280"/>
  <c r="C258"/>
  <c r="AF487"/>
  <c r="W468"/>
  <c r="V323"/>
  <c r="E587"/>
  <c r="D604"/>
  <c r="D240"/>
  <c r="M574"/>
  <c r="P371"/>
  <c r="AA534"/>
  <c r="N573"/>
  <c r="K323"/>
  <c r="J698"/>
  <c r="H273"/>
  <c r="D529"/>
  <c r="L359"/>
  <c r="U217"/>
  <c r="B699"/>
  <c r="P727"/>
  <c r="AF419"/>
  <c r="AC160"/>
  <c r="L636"/>
  <c r="M341"/>
  <c r="B442"/>
  <c r="AA551"/>
  <c r="I309"/>
  <c r="Y307"/>
  <c r="H625"/>
  <c r="U418"/>
  <c r="J635"/>
  <c r="N680"/>
  <c r="T580"/>
  <c r="D413"/>
  <c r="Z676"/>
  <c r="D82"/>
  <c r="G587"/>
  <c r="AB440"/>
  <c r="AD246"/>
  <c r="Q447"/>
  <c r="AE458"/>
  <c r="AF520"/>
  <c r="E302"/>
  <c r="Q526"/>
  <c r="Z108"/>
  <c r="V265"/>
  <c r="K373"/>
  <c r="R587"/>
  <c r="AE576"/>
  <c r="C425"/>
  <c r="X438"/>
  <c r="V470"/>
  <c r="C224"/>
  <c r="AF164"/>
  <c r="C294"/>
  <c r="N388"/>
  <c r="N131"/>
  <c r="AC589"/>
  <c r="F66"/>
  <c r="F310"/>
  <c r="AF179"/>
  <c r="L66"/>
  <c r="J66"/>
  <c r="U76"/>
  <c r="AE294"/>
  <c r="AD146"/>
  <c r="E53"/>
  <c r="AA576"/>
  <c r="M203"/>
  <c r="H67"/>
  <c r="Y80"/>
  <c r="G297"/>
  <c r="D376"/>
  <c r="T42"/>
  <c r="N111"/>
  <c r="H415"/>
  <c r="I348"/>
  <c r="Z285"/>
  <c r="U62"/>
  <c r="O353"/>
  <c r="D515"/>
  <c r="C689"/>
  <c r="Q705"/>
  <c r="Y293"/>
  <c r="S482"/>
  <c r="U73"/>
  <c r="Q545"/>
  <c r="E167"/>
  <c r="E358"/>
  <c r="L57"/>
  <c r="C431"/>
  <c r="X482"/>
  <c r="J72"/>
  <c r="E625"/>
  <c r="S721"/>
  <c r="I421"/>
  <c r="I625"/>
  <c r="AB181"/>
  <c r="M622"/>
  <c r="AA377"/>
  <c r="X628"/>
  <c r="E532"/>
  <c r="AC586"/>
  <c r="E449"/>
  <c r="V594"/>
  <c r="L208"/>
  <c r="AC441"/>
  <c r="X476"/>
  <c r="C330"/>
  <c r="AA201"/>
  <c r="C497"/>
  <c r="O382"/>
  <c r="H559"/>
  <c r="I436"/>
  <c r="D485"/>
  <c r="N382"/>
  <c r="F569"/>
  <c r="I98"/>
  <c r="I540"/>
  <c r="AC728"/>
  <c r="R481"/>
  <c r="E593"/>
  <c r="AF83"/>
  <c r="F670"/>
  <c r="K241"/>
  <c r="S710"/>
  <c r="Y255"/>
  <c r="H320"/>
  <c r="U538"/>
  <c r="U329"/>
  <c r="U374"/>
  <c r="C587"/>
  <c r="W154"/>
  <c r="H633"/>
  <c r="O564"/>
  <c r="K675"/>
  <c r="P657"/>
  <c r="U103"/>
  <c r="R211"/>
  <c r="R125"/>
  <c r="AB290"/>
  <c r="E485"/>
  <c r="C309"/>
  <c r="B124"/>
  <c r="G83"/>
  <c r="S105"/>
  <c r="W253"/>
  <c r="I534"/>
  <c r="AC459"/>
  <c r="H359"/>
  <c r="AF98"/>
  <c r="O110"/>
  <c r="AB564"/>
  <c r="AD110"/>
  <c r="F300"/>
  <c r="L294"/>
  <c r="AB338"/>
  <c r="T530"/>
  <c r="H661"/>
  <c r="S550"/>
  <c r="F127"/>
  <c r="V507"/>
  <c r="D352"/>
  <c r="G430"/>
  <c r="K254"/>
  <c r="L70"/>
  <c r="O311"/>
  <c r="T179"/>
  <c r="X394"/>
  <c r="F100"/>
  <c r="U211"/>
  <c r="P423"/>
  <c r="S685"/>
  <c r="AD273"/>
  <c r="X624"/>
  <c r="D292"/>
  <c r="AB445"/>
  <c r="O604"/>
  <c r="AA646"/>
  <c r="D610"/>
  <c r="K636"/>
  <c r="C642"/>
  <c r="AB530"/>
  <c r="AE382"/>
  <c r="C210"/>
  <c r="N509"/>
  <c r="AA653"/>
  <c r="M533"/>
  <c r="H538"/>
  <c r="Q342"/>
  <c r="I255"/>
  <c r="AA414"/>
  <c r="F143"/>
  <c r="F203"/>
  <c r="Z44"/>
  <c r="X328"/>
  <c r="K238"/>
  <c r="G497"/>
  <c r="U65"/>
  <c r="Z300"/>
  <c r="V444"/>
  <c r="Y236"/>
  <c r="AF251"/>
  <c r="T395"/>
  <c r="X618"/>
  <c r="H521"/>
  <c r="L83"/>
  <c r="C88"/>
  <c r="E348"/>
  <c r="N109"/>
  <c r="R188"/>
  <c r="S72"/>
  <c r="W129"/>
  <c r="AA477"/>
  <c r="E552"/>
  <c r="O169"/>
  <c r="C225"/>
  <c r="E89"/>
  <c r="U127"/>
  <c r="E613"/>
  <c r="C128"/>
  <c r="AC202"/>
  <c r="R102"/>
  <c r="H369"/>
  <c r="M461"/>
  <c r="P367"/>
  <c r="X123"/>
  <c r="V218"/>
  <c r="P284"/>
  <c r="Q566"/>
  <c r="C153"/>
  <c r="N469"/>
  <c r="AD249"/>
  <c r="Z391"/>
  <c r="N84"/>
  <c r="K412"/>
  <c r="W77"/>
  <c r="AC447"/>
  <c r="AA185"/>
  <c r="X392"/>
  <c r="Y244"/>
  <c r="E164"/>
  <c r="E107"/>
  <c r="Y488"/>
  <c r="T632"/>
  <c r="R443"/>
  <c r="Y386"/>
  <c r="J469"/>
  <c r="K120"/>
  <c r="Y349"/>
  <c r="F120"/>
  <c r="S136"/>
  <c r="O565"/>
  <c r="Y153"/>
  <c r="W440"/>
  <c r="U724"/>
  <c r="U411"/>
  <c r="P94"/>
  <c r="AD81"/>
  <c r="AC119"/>
  <c r="S70"/>
  <c r="S277"/>
  <c r="AC130"/>
  <c r="AA138"/>
  <c r="Z223"/>
  <c r="E90"/>
  <c r="T58"/>
  <c r="N337"/>
  <c r="N672"/>
  <c r="T543"/>
  <c r="AC148"/>
  <c r="E614"/>
  <c r="AF444"/>
  <c r="J250"/>
  <c r="E339"/>
  <c r="AD698"/>
  <c r="AA453"/>
  <c r="D726"/>
  <c r="B679"/>
  <c r="AC679"/>
  <c r="P460"/>
  <c r="AA655"/>
  <c r="R719"/>
  <c r="AE550"/>
  <c r="J500"/>
  <c r="X385"/>
  <c r="I220"/>
  <c r="AA330"/>
  <c r="Q674"/>
  <c r="L616"/>
  <c r="AE662"/>
  <c r="Q152"/>
  <c r="D627"/>
  <c r="AE509"/>
  <c r="AC624"/>
  <c r="J495"/>
  <c r="N632"/>
  <c r="X670"/>
  <c r="I684"/>
  <c r="T670"/>
  <c r="O460"/>
  <c r="D535"/>
  <c r="H103"/>
  <c r="J281"/>
  <c r="AC408"/>
  <c r="E711"/>
  <c r="B67"/>
  <c r="Q629"/>
  <c r="C690"/>
  <c r="G627"/>
  <c r="T96"/>
  <c r="X285"/>
  <c r="AB484"/>
  <c r="G326"/>
  <c r="V42"/>
  <c r="B657"/>
  <c r="AC284"/>
  <c r="C274"/>
  <c r="I61"/>
  <c r="S69"/>
  <c r="AF580"/>
  <c r="S478"/>
  <c r="J219"/>
  <c r="R178"/>
  <c r="Z596"/>
  <c r="AF361"/>
  <c r="I249"/>
  <c r="Z452"/>
  <c r="Q327"/>
  <c r="I589"/>
  <c r="Z333"/>
  <c r="W127"/>
  <c r="AD362"/>
  <c r="N341"/>
  <c r="V157"/>
  <c r="P211"/>
  <c r="J668"/>
  <c r="AA243"/>
  <c r="F124"/>
  <c r="C292"/>
  <c r="G399"/>
  <c r="J546"/>
  <c r="AF644"/>
  <c r="N173"/>
  <c r="Z541"/>
  <c r="E571"/>
  <c r="AA545"/>
  <c r="D472"/>
  <c r="S448"/>
  <c r="R134"/>
  <c r="E63"/>
  <c r="G687"/>
  <c r="R324"/>
  <c r="AC314"/>
  <c r="N80"/>
  <c r="S361"/>
  <c r="J259"/>
  <c r="X500"/>
  <c r="M66"/>
  <c r="I149"/>
  <c r="D578"/>
  <c r="Q270"/>
  <c r="X570"/>
  <c r="T203"/>
  <c r="U575"/>
  <c r="O645"/>
  <c r="B601"/>
  <c r="S731"/>
  <c r="P433"/>
  <c r="AF550"/>
  <c r="AF227"/>
  <c r="X247"/>
  <c r="E372"/>
  <c r="G199"/>
  <c r="W114"/>
  <c r="AF416"/>
  <c r="Q420"/>
  <c r="J371"/>
  <c r="W421"/>
  <c r="AA65"/>
  <c r="W537"/>
  <c r="W200"/>
  <c r="AD105"/>
  <c r="C576"/>
  <c r="Q550"/>
  <c r="M571"/>
  <c r="I287"/>
  <c r="AD264"/>
  <c r="E479"/>
  <c r="AD615"/>
  <c r="M287"/>
  <c r="K618"/>
  <c r="U137"/>
  <c r="T605"/>
  <c r="R515"/>
  <c r="AC149"/>
  <c r="K66"/>
  <c r="B193"/>
  <c r="E471"/>
  <c r="AF396"/>
  <c r="N444"/>
  <c r="AB98"/>
  <c r="T397"/>
  <c r="AE449"/>
  <c r="U42"/>
  <c r="J411"/>
  <c r="P96"/>
  <c r="X352"/>
  <c r="L227"/>
  <c r="T97"/>
  <c r="H672"/>
  <c r="T665"/>
  <c r="AF531"/>
  <c r="AF273"/>
  <c r="G333"/>
  <c r="W47"/>
  <c r="J296"/>
  <c r="AA342"/>
  <c r="AD659"/>
  <c r="Q353"/>
  <c r="H606"/>
  <c r="P150"/>
  <c r="E319"/>
  <c r="X353"/>
  <c r="AD263"/>
  <c r="P180"/>
  <c r="X651"/>
  <c r="P477"/>
  <c r="O722"/>
  <c r="X629"/>
  <c r="Z599"/>
  <c r="S693"/>
  <c r="W714"/>
  <c r="W574"/>
  <c r="AF134"/>
  <c r="U447"/>
  <c r="G467"/>
  <c r="V601"/>
  <c r="V478"/>
  <c r="H665"/>
  <c r="Y395"/>
  <c r="T317"/>
  <c r="M679"/>
  <c r="L163"/>
  <c r="Q664"/>
  <c r="I332"/>
  <c r="P559"/>
  <c r="B321"/>
  <c r="O474"/>
  <c r="I489"/>
  <c r="V674"/>
  <c r="E437"/>
  <c r="AB242"/>
  <c r="U407"/>
  <c r="G48"/>
  <c r="O203"/>
  <c r="F199"/>
  <c r="R113"/>
  <c r="V714"/>
  <c r="T719"/>
  <c r="AB210"/>
  <c r="E579"/>
  <c r="C673"/>
  <c r="K324"/>
  <c r="E411"/>
  <c r="M531"/>
  <c r="L502"/>
  <c r="T575"/>
  <c r="V614"/>
  <c r="O700"/>
  <c r="E366"/>
  <c r="B634"/>
  <c r="K621"/>
  <c r="M701"/>
  <c r="O595"/>
  <c r="R577"/>
  <c r="AE454"/>
  <c r="H373"/>
  <c r="B474"/>
  <c r="E517"/>
  <c r="E617"/>
  <c r="AD100"/>
  <c r="J102"/>
  <c r="F281"/>
  <c r="S191"/>
  <c r="L413"/>
  <c r="O545"/>
  <c r="V673"/>
  <c r="C436"/>
  <c r="Y604"/>
  <c r="AC717"/>
  <c r="Y661"/>
  <c r="G270"/>
  <c r="M564"/>
  <c r="O711"/>
  <c r="AA261"/>
  <c r="R327"/>
  <c r="C549"/>
  <c r="R663"/>
  <c r="W71"/>
  <c r="U229"/>
  <c r="Y699"/>
  <c r="V450"/>
  <c r="C408"/>
  <c r="V447"/>
  <c r="S646"/>
  <c r="C566"/>
  <c r="Q593"/>
  <c r="AF656"/>
  <c r="Q318"/>
  <c r="F586"/>
  <c r="R580"/>
  <c r="AE606"/>
  <c r="G568"/>
  <c r="W720"/>
  <c r="O398"/>
  <c r="T453"/>
  <c r="AB325"/>
  <c r="O497"/>
  <c r="B731"/>
  <c r="Z533"/>
  <c r="R465"/>
  <c r="N633"/>
  <c r="G391"/>
  <c r="F121"/>
  <c r="I459"/>
  <c r="AB323"/>
  <c r="Q249"/>
  <c r="B404"/>
  <c r="V725"/>
  <c r="O653"/>
  <c r="I315"/>
  <c r="U389"/>
  <c r="G125"/>
  <c r="J543"/>
  <c r="P579"/>
  <c r="J432"/>
  <c r="AA593"/>
  <c r="F564"/>
  <c r="S316"/>
  <c r="AE616"/>
  <c r="I161"/>
  <c r="J148"/>
  <c r="AD458"/>
  <c r="L112"/>
  <c r="X305"/>
  <c r="S177"/>
  <c r="M549"/>
  <c r="V185"/>
  <c r="AA307"/>
  <c r="Z693"/>
  <c r="T516"/>
  <c r="F339"/>
  <c r="AD647"/>
  <c r="W427"/>
  <c r="O577"/>
  <c r="Q628"/>
  <c r="S735"/>
  <c r="P318"/>
  <c r="U505"/>
  <c r="W509"/>
  <c r="Y378"/>
  <c r="B133"/>
  <c r="G385"/>
  <c r="B492"/>
  <c r="D671"/>
  <c r="P562"/>
  <c r="Y708"/>
  <c r="U641"/>
  <c r="F572"/>
  <c r="AD379"/>
  <c r="C407"/>
  <c r="P590"/>
  <c r="AE228"/>
  <c r="AA636"/>
  <c r="M669"/>
  <c r="AE530"/>
  <c r="U367"/>
  <c r="T693"/>
  <c r="AD551"/>
  <c r="AF77"/>
  <c r="Q637"/>
  <c r="Q624"/>
  <c r="AB467"/>
  <c r="AE636"/>
  <c r="X717"/>
  <c r="L618"/>
  <c r="X415"/>
  <c r="V704"/>
  <c r="AC710"/>
  <c r="B668"/>
  <c r="J732"/>
  <c r="W727"/>
  <c r="D354"/>
  <c r="Z727"/>
  <c r="AB516"/>
  <c r="R490"/>
  <c r="Y268"/>
  <c r="AB714"/>
  <c r="F566"/>
  <c r="G422"/>
  <c r="G507"/>
  <c r="L463"/>
  <c r="U360"/>
  <c r="D437"/>
  <c r="E378"/>
  <c r="S589"/>
  <c r="I526"/>
  <c r="J718"/>
  <c r="Q237"/>
  <c r="O562"/>
  <c r="O441"/>
  <c r="I163"/>
  <c r="L76"/>
  <c r="U700"/>
  <c r="Y711"/>
  <c r="U695"/>
  <c r="U730"/>
  <c r="AF707"/>
  <c r="E536"/>
  <c r="V693"/>
  <c r="I527"/>
  <c r="E558"/>
  <c r="AF645"/>
  <c r="L44"/>
  <c r="C305"/>
  <c r="D665"/>
  <c r="L500"/>
  <c r="AD706"/>
  <c r="V213"/>
  <c r="W310"/>
  <c r="J572"/>
  <c r="Y689"/>
  <c r="AD660"/>
  <c r="AB583"/>
  <c r="E709"/>
  <c r="U583"/>
  <c r="Z436"/>
  <c r="N439"/>
  <c r="R548"/>
  <c r="T688"/>
  <c r="C722"/>
  <c r="K606"/>
  <c r="E481"/>
  <c r="C630"/>
  <c r="Y720"/>
  <c r="N434"/>
  <c r="K565"/>
  <c r="S573"/>
  <c r="M715"/>
  <c r="K712"/>
  <c r="W245"/>
  <c r="Q323"/>
  <c r="I483"/>
  <c r="U113"/>
  <c r="G634"/>
  <c r="Z543"/>
  <c r="V465"/>
  <c r="C532"/>
  <c r="L718"/>
  <c r="X684"/>
  <c r="Z619"/>
  <c r="AE139"/>
  <c r="H652"/>
  <c r="R567"/>
  <c r="K608"/>
  <c r="T350"/>
  <c r="Y656"/>
  <c r="Z639"/>
  <c r="Q506"/>
  <c r="T398"/>
  <c r="L553"/>
  <c r="K624"/>
  <c r="R480"/>
  <c r="AD669"/>
  <c r="C488"/>
  <c r="AD366"/>
  <c r="Z512"/>
  <c r="AF446"/>
  <c r="U591"/>
  <c r="S310"/>
  <c r="M270"/>
  <c r="U697"/>
  <c r="R379"/>
  <c r="L652"/>
  <c r="B488"/>
  <c r="V586"/>
  <c r="R717"/>
  <c r="X680"/>
  <c r="K628"/>
  <c r="P136"/>
  <c r="Y542"/>
  <c r="AB616"/>
  <c r="AA438"/>
  <c r="W94"/>
  <c r="V529"/>
  <c r="X491"/>
  <c r="O519"/>
  <c r="S692"/>
  <c r="I603"/>
  <c r="AE480"/>
  <c r="R111"/>
  <c r="C706"/>
  <c r="F313"/>
  <c r="P352"/>
  <c r="W529"/>
  <c r="L710"/>
  <c r="G217"/>
  <c r="Z385"/>
  <c r="O342"/>
  <c r="L575"/>
  <c r="F394"/>
  <c r="O219"/>
  <c r="B360"/>
  <c r="U475"/>
  <c r="E346"/>
  <c r="AE285"/>
  <c r="AD109"/>
  <c r="B188"/>
  <c r="K318"/>
  <c r="Q292"/>
  <c r="AC643"/>
  <c r="R162"/>
  <c r="W535"/>
  <c r="F218"/>
  <c r="U487"/>
  <c r="L473"/>
  <c r="B69"/>
  <c r="H292"/>
  <c r="AD608"/>
  <c r="H365"/>
  <c r="AE211"/>
  <c r="L378"/>
  <c r="U679"/>
  <c r="X589"/>
  <c r="W226"/>
  <c r="D439"/>
  <c r="AA536"/>
  <c r="AA606"/>
  <c r="AF660"/>
  <c r="K259"/>
  <c r="Y580"/>
  <c r="M278"/>
  <c r="D99"/>
  <c r="X325"/>
  <c r="D704"/>
  <c r="D547"/>
  <c r="AF344"/>
  <c r="M114"/>
  <c r="AE154"/>
  <c r="V337"/>
  <c r="C715"/>
  <c r="J728"/>
  <c r="Q419"/>
  <c r="U326"/>
  <c r="O560"/>
  <c r="K313"/>
  <c r="V549"/>
  <c r="K638"/>
  <c r="R365"/>
  <c r="X370"/>
  <c r="V662"/>
  <c r="AD207"/>
  <c r="V485"/>
  <c r="L297"/>
  <c r="S697"/>
  <c r="V159"/>
  <c r="W237"/>
  <c r="Q371"/>
  <c r="Y476"/>
  <c r="AD370"/>
  <c r="AE295"/>
  <c r="V569"/>
  <c r="N126"/>
  <c r="AE282"/>
  <c r="AB656"/>
  <c r="AC636"/>
  <c r="J709"/>
  <c r="J401"/>
  <c r="Q382"/>
  <c r="J258"/>
  <c r="D141"/>
  <c r="H524"/>
  <c r="Q289"/>
  <c r="X308"/>
  <c r="T60"/>
  <c r="E249"/>
  <c r="Y183"/>
  <c r="I301"/>
  <c r="Y315"/>
  <c r="I578"/>
  <c r="J505"/>
  <c r="B434"/>
  <c r="S331"/>
  <c r="V346"/>
  <c r="F48"/>
  <c r="E154"/>
  <c r="G294"/>
  <c r="AE169"/>
  <c r="F285"/>
  <c r="AA170"/>
  <c r="U249"/>
  <c r="V97"/>
  <c r="D223"/>
  <c r="B536"/>
  <c r="N308"/>
  <c r="AF212"/>
  <c r="AD522"/>
  <c r="AE588"/>
  <c r="R262"/>
  <c r="W389"/>
  <c r="C39"/>
  <c r="Y706"/>
  <c r="AB257"/>
  <c r="C572"/>
  <c r="F115"/>
  <c r="N430"/>
  <c r="AF149"/>
  <c r="J598"/>
  <c r="L298"/>
  <c r="G47"/>
  <c r="Y204"/>
  <c r="P262"/>
  <c r="L90"/>
  <c r="AD427"/>
  <c r="W424"/>
  <c r="P655"/>
  <c r="AA698"/>
  <c r="Y703"/>
  <c r="G350"/>
  <c r="AE603"/>
  <c r="Y458"/>
  <c r="T706"/>
  <c r="I369"/>
  <c r="M447"/>
  <c r="AB99"/>
  <c r="G71"/>
  <c r="AE559"/>
  <c r="S457"/>
  <c r="F669"/>
  <c r="Y312"/>
  <c r="E365"/>
  <c r="I360"/>
  <c r="U503"/>
  <c r="G440"/>
  <c r="G613"/>
  <c r="AC471"/>
  <c r="AC252"/>
  <c r="AA709"/>
  <c r="J715"/>
  <c r="M407"/>
  <c r="U473"/>
  <c r="G392"/>
  <c r="T441"/>
  <c r="AA469"/>
  <c r="N525"/>
  <c r="Y345"/>
  <c r="AC179"/>
  <c r="B53"/>
  <c r="B500"/>
  <c r="AD217"/>
  <c r="AD489"/>
  <c r="AE719"/>
  <c r="Q708"/>
  <c r="B651"/>
  <c r="C704"/>
  <c r="K619"/>
  <c r="K652"/>
  <c r="F625"/>
  <c r="AC590"/>
  <c r="O538"/>
  <c r="AA526"/>
  <c r="M565"/>
  <c r="J320"/>
  <c r="AC522"/>
  <c r="H430"/>
  <c r="L677"/>
  <c r="M367"/>
  <c r="I48"/>
  <c r="R475"/>
  <c r="AA396"/>
  <c r="L700"/>
  <c r="AF651"/>
  <c r="L675"/>
  <c r="Z701"/>
  <c r="E539"/>
  <c r="AF712"/>
  <c r="R731"/>
  <c r="P478"/>
  <c r="O555"/>
  <c r="V113"/>
  <c r="AC684"/>
  <c r="Q525"/>
  <c r="F698"/>
  <c r="L367"/>
  <c r="I551"/>
  <c r="H564"/>
  <c r="W461"/>
  <c r="G648"/>
  <c r="AB285"/>
  <c r="AE558"/>
  <c r="AB367"/>
  <c r="O482"/>
  <c r="F712"/>
  <c r="Q585"/>
  <c r="S698"/>
  <c r="AC680"/>
  <c r="AF297"/>
  <c r="W582"/>
  <c r="E591"/>
  <c r="X669"/>
  <c r="R730"/>
  <c r="AC399"/>
  <c r="AF428"/>
  <c r="D637"/>
  <c r="D684"/>
  <c r="I391"/>
  <c r="AB289"/>
  <c r="Q594"/>
  <c r="M457"/>
  <c r="G566"/>
  <c r="P149"/>
  <c r="H561"/>
  <c r="R684"/>
  <c r="O257"/>
  <c r="AD492"/>
  <c r="W343"/>
  <c r="U338"/>
  <c r="T281"/>
  <c r="AD499"/>
  <c r="AE353"/>
  <c r="AB717"/>
  <c r="R638"/>
  <c r="S422"/>
  <c r="Z653"/>
  <c r="T728"/>
  <c r="AC561"/>
  <c r="AC660"/>
  <c r="B331"/>
  <c r="Q722"/>
  <c r="H528"/>
  <c r="Q638"/>
  <c r="AE98"/>
  <c r="L430"/>
  <c r="H161"/>
  <c r="V307"/>
  <c r="K548"/>
  <c r="S531"/>
  <c r="AB709"/>
  <c r="AF504"/>
  <c r="Q710"/>
  <c r="L610"/>
  <c r="AD442"/>
  <c r="D622"/>
  <c r="P649"/>
  <c r="AE421"/>
  <c r="O656"/>
  <c r="L723"/>
  <c r="L514"/>
  <c r="H325"/>
  <c r="AB478"/>
  <c r="U706"/>
  <c r="Y667"/>
  <c r="Z399"/>
  <c r="Q168"/>
  <c r="O91"/>
  <c r="D633"/>
  <c r="G424"/>
  <c r="Q79"/>
  <c r="AB373"/>
  <c r="E681"/>
  <c r="X697"/>
  <c r="AC669"/>
  <c r="AF696"/>
  <c r="N734"/>
  <c r="N519"/>
  <c r="Y554"/>
  <c r="V503"/>
  <c r="E371"/>
  <c r="N701"/>
  <c r="G393"/>
  <c r="AE682"/>
  <c r="Q654"/>
  <c r="H261"/>
  <c r="X371"/>
  <c r="AD571"/>
  <c r="Z677"/>
  <c r="Y111"/>
  <c r="F685"/>
  <c r="P235"/>
  <c r="X446"/>
  <c r="U504"/>
  <c r="W617"/>
  <c r="R677"/>
  <c r="O561"/>
  <c r="O723"/>
  <c r="F615"/>
  <c r="S584"/>
  <c r="T481"/>
  <c r="J670"/>
  <c r="D496"/>
  <c r="AC249"/>
  <c r="O566"/>
  <c r="AA607"/>
  <c r="E624"/>
  <c r="AB660"/>
  <c r="N348"/>
  <c r="J203"/>
  <c r="L232"/>
  <c r="Y570"/>
  <c r="T168"/>
  <c r="J285"/>
  <c r="AE323"/>
  <c r="AD540"/>
  <c r="M240"/>
  <c r="N195"/>
  <c r="Z77"/>
  <c r="G572"/>
  <c r="N677"/>
  <c r="C95"/>
  <c r="Y478"/>
  <c r="AD71"/>
  <c r="AF263"/>
  <c r="AA149"/>
  <c r="AB438"/>
  <c r="C691"/>
  <c r="AE447"/>
  <c r="Z682"/>
  <c r="S452"/>
  <c r="Z447"/>
  <c r="Y634"/>
  <c r="H262"/>
  <c r="J627"/>
  <c r="N732"/>
  <c r="AB572"/>
  <c r="AA570"/>
  <c r="B469"/>
  <c r="P687"/>
  <c r="V381"/>
  <c r="P243"/>
  <c r="AF469"/>
  <c r="Z492"/>
  <c r="H501"/>
  <c r="W656"/>
  <c r="D308"/>
  <c r="AF616"/>
  <c r="P159"/>
  <c r="W318"/>
  <c r="AE163"/>
  <c r="D266"/>
  <c r="G464"/>
  <c r="L573"/>
  <c r="N572"/>
  <c r="AF365"/>
  <c r="W605"/>
  <c r="R600"/>
  <c r="AD425"/>
  <c r="K682"/>
  <c r="Q424"/>
  <c r="V604"/>
  <c r="C667"/>
  <c r="AE188"/>
  <c r="J464"/>
  <c r="V565"/>
  <c r="Y251"/>
  <c r="AC692"/>
  <c r="Y388"/>
  <c r="C468"/>
  <c r="M373"/>
  <c r="W195"/>
  <c r="AB510"/>
  <c r="H383"/>
  <c r="J288"/>
  <c r="W142"/>
  <c r="R88"/>
  <c r="Z253"/>
  <c r="G253"/>
  <c r="O96"/>
  <c r="E252"/>
  <c r="L649"/>
  <c r="C726"/>
  <c r="F672"/>
  <c r="AE394"/>
  <c r="C735"/>
  <c r="AA348"/>
  <c r="Y612"/>
  <c r="M257"/>
  <c r="I645"/>
  <c r="E363"/>
  <c r="Z192"/>
  <c r="H355"/>
  <c r="P482"/>
  <c r="I522"/>
  <c r="X291"/>
  <c r="G465"/>
  <c r="AE644"/>
  <c r="D289"/>
  <c r="Y391"/>
  <c r="X666"/>
  <c r="M685"/>
  <c r="O470"/>
  <c r="O705"/>
  <c r="AA522"/>
  <c r="C248"/>
  <c r="Y118"/>
  <c r="Z474"/>
  <c r="S542"/>
  <c r="B508"/>
  <c r="Y682"/>
  <c r="K282"/>
  <c r="H613"/>
  <c r="F61"/>
  <c r="C220"/>
  <c r="T237"/>
  <c r="F438"/>
  <c r="AD631"/>
  <c r="V278"/>
  <c r="S723"/>
  <c r="E550"/>
  <c r="W143"/>
  <c r="Q184"/>
  <c r="U260"/>
  <c r="S649"/>
  <c r="G606"/>
  <c r="E467"/>
  <c r="T185"/>
  <c r="AB104"/>
  <c r="H460"/>
  <c r="Y265"/>
  <c r="AD267"/>
  <c r="J152"/>
  <c r="AF375"/>
  <c r="L255"/>
  <c r="D642"/>
  <c r="M86"/>
  <c r="X709"/>
  <c r="AC172"/>
  <c r="F54"/>
  <c r="AE284"/>
  <c r="Y128"/>
  <c r="Q333"/>
  <c r="Y54"/>
  <c r="AC368"/>
  <c r="E50"/>
  <c r="D422"/>
  <c r="D193"/>
  <c r="X121"/>
  <c r="O256"/>
  <c r="AD371"/>
  <c r="V361"/>
  <c r="AA214"/>
  <c r="E263"/>
  <c r="AF118"/>
  <c r="X112"/>
  <c r="C392"/>
  <c r="AE142"/>
  <c r="X586"/>
  <c r="E454"/>
  <c r="H448"/>
  <c r="AA76"/>
  <c r="AD128"/>
  <c r="O599"/>
  <c r="AD525"/>
  <c r="R342"/>
  <c r="Q51"/>
  <c r="AC233"/>
  <c r="I177"/>
  <c r="X330"/>
  <c r="F430"/>
  <c r="S628"/>
  <c r="S225"/>
  <c r="AA667"/>
  <c r="B662"/>
  <c r="E528"/>
  <c r="R556"/>
  <c r="T393"/>
  <c r="U480"/>
  <c r="M614"/>
  <c r="G576"/>
  <c r="U608"/>
  <c r="W710"/>
  <c r="Q592"/>
  <c r="N153"/>
  <c r="D606"/>
  <c r="Q729"/>
  <c r="U576"/>
  <c r="F640"/>
  <c r="AD424"/>
  <c r="K705"/>
  <c r="P709"/>
  <c r="E643"/>
  <c r="G307"/>
  <c r="F691"/>
  <c r="AE504"/>
  <c r="L702"/>
  <c r="R347"/>
  <c r="P270"/>
  <c r="AC695"/>
  <c r="AE734"/>
  <c r="O47"/>
  <c r="R430"/>
  <c r="I523"/>
  <c r="S229"/>
  <c r="AA182"/>
  <c r="B50"/>
  <c r="Z422"/>
  <c r="P683"/>
  <c r="AA333"/>
  <c r="AA294"/>
  <c r="E506"/>
  <c r="K731"/>
  <c r="U501"/>
  <c r="G492"/>
  <c r="I394"/>
  <c r="K524"/>
  <c r="M599"/>
  <c r="M526"/>
  <c r="R734"/>
  <c r="F247"/>
  <c r="F589"/>
  <c r="D694"/>
  <c r="V196"/>
  <c r="AF725"/>
  <c r="M134"/>
  <c r="P152"/>
  <c r="G615"/>
  <c r="M521"/>
  <c r="F719"/>
  <c r="C637"/>
  <c r="AB622"/>
  <c r="P382"/>
  <c r="S543"/>
  <c r="N344"/>
  <c r="V623"/>
  <c r="L425"/>
  <c r="AA687"/>
  <c r="P452"/>
  <c r="X468"/>
  <c r="I608"/>
  <c r="L464"/>
  <c r="Q626"/>
  <c r="AD724"/>
  <c r="S354"/>
  <c r="Z618"/>
  <c r="P525"/>
  <c r="Z343"/>
  <c r="AB230"/>
  <c r="X614"/>
  <c r="B628"/>
  <c r="Z622"/>
  <c r="AF530"/>
  <c r="S509"/>
  <c r="X549"/>
  <c r="T63"/>
  <c r="S588"/>
  <c r="AA244"/>
  <c r="S426"/>
  <c r="AF448"/>
  <c r="H87"/>
  <c r="AA699"/>
  <c r="AE669"/>
  <c r="AD316"/>
  <c r="U704"/>
  <c r="B507"/>
  <c r="P726"/>
  <c r="Q636"/>
  <c r="AA691"/>
  <c r="F169"/>
  <c r="G288"/>
  <c r="R448"/>
  <c r="B473"/>
  <c r="AD348"/>
  <c r="AA599"/>
  <c r="AC485"/>
  <c r="J645"/>
  <c r="Y660"/>
  <c r="AB253"/>
  <c r="M656"/>
  <c r="W693"/>
  <c r="R709"/>
  <c r="AD479"/>
  <c r="I674"/>
  <c r="W563"/>
  <c r="C586"/>
  <c r="Q699"/>
  <c r="AF533"/>
  <c r="Y614"/>
  <c r="L147"/>
  <c r="F711"/>
  <c r="Q413"/>
  <c r="AF732"/>
  <c r="V476"/>
  <c r="L698"/>
  <c r="S571"/>
  <c r="J525"/>
  <c r="Q683"/>
  <c r="AE494"/>
  <c r="F710"/>
  <c r="L624"/>
  <c r="G674"/>
  <c r="AC629"/>
  <c r="Y584"/>
  <c r="V654"/>
  <c r="T108"/>
  <c r="U716"/>
  <c r="I610"/>
  <c r="N268"/>
  <c r="AA623"/>
  <c r="Z335"/>
  <c r="G453"/>
  <c r="V279"/>
  <c r="E535"/>
  <c r="AD708"/>
  <c r="F432"/>
  <c r="S200"/>
  <c r="L674"/>
  <c r="D480"/>
  <c r="V261"/>
  <c r="G653"/>
  <c r="D90"/>
  <c r="C668"/>
  <c r="AE591"/>
  <c r="L229"/>
  <c r="E592"/>
  <c r="K532"/>
  <c r="X377"/>
  <c r="Q415"/>
  <c r="AB644"/>
  <c r="AB680"/>
  <c r="N325"/>
  <c r="C660"/>
  <c r="Y96"/>
  <c r="N321"/>
  <c r="N581"/>
  <c r="Y563"/>
  <c r="G561"/>
  <c r="I709"/>
  <c r="S327"/>
  <c r="E510"/>
  <c r="M723"/>
  <c r="U421"/>
  <c r="AC396"/>
  <c r="M557"/>
  <c r="AC330"/>
  <c r="Q507"/>
  <c r="AF566"/>
  <c r="AE375"/>
  <c r="E718"/>
  <c r="Q145"/>
  <c r="Y300"/>
  <c r="AF277"/>
  <c r="V93"/>
  <c r="P462"/>
  <c r="H381"/>
  <c r="Q605"/>
  <c r="E551"/>
  <c r="M362"/>
  <c r="AE488"/>
  <c r="AF454"/>
  <c r="O732"/>
  <c r="AA308"/>
  <c r="B190"/>
  <c r="G496"/>
  <c r="G269"/>
  <c r="F633"/>
  <c r="AC698"/>
  <c r="W587"/>
  <c r="G504"/>
  <c r="V221"/>
  <c r="B288"/>
  <c r="L275"/>
  <c r="W428"/>
  <c r="AE269"/>
  <c r="K726"/>
  <c r="T459"/>
  <c r="F522"/>
  <c r="W288"/>
  <c r="Z362"/>
  <c r="E298"/>
  <c r="C503"/>
  <c r="B717"/>
  <c r="W133"/>
  <c r="N214"/>
  <c r="AD365"/>
  <c r="J459"/>
  <c r="AF358"/>
  <c r="M83"/>
  <c r="H272"/>
  <c r="C565"/>
  <c r="O191"/>
  <c r="O138"/>
  <c r="O45"/>
  <c r="AD116"/>
  <c r="K124"/>
  <c r="W541"/>
  <c r="G73"/>
  <c r="Q95"/>
  <c r="AB617"/>
  <c r="AE674"/>
  <c r="AC427"/>
  <c r="J105"/>
  <c r="AC63"/>
  <c r="T73"/>
  <c r="E331"/>
  <c r="K362"/>
  <c r="Y313"/>
  <c r="I218"/>
  <c r="AC110"/>
  <c r="Y331"/>
  <c r="AD374"/>
  <c r="P524"/>
  <c r="H212"/>
  <c r="S169"/>
  <c r="E423"/>
  <c r="J564"/>
  <c r="W367"/>
  <c r="Q77"/>
  <c r="G478"/>
  <c r="P104"/>
  <c r="E447"/>
  <c r="U235"/>
  <c r="Q365"/>
  <c r="AF96"/>
  <c r="S410"/>
  <c r="P374"/>
  <c r="Z216"/>
  <c r="AF423"/>
  <c r="K597"/>
  <c r="R641"/>
  <c r="N527"/>
  <c r="H622"/>
  <c r="N449"/>
  <c r="Z594"/>
  <c r="I665"/>
  <c r="N712"/>
  <c r="D528"/>
  <c r="AC375"/>
  <c r="M466"/>
  <c r="AB535"/>
  <c r="T318"/>
  <c r="S274"/>
  <c r="G717"/>
  <c r="AE495"/>
  <c r="W647"/>
  <c r="G418"/>
  <c r="R615"/>
  <c r="F497"/>
  <c r="H707"/>
  <c r="AC476"/>
  <c r="AD363"/>
  <c r="M691"/>
  <c r="M683"/>
  <c r="I553"/>
  <c r="AD710"/>
  <c r="AB727"/>
  <c r="H424"/>
  <c r="Q339"/>
  <c r="D309"/>
  <c r="S574"/>
  <c r="E424"/>
  <c r="L554"/>
  <c r="X389"/>
  <c r="D325"/>
  <c r="R555"/>
  <c r="AF170"/>
  <c r="U718"/>
  <c r="P644"/>
  <c r="J704"/>
  <c r="AD598"/>
  <c r="X652"/>
  <c r="G498"/>
  <c r="N454"/>
  <c r="S708"/>
  <c r="Q492"/>
  <c r="W712"/>
  <c r="T455"/>
  <c r="J530"/>
  <c r="P597"/>
  <c r="N459"/>
  <c r="G143"/>
  <c r="Z549"/>
  <c r="Q702"/>
  <c r="O87"/>
  <c r="Q700"/>
  <c r="E560"/>
  <c r="X223"/>
  <c r="T314"/>
  <c r="AC706"/>
  <c r="C480"/>
  <c r="I586"/>
  <c r="AD638"/>
  <c r="L645"/>
  <c r="AA490"/>
  <c r="AC411"/>
  <c r="L699"/>
  <c r="Z627"/>
  <c r="T683"/>
  <c r="X668"/>
  <c r="F149"/>
  <c r="L115"/>
  <c r="S611"/>
  <c r="Q462"/>
  <c r="AB82"/>
  <c r="D372"/>
  <c r="U658"/>
  <c r="V641"/>
  <c r="P312"/>
  <c r="R434"/>
  <c r="N491"/>
  <c r="AF48"/>
  <c r="L489"/>
  <c r="Z341"/>
  <c r="AF368"/>
  <c r="G168"/>
  <c r="AE259"/>
  <c r="P705"/>
  <c r="D297"/>
  <c r="J669"/>
  <c r="P410"/>
  <c r="I728"/>
  <c r="Z728"/>
  <c r="F605"/>
  <c r="AE694"/>
  <c r="I723"/>
  <c r="W481"/>
  <c r="AD476"/>
  <c r="F583"/>
  <c r="E272"/>
  <c r="N676"/>
  <c r="K720"/>
  <c r="Z665"/>
  <c r="AB708"/>
  <c r="T446"/>
  <c r="Q672"/>
  <c r="S524"/>
  <c r="W635"/>
  <c r="K307"/>
  <c r="S686"/>
  <c r="D598"/>
  <c r="E603"/>
  <c r="AC616"/>
  <c r="AD709"/>
  <c r="B497"/>
  <c r="I490"/>
  <c r="M357"/>
  <c r="U369"/>
  <c r="AB371"/>
  <c r="K723"/>
  <c r="R307"/>
  <c r="K581"/>
  <c r="R673"/>
  <c r="O506"/>
  <c r="R654"/>
  <c r="G618"/>
  <c r="AE716"/>
  <c r="Q457"/>
  <c r="W480"/>
  <c r="L572"/>
  <c r="AB486"/>
  <c r="O567"/>
  <c r="X724"/>
  <c r="X671"/>
  <c r="W369"/>
  <c r="W199"/>
  <c r="I145"/>
  <c r="AA519"/>
  <c r="C430"/>
  <c r="E696"/>
  <c r="N555"/>
  <c r="C384"/>
  <c r="AC352"/>
  <c r="AC625"/>
  <c r="J428"/>
  <c r="E724"/>
  <c r="K708"/>
  <c r="AD395"/>
  <c r="W517"/>
  <c r="Q537"/>
  <c r="J602"/>
  <c r="C344"/>
  <c r="Y63"/>
  <c r="K522"/>
  <c r="C131"/>
  <c r="AB506"/>
  <c r="Q279"/>
  <c r="S91"/>
  <c r="G296"/>
  <c r="AB44"/>
  <c r="P326"/>
  <c r="R253"/>
  <c r="Q446"/>
  <c r="S387"/>
  <c r="N601"/>
  <c r="Q513"/>
  <c r="H529"/>
  <c r="AA725"/>
  <c r="AA558"/>
  <c r="AE690"/>
  <c r="Z658"/>
  <c r="AE206"/>
  <c r="W449"/>
  <c r="Y379"/>
  <c r="AC343"/>
  <c r="P422"/>
  <c r="T110"/>
  <c r="AA375"/>
  <c r="T137"/>
  <c r="N277"/>
  <c r="T126"/>
  <c r="B213"/>
  <c r="H653"/>
  <c r="AD559"/>
  <c r="U520"/>
  <c r="AE47"/>
  <c r="R316"/>
  <c r="AF301"/>
  <c r="H336"/>
  <c r="F126"/>
  <c r="Q379"/>
  <c r="S121"/>
  <c r="AF728"/>
  <c r="H70"/>
  <c r="I703"/>
  <c r="D556"/>
  <c r="AA343"/>
  <c r="L120"/>
  <c r="Q400"/>
  <c r="J377"/>
  <c r="R501"/>
  <c r="Y421"/>
  <c r="AB548"/>
  <c r="M284"/>
  <c r="Y149"/>
  <c r="H348"/>
  <c r="B706"/>
  <c r="AE641"/>
  <c r="Q301"/>
  <c r="S148"/>
  <c r="Y141"/>
  <c r="K733"/>
  <c r="H617"/>
  <c r="AE580"/>
  <c r="Z178"/>
  <c r="V480"/>
  <c r="Y60"/>
  <c r="C221"/>
  <c r="J416"/>
  <c r="AF253"/>
  <c r="K538"/>
  <c r="B100"/>
  <c r="Z466"/>
  <c r="F597"/>
  <c r="W75"/>
  <c r="W306"/>
  <c r="V195"/>
  <c r="L376"/>
  <c r="AD376"/>
  <c r="K523"/>
  <c r="AE91"/>
  <c r="M510"/>
  <c r="L427"/>
  <c r="AB162"/>
  <c r="Y314"/>
  <c r="B218"/>
  <c r="P488"/>
  <c r="W273"/>
  <c r="AD513"/>
  <c r="AF311"/>
  <c r="C133"/>
  <c r="C219"/>
  <c r="AA183"/>
  <c r="E556"/>
  <c r="R143"/>
  <c r="T59"/>
  <c r="V359"/>
  <c r="AE400"/>
  <c r="Q728"/>
  <c r="C163"/>
  <c r="M98"/>
  <c r="L96"/>
  <c r="R194"/>
  <c r="L77"/>
  <c r="AD671"/>
  <c r="D540"/>
  <c r="Y553"/>
  <c r="K308"/>
  <c r="C475"/>
  <c r="O702"/>
  <c r="Y723"/>
  <c r="H620"/>
  <c r="Y664"/>
  <c r="O495"/>
  <c r="AF490"/>
  <c r="S441"/>
  <c r="T177"/>
  <c r="W718"/>
  <c r="T297"/>
  <c r="Z291"/>
  <c r="AE583"/>
  <c r="H731"/>
  <c r="D685"/>
  <c r="AB718"/>
  <c r="K658"/>
  <c r="AF274"/>
  <c r="F567"/>
  <c r="F652"/>
  <c r="T717"/>
  <c r="F557"/>
  <c r="P641"/>
  <c r="T703"/>
  <c r="S498"/>
  <c r="B426"/>
  <c r="H654"/>
  <c r="B355"/>
  <c r="V709"/>
  <c r="L111"/>
  <c r="Z441"/>
  <c r="O358"/>
  <c r="N563"/>
  <c r="M689"/>
  <c r="AB259"/>
  <c r="W594"/>
  <c r="O549"/>
  <c r="AE560"/>
  <c r="AB655"/>
  <c r="H513"/>
  <c r="X640"/>
  <c r="F696"/>
  <c r="S488"/>
  <c r="AC84"/>
  <c r="AA325"/>
  <c r="N303"/>
  <c r="O659"/>
  <c r="M551"/>
  <c r="C605"/>
  <c r="D384"/>
  <c r="G551"/>
  <c r="H399"/>
  <c r="I635"/>
  <c r="AC595"/>
  <c r="F707"/>
  <c r="N443"/>
  <c r="E720"/>
  <c r="K309"/>
  <c r="E432"/>
  <c r="AD575"/>
  <c r="M699"/>
  <c r="O727"/>
  <c r="B656"/>
  <c r="U552"/>
  <c r="O636"/>
  <c r="F658"/>
  <c r="AC631"/>
  <c r="N534"/>
  <c r="C303"/>
  <c r="X402"/>
  <c r="K37"/>
  <c r="F624"/>
  <c r="P558"/>
  <c r="D473"/>
  <c r="AB268"/>
  <c r="E408"/>
  <c r="AE134"/>
  <c r="AF356"/>
  <c r="I469"/>
  <c r="H722"/>
  <c r="X536"/>
  <c r="D663"/>
  <c r="U581"/>
  <c r="I439"/>
  <c r="J127"/>
  <c r="AD473"/>
  <c r="L735"/>
  <c r="G366"/>
  <c r="AC505"/>
  <c r="AE574"/>
  <c r="O689"/>
  <c r="D624"/>
  <c r="C579"/>
  <c r="K662"/>
  <c r="Q530"/>
  <c r="V528"/>
  <c r="X421"/>
  <c r="S449"/>
  <c r="G652"/>
  <c r="O435"/>
  <c r="AC492"/>
  <c r="K367"/>
  <c r="N637"/>
  <c r="J461"/>
  <c r="L706"/>
  <c r="V539"/>
  <c r="L561"/>
  <c r="T606"/>
  <c r="I704"/>
  <c r="B725"/>
  <c r="L401"/>
  <c r="AB515"/>
  <c r="V660"/>
  <c r="AD393"/>
  <c r="M605"/>
  <c r="W445"/>
  <c r="N67"/>
  <c r="M726"/>
  <c r="C493"/>
  <c r="J667"/>
  <c r="Z421"/>
  <c r="T547"/>
  <c r="V644"/>
  <c r="P591"/>
  <c r="Y560"/>
  <c r="C558"/>
  <c r="S724"/>
  <c r="Z571"/>
  <c r="H635"/>
  <c r="D589"/>
  <c r="H541"/>
  <c r="H322"/>
  <c r="J347"/>
  <c r="AC479"/>
  <c r="K471"/>
  <c r="I579"/>
  <c r="N324"/>
  <c r="B637"/>
  <c r="Q697"/>
  <c r="AF367"/>
  <c r="AF599"/>
  <c r="B680"/>
  <c r="D725"/>
  <c r="AF592"/>
  <c r="V464"/>
  <c r="Z427"/>
  <c r="V636"/>
  <c r="F577"/>
  <c r="Y397"/>
  <c r="Y197"/>
  <c r="O234"/>
  <c r="F705"/>
  <c r="AD500"/>
  <c r="D453"/>
  <c r="K195"/>
  <c r="AB694"/>
  <c r="Z111"/>
  <c r="I453"/>
  <c r="AB357"/>
  <c r="G144"/>
  <c r="N136"/>
  <c r="M308"/>
  <c r="AF195"/>
  <c r="R485"/>
  <c r="AA706"/>
  <c r="AD333"/>
  <c r="E679"/>
  <c r="H580"/>
  <c r="J695"/>
  <c r="T532"/>
  <c r="AE532"/>
  <c r="I599"/>
  <c r="J415"/>
  <c r="G241"/>
  <c r="X523"/>
  <c r="K240"/>
  <c r="U402"/>
  <c r="N561"/>
  <c r="AA734"/>
  <c r="K730"/>
  <c r="T522"/>
  <c r="G590"/>
  <c r="AB431"/>
  <c r="U638"/>
  <c r="N38"/>
  <c r="AA707"/>
  <c r="D89"/>
  <c r="AB685"/>
  <c r="Z515"/>
  <c r="AE434"/>
  <c r="C593"/>
  <c r="N122"/>
  <c r="D698"/>
  <c r="G320"/>
  <c r="K480"/>
  <c r="Y459"/>
  <c r="V620"/>
  <c r="J126"/>
  <c r="U469"/>
  <c r="C477"/>
  <c r="G630"/>
  <c r="Y624"/>
  <c r="P729"/>
  <c r="AA632"/>
  <c r="R563"/>
  <c r="D656"/>
  <c r="R602"/>
  <c r="R687"/>
  <c r="N232"/>
  <c r="V201"/>
  <c r="B477"/>
  <c r="V694"/>
  <c r="G351"/>
  <c r="AC709"/>
  <c r="AF473"/>
  <c r="AF397"/>
  <c r="N250"/>
  <c r="E244"/>
  <c r="T270"/>
  <c r="R499"/>
  <c r="O263"/>
  <c r="AD261"/>
  <c r="V537"/>
  <c r="AC317"/>
  <c r="Q170"/>
  <c r="Y248"/>
  <c r="AB432"/>
  <c r="AC444"/>
  <c r="AA561"/>
  <c r="X206"/>
  <c r="AE561"/>
  <c r="V581"/>
  <c r="AD108"/>
  <c r="S618"/>
  <c r="AB556"/>
  <c r="AA685"/>
  <c r="R287"/>
  <c r="AB586"/>
  <c r="AA391"/>
  <c r="AB379"/>
  <c r="AF131"/>
  <c r="P84"/>
  <c r="AC393"/>
  <c r="X675"/>
  <c r="O116"/>
  <c r="F352"/>
  <c r="S605"/>
  <c r="AE288"/>
  <c r="T306"/>
  <c r="AE121"/>
  <c r="G88"/>
  <c r="AF260"/>
  <c r="H62"/>
  <c r="M592"/>
  <c r="Y79"/>
  <c r="AD306"/>
  <c r="F76"/>
  <c r="K48"/>
  <c r="AB339"/>
  <c r="AC215"/>
  <c r="Z361"/>
  <c r="J354"/>
  <c r="Y61"/>
  <c r="S179"/>
  <c r="K447"/>
  <c r="AA94"/>
  <c r="U157"/>
  <c r="AE299"/>
  <c r="E222"/>
  <c r="Y126"/>
  <c r="Q373"/>
  <c r="C159"/>
  <c r="M324"/>
  <c r="R632"/>
  <c r="C417"/>
  <c r="AD383"/>
  <c r="H360"/>
  <c r="Y432"/>
  <c r="D615"/>
  <c r="V588"/>
  <c r="V445"/>
  <c r="K312"/>
  <c r="Y728"/>
  <c r="V164"/>
  <c r="N262"/>
  <c r="O679"/>
  <c r="R710"/>
  <c r="AA430"/>
  <c r="E480"/>
  <c r="E58"/>
  <c r="V650"/>
  <c r="AF703"/>
  <c r="P346"/>
  <c r="S677"/>
  <c r="S284"/>
  <c r="N647"/>
  <c r="O668"/>
  <c r="AC431"/>
  <c r="AD580"/>
  <c r="P723"/>
  <c r="B566"/>
  <c r="K474"/>
  <c r="C387"/>
  <c r="Z143"/>
  <c r="AD355"/>
  <c r="M358"/>
  <c r="V423"/>
  <c r="U721"/>
  <c r="B700"/>
  <c r="M475"/>
  <c r="Y642"/>
  <c r="M422"/>
  <c r="J455"/>
  <c r="K650"/>
  <c r="AB533"/>
  <c r="P143"/>
  <c r="G548"/>
  <c r="S725"/>
  <c r="F646"/>
  <c r="W478"/>
  <c r="B690"/>
  <c r="G362"/>
  <c r="AC548"/>
  <c r="E322"/>
  <c r="I456"/>
  <c r="Z634"/>
  <c r="K442"/>
  <c r="AA491"/>
  <c r="O690"/>
  <c r="E701"/>
  <c r="Q502"/>
  <c r="T394"/>
  <c r="G314"/>
  <c r="B197"/>
  <c r="Q59"/>
  <c r="B416"/>
  <c r="R670"/>
  <c r="Q372"/>
  <c r="X608"/>
  <c r="H443"/>
  <c r="K663"/>
  <c r="U683"/>
  <c r="AF652"/>
  <c r="AE388"/>
  <c r="I454"/>
  <c r="B697"/>
  <c r="L474"/>
  <c r="AB511"/>
  <c r="K163"/>
  <c r="M615"/>
  <c r="AE569"/>
  <c r="B271"/>
  <c r="W665"/>
  <c r="Z387"/>
  <c r="W643"/>
  <c r="P335"/>
  <c r="T449"/>
  <c r="J722"/>
  <c r="AA704"/>
  <c r="V118"/>
  <c r="W682"/>
  <c r="Z651"/>
  <c r="K472"/>
  <c r="R112"/>
  <c r="M558"/>
  <c r="T714"/>
  <c r="N700"/>
  <c r="J537"/>
  <c r="AD136"/>
  <c r="R367"/>
  <c r="AC315"/>
  <c r="X728"/>
  <c r="AA724"/>
  <c r="K455"/>
  <c r="AE444"/>
  <c r="F154"/>
  <c r="O285"/>
  <c r="T431"/>
  <c r="I345"/>
  <c r="AE685"/>
  <c r="X732"/>
  <c r="Y154"/>
  <c r="Z378"/>
  <c r="AA574"/>
  <c r="V643"/>
  <c r="M228"/>
  <c r="S446"/>
  <c r="L693"/>
  <c r="U251"/>
  <c r="G145"/>
  <c r="T564"/>
  <c r="AC117"/>
  <c r="N180"/>
  <c r="Z666"/>
  <c r="D489"/>
  <c r="P697"/>
  <c r="X462"/>
  <c r="AA140"/>
  <c r="H207"/>
  <c r="V182"/>
  <c r="I505"/>
  <c r="I585"/>
  <c r="F47"/>
  <c r="M414"/>
  <c r="I383"/>
  <c r="AB637"/>
  <c r="C656"/>
  <c r="AD594"/>
  <c r="K684"/>
  <c r="R375"/>
  <c r="U406"/>
  <c r="G352"/>
  <c r="B652"/>
  <c r="T490"/>
  <c r="Z207"/>
  <c r="T592"/>
  <c r="O92"/>
  <c r="X637"/>
  <c r="H668"/>
  <c r="W463"/>
  <c r="L482"/>
  <c r="R526"/>
  <c r="Z263"/>
  <c r="Q608"/>
  <c r="S79"/>
  <c r="AF583"/>
  <c r="R228"/>
  <c r="C271"/>
  <c r="O228"/>
  <c r="AB476"/>
  <c r="D533"/>
  <c r="AF724"/>
  <c r="AF380"/>
  <c r="P425"/>
  <c r="X395"/>
  <c r="H502"/>
  <c r="M474"/>
  <c r="P206"/>
  <c r="Y498"/>
  <c r="D63"/>
  <c r="M158"/>
  <c r="H266"/>
  <c r="D351"/>
  <c r="P539"/>
  <c r="H138"/>
  <c r="N437"/>
  <c r="AF49"/>
  <c r="E101"/>
  <c r="W666"/>
  <c r="V295"/>
  <c r="M243"/>
  <c r="J579"/>
  <c r="AF688"/>
  <c r="T642"/>
  <c r="Y470"/>
  <c r="N669"/>
  <c r="U426"/>
  <c r="S527"/>
  <c r="F337"/>
  <c r="O361"/>
  <c r="V131"/>
  <c r="U208"/>
  <c r="AD387"/>
  <c r="AC608"/>
  <c r="X429"/>
  <c r="U592"/>
  <c r="Y287"/>
  <c r="M718"/>
  <c r="F661"/>
  <c r="H265"/>
  <c r="I91"/>
  <c r="Z237"/>
  <c r="Z482"/>
  <c r="U195"/>
  <c r="Z364"/>
  <c r="Z702"/>
  <c r="AA555"/>
  <c r="B443"/>
  <c r="AE186"/>
  <c r="B191"/>
  <c r="F105"/>
  <c r="W400"/>
  <c r="I444"/>
  <c r="S666"/>
  <c r="AD535"/>
  <c r="T163"/>
  <c r="D390"/>
  <c r="Q364"/>
  <c r="Z186"/>
  <c r="Q531"/>
  <c r="AF618"/>
  <c r="H55"/>
  <c r="T663"/>
  <c r="W322"/>
  <c r="S93"/>
  <c r="B352"/>
  <c r="I419"/>
  <c r="I66"/>
  <c r="N494"/>
  <c r="AE673"/>
  <c r="N590"/>
  <c r="Z471"/>
  <c r="U415"/>
  <c r="X260"/>
  <c r="T339"/>
  <c r="M80"/>
  <c r="AB562"/>
  <c r="U729"/>
  <c r="R668"/>
  <c r="Q369"/>
  <c r="AE367"/>
  <c r="R417"/>
  <c r="W242"/>
  <c r="G518"/>
  <c r="X641"/>
  <c r="W558"/>
  <c r="AD486"/>
  <c r="K487"/>
  <c r="Z244"/>
  <c r="AB119"/>
  <c r="V363"/>
  <c r="G155"/>
  <c r="F570"/>
  <c r="J87"/>
  <c r="V69"/>
  <c r="D558"/>
  <c r="R338"/>
  <c r="AE157"/>
  <c r="W274"/>
  <c r="W323"/>
  <c r="D241"/>
  <c r="AD254"/>
  <c r="K488"/>
  <c r="AA73"/>
  <c r="B432"/>
  <c r="M77"/>
  <c r="P157"/>
  <c r="C275"/>
  <c r="U657"/>
  <c r="V585"/>
  <c r="M382"/>
  <c r="G193"/>
  <c r="Z220"/>
  <c r="AD347"/>
  <c r="I259"/>
  <c r="V540"/>
  <c r="M163"/>
  <c r="T657"/>
  <c r="N400"/>
  <c r="G701"/>
  <c r="V210"/>
  <c r="D682"/>
  <c r="M500"/>
  <c r="H61"/>
  <c r="T70"/>
  <c r="Y289"/>
  <c r="B325"/>
  <c r="Q405"/>
  <c r="E172"/>
  <c r="AA334"/>
  <c r="AB96"/>
  <c r="V436"/>
  <c r="L288"/>
  <c r="S71"/>
  <c r="C501"/>
  <c r="W57"/>
  <c r="P673"/>
  <c r="H589"/>
  <c r="J175"/>
  <c r="AD253"/>
  <c r="V180"/>
  <c r="AD614"/>
  <c r="J522"/>
  <c r="AB206"/>
  <c r="D179"/>
  <c r="M450"/>
  <c r="Y548"/>
  <c r="T90"/>
  <c r="X60"/>
  <c r="AF659"/>
  <c r="W559"/>
  <c r="AD583"/>
  <c r="AB274"/>
  <c r="F62"/>
  <c r="N658"/>
  <c r="O485"/>
  <c r="AE238"/>
  <c r="B101"/>
  <c r="AD301"/>
  <c r="E317"/>
  <c r="D423"/>
  <c r="H627"/>
  <c r="Q647"/>
  <c r="U206"/>
  <c r="K100"/>
  <c r="O469"/>
  <c r="I164"/>
  <c r="Q202"/>
  <c r="N392"/>
  <c r="Q663"/>
  <c r="P124"/>
  <c r="M697"/>
  <c r="AD292"/>
  <c r="C641"/>
  <c r="H494"/>
  <c r="W658"/>
  <c r="V403"/>
  <c r="K109"/>
  <c r="C126"/>
  <c r="E202"/>
  <c r="U45"/>
  <c r="S221"/>
  <c r="V132"/>
  <c r="O247"/>
  <c r="L178"/>
  <c r="M621"/>
  <c r="AB300"/>
  <c r="AD174"/>
  <c r="AA247"/>
  <c r="R708"/>
  <c r="V273"/>
  <c r="V333"/>
  <c r="P50"/>
  <c r="R424"/>
  <c r="E125"/>
  <c r="M235"/>
  <c r="P530"/>
  <c r="K58"/>
  <c r="AB48"/>
  <c r="F254"/>
  <c r="S94"/>
  <c r="D110"/>
  <c r="X563"/>
  <c r="AA463"/>
  <c r="F288"/>
  <c r="AF298"/>
  <c r="U327"/>
  <c r="Y621"/>
  <c r="R576"/>
  <c r="AA349"/>
  <c r="M445"/>
  <c r="AC557"/>
  <c r="U649"/>
  <c r="F512"/>
  <c r="B181"/>
  <c r="E561"/>
  <c r="J240"/>
  <c r="Y655"/>
  <c r="X406"/>
  <c r="K569"/>
  <c r="B471"/>
  <c r="E722"/>
  <c r="Y438"/>
  <c r="F473"/>
  <c r="W695"/>
  <c r="F726"/>
  <c r="AF463"/>
  <c r="P333"/>
  <c r="Q716"/>
  <c r="E426"/>
  <c r="Q622"/>
  <c r="N503"/>
  <c r="G184"/>
  <c r="AE243"/>
  <c r="Y657"/>
  <c r="O118"/>
  <c r="P341"/>
  <c r="AD153"/>
  <c r="G65"/>
  <c r="W519"/>
  <c r="K161"/>
  <c r="C588"/>
  <c r="C451"/>
  <c r="AA437"/>
  <c r="AE189"/>
  <c r="L487"/>
  <c r="K718"/>
  <c r="Q149"/>
  <c r="J502"/>
  <c r="F439"/>
  <c r="L638"/>
  <c r="H299"/>
  <c r="L405"/>
  <c r="P681"/>
  <c r="X120"/>
  <c r="AA525"/>
  <c r="K679"/>
  <c r="C363"/>
  <c r="AE347"/>
  <c r="S466"/>
  <c r="N309"/>
  <c r="H431"/>
  <c r="N616"/>
  <c r="C462"/>
  <c r="G93"/>
  <c r="V372"/>
  <c r="R449"/>
  <c r="Q456"/>
  <c r="AA505"/>
  <c r="L344"/>
  <c r="S559"/>
  <c r="K541"/>
  <c r="B633"/>
  <c r="X654"/>
  <c r="W536"/>
  <c r="E520"/>
  <c r="AE581"/>
  <c r="AB563"/>
  <c r="K270"/>
  <c r="E721"/>
  <c r="X580"/>
  <c r="I310"/>
  <c r="U708"/>
  <c r="E708"/>
  <c r="R562"/>
  <c r="D551"/>
  <c r="B538"/>
  <c r="J641"/>
  <c r="O693"/>
  <c r="I311"/>
  <c r="K67"/>
  <c r="U478"/>
  <c r="Z723"/>
  <c r="H334"/>
  <c r="W360"/>
  <c r="AC584"/>
  <c r="X676"/>
  <c r="G380"/>
  <c r="V409"/>
  <c r="U149"/>
  <c r="P418"/>
  <c r="X168"/>
  <c r="AC133"/>
  <c r="AF216"/>
  <c r="K111"/>
  <c r="M405"/>
  <c r="T263"/>
  <c r="X207"/>
  <c r="S234"/>
  <c r="W319"/>
  <c r="C644"/>
  <c r="AA659"/>
  <c r="W734"/>
  <c r="X656"/>
  <c r="AA267"/>
  <c r="AF198"/>
  <c r="Z451"/>
  <c r="G458"/>
  <c r="AC134"/>
  <c r="J149"/>
  <c r="D391"/>
  <c r="AC78"/>
  <c r="AB315"/>
  <c r="D222"/>
  <c r="AD233"/>
  <c r="AD503"/>
  <c r="M115"/>
  <c r="M186"/>
  <c r="J69"/>
  <c r="S338"/>
  <c r="H304"/>
  <c r="P613"/>
  <c r="L114"/>
  <c r="N120"/>
  <c r="R216"/>
  <c r="AC475"/>
  <c r="C89"/>
  <c r="M199"/>
  <c r="J158"/>
  <c r="AD82"/>
  <c r="B219"/>
  <c r="AB37"/>
  <c r="AE219"/>
  <c r="B372"/>
  <c r="K576"/>
  <c r="N466"/>
  <c r="B81"/>
  <c r="AA516"/>
  <c r="H445"/>
  <c r="P314"/>
  <c r="H202"/>
  <c r="M106"/>
  <c r="Q207"/>
  <c r="E541"/>
  <c r="T734"/>
  <c r="Q611"/>
  <c r="G45"/>
  <c r="E557"/>
  <c r="Z457"/>
  <c r="M559"/>
  <c r="X334"/>
  <c r="K688"/>
  <c r="P620"/>
  <c r="D385"/>
  <c r="U654"/>
  <c r="U529"/>
  <c r="K377"/>
  <c r="X337"/>
  <c r="I283"/>
  <c r="S593"/>
  <c r="Q305"/>
  <c r="V432"/>
  <c r="AE642"/>
  <c r="H435"/>
  <c r="G666"/>
  <c r="AB639"/>
  <c r="G120"/>
  <c r="I669"/>
  <c r="F464"/>
  <c r="L580"/>
  <c r="C543"/>
  <c r="H422"/>
  <c r="AF245"/>
  <c r="R724"/>
  <c r="W354"/>
  <c r="N124"/>
  <c r="I307"/>
  <c r="Q427"/>
  <c r="P342"/>
  <c r="H457"/>
  <c r="AE594"/>
  <c r="AA411"/>
  <c r="N659"/>
  <c r="AA721"/>
  <c r="AE631"/>
  <c r="N724"/>
  <c r="U450"/>
  <c r="U573"/>
  <c r="R644"/>
  <c r="T729"/>
  <c r="O733"/>
  <c r="V637"/>
  <c r="AC687"/>
  <c r="AD617"/>
  <c r="P405"/>
  <c r="R533"/>
  <c r="S635"/>
  <c r="W464"/>
  <c r="AF171"/>
  <c r="D508"/>
  <c r="O671"/>
  <c r="U311"/>
  <c r="M170"/>
  <c r="G328"/>
  <c r="I507"/>
  <c r="R361"/>
  <c r="B155"/>
  <c r="AE540"/>
  <c r="Q604"/>
  <c r="J687"/>
  <c r="G417"/>
  <c r="O280"/>
  <c r="O440"/>
  <c r="B80"/>
  <c r="AB358"/>
  <c r="T99"/>
  <c r="AA272"/>
  <c r="P522"/>
  <c r="N72"/>
  <c r="E697"/>
  <c r="AE523"/>
  <c r="S421"/>
  <c r="G643"/>
  <c r="AE660"/>
  <c r="B605"/>
  <c r="AA732"/>
  <c r="AF715"/>
  <c r="O380"/>
  <c r="Q448"/>
  <c r="X554"/>
  <c r="AE695"/>
  <c r="W609"/>
  <c r="AD399"/>
  <c r="AA493"/>
  <c r="C489"/>
  <c r="M73"/>
  <c r="AB168"/>
  <c r="H631"/>
  <c r="F609"/>
  <c r="D97"/>
  <c r="O374"/>
  <c r="Y456"/>
  <c r="AB261"/>
  <c r="I584"/>
  <c r="N328"/>
  <c r="AD289"/>
  <c r="AD644"/>
  <c r="D155"/>
  <c r="AD272"/>
  <c r="H107"/>
  <c r="AC200"/>
  <c r="N238"/>
  <c r="Q532"/>
  <c r="O250"/>
  <c r="C108"/>
  <c r="C439"/>
  <c r="F37"/>
  <c r="N662"/>
  <c r="D456"/>
  <c r="E572"/>
  <c r="R344"/>
  <c r="P553"/>
  <c r="V610"/>
  <c r="H54"/>
  <c r="D199"/>
  <c r="F45"/>
  <c r="AF42"/>
  <c r="H567"/>
  <c r="M294"/>
  <c r="C474"/>
  <c r="M566"/>
  <c r="Y264"/>
  <c r="AF639"/>
  <c r="T573"/>
  <c r="L371"/>
  <c r="V642"/>
  <c r="E546"/>
  <c r="X292"/>
  <c r="M354"/>
  <c r="Q597"/>
  <c r="Y434"/>
  <c r="S634"/>
  <c r="F429"/>
  <c r="AE528"/>
  <c r="AC212"/>
  <c r="H679"/>
  <c r="X678"/>
  <c r="V538"/>
  <c r="L342"/>
  <c r="V655"/>
  <c r="R712"/>
  <c r="C581"/>
  <c r="X659"/>
  <c r="AA686"/>
  <c r="AC619"/>
  <c r="E308"/>
  <c r="W628"/>
  <c r="M316"/>
  <c r="F524"/>
  <c r="M611"/>
  <c r="L562"/>
  <c r="H655"/>
  <c r="AE45"/>
  <c r="J450"/>
  <c r="U324"/>
  <c r="AB451"/>
  <c r="AD569"/>
  <c r="Q111"/>
  <c r="AB351"/>
  <c r="R625"/>
  <c r="S672"/>
  <c r="U555"/>
  <c r="E734"/>
  <c r="F674"/>
  <c r="E382"/>
  <c r="N703"/>
  <c r="AB425"/>
  <c r="AB92"/>
  <c r="R452"/>
  <c r="M296"/>
  <c r="O418"/>
  <c r="H231"/>
  <c r="AA465"/>
  <c r="AE335"/>
  <c r="O513"/>
  <c r="AA575"/>
  <c r="AB407"/>
  <c r="Z654"/>
  <c r="B588"/>
  <c r="F344"/>
  <c r="AB236"/>
  <c r="N285"/>
  <c r="E628"/>
  <c r="K594"/>
  <c r="Z371"/>
  <c r="G563"/>
  <c r="G451"/>
  <c r="H694"/>
  <c r="J685"/>
  <c r="I647"/>
  <c r="E707"/>
  <c r="AA695"/>
  <c r="AF691"/>
  <c r="L584"/>
  <c r="R591"/>
  <c r="D475"/>
  <c r="L268"/>
  <c r="AD725"/>
  <c r="P585"/>
  <c r="U521"/>
  <c r="AA278"/>
  <c r="I121"/>
  <c r="Y311"/>
  <c r="AA640"/>
  <c r="AA625"/>
  <c r="G656"/>
  <c r="AC682"/>
  <c r="H636"/>
  <c r="AD315"/>
  <c r="AD518"/>
  <c r="Z534"/>
  <c r="I363"/>
  <c r="H632"/>
  <c r="V702"/>
  <c r="U717"/>
  <c r="L612"/>
  <c r="J394"/>
  <c r="D621"/>
  <c r="O408"/>
  <c r="J365"/>
  <c r="F303"/>
  <c r="W691"/>
  <c r="R531"/>
  <c r="AC372"/>
  <c r="E518"/>
  <c r="AA341"/>
  <c r="M272"/>
  <c r="AB378"/>
  <c r="Y644"/>
  <c r="R686"/>
  <c r="AE607"/>
  <c r="B502"/>
  <c r="AF382"/>
  <c r="S377"/>
  <c r="O467"/>
  <c r="H573"/>
  <c r="L78"/>
  <c r="F335"/>
  <c r="G95"/>
  <c r="U605"/>
  <c r="Z396"/>
  <c r="U673"/>
  <c r="V272"/>
  <c r="I685"/>
  <c r="B110"/>
  <c r="E700"/>
  <c r="Z616"/>
  <c r="I691"/>
  <c r="K641"/>
  <c r="X564"/>
  <c r="J456"/>
  <c r="E113"/>
  <c r="O670"/>
  <c r="L349"/>
  <c r="X479"/>
  <c r="AC566"/>
  <c r="I686"/>
  <c r="S454"/>
  <c r="F682"/>
  <c r="T662"/>
  <c r="Q569"/>
  <c r="AF182"/>
  <c r="Y335"/>
  <c r="C564"/>
  <c r="AC714"/>
  <c r="AD189"/>
  <c r="AC685"/>
  <c r="X706"/>
  <c r="F306"/>
  <c r="P354"/>
  <c r="K634"/>
  <c r="Z720"/>
  <c r="AB735"/>
  <c r="AC730"/>
  <c r="AA550"/>
  <c r="Y101"/>
  <c r="L494"/>
  <c r="AB612"/>
  <c r="Q131"/>
  <c r="Q309"/>
  <c r="C679"/>
  <c r="D66"/>
  <c r="O471"/>
  <c r="D67"/>
  <c r="V53"/>
  <c r="W158"/>
  <c r="O407"/>
  <c r="R572"/>
  <c r="AA694"/>
  <c r="Y503"/>
  <c r="R521"/>
  <c r="X338"/>
  <c r="C233"/>
  <c r="AB384"/>
  <c r="Q675"/>
  <c r="S341"/>
  <c r="E381"/>
  <c r="S146"/>
  <c r="J581"/>
  <c r="W485"/>
  <c r="H75"/>
  <c r="Q112"/>
  <c r="Z582"/>
  <c r="S414"/>
  <c r="AD577"/>
  <c r="B383"/>
  <c r="R114"/>
  <c r="X460"/>
  <c r="H462"/>
  <c r="G325"/>
  <c r="T320"/>
  <c r="O675"/>
  <c r="AA608"/>
  <c r="B327"/>
  <c r="L653"/>
  <c r="K533"/>
  <c r="AE450"/>
  <c r="H228"/>
  <c r="H283"/>
  <c r="AB342"/>
  <c r="AD197"/>
  <c r="AA286"/>
  <c r="W547"/>
  <c r="AF383"/>
  <c r="I525"/>
  <c r="U527"/>
  <c r="B312"/>
  <c r="AB698"/>
  <c r="AC434"/>
  <c r="E235"/>
  <c r="X136"/>
  <c r="AA54"/>
  <c r="R368"/>
  <c r="N169"/>
  <c r="AA295"/>
  <c r="X645"/>
  <c r="AB642"/>
  <c r="E418"/>
  <c r="S347"/>
  <c r="AF492"/>
  <c r="K201"/>
  <c r="G141"/>
  <c r="F580"/>
  <c r="B306"/>
  <c r="AE396"/>
  <c r="O68"/>
  <c r="Z397"/>
  <c r="AD534"/>
  <c r="N513"/>
  <c r="N482"/>
  <c r="J204"/>
  <c r="U494"/>
  <c r="AC520"/>
  <c r="G670"/>
  <c r="Q141"/>
  <c r="K89"/>
  <c r="AC303"/>
  <c r="Z621"/>
  <c r="O709"/>
  <c r="U659"/>
  <c r="N242"/>
  <c r="I38"/>
  <c r="S141"/>
  <c r="D649"/>
  <c r="H222"/>
  <c r="K280"/>
  <c r="C71"/>
  <c r="M172"/>
  <c r="AB363"/>
  <c r="F141"/>
  <c r="G74"/>
  <c r="K121"/>
  <c r="AA256"/>
  <c r="F386"/>
  <c r="V229"/>
  <c r="B357"/>
  <c r="Y239"/>
  <c r="X396"/>
  <c r="N553"/>
  <c r="Y195"/>
  <c r="B40"/>
  <c r="M579"/>
  <c r="J257"/>
  <c r="F467"/>
  <c r="J302"/>
  <c r="I162"/>
  <c r="G51"/>
  <c r="W271"/>
  <c r="G632"/>
  <c r="H624"/>
  <c r="AC161"/>
  <c r="O194"/>
  <c r="T150"/>
  <c r="M249"/>
  <c r="D49"/>
  <c r="AE127"/>
  <c r="Z157"/>
  <c r="Y368"/>
  <c r="G645"/>
  <c r="B715"/>
  <c r="Y731"/>
  <c r="P603"/>
  <c r="D620"/>
  <c r="AF505"/>
  <c r="J344"/>
  <c r="R660"/>
  <c r="L455"/>
  <c r="AC456"/>
  <c r="K264"/>
  <c r="N506"/>
  <c r="O550"/>
  <c r="AF386"/>
  <c r="S553"/>
  <c r="K728"/>
  <c r="J593"/>
  <c r="P461"/>
  <c r="N728"/>
  <c r="F627"/>
  <c r="AE693"/>
  <c r="V571"/>
  <c r="Y650"/>
  <c r="R553"/>
  <c r="C624"/>
  <c r="P466"/>
  <c r="B609"/>
  <c r="Q425"/>
  <c r="G516"/>
  <c r="K630"/>
  <c r="T302"/>
  <c r="O708"/>
  <c r="S196"/>
  <c r="Z683"/>
  <c r="V360"/>
  <c r="X362"/>
  <c r="F315"/>
  <c r="S652"/>
  <c r="I701"/>
  <c r="L353"/>
  <c r="X565"/>
  <c r="X322"/>
  <c r="V577"/>
  <c r="I537"/>
  <c r="L350"/>
  <c r="AC651"/>
  <c r="Y474"/>
  <c r="E387"/>
  <c r="Q423"/>
  <c r="V458"/>
  <c r="X97"/>
  <c r="V44"/>
  <c r="Y302"/>
  <c r="H458"/>
  <c r="O686"/>
  <c r="AB238"/>
  <c r="F358"/>
  <c r="U719"/>
  <c r="AA498"/>
  <c r="S484"/>
  <c r="B484"/>
  <c r="C675"/>
  <c r="AD375"/>
  <c r="O598"/>
  <c r="I642"/>
  <c r="F314"/>
  <c r="AD666"/>
  <c r="O308"/>
  <c r="O242"/>
  <c r="P442"/>
  <c r="K274"/>
  <c r="W337"/>
  <c r="V60"/>
  <c r="B607"/>
  <c r="AF561"/>
  <c r="P204"/>
  <c r="C685"/>
  <c r="AE573"/>
  <c r="B708"/>
  <c r="F270"/>
  <c r="AB49"/>
  <c r="L190"/>
  <c r="W335"/>
  <c r="O579"/>
  <c r="AF153"/>
  <c r="AC654"/>
  <c r="AF433"/>
  <c r="X522"/>
  <c r="N591"/>
  <c r="P415"/>
  <c r="AC715"/>
  <c r="F529"/>
  <c r="E501"/>
  <c r="AE241"/>
  <c r="T412"/>
  <c r="E465"/>
  <c r="K156"/>
  <c r="AF662"/>
  <c r="V527"/>
  <c r="W387"/>
  <c r="P635"/>
  <c r="Y276"/>
  <c r="AA486"/>
  <c r="T479"/>
  <c r="O367"/>
  <c r="G471"/>
  <c r="AF523"/>
  <c r="AE670"/>
  <c r="S684"/>
  <c r="Z555"/>
  <c r="B592"/>
  <c r="T618"/>
  <c r="H517"/>
  <c r="AF507"/>
  <c r="E629"/>
  <c r="M722"/>
  <c r="C486"/>
  <c r="E340"/>
  <c r="M570"/>
  <c r="AE608"/>
  <c r="I144"/>
  <c r="G560"/>
  <c r="E462"/>
  <c r="X490"/>
  <c r="J483"/>
  <c r="AE490"/>
  <c r="AD656"/>
  <c r="P669"/>
  <c r="AE483"/>
  <c r="Q291"/>
  <c r="R455"/>
  <c r="L348"/>
  <c r="AF721"/>
  <c r="D638"/>
  <c r="Q658"/>
  <c r="E735"/>
  <c r="R611"/>
  <c r="C484"/>
  <c r="Q113"/>
  <c r="U533"/>
  <c r="U671"/>
  <c r="P87"/>
  <c r="Y136"/>
  <c r="AA215"/>
  <c r="U689"/>
  <c r="AC689"/>
  <c r="H720"/>
  <c r="AE681"/>
  <c r="T345"/>
  <c r="W452"/>
  <c r="F556"/>
  <c r="C516"/>
  <c r="AA553"/>
  <c r="AB418"/>
  <c r="AC570"/>
  <c r="Q591"/>
  <c r="AB567"/>
  <c r="R421"/>
  <c r="K695"/>
  <c r="V281"/>
  <c r="H699"/>
  <c r="K416"/>
  <c r="AE661"/>
  <c r="AC54"/>
  <c r="B446"/>
  <c r="H56"/>
  <c r="O223"/>
  <c r="I539"/>
  <c r="P491"/>
  <c r="L314"/>
  <c r="N576"/>
  <c r="S613"/>
  <c r="AA645"/>
  <c r="N495"/>
  <c r="E410"/>
  <c r="O182"/>
  <c r="B341"/>
  <c r="U193"/>
  <c r="AC278"/>
  <c r="S222"/>
  <c r="Y477"/>
  <c r="U563"/>
  <c r="U626"/>
  <c r="AB565"/>
  <c r="Q554"/>
  <c r="AD360"/>
  <c r="V487"/>
  <c r="U528"/>
  <c r="Z297"/>
  <c r="D83"/>
  <c r="T189"/>
  <c r="AB173"/>
  <c r="O112"/>
  <c r="Q68"/>
  <c r="R321"/>
  <c r="M586"/>
  <c r="Z603"/>
  <c r="AE618"/>
  <c r="Y615"/>
  <c r="G728"/>
  <c r="H412"/>
  <c r="AD592"/>
  <c r="AD38"/>
  <c r="N594"/>
  <c r="AF460"/>
  <c r="N571"/>
  <c r="F576"/>
  <c r="AC602"/>
  <c r="AF129"/>
  <c r="U377"/>
  <c r="D691"/>
  <c r="O641"/>
  <c r="X214"/>
  <c r="T188"/>
  <c r="AB209"/>
  <c r="U524"/>
  <c r="R568"/>
  <c r="U196"/>
  <c r="S680"/>
  <c r="C476"/>
  <c r="K626"/>
  <c r="I183"/>
  <c r="E367"/>
  <c r="AD626"/>
  <c r="AF267"/>
  <c r="K391"/>
  <c r="G699"/>
  <c r="X420"/>
  <c r="F709"/>
  <c r="T700"/>
  <c r="E290"/>
  <c r="AA419"/>
  <c r="AB116"/>
  <c r="AA150"/>
  <c r="H113"/>
  <c r="Y673"/>
  <c r="AD345"/>
  <c r="AD343"/>
  <c r="P490"/>
  <c r="AD303"/>
  <c r="K214"/>
  <c r="L660"/>
  <c r="AA271"/>
  <c r="W359"/>
  <c r="W185"/>
  <c r="I378"/>
  <c r="K269"/>
  <c r="AB661"/>
  <c r="N264"/>
  <c r="D88"/>
  <c r="F200"/>
  <c r="M156"/>
  <c r="G370"/>
  <c r="C708"/>
  <c r="AE497"/>
  <c r="AD214"/>
  <c r="Z132"/>
  <c r="AA407"/>
  <c r="J62"/>
  <c r="AF258"/>
  <c r="R582"/>
  <c r="J50"/>
  <c r="Y536"/>
  <c r="F71"/>
  <c r="AB400"/>
  <c r="L595"/>
  <c r="Q55"/>
  <c r="X685"/>
  <c r="U163"/>
  <c r="AB271"/>
  <c r="U167"/>
  <c r="AA311"/>
  <c r="AF147"/>
  <c r="Q715"/>
  <c r="F368"/>
  <c r="S495"/>
  <c r="G435"/>
  <c r="M41"/>
  <c r="AC539"/>
  <c r="Q124"/>
  <c r="T225"/>
  <c r="Y326"/>
  <c r="C601"/>
  <c r="W238"/>
  <c r="M429"/>
  <c r="C183"/>
  <c r="AA237"/>
  <c r="Q52"/>
  <c r="Y654"/>
  <c r="G195"/>
  <c r="U105"/>
  <c r="H523"/>
  <c r="AA240"/>
  <c r="C322"/>
  <c r="T43"/>
  <c r="B487"/>
  <c r="R167"/>
  <c r="P266"/>
  <c r="AF726"/>
  <c r="R637"/>
  <c r="G581"/>
  <c r="AF410"/>
  <c r="U655"/>
  <c r="Z147"/>
  <c r="AA368"/>
  <c r="C481"/>
  <c r="AA689"/>
  <c r="Q312"/>
  <c r="K71"/>
  <c r="X498"/>
  <c r="T407"/>
  <c r="E217"/>
  <c r="AE361"/>
  <c r="H420"/>
  <c r="V121"/>
  <c r="V329"/>
  <c r="U384"/>
  <c r="Z89"/>
  <c r="Z169"/>
  <c r="AF68"/>
  <c r="K234"/>
  <c r="H379"/>
  <c r="X41"/>
  <c r="M154"/>
  <c r="U248"/>
  <c r="AB396"/>
  <c r="U276"/>
  <c r="H516"/>
  <c r="U131"/>
  <c r="M60"/>
  <c r="W207"/>
  <c r="D187"/>
  <c r="Y220"/>
  <c r="Q47"/>
  <c r="AC176"/>
  <c r="L320"/>
  <c r="Q200"/>
  <c r="W175"/>
  <c r="E492"/>
  <c r="F366"/>
  <c r="O338"/>
  <c r="G338"/>
  <c r="H139"/>
  <c r="F209"/>
  <c r="L711"/>
  <c r="AF693"/>
  <c r="T656"/>
  <c r="E427"/>
  <c r="I120"/>
  <c r="E511"/>
  <c r="D318"/>
  <c r="AB672"/>
  <c r="X349"/>
  <c r="G707"/>
  <c r="J420"/>
  <c r="I264"/>
  <c r="C507"/>
  <c r="V591"/>
  <c r="C440"/>
  <c r="C694"/>
  <c r="S726"/>
  <c r="D559"/>
  <c r="F601"/>
  <c r="W689"/>
  <c r="J351"/>
  <c r="AD543"/>
  <c r="L417"/>
  <c r="S477"/>
  <c r="V716"/>
  <c r="E287"/>
  <c r="O210"/>
  <c r="AD314"/>
  <c r="W687"/>
  <c r="M252"/>
  <c r="AE534"/>
  <c r="X363"/>
  <c r="Y406"/>
  <c r="F732"/>
  <c r="W442"/>
  <c r="V734"/>
  <c r="AB487"/>
  <c r="AD672"/>
  <c r="J697"/>
  <c r="Y537"/>
  <c r="P508"/>
  <c r="K103"/>
  <c r="W409"/>
  <c r="T715"/>
  <c r="L511"/>
  <c r="AF617"/>
  <c r="D469"/>
  <c r="E716"/>
  <c r="E714"/>
  <c r="T526"/>
  <c r="Q704"/>
  <c r="AC435"/>
  <c r="P628"/>
  <c r="L179"/>
  <c r="AF591"/>
  <c r="I207"/>
  <c r="J221"/>
  <c r="C208"/>
  <c r="H441"/>
  <c r="I381"/>
  <c r="AF613"/>
  <c r="X691"/>
  <c r="P580"/>
  <c r="L732"/>
  <c r="J666"/>
  <c r="I390"/>
  <c r="T537"/>
  <c r="S694"/>
  <c r="AD661"/>
  <c r="AF414"/>
  <c r="T365"/>
  <c r="I406"/>
  <c r="AF122"/>
  <c r="Q688"/>
  <c r="E99"/>
  <c r="H540"/>
  <c r="K697"/>
  <c r="N428"/>
  <c r="AC378"/>
  <c r="D152"/>
  <c r="AA596"/>
  <c r="L722"/>
  <c r="Z713"/>
  <c r="Y619"/>
  <c r="M424"/>
  <c r="G686"/>
  <c r="Y278"/>
  <c r="W735"/>
  <c r="V665"/>
  <c r="P469"/>
  <c r="Q310"/>
  <c r="I424"/>
  <c r="I653"/>
  <c r="C591"/>
  <c r="T467"/>
  <c r="Z734"/>
  <c r="AC487"/>
  <c r="AD436"/>
  <c r="U681"/>
  <c r="I496"/>
  <c r="G620"/>
  <c r="C512"/>
  <c r="Q303"/>
  <c r="P526"/>
  <c r="F445"/>
  <c r="AF329"/>
  <c r="AF729"/>
  <c r="Q631"/>
  <c r="M707"/>
  <c r="AD553"/>
  <c r="W331"/>
  <c r="Z717"/>
  <c r="P515"/>
  <c r="F699"/>
  <c r="T321"/>
  <c r="D722"/>
  <c r="J539"/>
  <c r="Q250"/>
  <c r="R358"/>
  <c r="S651"/>
  <c r="W545"/>
  <c r="AD89"/>
  <c r="J205"/>
  <c r="V368"/>
  <c r="S619"/>
  <c r="D337"/>
  <c r="AC712"/>
  <c r="O264"/>
  <c r="V434"/>
  <c r="R631"/>
  <c r="Q660"/>
  <c r="N407"/>
  <c r="J403"/>
  <c r="W570"/>
  <c r="J706"/>
  <c r="I512"/>
  <c r="I137"/>
  <c r="V580"/>
  <c r="G313"/>
  <c r="N198"/>
  <c r="F325"/>
  <c r="U587"/>
  <c r="Z177"/>
  <c r="AB657"/>
  <c r="P98"/>
  <c r="E540"/>
  <c r="B465"/>
  <c r="Y473"/>
  <c r="H52"/>
  <c r="Q123"/>
  <c r="X485"/>
  <c r="C176"/>
  <c r="K409"/>
  <c r="S657"/>
  <c r="I181"/>
  <c r="S379"/>
  <c r="X409"/>
  <c r="E596"/>
  <c r="D350"/>
  <c r="O339"/>
  <c r="AA152"/>
  <c r="F227"/>
  <c r="K50"/>
  <c r="C130"/>
  <c r="V592"/>
  <c r="B695"/>
  <c r="L312"/>
  <c r="AA619"/>
  <c r="I386"/>
  <c r="T231"/>
  <c r="G554"/>
  <c r="AF456"/>
  <c r="M85"/>
  <c r="I506"/>
  <c r="O393"/>
  <c r="AF190"/>
  <c r="S578"/>
  <c r="W491"/>
  <c r="H311"/>
  <c r="W383"/>
  <c r="K219"/>
  <c r="X231"/>
  <c r="AC732"/>
  <c r="Z403"/>
  <c r="N533"/>
  <c r="V389"/>
  <c r="AD627"/>
  <c r="AA373"/>
  <c r="AA209"/>
  <c r="I57"/>
  <c r="AE60"/>
  <c r="L116"/>
  <c r="V608"/>
  <c r="R191"/>
  <c r="I720"/>
  <c r="O691"/>
  <c r="O591"/>
  <c r="D210"/>
  <c r="T611"/>
  <c r="G312"/>
  <c r="E732"/>
  <c r="AA511"/>
  <c r="Y412"/>
  <c r="AF390"/>
  <c r="X277"/>
  <c r="T466"/>
  <c r="G487"/>
  <c r="T221"/>
  <c r="N90"/>
  <c r="V319"/>
  <c r="K68"/>
  <c r="M200"/>
  <c r="W581"/>
  <c r="B686"/>
  <c r="X70"/>
  <c r="G205"/>
  <c r="AD274"/>
  <c r="S246"/>
  <c r="C196"/>
  <c r="AE316"/>
  <c r="Y88"/>
  <c r="E516"/>
  <c r="M90"/>
  <c r="D510"/>
  <c r="N648"/>
  <c r="O265"/>
  <c r="P531"/>
  <c r="U317"/>
  <c r="T552"/>
  <c r="R337"/>
  <c r="H167"/>
  <c r="V320"/>
  <c r="P436"/>
  <c r="W119"/>
  <c r="H403"/>
  <c r="AD77"/>
  <c r="Z158"/>
  <c r="J222"/>
  <c r="AB167"/>
  <c r="E637"/>
  <c r="G474"/>
  <c r="O685"/>
  <c r="B614"/>
  <c r="J187"/>
  <c r="B424"/>
  <c r="Q280"/>
  <c r="X474"/>
  <c r="AE249"/>
  <c r="J261"/>
  <c r="I575"/>
  <c r="Z516"/>
  <c r="S586"/>
  <c r="V54"/>
  <c r="C92"/>
  <c r="AE317"/>
  <c r="G146"/>
  <c r="AA399"/>
  <c r="R732"/>
  <c r="H692"/>
  <c r="U596"/>
  <c r="H141"/>
  <c r="R440"/>
  <c r="V415"/>
  <c r="Y442"/>
  <c r="Y550"/>
  <c r="AD414"/>
  <c r="AA297"/>
  <c r="Z247"/>
  <c r="L657"/>
  <c r="C478"/>
  <c r="X731"/>
  <c r="AE638"/>
  <c r="I663"/>
  <c r="Y724"/>
  <c r="AF602"/>
  <c r="Z585"/>
  <c r="AE611"/>
  <c r="O333"/>
  <c r="B244"/>
  <c r="AD515"/>
  <c r="V675"/>
  <c r="L725"/>
  <c r="AE725"/>
  <c r="G731"/>
  <c r="F638"/>
  <c r="H593"/>
  <c r="M449"/>
  <c r="AC307"/>
  <c r="AA46"/>
  <c r="P439"/>
  <c r="AA124"/>
  <c r="G371"/>
  <c r="C554"/>
  <c r="Y681"/>
  <c r="Y573"/>
  <c r="AD691"/>
  <c r="U623"/>
  <c r="H492"/>
  <c r="I330"/>
  <c r="Y608"/>
  <c r="AC260"/>
  <c r="AE466"/>
  <c r="I556"/>
  <c r="X359"/>
  <c r="H510"/>
  <c r="T546"/>
  <c r="W652"/>
  <c r="U173"/>
  <c r="B176"/>
  <c r="L87"/>
  <c r="K398"/>
  <c r="R144"/>
  <c r="U342"/>
  <c r="AF57"/>
  <c r="B279"/>
  <c r="I675"/>
  <c r="U629"/>
  <c r="K506"/>
  <c r="U274"/>
  <c r="R359"/>
  <c r="Z450"/>
  <c r="AD722"/>
  <c r="J643"/>
  <c r="K539"/>
  <c r="O697"/>
  <c r="AA158"/>
  <c r="AE393"/>
  <c r="P220"/>
  <c r="H660"/>
  <c r="AA664"/>
  <c r="Y249"/>
  <c r="S512"/>
  <c r="O596"/>
  <c r="K386"/>
  <c r="Z486"/>
  <c r="O179"/>
  <c r="M208"/>
  <c r="N587"/>
  <c r="AA731"/>
  <c r="W191"/>
  <c r="Q578"/>
  <c r="AB90"/>
  <c r="L181"/>
  <c r="Q192"/>
  <c r="AD595"/>
  <c r="AE610"/>
  <c r="AC493"/>
  <c r="I629"/>
  <c r="S332"/>
  <c r="AC124"/>
  <c r="K82"/>
  <c r="U600"/>
  <c r="AB575"/>
  <c r="AE522"/>
  <c r="S279"/>
  <c r="B449"/>
  <c r="AC612"/>
  <c r="AA112"/>
  <c r="Q505"/>
  <c r="Z698"/>
  <c r="AF608"/>
  <c r="AB701"/>
  <c r="I550"/>
  <c r="D643"/>
  <c r="Y674"/>
  <c r="G540"/>
  <c r="N604"/>
  <c r="AE722"/>
  <c r="F482"/>
  <c r="Z400"/>
  <c r="D717"/>
  <c r="B412"/>
  <c r="O718"/>
  <c r="G452"/>
  <c r="V70"/>
  <c r="R103"/>
  <c r="B650"/>
  <c r="P437"/>
  <c r="K494"/>
  <c r="F237"/>
  <c r="H553"/>
  <c r="L648"/>
  <c r="AE414"/>
  <c r="M717"/>
  <c r="N622"/>
  <c r="S248"/>
  <c r="P538"/>
  <c r="X288"/>
  <c r="N376"/>
  <c r="T534"/>
  <c r="H476"/>
  <c r="F591"/>
  <c r="Q567"/>
  <c r="R150"/>
  <c r="AB465"/>
  <c r="S201"/>
  <c r="Y484"/>
  <c r="AB46"/>
  <c r="Z633"/>
  <c r="AF695"/>
  <c r="O117"/>
  <c r="V681"/>
  <c r="T645"/>
  <c r="O310"/>
  <c r="B107"/>
  <c r="AD354"/>
  <c r="K87"/>
  <c r="Y407"/>
  <c r="M325"/>
  <c r="AD177"/>
  <c r="AE210"/>
  <c r="E685"/>
  <c r="E500"/>
  <c r="S335"/>
  <c r="U382"/>
  <c r="I273"/>
  <c r="B249"/>
  <c r="F612"/>
  <c r="AC615"/>
  <c r="M124"/>
  <c r="H185"/>
  <c r="C306"/>
  <c r="Z565"/>
  <c r="D403"/>
  <c r="I272"/>
  <c r="W621"/>
  <c r="L681"/>
  <c r="G419"/>
  <c r="W320"/>
  <c r="X473"/>
  <c r="AA212"/>
  <c r="N656"/>
  <c r="X159"/>
  <c r="AB100"/>
  <c r="N470"/>
  <c r="K505"/>
  <c r="AF268"/>
  <c r="V424"/>
  <c r="Z684"/>
  <c r="N412"/>
  <c r="S532"/>
  <c r="W583"/>
  <c r="V472"/>
  <c r="K582"/>
  <c r="AD418"/>
  <c r="N556"/>
  <c r="N690"/>
  <c r="E670"/>
  <c r="T615"/>
  <c r="C665"/>
  <c r="AB385"/>
  <c r="P718"/>
  <c r="L644"/>
  <c r="G140"/>
  <c r="E85"/>
  <c r="S308"/>
  <c r="J617"/>
  <c r="AD526"/>
  <c r="S384"/>
  <c r="AC355"/>
  <c r="C648"/>
  <c r="AA193"/>
  <c r="L130"/>
  <c r="F415"/>
  <c r="G603"/>
  <c r="O302"/>
  <c r="AB696"/>
  <c r="Q331"/>
  <c r="P445"/>
  <c r="AB156"/>
  <c r="AA601"/>
  <c r="G299"/>
  <c r="C567"/>
  <c r="T141"/>
  <c r="X78"/>
  <c r="R511"/>
  <c r="X552"/>
  <c r="H584"/>
  <c r="K44"/>
  <c r="B486"/>
  <c r="E441"/>
  <c r="F453"/>
  <c r="B266"/>
  <c r="O103"/>
  <c r="K187"/>
  <c r="D186"/>
  <c r="V404"/>
  <c r="E76"/>
  <c r="K134"/>
  <c r="W162"/>
  <c r="Q391"/>
  <c r="I524"/>
  <c r="W152"/>
  <c r="B73"/>
  <c r="AB404"/>
  <c r="E433"/>
  <c r="AB226"/>
  <c r="P675"/>
  <c r="L167"/>
  <c r="I611"/>
  <c r="N387"/>
  <c r="AE436"/>
  <c r="AD188"/>
  <c r="X488"/>
  <c r="AD124"/>
  <c r="J190"/>
  <c r="AD140"/>
  <c r="S181"/>
  <c r="H347"/>
  <c r="J135"/>
  <c r="R339"/>
  <c r="M48"/>
  <c r="E311"/>
  <c r="K620"/>
  <c r="L635"/>
  <c r="AB537"/>
  <c r="G308"/>
  <c r="Z258"/>
  <c r="G226"/>
  <c r="AE448"/>
  <c r="M390"/>
  <c r="F50"/>
  <c r="AA440"/>
  <c r="O239"/>
  <c r="K637"/>
  <c r="C177"/>
  <c r="X511"/>
  <c r="Q584"/>
  <c r="M419"/>
  <c r="C634"/>
  <c r="Q685"/>
  <c r="T438"/>
  <c r="O682"/>
  <c r="Q732"/>
  <c r="X679"/>
  <c r="AB669"/>
  <c r="N706"/>
  <c r="G462"/>
  <c r="F642"/>
  <c r="E698"/>
  <c r="I446"/>
  <c r="W608"/>
  <c r="E332"/>
  <c r="AB148"/>
  <c r="W722"/>
  <c r="AB365"/>
  <c r="Q623"/>
  <c r="X342"/>
  <c r="S633"/>
  <c r="K657"/>
  <c r="D696"/>
  <c r="W729"/>
  <c r="S415"/>
  <c r="Y436"/>
  <c r="P630"/>
  <c r="R474"/>
  <c r="U425"/>
  <c r="H721"/>
  <c r="AC497"/>
  <c r="B671"/>
  <c r="D431"/>
  <c r="B667"/>
  <c r="J673"/>
  <c r="H248"/>
  <c r="AC417"/>
  <c r="Y282"/>
  <c r="AC491"/>
  <c r="J242"/>
  <c r="W483"/>
  <c r="J408"/>
  <c r="U268"/>
  <c r="W512"/>
  <c r="M431"/>
  <c r="E704"/>
  <c r="Z688"/>
  <c r="U427"/>
  <c r="G605"/>
  <c r="X513"/>
  <c r="M734"/>
  <c r="AF405"/>
  <c r="F714"/>
  <c r="E578"/>
  <c r="P716"/>
  <c r="O699"/>
  <c r="Q691"/>
  <c r="R594"/>
  <c r="P387"/>
  <c r="V51"/>
  <c r="AA673"/>
  <c r="Z128"/>
  <c r="Z198"/>
  <c r="I486"/>
  <c r="AF281"/>
  <c r="C625"/>
  <c r="U602"/>
  <c r="K107"/>
  <c r="I716"/>
  <c r="S722"/>
  <c r="W724"/>
  <c r="C104"/>
  <c r="U541"/>
  <c r="AE709"/>
  <c r="T457"/>
  <c r="M506"/>
  <c r="K571"/>
  <c r="AD487"/>
  <c r="P711"/>
  <c r="O300"/>
  <c r="AB630"/>
  <c r="X451"/>
  <c r="T348"/>
  <c r="Y555"/>
  <c r="F687"/>
  <c r="T316"/>
  <c r="S525"/>
  <c r="P336"/>
  <c r="AC731"/>
  <c r="S296"/>
  <c r="AE350"/>
  <c r="P731"/>
  <c r="Z454"/>
  <c r="J717"/>
  <c r="F426"/>
  <c r="Z623"/>
  <c r="X571"/>
  <c r="P605"/>
  <c r="C410"/>
  <c r="F631"/>
  <c r="T689"/>
  <c r="L694"/>
  <c r="Z417"/>
  <c r="N375"/>
  <c r="I707"/>
  <c r="R183"/>
  <c r="P53"/>
  <c r="AD155"/>
  <c r="U577"/>
  <c r="S479"/>
  <c r="AA326"/>
  <c r="E527"/>
  <c r="X708"/>
  <c r="C457"/>
  <c r="T541"/>
  <c r="U455"/>
  <c r="W660"/>
  <c r="Z711"/>
  <c r="K669"/>
  <c r="R692"/>
  <c r="W453"/>
  <c r="G601"/>
  <c r="V518"/>
  <c r="L606"/>
  <c r="AC571"/>
  <c r="AF341"/>
  <c r="I493"/>
  <c r="AA701"/>
  <c r="Z692"/>
  <c r="AF586"/>
  <c r="Z446"/>
  <c r="M589"/>
  <c r="B735"/>
  <c r="F730"/>
  <c r="Z404"/>
  <c r="Z718"/>
  <c r="AC693"/>
  <c r="Z91"/>
  <c r="I699"/>
  <c r="D182"/>
  <c r="S285"/>
  <c r="R105"/>
  <c r="AA609"/>
  <c r="B200"/>
  <c r="U607"/>
  <c r="W169"/>
  <c r="AC610"/>
  <c r="U216"/>
  <c r="R302"/>
  <c r="F259"/>
  <c r="B44"/>
  <c r="E269"/>
  <c r="G436"/>
  <c r="J301"/>
  <c r="D600"/>
  <c r="B63"/>
  <c r="AB240"/>
  <c r="AA69"/>
  <c r="M375"/>
  <c r="C215"/>
  <c r="Z94"/>
  <c r="J136"/>
  <c r="H499"/>
  <c r="W551"/>
  <c r="AC216"/>
  <c r="B379"/>
  <c r="H598"/>
  <c r="H487"/>
  <c r="K700"/>
  <c r="Q520"/>
  <c r="AA198"/>
  <c r="AD472"/>
  <c r="F41"/>
  <c r="T98"/>
  <c r="L132"/>
  <c r="K262"/>
  <c r="W348"/>
  <c r="R210"/>
  <c r="J116"/>
  <c r="N476"/>
  <c r="I718"/>
  <c r="AF508"/>
  <c r="S344"/>
  <c r="AD344"/>
  <c r="O445"/>
  <c r="L456"/>
  <c r="J101"/>
  <c r="B584"/>
  <c r="V682"/>
  <c r="Q253"/>
  <c r="F649"/>
  <c r="B320"/>
  <c r="K556"/>
  <c r="F108"/>
  <c r="AB203"/>
  <c r="Z430"/>
  <c r="H497"/>
  <c r="AF406"/>
  <c r="P144"/>
  <c r="M513"/>
  <c r="F592"/>
  <c r="AD334"/>
  <c r="L639"/>
  <c r="AF50"/>
  <c r="M552"/>
  <c r="I125"/>
  <c r="I191"/>
  <c r="G178"/>
  <c r="G543"/>
  <c r="X198"/>
  <c r="N106"/>
  <c r="AC85"/>
  <c r="Z393"/>
  <c r="J379"/>
  <c r="Y370"/>
  <c r="R451"/>
  <c r="W732"/>
  <c r="T65"/>
  <c r="AE338"/>
  <c r="F167"/>
  <c r="AF37"/>
  <c r="T732"/>
  <c r="R528"/>
  <c r="N205"/>
  <c r="E133"/>
  <c r="X612"/>
  <c r="Q542"/>
  <c r="O312"/>
  <c r="C720"/>
  <c r="Z470"/>
  <c r="D265"/>
  <c r="Y247"/>
  <c r="AB45"/>
  <c r="Y146"/>
  <c r="AD675"/>
  <c r="AC181"/>
  <c r="D118"/>
  <c r="G102"/>
  <c r="G231"/>
  <c r="G442"/>
  <c r="P248"/>
  <c r="G46"/>
  <c r="T535"/>
  <c r="U283"/>
  <c r="S75"/>
  <c r="Q69"/>
  <c r="U245"/>
  <c r="AF38"/>
  <c r="U270"/>
  <c r="AF128"/>
  <c r="AF240"/>
  <c r="M100"/>
  <c r="Q201"/>
  <c r="AA196"/>
  <c r="N160"/>
  <c r="U38"/>
  <c r="AA178"/>
  <c r="U215"/>
  <c r="X197"/>
  <c r="AE728"/>
  <c r="J551"/>
  <c r="S215"/>
  <c r="B225"/>
  <c r="Y327"/>
  <c r="J442"/>
  <c r="B698"/>
  <c r="F186"/>
  <c r="T586"/>
  <c r="Y714"/>
  <c r="Q656"/>
  <c r="B519"/>
  <c r="I180"/>
  <c r="N414"/>
  <c r="G81"/>
  <c r="X411"/>
  <c r="S365"/>
  <c r="M711"/>
  <c r="D454"/>
  <c r="T496"/>
  <c r="M505"/>
  <c r="U314"/>
  <c r="W716"/>
  <c r="H178"/>
  <c r="N59"/>
  <c r="T731"/>
  <c r="AA702"/>
  <c r="AA302"/>
  <c r="P357"/>
  <c r="AD331"/>
  <c r="B481"/>
  <c r="O89"/>
  <c r="O357"/>
  <c r="S700"/>
  <c r="P561"/>
  <c r="N233"/>
  <c r="N681"/>
  <c r="D700"/>
  <c r="T697"/>
  <c r="M666"/>
  <c r="W475"/>
  <c r="H650"/>
  <c r="O515"/>
  <c r="W575"/>
  <c r="S413"/>
  <c r="T716"/>
  <c r="C570"/>
  <c r="I327"/>
  <c r="E570"/>
  <c r="AB255"/>
  <c r="Z229"/>
  <c r="B335"/>
  <c r="W549"/>
  <c r="AB700"/>
  <c r="J674"/>
  <c r="T692"/>
  <c r="X615"/>
  <c r="X506"/>
  <c r="T650"/>
  <c r="B534"/>
  <c r="G344"/>
  <c r="H247"/>
  <c r="W723"/>
  <c r="AC573"/>
  <c r="B350"/>
  <c r="AC564"/>
  <c r="B51"/>
  <c r="L233"/>
  <c r="B627"/>
  <c r="U628"/>
  <c r="AB724"/>
  <c r="N548"/>
  <c r="U253"/>
  <c r="AF497"/>
  <c r="W711"/>
  <c r="AD211"/>
  <c r="Y319"/>
  <c r="K656"/>
  <c r="J688"/>
  <c r="M562"/>
  <c r="E731"/>
  <c r="AC601"/>
  <c r="Q670"/>
  <c r="Z687"/>
  <c r="N719"/>
  <c r="C643"/>
  <c r="B273"/>
  <c r="U293"/>
  <c r="U493"/>
  <c r="S487"/>
  <c r="L476"/>
  <c r="AC723"/>
  <c r="D125"/>
  <c r="AD597"/>
  <c r="P299"/>
  <c r="S346"/>
  <c r="AB458"/>
  <c r="O456"/>
  <c r="Y462"/>
  <c r="R462"/>
  <c r="M458"/>
  <c r="R254"/>
  <c r="T165"/>
  <c r="I401"/>
  <c r="O71"/>
  <c r="AC277"/>
  <c r="X323"/>
  <c r="K417"/>
  <c r="J676"/>
  <c r="Y523"/>
  <c r="Q686"/>
  <c r="AB626"/>
  <c r="L450"/>
  <c r="J536"/>
  <c r="K443"/>
  <c r="Y259"/>
  <c r="X530"/>
  <c r="L597"/>
  <c r="AF556"/>
  <c r="N471"/>
  <c r="D550"/>
  <c r="AA289"/>
  <c r="W670"/>
  <c r="R341"/>
  <c r="AD294"/>
  <c r="V48"/>
  <c r="H63"/>
  <c r="X493"/>
  <c r="X314"/>
  <c r="R397"/>
  <c r="T617"/>
  <c r="AE474"/>
  <c r="K653"/>
  <c r="L519"/>
  <c r="Z626"/>
  <c r="W530"/>
  <c r="M38"/>
  <c r="AF650"/>
  <c r="B482"/>
  <c r="U214"/>
  <c r="B153"/>
  <c r="AA181"/>
  <c r="N298"/>
  <c r="P171"/>
  <c r="V156"/>
  <c r="T84"/>
  <c r="Y435"/>
  <c r="B154"/>
  <c r="U185"/>
  <c r="Z481"/>
  <c r="S154"/>
  <c r="C524"/>
  <c r="O176"/>
  <c r="H256"/>
  <c r="P59"/>
  <c r="X398"/>
  <c r="V283"/>
  <c r="F277"/>
  <c r="W213"/>
  <c r="U375"/>
  <c r="I122"/>
  <c r="H398"/>
  <c r="AA412"/>
  <c r="X68"/>
  <c r="W379"/>
  <c r="C470"/>
  <c r="K477"/>
  <c r="V502"/>
  <c r="K222"/>
  <c r="AC162"/>
  <c r="X596"/>
  <c r="AA503"/>
  <c r="R51"/>
  <c r="S537"/>
  <c r="B89"/>
  <c r="E297"/>
  <c r="S394"/>
  <c r="U491"/>
  <c r="N602"/>
  <c r="AA629"/>
  <c r="J97"/>
  <c r="H114"/>
  <c r="J719"/>
  <c r="G482"/>
  <c r="V488"/>
  <c r="V552"/>
  <c r="E379"/>
  <c r="U644"/>
  <c r="Q565"/>
  <c r="Y693"/>
  <c r="D46"/>
  <c r="H718"/>
  <c r="Z721"/>
  <c r="I628"/>
  <c r="I92"/>
  <c r="H345"/>
  <c r="G433"/>
  <c r="AE389"/>
  <c r="W80"/>
  <c r="R469"/>
  <c r="P293"/>
  <c r="Z324"/>
  <c r="AC331"/>
  <c r="R377"/>
  <c r="B504"/>
  <c r="K702"/>
  <c r="E730"/>
  <c r="D605"/>
  <c r="L103"/>
  <c r="G732"/>
  <c r="W356"/>
  <c r="F659"/>
  <c r="AF189"/>
  <c r="O489"/>
  <c r="K612"/>
  <c r="AC394"/>
  <c r="F424"/>
  <c r="R301"/>
  <c r="K342"/>
  <c r="L493"/>
  <c r="O609"/>
  <c r="L478"/>
  <c r="N408"/>
  <c r="AD729"/>
  <c r="AE512"/>
  <c r="E248"/>
  <c r="S597"/>
  <c r="S650"/>
  <c r="L58"/>
  <c r="AF459"/>
  <c r="D433"/>
  <c r="R478"/>
  <c r="Y683"/>
  <c r="AF310"/>
  <c r="R658"/>
  <c r="AB77"/>
  <c r="I296"/>
  <c r="Y325"/>
  <c r="T427"/>
  <c r="AE258"/>
  <c r="J337"/>
  <c r="G579"/>
  <c r="X601"/>
  <c r="G723"/>
  <c r="M280"/>
  <c r="Q74"/>
  <c r="N489"/>
  <c r="N261"/>
  <c r="F51"/>
  <c r="D331"/>
  <c r="C109"/>
  <c r="T400"/>
  <c r="U231"/>
  <c r="E51"/>
  <c r="G664"/>
  <c r="S548"/>
  <c r="O277"/>
  <c r="Z554"/>
  <c r="J570"/>
  <c r="D626"/>
  <c r="V160"/>
  <c r="J328"/>
  <c r="AF123"/>
  <c r="AE153"/>
  <c r="Q560"/>
  <c r="K518"/>
  <c r="AD574"/>
  <c r="AD544"/>
  <c r="V455"/>
  <c r="H125"/>
  <c r="AB410"/>
  <c r="AF315"/>
  <c r="Q346"/>
  <c r="AD694"/>
  <c r="B303"/>
  <c r="AF567"/>
  <c r="R700"/>
  <c r="I474"/>
  <c r="Y332"/>
  <c r="I40"/>
  <c r="AF578"/>
  <c r="W543"/>
  <c r="AC298"/>
  <c r="X137"/>
  <c r="U499"/>
  <c r="C66"/>
  <c r="S428"/>
  <c r="Z150"/>
  <c r="S164"/>
  <c r="S269"/>
  <c r="K466"/>
  <c r="E634"/>
  <c r="V500"/>
  <c r="W289"/>
  <c r="D238"/>
  <c r="V224"/>
  <c r="AE398"/>
  <c r="Z678"/>
  <c r="X412"/>
  <c r="X143"/>
  <c r="H730"/>
  <c r="AF142"/>
  <c r="W308"/>
  <c r="K277"/>
  <c r="C313"/>
  <c r="P592"/>
  <c r="R255"/>
  <c r="K73"/>
  <c r="H89"/>
  <c r="W87"/>
  <c r="AB241"/>
  <c r="K166"/>
  <c r="AD149"/>
  <c r="W484"/>
  <c r="V622"/>
  <c r="AB662"/>
  <c r="G127"/>
  <c r="AB514"/>
  <c r="C444"/>
  <c r="X84"/>
  <c r="AC58"/>
  <c r="B330"/>
  <c r="Y463"/>
  <c r="B146"/>
  <c r="L382"/>
  <c r="B544"/>
  <c r="K110"/>
  <c r="G189"/>
  <c r="R50"/>
  <c r="Z168"/>
  <c r="W42"/>
  <c r="Q93"/>
  <c r="J49"/>
  <c r="T161"/>
  <c r="H596"/>
  <c r="S409"/>
  <c r="L552"/>
  <c r="AD439"/>
  <c r="AA84"/>
  <c r="R520"/>
  <c r="AD397"/>
  <c r="S113"/>
  <c r="W176"/>
  <c r="O48"/>
  <c r="N687"/>
  <c r="V86"/>
  <c r="N318"/>
  <c r="M428"/>
  <c r="E623"/>
  <c r="G207"/>
  <c r="L39"/>
  <c r="R351"/>
  <c r="P324"/>
  <c r="T184"/>
  <c r="L362"/>
  <c r="M657"/>
  <c r="G137"/>
  <c r="C91"/>
  <c r="F380"/>
  <c r="O394"/>
  <c r="Y258"/>
  <c r="X648"/>
  <c r="Z464"/>
  <c r="Z643"/>
  <c r="AA684"/>
  <c r="P725"/>
  <c r="AD537"/>
  <c r="D653"/>
  <c r="X689"/>
  <c r="F157"/>
  <c r="Z380"/>
  <c r="N723"/>
  <c r="AC446"/>
  <c r="P656"/>
  <c r="K545"/>
  <c r="H201"/>
  <c r="K328"/>
  <c r="Z733"/>
  <c r="N296"/>
  <c r="Z212"/>
  <c r="B732"/>
  <c r="P708"/>
  <c r="Y520"/>
  <c r="V416"/>
  <c r="Y452"/>
  <c r="X508"/>
  <c r="M442"/>
  <c r="S581"/>
  <c r="C553"/>
  <c r="Q558"/>
  <c r="AF471"/>
  <c r="K544"/>
  <c r="P365"/>
  <c r="F641"/>
  <c r="V342"/>
  <c r="C559"/>
  <c r="R471"/>
  <c r="J566"/>
  <c r="F382"/>
  <c r="T370"/>
  <c r="R239"/>
  <c r="T357"/>
  <c r="Y692"/>
  <c r="R543"/>
  <c r="D588"/>
  <c r="C482"/>
  <c r="P735"/>
  <c r="L647"/>
  <c r="H229"/>
  <c r="X442"/>
  <c r="V587"/>
  <c r="F494"/>
  <c r="AF168"/>
  <c r="AE600"/>
  <c r="B394"/>
  <c r="I410"/>
  <c r="AD655"/>
  <c r="J348"/>
  <c r="S270"/>
  <c r="X527"/>
  <c r="O444"/>
  <c r="Y534"/>
  <c r="S601"/>
  <c r="C205"/>
  <c r="D689"/>
  <c r="AE280"/>
  <c r="C687"/>
  <c r="E673"/>
  <c r="V666"/>
  <c r="L574"/>
  <c r="AA573"/>
  <c r="H726"/>
  <c r="X401"/>
  <c r="I389"/>
  <c r="P43"/>
  <c r="F123"/>
  <c r="Q563"/>
  <c r="AF522"/>
  <c r="J345"/>
  <c r="K437"/>
  <c r="J538"/>
  <c r="B520"/>
  <c r="B438"/>
  <c r="F362"/>
  <c r="T607"/>
  <c r="AE151"/>
  <c r="E243"/>
  <c r="S210"/>
  <c r="AC510"/>
  <c r="K243"/>
  <c r="J201"/>
  <c r="L156"/>
  <c r="H126"/>
  <c r="E162"/>
  <c r="S507"/>
  <c r="K647"/>
  <c r="X239"/>
  <c r="M672"/>
  <c r="M351"/>
  <c r="AF524"/>
  <c r="AC620"/>
  <c r="O143"/>
  <c r="V364"/>
  <c r="E93"/>
  <c r="T109"/>
  <c r="AF250"/>
  <c r="J361"/>
  <c r="I157"/>
  <c r="B368"/>
  <c r="AE486"/>
  <c r="K558"/>
  <c r="C541"/>
  <c r="AE460"/>
  <c r="N107"/>
  <c r="I501"/>
  <c r="W283"/>
  <c r="D272"/>
  <c r="N125"/>
  <c r="AB635"/>
  <c r="S116"/>
  <c r="I248"/>
  <c r="AC574"/>
  <c r="J292"/>
  <c r="B123"/>
  <c r="R107"/>
  <c r="R221"/>
  <c r="D153"/>
  <c r="M352"/>
  <c r="E374"/>
  <c r="H208"/>
  <c r="O293"/>
  <c r="M259"/>
  <c r="AF132"/>
  <c r="C335"/>
  <c r="C67"/>
  <c r="V407"/>
  <c r="AA577"/>
  <c r="E184"/>
  <c r="F250"/>
  <c r="AA175"/>
  <c r="R477"/>
  <c r="AC152"/>
  <c r="O153"/>
  <c r="F53"/>
  <c r="H732"/>
  <c r="AB204"/>
  <c r="AE325"/>
  <c r="X268"/>
  <c r="P230"/>
  <c r="R133"/>
  <c r="H156"/>
  <c r="G300"/>
  <c r="B400"/>
  <c r="O297"/>
  <c r="AD271"/>
  <c r="AB127"/>
  <c r="X355"/>
  <c r="L337"/>
  <c r="AA652"/>
  <c r="S301"/>
  <c r="Y646"/>
  <c r="J404"/>
  <c r="P714"/>
  <c r="N475"/>
  <c r="D609"/>
  <c r="P520"/>
  <c r="U449"/>
  <c r="F628"/>
  <c r="AC653"/>
  <c r="AC691"/>
  <c r="Q713"/>
  <c r="K711"/>
  <c r="AD689"/>
  <c r="Z719"/>
  <c r="D629"/>
  <c r="N457"/>
  <c r="Q696"/>
  <c r="Y207"/>
  <c r="X594"/>
  <c r="AA145"/>
  <c r="Z114"/>
  <c r="V75"/>
  <c r="Y725"/>
  <c r="D381"/>
  <c r="T422"/>
  <c r="X59"/>
  <c r="C367"/>
  <c r="J429"/>
  <c r="S288"/>
  <c r="AC450"/>
  <c r="D548"/>
  <c r="S87"/>
  <c r="C671"/>
  <c r="I676"/>
  <c r="AE427"/>
  <c r="R661"/>
  <c r="L708"/>
  <c r="O676"/>
  <c r="AF512"/>
  <c r="B170"/>
  <c r="AD369"/>
  <c r="E723"/>
  <c r="I213"/>
  <c r="Z65"/>
  <c r="T491"/>
  <c r="AA257"/>
  <c r="Q639"/>
  <c r="L357"/>
  <c r="S461"/>
  <c r="G616"/>
  <c r="W459"/>
  <c r="F419"/>
  <c r="O167"/>
  <c r="AA293"/>
  <c r="AF78"/>
  <c r="AA379"/>
  <c r="O39"/>
  <c r="I134"/>
  <c r="Z97"/>
  <c r="I733"/>
  <c r="X681"/>
  <c r="Y497"/>
  <c r="L273"/>
  <c r="AB444"/>
  <c r="X307"/>
  <c r="AF527"/>
  <c r="M555"/>
  <c r="AE623"/>
  <c r="B554"/>
  <c r="O570"/>
  <c r="P184"/>
  <c r="R662"/>
  <c r="AD480"/>
  <c r="N623"/>
  <c r="F139"/>
  <c r="AD556"/>
  <c r="AA642"/>
  <c r="M378"/>
  <c r="J574"/>
  <c r="O712"/>
  <c r="AB245"/>
  <c r="G700"/>
  <c r="G663"/>
  <c r="AF680"/>
  <c r="G573"/>
  <c r="J235"/>
  <c r="J607"/>
  <c r="D618"/>
  <c r="H683"/>
  <c r="X256"/>
  <c r="D676"/>
  <c r="N518"/>
  <c r="AF393"/>
  <c r="AF519"/>
  <c r="AD297"/>
  <c r="I407"/>
  <c r="N596"/>
  <c r="S576"/>
  <c r="I450"/>
  <c r="J374"/>
  <c r="F558"/>
  <c r="J417"/>
  <c r="M103"/>
  <c r="I515"/>
  <c r="V318"/>
  <c r="AC449"/>
  <c r="S729"/>
  <c r="L526"/>
  <c r="M477"/>
  <c r="P658"/>
  <c r="O632"/>
  <c r="W690"/>
  <c r="I492"/>
  <c r="AD380"/>
  <c r="U482"/>
  <c r="AE135"/>
  <c r="AB592"/>
  <c r="E44"/>
  <c r="Z490"/>
  <c r="AB417"/>
  <c r="G668"/>
  <c r="S505"/>
  <c r="M602"/>
  <c r="E496"/>
  <c r="AF287"/>
  <c r="S575"/>
  <c r="L340"/>
  <c r="S314"/>
  <c r="H723"/>
  <c r="Z440"/>
  <c r="G600"/>
  <c r="F274"/>
  <c r="D150"/>
  <c r="O99"/>
  <c r="AD232"/>
  <c r="P95"/>
  <c r="L607"/>
  <c r="B364"/>
  <c r="Y729"/>
  <c r="K706"/>
  <c r="I619"/>
  <c r="U457"/>
  <c r="D713"/>
  <c r="AC335"/>
  <c r="X581"/>
  <c r="C179"/>
  <c r="P534"/>
  <c r="I395"/>
  <c r="S312"/>
  <c r="H717"/>
  <c r="AA560"/>
  <c r="J431"/>
  <c r="N543"/>
  <c r="AD707"/>
  <c r="C569"/>
  <c r="H648"/>
  <c r="Z712"/>
  <c r="R288"/>
  <c r="V516"/>
  <c r="AF499"/>
  <c r="AF663"/>
  <c r="F735"/>
  <c r="W589"/>
  <c r="F549"/>
  <c r="AE683"/>
  <c r="L37"/>
  <c r="C471"/>
  <c r="I116"/>
  <c r="Z526"/>
  <c r="D645"/>
  <c r="AC517"/>
  <c r="O703"/>
  <c r="T476"/>
  <c r="C428"/>
  <c r="K452"/>
  <c r="Z453"/>
  <c r="D587"/>
  <c r="AD695"/>
  <c r="E559"/>
  <c r="M725"/>
  <c r="D662"/>
  <c r="M594"/>
  <c r="T726"/>
  <c r="I354"/>
  <c r="S367"/>
  <c r="O421"/>
  <c r="J439"/>
  <c r="AA589"/>
  <c r="R496"/>
  <c r="U696"/>
  <c r="E654"/>
  <c r="B707"/>
  <c r="AF574"/>
  <c r="N332"/>
  <c r="AA524"/>
  <c r="AA681"/>
  <c r="G327"/>
  <c r="AA679"/>
  <c r="V526"/>
  <c r="G443"/>
  <c r="O378"/>
  <c r="L679"/>
  <c r="V558"/>
  <c r="Q484"/>
  <c r="Z681"/>
  <c r="P690"/>
  <c r="C385"/>
  <c r="G720"/>
  <c r="M371"/>
  <c r="P589"/>
  <c r="AC577"/>
  <c r="E193"/>
  <c r="AD332"/>
  <c r="AF573"/>
  <c r="B613"/>
  <c r="P734"/>
  <c r="E659"/>
  <c r="T704"/>
  <c r="V548"/>
  <c r="S560"/>
  <c r="N708"/>
  <c r="C658"/>
  <c r="R680"/>
  <c r="C509"/>
  <c r="AA715"/>
  <c r="Y487"/>
  <c r="Y403"/>
  <c r="M239"/>
  <c r="E504"/>
  <c r="X587"/>
  <c r="S539"/>
  <c r="O664"/>
  <c r="F234"/>
  <c r="H602"/>
  <c r="AA433"/>
  <c r="Y704"/>
  <c r="D539"/>
  <c r="H702"/>
  <c r="B642"/>
  <c r="W601"/>
  <c r="B396"/>
  <c r="E456"/>
  <c r="AB595"/>
  <c r="L439"/>
  <c r="U484"/>
  <c r="W637"/>
  <c r="N558"/>
  <c r="U432"/>
  <c r="T721"/>
  <c r="T284"/>
  <c r="V64"/>
  <c r="U530"/>
  <c r="B716"/>
  <c r="AE438"/>
  <c r="AB513"/>
  <c r="AC454"/>
  <c r="AC439"/>
  <c r="M724"/>
  <c r="H703"/>
  <c r="AF713"/>
  <c r="B585"/>
  <c r="X701"/>
  <c r="L663"/>
  <c r="H576"/>
  <c r="AE478"/>
  <c r="W128"/>
  <c r="U622"/>
  <c r="X410"/>
  <c r="E674"/>
  <c r="T223"/>
  <c r="Y283"/>
  <c r="U645"/>
  <c r="Q703"/>
  <c r="X469"/>
  <c r="X696"/>
  <c r="Y490"/>
  <c r="V609"/>
  <c r="N627"/>
  <c r="Q682"/>
  <c r="E307"/>
  <c r="Z185"/>
  <c r="D590"/>
  <c r="S639"/>
  <c r="N215"/>
  <c r="C483"/>
  <c r="C245"/>
  <c r="Q198"/>
  <c r="AE572"/>
  <c r="T253"/>
  <c r="I313"/>
  <c r="G617"/>
  <c r="AA156"/>
  <c r="X703"/>
  <c r="D400"/>
  <c r="AC93"/>
  <c r="E621"/>
  <c r="O502"/>
  <c r="G246"/>
  <c r="V393"/>
  <c r="T50"/>
  <c r="W296"/>
  <c r="M285"/>
  <c r="V546"/>
  <c r="J343"/>
  <c r="L512"/>
  <c r="AC270"/>
  <c r="D105"/>
  <c r="Z431"/>
  <c r="V324"/>
  <c r="S668"/>
  <c r="U392"/>
  <c r="H711"/>
  <c r="I112"/>
  <c r="O193"/>
  <c r="B616"/>
  <c r="G109"/>
  <c r="AB471"/>
  <c r="K577"/>
  <c r="M423"/>
  <c r="AA615"/>
  <c r="AF431"/>
  <c r="T528"/>
  <c r="K371"/>
  <c r="B512"/>
  <c r="Y623"/>
  <c r="AE692"/>
  <c r="O481"/>
  <c r="Y337"/>
  <c r="F585"/>
  <c r="Z636"/>
  <c r="AD114"/>
  <c r="AC70"/>
  <c r="L338"/>
  <c r="N175"/>
  <c r="B568"/>
  <c r="P652"/>
  <c r="R380"/>
  <c r="AC646"/>
  <c r="S608"/>
  <c r="R89"/>
  <c r="X664"/>
  <c r="S47"/>
  <c r="C50"/>
  <c r="F63"/>
  <c r="E199"/>
  <c r="I263"/>
  <c r="T228"/>
  <c r="C498"/>
  <c r="L596"/>
  <c r="L505"/>
  <c r="Q315"/>
  <c r="Q596"/>
  <c r="O585"/>
  <c r="AF321"/>
  <c r="P409"/>
  <c r="X210"/>
  <c r="AB233"/>
  <c r="X104"/>
  <c r="Q330"/>
  <c r="N226"/>
  <c r="H582"/>
  <c r="M485"/>
  <c r="C361"/>
  <c r="AA362"/>
  <c r="P309"/>
  <c r="C329"/>
  <c r="Y130"/>
  <c r="O108"/>
  <c r="U380"/>
  <c r="M183"/>
  <c r="T464"/>
  <c r="R401"/>
  <c r="M295"/>
  <c r="R291"/>
  <c r="F232"/>
  <c r="Q590"/>
  <c r="K227"/>
  <c r="H251"/>
  <c r="I473"/>
  <c r="V579"/>
  <c r="N628"/>
  <c r="H436"/>
  <c r="S727"/>
  <c r="AC186"/>
  <c r="AA43"/>
  <c r="K735"/>
  <c r="V142"/>
  <c r="Y385"/>
  <c r="AE568"/>
  <c r="U476"/>
  <c r="K378"/>
  <c r="AC384"/>
  <c r="AA248"/>
  <c r="M421"/>
  <c r="N355"/>
  <c r="AE459"/>
  <c r="D538"/>
  <c r="AD311"/>
  <c r="AF705"/>
  <c r="AC667"/>
  <c r="U651"/>
  <c r="S706"/>
  <c r="Y271"/>
  <c r="T494"/>
  <c r="AC494"/>
  <c r="C638"/>
  <c r="W456"/>
  <c r="O136"/>
  <c r="P640"/>
  <c r="AF303"/>
  <c r="X632"/>
  <c r="G667"/>
  <c r="H328"/>
  <c r="D680"/>
  <c r="AF664"/>
  <c r="M501"/>
  <c r="Z188"/>
  <c r="B415"/>
  <c r="O524"/>
  <c r="B694"/>
  <c r="N709"/>
  <c r="AC637"/>
  <c r="AD76"/>
  <c r="E651"/>
  <c r="AF620"/>
  <c r="B129"/>
  <c r="H295"/>
  <c r="O437"/>
  <c r="F405"/>
  <c r="G589"/>
  <c r="D483"/>
  <c r="AA484"/>
  <c r="P663"/>
  <c r="Y719"/>
  <c r="J590"/>
  <c r="AC567"/>
  <c r="L684"/>
  <c r="AB707"/>
  <c r="AC633"/>
  <c r="AB402"/>
  <c r="S212"/>
  <c r="C712"/>
  <c r="P117"/>
  <c r="Z735"/>
  <c r="AD514"/>
  <c r="X189"/>
  <c r="J692"/>
  <c r="AA544"/>
  <c r="K588"/>
  <c r="W497"/>
  <c r="L525"/>
  <c r="B510"/>
  <c r="AB354"/>
  <c r="H649"/>
  <c r="L690"/>
  <c r="R606"/>
  <c r="V595"/>
  <c r="O734"/>
  <c r="AB667"/>
  <c r="AB629"/>
  <c r="AD687"/>
  <c r="AE723"/>
  <c r="U560"/>
  <c r="Y323"/>
  <c r="T659"/>
  <c r="AA620"/>
  <c r="Y576"/>
  <c r="AA389"/>
  <c r="P74"/>
  <c r="E431"/>
  <c r="W555"/>
  <c r="S165"/>
  <c r="Q486"/>
  <c r="Z245"/>
  <c r="Z679"/>
  <c r="W436"/>
  <c r="J609"/>
  <c r="Q549"/>
  <c r="AE422"/>
  <c r="AE658"/>
  <c r="K418"/>
  <c r="L641"/>
  <c r="G180"/>
  <c r="C539"/>
  <c r="AF733"/>
  <c r="B654"/>
  <c r="W650"/>
  <c r="Z592"/>
  <c r="G722"/>
  <c r="K631"/>
  <c r="M597"/>
  <c r="O413"/>
  <c r="AC544"/>
  <c r="D664"/>
  <c r="AB601"/>
  <c r="B47"/>
  <c r="I51"/>
  <c r="S157"/>
  <c r="AB659"/>
  <c r="K520"/>
  <c r="F477"/>
  <c r="K428"/>
  <c r="AD527"/>
  <c r="K557"/>
  <c r="E264"/>
  <c r="S549"/>
  <c r="Z412"/>
  <c r="R517"/>
  <c r="AD482"/>
  <c r="P724"/>
  <c r="W709"/>
  <c r="B580"/>
  <c r="AF467"/>
  <c r="L393"/>
  <c r="P376"/>
  <c r="Y431"/>
  <c r="AB664"/>
  <c r="AB305"/>
  <c r="C375"/>
  <c r="P465"/>
  <c r="AC671"/>
  <c r="AA495"/>
  <c r="X694"/>
  <c r="X663"/>
  <c r="D568"/>
  <c r="T545"/>
  <c r="F723"/>
  <c r="X625"/>
  <c r="AA657"/>
  <c r="Z505"/>
  <c r="K542"/>
  <c r="H493"/>
  <c r="X677"/>
  <c r="W106"/>
  <c r="AE587"/>
  <c r="W224"/>
  <c r="P651"/>
  <c r="P706"/>
  <c r="M187"/>
  <c r="Q392"/>
  <c r="P400"/>
  <c r="R428"/>
  <c r="Y594"/>
  <c r="X436"/>
  <c r="X358"/>
  <c r="AF510"/>
  <c r="E563"/>
  <c r="B602"/>
  <c r="I361"/>
  <c r="S719"/>
  <c r="Q497"/>
  <c r="G665"/>
  <c r="Z475"/>
  <c r="G219"/>
  <c r="AC598"/>
  <c r="AD459"/>
  <c r="P224"/>
  <c r="P650"/>
  <c r="J339"/>
  <c r="G165"/>
  <c r="AC306"/>
  <c r="AC532"/>
  <c r="S590"/>
  <c r="T315"/>
  <c r="AA263"/>
  <c r="K331"/>
  <c r="AE700"/>
  <c r="AA662"/>
  <c r="I368"/>
  <c r="C550"/>
  <c r="V340"/>
  <c r="F513"/>
  <c r="AA204"/>
  <c r="I443"/>
  <c r="B515"/>
  <c r="Z572"/>
  <c r="P549"/>
  <c r="H579"/>
  <c r="E239"/>
  <c r="V378"/>
  <c r="AB571"/>
  <c r="U540"/>
  <c r="Y82"/>
  <c r="AB502"/>
  <c r="P586"/>
  <c r="W597"/>
  <c r="Q193"/>
  <c r="V249"/>
  <c r="G427"/>
  <c r="G546"/>
  <c r="I555"/>
  <c r="U462"/>
  <c r="AF326"/>
  <c r="Q108"/>
  <c r="P573"/>
  <c r="H372"/>
  <c r="AA408"/>
  <c r="Z415"/>
  <c r="U497"/>
  <c r="M464"/>
  <c r="X721"/>
  <c r="U545"/>
  <c r="C666"/>
  <c r="K701"/>
  <c r="C87"/>
  <c r="G623"/>
  <c r="AF322"/>
  <c r="H591"/>
  <c r="AB497"/>
  <c r="R355"/>
  <c r="AF174"/>
  <c r="Z588"/>
  <c r="N505"/>
  <c r="V561"/>
  <c r="O554"/>
  <c r="V505"/>
  <c r="H467"/>
  <c r="M527"/>
  <c r="U550"/>
  <c r="K704"/>
  <c r="P698"/>
  <c r="F346"/>
  <c r="R40"/>
  <c r="G688"/>
  <c r="AB437"/>
  <c r="K625"/>
  <c r="V626"/>
  <c r="O634"/>
  <c r="M204"/>
  <c r="L709"/>
  <c r="L666"/>
  <c r="V510"/>
  <c r="S437"/>
  <c r="B730"/>
  <c r="E369"/>
  <c r="B561"/>
  <c r="E580"/>
  <c r="W171"/>
  <c r="F663"/>
  <c r="N128"/>
  <c r="T675"/>
  <c r="J363"/>
  <c r="D531"/>
  <c r="P560"/>
  <c r="AB160"/>
  <c r="Q524"/>
  <c r="L551"/>
  <c r="H177"/>
  <c r="P79"/>
  <c r="D288"/>
  <c r="AC529"/>
  <c r="AE691"/>
  <c r="I320"/>
  <c r="E638"/>
  <c r="AA360"/>
  <c r="W641"/>
  <c r="N486"/>
  <c r="Z610"/>
  <c r="V441"/>
  <c r="O453"/>
  <c r="E694"/>
  <c r="AA395"/>
  <c r="F573"/>
  <c r="Q646"/>
  <c r="J731"/>
  <c r="U368"/>
  <c r="T125"/>
  <c r="D322"/>
  <c r="I415"/>
  <c r="T399"/>
  <c r="N653"/>
  <c r="AB251"/>
  <c r="P537"/>
  <c r="L435"/>
  <c r="K202"/>
  <c r="X44"/>
  <c r="T44"/>
  <c r="F487"/>
  <c r="L152"/>
  <c r="X259"/>
  <c r="P201"/>
  <c r="U265"/>
  <c r="I197"/>
  <c r="K190"/>
  <c r="N493"/>
  <c r="J658"/>
  <c r="E577"/>
  <c r="O617"/>
  <c r="N542"/>
  <c r="T62"/>
  <c r="K153"/>
  <c r="V421"/>
  <c r="U224"/>
  <c r="K596"/>
  <c r="C217"/>
  <c r="L503"/>
  <c r="D429"/>
  <c r="F451"/>
  <c r="G53"/>
  <c r="X332"/>
  <c r="D467"/>
  <c r="AF252"/>
  <c r="U209"/>
  <c r="L341"/>
  <c r="B198"/>
  <c r="I580"/>
  <c r="AF284"/>
  <c r="J430"/>
  <c r="Z125"/>
  <c r="O133"/>
  <c r="F416"/>
  <c r="Y701"/>
  <c r="AB370"/>
  <c r="N286"/>
  <c r="S430"/>
  <c r="L416"/>
  <c r="Y242"/>
  <c r="D175"/>
  <c r="AC180"/>
  <c r="X171"/>
  <c r="AD129"/>
  <c r="J520"/>
  <c r="R237"/>
  <c r="N530"/>
  <c r="V422"/>
  <c r="L91"/>
  <c r="Z273"/>
  <c r="J63"/>
  <c r="F90"/>
  <c r="J92"/>
  <c r="M232"/>
  <c r="T415"/>
  <c r="AC251"/>
  <c r="U459"/>
  <c r="L411"/>
  <c r="AA564"/>
  <c r="W102"/>
  <c r="Y121"/>
  <c r="U160"/>
  <c r="F220"/>
  <c r="Y120"/>
  <c r="AE161"/>
  <c r="F630"/>
  <c r="C373"/>
  <c r="V473"/>
  <c r="Z659"/>
  <c r="AE621"/>
  <c r="W599"/>
  <c r="F471"/>
  <c r="Z488"/>
  <c r="F138"/>
  <c r="M569"/>
  <c r="D580"/>
  <c r="S617"/>
  <c r="AE419"/>
  <c r="G715"/>
  <c r="U589"/>
  <c r="F329"/>
  <c r="N316"/>
  <c r="P710"/>
  <c r="B332"/>
  <c r="AA650"/>
  <c r="M430"/>
  <c r="X390"/>
  <c r="P414"/>
  <c r="I140"/>
  <c r="F590"/>
  <c r="AE370"/>
  <c r="H685"/>
  <c r="G710"/>
  <c r="L278"/>
  <c r="Z100"/>
  <c r="R214"/>
  <c r="O655"/>
  <c r="H446"/>
  <c r="J110"/>
  <c r="Z575"/>
  <c r="E632"/>
  <c r="U637"/>
  <c r="P570"/>
  <c r="L605"/>
  <c r="H697"/>
  <c r="AB529"/>
  <c r="H728"/>
  <c r="W642"/>
  <c r="AA693"/>
  <c r="W706"/>
  <c r="Q230"/>
  <c r="Q607"/>
  <c r="F720"/>
  <c r="W633"/>
  <c r="AB304"/>
  <c r="W567"/>
  <c r="X692"/>
  <c r="T646"/>
  <c r="K729"/>
  <c r="AE590"/>
  <c r="AF710"/>
  <c r="AD602"/>
  <c r="P456"/>
  <c r="L549"/>
  <c r="J478"/>
  <c r="L550"/>
  <c r="E684"/>
  <c r="P481"/>
  <c r="G698"/>
  <c r="AE524"/>
  <c r="C732"/>
  <c r="AE557"/>
  <c r="Q465"/>
  <c r="O527"/>
  <c r="T601"/>
  <c r="M448"/>
  <c r="X154"/>
  <c r="S610"/>
  <c r="G583"/>
  <c r="K483"/>
  <c r="S580"/>
  <c r="E554"/>
  <c r="O533"/>
  <c r="F98"/>
  <c r="T667"/>
  <c r="E442"/>
  <c r="L523"/>
  <c r="C102"/>
  <c r="T268"/>
  <c r="R38"/>
  <c r="H490"/>
  <c r="J213"/>
  <c r="Q432"/>
  <c r="J511"/>
  <c r="T679"/>
  <c r="W518"/>
  <c r="L377"/>
  <c r="H647"/>
  <c r="K413"/>
  <c r="T685"/>
  <c r="K470"/>
  <c r="U133"/>
  <c r="J76"/>
  <c r="J681"/>
  <c r="AA637"/>
  <c r="D471"/>
  <c r="P297"/>
  <c r="Z531"/>
  <c r="X357"/>
  <c r="M642"/>
  <c r="H588"/>
  <c r="N613"/>
  <c r="S442"/>
  <c r="K293"/>
  <c r="H642"/>
  <c r="AD392"/>
  <c r="N705"/>
  <c r="K499"/>
  <c r="R348"/>
  <c r="N373"/>
  <c r="H429"/>
  <c r="Z577"/>
  <c r="D647"/>
  <c r="K694"/>
  <c r="Q414"/>
  <c r="W70"/>
  <c r="N713"/>
  <c r="J243"/>
  <c r="Y489"/>
  <c r="S534"/>
  <c r="B648"/>
  <c r="W663"/>
  <c r="E446"/>
  <c r="V418"/>
  <c r="N714"/>
  <c r="F119"/>
  <c r="J517"/>
  <c r="AA602"/>
  <c r="R436"/>
  <c r="R335"/>
  <c r="Z529"/>
  <c r="N202"/>
  <c r="M298"/>
  <c r="N639"/>
  <c r="C300"/>
  <c r="H293"/>
  <c r="D412"/>
  <c r="N240"/>
  <c r="I422"/>
  <c r="AC201"/>
  <c r="Z509"/>
  <c r="P600"/>
  <c r="AF196"/>
  <c r="L192"/>
  <c r="T45"/>
  <c r="R206"/>
  <c r="S569"/>
  <c r="Y672"/>
  <c r="K279"/>
  <c r="E648"/>
  <c r="W403"/>
  <c r="G641"/>
  <c r="F208"/>
  <c r="O436"/>
  <c r="Y399"/>
  <c r="Y328"/>
  <c r="X132"/>
  <c r="N287"/>
  <c r="G711"/>
  <c r="X376"/>
  <c r="V154"/>
  <c r="AA344"/>
  <c r="Q308"/>
  <c r="I339"/>
  <c r="M649"/>
  <c r="X585"/>
  <c r="AA71"/>
  <c r="D257"/>
  <c r="B144"/>
  <c r="AA350"/>
  <c r="L585"/>
  <c r="J364"/>
  <c r="X607"/>
  <c r="E354"/>
  <c r="J179"/>
  <c r="AB118"/>
  <c r="S463"/>
  <c r="AF345"/>
  <c r="T588"/>
  <c r="P362"/>
  <c r="AB650"/>
  <c r="V691"/>
  <c r="E600"/>
  <c r="AA120"/>
  <c r="AE377"/>
  <c r="AA194"/>
  <c r="P330"/>
  <c r="AA672"/>
  <c r="S321"/>
  <c r="J260"/>
  <c r="B329"/>
  <c r="K692"/>
  <c r="D304"/>
  <c r="G683"/>
  <c r="AB619"/>
  <c r="V193"/>
  <c r="AD578"/>
  <c r="AA266"/>
  <c r="W450"/>
  <c r="AB151"/>
  <c r="E161"/>
  <c r="U588"/>
  <c r="J647"/>
  <c r="M730"/>
  <c r="AC433"/>
  <c r="Q474"/>
  <c r="S106"/>
  <c r="X497"/>
  <c r="N347"/>
  <c r="O131"/>
  <c r="X538"/>
  <c r="V176"/>
  <c r="I372"/>
  <c r="M334"/>
  <c r="I362"/>
  <c r="Y366"/>
  <c r="L217"/>
  <c r="O113"/>
  <c r="P140"/>
  <c r="E522"/>
  <c r="O37"/>
  <c r="Z360"/>
  <c r="AE327"/>
  <c r="AF229"/>
  <c r="AD193"/>
  <c r="AF331"/>
  <c r="G271"/>
  <c r="S604"/>
  <c r="L436"/>
  <c r="AA251"/>
  <c r="M198"/>
  <c r="AE181"/>
  <c r="AC280"/>
  <c r="C465"/>
  <c r="V259"/>
  <c r="D409"/>
  <c r="I239"/>
  <c r="AF324"/>
  <c r="P315"/>
  <c r="U356"/>
  <c r="AE374"/>
  <c r="E215"/>
  <c r="J272"/>
  <c r="G240"/>
  <c r="O243"/>
  <c r="H527"/>
  <c r="Q133"/>
  <c r="M150"/>
  <c r="AB597"/>
  <c r="J132"/>
  <c r="AF452"/>
  <c r="V688"/>
  <c r="W717"/>
  <c r="Z707"/>
  <c r="W553"/>
  <c r="S612"/>
  <c r="S520"/>
  <c r="E464"/>
  <c r="AB611"/>
  <c r="T293"/>
  <c r="M596"/>
  <c r="I373"/>
  <c r="E665"/>
  <c r="H300"/>
  <c r="P455"/>
  <c r="M633"/>
  <c r="I708"/>
  <c r="E645"/>
  <c r="B339"/>
  <c r="F575"/>
  <c r="Z578"/>
  <c r="G494"/>
  <c r="T631"/>
  <c r="D678"/>
  <c r="M663"/>
  <c r="AA730"/>
  <c r="M706"/>
  <c r="B439"/>
  <c r="Q552"/>
  <c r="F360"/>
  <c r="C508"/>
  <c r="AD728"/>
  <c r="AA101"/>
  <c r="L274"/>
  <c r="N380"/>
  <c r="E394"/>
  <c r="J118"/>
  <c r="AB712"/>
  <c r="AE696"/>
  <c r="D690"/>
  <c r="U433"/>
  <c r="V611"/>
  <c r="AD456"/>
  <c r="Q634"/>
  <c r="Z173"/>
  <c r="V274"/>
  <c r="O514"/>
  <c r="X276"/>
  <c r="L533"/>
  <c r="B692"/>
  <c r="N419"/>
  <c r="B65"/>
  <c r="K146"/>
  <c r="E305"/>
  <c r="Z428"/>
  <c r="K206"/>
  <c r="L438"/>
  <c r="AE720"/>
  <c r="C724"/>
  <c r="L497"/>
  <c r="Z299"/>
  <c r="Y695"/>
  <c r="T553"/>
  <c r="AA676"/>
  <c r="M662"/>
  <c r="AF422"/>
  <c r="W615"/>
  <c r="AF442"/>
  <c r="E689"/>
  <c r="G531"/>
  <c r="P513"/>
  <c r="Y677"/>
  <c r="R723"/>
  <c r="T143"/>
  <c r="Y201"/>
  <c r="J387"/>
  <c r="V469"/>
  <c r="Y160"/>
  <c r="AC555"/>
  <c r="AE314"/>
  <c r="Q399"/>
  <c r="P269"/>
  <c r="AA480"/>
  <c r="M340"/>
  <c r="X407"/>
  <c r="J321"/>
  <c r="N541"/>
  <c r="X296"/>
  <c r="B38"/>
  <c r="W667"/>
  <c r="Y292"/>
  <c r="AE451"/>
  <c r="H314"/>
  <c r="B685"/>
  <c r="AD629"/>
  <c r="D536"/>
  <c r="J644"/>
  <c r="Y547"/>
  <c r="X579"/>
  <c r="V590"/>
  <c r="O627"/>
  <c r="AF389"/>
  <c r="AB643"/>
  <c r="X575"/>
  <c r="C621"/>
  <c r="C635"/>
  <c r="AB678"/>
  <c r="O287"/>
  <c r="AE429"/>
  <c r="S707"/>
  <c r="V491"/>
  <c r="Q437"/>
  <c r="B593"/>
  <c r="I89"/>
  <c r="U446"/>
  <c r="B452"/>
  <c r="M720"/>
  <c r="W700"/>
  <c r="M692"/>
  <c r="D464"/>
  <c r="X419"/>
  <c r="M690"/>
  <c r="R659"/>
  <c r="P704"/>
  <c r="AB720"/>
  <c r="T648"/>
  <c r="AD451"/>
  <c r="W65"/>
  <c r="J523"/>
  <c r="AB620"/>
  <c r="F496"/>
  <c r="L381"/>
  <c r="U670"/>
  <c r="Y663"/>
  <c r="D493"/>
  <c r="Z264"/>
  <c r="B397"/>
  <c r="AE441"/>
  <c r="V617"/>
  <c r="B202"/>
  <c r="F502"/>
  <c r="X391"/>
  <c r="H466"/>
  <c r="Z115"/>
  <c r="G649"/>
  <c r="AA475"/>
  <c r="AB474"/>
  <c r="U699"/>
  <c r="B83"/>
  <c r="K196"/>
  <c r="AB609"/>
  <c r="N48"/>
  <c r="K281"/>
  <c r="C733"/>
  <c r="V402"/>
  <c r="U207"/>
  <c r="S125"/>
  <c r="B617"/>
  <c r="Y521"/>
  <c r="H332"/>
  <c r="AA339"/>
  <c r="AE43"/>
  <c r="Y439"/>
  <c r="AE305"/>
  <c r="F459"/>
  <c r="B114"/>
  <c r="AC547"/>
  <c r="AC407"/>
  <c r="C337"/>
  <c r="F608"/>
  <c r="R486"/>
  <c r="AE544"/>
  <c r="O289"/>
  <c r="AA222"/>
  <c r="T492"/>
  <c r="AF244"/>
  <c r="AF476"/>
  <c r="AC621"/>
  <c r="J64"/>
  <c r="D42"/>
  <c r="Q416"/>
  <c r="S598"/>
  <c r="L159"/>
  <c r="Y263"/>
  <c r="F622"/>
  <c r="T560"/>
  <c r="P151"/>
  <c r="I719"/>
  <c r="O594"/>
  <c r="J264"/>
  <c r="E428"/>
  <c r="J112"/>
  <c r="S336"/>
  <c r="Y586"/>
  <c r="G78"/>
  <c r="F483"/>
  <c r="G198"/>
  <c r="U567"/>
  <c r="Z438"/>
  <c r="L390"/>
  <c r="AD563"/>
  <c r="V220"/>
  <c r="P316"/>
  <c r="X387"/>
  <c r="AC364"/>
  <c r="Q352"/>
  <c r="H188"/>
  <c r="K448"/>
  <c r="R468"/>
  <c r="L461"/>
  <c r="K426"/>
  <c r="O420"/>
  <c r="Z126"/>
  <c r="H279"/>
  <c r="T267"/>
  <c r="AA277"/>
  <c r="L71"/>
  <c r="AE309"/>
  <c r="K76"/>
  <c r="I65"/>
  <c r="V413"/>
  <c r="U417"/>
  <c r="X598"/>
  <c r="M191"/>
  <c r="I305"/>
  <c r="Y502"/>
  <c r="U312"/>
  <c r="AA288"/>
  <c r="AC401"/>
  <c r="K338"/>
  <c r="R547"/>
  <c r="V268"/>
  <c r="N559"/>
  <c r="B683"/>
  <c r="AF44"/>
  <c r="K200"/>
  <c r="AD621"/>
  <c r="V420"/>
  <c r="X568"/>
  <c r="I573"/>
  <c r="M245"/>
  <c r="M309"/>
  <c r="G136"/>
  <c r="W411"/>
  <c r="Z296"/>
  <c r="O244"/>
  <c r="I253"/>
  <c r="L495"/>
  <c r="K406"/>
  <c r="F146"/>
  <c r="X483"/>
  <c r="AA415"/>
  <c r="AB188"/>
  <c r="W330"/>
  <c r="W73"/>
  <c r="G243"/>
  <c r="Q367"/>
  <c r="P444"/>
  <c r="B462"/>
  <c r="C583"/>
  <c r="I702"/>
  <c r="V553"/>
  <c r="X562"/>
  <c r="X514"/>
  <c r="I634"/>
  <c r="C453"/>
  <c r="Z559"/>
  <c r="V245"/>
  <c r="L541"/>
  <c r="L166"/>
  <c r="AA633"/>
  <c r="E435"/>
  <c r="R554"/>
  <c r="AE699"/>
  <c r="M676"/>
  <c r="X725"/>
  <c r="AF549"/>
  <c r="J637"/>
  <c r="AB587"/>
  <c r="M71"/>
  <c r="AA559"/>
  <c r="Q317"/>
  <c r="AE729"/>
  <c r="AB361"/>
  <c r="F729"/>
  <c r="J475"/>
  <c r="T460"/>
  <c r="H689"/>
  <c r="I714"/>
  <c r="C631"/>
  <c r="X128"/>
  <c r="G552"/>
  <c r="AC461"/>
  <c r="V658"/>
  <c r="AB574"/>
  <c r="G553"/>
  <c r="Q553"/>
  <c r="AD566"/>
  <c r="U635"/>
  <c r="AB525"/>
  <c r="T572"/>
  <c r="AB446"/>
  <c r="H716"/>
  <c r="Z689"/>
  <c r="AF197"/>
  <c r="W578"/>
  <c r="V172"/>
  <c r="X324"/>
  <c r="L205"/>
  <c r="I660"/>
  <c r="M653"/>
  <c r="Q441"/>
  <c r="H508"/>
  <c r="H671"/>
  <c r="Q311"/>
  <c r="T686"/>
  <c r="G672"/>
  <c r="B490"/>
  <c r="AF291"/>
  <c r="X683"/>
  <c r="AC572"/>
  <c r="B467"/>
  <c r="W685"/>
  <c r="Y702"/>
  <c r="U318"/>
  <c r="H337"/>
  <c r="T249"/>
  <c r="F562"/>
  <c r="Z356"/>
  <c r="AC672"/>
  <c r="Z696"/>
  <c r="T304"/>
  <c r="H179"/>
  <c r="I260"/>
  <c r="K529"/>
  <c r="V258"/>
  <c r="AA452"/>
  <c r="AD372"/>
  <c r="U485"/>
  <c r="H659"/>
  <c r="E515"/>
  <c r="T489"/>
  <c r="Y559"/>
  <c r="AD368"/>
  <c r="AE732"/>
  <c r="I627"/>
  <c r="AA719"/>
  <c r="L395"/>
  <c r="I355"/>
  <c r="P509"/>
  <c r="R727"/>
  <c r="X494"/>
  <c r="T347"/>
  <c r="T622"/>
  <c r="W557"/>
  <c r="R219"/>
  <c r="I323"/>
  <c r="AC735"/>
  <c r="I74"/>
  <c r="X646"/>
  <c r="T713"/>
  <c r="O438"/>
  <c r="T435"/>
  <c r="D701"/>
  <c r="P604"/>
  <c r="C365"/>
  <c r="J265"/>
  <c r="K439"/>
  <c r="K734"/>
  <c r="K469"/>
  <c r="AB623"/>
  <c r="AA718"/>
  <c r="D165"/>
  <c r="K616"/>
  <c r="AF623"/>
  <c r="H608"/>
  <c r="T329"/>
  <c r="D273"/>
  <c r="Y298"/>
  <c r="U400"/>
  <c r="N478"/>
  <c r="L173"/>
  <c r="D651"/>
  <c r="B629"/>
  <c r="V699"/>
  <c r="N468"/>
  <c r="AC617"/>
  <c r="AD454"/>
  <c r="X467"/>
  <c r="K306"/>
  <c r="G484"/>
  <c r="H684"/>
  <c r="S621"/>
  <c r="AD700"/>
  <c r="L226"/>
  <c r="X351"/>
  <c r="K559"/>
  <c r="P662"/>
  <c r="R343"/>
  <c r="U713"/>
  <c r="S370"/>
  <c r="X301"/>
  <c r="R718"/>
  <c r="E702"/>
  <c r="M492"/>
  <c r="AE461"/>
  <c r="J392"/>
  <c r="I620"/>
  <c r="L480"/>
  <c r="J398"/>
  <c r="G644"/>
  <c r="G387"/>
  <c r="U241"/>
  <c r="F466"/>
  <c r="M58"/>
  <c r="C557"/>
  <c r="Q442"/>
  <c r="AE203"/>
  <c r="W312"/>
  <c r="AD546"/>
  <c r="I448"/>
  <c r="S419"/>
  <c r="K664"/>
  <c r="C707"/>
  <c r="AA735"/>
  <c r="Y730"/>
  <c r="V562"/>
  <c r="Z63"/>
  <c r="H90"/>
  <c r="U512"/>
  <c r="J723"/>
  <c r="V321"/>
  <c r="AB317"/>
  <c r="Y71"/>
  <c r="S187"/>
  <c r="Y515"/>
  <c r="AC310"/>
  <c r="S109"/>
  <c r="R208"/>
  <c r="T654"/>
  <c r="B359"/>
  <c r="Y605"/>
  <c r="I598"/>
  <c r="T682"/>
  <c r="I661"/>
  <c r="Y296"/>
  <c r="K629"/>
  <c r="D706"/>
  <c r="AF279"/>
  <c r="Z292"/>
  <c r="G598"/>
  <c r="H706"/>
  <c r="G215"/>
  <c r="K727"/>
  <c r="L149"/>
  <c r="T472"/>
  <c r="J473"/>
  <c r="I338"/>
  <c r="R60"/>
  <c r="AC503"/>
  <c r="B408"/>
  <c r="AA622"/>
  <c r="B726"/>
  <c r="S732"/>
  <c r="X606"/>
  <c r="AF606"/>
  <c r="L627"/>
  <c r="R604"/>
  <c r="D631"/>
  <c r="AF340"/>
  <c r="Z302"/>
  <c r="Y483"/>
  <c r="S566"/>
  <c r="E499"/>
  <c r="U726"/>
  <c r="AA439"/>
  <c r="X505"/>
  <c r="AE262"/>
  <c r="E395"/>
  <c r="E127"/>
  <c r="U546"/>
  <c r="G608"/>
  <c r="K534"/>
  <c r="K246"/>
  <c r="W477"/>
  <c r="W375"/>
  <c r="D524"/>
  <c r="W444"/>
  <c r="AC418"/>
  <c r="AB555"/>
  <c r="J349"/>
  <c r="AB270"/>
  <c r="O696"/>
  <c r="AC413"/>
  <c r="B718"/>
  <c r="C599"/>
  <c r="Y392"/>
  <c r="T699"/>
  <c r="Z137"/>
  <c r="L400"/>
  <c r="Z423"/>
  <c r="S46"/>
  <c r="AD130"/>
  <c r="AD293"/>
  <c r="AC677"/>
  <c r="AA346"/>
  <c r="D623"/>
  <c r="AD145"/>
  <c r="Z92"/>
  <c r="AF214"/>
  <c r="G343"/>
  <c r="Z355"/>
  <c r="Q150"/>
  <c r="AC228"/>
  <c r="T555"/>
  <c r="Y212"/>
  <c r="H93"/>
  <c r="C291"/>
  <c r="M286"/>
  <c r="D534"/>
  <c r="G62"/>
  <c r="L100"/>
  <c r="M225"/>
  <c r="L628"/>
  <c r="I677"/>
  <c r="J170"/>
  <c r="W201"/>
  <c r="D102"/>
  <c r="S272"/>
  <c r="Q60"/>
  <c r="U333"/>
  <c r="S82"/>
  <c r="G213"/>
  <c r="D145"/>
  <c r="K290"/>
  <c r="Z624"/>
  <c r="P699"/>
  <c r="AF465"/>
  <c r="D349"/>
  <c r="J165"/>
  <c r="T341"/>
  <c r="C535"/>
  <c r="Z274"/>
  <c r="Z506"/>
  <c r="AD142"/>
  <c r="D599"/>
  <c r="L366"/>
  <c r="K709"/>
  <c r="Y504"/>
  <c r="Y633"/>
  <c r="N427"/>
  <c r="C603"/>
  <c r="T519"/>
  <c r="AF676"/>
  <c r="J75"/>
  <c r="R561"/>
  <c r="AF590"/>
  <c r="L131"/>
  <c r="M507"/>
  <c r="M435"/>
  <c r="O525"/>
  <c r="Z419"/>
  <c r="AB598"/>
  <c r="F229"/>
  <c r="AF313"/>
  <c r="N540"/>
  <c r="D44"/>
  <c r="T502"/>
  <c r="W432"/>
  <c r="C556"/>
  <c r="K456"/>
  <c r="AB715"/>
  <c r="AE476"/>
  <c r="S458"/>
  <c r="E523"/>
  <c r="G457"/>
  <c r="Y465"/>
  <c r="V406"/>
  <c r="AF468"/>
  <c r="Q422"/>
  <c r="V647"/>
  <c r="P583"/>
  <c r="P377"/>
  <c r="G582"/>
  <c r="AF488"/>
  <c r="AC596"/>
  <c r="O65"/>
  <c r="P610"/>
  <c r="AE653"/>
  <c r="N526"/>
  <c r="B678"/>
  <c r="J553"/>
  <c r="I155"/>
  <c r="J142"/>
  <c r="AA398"/>
  <c r="S464"/>
  <c r="O614"/>
  <c r="AD423"/>
  <c r="Q711"/>
  <c r="T676"/>
  <c r="O666"/>
  <c r="D582"/>
  <c r="Z525"/>
  <c r="U436"/>
  <c r="Q475"/>
  <c r="C728"/>
  <c r="X711"/>
  <c r="AD532"/>
  <c r="P473"/>
  <c r="D718"/>
  <c r="I445"/>
  <c r="AF480"/>
  <c r="H504"/>
  <c r="M731"/>
  <c r="R603"/>
  <c r="P305"/>
  <c r="V589"/>
  <c r="B532"/>
  <c r="B547"/>
  <c r="Y500"/>
  <c r="K676"/>
  <c r="AD733"/>
  <c r="W618"/>
  <c r="AC585"/>
  <c r="M516"/>
  <c r="AC729"/>
  <c r="E399"/>
  <c r="AA512"/>
  <c r="O258"/>
  <c r="R356"/>
  <c r="AD699"/>
  <c r="W117"/>
  <c r="Y444"/>
  <c r="P237"/>
  <c r="C402"/>
  <c r="O535"/>
  <c r="F233"/>
  <c r="X191"/>
  <c r="L570"/>
  <c r="B522"/>
  <c r="V556"/>
  <c r="C314"/>
  <c r="G321"/>
  <c r="AA422"/>
  <c r="V345"/>
  <c r="M646"/>
  <c r="R495"/>
  <c r="E190"/>
  <c r="K668"/>
  <c r="X153"/>
  <c r="L589"/>
  <c r="M603"/>
  <c r="H269"/>
  <c r="M613"/>
  <c r="U614"/>
  <c r="B688"/>
  <c r="N446"/>
  <c r="Q109"/>
  <c r="P242"/>
  <c r="J484"/>
  <c r="O553"/>
  <c r="N396"/>
  <c r="W620"/>
  <c r="H644"/>
  <c r="F666"/>
  <c r="L640"/>
  <c r="Z501"/>
  <c r="Q226"/>
  <c r="R535"/>
  <c r="V576"/>
  <c r="E595"/>
  <c r="J650"/>
  <c r="R381"/>
  <c r="AD52"/>
  <c r="Q215"/>
  <c r="D246"/>
  <c r="F686"/>
  <c r="R729"/>
  <c r="T718"/>
  <c r="P434"/>
  <c r="L219"/>
  <c r="AB291"/>
  <c r="Z162"/>
  <c r="AC264"/>
  <c r="W88"/>
  <c r="U194"/>
  <c r="Z724"/>
  <c r="P86"/>
  <c r="C121"/>
  <c r="Y333"/>
  <c r="G319"/>
  <c r="AA224"/>
  <c r="AC549"/>
  <c r="C381"/>
  <c r="Z395"/>
  <c r="P226"/>
  <c r="I413"/>
  <c r="W269"/>
  <c r="AE351"/>
  <c r="W415"/>
  <c r="B693"/>
  <c r="D557"/>
  <c r="T385"/>
  <c r="O241"/>
  <c r="C613"/>
  <c r="AE424"/>
  <c r="U558"/>
  <c r="T354"/>
  <c r="O211"/>
  <c r="D113"/>
  <c r="Q177"/>
  <c r="K385"/>
  <c r="B621"/>
  <c r="D107"/>
  <c r="G414"/>
  <c r="AB480"/>
  <c r="G237"/>
  <c r="K527"/>
  <c r="P557"/>
  <c r="AC720"/>
  <c r="AF484"/>
  <c r="AE554"/>
  <c r="AF54"/>
  <c r="D719"/>
  <c r="R688"/>
  <c r="Z193"/>
  <c r="P507"/>
  <c r="V339"/>
  <c r="L623"/>
  <c r="G692"/>
  <c r="AE502"/>
  <c r="T668"/>
  <c r="X660"/>
  <c r="X610"/>
  <c r="AA539"/>
  <c r="F74"/>
  <c r="Y700"/>
  <c r="Q644"/>
  <c r="Y541"/>
  <c r="AB340"/>
  <c r="E384"/>
  <c r="B560"/>
  <c r="O587"/>
  <c r="V204"/>
  <c r="X613"/>
  <c r="AF152"/>
  <c r="AD400"/>
  <c r="I567"/>
  <c r="L188"/>
  <c r="R618"/>
  <c r="P471"/>
  <c r="Y475"/>
  <c r="AB214"/>
  <c r="O477"/>
  <c r="K353"/>
  <c r="X617"/>
  <c r="G86"/>
  <c r="AD654"/>
  <c r="T440"/>
  <c r="O195"/>
  <c r="B318"/>
  <c r="AD646"/>
  <c r="I650"/>
  <c r="X69"/>
  <c r="G437"/>
  <c r="H377"/>
  <c r="H551"/>
  <c r="M359"/>
  <c r="O635"/>
  <c r="W606"/>
  <c r="U399"/>
  <c r="AC397"/>
  <c r="O532"/>
  <c r="Z629"/>
  <c r="U486"/>
  <c r="T434"/>
  <c r="K602"/>
  <c r="B135"/>
  <c r="AC309"/>
  <c r="C368"/>
  <c r="O320"/>
  <c r="H98"/>
  <c r="Y482"/>
  <c r="AE242"/>
  <c r="N245"/>
  <c r="M314"/>
  <c r="AB211"/>
  <c r="AF184"/>
  <c r="S39"/>
  <c r="AD260"/>
  <c r="Q298"/>
  <c r="N574"/>
  <c r="M192"/>
  <c r="AE227"/>
  <c r="AA203"/>
  <c r="D135"/>
  <c r="M221"/>
  <c r="AE213"/>
  <c r="O180"/>
  <c r="B417"/>
  <c r="W189"/>
  <c r="P351"/>
  <c r="AB123"/>
  <c r="Q469"/>
  <c r="J638"/>
  <c r="J56"/>
  <c r="C701"/>
  <c r="I606"/>
  <c r="I680"/>
  <c r="C326"/>
  <c r="X114"/>
  <c r="AA40"/>
  <c r="R617"/>
  <c r="V442"/>
  <c r="B543"/>
  <c r="AD440"/>
  <c r="D188"/>
  <c r="AC159"/>
  <c r="V209"/>
  <c r="R70"/>
  <c r="AC562"/>
  <c r="C154"/>
  <c r="B268"/>
  <c r="N141"/>
  <c r="V39"/>
  <c r="S600"/>
  <c r="E564"/>
  <c r="K221"/>
  <c r="K351"/>
  <c r="Q174"/>
  <c r="O84"/>
  <c r="C69"/>
  <c r="J705"/>
  <c r="U397"/>
  <c r="S53"/>
  <c r="L184"/>
  <c r="X627"/>
  <c r="X160"/>
  <c r="Y199"/>
  <c r="D56"/>
  <c r="T353"/>
  <c r="R87"/>
  <c r="T152"/>
  <c r="O345"/>
  <c r="Y190"/>
  <c r="U199"/>
  <c r="Q401"/>
  <c r="F291"/>
  <c r="P75"/>
  <c r="K256"/>
  <c r="AE417"/>
  <c r="J594"/>
  <c r="E396"/>
  <c r="B597"/>
  <c r="AA365"/>
  <c r="M623"/>
  <c r="G508"/>
  <c r="D197"/>
  <c r="Q58"/>
  <c r="M102"/>
  <c r="D592"/>
  <c r="P200"/>
  <c r="U90"/>
  <c r="H537"/>
  <c r="E306"/>
  <c r="S219"/>
  <c r="U201"/>
  <c r="J255"/>
  <c r="K310"/>
  <c r="U665"/>
  <c r="E321"/>
  <c r="I195"/>
  <c r="K465"/>
  <c r="Q44"/>
  <c r="N416"/>
  <c r="E309"/>
  <c r="AE297"/>
  <c r="E182"/>
  <c r="Y556"/>
  <c r="C259"/>
  <c r="G128"/>
  <c r="Z537"/>
  <c r="X367"/>
  <c r="V385"/>
  <c r="M230"/>
  <c r="S85"/>
  <c r="T286"/>
  <c r="W721"/>
  <c r="S163"/>
  <c r="AE711"/>
  <c r="I609"/>
  <c r="AD367"/>
  <c r="AF701"/>
  <c r="AD554"/>
  <c r="AC403"/>
  <c r="G473"/>
  <c r="V570"/>
  <c r="P521"/>
  <c r="D419"/>
  <c r="V542"/>
  <c r="R578"/>
  <c r="AE390"/>
  <c r="AA80"/>
  <c r="Q653"/>
  <c r="S102"/>
  <c r="L327"/>
  <c r="Y607"/>
  <c r="L354"/>
  <c r="F180"/>
  <c r="J639"/>
  <c r="Z363"/>
  <c r="I393"/>
  <c r="AB686"/>
  <c r="Q714"/>
  <c r="P427"/>
  <c r="R180"/>
  <c r="AB439"/>
  <c r="J608"/>
  <c r="W649"/>
  <c r="AA62"/>
  <c r="V696"/>
  <c r="AE491"/>
  <c r="U403"/>
  <c r="K661"/>
  <c r="E112"/>
  <c r="V396"/>
  <c r="AD667"/>
  <c r="AB577"/>
  <c r="Y549"/>
  <c r="P275"/>
  <c r="O200"/>
  <c r="I649"/>
  <c r="D148"/>
  <c r="AF449"/>
  <c r="N562"/>
  <c r="X86"/>
  <c r="AD705"/>
  <c r="Z106"/>
  <c r="W182"/>
  <c r="O581"/>
  <c r="F316"/>
  <c r="N200"/>
  <c r="H195"/>
  <c r="AA714"/>
  <c r="F91"/>
  <c r="J155"/>
  <c r="X559"/>
  <c r="H651"/>
  <c r="T595"/>
  <c r="D129"/>
  <c r="M532"/>
  <c r="L286"/>
  <c r="C467"/>
  <c r="AD317"/>
  <c r="M392"/>
  <c r="Z321"/>
  <c r="S328"/>
  <c r="H727"/>
  <c r="AF687"/>
  <c r="J212"/>
  <c r="I565"/>
  <c r="L218"/>
  <c r="E117"/>
  <c r="D486"/>
  <c r="M138"/>
  <c r="U502"/>
  <c r="AC552"/>
  <c r="H130"/>
  <c r="S138"/>
  <c r="I227"/>
  <c r="T712"/>
  <c r="T684"/>
  <c r="AD242"/>
  <c r="Q701"/>
  <c r="G161"/>
  <c r="S627"/>
  <c r="AF80"/>
  <c r="O724"/>
  <c r="K512"/>
  <c r="Z649"/>
  <c r="AD213"/>
  <c r="W474"/>
  <c r="P435"/>
  <c r="U386"/>
  <c r="W61"/>
  <c r="AC579"/>
  <c r="J355"/>
  <c r="U200"/>
  <c r="N606"/>
  <c r="AB665"/>
  <c r="E733"/>
  <c r="AE114"/>
  <c r="AF271"/>
  <c r="AD732"/>
  <c r="T463"/>
  <c r="X566"/>
  <c r="J380"/>
  <c r="X37"/>
  <c r="U219"/>
  <c r="J651"/>
  <c r="Q681"/>
  <c r="E401"/>
  <c r="I545"/>
  <c r="P487"/>
  <c r="C398"/>
  <c r="E351"/>
  <c r="D162"/>
  <c r="W349"/>
  <c r="T119"/>
  <c r="N603"/>
  <c r="H586"/>
  <c r="Z88"/>
  <c r="H210"/>
  <c r="X249"/>
  <c r="G196"/>
  <c r="W228"/>
  <c r="L375"/>
  <c r="Z345"/>
  <c r="X157"/>
  <c r="B659"/>
  <c r="F478"/>
  <c r="C311"/>
  <c r="W208"/>
  <c r="Y409"/>
  <c r="H254"/>
  <c r="F164"/>
  <c r="AC188"/>
  <c r="AC377"/>
  <c r="G502"/>
  <c r="AA352"/>
  <c r="V322"/>
  <c r="M108"/>
  <c r="AF435"/>
  <c r="B122"/>
  <c r="M104"/>
  <c r="S313"/>
  <c r="T254"/>
  <c r="X237"/>
  <c r="Q463"/>
  <c r="I236"/>
  <c r="Y70"/>
  <c r="AA142"/>
  <c r="U141"/>
  <c r="F504"/>
  <c r="F369"/>
  <c r="AC69"/>
  <c r="AC98"/>
  <c r="AF402"/>
  <c r="L468"/>
  <c r="AC721"/>
  <c r="H534"/>
  <c r="W417"/>
  <c r="S396"/>
  <c r="W270"/>
  <c r="AB677"/>
  <c r="G679"/>
  <c r="M437"/>
  <c r="Y680"/>
  <c r="W627"/>
  <c r="U443"/>
  <c r="AB457"/>
  <c r="O298"/>
  <c r="X344"/>
  <c r="V729"/>
  <c r="K568"/>
  <c r="H618"/>
  <c r="H388"/>
  <c r="F412"/>
  <c r="Q503"/>
  <c r="Q620"/>
  <c r="E538"/>
  <c r="AE220"/>
  <c r="Q583"/>
  <c r="AB406"/>
  <c r="AC587"/>
  <c r="L161"/>
  <c r="K285"/>
  <c r="L420"/>
  <c r="D54"/>
  <c r="R318"/>
  <c r="C485"/>
  <c r="K605"/>
  <c r="AE122"/>
  <c r="R570"/>
  <c r="B267"/>
  <c r="J585"/>
  <c r="C380"/>
  <c r="H686"/>
  <c r="U663"/>
  <c r="AB641"/>
  <c r="U734"/>
  <c r="B483"/>
  <c r="J619"/>
  <c r="Q564"/>
  <c r="O720"/>
  <c r="I597"/>
  <c r="AF683"/>
  <c r="Q417"/>
  <c r="G593"/>
  <c r="AA109"/>
  <c r="S349"/>
  <c r="H724"/>
  <c r="W539"/>
  <c r="D714"/>
  <c r="Q398"/>
  <c r="P378"/>
  <c r="V175"/>
  <c r="U182"/>
  <c r="B728"/>
  <c r="D358"/>
  <c r="H571"/>
  <c r="H577"/>
  <c r="AE431"/>
  <c r="Z191"/>
  <c r="G483"/>
  <c r="AC326"/>
  <c r="AE657"/>
  <c r="P555"/>
  <c r="W521"/>
  <c r="T452"/>
  <c r="H710"/>
  <c r="AA567"/>
  <c r="C321"/>
  <c r="M401"/>
  <c r="AF670"/>
  <c r="AB689"/>
  <c r="H614"/>
  <c r="B457"/>
  <c r="G63"/>
  <c r="G697"/>
  <c r="Q719"/>
  <c r="C191"/>
  <c r="F594"/>
  <c r="T621"/>
  <c r="AA393"/>
  <c r="R510"/>
  <c r="S681"/>
  <c r="N490"/>
  <c r="D484"/>
  <c r="G538"/>
  <c r="C459"/>
  <c r="AB381"/>
  <c r="AF404"/>
  <c r="M588"/>
  <c r="V362"/>
  <c r="J228"/>
  <c r="C262"/>
  <c r="T708"/>
  <c r="S319"/>
  <c r="B720"/>
  <c r="M53"/>
  <c r="AD154"/>
  <c r="M335"/>
  <c r="C182"/>
  <c r="T727"/>
  <c r="M157"/>
  <c r="M705"/>
  <c r="T424"/>
  <c r="I461"/>
  <c r="K317"/>
  <c r="D86"/>
  <c r="AD674"/>
  <c r="L150"/>
  <c r="J591"/>
  <c r="S594"/>
  <c r="AD612"/>
  <c r="Y159"/>
  <c r="AC498"/>
  <c r="D120"/>
  <c r="G291"/>
  <c r="H384"/>
  <c r="C355"/>
  <c r="Y517"/>
  <c r="AE302"/>
  <c r="AC267"/>
  <c r="U91"/>
  <c r="L437"/>
  <c r="O620"/>
  <c r="H549"/>
  <c r="T600"/>
  <c r="B714"/>
  <c r="B458"/>
  <c r="W326"/>
  <c r="AF385"/>
  <c r="C705"/>
  <c r="Y414"/>
  <c r="R522"/>
  <c r="T495"/>
  <c r="AD481"/>
  <c r="V371"/>
  <c r="O710"/>
  <c r="AE256"/>
  <c r="P512"/>
  <c r="H111"/>
  <c r="L240"/>
  <c r="K364"/>
  <c r="Q610"/>
  <c r="U288"/>
  <c r="S84"/>
  <c r="AF246"/>
  <c r="T474"/>
  <c r="L271"/>
  <c r="V277"/>
  <c r="AA388"/>
  <c r="Q300"/>
  <c r="J150"/>
  <c r="W454"/>
  <c r="AF697"/>
  <c r="X443"/>
  <c r="AC46"/>
  <c r="AF144"/>
  <c r="AE276"/>
  <c r="P156"/>
  <c r="I418"/>
  <c r="AF304"/>
  <c r="AD133"/>
  <c r="X166"/>
  <c r="H237"/>
  <c r="AA651"/>
  <c r="G316"/>
  <c r="D280"/>
  <c r="H488"/>
  <c r="B130"/>
  <c r="N413"/>
  <c r="N429"/>
  <c r="G292"/>
  <c r="X428"/>
  <c r="O619"/>
  <c r="AB589"/>
  <c r="U723"/>
  <c r="G149"/>
  <c r="D455"/>
  <c r="M560"/>
  <c r="AA649"/>
  <c r="M518"/>
  <c r="O127"/>
  <c r="M227"/>
  <c r="W279"/>
  <c r="AE514"/>
  <c r="S568"/>
  <c r="D544"/>
  <c r="L733"/>
  <c r="AD601"/>
  <c r="L309"/>
  <c r="N577"/>
  <c r="K435"/>
  <c r="AB134"/>
  <c r="N458"/>
  <c r="P612"/>
  <c r="G203"/>
  <c r="O611"/>
  <c r="AA403"/>
  <c r="V475"/>
  <c r="O284"/>
  <c r="J521"/>
  <c r="W576"/>
  <c r="AD280"/>
  <c r="T511"/>
  <c r="L55"/>
  <c r="R643"/>
  <c r="AF399"/>
  <c r="M496"/>
  <c r="U691"/>
  <c r="Y372"/>
  <c r="I612"/>
  <c r="Y288"/>
  <c r="G477"/>
  <c r="E598"/>
  <c r="R42"/>
  <c r="AF475"/>
  <c r="O651"/>
  <c r="N291"/>
  <c r="X298"/>
  <c r="D594"/>
  <c r="AB534"/>
  <c r="M673"/>
  <c r="P448"/>
  <c r="I302"/>
  <c r="G310"/>
  <c r="B453"/>
  <c r="P161"/>
  <c r="M540"/>
  <c r="AB594"/>
  <c r="P661"/>
  <c r="J665"/>
  <c r="S147"/>
  <c r="AF543"/>
  <c r="C357"/>
  <c r="Q243"/>
  <c r="T639"/>
  <c r="V567"/>
  <c r="C531"/>
  <c r="J335"/>
  <c r="AC453"/>
  <c r="U714"/>
  <c r="L668"/>
  <c r="U640"/>
  <c r="R669"/>
  <c r="P142"/>
  <c r="AF347"/>
  <c r="C229"/>
  <c r="G408"/>
  <c r="J407"/>
  <c r="C287"/>
  <c r="AE492"/>
  <c r="V412"/>
  <c r="F448"/>
  <c r="W392"/>
  <c r="P720"/>
  <c r="P680"/>
  <c r="V606"/>
  <c r="X453"/>
  <c r="H484"/>
  <c r="AB690"/>
  <c r="J716"/>
  <c r="AD650"/>
  <c r="Z656"/>
  <c r="O536"/>
  <c r="F217"/>
  <c r="AA340"/>
  <c r="Y531"/>
  <c r="N697"/>
  <c r="T613"/>
  <c r="D586"/>
  <c r="W629"/>
  <c r="S255"/>
  <c r="C174"/>
  <c r="W538"/>
  <c r="U39"/>
  <c r="X417"/>
  <c r="R596"/>
  <c r="AF230"/>
  <c r="Z483"/>
  <c r="Z347"/>
  <c r="N432"/>
  <c r="Y295"/>
  <c r="AE717"/>
  <c r="J137"/>
  <c r="Z384"/>
  <c r="N404"/>
  <c r="E356"/>
  <c r="P71"/>
  <c r="X405"/>
  <c r="Q733"/>
  <c r="B509"/>
  <c r="Z686"/>
  <c r="L404"/>
  <c r="N510"/>
  <c r="T562"/>
  <c r="N225"/>
  <c r="AE145"/>
  <c r="W462"/>
  <c r="L258"/>
  <c r="D465"/>
  <c r="W290"/>
  <c r="X94"/>
  <c r="I285"/>
  <c r="K667"/>
  <c r="N63"/>
  <c r="C636"/>
  <c r="N631"/>
  <c r="I562"/>
  <c r="I209"/>
  <c r="AF125"/>
  <c r="E122"/>
  <c r="AB625"/>
  <c r="G655"/>
  <c r="S493"/>
  <c r="P722"/>
  <c r="X444"/>
  <c r="K549"/>
  <c r="E226"/>
  <c r="U684"/>
  <c r="K101"/>
  <c r="R678"/>
  <c r="D132"/>
  <c r="X238"/>
  <c r="AD584"/>
  <c r="R514"/>
  <c r="T211"/>
  <c r="P689"/>
  <c r="Y627"/>
  <c r="AF615"/>
  <c r="G258"/>
  <c r="AB721"/>
  <c r="T127"/>
  <c r="Y108"/>
  <c r="V350"/>
  <c r="H522"/>
  <c r="G222"/>
  <c r="AE195"/>
  <c r="AF332"/>
  <c r="C290"/>
  <c r="K203"/>
  <c r="D527"/>
  <c r="U166"/>
  <c r="L187"/>
  <c r="D569"/>
  <c r="V211"/>
  <c r="O69"/>
  <c r="AC296"/>
  <c r="V286"/>
  <c r="E660"/>
  <c r="V170"/>
  <c r="H313"/>
  <c r="AA210"/>
  <c r="E299"/>
  <c r="V313"/>
  <c r="M283"/>
  <c r="S267"/>
  <c r="P276"/>
  <c r="J515"/>
  <c r="AD194"/>
  <c r="F87"/>
  <c r="V627"/>
  <c r="R274"/>
  <c r="O323"/>
  <c r="C216"/>
  <c r="M307"/>
  <c r="J399"/>
  <c r="B136"/>
  <c r="AF288"/>
  <c r="P348"/>
  <c r="AE293"/>
  <c r="Q53"/>
  <c r="G111"/>
  <c r="AA37"/>
  <c r="E508"/>
  <c r="O386"/>
  <c r="E301"/>
  <c r="AE202"/>
  <c r="B52"/>
  <c r="Z196"/>
  <c r="X180"/>
  <c r="S631"/>
  <c r="H91"/>
  <c r="P39"/>
  <c r="E80"/>
  <c r="P178"/>
  <c r="P443"/>
  <c r="Y670"/>
  <c r="Z641"/>
  <c r="D360"/>
  <c r="AF378"/>
  <c r="AD191"/>
  <c r="B722"/>
  <c r="N496"/>
  <c r="C345"/>
  <c r="M399"/>
  <c r="E455"/>
  <c r="D687"/>
  <c r="AB702"/>
  <c r="Y581"/>
  <c r="P298"/>
  <c r="O684"/>
  <c r="M601"/>
  <c r="I569"/>
  <c r="M668"/>
  <c r="Y588"/>
  <c r="P572"/>
  <c r="O271"/>
  <c r="G384"/>
  <c r="M94"/>
  <c r="B43"/>
  <c r="AE556"/>
  <c r="AD457"/>
  <c r="H181"/>
  <c r="AA353"/>
  <c r="X537"/>
  <c r="C584"/>
  <c r="R146"/>
  <c r="T421"/>
  <c r="B441"/>
  <c r="AB695"/>
  <c r="AF593"/>
  <c r="N217"/>
  <c r="F99"/>
  <c r="F654"/>
  <c r="J168"/>
  <c r="T531"/>
  <c r="F604"/>
  <c r="S690"/>
  <c r="S546"/>
  <c r="V551"/>
  <c r="R696"/>
  <c r="AF180"/>
  <c r="S535"/>
  <c r="W78"/>
  <c r="M383"/>
  <c r="AA716"/>
  <c r="V669"/>
  <c r="Q189"/>
  <c r="W405"/>
  <c r="H410"/>
  <c r="T628"/>
  <c r="I715"/>
  <c r="K340"/>
  <c r="Z248"/>
  <c r="D321"/>
  <c r="K691"/>
  <c r="Q244"/>
  <c r="D441"/>
  <c r="AF417"/>
  <c r="W520"/>
  <c r="R691"/>
  <c r="S682"/>
  <c r="M290"/>
  <c r="E666"/>
  <c r="U526"/>
  <c r="N614"/>
  <c r="M554"/>
  <c r="O568"/>
  <c r="S476"/>
  <c r="M495"/>
  <c r="X569"/>
  <c r="AD704"/>
  <c r="E555"/>
  <c r="P636"/>
  <c r="W648"/>
  <c r="B550"/>
  <c r="T690"/>
  <c r="G444"/>
  <c r="AE622"/>
  <c r="M630"/>
  <c r="R657"/>
  <c r="Z432"/>
  <c r="AE596"/>
  <c r="D702"/>
  <c r="D301"/>
  <c r="D735"/>
  <c r="K599"/>
  <c r="AD686"/>
  <c r="Q720"/>
  <c r="K681"/>
  <c r="AA400"/>
  <c r="V394"/>
  <c r="B203"/>
  <c r="G629"/>
  <c r="W702"/>
  <c r="AB590"/>
  <c r="I219"/>
  <c r="E140"/>
  <c r="W190"/>
  <c r="T443"/>
  <c r="D123"/>
  <c r="B247"/>
  <c r="S297"/>
  <c r="E250"/>
  <c r="E505"/>
  <c r="H712"/>
  <c r="F645"/>
  <c r="AA568"/>
  <c r="O729"/>
  <c r="M147"/>
  <c r="V646"/>
  <c r="AD484"/>
  <c r="F221"/>
  <c r="S38"/>
  <c r="AC591"/>
  <c r="D675"/>
  <c r="Y601"/>
  <c r="G689"/>
  <c r="Y279"/>
  <c r="W215"/>
  <c r="U242"/>
  <c r="Q735"/>
  <c r="B210"/>
  <c r="R640"/>
  <c r="AF470"/>
  <c r="M520"/>
  <c r="S712"/>
  <c r="H230"/>
  <c r="AF539"/>
  <c r="AD485"/>
  <c r="AF730"/>
  <c r="AF521"/>
  <c r="K223"/>
  <c r="D470"/>
  <c r="O236"/>
  <c r="O128"/>
  <c r="N704"/>
  <c r="G472"/>
  <c r="AF494"/>
  <c r="R439"/>
  <c r="AE650"/>
  <c r="O171"/>
  <c r="W654"/>
  <c r="K230"/>
  <c r="D298"/>
  <c r="M123"/>
  <c r="F535"/>
  <c r="AF495"/>
  <c r="B72"/>
  <c r="V73"/>
  <c r="H544"/>
  <c r="AB423"/>
  <c r="P506"/>
  <c r="AF601"/>
  <c r="X216"/>
  <c r="N579"/>
  <c r="I350"/>
  <c r="H316"/>
  <c r="F351"/>
  <c r="W275"/>
  <c r="S65"/>
  <c r="C135"/>
  <c r="K294"/>
  <c r="W247"/>
  <c r="K77"/>
  <c r="AD56"/>
  <c r="Z536"/>
  <c r="Z57"/>
  <c r="N502"/>
  <c r="I217"/>
  <c r="AF63"/>
  <c r="F299"/>
  <c r="D291"/>
  <c r="N691"/>
  <c r="D591"/>
  <c r="S647"/>
  <c r="P587"/>
  <c r="X489"/>
  <c r="D632"/>
  <c r="Q383"/>
  <c r="W292"/>
  <c r="W378"/>
  <c r="M57"/>
  <c r="Z652"/>
  <c r="W662"/>
  <c r="U492"/>
  <c r="AA337"/>
  <c r="AB299"/>
  <c r="U536"/>
  <c r="Q43"/>
  <c r="N435"/>
  <c r="G456"/>
  <c r="O492"/>
  <c r="P643"/>
  <c r="F508"/>
  <c r="O612"/>
  <c r="D198"/>
  <c r="G636"/>
  <c r="S160"/>
  <c r="AF234"/>
  <c r="M654"/>
  <c r="P475"/>
  <c r="AE537"/>
  <c r="U398"/>
  <c r="E646"/>
  <c r="N731"/>
  <c r="T352"/>
  <c r="AA675"/>
  <c r="B638"/>
  <c r="I370"/>
  <c r="N580"/>
  <c r="P541"/>
  <c r="F544"/>
  <c r="J325"/>
  <c r="V560"/>
  <c r="E200"/>
  <c r="L687"/>
  <c r="B501"/>
  <c r="V126"/>
  <c r="V519"/>
  <c r="L543"/>
  <c r="D491"/>
  <c r="V104"/>
  <c r="C723"/>
  <c r="R319"/>
  <c r="O674"/>
  <c r="AE167"/>
  <c r="V711"/>
  <c r="AE380"/>
  <c r="K415"/>
  <c r="M182"/>
  <c r="Z42"/>
  <c r="T423"/>
  <c r="AC521"/>
  <c r="AB456"/>
  <c r="B392"/>
  <c r="U350"/>
  <c r="AC642"/>
  <c r="M671"/>
  <c r="Z494"/>
  <c r="O291"/>
  <c r="O600"/>
  <c r="V671"/>
  <c r="P707"/>
  <c r="AF418"/>
  <c r="D329"/>
  <c r="AF525"/>
  <c r="P494"/>
  <c r="AC605"/>
  <c r="L442"/>
  <c r="W613"/>
  <c r="E450"/>
  <c r="X722"/>
  <c r="T471"/>
  <c r="W278"/>
  <c r="I724"/>
  <c r="X526"/>
  <c r="E509"/>
  <c r="B600"/>
  <c r="AE489"/>
  <c r="H321"/>
  <c r="R695"/>
  <c r="Q544"/>
  <c r="N715"/>
  <c r="J613"/>
  <c r="E376"/>
  <c r="O372"/>
  <c r="H595"/>
  <c r="T413"/>
  <c r="Z576"/>
  <c r="C574"/>
  <c r="AF243"/>
  <c r="F470"/>
  <c r="R557"/>
  <c r="P249"/>
  <c r="AD161"/>
  <c r="F587"/>
  <c r="K174"/>
  <c r="AC145"/>
  <c r="O642"/>
  <c r="T633"/>
  <c r="B194"/>
  <c r="AB409"/>
  <c r="AC219"/>
  <c r="I434"/>
  <c r="AB215"/>
  <c r="E353"/>
  <c r="L75"/>
  <c r="L72"/>
  <c r="I42"/>
  <c r="AB654"/>
  <c r="R601"/>
  <c r="AF588"/>
  <c r="F697"/>
  <c r="Q394"/>
  <c r="W391"/>
  <c r="V531"/>
  <c r="Q366"/>
  <c r="H525"/>
  <c r="K123"/>
  <c r="T133"/>
  <c r="U271"/>
  <c r="P253"/>
  <c r="D478"/>
  <c r="T401"/>
  <c r="AE133"/>
  <c r="AA487"/>
  <c r="B478"/>
  <c r="L571"/>
  <c r="K410"/>
  <c r="AF570"/>
  <c r="S41"/>
  <c r="X448"/>
  <c r="AA458"/>
  <c r="T671"/>
  <c r="T367"/>
  <c r="C693"/>
  <c r="B59"/>
  <c r="U481"/>
  <c r="AB412"/>
  <c r="U674"/>
  <c r="AF401"/>
  <c r="D448"/>
  <c r="T280"/>
  <c r="X278"/>
  <c r="J94"/>
  <c r="R646"/>
  <c r="AD358"/>
  <c r="AC443"/>
  <c r="AF60"/>
  <c r="P227"/>
  <c r="S130"/>
  <c r="V652"/>
  <c r="Q180"/>
  <c r="H158"/>
  <c r="N230"/>
  <c r="E74"/>
  <c r="AE604"/>
  <c r="AF117"/>
  <c r="L527"/>
  <c r="B505"/>
  <c r="D628"/>
  <c r="R609"/>
  <c r="W708"/>
  <c r="U685"/>
  <c r="AC76"/>
  <c r="J396"/>
  <c r="U467"/>
  <c r="F397"/>
  <c r="P392"/>
  <c r="B666"/>
  <c r="Y428"/>
  <c r="AF209"/>
  <c r="V544"/>
  <c r="I107"/>
  <c r="V517"/>
  <c r="M297"/>
  <c r="AA97"/>
  <c r="W262"/>
  <c r="D130"/>
  <c r="C487"/>
  <c r="T282"/>
  <c r="U60"/>
  <c r="AE84"/>
  <c r="AC90"/>
  <c r="AB600"/>
  <c r="V40"/>
  <c r="V147"/>
  <c r="J96"/>
  <c r="U159"/>
  <c r="K491"/>
  <c r="I69"/>
  <c r="AD148"/>
  <c r="S391"/>
  <c r="V251"/>
  <c r="AC91"/>
  <c r="T39"/>
  <c r="T171"/>
  <c r="E220"/>
  <c r="AA118"/>
  <c r="Y499"/>
  <c r="G230"/>
  <c r="K215"/>
  <c r="V334"/>
  <c r="M302"/>
  <c r="J544"/>
  <c r="AB408"/>
  <c r="P42"/>
  <c r="K721"/>
  <c r="P568"/>
  <c r="AD697"/>
  <c r="X73"/>
  <c r="M618"/>
  <c r="I640"/>
  <c r="D518"/>
  <c r="AD653"/>
  <c r="D305"/>
  <c r="M655"/>
  <c r="R564"/>
  <c r="G604"/>
  <c r="U506"/>
  <c r="H638"/>
  <c r="F319"/>
  <c r="W550"/>
  <c r="U431"/>
  <c r="I616"/>
  <c r="J556"/>
  <c r="V607"/>
  <c r="Y606"/>
  <c r="S432"/>
  <c r="D371"/>
  <c r="C544"/>
  <c r="R630"/>
  <c r="K593"/>
  <c r="Z468"/>
  <c r="AF589"/>
  <c r="M279"/>
  <c r="J487"/>
  <c r="O124"/>
  <c r="AC231"/>
  <c r="Q581"/>
  <c r="R715"/>
  <c r="O478"/>
  <c r="X521"/>
  <c r="E636"/>
  <c r="C633"/>
  <c r="AD558"/>
  <c r="AC614"/>
  <c r="Y193"/>
  <c r="K719"/>
  <c r="H361"/>
  <c r="U509"/>
  <c r="AE632"/>
  <c r="S547"/>
  <c r="W126"/>
  <c r="W639"/>
  <c r="T655"/>
  <c r="T678"/>
  <c r="V437"/>
  <c r="H597"/>
  <c r="C283"/>
  <c r="AD734"/>
  <c r="H290"/>
  <c r="P545"/>
  <c r="H674"/>
  <c r="O97"/>
  <c r="M360"/>
  <c r="J43"/>
  <c r="P155"/>
  <c r="D328"/>
  <c r="J164"/>
  <c r="U599"/>
  <c r="N569"/>
  <c r="C688"/>
  <c r="H58"/>
  <c r="E713"/>
  <c r="V554"/>
  <c r="J589"/>
  <c r="R714"/>
  <c r="R463"/>
  <c r="F715"/>
  <c r="B545"/>
  <c r="AC112"/>
  <c r="S643"/>
  <c r="Z407"/>
  <c r="G510"/>
  <c r="AB716"/>
  <c r="C260"/>
  <c r="AE456"/>
  <c r="K253"/>
  <c r="AD282"/>
  <c r="AE312"/>
  <c r="M561"/>
  <c r="X643"/>
  <c r="N523"/>
  <c r="M729"/>
  <c r="AB602"/>
  <c r="E706"/>
  <c r="G730"/>
  <c r="AA643"/>
  <c r="C698"/>
  <c r="R492"/>
  <c r="I572"/>
  <c r="M470"/>
  <c r="M69"/>
  <c r="Q376"/>
  <c r="U122"/>
  <c r="AD701"/>
  <c r="AF472"/>
  <c r="X188"/>
  <c r="Z86"/>
  <c r="C351"/>
  <c r="Z462"/>
  <c r="AA634"/>
  <c r="AA442"/>
  <c r="AA418"/>
  <c r="H503"/>
  <c r="S471"/>
  <c r="E373"/>
  <c r="S541"/>
  <c r="X321"/>
  <c r="P246"/>
  <c r="N685"/>
  <c r="S99"/>
  <c r="W98"/>
  <c r="B269"/>
  <c r="T566"/>
  <c r="D109"/>
  <c r="K485"/>
  <c r="D190"/>
  <c r="Z401"/>
  <c r="L509"/>
  <c r="O588"/>
  <c r="S239"/>
  <c r="C721"/>
  <c r="G481"/>
  <c r="Q734"/>
  <c r="W393"/>
  <c r="AC255"/>
  <c r="L365"/>
  <c r="F215"/>
  <c r="L47"/>
  <c r="F305"/>
  <c r="B431"/>
  <c r="T178"/>
  <c r="I442"/>
  <c r="E514"/>
  <c r="V495"/>
  <c r="T245"/>
  <c r="G244"/>
  <c r="T337"/>
  <c r="AE538"/>
  <c r="I194"/>
  <c r="F387"/>
  <c r="F249"/>
  <c r="G123"/>
  <c r="M161"/>
  <c r="Z295"/>
  <c r="H51"/>
  <c r="S247"/>
  <c r="P476"/>
  <c r="V143"/>
  <c r="R213"/>
  <c r="T259"/>
  <c r="AB312"/>
  <c r="AA626"/>
  <c r="I108"/>
  <c r="M306"/>
  <c r="AB53"/>
  <c r="AC551"/>
  <c r="AF249"/>
  <c r="X229"/>
  <c r="J390"/>
  <c r="J548"/>
  <c r="S371"/>
  <c r="AA125"/>
  <c r="F379"/>
  <c r="N137"/>
  <c r="T411"/>
  <c r="AC272"/>
  <c r="J160"/>
  <c r="Y466"/>
  <c r="N227"/>
  <c r="Q221"/>
  <c r="X122"/>
  <c r="F69"/>
  <c r="X672"/>
  <c r="T574"/>
  <c r="R726"/>
  <c r="H183"/>
  <c r="K660"/>
  <c r="AF166"/>
  <c r="Y46"/>
  <c r="H282"/>
  <c r="B175"/>
  <c r="G303"/>
  <c r="I316"/>
  <c r="I56"/>
  <c r="J262"/>
  <c r="X179"/>
  <c r="Y171"/>
  <c r="D688"/>
  <c r="G705"/>
  <c r="M567"/>
  <c r="G671"/>
  <c r="H611"/>
  <c r="P533"/>
  <c r="G680"/>
  <c r="L719"/>
  <c r="Q679"/>
  <c r="AD696"/>
  <c r="F693"/>
  <c r="K451"/>
  <c r="AF628"/>
  <c r="AD465"/>
  <c r="V347"/>
  <c r="B393"/>
  <c r="AE730"/>
  <c r="K116"/>
  <c r="C629"/>
  <c r="O134"/>
  <c r="T246"/>
  <c r="O667"/>
  <c r="Z459"/>
  <c r="B476"/>
  <c r="AA579"/>
  <c r="S530"/>
  <c r="Y150"/>
  <c r="D711"/>
  <c r="Z348"/>
  <c r="V375"/>
  <c r="AA425"/>
  <c r="AC282"/>
  <c r="Y697"/>
  <c r="AA665"/>
  <c r="N74"/>
  <c r="AC268"/>
  <c r="F294"/>
  <c r="U662"/>
  <c r="AF398"/>
  <c r="AE432"/>
  <c r="Y106"/>
  <c r="J294"/>
  <c r="AA405"/>
  <c r="W495"/>
  <c r="V77"/>
  <c r="Z478"/>
  <c r="C397"/>
  <c r="M453"/>
  <c r="K173"/>
  <c r="D111"/>
  <c r="V184"/>
  <c r="O660"/>
  <c r="G287"/>
  <c r="T210"/>
  <c r="E364"/>
  <c r="T504"/>
  <c r="AD281"/>
  <c r="AF605"/>
  <c r="Q241"/>
  <c r="B74"/>
  <c r="AF374"/>
  <c r="AE405"/>
  <c r="AF56"/>
  <c r="K229"/>
  <c r="X662"/>
  <c r="G156"/>
  <c r="G108"/>
  <c r="D189"/>
  <c r="J569"/>
  <c r="Z146"/>
  <c r="S178"/>
  <c r="Y238"/>
  <c r="C52"/>
  <c r="J734"/>
  <c r="Y355"/>
  <c r="Z352"/>
  <c r="I595"/>
  <c r="P280"/>
  <c r="L331"/>
  <c r="G183"/>
  <c r="AB67"/>
  <c r="AE614"/>
  <c r="H238"/>
  <c r="W533"/>
  <c r="AD529"/>
  <c r="AD237"/>
  <c r="P48"/>
  <c r="AC445"/>
  <c r="L689"/>
  <c r="AE128"/>
  <c r="T540"/>
  <c r="R590"/>
  <c r="D290"/>
  <c r="M222"/>
  <c r="AF136"/>
  <c r="G691"/>
  <c r="AF79"/>
  <c r="E436"/>
  <c r="P713"/>
  <c r="G669"/>
  <c r="H116"/>
  <c r="K609"/>
  <c r="S197"/>
  <c r="M305"/>
  <c r="V300"/>
  <c r="U145"/>
  <c r="D397"/>
  <c r="T498"/>
  <c r="AF391"/>
  <c r="M263"/>
  <c r="F446"/>
  <c r="P677"/>
  <c r="E398"/>
  <c r="L510"/>
  <c r="U483"/>
  <c r="L126"/>
  <c r="N193"/>
  <c r="M206"/>
  <c r="W394"/>
  <c r="X262"/>
  <c r="R69"/>
  <c r="O63"/>
  <c r="N319"/>
  <c r="W295"/>
  <c r="F637"/>
  <c r="X66"/>
  <c r="U266"/>
  <c r="U372"/>
  <c r="U161"/>
  <c r="AF200"/>
  <c r="D73"/>
  <c r="Z663"/>
  <c r="L128"/>
  <c r="AB145"/>
  <c r="K235"/>
  <c r="L244"/>
  <c r="D677"/>
  <c r="T458"/>
  <c r="F511"/>
  <c r="M250"/>
  <c r="E390"/>
  <c r="S95"/>
  <c r="H481"/>
  <c r="L506"/>
  <c r="AF116"/>
  <c r="J562"/>
  <c r="W623"/>
  <c r="Y213"/>
  <c r="AB62"/>
  <c r="I397"/>
  <c r="U361"/>
  <c r="X274"/>
  <c r="V392"/>
  <c r="G211"/>
  <c r="AF220"/>
  <c r="C185"/>
  <c r="M238"/>
  <c r="AC481"/>
  <c r="P265"/>
  <c r="AE415"/>
  <c r="S185"/>
  <c r="R79"/>
  <c r="AA79"/>
  <c r="L264"/>
  <c r="AD324"/>
  <c r="AE357"/>
  <c r="M380"/>
  <c r="Z365"/>
  <c r="M271"/>
  <c r="AC291"/>
  <c r="C547"/>
  <c r="M55"/>
  <c r="U53"/>
  <c r="O83"/>
  <c r="Z598"/>
  <c r="B336"/>
  <c r="W361"/>
  <c r="T81"/>
  <c r="P295"/>
  <c r="AC247"/>
  <c r="D91"/>
  <c r="AD58"/>
  <c r="U634"/>
  <c r="Q370"/>
  <c r="AD386"/>
  <c r="AD719"/>
  <c r="I412"/>
  <c r="AD346"/>
  <c r="P659"/>
  <c r="L165"/>
  <c r="F490"/>
  <c r="D415"/>
  <c r="AE103"/>
  <c r="N588"/>
  <c r="Z87"/>
  <c r="E542"/>
  <c r="Q252"/>
  <c r="V315"/>
  <c r="AA627"/>
  <c r="AB481"/>
  <c r="H505"/>
  <c r="Q98"/>
  <c r="I45"/>
  <c r="I229"/>
  <c r="AE654"/>
  <c r="J123"/>
  <c r="S271"/>
  <c r="B315"/>
  <c r="AF113"/>
  <c r="AF388"/>
  <c r="W165"/>
  <c r="M493"/>
  <c r="M291"/>
  <c r="I491"/>
  <c r="D106"/>
  <c r="K381"/>
  <c r="V96"/>
  <c r="Q88"/>
  <c r="M119"/>
  <c r="G100"/>
  <c r="Y376"/>
  <c r="AD103"/>
  <c r="P196"/>
  <c r="H656"/>
  <c r="Z107"/>
  <c r="AC294"/>
  <c r="Z548"/>
  <c r="I559"/>
  <c r="AA89"/>
  <c r="AB621"/>
  <c r="P170"/>
  <c r="F353"/>
  <c r="O615"/>
  <c r="Q56"/>
  <c r="AA172"/>
  <c r="AB550"/>
  <c r="U490"/>
  <c r="L95"/>
  <c r="H225"/>
  <c r="Z398"/>
  <c r="AB322"/>
  <c r="C139"/>
  <c r="Z630"/>
  <c r="C115"/>
  <c r="AF318"/>
  <c r="AF265"/>
  <c r="G340"/>
  <c r="L102"/>
  <c r="Q431"/>
  <c r="K473"/>
  <c r="U355"/>
  <c r="AC516"/>
  <c r="H80"/>
  <c r="AF371"/>
  <c r="AD112"/>
  <c r="Y257"/>
  <c r="L542"/>
  <c r="Y450"/>
  <c r="B433"/>
  <c r="AC243"/>
  <c r="V89"/>
  <c r="P394"/>
  <c r="Q115"/>
  <c r="AB494"/>
  <c r="F185"/>
  <c r="I136"/>
  <c r="T269"/>
  <c r="C339"/>
  <c r="M76"/>
  <c r="F411"/>
  <c r="K175"/>
  <c r="L109"/>
  <c r="Y76"/>
  <c r="Y115"/>
  <c r="X117"/>
  <c r="E493"/>
  <c r="T614"/>
  <c r="Z68"/>
  <c r="B286"/>
  <c r="C370"/>
  <c r="D212"/>
  <c r="X441"/>
  <c r="AC437"/>
  <c r="Y527"/>
  <c r="AF335"/>
  <c r="O546"/>
  <c r="F153"/>
  <c r="U134"/>
  <c r="G84"/>
  <c r="L394"/>
  <c r="U363"/>
  <c r="U548"/>
  <c r="H565"/>
  <c r="G151"/>
  <c r="T356"/>
  <c r="AF228"/>
  <c r="Q258"/>
  <c r="J67"/>
  <c r="AD131"/>
  <c r="AA361"/>
  <c r="R202"/>
  <c r="H495"/>
  <c r="X208"/>
  <c r="H37"/>
  <c r="W334"/>
  <c r="I237"/>
  <c r="J326"/>
  <c r="AD48"/>
  <c r="AF154"/>
  <c r="J370"/>
  <c r="AF451"/>
  <c r="AC342"/>
  <c r="U430"/>
  <c r="W64"/>
  <c r="M323"/>
  <c r="AC209"/>
  <c r="L153"/>
  <c r="B93"/>
  <c r="AE95"/>
  <c r="M188"/>
  <c r="T420"/>
  <c r="AB263"/>
  <c r="AF496"/>
  <c r="X222"/>
  <c r="AD172"/>
  <c r="M318"/>
  <c r="F345"/>
  <c r="U341"/>
  <c r="AF735"/>
  <c r="V111"/>
  <c r="U111"/>
  <c r="I216"/>
  <c r="D636"/>
  <c r="E494"/>
  <c r="T202"/>
  <c r="M91"/>
  <c r="U606"/>
  <c r="R385"/>
  <c r="L183"/>
  <c r="D216"/>
  <c r="P464"/>
  <c r="R652"/>
  <c r="AA306"/>
  <c r="AC371"/>
  <c r="X79"/>
  <c r="N178"/>
  <c r="E597"/>
  <c r="E359"/>
  <c r="S398"/>
  <c r="W212"/>
  <c r="E255"/>
  <c r="X531"/>
  <c r="L211"/>
  <c r="AC609"/>
  <c r="J634"/>
  <c r="U51"/>
  <c r="T156"/>
  <c r="C175"/>
  <c r="I267"/>
  <c r="I400"/>
  <c r="J425"/>
  <c r="N183"/>
  <c r="AA301"/>
  <c r="Z234"/>
  <c r="O54"/>
  <c r="S609"/>
  <c r="H150"/>
  <c r="X734"/>
  <c r="R588"/>
  <c r="H402"/>
  <c r="G322"/>
  <c r="R545"/>
  <c r="O706"/>
  <c r="C615"/>
  <c r="R656"/>
  <c r="B362"/>
  <c r="Y137"/>
  <c r="W184"/>
  <c r="S508"/>
  <c r="V227"/>
  <c r="O630"/>
  <c r="F677"/>
  <c r="I258"/>
  <c r="G405"/>
  <c r="M627"/>
  <c r="P288"/>
  <c r="AC59"/>
  <c r="R427"/>
  <c r="Z96"/>
  <c r="AC627"/>
  <c r="J558"/>
  <c r="R502"/>
  <c r="AB436"/>
  <c r="V299"/>
  <c r="C117"/>
  <c r="G85"/>
  <c r="J678"/>
  <c r="J336"/>
  <c r="M463"/>
  <c r="G59"/>
  <c r="C193"/>
  <c r="K525"/>
  <c r="AE168"/>
  <c r="I75"/>
  <c r="C62"/>
  <c r="H214"/>
  <c r="O324"/>
  <c r="AA184"/>
  <c r="H69"/>
  <c r="T570"/>
  <c r="F109"/>
  <c r="O602"/>
  <c r="M660"/>
  <c r="R269"/>
  <c r="V144"/>
  <c r="T569"/>
  <c r="L469"/>
  <c r="H583"/>
  <c r="N350"/>
  <c r="AF65"/>
  <c r="AE601"/>
  <c r="N239"/>
  <c r="D114"/>
  <c r="E389"/>
  <c r="S733"/>
  <c r="F399"/>
  <c r="O279"/>
  <c r="V408"/>
  <c r="R247"/>
  <c r="E234"/>
  <c r="T344"/>
  <c r="E652"/>
  <c r="T111"/>
  <c r="N244"/>
  <c r="Q199"/>
  <c r="S114"/>
  <c r="AC218"/>
  <c r="AD415"/>
  <c r="S77"/>
  <c r="O165"/>
  <c r="G117"/>
  <c r="P190"/>
  <c r="Z130"/>
  <c r="D221"/>
  <c r="G134"/>
  <c r="AD152"/>
  <c r="U155"/>
  <c r="O184"/>
  <c r="Y155"/>
  <c r="R127"/>
  <c r="K350"/>
  <c r="B675"/>
  <c r="F616"/>
  <c r="W366"/>
  <c r="O330"/>
  <c r="T227"/>
  <c r="D116"/>
  <c r="I225"/>
  <c r="K370"/>
  <c r="S519"/>
  <c r="AB508"/>
  <c r="C172"/>
  <c r="F486"/>
  <c r="R223"/>
  <c r="X146"/>
  <c r="AD510"/>
  <c r="I542"/>
  <c r="AC163"/>
  <c r="G661"/>
  <c r="C253"/>
  <c r="H486"/>
  <c r="R140"/>
  <c r="AF275"/>
  <c r="AC514"/>
  <c r="F150"/>
  <c r="Y593"/>
  <c r="J54"/>
  <c r="Z38"/>
  <c r="S323"/>
  <c r="O42"/>
  <c r="W671"/>
  <c r="AF257"/>
  <c r="Q266"/>
  <c r="S92"/>
  <c r="J597"/>
  <c r="AE409"/>
  <c r="Z648"/>
  <c r="O406"/>
  <c r="U236"/>
  <c r="G186"/>
  <c r="J366"/>
  <c r="O162"/>
  <c r="AB249"/>
  <c r="AB306"/>
  <c r="Y455"/>
  <c r="AF432"/>
  <c r="Y181"/>
  <c r="T158"/>
  <c r="H198"/>
  <c r="AC102"/>
  <c r="T303"/>
  <c r="Q224"/>
  <c r="E335"/>
  <c r="C446"/>
  <c r="G163"/>
  <c r="J181"/>
  <c r="AB63"/>
  <c r="J419"/>
  <c r="G500"/>
  <c r="L619"/>
  <c r="K149"/>
  <c r="AC553"/>
  <c r="AE359"/>
  <c r="H298"/>
  <c r="S289"/>
  <c r="C382"/>
  <c r="U379"/>
  <c r="AF105"/>
  <c r="AA205"/>
  <c r="F171"/>
  <c r="C434"/>
  <c r="B493"/>
  <c r="Y83"/>
  <c r="AA157"/>
  <c r="AE221"/>
  <c r="AD690"/>
  <c r="L540"/>
  <c r="E727"/>
  <c r="Z85"/>
  <c r="P447"/>
  <c r="H71"/>
  <c r="R438"/>
  <c r="S107"/>
  <c r="G401"/>
  <c r="X516"/>
  <c r="V80"/>
  <c r="W590"/>
  <c r="V439"/>
  <c r="X528"/>
  <c r="J346"/>
  <c r="AB421"/>
  <c r="J462"/>
  <c r="N367"/>
  <c r="J318"/>
  <c r="AF205"/>
  <c r="D561"/>
  <c r="V477"/>
  <c r="J279"/>
  <c r="B598"/>
  <c r="F213"/>
  <c r="P267"/>
  <c r="AF337"/>
  <c r="U412"/>
  <c r="V141"/>
  <c r="U284"/>
  <c r="K125"/>
  <c r="AA83"/>
  <c r="O187"/>
  <c r="T376"/>
  <c r="AF545"/>
  <c r="AA77"/>
  <c r="O688"/>
  <c r="E254"/>
  <c r="E94"/>
  <c r="C395"/>
  <c r="P186"/>
  <c r="B297"/>
  <c r="T417"/>
  <c r="AB360"/>
  <c r="L68"/>
  <c r="K288"/>
  <c r="R340"/>
  <c r="AF201"/>
  <c r="O58"/>
  <c r="J540"/>
  <c r="AB521"/>
  <c r="Z307"/>
  <c r="E218"/>
  <c r="W252"/>
  <c r="O215"/>
  <c r="AA44"/>
  <c r="D362"/>
  <c r="AD488"/>
  <c r="E152"/>
  <c r="F503"/>
  <c r="H148"/>
  <c r="P208"/>
  <c r="B377"/>
  <c r="T200"/>
  <c r="AC105"/>
  <c r="O419"/>
  <c r="AB523"/>
  <c r="T287"/>
  <c r="U106"/>
  <c r="AA130"/>
  <c r="B577"/>
  <c r="AC340"/>
  <c r="AE283"/>
  <c r="R513"/>
  <c r="I671"/>
  <c r="N162"/>
  <c r="Q678"/>
  <c r="T437"/>
  <c r="I405"/>
  <c r="T447"/>
  <c r="Q374"/>
  <c r="J453"/>
  <c r="R99"/>
  <c r="O414"/>
  <c r="K397"/>
  <c r="U144"/>
  <c r="L238"/>
  <c r="E77"/>
  <c r="Q508"/>
  <c r="AA292"/>
  <c r="O137"/>
  <c r="F396"/>
  <c r="AA61"/>
  <c r="V489"/>
  <c r="L206"/>
  <c r="W194"/>
  <c r="Z55"/>
  <c r="AF595"/>
  <c r="D695"/>
  <c r="K696"/>
  <c r="C371"/>
  <c r="M213"/>
  <c r="I458"/>
  <c r="U230"/>
  <c r="AB640"/>
  <c r="P608"/>
  <c r="P625"/>
  <c r="Q461"/>
  <c r="K501"/>
  <c r="Z479"/>
  <c r="AF376"/>
  <c r="E115"/>
  <c r="D282"/>
  <c r="J143"/>
  <c r="AF489"/>
  <c r="AF655"/>
  <c r="N231"/>
  <c r="AF443"/>
  <c r="Q138"/>
  <c r="B192"/>
  <c r="R135"/>
  <c r="J156"/>
  <c r="V56"/>
  <c r="B437"/>
  <c r="AA260"/>
  <c r="AB275"/>
  <c r="T360"/>
  <c r="S510"/>
  <c r="AF669"/>
  <c r="W132"/>
  <c r="Y598"/>
  <c r="AD113"/>
  <c r="Y492"/>
  <c r="T388"/>
  <c r="I500"/>
  <c r="B517"/>
  <c r="I178"/>
  <c r="E62"/>
  <c r="P671"/>
  <c r="T80"/>
  <c r="X174"/>
  <c r="R411"/>
  <c r="Q263"/>
  <c r="W161"/>
  <c r="Q94"/>
  <c r="E361"/>
  <c r="O427"/>
  <c r="K157"/>
  <c r="F706"/>
  <c r="K360"/>
  <c r="K75"/>
  <c r="T215"/>
  <c r="L196"/>
  <c r="V357"/>
  <c r="Y384"/>
  <c r="X658"/>
  <c r="D147"/>
  <c r="G659"/>
  <c r="U624"/>
  <c r="Z231"/>
  <c r="G735"/>
  <c r="I269"/>
  <c r="I204"/>
  <c r="I224"/>
  <c r="V639"/>
  <c r="D183"/>
  <c r="AE527"/>
  <c r="AF177"/>
  <c r="C528"/>
  <c r="K210"/>
  <c r="P80"/>
  <c r="T48"/>
  <c r="O275"/>
  <c r="R222"/>
  <c r="E147"/>
  <c r="AE647"/>
  <c r="P353"/>
  <c r="AE453"/>
  <c r="AC599"/>
  <c r="E240"/>
  <c r="AF506"/>
  <c r="S199"/>
  <c r="V71"/>
  <c r="G162"/>
  <c r="AC230"/>
  <c r="I146"/>
  <c r="C288"/>
  <c r="F623"/>
  <c r="W246"/>
  <c r="V230"/>
  <c r="T266"/>
  <c r="Z163"/>
  <c r="Z142"/>
  <c r="G695"/>
  <c r="P289"/>
  <c r="B353"/>
  <c r="M476"/>
  <c r="S208"/>
  <c r="S68"/>
  <c r="N81"/>
  <c r="Q214"/>
  <c r="L528"/>
  <c r="B274"/>
  <c r="Q577"/>
  <c r="AE230"/>
  <c r="K271"/>
  <c r="D421"/>
  <c r="K427"/>
  <c r="S433"/>
  <c r="U515"/>
  <c r="W52"/>
  <c r="U359"/>
  <c r="K39"/>
  <c r="F136"/>
  <c r="AC409"/>
  <c r="C525"/>
  <c r="W476"/>
  <c r="X592"/>
  <c r="U519"/>
  <c r="Q211"/>
  <c r="Y122"/>
  <c r="AF466"/>
  <c r="S40"/>
  <c r="K193"/>
  <c r="S465"/>
  <c r="AA332"/>
  <c r="AC111"/>
  <c r="Y495"/>
  <c r="Q76"/>
  <c r="M403"/>
  <c r="O322"/>
  <c r="D404"/>
  <c r="N522"/>
  <c r="S518"/>
  <c r="K429"/>
  <c r="W365"/>
  <c r="N41"/>
  <c r="AA106"/>
  <c r="J185"/>
  <c r="B371"/>
  <c r="D226"/>
  <c r="S280"/>
  <c r="J406"/>
  <c r="AC496"/>
  <c r="AD325"/>
  <c r="F408"/>
  <c r="F523"/>
  <c r="AB674"/>
  <c r="G202"/>
  <c r="B278"/>
  <c r="J121"/>
  <c r="V289"/>
  <c r="G311"/>
  <c r="Q587"/>
  <c r="J444"/>
  <c r="V178"/>
  <c r="F536"/>
  <c r="AE426"/>
  <c r="G549"/>
  <c r="E357"/>
  <c r="I68"/>
  <c r="W68"/>
  <c r="L117"/>
  <c r="D499"/>
  <c r="R721"/>
  <c r="N642"/>
  <c r="T256"/>
  <c r="K47"/>
  <c r="O472"/>
  <c r="AE182"/>
  <c r="R466"/>
  <c r="AB314"/>
  <c r="Y613"/>
  <c r="R459"/>
  <c r="U82"/>
  <c r="AC165"/>
  <c r="H223"/>
  <c r="AB94"/>
  <c r="K514"/>
  <c r="R392"/>
  <c r="Z591"/>
  <c r="F603"/>
  <c r="Y260"/>
  <c r="L212"/>
  <c r="AC107"/>
  <c r="P139"/>
  <c r="R284"/>
  <c r="W353"/>
  <c r="W216"/>
  <c r="E210"/>
  <c r="W645"/>
  <c r="Q204"/>
  <c r="V149"/>
  <c r="P551"/>
  <c r="J331"/>
  <c r="AF551"/>
  <c r="X673"/>
  <c r="F92"/>
  <c r="L591"/>
  <c r="I240"/>
  <c r="J246"/>
  <c r="U64"/>
  <c r="P118"/>
  <c r="N64"/>
  <c r="AD37"/>
  <c r="F253"/>
  <c r="S483"/>
  <c r="L458"/>
  <c r="AB171"/>
  <c r="B71"/>
  <c r="B49"/>
  <c r="H291"/>
  <c r="K508"/>
  <c r="W38"/>
  <c r="G204"/>
  <c r="D208"/>
  <c r="E391"/>
  <c r="U267"/>
  <c r="L79"/>
  <c r="R369"/>
  <c r="AB320"/>
  <c r="I47"/>
  <c r="I682"/>
  <c r="H623"/>
  <c r="AE75"/>
  <c r="M388"/>
  <c r="T593"/>
  <c r="H342"/>
  <c r="I148"/>
  <c r="R500"/>
  <c r="W554"/>
  <c r="M265"/>
  <c r="L53"/>
  <c r="D530"/>
  <c r="G87"/>
  <c r="X255"/>
  <c r="N608"/>
  <c r="U75"/>
  <c r="Z319"/>
  <c r="AE214"/>
  <c r="N326"/>
  <c r="U180"/>
  <c r="B361"/>
  <c r="R345"/>
  <c r="L707"/>
  <c r="AC232"/>
  <c r="AD238"/>
  <c r="B141"/>
  <c r="Z353"/>
  <c r="M678"/>
  <c r="C211"/>
  <c r="AD462"/>
  <c r="C55"/>
  <c r="S699"/>
  <c r="AE615"/>
  <c r="Z646"/>
  <c r="AE688"/>
  <c r="M494"/>
  <c r="I630"/>
  <c r="AD461"/>
  <c r="H693"/>
  <c r="H698"/>
  <c r="I697"/>
  <c r="AD378"/>
  <c r="AA49"/>
  <c r="K375"/>
  <c r="W339"/>
  <c r="J402"/>
  <c r="D514"/>
  <c r="C86"/>
  <c r="AE164"/>
  <c r="X85"/>
  <c r="J492"/>
  <c r="I247"/>
  <c r="AD220"/>
  <c r="D232"/>
  <c r="AC373"/>
  <c r="S404"/>
  <c r="V335"/>
  <c r="E611"/>
  <c r="Z51"/>
  <c r="Y157"/>
  <c r="AD248"/>
  <c r="AF264"/>
  <c r="U300"/>
  <c r="C149"/>
  <c r="E136"/>
  <c r="D268"/>
  <c r="AD716"/>
  <c r="T405"/>
  <c r="S176"/>
  <c r="J332"/>
  <c r="AD185"/>
  <c r="T361"/>
  <c r="N62"/>
  <c r="AF121"/>
  <c r="S182"/>
  <c r="AC540"/>
  <c r="AA406"/>
  <c r="F262"/>
  <c r="P181"/>
  <c r="N119"/>
  <c r="B414"/>
  <c r="T340"/>
  <c r="AB102"/>
  <c r="R416"/>
  <c r="R148"/>
  <c r="O505"/>
  <c r="C552"/>
  <c r="X320"/>
  <c r="I109"/>
  <c r="AE105"/>
  <c r="V148"/>
  <c r="D112"/>
  <c r="H542"/>
  <c r="D338"/>
  <c r="D364"/>
  <c r="R257"/>
  <c r="X217"/>
  <c r="AF106"/>
  <c r="V82"/>
  <c r="M87"/>
  <c r="Q536"/>
  <c r="AB627"/>
  <c r="AB93"/>
  <c r="W110"/>
  <c r="AC269"/>
  <c r="X62"/>
  <c r="P114"/>
  <c r="W407"/>
  <c r="Q119"/>
  <c r="AB227"/>
  <c r="G39"/>
  <c r="AC265"/>
  <c r="B245"/>
  <c r="AE155"/>
  <c r="M176"/>
  <c r="C296"/>
  <c r="F214"/>
  <c r="F507"/>
  <c r="AD504"/>
  <c r="AB522"/>
  <c r="U88"/>
  <c r="G305"/>
  <c r="B381"/>
  <c r="U96"/>
  <c r="I614"/>
  <c r="U570"/>
  <c r="AF206"/>
  <c r="D256"/>
  <c r="C697"/>
  <c r="X501"/>
  <c r="L447"/>
  <c r="W347"/>
  <c r="U488"/>
  <c r="K587"/>
  <c r="X316"/>
  <c r="Y597"/>
  <c r="K530"/>
  <c r="J231"/>
  <c r="AF354"/>
  <c r="P279"/>
  <c r="P258"/>
  <c r="C413"/>
  <c r="C164"/>
  <c r="N377"/>
  <c r="H83"/>
  <c r="U71"/>
  <c r="L310"/>
  <c r="Q299"/>
  <c r="Z204"/>
  <c r="E212"/>
  <c r="L252"/>
  <c r="Z437"/>
  <c r="C619"/>
  <c r="AC381"/>
  <c r="AA409"/>
  <c r="AD616"/>
  <c r="Z262"/>
  <c r="C725"/>
  <c r="Y254"/>
  <c r="D71"/>
  <c r="V596"/>
  <c r="X515"/>
  <c r="N152"/>
  <c r="AB631"/>
  <c r="L620"/>
  <c r="R252"/>
  <c r="Z410"/>
  <c r="V163"/>
  <c r="H218"/>
  <c r="Q73"/>
  <c r="Z144"/>
  <c r="R185"/>
  <c r="W686"/>
  <c r="H670"/>
  <c r="B366"/>
  <c r="I508"/>
  <c r="AF597"/>
  <c r="AC358"/>
  <c r="G571"/>
  <c r="B104"/>
  <c r="K141"/>
  <c r="N256"/>
  <c r="Q472"/>
  <c r="G150"/>
  <c r="O518"/>
  <c r="T229"/>
  <c r="Q179"/>
  <c r="C156"/>
  <c r="D497"/>
  <c r="K355"/>
  <c r="AD150"/>
  <c r="Q375"/>
  <c r="Q616"/>
  <c r="S300"/>
  <c r="M356"/>
  <c r="U423"/>
  <c r="O391"/>
  <c r="S436"/>
  <c r="M321"/>
  <c r="B258"/>
  <c r="V501"/>
  <c r="W130"/>
  <c r="F261"/>
  <c r="K212"/>
  <c r="AC398"/>
  <c r="Y129"/>
  <c r="AE92"/>
  <c r="D263"/>
  <c r="AC354"/>
  <c r="G107"/>
  <c r="D363"/>
  <c r="I334"/>
  <c r="J287"/>
  <c r="T396"/>
  <c r="Q82"/>
  <c r="I532"/>
  <c r="Y173"/>
  <c r="AE124"/>
  <c r="J526"/>
  <c r="AE686"/>
  <c r="H615"/>
  <c r="N123"/>
  <c r="C173"/>
  <c r="L189"/>
  <c r="AD57"/>
  <c r="AC528"/>
  <c r="K640"/>
  <c r="H245"/>
  <c r="C358"/>
  <c r="O109"/>
  <c r="G363"/>
  <c r="K72"/>
  <c r="B185"/>
  <c r="S131"/>
  <c r="G404"/>
  <c r="U43"/>
  <c r="AD335"/>
  <c r="U135"/>
  <c r="J270"/>
  <c r="J103"/>
  <c r="T371"/>
  <c r="AD231"/>
  <c r="Z491"/>
  <c r="AF173"/>
  <c r="C282"/>
  <c r="W118"/>
  <c r="AD50"/>
  <c r="C232"/>
  <c r="L614"/>
  <c r="W40"/>
  <c r="K213"/>
  <c r="H535"/>
  <c r="AD313"/>
  <c r="W264"/>
  <c r="AC468"/>
  <c r="B94"/>
  <c r="O340"/>
  <c r="AA219"/>
  <c r="U118"/>
  <c r="X463"/>
  <c r="O233"/>
  <c r="P302"/>
  <c r="T186"/>
  <c r="G378"/>
  <c r="V710"/>
  <c r="O230"/>
  <c r="C239"/>
  <c r="C403"/>
  <c r="R280"/>
  <c r="U258"/>
  <c r="F620"/>
  <c r="R454"/>
  <c r="AE392"/>
  <c r="M704"/>
  <c r="U345"/>
  <c r="D178"/>
  <c r="M548"/>
  <c r="J422"/>
  <c r="C81"/>
  <c r="AF553"/>
  <c r="AC292"/>
  <c r="AB578"/>
  <c r="U151"/>
  <c r="Z513"/>
  <c r="F673"/>
  <c r="AA413"/>
  <c r="AD279"/>
  <c r="L372"/>
  <c r="P137"/>
  <c r="AE266"/>
  <c r="T518"/>
  <c r="I683"/>
  <c r="G595"/>
  <c r="I289"/>
  <c r="N621"/>
  <c r="P111"/>
  <c r="AE515"/>
  <c r="V158"/>
  <c r="AC370"/>
  <c r="H547"/>
  <c r="I588"/>
  <c r="Y301"/>
  <c r="U192"/>
  <c r="M51"/>
  <c r="G118"/>
  <c r="B552"/>
  <c r="AD319"/>
  <c r="L559"/>
  <c r="Q498"/>
  <c r="AE217"/>
  <c r="I166"/>
  <c r="R198"/>
  <c r="J161"/>
  <c r="G97"/>
  <c r="C686"/>
  <c r="H590"/>
  <c r="E416"/>
  <c r="AA426"/>
  <c r="G153"/>
  <c r="G245"/>
  <c r="T637"/>
  <c r="K199"/>
  <c r="K131"/>
  <c r="AB618"/>
  <c r="P327"/>
  <c r="Q172"/>
  <c r="U154"/>
  <c r="N395"/>
  <c r="P256"/>
  <c r="S283"/>
  <c r="I201"/>
  <c r="G135"/>
  <c r="AE200"/>
  <c r="M139"/>
  <c r="V290"/>
  <c r="AE59"/>
  <c r="E483"/>
  <c r="R565"/>
  <c r="AD352"/>
  <c r="AB169"/>
  <c r="B86"/>
  <c r="AB112"/>
  <c r="AB464"/>
  <c r="E463"/>
  <c r="AF99"/>
  <c r="D434"/>
  <c r="I303"/>
  <c r="Z61"/>
  <c r="G374"/>
  <c r="Z389"/>
  <c r="M511"/>
  <c r="AD625"/>
  <c r="U510"/>
  <c r="F538"/>
  <c r="AD196"/>
  <c r="T310"/>
  <c r="T629"/>
  <c r="D692"/>
  <c r="J184"/>
  <c r="T499"/>
  <c r="AB113"/>
  <c r="L164"/>
  <c r="U424"/>
  <c r="AA279"/>
  <c r="T182"/>
  <c r="T363"/>
  <c r="Z495"/>
  <c r="C228"/>
  <c r="Y589"/>
  <c r="AE193"/>
  <c r="N531"/>
  <c r="I639"/>
  <c r="W577"/>
  <c r="Y203"/>
  <c r="Z250"/>
  <c r="F322"/>
  <c r="V287"/>
  <c r="H43"/>
  <c r="AB135"/>
  <c r="V474"/>
  <c r="L386"/>
  <c r="R433"/>
  <c r="AA529"/>
  <c r="P174"/>
  <c r="C391"/>
  <c r="O225"/>
  <c r="Q37"/>
  <c r="AB419"/>
  <c r="F189"/>
  <c r="AD448"/>
  <c r="X118"/>
  <c r="Y53"/>
  <c r="M184"/>
  <c r="C651"/>
  <c r="P296"/>
  <c r="C158"/>
  <c r="I246"/>
  <c r="J113"/>
  <c r="M113"/>
  <c r="F272"/>
  <c r="B113"/>
  <c r="O313"/>
  <c r="P278"/>
  <c r="AB433"/>
  <c r="AB636"/>
  <c r="B555"/>
  <c r="T255"/>
  <c r="R349"/>
  <c r="I182"/>
  <c r="N488"/>
  <c r="AB463"/>
  <c r="AE71"/>
  <c r="AA197"/>
  <c r="AE46"/>
  <c r="AF185"/>
  <c r="Z284"/>
  <c r="D274"/>
  <c r="O64"/>
  <c r="C504"/>
  <c r="W493"/>
  <c r="W414"/>
  <c r="E265"/>
  <c r="AD199"/>
  <c r="T86"/>
  <c r="Y405"/>
  <c r="G545"/>
  <c r="M110"/>
  <c r="E330"/>
  <c r="AC725"/>
  <c r="C286"/>
  <c r="F257"/>
  <c r="V496"/>
  <c r="V459"/>
  <c r="O114"/>
  <c r="W302"/>
  <c r="R512"/>
  <c r="B158"/>
  <c r="F210"/>
  <c r="P356"/>
  <c r="J144"/>
  <c r="F418"/>
  <c r="L155"/>
  <c r="O344"/>
  <c r="W332"/>
  <c r="Y602"/>
  <c r="W211"/>
  <c r="Z99"/>
  <c r="K430"/>
  <c r="H578"/>
  <c r="O381"/>
  <c r="X386"/>
  <c r="D416"/>
  <c r="T296"/>
  <c r="Y98"/>
  <c r="D201"/>
  <c r="AF82"/>
  <c r="Z41"/>
  <c r="N292"/>
  <c r="J166"/>
  <c r="J460"/>
  <c r="G115"/>
  <c r="F174"/>
  <c r="AA378"/>
  <c r="S660"/>
  <c r="V484"/>
  <c r="I520"/>
  <c r="Y105"/>
  <c r="AF161"/>
  <c r="AA604"/>
  <c r="H437"/>
  <c r="AF603"/>
  <c r="G709"/>
  <c r="H428"/>
  <c r="AE149"/>
  <c r="S166"/>
  <c r="M281"/>
  <c r="AF61"/>
  <c r="M515"/>
  <c r="P158"/>
  <c r="AC129"/>
  <c r="S291"/>
  <c r="S257"/>
  <c r="D119"/>
  <c r="U582"/>
  <c r="AD508"/>
  <c r="I86"/>
  <c r="F240"/>
  <c r="D121"/>
  <c r="P239"/>
  <c r="V133"/>
  <c r="X106"/>
  <c r="X204"/>
  <c r="H157"/>
  <c r="X187"/>
  <c r="T301"/>
  <c r="K94"/>
  <c r="I544"/>
  <c r="L414"/>
  <c r="V648"/>
  <c r="AB302"/>
  <c r="T193"/>
  <c r="F137"/>
  <c r="P343"/>
  <c r="I188"/>
  <c r="D75"/>
  <c r="P688"/>
  <c r="H85"/>
  <c r="K453"/>
  <c r="K148"/>
  <c r="P127"/>
  <c r="I187"/>
  <c r="M89"/>
  <c r="R550"/>
  <c r="J319"/>
  <c r="S126"/>
  <c r="S232"/>
  <c r="I189"/>
  <c r="T251"/>
  <c r="L243"/>
  <c r="F40"/>
  <c r="E512"/>
  <c r="X603"/>
  <c r="E201"/>
  <c r="K207"/>
  <c r="V58"/>
  <c r="S497"/>
  <c r="L59"/>
  <c r="I131"/>
  <c r="C49"/>
  <c r="E60"/>
  <c r="T166"/>
  <c r="H92"/>
  <c r="B70"/>
  <c r="W124"/>
  <c r="H121"/>
  <c r="R305"/>
  <c r="E622"/>
  <c r="K665"/>
  <c r="R266"/>
  <c r="W235"/>
  <c r="B324"/>
  <c r="R100"/>
  <c r="AA211"/>
  <c r="AD63"/>
  <c r="AC95"/>
  <c r="H414"/>
  <c r="N159"/>
  <c r="AB460"/>
  <c r="AC530"/>
  <c r="Y243"/>
  <c r="M151"/>
  <c r="J565"/>
  <c r="U89"/>
  <c r="AE264"/>
  <c r="F88"/>
  <c r="Z520"/>
  <c r="T173"/>
  <c r="Q67"/>
  <c r="H356"/>
  <c r="X424"/>
  <c r="E618"/>
  <c r="T238"/>
  <c r="AC261"/>
  <c r="B518"/>
  <c r="AE387"/>
  <c r="AA692"/>
  <c r="K178"/>
  <c r="P57"/>
  <c r="L415"/>
  <c r="R173"/>
  <c r="Q627"/>
  <c r="C134"/>
  <c r="AC290"/>
  <c r="K457"/>
  <c r="D432"/>
  <c r="X279"/>
  <c r="AE55"/>
  <c r="O209"/>
  <c r="Q589"/>
  <c r="Q205"/>
  <c r="AC77"/>
  <c r="L460"/>
  <c r="D244"/>
  <c r="T144"/>
  <c r="R497"/>
  <c r="N254"/>
  <c r="J385"/>
  <c r="W95"/>
  <c r="AE49"/>
  <c r="F159"/>
  <c r="B470"/>
  <c r="B681"/>
  <c r="B733"/>
  <c r="K573"/>
  <c r="N504"/>
  <c r="X593"/>
  <c r="AE468"/>
  <c r="L67"/>
  <c r="Y574"/>
  <c r="J616"/>
  <c r="AB584"/>
  <c r="F488"/>
  <c r="AC389"/>
  <c r="C455"/>
  <c r="I170"/>
  <c r="AB369"/>
  <c r="J418"/>
  <c r="O294"/>
  <c r="P100"/>
  <c r="S50"/>
  <c r="O316"/>
  <c r="Z141"/>
  <c r="Y652"/>
  <c r="B106"/>
  <c r="U458"/>
  <c r="T702"/>
  <c r="N117"/>
  <c r="F102"/>
  <c r="I438"/>
  <c r="U549"/>
  <c r="U210"/>
  <c r="W261"/>
  <c r="L592"/>
  <c r="AC697"/>
  <c r="N683"/>
  <c r="H387"/>
  <c r="B571"/>
  <c r="Z433"/>
  <c r="P375"/>
  <c r="B195"/>
  <c r="P291"/>
  <c r="AD163"/>
  <c r="S159"/>
  <c r="J191"/>
  <c r="O154"/>
  <c r="E468"/>
  <c r="AB176"/>
  <c r="R636"/>
  <c r="V532"/>
  <c r="V236"/>
  <c r="V311"/>
  <c r="AE240"/>
  <c r="J352"/>
  <c r="AF387"/>
  <c r="AF53"/>
  <c r="K693"/>
  <c r="B427"/>
  <c r="K673"/>
  <c r="AF278"/>
  <c r="U315"/>
  <c r="E324"/>
  <c r="B115"/>
  <c r="AC470"/>
  <c r="X233"/>
  <c r="AA220"/>
  <c r="E37"/>
  <c r="U69"/>
  <c r="D41"/>
  <c r="AE254"/>
  <c r="M389"/>
  <c r="O544"/>
  <c r="S632"/>
  <c r="Y210"/>
  <c r="I176"/>
  <c r="J244"/>
  <c r="D104"/>
  <c r="X38"/>
  <c r="X373"/>
  <c r="I300"/>
  <c r="R83"/>
  <c r="C302"/>
  <c r="Z155"/>
  <c r="F211"/>
  <c r="AA177"/>
  <c r="C342"/>
  <c r="AA275"/>
  <c r="AC138"/>
  <c r="S89"/>
  <c r="X604"/>
  <c r="Z604"/>
  <c r="K115"/>
  <c r="M732"/>
  <c r="J248"/>
  <c r="AE226"/>
  <c r="AC500"/>
  <c r="AD156"/>
  <c r="S192"/>
  <c r="L201"/>
  <c r="AB138"/>
  <c r="X661"/>
  <c r="Q176"/>
  <c r="Z329"/>
  <c r="U129"/>
  <c r="O226"/>
  <c r="O188"/>
  <c r="D543"/>
  <c r="H187"/>
  <c r="L363"/>
  <c r="V112"/>
  <c r="O199"/>
  <c r="L276"/>
  <c r="E682"/>
  <c r="AE126"/>
  <c r="W381"/>
  <c r="AD51"/>
  <c r="D237"/>
  <c r="AA160"/>
  <c r="P274"/>
  <c r="N203"/>
  <c r="O468"/>
  <c r="M322"/>
  <c r="S340"/>
  <c r="Q209"/>
  <c r="I365"/>
  <c r="M39"/>
  <c r="Q344"/>
  <c r="AB341"/>
  <c r="D498"/>
  <c r="R246"/>
  <c r="E130"/>
  <c r="Z136"/>
  <c r="AA147"/>
  <c r="G172"/>
  <c r="W225"/>
  <c r="Y356"/>
  <c r="N592"/>
  <c r="AF320"/>
  <c r="AC80"/>
  <c r="AE562"/>
  <c r="Z328"/>
  <c r="R620"/>
  <c r="N356"/>
  <c r="C106"/>
  <c r="U49"/>
  <c r="P416"/>
  <c r="P629"/>
  <c r="G114"/>
  <c r="AA42"/>
  <c r="X89"/>
  <c r="J454"/>
  <c r="G119"/>
  <c r="Y358"/>
  <c r="AC452"/>
  <c r="Z370"/>
  <c r="AA382"/>
  <c r="AF502"/>
  <c r="H258"/>
  <c r="Z354"/>
  <c r="AB393"/>
  <c r="F413"/>
  <c r="D80"/>
  <c r="X540"/>
  <c r="K263"/>
  <c r="D228"/>
  <c r="E149"/>
  <c r="M600"/>
  <c r="F190"/>
  <c r="I510"/>
  <c r="AB297"/>
  <c r="L325"/>
  <c r="N307"/>
  <c r="J81"/>
  <c r="L662"/>
  <c r="Y419"/>
  <c r="R326"/>
  <c r="S292"/>
  <c r="M593"/>
  <c r="AF199"/>
  <c r="R73"/>
  <c r="Q104"/>
  <c r="T52"/>
  <c r="F276"/>
  <c r="K45"/>
  <c r="P126"/>
  <c r="I96"/>
  <c r="S626"/>
  <c r="J198"/>
  <c r="W107"/>
  <c r="D418"/>
  <c r="P93"/>
  <c r="AB70"/>
  <c r="S516"/>
  <c r="R231"/>
  <c r="Y230"/>
  <c r="H427"/>
  <c r="T390"/>
  <c r="F134"/>
  <c r="H456"/>
  <c r="O640"/>
  <c r="Z48"/>
  <c r="H146"/>
  <c r="Y74"/>
  <c r="O67"/>
  <c r="AD45"/>
  <c r="W677"/>
  <c r="F125"/>
  <c r="H278"/>
  <c r="S499"/>
  <c r="D562"/>
  <c r="Q659"/>
  <c r="AE113"/>
  <c r="P85"/>
  <c r="V687"/>
  <c r="D576"/>
  <c r="S492"/>
  <c r="D81"/>
  <c r="S408"/>
  <c r="AB604"/>
  <c r="Q186"/>
  <c r="S570"/>
  <c r="T157"/>
  <c r="M313"/>
  <c r="AF45"/>
  <c r="Z661"/>
  <c r="U631"/>
  <c r="AD713"/>
  <c r="C578"/>
  <c r="V678"/>
  <c r="O276"/>
  <c r="Z228"/>
  <c r="M416"/>
  <c r="T236"/>
  <c r="B137"/>
  <c r="O139"/>
  <c r="N515"/>
  <c r="S702"/>
  <c r="J176"/>
  <c r="T299"/>
  <c r="C167"/>
  <c r="D411"/>
  <c r="I274"/>
  <c r="X464"/>
  <c r="M59"/>
  <c r="T677"/>
  <c r="AA717"/>
  <c r="G200"/>
  <c r="AE97"/>
  <c r="Z290"/>
  <c r="V545"/>
  <c r="AB254"/>
  <c r="AD404"/>
  <c r="V247"/>
  <c r="U261"/>
  <c r="AC287"/>
  <c r="M130"/>
  <c r="V599"/>
  <c r="AD364"/>
  <c r="N211"/>
  <c r="AE132"/>
  <c r="AB121"/>
  <c r="O446"/>
  <c r="J283"/>
  <c r="L157"/>
  <c r="L250"/>
  <c r="AC281"/>
  <c r="N370"/>
  <c r="K305"/>
  <c r="U99"/>
  <c r="AA111"/>
  <c r="K322"/>
  <c r="F255"/>
  <c r="J177"/>
  <c r="R270"/>
  <c r="AF261"/>
  <c r="F269"/>
  <c r="R457"/>
  <c r="AF293"/>
  <c r="F716"/>
  <c r="K481"/>
  <c r="Q635"/>
  <c r="W280"/>
  <c r="F563"/>
  <c r="N236"/>
  <c r="U669"/>
  <c r="U373"/>
  <c r="U429"/>
  <c r="AA390"/>
  <c r="K267"/>
  <c r="AF102"/>
  <c r="Y169"/>
  <c r="W249"/>
  <c r="U387"/>
  <c r="Y185"/>
  <c r="S134"/>
  <c r="AD413"/>
  <c r="Y281"/>
  <c r="AE430"/>
  <c r="F202"/>
  <c r="W163"/>
  <c r="O51"/>
  <c r="AE110"/>
  <c r="AB175"/>
  <c r="Q499"/>
  <c r="R176"/>
  <c r="X431"/>
  <c r="Z119"/>
  <c r="X430"/>
  <c r="Z330"/>
  <c r="J271"/>
  <c r="AB124"/>
  <c r="L380"/>
  <c r="P499"/>
  <c r="AC349"/>
  <c r="G626"/>
  <c r="H496"/>
  <c r="AC222"/>
  <c r="E45"/>
  <c r="K562"/>
  <c r="Y95"/>
  <c r="X57"/>
  <c r="J457"/>
  <c r="X119"/>
  <c r="I192"/>
  <c r="S644"/>
  <c r="W466"/>
  <c r="X312"/>
  <c r="C198"/>
  <c r="Y367"/>
  <c r="Z67"/>
  <c r="K347"/>
  <c r="K96"/>
  <c r="M415"/>
  <c r="V187"/>
  <c r="Z303"/>
  <c r="B489"/>
  <c r="G379"/>
  <c r="R197"/>
  <c r="E513"/>
  <c r="D92"/>
  <c r="B468"/>
  <c r="R265"/>
  <c r="AC367"/>
  <c r="AA186"/>
  <c r="Y321"/>
  <c r="J183"/>
  <c r="L451"/>
  <c r="K102"/>
  <c r="Y441"/>
  <c r="B121"/>
  <c r="AA238"/>
  <c r="AD192"/>
  <c r="F667"/>
  <c r="K575"/>
  <c r="Y45"/>
  <c r="AC71"/>
  <c r="X509"/>
  <c r="G286"/>
  <c r="J210"/>
  <c r="S59"/>
  <c r="D64"/>
  <c r="C132"/>
  <c r="N249"/>
  <c r="AD624"/>
  <c r="AC273"/>
  <c r="AB76"/>
  <c r="X300"/>
  <c r="C171"/>
  <c r="Z544"/>
  <c r="F198"/>
  <c r="D661"/>
  <c r="C360"/>
  <c r="I67"/>
  <c r="AB115"/>
  <c r="C278"/>
  <c r="Q248"/>
  <c r="AC223"/>
  <c r="L172"/>
  <c r="C575"/>
  <c r="P283"/>
  <c r="J269"/>
  <c r="N545"/>
  <c r="AF355"/>
  <c r="Q229"/>
  <c r="AA227"/>
  <c r="I705"/>
  <c r="Q395"/>
  <c r="Y174"/>
  <c r="O389"/>
  <c r="P599"/>
  <c r="M276"/>
  <c r="AD67"/>
  <c r="F406"/>
  <c r="L136"/>
  <c r="M262"/>
  <c r="E173"/>
  <c r="Y147"/>
  <c r="N456"/>
  <c r="W111"/>
  <c r="U410"/>
  <c r="B448"/>
  <c r="AA119"/>
  <c r="AA137"/>
  <c r="W352"/>
  <c r="R189"/>
  <c r="X631"/>
  <c r="M644"/>
  <c r="N339"/>
  <c r="O364"/>
  <c r="P45"/>
  <c r="D574"/>
  <c r="AB435"/>
  <c r="J482"/>
  <c r="X109"/>
  <c r="G529"/>
  <c r="V387"/>
  <c r="J423"/>
  <c r="S374"/>
  <c r="D39"/>
  <c r="W503"/>
  <c r="AF587"/>
  <c r="S67"/>
  <c r="Z381"/>
  <c r="J708"/>
  <c r="AA449"/>
  <c r="L160"/>
  <c r="O283"/>
  <c r="I175"/>
  <c r="U551"/>
  <c r="T139"/>
  <c r="X110"/>
  <c r="AC440"/>
  <c r="B428"/>
  <c r="AE484"/>
  <c r="U435"/>
  <c r="U308"/>
  <c r="U419"/>
  <c r="E165"/>
  <c r="C147"/>
  <c r="C527"/>
  <c r="J559"/>
  <c r="Z165"/>
  <c r="D503"/>
  <c r="K643"/>
  <c r="J266"/>
  <c r="O157"/>
  <c r="N42"/>
  <c r="T338"/>
  <c r="AC465"/>
  <c r="AD125"/>
  <c r="AA249"/>
  <c r="S220"/>
  <c r="AB150"/>
  <c r="G251"/>
  <c r="V140"/>
  <c r="T311"/>
  <c r="R139"/>
  <c r="R574"/>
  <c r="AD198"/>
  <c r="AB95"/>
  <c r="G375"/>
  <c r="K217"/>
  <c r="I664"/>
  <c r="C494"/>
  <c r="C301"/>
  <c r="M523"/>
  <c r="Y219"/>
  <c r="P58"/>
  <c r="I376"/>
  <c r="Y62"/>
  <c r="V298"/>
  <c r="S98"/>
  <c r="I135"/>
  <c r="S123"/>
  <c r="D76"/>
  <c r="AB80"/>
  <c r="E138"/>
  <c r="J499"/>
  <c r="Q340"/>
  <c r="Y543"/>
  <c r="N252"/>
  <c r="S676"/>
  <c r="AE320"/>
  <c r="AF233"/>
  <c r="Z225"/>
  <c r="S100"/>
  <c r="K158"/>
  <c r="I97"/>
  <c r="Y651"/>
  <c r="N253"/>
  <c r="H112"/>
  <c r="C592"/>
  <c r="G454"/>
  <c r="U523"/>
  <c r="E347"/>
  <c r="J624"/>
  <c r="J663"/>
  <c r="U428"/>
  <c r="W134"/>
  <c r="G386"/>
  <c r="H560"/>
  <c r="Q385"/>
  <c r="AE138"/>
  <c r="AE735"/>
  <c r="AD240"/>
  <c r="Y73"/>
  <c r="L369"/>
  <c r="H224"/>
  <c r="Z101"/>
  <c r="B343"/>
  <c r="AA329"/>
  <c r="M640"/>
  <c r="N461"/>
  <c r="T512"/>
  <c r="Q519"/>
  <c r="V145"/>
  <c r="T230"/>
  <c r="AB552"/>
  <c r="T180"/>
  <c r="U633"/>
  <c r="E715"/>
  <c r="B250"/>
  <c r="Z265"/>
  <c r="B558"/>
  <c r="F49"/>
  <c r="M137"/>
  <c r="F144"/>
  <c r="E549"/>
  <c r="S142"/>
  <c r="R129"/>
  <c r="I54"/>
  <c r="Y41"/>
  <c r="W591"/>
  <c r="G236"/>
  <c r="AB332"/>
  <c r="I238"/>
  <c r="AE545"/>
  <c r="F302"/>
  <c r="R530"/>
  <c r="Y175"/>
  <c r="X55"/>
  <c r="R142"/>
  <c r="C308"/>
  <c r="H594"/>
  <c r="K138"/>
  <c r="P702"/>
  <c r="G96"/>
  <c r="P408"/>
  <c r="AF276"/>
  <c r="Y433"/>
  <c r="U250"/>
  <c r="S351"/>
  <c r="X107"/>
  <c r="P218"/>
  <c r="Z235"/>
  <c r="AE205"/>
  <c r="H100"/>
  <c r="AF302"/>
  <c r="AA523"/>
  <c r="X186"/>
  <c r="W141"/>
  <c r="B131"/>
  <c r="T384"/>
  <c r="L248"/>
  <c r="H118"/>
  <c r="Z298"/>
  <c r="B189"/>
  <c r="U164"/>
  <c r="Z199"/>
  <c r="G67"/>
  <c r="U304"/>
  <c r="U220"/>
  <c r="P64"/>
  <c r="Z131"/>
  <c r="X550"/>
  <c r="I151"/>
  <c r="V429"/>
  <c r="AD190"/>
  <c r="V179"/>
  <c r="P306"/>
  <c r="S143"/>
  <c r="U239"/>
  <c r="AB307"/>
  <c r="AE279"/>
  <c r="R415"/>
  <c r="J434"/>
  <c r="R177"/>
  <c r="B307"/>
  <c r="X116"/>
  <c r="Q404"/>
  <c r="N467"/>
  <c r="I60"/>
  <c r="AE93"/>
  <c r="AD357"/>
  <c r="U66"/>
  <c r="C146"/>
  <c r="F101"/>
  <c r="P686"/>
  <c r="H394"/>
  <c r="J225"/>
  <c r="W636"/>
  <c r="J251"/>
  <c r="I547"/>
  <c r="I104"/>
  <c r="C540"/>
  <c r="AC204"/>
  <c r="AF70"/>
  <c r="V479"/>
  <c r="F116"/>
  <c r="Q260"/>
  <c r="H426"/>
  <c r="O105"/>
  <c r="X318"/>
  <c r="I399"/>
  <c r="K372"/>
  <c r="AC346"/>
  <c r="N282"/>
  <c r="E100"/>
  <c r="Y180"/>
  <c r="C400"/>
  <c r="V305"/>
  <c r="Z271"/>
  <c r="M468"/>
  <c r="M398"/>
  <c r="AF348"/>
  <c r="Y103"/>
  <c r="G282"/>
  <c r="E163"/>
  <c r="P527"/>
  <c r="N338"/>
  <c r="F437"/>
  <c r="P438"/>
  <c r="M528"/>
  <c r="AC295"/>
  <c r="B378"/>
  <c r="H135"/>
  <c r="AB499"/>
  <c r="N167"/>
  <c r="AF159"/>
  <c r="W50"/>
  <c r="R130"/>
  <c r="Q521"/>
  <c r="V317"/>
  <c r="Q155"/>
  <c r="F246"/>
  <c r="J730"/>
  <c r="U152"/>
  <c r="AD528"/>
  <c r="E658"/>
  <c r="Y540"/>
  <c r="R268"/>
  <c r="Z521"/>
  <c r="E393"/>
  <c r="G432"/>
  <c r="E87"/>
  <c r="C386"/>
  <c r="S709"/>
  <c r="AE253"/>
  <c r="AD46"/>
  <c r="D281"/>
  <c r="P60"/>
  <c r="I154"/>
  <c r="E350"/>
  <c r="X241"/>
  <c r="U348"/>
  <c r="E126"/>
  <c r="K561"/>
  <c r="K261"/>
  <c r="X184"/>
  <c r="P489"/>
  <c r="G94"/>
  <c r="U498"/>
  <c r="P172"/>
  <c r="C267"/>
  <c r="P424"/>
  <c r="T258"/>
  <c r="O379"/>
  <c r="AA64"/>
  <c r="B635"/>
  <c r="Z502"/>
  <c r="U394"/>
  <c r="W408"/>
  <c r="D53"/>
  <c r="B370"/>
  <c r="E315"/>
  <c r="V183"/>
  <c r="AD157"/>
  <c r="R207"/>
  <c r="D164"/>
  <c r="X573"/>
  <c r="F78"/>
  <c r="J498"/>
  <c r="I593"/>
  <c r="O130"/>
  <c r="U125"/>
  <c r="AD255"/>
  <c r="R137"/>
  <c r="E83"/>
  <c r="J300"/>
  <c r="D202"/>
  <c r="AB129"/>
  <c r="E225"/>
  <c r="B57"/>
  <c r="H389"/>
  <c r="G272"/>
  <c r="Z334"/>
  <c r="G116"/>
  <c r="Y676"/>
  <c r="AB267"/>
  <c r="AF612"/>
  <c r="P474"/>
  <c r="X115"/>
  <c r="S411"/>
  <c r="P88"/>
  <c r="V308"/>
  <c r="B142"/>
  <c r="T378"/>
  <c r="T550"/>
  <c r="U408"/>
  <c r="G256"/>
  <c r="F309"/>
  <c r="AD277"/>
  <c r="L121"/>
  <c r="R472"/>
  <c r="V370"/>
  <c r="E91"/>
  <c r="R39"/>
  <c r="Y55"/>
  <c r="J108"/>
  <c r="O254"/>
  <c r="AC166"/>
  <c r="B182"/>
  <c r="AC115"/>
  <c r="X252"/>
  <c r="H349"/>
  <c r="AF148"/>
  <c r="AA200"/>
  <c r="P540"/>
  <c r="V100"/>
  <c r="B42"/>
  <c r="M509"/>
  <c r="C184"/>
  <c r="Z266"/>
  <c r="J375"/>
  <c r="X95"/>
  <c r="F404"/>
  <c r="J245"/>
  <c r="O735"/>
  <c r="M397"/>
  <c r="AF569"/>
  <c r="X380"/>
  <c r="E649"/>
  <c r="S51"/>
  <c r="Q283"/>
  <c r="Y133"/>
  <c r="X141"/>
  <c r="M54"/>
  <c r="W43"/>
  <c r="K40"/>
  <c r="Q102"/>
  <c r="P229"/>
  <c r="T260"/>
  <c r="O592"/>
  <c r="AC137"/>
  <c r="AF167"/>
  <c r="D332"/>
  <c r="AF176"/>
  <c r="P215"/>
  <c r="L517"/>
  <c r="T630"/>
  <c r="T112"/>
  <c r="AC213"/>
  <c r="Z383"/>
  <c r="AC237"/>
  <c r="P338"/>
  <c r="E242"/>
  <c r="B206"/>
  <c r="E121"/>
  <c r="I70"/>
  <c r="AF40"/>
  <c r="U438"/>
  <c r="O70"/>
  <c r="I396"/>
  <c r="D255"/>
  <c r="C514"/>
  <c r="D417"/>
  <c r="H463"/>
  <c r="N284"/>
  <c r="V634"/>
  <c r="AC250"/>
  <c r="P282"/>
  <c r="S564"/>
  <c r="B237"/>
  <c r="Y85"/>
  <c r="L99"/>
  <c r="V49"/>
  <c r="R165"/>
  <c r="D302"/>
  <c r="W206"/>
  <c r="AB733"/>
  <c r="H572"/>
  <c r="N667"/>
  <c r="F581"/>
  <c r="O214"/>
  <c r="G254"/>
  <c r="AD307"/>
  <c r="I158"/>
  <c r="Y383"/>
  <c r="D101"/>
  <c r="M484"/>
  <c r="F455"/>
  <c r="AB681"/>
  <c r="C661"/>
  <c r="Z304"/>
  <c r="D408"/>
  <c r="T123"/>
  <c r="H168"/>
  <c r="AA335"/>
  <c r="O80"/>
  <c r="V338"/>
  <c r="AD657"/>
  <c r="E291"/>
  <c r="V266"/>
  <c r="Q319"/>
  <c r="Q166"/>
  <c r="AC142"/>
  <c r="P169"/>
  <c r="D72"/>
  <c r="J41"/>
  <c r="K63"/>
  <c r="E71"/>
  <c r="M67"/>
  <c r="R240"/>
  <c r="Z277"/>
  <c r="X227"/>
  <c r="B459"/>
  <c r="W469"/>
  <c r="AF464"/>
  <c r="M49"/>
  <c r="R312"/>
  <c r="L560"/>
  <c r="AF238"/>
  <c r="AF239"/>
  <c r="P385"/>
  <c r="S552"/>
  <c r="H531"/>
  <c r="L423"/>
  <c r="P390"/>
  <c r="C568"/>
  <c r="F540"/>
  <c r="X131"/>
  <c r="E142"/>
  <c r="F547"/>
  <c r="AA273"/>
  <c r="E495"/>
  <c r="R537"/>
  <c r="L92"/>
  <c r="B587"/>
  <c r="E88"/>
  <c r="AE579"/>
  <c r="U128"/>
  <c r="H306"/>
  <c r="Q428"/>
  <c r="E443"/>
  <c r="Q335"/>
  <c r="B559"/>
  <c r="AF97"/>
  <c r="C247"/>
  <c r="AB190"/>
  <c r="M193"/>
  <c r="W144"/>
  <c r="W374"/>
  <c r="O347"/>
  <c r="W217"/>
  <c r="AC174"/>
  <c r="R508"/>
  <c r="AA356"/>
  <c r="AF64"/>
  <c r="E484"/>
  <c r="R261"/>
  <c r="E187"/>
  <c r="AB329"/>
  <c r="AA648"/>
  <c r="Y423"/>
  <c r="D709"/>
  <c r="S324"/>
  <c r="AF342"/>
  <c r="V109"/>
  <c r="B204"/>
  <c r="AB531"/>
  <c r="G383"/>
  <c r="Z339"/>
  <c r="N181"/>
  <c r="E43"/>
  <c r="P402"/>
  <c r="M70"/>
  <c r="AE416"/>
  <c r="X182"/>
  <c r="X477"/>
  <c r="K395"/>
  <c r="D51"/>
  <c r="J541"/>
  <c r="P607"/>
  <c r="N73"/>
  <c r="H95"/>
  <c r="U676"/>
  <c r="J513"/>
  <c r="V504"/>
  <c r="H621"/>
  <c r="E502"/>
  <c r="D157"/>
  <c r="J372"/>
  <c r="H479"/>
  <c r="AA39"/>
  <c r="AF604"/>
  <c r="D468"/>
  <c r="J268"/>
  <c r="N460"/>
  <c r="AE498"/>
  <c r="P621"/>
  <c r="D393"/>
  <c r="E362"/>
  <c r="G558"/>
  <c r="AE721"/>
  <c r="W51"/>
  <c r="L51"/>
  <c r="B127"/>
  <c r="X130"/>
  <c r="K160"/>
  <c r="AC258"/>
  <c r="K165"/>
  <c r="K354"/>
  <c r="V47"/>
  <c r="I228"/>
  <c r="B553"/>
  <c r="AB58"/>
  <c r="AC683"/>
  <c r="AF518"/>
  <c r="AD166"/>
  <c r="P78"/>
  <c r="N431"/>
  <c r="Z59"/>
  <c r="E370"/>
  <c r="L145"/>
  <c r="E644"/>
  <c r="AE234"/>
  <c r="P412"/>
  <c r="Z62"/>
  <c r="G160"/>
  <c r="M587"/>
  <c r="S263"/>
  <c r="W48"/>
  <c r="X472"/>
  <c r="F401"/>
  <c r="T620"/>
  <c r="I622"/>
  <c r="X306"/>
  <c r="X326"/>
  <c r="G515"/>
  <c r="G449"/>
  <c r="N199"/>
  <c r="W692"/>
  <c r="U93"/>
  <c r="Y638"/>
  <c r="M99"/>
  <c r="AC499"/>
  <c r="R192"/>
  <c r="AB697"/>
  <c r="D477"/>
  <c r="AC501"/>
  <c r="Z511"/>
  <c r="K300"/>
  <c r="E304"/>
  <c r="Y167"/>
  <c r="B724"/>
  <c r="L504"/>
  <c r="B75"/>
  <c r="M460"/>
  <c r="AA113"/>
  <c r="AD498"/>
  <c r="K365"/>
  <c r="B260"/>
  <c r="AC460"/>
  <c r="N610"/>
  <c r="AB414"/>
  <c r="T292"/>
  <c r="AF62"/>
  <c r="V498"/>
  <c r="S256"/>
  <c r="P123"/>
  <c r="M320"/>
  <c r="N702"/>
  <c r="F498"/>
  <c r="L339"/>
  <c r="O725"/>
  <c r="V124"/>
  <c r="J576"/>
  <c r="Z175"/>
  <c r="C192"/>
  <c r="Z556"/>
  <c r="P187"/>
  <c r="AF357"/>
  <c r="C143"/>
  <c r="AA504"/>
  <c r="H401"/>
  <c r="U140"/>
  <c r="L272"/>
  <c r="AB184"/>
  <c r="J622"/>
  <c r="J560"/>
  <c r="B310"/>
  <c r="J563"/>
  <c r="AC235"/>
  <c r="V288"/>
  <c r="F131"/>
  <c r="W580"/>
  <c r="V514"/>
  <c r="V326"/>
  <c r="B466"/>
  <c r="C731"/>
  <c r="T305"/>
  <c r="R308"/>
  <c r="O663"/>
  <c r="L548"/>
  <c r="D500"/>
  <c r="V566"/>
  <c r="AF689"/>
  <c r="N641"/>
  <c r="AF338"/>
  <c r="V57"/>
  <c r="L484"/>
  <c r="R54"/>
  <c r="L409"/>
  <c r="P701"/>
  <c r="I426"/>
  <c r="AE733"/>
  <c r="S373"/>
  <c r="C681"/>
  <c r="V483"/>
  <c r="S202"/>
  <c r="H455"/>
  <c r="L676"/>
  <c r="J629"/>
  <c r="X183"/>
  <c r="V657"/>
  <c r="J700"/>
  <c r="X167"/>
  <c r="S226"/>
  <c r="U130"/>
  <c r="N77"/>
  <c r="R47"/>
  <c r="V256"/>
  <c r="E196"/>
  <c r="W455"/>
  <c r="E68"/>
  <c r="AA485"/>
  <c r="Q151"/>
  <c r="U463"/>
  <c r="AA384"/>
  <c r="M304"/>
  <c r="AE493"/>
  <c r="J323"/>
  <c r="R75"/>
  <c r="U725"/>
  <c r="X620"/>
  <c r="H211"/>
  <c r="AF637"/>
  <c r="E590"/>
  <c r="AB648"/>
  <c r="AF194"/>
  <c r="M473"/>
  <c r="K555"/>
  <c r="Y117"/>
  <c r="E419"/>
  <c r="F312"/>
  <c r="AE592"/>
  <c r="Q488"/>
  <c r="AC308"/>
  <c r="Y480"/>
  <c r="AE131"/>
  <c r="N186"/>
  <c r="G192"/>
  <c r="S417"/>
  <c r="Q494"/>
  <c r="S211"/>
  <c r="AA313"/>
  <c r="Y318"/>
  <c r="O556"/>
  <c r="Q321"/>
  <c r="AF516"/>
  <c r="M590"/>
  <c r="W53"/>
  <c r="AC716"/>
  <c r="T525"/>
  <c r="AD628"/>
  <c r="AA262"/>
  <c r="R705"/>
  <c r="AB628"/>
  <c r="Y530"/>
  <c r="I317"/>
  <c r="I441"/>
  <c r="N451"/>
  <c r="B670"/>
  <c r="P616"/>
  <c r="D597"/>
  <c r="D532"/>
  <c r="V486"/>
  <c r="N409"/>
  <c r="T725"/>
  <c r="AC256"/>
  <c r="K459"/>
  <c r="AF67"/>
  <c r="K578"/>
  <c r="W659"/>
  <c r="V661"/>
  <c r="M624"/>
  <c r="U518"/>
  <c r="AE467"/>
  <c r="V194"/>
  <c r="AB220"/>
  <c r="V435"/>
  <c r="AE525"/>
  <c r="O665"/>
  <c r="F371"/>
  <c r="Z519"/>
  <c r="L598"/>
  <c r="Y38"/>
  <c r="P626"/>
  <c r="M300"/>
  <c r="R92"/>
  <c r="Q188"/>
  <c r="R159"/>
  <c r="B108"/>
  <c r="S372"/>
  <c r="M125"/>
  <c r="I294"/>
  <c r="P108"/>
  <c r="U330"/>
  <c r="AD266"/>
  <c r="L569"/>
  <c r="K97"/>
  <c r="L507"/>
  <c r="AD664"/>
  <c r="AC210"/>
  <c r="AA74"/>
  <c r="X135"/>
  <c r="U114"/>
  <c r="G293"/>
  <c r="T242"/>
  <c r="T448"/>
  <c r="N83"/>
  <c r="V215"/>
  <c r="S64"/>
  <c r="AA543"/>
  <c r="S60"/>
  <c r="R179"/>
  <c r="I88"/>
  <c r="X486"/>
  <c r="Z238"/>
  <c r="N115"/>
  <c r="K211"/>
  <c r="P198"/>
  <c r="C78"/>
  <c r="Z579"/>
  <c r="U59"/>
  <c r="B429"/>
  <c r="AF72"/>
  <c r="L182"/>
  <c r="O315"/>
  <c r="R187"/>
  <c r="J275"/>
  <c r="N674"/>
  <c r="AB225"/>
  <c r="L643"/>
  <c r="G360"/>
  <c r="AA535"/>
  <c r="Y583"/>
  <c r="AB277"/>
  <c r="O597"/>
  <c r="X636"/>
  <c r="X600"/>
  <c r="B676"/>
  <c r="U630"/>
  <c r="AC359"/>
  <c r="AC678"/>
  <c r="S368"/>
  <c r="N718"/>
  <c r="W496"/>
  <c r="Q482"/>
  <c r="AE329"/>
  <c r="B564"/>
  <c r="K284"/>
  <c r="T462"/>
  <c r="R227"/>
  <c r="J689"/>
  <c r="D402"/>
  <c r="U228"/>
  <c r="H480"/>
  <c r="K436"/>
  <c r="D520"/>
  <c r="K54"/>
  <c r="I696"/>
  <c r="J571"/>
  <c r="AC668"/>
  <c r="U572"/>
  <c r="V727"/>
  <c r="AC464"/>
  <c r="AF548"/>
  <c r="W586"/>
  <c r="B674"/>
  <c r="F93"/>
  <c r="X225"/>
  <c r="C424"/>
  <c r="O726"/>
  <c r="Y721"/>
  <c r="N521"/>
  <c r="Q580"/>
  <c r="AA445"/>
  <c r="B420"/>
  <c r="AF226"/>
  <c r="AA92"/>
  <c r="N695"/>
  <c r="Q466"/>
  <c r="C717"/>
  <c r="O601"/>
  <c r="N91"/>
  <c r="E49"/>
  <c r="V344"/>
  <c r="U404"/>
  <c r="N372"/>
  <c r="U282"/>
  <c r="T289"/>
  <c r="R388"/>
  <c r="Z180"/>
  <c r="AB450"/>
  <c r="Y394"/>
  <c r="L479"/>
  <c r="G61"/>
  <c r="K646"/>
  <c r="D639"/>
  <c r="C394"/>
  <c r="I673"/>
  <c r="O496"/>
  <c r="K486"/>
  <c r="Y705"/>
  <c r="B669"/>
  <c r="D650"/>
  <c r="N69"/>
  <c r="G505"/>
  <c r="U452"/>
  <c r="F441"/>
  <c r="F665"/>
  <c r="Q355"/>
  <c r="I670"/>
  <c r="T469"/>
  <c r="C555"/>
  <c r="Z628"/>
  <c r="O658"/>
  <c r="X404"/>
  <c r="O268"/>
  <c r="S392"/>
  <c r="AA468"/>
  <c r="G235"/>
  <c r="AD341"/>
  <c r="AF225"/>
  <c r="Y469"/>
  <c r="K639"/>
  <c r="F493"/>
  <c r="H166"/>
  <c r="R464"/>
  <c r="Q345"/>
  <c r="B514"/>
  <c r="AF631"/>
  <c r="N551"/>
  <c r="W611"/>
  <c r="AA472"/>
  <c r="Z461"/>
  <c r="N445"/>
  <c r="F548"/>
  <c r="M572"/>
  <c r="P252"/>
  <c r="R503"/>
  <c r="F460"/>
  <c r="O580"/>
  <c r="R278"/>
  <c r="V656"/>
  <c r="R453"/>
  <c r="AF255"/>
  <c r="Y579"/>
  <c r="P638"/>
  <c r="AB585"/>
  <c r="O46"/>
  <c r="R275"/>
  <c r="Q669"/>
  <c r="L396"/>
  <c r="W234"/>
  <c r="AA631"/>
  <c r="J532"/>
  <c r="G631"/>
  <c r="V490"/>
  <c r="T594"/>
  <c r="Q245"/>
  <c r="AB50"/>
  <c r="I679"/>
  <c r="U514"/>
  <c r="AE457"/>
  <c r="M202"/>
  <c r="P337"/>
  <c r="I359"/>
  <c r="V468"/>
  <c r="T428"/>
  <c r="K458"/>
  <c r="AC75"/>
  <c r="N222"/>
  <c r="AB372"/>
  <c r="M143"/>
  <c r="Z164"/>
  <c r="L633"/>
  <c r="B373"/>
  <c r="E183"/>
  <c r="O650"/>
  <c r="AB504"/>
  <c r="L158"/>
  <c r="L513"/>
  <c r="G585"/>
  <c r="H65"/>
  <c r="N271"/>
  <c r="AF217"/>
  <c r="F289"/>
  <c r="U104"/>
  <c r="I179"/>
  <c r="M275"/>
  <c r="U117"/>
  <c r="AC428"/>
  <c r="Y361"/>
  <c r="T558"/>
  <c r="N179"/>
  <c r="Q556"/>
  <c r="S86"/>
  <c r="G206"/>
  <c r="N570"/>
  <c r="F72"/>
  <c r="S104"/>
  <c r="AC45"/>
  <c r="Q130"/>
  <c r="Z287"/>
  <c r="W696"/>
  <c r="W250"/>
  <c r="T680"/>
  <c r="U590"/>
  <c r="P286"/>
  <c r="U720"/>
  <c r="I82"/>
  <c r="B167"/>
  <c r="X319"/>
  <c r="AF500"/>
  <c r="H515"/>
  <c r="T272"/>
  <c r="V721"/>
  <c r="Q706"/>
  <c r="N103"/>
  <c r="Y562"/>
  <c r="M641"/>
  <c r="T147"/>
  <c r="H250"/>
  <c r="T207"/>
  <c r="P668"/>
  <c r="W434"/>
  <c r="L615"/>
  <c r="I268"/>
  <c r="AA321"/>
  <c r="AE78"/>
  <c r="D195"/>
  <c r="T154"/>
  <c r="AA605"/>
  <c r="Q313"/>
  <c r="F546"/>
  <c r="E726"/>
  <c r="U513"/>
  <c r="T653"/>
  <c r="N617"/>
  <c r="H204"/>
  <c r="S261"/>
  <c r="U301"/>
  <c r="P116"/>
  <c r="F614"/>
  <c r="L515"/>
  <c r="R232"/>
  <c r="X492"/>
  <c r="AE144"/>
  <c r="AB411"/>
  <c r="AA420"/>
  <c r="S587"/>
  <c r="P463"/>
  <c r="AD208"/>
  <c r="AC583"/>
  <c r="B421"/>
  <c r="D436"/>
  <c r="D361"/>
  <c r="I607"/>
  <c r="AC419"/>
  <c r="M315"/>
  <c r="C699"/>
  <c r="H151"/>
  <c r="S127"/>
  <c r="X50"/>
  <c r="X425"/>
  <c r="E588"/>
  <c r="N710"/>
  <c r="G382"/>
  <c r="Q500"/>
  <c r="I277"/>
  <c r="AC486"/>
  <c r="AD576"/>
  <c r="S504"/>
  <c r="G704"/>
  <c r="O500"/>
  <c r="Q690"/>
  <c r="R703"/>
  <c r="Y165"/>
  <c r="S462"/>
  <c r="S49"/>
  <c r="C105"/>
  <c r="N342"/>
  <c r="N698"/>
  <c r="F733"/>
  <c r="U672"/>
  <c r="F668"/>
  <c r="Z655"/>
  <c r="P496"/>
  <c r="P404"/>
  <c r="Y600"/>
  <c r="AA710"/>
  <c r="Z524"/>
  <c r="AA476"/>
  <c r="M215"/>
  <c r="X496"/>
  <c r="O282"/>
  <c r="K344"/>
  <c r="V664"/>
  <c r="G266"/>
  <c r="X356"/>
  <c r="Z135"/>
  <c r="O521"/>
  <c r="AA705"/>
  <c r="G228"/>
  <c r="X215"/>
  <c r="B610"/>
  <c r="G55"/>
  <c r="I427"/>
  <c r="V717"/>
  <c r="AC257"/>
  <c r="K49"/>
  <c r="D466"/>
  <c r="U619"/>
  <c r="C585"/>
  <c r="L444"/>
  <c r="AB560"/>
  <c r="W524"/>
  <c r="C47"/>
  <c r="V248"/>
  <c r="Y191"/>
  <c r="U347"/>
  <c r="S502"/>
  <c r="Y732"/>
  <c r="N406"/>
  <c r="D271"/>
  <c r="B573"/>
  <c r="O714"/>
  <c r="D168"/>
  <c r="W489"/>
  <c r="F509"/>
  <c r="P49"/>
  <c r="O426"/>
  <c r="AB551"/>
  <c r="Q470"/>
  <c r="R296"/>
  <c r="J465"/>
  <c r="T217"/>
  <c r="E599"/>
  <c r="U172"/>
  <c r="I202"/>
  <c r="X195"/>
  <c r="W694"/>
  <c r="Z420"/>
  <c r="E268"/>
  <c r="AF155"/>
  <c r="M643"/>
  <c r="B134"/>
  <c r="N625"/>
  <c r="AA136"/>
  <c r="H677"/>
  <c r="AF400"/>
  <c r="C452"/>
  <c r="Q46"/>
  <c r="H47"/>
  <c r="Y430"/>
  <c r="AE212"/>
  <c r="U222"/>
  <c r="U247"/>
  <c r="AC652"/>
  <c r="F423"/>
  <c r="H182"/>
  <c r="Z460"/>
  <c r="B308"/>
  <c r="W258"/>
  <c r="U79"/>
  <c r="R78"/>
  <c r="D658"/>
  <c r="Q297"/>
  <c r="K462"/>
  <c r="X287"/>
  <c r="D424"/>
  <c r="C577"/>
  <c r="AD651"/>
  <c r="C632"/>
  <c r="AF702"/>
  <c r="Q284"/>
  <c r="AA320"/>
  <c r="R672"/>
  <c r="AC125"/>
  <c r="AF634"/>
  <c r="Y340"/>
  <c r="D344"/>
  <c r="P121"/>
  <c r="AD171"/>
  <c r="AE355"/>
  <c r="G621"/>
  <c r="S235"/>
  <c r="N100"/>
  <c r="P511"/>
  <c r="J131"/>
  <c r="D52"/>
  <c r="C100"/>
  <c r="G147"/>
  <c r="W510"/>
  <c r="B238"/>
  <c r="AE39"/>
  <c r="R571"/>
  <c r="B456"/>
  <c r="F541"/>
  <c r="E405"/>
  <c r="Z200"/>
  <c r="P618"/>
  <c r="W309"/>
  <c r="AE356"/>
  <c r="AB286"/>
  <c r="Z267"/>
  <c r="AD70"/>
  <c r="D239"/>
  <c r="X254"/>
  <c r="T351"/>
  <c r="I425"/>
  <c r="H243"/>
  <c r="Q153"/>
  <c r="I336"/>
  <c r="AD409"/>
  <c r="F179"/>
  <c r="U46"/>
  <c r="AE613"/>
  <c r="AA59"/>
  <c r="AF407"/>
  <c r="L485"/>
  <c r="V732"/>
  <c r="X331"/>
  <c r="Y565"/>
  <c r="G611"/>
  <c r="R704"/>
  <c r="R53"/>
  <c r="AA143"/>
  <c r="V332"/>
  <c r="U472"/>
  <c r="K563"/>
  <c r="R354"/>
  <c r="AF624"/>
  <c r="J691"/>
  <c r="Y722"/>
  <c r="I384"/>
  <c r="O647"/>
  <c r="C646"/>
  <c r="AD588"/>
  <c r="Q540"/>
  <c r="W410"/>
  <c r="B224"/>
  <c r="X578"/>
  <c r="D286"/>
  <c r="S425"/>
  <c r="E67"/>
  <c r="D507"/>
  <c r="J111"/>
  <c r="V438"/>
  <c r="O352"/>
  <c r="R333"/>
  <c r="D635"/>
  <c r="L664"/>
  <c r="X619"/>
  <c r="M418"/>
  <c r="M591"/>
  <c r="AF698"/>
  <c r="J680"/>
  <c r="M438"/>
  <c r="AD521"/>
  <c r="J567"/>
  <c r="J194"/>
  <c r="X712"/>
  <c r="E705"/>
  <c r="R304"/>
  <c r="W573"/>
  <c r="B630"/>
  <c r="AC422"/>
  <c r="Y645"/>
  <c r="K528"/>
  <c r="G415"/>
  <c r="M43"/>
  <c r="G725"/>
  <c r="G537"/>
  <c r="N65"/>
  <c r="K411"/>
  <c r="O606"/>
  <c r="W429"/>
  <c r="S592"/>
  <c r="Q356"/>
  <c r="AA647"/>
  <c r="K302"/>
  <c r="B447"/>
  <c r="B723"/>
  <c r="J606"/>
  <c r="B569"/>
  <c r="AA284"/>
  <c r="AF241"/>
  <c r="V166"/>
  <c r="W560"/>
  <c r="AC604"/>
  <c r="G580"/>
  <c r="I557"/>
  <c r="S206"/>
  <c r="AC703"/>
  <c r="R479"/>
  <c r="F444"/>
  <c r="X621"/>
  <c r="AB309"/>
  <c r="W640"/>
  <c r="R544"/>
  <c r="N716"/>
  <c r="Z498"/>
  <c r="AC690"/>
  <c r="M661"/>
  <c r="N374"/>
  <c r="X558"/>
  <c r="G550"/>
  <c r="B302"/>
  <c r="AF654"/>
  <c r="G480"/>
  <c r="D287"/>
  <c r="R44"/>
  <c r="C533"/>
  <c r="V59"/>
  <c r="M459"/>
  <c r="Z560"/>
  <c r="AA668"/>
  <c r="AF436"/>
  <c r="E98"/>
  <c r="T389"/>
  <c r="L257"/>
  <c r="N421"/>
  <c r="AE452"/>
  <c r="S397"/>
  <c r="AE564"/>
  <c r="Z226"/>
  <c r="C703"/>
  <c r="AE566"/>
  <c r="S514"/>
  <c r="J514"/>
  <c r="F462"/>
  <c r="J393"/>
  <c r="S345"/>
  <c r="X294"/>
  <c r="AB64"/>
  <c r="AD648"/>
  <c r="V293"/>
  <c r="AE637"/>
  <c r="F327"/>
  <c r="S241"/>
  <c r="H343"/>
  <c r="W362"/>
  <c r="L729"/>
  <c r="P441"/>
  <c r="O295"/>
  <c r="T576"/>
  <c r="AF535"/>
  <c r="S603"/>
  <c r="D734"/>
  <c r="O572"/>
  <c r="F364"/>
  <c r="R607"/>
  <c r="AB61"/>
  <c r="V95"/>
  <c r="O450"/>
  <c r="T634"/>
  <c r="L521"/>
  <c r="V233"/>
  <c r="J391"/>
  <c r="AC207"/>
  <c r="I531"/>
  <c r="Q478"/>
  <c r="K478"/>
  <c r="E429"/>
  <c r="D451"/>
  <c r="X88"/>
  <c r="K422"/>
  <c r="F551"/>
  <c r="X280"/>
  <c r="O204"/>
  <c r="V161"/>
  <c r="B79"/>
  <c r="R118"/>
  <c r="AF135"/>
  <c r="S333"/>
  <c r="Z104"/>
  <c r="L651"/>
  <c r="I700"/>
  <c r="AA66"/>
  <c r="R627"/>
  <c r="L440"/>
  <c r="AC140"/>
  <c r="C443"/>
  <c r="T349"/>
  <c r="L296"/>
  <c r="G526"/>
  <c r="AA179"/>
  <c r="AD421"/>
  <c r="L302"/>
  <c r="B246"/>
  <c r="AE330"/>
  <c r="AA128"/>
  <c r="B37"/>
  <c r="Y280"/>
  <c r="Z293"/>
  <c r="O145"/>
  <c r="S554"/>
  <c r="F694"/>
  <c r="F552"/>
  <c r="AB519"/>
  <c r="O296"/>
  <c r="P209"/>
  <c r="T672"/>
  <c r="AF111"/>
  <c r="X83"/>
  <c r="AF711"/>
  <c r="AC727"/>
  <c r="AE542"/>
  <c r="B367"/>
  <c r="I502"/>
  <c r="Q164"/>
  <c r="G619"/>
  <c r="K590"/>
  <c r="AC333"/>
  <c r="F537"/>
  <c r="J727"/>
  <c r="N650"/>
  <c r="S474"/>
  <c r="I467"/>
  <c r="L291"/>
  <c r="S401"/>
  <c r="C626"/>
  <c r="V668"/>
  <c r="G450"/>
  <c r="Q731"/>
  <c r="AB366"/>
  <c r="B533"/>
  <c r="D659"/>
  <c r="AB426"/>
  <c r="L558"/>
  <c r="AA50"/>
  <c r="C416"/>
  <c r="I590"/>
  <c r="L577"/>
  <c r="G411"/>
  <c r="H132"/>
  <c r="P340"/>
  <c r="O646"/>
  <c r="J724"/>
  <c r="Z416"/>
  <c r="AB713"/>
  <c r="G708"/>
  <c r="Z680"/>
  <c r="AC707"/>
  <c r="W646"/>
  <c r="N327"/>
  <c r="M135"/>
  <c r="O222"/>
  <c r="T335"/>
  <c r="N568"/>
  <c r="AE570"/>
  <c r="K419"/>
  <c r="S386"/>
  <c r="D365"/>
  <c r="N351"/>
  <c r="Y643"/>
  <c r="P717"/>
  <c r="K183"/>
  <c r="G475"/>
  <c r="R120"/>
  <c r="N722"/>
  <c r="AE267"/>
  <c r="T264"/>
  <c r="X43"/>
  <c r="Z310"/>
  <c r="U393"/>
  <c r="S161"/>
  <c r="G273"/>
  <c r="J632"/>
  <c r="N605"/>
  <c r="D368"/>
  <c r="C356"/>
  <c r="B177"/>
  <c r="AE194"/>
  <c r="AA521"/>
  <c r="J618"/>
  <c r="AE318"/>
  <c r="AC357"/>
  <c r="I173"/>
  <c r="F561"/>
  <c r="AC414"/>
  <c r="C695"/>
  <c r="F59"/>
  <c r="P403"/>
  <c r="P601"/>
  <c r="AC56"/>
  <c r="X209"/>
  <c r="U346"/>
  <c r="AB466"/>
  <c r="N161"/>
  <c r="AE209"/>
  <c r="X507"/>
  <c r="P90"/>
  <c r="R331"/>
  <c r="V417"/>
  <c r="L601"/>
  <c r="F372"/>
  <c r="G42"/>
  <c r="J437"/>
  <c r="Q212"/>
  <c r="O400"/>
  <c r="O451"/>
  <c r="I304"/>
  <c r="U680"/>
  <c r="Q727"/>
  <c r="T608"/>
  <c r="AD259"/>
  <c r="AC320"/>
  <c r="L93"/>
  <c r="G50"/>
  <c r="V314"/>
  <c r="AD104"/>
  <c r="C218"/>
  <c r="Q120"/>
  <c r="AA351"/>
  <c r="C74"/>
  <c r="O164"/>
  <c r="AE192"/>
  <c r="R616"/>
  <c r="AE275"/>
  <c r="E197"/>
  <c r="E407"/>
  <c r="N273"/>
  <c r="P285"/>
  <c r="S80"/>
  <c r="B180"/>
  <c r="B97"/>
  <c r="AA508"/>
  <c r="AB137"/>
  <c r="Z373"/>
  <c r="T131"/>
  <c r="C312"/>
  <c r="G171"/>
  <c r="N75"/>
  <c r="AD402"/>
  <c r="D214"/>
  <c r="AC205"/>
  <c r="D339"/>
  <c r="J134"/>
  <c r="F500"/>
  <c r="F731"/>
  <c r="I214"/>
  <c r="AC121"/>
  <c r="AA416"/>
  <c r="AE176"/>
  <c r="R224"/>
  <c r="J595"/>
  <c r="V521"/>
  <c r="AE324"/>
  <c r="U733"/>
  <c r="X650"/>
  <c r="Q183"/>
  <c r="R282"/>
  <c r="X51"/>
  <c r="B643"/>
  <c r="AF529"/>
  <c r="Y228"/>
  <c r="M410"/>
  <c r="AB401"/>
  <c r="S486"/>
  <c r="F173"/>
  <c r="AA338"/>
  <c r="V557"/>
  <c r="L531"/>
  <c r="I471"/>
  <c r="AE332"/>
  <c r="B211"/>
  <c r="AA75"/>
  <c r="E531"/>
  <c r="T181"/>
  <c r="P62"/>
  <c r="Q287"/>
  <c r="X454"/>
  <c r="H66"/>
  <c r="X155"/>
  <c r="I530"/>
  <c r="H57"/>
  <c r="G339"/>
  <c r="V303"/>
  <c r="C249"/>
  <c r="X92"/>
  <c r="E533"/>
  <c r="R366"/>
  <c r="P529"/>
  <c r="S63"/>
  <c r="Y357"/>
  <c r="C41"/>
  <c r="K78"/>
  <c r="AF283"/>
  <c r="P37"/>
  <c r="E477"/>
  <c r="B214"/>
  <c r="G285"/>
  <c r="P703"/>
  <c r="N661"/>
  <c r="T101"/>
  <c r="J226"/>
  <c r="R205"/>
  <c r="N624"/>
  <c r="K198"/>
  <c r="T312"/>
  <c r="AF254"/>
  <c r="B387"/>
  <c r="S655"/>
  <c r="G658"/>
  <c r="K266"/>
  <c r="Z668"/>
  <c r="P128"/>
  <c r="S55"/>
  <c r="D100"/>
  <c r="I509"/>
  <c r="K105"/>
  <c r="C234"/>
  <c r="N121"/>
  <c r="V492"/>
  <c r="F378"/>
  <c r="AF86"/>
  <c r="P518"/>
  <c r="AF181"/>
  <c r="U54"/>
  <c r="C298"/>
  <c r="Q455"/>
  <c r="AB157"/>
  <c r="Z313"/>
  <c r="Y557"/>
  <c r="Y308"/>
  <c r="AB208"/>
  <c r="V723"/>
  <c r="V366"/>
  <c r="AD596"/>
  <c r="AF317"/>
  <c r="AD40"/>
  <c r="O129"/>
  <c r="U586"/>
  <c r="AA322"/>
  <c r="Q362"/>
  <c r="O392"/>
  <c r="C714"/>
  <c r="H227"/>
  <c r="J413"/>
  <c r="D388"/>
  <c r="H120"/>
  <c r="AA298"/>
  <c r="Q271"/>
  <c r="C57"/>
  <c r="AA280"/>
  <c r="H122"/>
  <c r="T151"/>
  <c r="K150"/>
  <c r="O290"/>
  <c r="W147"/>
  <c r="AF717"/>
  <c r="E65"/>
  <c r="H626"/>
  <c r="AD139"/>
  <c r="G685"/>
  <c r="S135"/>
  <c r="T307"/>
  <c r="I465"/>
  <c r="N452"/>
  <c r="E491"/>
  <c r="L477"/>
  <c r="AE48"/>
  <c r="AD99"/>
  <c r="P232"/>
  <c r="P110"/>
  <c r="G354"/>
  <c r="U252"/>
  <c r="P138"/>
  <c r="Y164"/>
  <c r="E452"/>
  <c r="N248"/>
  <c r="Q163"/>
  <c r="AE536"/>
  <c r="AF625"/>
  <c r="AE340"/>
  <c r="AB191"/>
  <c r="U198"/>
  <c r="O201"/>
  <c r="AD244"/>
  <c r="I99"/>
  <c r="G532"/>
  <c r="AB280"/>
  <c r="E487"/>
  <c r="K93"/>
  <c r="T53"/>
  <c r="AD727"/>
  <c r="C561"/>
  <c r="AE472"/>
  <c r="D667"/>
  <c r="S150"/>
  <c r="Z326"/>
  <c r="H607"/>
  <c r="E95"/>
  <c r="Y637"/>
  <c r="AE369"/>
  <c r="I77"/>
  <c r="C328"/>
  <c r="T500"/>
  <c r="AC313"/>
  <c r="AC569"/>
  <c r="M127"/>
  <c r="Z153"/>
  <c r="E110"/>
  <c r="M116"/>
  <c r="F165"/>
  <c r="D127"/>
  <c r="Y418"/>
  <c r="AA53"/>
  <c r="Q86"/>
  <c r="AE518"/>
  <c r="R81"/>
  <c r="AC279"/>
  <c r="C618"/>
  <c r="J648"/>
  <c r="M82"/>
  <c r="P566"/>
  <c r="D172"/>
  <c r="AC323"/>
  <c r="T383"/>
  <c r="AB331"/>
  <c r="V103"/>
  <c r="Z476"/>
  <c r="M45"/>
  <c r="B305"/>
  <c r="Q294"/>
  <c r="G121"/>
  <c r="G37"/>
  <c r="AA282"/>
  <c r="U522"/>
  <c r="V304"/>
  <c r="Z159"/>
  <c r="AC72"/>
  <c r="R315"/>
  <c r="G138"/>
  <c r="H406"/>
  <c r="V214"/>
  <c r="V240"/>
  <c r="M312"/>
  <c r="X445"/>
  <c r="Y214"/>
  <c r="R233"/>
  <c r="AD610"/>
  <c r="S42"/>
  <c r="K86"/>
  <c r="S140"/>
  <c r="O522"/>
  <c r="Q281"/>
  <c r="S306"/>
  <c r="J549"/>
  <c r="E105"/>
  <c r="K159"/>
  <c r="T92"/>
  <c r="K191"/>
  <c r="D167"/>
  <c r="V508"/>
  <c r="AB212"/>
  <c r="AD295"/>
  <c r="AD95"/>
  <c r="Q357"/>
  <c r="L546"/>
  <c r="N359"/>
  <c r="M330"/>
  <c r="B328"/>
  <c r="W100"/>
  <c r="V241"/>
  <c r="Y393"/>
  <c r="H155"/>
  <c r="AE260"/>
  <c r="O174"/>
  <c r="AE215"/>
  <c r="N512"/>
  <c r="P550"/>
  <c r="AC388"/>
  <c r="K236"/>
  <c r="V354"/>
  <c r="S43"/>
  <c r="AF51"/>
  <c r="K461"/>
  <c r="R441"/>
  <c r="AF408"/>
  <c r="N150"/>
  <c r="S444"/>
  <c r="AE627"/>
  <c r="C678"/>
  <c r="P331"/>
  <c r="Q709"/>
  <c r="T527"/>
  <c r="Z637"/>
  <c r="L133"/>
  <c r="X39"/>
  <c r="AC217"/>
  <c r="J119"/>
  <c r="Q516"/>
  <c r="AF381"/>
  <c r="O38"/>
  <c r="AB41"/>
  <c r="D209"/>
  <c r="AB79"/>
  <c r="K164"/>
  <c r="M167"/>
  <c r="AA729"/>
  <c r="T551"/>
  <c r="AE481"/>
  <c r="H134"/>
  <c r="M446"/>
  <c r="AB453"/>
  <c r="AA509"/>
  <c r="AF256"/>
  <c r="B525"/>
  <c r="AD79"/>
  <c r="C595"/>
  <c r="AC708"/>
  <c r="D716"/>
  <c r="Q70"/>
  <c r="P514"/>
  <c r="Q63"/>
  <c r="X544"/>
  <c r="X595"/>
  <c r="R559"/>
  <c r="Y350"/>
  <c r="L124"/>
  <c r="S110"/>
  <c r="P685"/>
  <c r="M519"/>
  <c r="AF366"/>
  <c r="AC424"/>
  <c r="AA117"/>
  <c r="U102"/>
  <c r="I341"/>
  <c r="K460"/>
  <c r="I37"/>
  <c r="S294"/>
  <c r="D370"/>
  <c r="AB103"/>
  <c r="D541"/>
  <c r="P261"/>
  <c r="Y544"/>
  <c r="AD349"/>
  <c r="C289"/>
  <c r="P271"/>
  <c r="C129"/>
  <c r="K537"/>
  <c r="AB101"/>
  <c r="V128"/>
  <c r="X127"/>
  <c r="O104"/>
  <c r="AC348"/>
  <c r="AE354"/>
  <c r="AA371"/>
  <c r="B77"/>
  <c r="I475"/>
  <c r="H468"/>
  <c r="AF272"/>
  <c r="F639"/>
  <c r="H74"/>
  <c r="K402"/>
  <c r="Y413"/>
  <c r="T95"/>
  <c r="F442"/>
  <c r="F184"/>
  <c r="AD49"/>
  <c r="AB296"/>
  <c r="N294"/>
  <c r="I519"/>
  <c r="N619"/>
  <c r="L247"/>
  <c r="H41"/>
  <c r="C523"/>
  <c r="AE679"/>
  <c r="G126"/>
  <c r="I654"/>
  <c r="W125"/>
  <c r="D126"/>
  <c r="O329"/>
  <c r="T46"/>
  <c r="Z480"/>
  <c r="AB673"/>
  <c r="J547"/>
  <c r="S501"/>
  <c r="F596"/>
  <c r="S337"/>
  <c r="Q295"/>
  <c r="V199"/>
  <c r="U136"/>
  <c r="AD62"/>
  <c r="F365"/>
  <c r="AC366"/>
  <c r="H174"/>
  <c r="R45"/>
  <c r="D335"/>
  <c r="D275"/>
  <c r="Y316"/>
  <c r="AD101"/>
  <c r="V280"/>
  <c r="E585"/>
  <c r="Z485"/>
  <c r="V99"/>
  <c r="AF658"/>
  <c r="X435"/>
  <c r="O158"/>
  <c r="Z394"/>
  <c r="B138"/>
  <c r="B166"/>
  <c r="P101"/>
  <c r="X480"/>
  <c r="Q562"/>
  <c r="O417"/>
  <c r="V260"/>
  <c r="Z52"/>
  <c r="V390"/>
  <c r="AC412"/>
  <c r="T461"/>
  <c r="E594"/>
  <c r="K42"/>
  <c r="W697"/>
  <c r="N322"/>
  <c r="H180"/>
  <c r="R376"/>
  <c r="AE485"/>
  <c r="I367"/>
  <c r="AE52"/>
  <c r="R245"/>
  <c r="AB539"/>
  <c r="V612"/>
  <c r="AA499"/>
  <c r="Q343"/>
  <c r="V46"/>
  <c r="P73"/>
  <c r="K57"/>
  <c r="L535"/>
  <c r="D205"/>
  <c r="G179"/>
  <c r="V130"/>
  <c r="U158"/>
  <c r="Q197"/>
  <c r="D176"/>
  <c r="Y139"/>
  <c r="AA47"/>
  <c r="K366"/>
  <c r="O85"/>
  <c r="X499"/>
  <c r="X81"/>
  <c r="AC206"/>
  <c r="O221"/>
  <c r="AE187"/>
  <c r="N297"/>
  <c r="X591"/>
  <c r="F660"/>
  <c r="Y464"/>
  <c r="AE74"/>
  <c r="P183"/>
  <c r="Z716"/>
  <c r="AB547"/>
  <c r="K389"/>
  <c r="R243"/>
  <c r="W585"/>
  <c r="M379"/>
  <c r="E42"/>
  <c r="L317"/>
  <c r="K407"/>
  <c r="Z66"/>
  <c r="C112"/>
  <c r="R309"/>
  <c r="M319"/>
  <c r="O152"/>
  <c r="Q178"/>
  <c r="AE80"/>
  <c r="L42"/>
  <c r="AC41"/>
  <c r="E41"/>
  <c r="H152"/>
  <c r="Q606"/>
  <c r="V712"/>
  <c r="R426"/>
  <c r="H341"/>
  <c r="N97"/>
  <c r="AA610"/>
  <c r="M576"/>
  <c r="F256"/>
  <c r="AD256"/>
  <c r="P322"/>
  <c r="AA151"/>
  <c r="AB106"/>
  <c r="G106"/>
  <c r="AD127"/>
  <c r="Q256"/>
  <c r="B450"/>
  <c r="K475"/>
  <c r="J48"/>
  <c r="J154"/>
  <c r="AC248"/>
  <c r="J409"/>
  <c r="D207"/>
  <c r="L321"/>
  <c r="R203"/>
  <c r="Q655"/>
  <c r="AA255"/>
  <c r="C496"/>
  <c r="AC581"/>
  <c r="AA661"/>
  <c r="AE552"/>
  <c r="X339"/>
  <c r="AC405"/>
  <c r="AE397"/>
  <c r="E270"/>
  <c r="D401"/>
  <c r="V452"/>
  <c r="X284"/>
  <c r="H533"/>
  <c r="L520"/>
  <c r="B664"/>
  <c r="AF646"/>
  <c r="AB180"/>
  <c r="W104"/>
  <c r="B562"/>
  <c r="V101"/>
  <c r="V78"/>
  <c r="C590"/>
  <c r="F392"/>
  <c r="C563"/>
  <c r="Y270"/>
  <c r="D462"/>
  <c r="AA323"/>
  <c r="O78"/>
  <c r="C521"/>
  <c r="W548"/>
  <c r="I206"/>
  <c r="X93"/>
  <c r="AB269"/>
  <c r="Q85"/>
  <c r="X90"/>
  <c r="W707"/>
  <c r="E39"/>
  <c r="W655"/>
  <c r="Z593"/>
  <c r="E574"/>
  <c r="R132"/>
  <c r="X597"/>
  <c r="C268"/>
  <c r="R516"/>
  <c r="L686"/>
  <c r="M144"/>
  <c r="K570"/>
  <c r="AB73"/>
  <c r="N54"/>
  <c r="U464"/>
  <c r="H50"/>
  <c r="F83"/>
  <c r="C58"/>
  <c r="U500"/>
  <c r="B143"/>
  <c r="H331"/>
  <c r="L267"/>
  <c r="X75"/>
  <c r="R378"/>
  <c r="D103"/>
  <c r="R393"/>
  <c r="F181"/>
  <c r="T55"/>
  <c r="K334"/>
  <c r="G190"/>
  <c r="L319"/>
  <c r="AF678"/>
  <c r="Y348"/>
  <c r="F206"/>
  <c r="G521"/>
  <c r="AB201"/>
  <c r="W282"/>
  <c r="AC143"/>
  <c r="AD416"/>
  <c r="AF282"/>
  <c r="AB321"/>
  <c r="E104"/>
  <c r="S596"/>
  <c r="Y52"/>
  <c r="F390"/>
  <c r="V386"/>
  <c r="AA483"/>
  <c r="F334"/>
  <c r="H260"/>
  <c r="I298"/>
  <c r="X347"/>
  <c r="V525"/>
  <c r="M412"/>
  <c r="P216"/>
  <c r="U336"/>
  <c r="J735"/>
  <c r="D398"/>
  <c r="Z625"/>
  <c r="F427"/>
  <c r="M439"/>
  <c r="AB559"/>
  <c r="Z167"/>
  <c r="AF141"/>
  <c r="O448"/>
  <c r="V309"/>
  <c r="K716"/>
  <c r="D55"/>
  <c r="V45"/>
  <c r="AB109"/>
  <c r="I141"/>
  <c r="M381"/>
  <c r="AF232"/>
  <c r="AA331"/>
  <c r="L467"/>
  <c r="AB581"/>
  <c r="N361"/>
  <c r="S287"/>
  <c r="H695"/>
  <c r="AA133"/>
  <c r="X400"/>
  <c r="J583"/>
  <c r="AE112"/>
  <c r="K273"/>
  <c r="S213"/>
  <c r="W501"/>
  <c r="D446"/>
  <c r="G703"/>
  <c r="J491"/>
  <c r="U181"/>
  <c r="AA444"/>
  <c r="R49"/>
  <c r="O501"/>
  <c r="X74"/>
  <c r="Y224"/>
  <c r="D203"/>
  <c r="L259"/>
  <c r="Z358"/>
  <c r="C252"/>
  <c r="C136"/>
  <c r="R666"/>
  <c r="V68"/>
  <c r="R299"/>
  <c r="L146"/>
  <c r="AF300"/>
  <c r="L383"/>
  <c r="H236"/>
  <c r="V120"/>
  <c r="H530"/>
  <c r="M659"/>
  <c r="AF457"/>
  <c r="D69"/>
  <c r="F374"/>
  <c r="Q216"/>
  <c r="C116"/>
  <c r="U138"/>
  <c r="F370"/>
  <c r="W505"/>
  <c r="X532"/>
  <c r="H86"/>
  <c r="O547"/>
  <c r="J51"/>
  <c r="AB272"/>
  <c r="L632"/>
  <c r="AF450"/>
  <c r="K444"/>
  <c r="E616"/>
  <c r="L368"/>
  <c r="U396"/>
  <c r="AE51"/>
  <c r="N270"/>
  <c r="T68"/>
  <c r="I342"/>
  <c r="D481"/>
  <c r="S395"/>
  <c r="K382"/>
  <c r="L301"/>
  <c r="M145"/>
  <c r="AF114"/>
  <c r="J237"/>
  <c r="M347"/>
  <c r="U531"/>
  <c r="AA57"/>
  <c r="AF427"/>
  <c r="D399"/>
  <c r="AB258"/>
  <c r="X433"/>
  <c r="Y360"/>
  <c r="P194"/>
  <c r="G461"/>
  <c r="K143"/>
  <c r="Z127"/>
  <c r="Q246"/>
  <c r="J57"/>
  <c r="O175"/>
  <c r="O633"/>
  <c r="F292"/>
  <c r="D357"/>
  <c r="AA429"/>
  <c r="R115"/>
  <c r="R37"/>
  <c r="K623"/>
  <c r="E227"/>
  <c r="U124"/>
  <c r="G431"/>
  <c r="F176"/>
  <c r="AB246"/>
  <c r="U275"/>
  <c r="R702"/>
  <c r="Y647"/>
  <c r="V667"/>
  <c r="C243"/>
  <c r="P120"/>
  <c r="Y202"/>
  <c r="S418"/>
  <c r="W523"/>
  <c r="O557"/>
  <c r="W221"/>
  <c r="D396"/>
  <c r="R395"/>
  <c r="X688"/>
  <c r="L202"/>
  <c r="T346"/>
  <c r="T134"/>
  <c r="M244"/>
  <c r="AF143"/>
  <c r="T674"/>
  <c r="AA123"/>
  <c r="T170"/>
  <c r="U61"/>
  <c r="C151"/>
  <c r="G281"/>
  <c r="C85"/>
  <c r="D490"/>
  <c r="I139"/>
  <c r="N172"/>
  <c r="T669"/>
  <c r="AE371"/>
  <c r="S503"/>
  <c r="O168"/>
  <c r="L43"/>
  <c r="N343"/>
  <c r="C73"/>
  <c r="R306"/>
  <c r="AC57"/>
  <c r="C160"/>
  <c r="O337"/>
  <c r="AF81"/>
  <c r="Q167"/>
  <c r="Q103"/>
  <c r="M353"/>
  <c r="B591"/>
  <c r="R251"/>
  <c r="Y186"/>
  <c r="S467"/>
  <c r="B163"/>
  <c r="N288"/>
  <c r="AA264"/>
  <c r="O192"/>
  <c r="G90"/>
  <c r="P107"/>
  <c r="R423"/>
  <c r="C110"/>
  <c r="M141"/>
  <c r="W596"/>
  <c r="Q695"/>
  <c r="R94"/>
  <c r="T563"/>
  <c r="J611"/>
  <c r="Y262"/>
  <c r="U57"/>
  <c r="Z78"/>
  <c r="D646"/>
  <c r="L279"/>
  <c r="Q97"/>
  <c r="Q436"/>
  <c r="K292"/>
  <c r="G208"/>
  <c r="Z325"/>
  <c r="Y635"/>
  <c r="R186"/>
  <c r="I656"/>
  <c r="F336"/>
  <c r="B430"/>
  <c r="O40"/>
  <c r="U349"/>
  <c r="K114"/>
  <c r="AB38"/>
  <c r="C119"/>
  <c r="AF584"/>
  <c r="AF572"/>
  <c r="L634"/>
  <c r="K683"/>
  <c r="C338"/>
  <c r="W317"/>
  <c r="C70"/>
  <c r="D359"/>
  <c r="O610"/>
  <c r="V136"/>
  <c r="R158"/>
  <c r="B658"/>
  <c r="AB492"/>
  <c r="B703"/>
  <c r="W593"/>
  <c r="F118"/>
  <c r="AC96"/>
  <c r="L358"/>
  <c r="B345"/>
  <c r="Z148"/>
  <c r="H434"/>
  <c r="N255"/>
  <c r="I284"/>
  <c r="M595"/>
  <c r="Q239"/>
  <c r="T265"/>
  <c r="AC244"/>
  <c r="R655"/>
  <c r="G185"/>
  <c r="I517"/>
  <c r="AD373"/>
  <c r="U257"/>
  <c r="D191"/>
  <c r="R250"/>
  <c r="AE271"/>
  <c r="R371"/>
  <c r="B407"/>
  <c r="X286"/>
  <c r="D78"/>
  <c r="D410"/>
  <c r="N263"/>
  <c r="J86"/>
  <c r="X504"/>
  <c r="W91"/>
  <c r="K645"/>
  <c r="Z202"/>
  <c r="M149"/>
  <c r="U123"/>
  <c r="C195"/>
  <c r="U698"/>
  <c r="AA283"/>
  <c r="Y552"/>
  <c r="AC350"/>
  <c r="T201"/>
  <c r="B403"/>
  <c r="AE465"/>
  <c r="AD61"/>
  <c r="N218"/>
  <c r="B227"/>
  <c r="G92"/>
  <c r="AF462"/>
  <c r="X113"/>
  <c r="P56"/>
  <c r="O397"/>
  <c r="O269"/>
  <c r="Q377"/>
  <c r="T174"/>
  <c r="AD391"/>
  <c r="G101"/>
  <c r="AD158"/>
  <c r="B661"/>
  <c r="U291"/>
  <c r="K244"/>
  <c r="Q65"/>
  <c r="B99"/>
  <c r="AD523"/>
  <c r="G609"/>
  <c r="X151"/>
  <c r="K298"/>
  <c r="B423"/>
  <c r="K390"/>
  <c r="I115"/>
  <c r="K337"/>
  <c r="N670"/>
  <c r="H242"/>
  <c r="E422"/>
  <c r="Q324"/>
  <c r="T205"/>
  <c r="AE143"/>
  <c r="C490"/>
  <c r="P647"/>
  <c r="P251"/>
  <c r="U568"/>
  <c r="P313"/>
  <c r="R170"/>
  <c r="Y528"/>
  <c r="AA254"/>
  <c r="Y285"/>
  <c r="E273"/>
  <c r="Y546"/>
  <c r="N665"/>
  <c r="P535"/>
  <c r="Z322"/>
  <c r="J395"/>
  <c r="K601"/>
  <c r="F52"/>
  <c r="AF621"/>
  <c r="C458"/>
  <c r="AF384"/>
  <c r="S711"/>
  <c r="B704"/>
  <c r="D733"/>
  <c r="S400"/>
  <c r="T507"/>
  <c r="P65"/>
  <c r="AE363"/>
  <c r="E169"/>
  <c r="E525"/>
  <c r="N281"/>
  <c r="O590"/>
  <c r="H708"/>
  <c r="AE391"/>
  <c r="P411"/>
  <c r="AB153"/>
  <c r="I574"/>
  <c r="C113"/>
  <c r="D254"/>
  <c r="AF108"/>
  <c r="N447"/>
  <c r="AC132"/>
  <c r="H628"/>
  <c r="Q528"/>
  <c r="L397"/>
  <c r="AD88"/>
  <c r="Y134"/>
  <c r="Q533"/>
  <c r="S242"/>
  <c r="Q106"/>
  <c r="E386"/>
  <c r="AF562"/>
  <c r="Y662"/>
  <c r="C315"/>
  <c r="G520"/>
  <c r="AA91"/>
  <c r="E360"/>
  <c r="E224"/>
  <c r="H452"/>
  <c r="N191"/>
  <c r="M128"/>
  <c r="C46"/>
  <c r="W93"/>
  <c r="AE678"/>
  <c r="O227"/>
  <c r="M289"/>
  <c r="S382"/>
  <c r="L697"/>
  <c r="F655"/>
  <c r="AA171"/>
  <c r="C227"/>
  <c r="G41"/>
  <c r="V630"/>
  <c r="U52"/>
  <c r="Q368"/>
  <c r="AA728"/>
  <c r="N46"/>
  <c r="W222"/>
  <c r="Q265"/>
  <c r="T56"/>
  <c r="L388"/>
  <c r="AA364"/>
  <c r="L324"/>
  <c r="AC421"/>
  <c r="AA78"/>
  <c r="AE521"/>
  <c r="AF211"/>
  <c r="W159"/>
  <c r="X408"/>
  <c r="V238"/>
  <c r="AC686"/>
  <c r="V631"/>
  <c r="AC203"/>
  <c r="W131"/>
  <c r="AB107"/>
  <c r="V52"/>
  <c r="C639"/>
  <c r="N76"/>
  <c r="F492"/>
  <c r="AE248"/>
  <c r="O348"/>
  <c r="P125"/>
  <c r="K651"/>
  <c r="AC301"/>
  <c r="V81"/>
  <c r="T37"/>
  <c r="F155"/>
  <c r="AA328"/>
  <c r="U365"/>
  <c r="AE86"/>
  <c r="T222"/>
  <c r="AF509"/>
  <c r="I581"/>
  <c r="X512"/>
  <c r="P40"/>
  <c r="AD443"/>
  <c r="N197"/>
  <c r="AB413"/>
  <c r="AB699"/>
  <c r="Q648"/>
  <c r="S545"/>
  <c r="F170"/>
  <c r="AD581"/>
  <c r="L594"/>
  <c r="V139"/>
  <c r="V116"/>
  <c r="Z657"/>
  <c r="W515"/>
  <c r="Z366"/>
  <c r="X350"/>
  <c r="M146"/>
  <c r="W81"/>
  <c r="B251"/>
  <c r="K600"/>
  <c r="I83"/>
  <c r="O111"/>
  <c r="G182"/>
  <c r="M131"/>
  <c r="L465"/>
  <c r="U77"/>
  <c r="G635"/>
  <c r="AA624"/>
  <c r="G268"/>
  <c r="AD441"/>
  <c r="I503"/>
  <c r="W180"/>
  <c r="AB349"/>
  <c r="AA161"/>
  <c r="I129"/>
  <c r="E47"/>
  <c r="Z545"/>
  <c r="M337"/>
  <c r="AB120"/>
  <c r="Z350"/>
  <c r="AE680"/>
  <c r="E296"/>
  <c r="AD557"/>
  <c r="AA290"/>
  <c r="K205"/>
  <c r="M65"/>
  <c r="N402"/>
  <c r="Y194"/>
  <c r="N155"/>
  <c r="Y525"/>
  <c r="AD567"/>
  <c r="Z64"/>
  <c r="AC380"/>
  <c r="M247"/>
  <c r="B640"/>
  <c r="E295"/>
  <c r="H509"/>
  <c r="O161"/>
  <c r="AB144"/>
  <c r="Q49"/>
  <c r="P192"/>
  <c r="H115"/>
  <c r="V456"/>
  <c r="AB244"/>
  <c r="M482"/>
  <c r="N185"/>
  <c r="AE348"/>
  <c r="AB430"/>
  <c r="K424"/>
  <c r="AA450"/>
  <c r="G522"/>
  <c r="X253"/>
  <c r="AB313"/>
  <c r="AB509"/>
  <c r="I621"/>
  <c r="J145"/>
  <c r="N55"/>
  <c r="AE411"/>
  <c r="Q665"/>
  <c r="S122"/>
  <c r="AD121"/>
  <c r="AE274"/>
  <c r="J276"/>
  <c r="D427"/>
  <c r="I123"/>
  <c r="B594"/>
  <c r="J424"/>
  <c r="S506"/>
  <c r="AE263"/>
  <c r="C346"/>
  <c r="W610"/>
  <c r="I667"/>
  <c r="D219"/>
  <c r="AB330"/>
  <c r="AE529"/>
  <c r="B506"/>
  <c r="B56"/>
  <c r="Y303"/>
  <c r="W167"/>
  <c r="T342"/>
  <c r="M64"/>
  <c r="E189"/>
  <c r="D261"/>
  <c r="AE137"/>
  <c r="N71"/>
  <c r="W170"/>
  <c r="AC338"/>
  <c r="R106"/>
  <c r="Y496"/>
  <c r="Y401"/>
  <c r="M539"/>
  <c r="AE620"/>
  <c r="U444"/>
  <c r="J254"/>
  <c r="G89"/>
  <c r="R634"/>
  <c r="AA99"/>
  <c r="Z282"/>
  <c r="V395"/>
  <c r="AC580"/>
  <c r="U612"/>
  <c r="AE166"/>
  <c r="L555"/>
  <c r="W470"/>
  <c r="E388"/>
  <c r="Z584"/>
  <c r="E109"/>
  <c r="M575"/>
  <c r="AD137"/>
  <c r="X368"/>
  <c r="X52"/>
  <c r="R199"/>
  <c r="T271"/>
  <c r="AD312"/>
  <c r="J660"/>
  <c r="AE463"/>
  <c r="D340"/>
  <c r="W244"/>
  <c r="S402"/>
  <c r="AD93"/>
  <c r="M368"/>
  <c r="H330"/>
  <c r="Q159"/>
  <c r="S37"/>
  <c r="I357"/>
  <c r="R172"/>
  <c r="W72"/>
  <c r="AF247"/>
  <c r="F113"/>
  <c r="F205"/>
  <c r="R504"/>
  <c r="AC392"/>
  <c r="I275"/>
  <c r="B280"/>
  <c r="C165"/>
  <c r="AC597"/>
  <c r="C438"/>
  <c r="O355"/>
  <c r="M178"/>
  <c r="Y182"/>
  <c r="K188"/>
  <c r="W203"/>
  <c r="AE364"/>
  <c r="Y362"/>
  <c r="M292"/>
  <c r="C442"/>
  <c r="Q651"/>
  <c r="AD43"/>
  <c r="V110"/>
  <c r="I100"/>
  <c r="T333"/>
  <c r="Q329"/>
  <c r="R156"/>
  <c r="N95"/>
  <c r="AC385"/>
  <c r="O334"/>
  <c r="O82"/>
  <c r="AD59"/>
  <c r="V123"/>
  <c r="V61"/>
  <c r="AB468"/>
  <c r="C598"/>
  <c r="N582"/>
  <c r="R619"/>
  <c r="W41"/>
  <c r="AE223"/>
  <c r="N56"/>
  <c r="AA531"/>
  <c r="W241"/>
  <c r="T380"/>
  <c r="Q467"/>
  <c r="Q158"/>
  <c r="U40"/>
  <c r="Q359"/>
  <c r="S195"/>
  <c r="AD176"/>
  <c r="C230"/>
  <c r="Z269"/>
  <c r="M140"/>
  <c r="U119"/>
  <c r="AD216"/>
  <c r="Y112"/>
  <c r="T146"/>
  <c r="T116"/>
  <c r="V264"/>
  <c r="T159"/>
  <c r="L536"/>
  <c r="F420"/>
  <c r="I344"/>
  <c r="F103"/>
  <c r="D613"/>
  <c r="D169"/>
  <c r="G218"/>
  <c r="C469"/>
  <c r="T118"/>
  <c r="O166"/>
  <c r="AC82"/>
  <c r="J376"/>
  <c r="X733"/>
  <c r="AC339"/>
  <c r="I335"/>
  <c r="X289"/>
  <c r="AB333"/>
  <c r="AC645"/>
  <c r="AB260"/>
  <c r="Z54"/>
  <c r="D131"/>
  <c r="P501"/>
  <c r="N139"/>
  <c r="K454"/>
  <c r="D84"/>
  <c r="O266"/>
  <c r="C448"/>
  <c r="U174"/>
  <c r="Z73"/>
  <c r="T503"/>
  <c r="AC67"/>
  <c r="Q645"/>
  <c r="C449"/>
  <c r="X690"/>
  <c r="Z503"/>
  <c r="H344"/>
  <c r="K423"/>
  <c r="R404"/>
  <c r="M152"/>
  <c r="H205"/>
  <c r="U731"/>
  <c r="K239"/>
  <c r="U353"/>
  <c r="U225"/>
  <c r="N206"/>
  <c r="AA473"/>
  <c r="R225"/>
  <c r="AE360"/>
  <c r="K251"/>
  <c r="G373"/>
  <c r="Y234"/>
  <c r="G575"/>
  <c r="D279"/>
  <c r="S388"/>
  <c r="K252"/>
  <c r="U255"/>
  <c r="K95"/>
  <c r="N210"/>
  <c r="S249"/>
  <c r="AA162"/>
  <c r="M212"/>
  <c r="N371"/>
  <c r="Y290"/>
  <c r="F465"/>
  <c r="E524"/>
  <c r="AF235"/>
  <c r="O589"/>
  <c r="Z614"/>
  <c r="Q693"/>
  <c r="AA427"/>
  <c r="E216"/>
  <c r="V197"/>
  <c r="O499"/>
  <c r="AE141"/>
  <c r="AD286"/>
  <c r="Z424"/>
  <c r="E368"/>
  <c r="J91"/>
  <c r="E158"/>
  <c r="U243"/>
  <c r="Q304"/>
  <c r="M195"/>
  <c r="I101"/>
  <c r="M153"/>
  <c r="AB588"/>
  <c r="AA86"/>
  <c r="H105"/>
  <c r="F172"/>
  <c r="AF222"/>
  <c r="J241"/>
  <c r="AE170"/>
  <c r="M75"/>
  <c r="U376"/>
  <c r="M568"/>
  <c r="D37"/>
  <c r="M177"/>
  <c r="P421"/>
  <c r="X178"/>
  <c r="AC136"/>
  <c r="AD396"/>
  <c r="U190"/>
  <c r="K500"/>
  <c r="V670"/>
  <c r="AA168"/>
  <c r="AF295"/>
  <c r="L151"/>
  <c r="V453"/>
  <c r="D253"/>
  <c r="Z517"/>
  <c r="U343"/>
  <c r="AE517"/>
  <c r="D619"/>
  <c r="P55"/>
  <c r="B413"/>
  <c r="Q89"/>
  <c r="E289"/>
  <c r="P379"/>
  <c r="Y587"/>
  <c r="J273"/>
  <c r="AC508"/>
  <c r="Z703"/>
  <c r="U148"/>
  <c r="U269"/>
  <c r="L108"/>
  <c r="L88"/>
  <c r="AA165"/>
  <c r="N448"/>
  <c r="J193"/>
  <c r="E261"/>
  <c r="K383"/>
  <c r="T197"/>
  <c r="L336"/>
  <c r="U168"/>
  <c r="D57"/>
  <c r="U378"/>
  <c r="W153"/>
  <c r="F338"/>
  <c r="AC151"/>
  <c r="I356"/>
  <c r="C517"/>
  <c r="D435"/>
  <c r="Z272"/>
  <c r="N300"/>
  <c r="L284"/>
  <c r="S591"/>
  <c r="AF478"/>
  <c r="S73"/>
  <c r="N149"/>
  <c r="P236"/>
  <c r="M336"/>
  <c r="O621"/>
  <c r="Z145"/>
  <c r="L85"/>
  <c r="U340"/>
  <c r="AF479"/>
  <c r="J138"/>
  <c r="AE89"/>
  <c r="K335"/>
  <c r="AF614"/>
  <c r="T711"/>
  <c r="B58"/>
  <c r="AD490"/>
  <c r="S662"/>
  <c r="K51"/>
  <c r="AB310"/>
  <c r="Y352"/>
  <c r="R151"/>
  <c r="O314"/>
  <c r="U290"/>
  <c r="G490"/>
  <c r="G420"/>
  <c r="J322"/>
  <c r="R119"/>
  <c r="P167"/>
  <c r="AC169"/>
  <c r="C379"/>
  <c r="Q438"/>
  <c r="AC150"/>
  <c r="AE185"/>
  <c r="M121"/>
  <c r="Z70"/>
  <c r="S360"/>
  <c r="D577"/>
  <c r="R482"/>
  <c r="AB189"/>
  <c r="AC386"/>
  <c r="AD229"/>
  <c r="AE247"/>
  <c r="S362"/>
  <c r="E102"/>
  <c r="E166"/>
  <c r="AE440"/>
  <c r="AB732"/>
  <c r="AE675"/>
  <c r="U561"/>
  <c r="O350"/>
  <c r="T640"/>
  <c r="M261"/>
  <c r="J147"/>
  <c r="C571"/>
  <c r="Y354"/>
  <c r="E260"/>
  <c r="K399"/>
  <c r="R400"/>
  <c r="O628"/>
  <c r="M396"/>
  <c r="S363"/>
  <c r="N636"/>
  <c r="W316"/>
  <c r="S240"/>
  <c r="U78"/>
  <c r="T326"/>
  <c r="O354"/>
  <c r="S203"/>
  <c r="T450"/>
  <c r="P395"/>
  <c r="P732"/>
  <c r="J653"/>
  <c r="J304"/>
  <c r="T167"/>
  <c r="H391"/>
  <c r="Y603"/>
  <c r="AE399"/>
  <c r="R314"/>
  <c r="F428"/>
  <c r="P129"/>
  <c r="X40"/>
  <c r="I408"/>
  <c r="AE343"/>
  <c r="G654"/>
  <c r="F675"/>
  <c r="T392"/>
  <c r="P106"/>
  <c r="O281"/>
  <c r="Z317"/>
  <c r="B84"/>
  <c r="Z465"/>
  <c r="E38"/>
  <c r="F94"/>
  <c r="N626"/>
  <c r="E280"/>
  <c r="Q574"/>
  <c r="P440"/>
  <c r="G267"/>
  <c r="Y240"/>
  <c r="V246"/>
  <c r="W173"/>
  <c r="P46"/>
  <c r="D601"/>
  <c r="AC123"/>
  <c r="P345"/>
  <c r="X304"/>
  <c r="O356"/>
  <c r="J726"/>
  <c r="U188"/>
  <c r="E325"/>
  <c r="Y437"/>
  <c r="U328"/>
  <c r="AC50"/>
  <c r="AD679"/>
  <c r="D593"/>
  <c r="H48"/>
  <c r="AC153"/>
  <c r="AD516"/>
  <c r="Q336"/>
  <c r="E303"/>
  <c r="AC127"/>
  <c r="I190"/>
  <c r="C334"/>
  <c r="Q247"/>
  <c r="C236"/>
  <c r="AA100"/>
  <c r="V231"/>
  <c r="F151"/>
  <c r="X192"/>
  <c r="H385"/>
  <c r="I222"/>
  <c r="W679"/>
  <c r="U58"/>
  <c r="L220"/>
  <c r="F267"/>
  <c r="P38"/>
  <c r="AE252"/>
  <c r="H219"/>
  <c r="Y48"/>
  <c r="E116"/>
  <c r="AA387"/>
  <c r="C502"/>
  <c r="N163"/>
  <c r="AB193"/>
  <c r="AB324"/>
  <c r="U197"/>
  <c r="N88"/>
  <c r="Y297"/>
  <c r="F212"/>
  <c r="U466"/>
  <c r="S624"/>
  <c r="J449"/>
  <c r="Z161"/>
  <c r="X133"/>
  <c r="AD470"/>
  <c r="D723"/>
  <c r="Z673"/>
  <c r="P645"/>
  <c r="I414"/>
  <c r="H634"/>
  <c r="V284"/>
  <c r="L346"/>
  <c r="K648"/>
  <c r="AF379"/>
  <c r="E383"/>
  <c r="B253"/>
  <c r="G157"/>
  <c r="C594"/>
  <c r="H382"/>
  <c r="U80"/>
  <c r="P199"/>
  <c r="D185"/>
  <c r="H374"/>
  <c r="F187"/>
  <c r="R610"/>
  <c r="U409"/>
  <c r="D252"/>
  <c r="J368"/>
  <c r="J282"/>
  <c r="O719"/>
  <c r="K186"/>
  <c r="Q496"/>
  <c r="Y59"/>
  <c r="G345"/>
  <c r="O673"/>
  <c r="AC681"/>
  <c r="F599"/>
  <c r="J84"/>
  <c r="X258"/>
  <c r="AE159"/>
  <c r="E284"/>
  <c r="G239"/>
  <c r="H309"/>
  <c r="N60"/>
  <c r="AB200"/>
  <c r="AD141"/>
  <c r="Q251"/>
  <c r="AB216"/>
  <c r="AE342"/>
  <c r="U126"/>
  <c r="AF364"/>
  <c r="L356"/>
  <c r="H124"/>
  <c r="R294"/>
  <c r="Q242"/>
  <c r="O462"/>
  <c r="J518"/>
  <c r="AF59"/>
  <c r="X667"/>
  <c r="S171"/>
  <c r="K172"/>
  <c r="T544"/>
  <c r="V223"/>
  <c r="I39"/>
  <c r="G255"/>
  <c r="E656"/>
  <c r="H217"/>
  <c r="I257"/>
  <c r="I168"/>
  <c r="P268"/>
  <c r="K326"/>
  <c r="Z694"/>
  <c r="L214"/>
  <c r="B323"/>
  <c r="N655"/>
  <c r="K260"/>
  <c r="S638"/>
  <c r="Z240"/>
  <c r="E180"/>
  <c r="P182"/>
  <c r="AC484"/>
  <c r="N554"/>
  <c r="M269"/>
  <c r="B475"/>
  <c r="K137"/>
  <c r="O359"/>
  <c r="M525"/>
  <c r="AE516"/>
  <c r="G169"/>
  <c r="M256"/>
  <c r="AA191"/>
  <c r="S117"/>
  <c r="P564"/>
  <c r="V555"/>
  <c r="Z429"/>
  <c r="H142"/>
  <c r="S151"/>
  <c r="D316"/>
  <c r="P664"/>
  <c r="AA319"/>
  <c r="C107"/>
  <c r="Q264"/>
  <c r="P189"/>
  <c r="AC628"/>
  <c r="C101"/>
  <c r="L122"/>
  <c r="AB638"/>
  <c r="AC38"/>
  <c r="K52"/>
  <c r="W255"/>
  <c r="X100"/>
  <c r="C333"/>
  <c r="F73"/>
  <c r="V108"/>
  <c r="X82"/>
  <c r="AE319"/>
  <c r="AE174"/>
  <c r="R171"/>
  <c r="D269"/>
  <c r="K119"/>
  <c r="X470"/>
  <c r="AE245"/>
  <c r="C80"/>
  <c r="H518"/>
  <c r="AB213"/>
  <c r="AB182"/>
  <c r="Z75"/>
  <c r="H153"/>
  <c r="Q72"/>
  <c r="J80"/>
  <c r="D693"/>
  <c r="P459"/>
  <c r="O217"/>
  <c r="S214"/>
  <c r="M277"/>
  <c r="R529"/>
  <c r="F456"/>
  <c r="V129"/>
  <c r="B265"/>
  <c r="D367"/>
  <c r="C537"/>
  <c r="P492"/>
  <c r="S683"/>
  <c r="AC489"/>
  <c r="AC197"/>
  <c r="AE665"/>
  <c r="K341"/>
  <c r="AE175"/>
  <c r="E46"/>
  <c r="AF314"/>
  <c r="X98"/>
  <c r="E106"/>
  <c r="M365"/>
  <c r="T191"/>
  <c r="Z246"/>
  <c r="Y252"/>
  <c r="J115"/>
  <c r="M93"/>
  <c r="U37"/>
  <c r="R272"/>
  <c r="AD445"/>
  <c r="D170"/>
  <c r="P44"/>
  <c r="O86"/>
  <c r="O94"/>
  <c r="S230"/>
  <c r="AC234"/>
  <c r="Y68"/>
  <c r="O704"/>
  <c r="L101"/>
  <c r="K167"/>
  <c r="D245"/>
  <c r="AF447"/>
  <c r="R201"/>
  <c r="U297"/>
  <c r="M68"/>
  <c r="I380"/>
  <c r="AB613"/>
  <c r="U292"/>
  <c r="N44"/>
  <c r="R573"/>
  <c r="F43"/>
  <c r="L265"/>
  <c r="AB723"/>
  <c r="AB88"/>
  <c r="AF191"/>
  <c r="P113"/>
  <c r="D377"/>
  <c r="D728"/>
  <c r="Z484"/>
  <c r="F280"/>
  <c r="P202"/>
  <c r="AE403"/>
  <c r="U244"/>
  <c r="I482"/>
  <c r="J601"/>
  <c r="AA581"/>
  <c r="W358"/>
  <c r="P679"/>
  <c r="J338"/>
  <c r="AB615"/>
  <c r="T208"/>
  <c r="W286"/>
  <c r="Q238"/>
  <c r="P89"/>
  <c r="F349"/>
  <c r="Q677"/>
  <c r="AB387"/>
  <c r="G64"/>
  <c r="V222"/>
  <c r="AB427"/>
  <c r="AA81"/>
  <c r="AD430"/>
  <c r="M550"/>
  <c r="O57"/>
  <c r="K140"/>
  <c r="V454"/>
  <c r="F376"/>
  <c r="AB326"/>
  <c r="V192"/>
  <c r="S180"/>
  <c r="M166"/>
  <c r="R128"/>
  <c r="Y78"/>
  <c r="B311"/>
  <c r="AA591"/>
  <c r="AB343"/>
  <c r="L210"/>
  <c r="AC88"/>
  <c r="K622"/>
  <c r="I103"/>
  <c r="V252"/>
  <c r="I561"/>
  <c r="H323"/>
  <c r="J65"/>
  <c r="Y222"/>
  <c r="AC87"/>
  <c r="C145"/>
  <c r="T332"/>
  <c r="S118"/>
  <c r="AE70"/>
  <c r="M433"/>
  <c r="E247"/>
  <c r="E175"/>
  <c r="X158"/>
  <c r="J580"/>
  <c r="C76"/>
  <c r="G407"/>
  <c r="AD179"/>
  <c r="B701"/>
  <c r="O491"/>
  <c r="AD582"/>
  <c r="K349"/>
  <c r="R328"/>
  <c r="AC662"/>
  <c r="K517"/>
  <c r="AE250"/>
  <c r="X302"/>
  <c r="N335"/>
  <c r="AC227"/>
  <c r="K531"/>
  <c r="AF178"/>
  <c r="AF193"/>
  <c r="R74"/>
  <c r="C53"/>
  <c r="AC167"/>
  <c r="I153"/>
  <c r="P728"/>
  <c r="K104"/>
  <c r="V728"/>
  <c r="W458"/>
  <c r="V206"/>
  <c r="I312"/>
  <c r="Q117"/>
  <c r="AA366"/>
  <c r="R204"/>
  <c r="N166"/>
  <c r="C495"/>
  <c r="AA464"/>
  <c r="AD611"/>
  <c r="S152"/>
  <c r="O305"/>
  <c r="T74"/>
  <c r="K509"/>
  <c r="X205"/>
  <c r="AC74"/>
  <c r="T194"/>
  <c r="AC404"/>
  <c r="X218"/>
  <c r="Z183"/>
  <c r="S309"/>
  <c r="M84"/>
  <c r="AB288"/>
  <c r="Z129"/>
  <c r="H395"/>
  <c r="AE136"/>
  <c r="R152"/>
  <c r="AE406"/>
  <c r="C257"/>
  <c r="Q236"/>
  <c r="T478"/>
  <c r="I221"/>
  <c r="T160"/>
  <c r="E474"/>
  <c r="G410"/>
  <c r="G304"/>
  <c r="L323"/>
  <c r="M207"/>
  <c r="R279"/>
  <c r="D96"/>
  <c r="I132"/>
  <c r="AF156"/>
  <c r="O249"/>
  <c r="J130"/>
  <c r="Y717"/>
  <c r="T41"/>
  <c r="C97"/>
  <c r="X126"/>
  <c r="N213"/>
  <c r="R91"/>
  <c r="T72"/>
  <c r="F514"/>
  <c r="Z309"/>
  <c r="AB599"/>
  <c r="AF270"/>
  <c r="N517"/>
  <c r="AE244"/>
  <c r="D386"/>
  <c r="AE539"/>
  <c r="Q134"/>
  <c r="Q162"/>
  <c r="AD299"/>
  <c r="T244"/>
  <c r="H274"/>
  <c r="AC328"/>
  <c r="Z667"/>
  <c r="M185"/>
  <c r="O60"/>
  <c r="Z117"/>
  <c r="N47"/>
  <c r="AF292"/>
  <c r="AD54"/>
  <c r="AD226"/>
  <c r="N104"/>
  <c r="AD111"/>
  <c r="B151"/>
  <c r="L481"/>
  <c r="R325"/>
  <c r="J441"/>
  <c r="T285"/>
  <c r="F643"/>
  <c r="B87"/>
  <c r="T366"/>
  <c r="H368"/>
  <c r="AD168"/>
  <c r="L385"/>
  <c r="E54"/>
  <c r="M432"/>
  <c r="H233"/>
  <c r="AD483"/>
  <c r="C515"/>
  <c r="AF242"/>
  <c r="D476"/>
  <c r="J621"/>
  <c r="B384"/>
  <c r="L215"/>
  <c r="B342"/>
  <c r="I243"/>
  <c r="AF126"/>
  <c r="X193"/>
  <c r="AC362"/>
  <c r="T454"/>
  <c r="V341"/>
  <c r="J630"/>
  <c r="D506"/>
  <c r="G439"/>
  <c r="G336"/>
  <c r="O401"/>
  <c r="X577"/>
  <c r="G348"/>
  <c r="G353"/>
  <c r="N86"/>
  <c r="S48"/>
  <c r="Z709"/>
  <c r="I481"/>
  <c r="V598"/>
  <c r="Q450"/>
  <c r="Q409"/>
  <c r="V405"/>
  <c r="I564"/>
  <c r="T142"/>
  <c r="U86"/>
  <c r="R598"/>
  <c r="D171"/>
  <c r="Q146"/>
  <c r="H700"/>
  <c r="Y685"/>
  <c r="V426"/>
  <c r="G98"/>
  <c r="N560"/>
  <c r="Y533"/>
  <c r="F156"/>
  <c r="C450"/>
  <c r="C152"/>
  <c r="G349"/>
  <c r="G220"/>
  <c r="X142"/>
  <c r="F619"/>
  <c r="V715"/>
  <c r="X635"/>
  <c r="AB97"/>
  <c r="AD203"/>
  <c r="Q341"/>
  <c r="AF208"/>
  <c r="AE125"/>
  <c r="C447"/>
  <c r="H324"/>
  <c r="P277"/>
  <c r="AE72"/>
  <c r="T402"/>
  <c r="J252"/>
  <c r="X555"/>
  <c r="S88"/>
  <c r="T135"/>
  <c r="D43"/>
  <c r="X72"/>
  <c r="Y188"/>
  <c r="N78"/>
  <c r="M242"/>
  <c r="V76"/>
  <c r="W227"/>
  <c r="Z210"/>
  <c r="N391"/>
  <c r="C676"/>
  <c r="J206"/>
  <c r="L609"/>
  <c r="W233"/>
  <c r="L107"/>
  <c r="Y87"/>
  <c r="S329"/>
  <c r="C178"/>
  <c r="U221"/>
  <c r="L269"/>
  <c r="P165"/>
  <c r="Y152"/>
  <c r="K144"/>
  <c r="AD205"/>
  <c r="Q349"/>
  <c r="H128"/>
  <c r="AE177"/>
  <c r="K408"/>
  <c r="O251"/>
  <c r="AD97"/>
  <c r="J299"/>
  <c r="O288"/>
  <c r="P260"/>
  <c r="J232"/>
  <c r="T439"/>
  <c r="M171"/>
  <c r="AF84"/>
  <c r="U191"/>
  <c r="AC402"/>
  <c r="V155"/>
  <c r="R653"/>
  <c r="R374"/>
  <c r="AC51"/>
  <c r="D579"/>
  <c r="L174"/>
  <c r="H172"/>
  <c r="U121"/>
  <c r="P569"/>
  <c r="AF286"/>
  <c r="J504"/>
  <c r="X423"/>
  <c r="AC416"/>
  <c r="H53"/>
  <c r="H566"/>
  <c r="U335"/>
  <c r="AF441"/>
  <c r="K272"/>
  <c r="D242"/>
  <c r="Z152"/>
  <c r="S81"/>
  <c r="C295"/>
  <c r="V50"/>
  <c r="N405"/>
  <c r="H475"/>
  <c r="Z617"/>
  <c r="J405"/>
  <c r="AB152"/>
  <c r="AE352"/>
  <c r="Q573"/>
  <c r="R259"/>
  <c r="S236"/>
  <c r="AA104"/>
  <c r="G72"/>
  <c r="U401"/>
  <c r="S369"/>
  <c r="AA674"/>
  <c r="N498"/>
  <c r="Q619"/>
  <c r="E228"/>
  <c r="G133"/>
  <c r="G152"/>
  <c r="P102"/>
  <c r="Y493"/>
  <c r="W402"/>
  <c r="C82"/>
  <c r="K666"/>
  <c r="I710"/>
  <c r="D488"/>
  <c r="M483"/>
  <c r="Y668"/>
  <c r="G533"/>
  <c r="W664"/>
  <c r="Q615"/>
  <c r="F450"/>
  <c r="K184"/>
  <c r="M332"/>
  <c r="X602"/>
  <c r="H196"/>
  <c r="Q217"/>
  <c r="X333"/>
  <c r="AE582"/>
  <c r="F273"/>
  <c r="H140"/>
  <c r="W333"/>
  <c r="E403"/>
  <c r="Z224"/>
  <c r="Z276"/>
  <c r="X427"/>
  <c r="Q435"/>
  <c r="J360"/>
  <c r="H302"/>
  <c r="B570"/>
  <c r="O327"/>
  <c r="R244"/>
  <c r="AF104"/>
  <c r="AE546"/>
  <c r="W314"/>
  <c r="AA155"/>
  <c r="C162"/>
  <c r="U648"/>
  <c r="M675"/>
  <c r="F235"/>
  <c r="U189"/>
  <c r="D563"/>
  <c r="Z590"/>
  <c r="I114"/>
  <c r="D655"/>
  <c r="AE311"/>
  <c r="J362"/>
  <c r="AB186"/>
  <c r="P366"/>
  <c r="L424"/>
  <c r="AF513"/>
  <c r="AF115"/>
  <c r="E526"/>
  <c r="AC196"/>
  <c r="I46"/>
  <c r="J382"/>
  <c r="AC312"/>
  <c r="D40"/>
  <c r="N58"/>
  <c r="P148"/>
  <c r="T204"/>
  <c r="F361"/>
  <c r="Z288"/>
  <c r="C226"/>
  <c r="R373"/>
  <c r="AF455"/>
  <c r="V165"/>
  <c r="S156"/>
  <c r="M132"/>
  <c r="F129"/>
  <c r="I106"/>
  <c r="P503"/>
  <c r="I411"/>
  <c r="Q689"/>
  <c r="AC365"/>
  <c r="AD493"/>
  <c r="X510"/>
  <c r="AC640"/>
  <c r="AF328"/>
  <c r="J649"/>
  <c r="X588"/>
  <c r="W673"/>
  <c r="AF666"/>
  <c r="L602"/>
  <c r="R174"/>
  <c r="N98"/>
  <c r="Z331"/>
  <c r="M467"/>
  <c r="L434"/>
  <c r="N323"/>
  <c r="E186"/>
  <c r="AC208"/>
  <c r="J140"/>
  <c r="AB389"/>
  <c r="T102"/>
  <c r="AC240"/>
  <c r="AB558"/>
  <c r="E97"/>
  <c r="AE630"/>
  <c r="V138"/>
  <c r="F191"/>
  <c r="H305"/>
  <c r="AC225"/>
  <c r="Q269"/>
  <c r="AC42"/>
  <c r="AF636"/>
  <c r="P642"/>
  <c r="E717"/>
  <c r="J671"/>
  <c r="S544"/>
  <c r="Q387"/>
  <c r="AA537"/>
  <c r="E150"/>
  <c r="AD411"/>
  <c r="S491"/>
  <c r="Z671"/>
  <c r="E680"/>
  <c r="N483"/>
  <c r="V629"/>
  <c r="Z690"/>
  <c r="J489"/>
  <c r="E267"/>
  <c r="U100"/>
  <c r="H450"/>
  <c r="Y187"/>
  <c r="T505"/>
  <c r="L391"/>
  <c r="H459"/>
  <c r="E160"/>
  <c r="E209"/>
  <c r="C473"/>
  <c r="AD406"/>
  <c r="I76"/>
  <c r="M117"/>
  <c r="R84"/>
  <c r="Q541"/>
  <c r="C492"/>
  <c r="B300"/>
  <c r="T542"/>
  <c r="E430"/>
  <c r="X393"/>
  <c r="B283"/>
  <c r="U272"/>
  <c r="P577"/>
  <c r="K717"/>
  <c r="AF541"/>
  <c r="W74"/>
  <c r="Y339"/>
  <c r="X720"/>
  <c r="AA441"/>
  <c r="I528"/>
  <c r="U309"/>
  <c r="O504"/>
  <c r="U511"/>
  <c r="N424"/>
  <c r="V374"/>
  <c r="P691"/>
  <c r="J720"/>
  <c r="S555"/>
  <c r="T661"/>
  <c r="L721"/>
  <c r="E633"/>
  <c r="L449"/>
  <c r="H346"/>
  <c r="E258"/>
  <c r="G468"/>
  <c r="N629"/>
  <c r="O523"/>
  <c r="U187"/>
  <c r="K504"/>
  <c r="D513"/>
  <c r="Y338"/>
  <c r="T585"/>
  <c r="S670"/>
  <c r="V645"/>
  <c r="S585"/>
  <c r="AD718"/>
  <c r="E438"/>
  <c r="S656"/>
  <c r="AE602"/>
  <c r="AA696"/>
  <c r="AA700"/>
  <c r="J467"/>
  <c r="AA479"/>
  <c r="AF343"/>
  <c r="D732"/>
  <c r="G460"/>
  <c r="Y510"/>
  <c r="M582"/>
  <c r="W398"/>
  <c r="AC81"/>
  <c r="N313"/>
  <c r="J313"/>
  <c r="P596"/>
  <c r="AA108"/>
  <c r="E192"/>
  <c r="H317"/>
  <c r="L556"/>
  <c r="P175"/>
  <c r="P632"/>
  <c r="T587"/>
  <c r="X471"/>
  <c r="H562"/>
  <c r="K714"/>
  <c r="AD241"/>
  <c r="G684"/>
  <c r="F718"/>
  <c r="W598"/>
  <c r="Y440"/>
  <c r="U203"/>
  <c r="AE233"/>
  <c r="Z439"/>
  <c r="I431"/>
  <c r="E336"/>
  <c r="Q84"/>
  <c r="W406"/>
  <c r="AB542"/>
  <c r="Z113"/>
  <c r="AC696"/>
  <c r="AA55"/>
  <c r="U525"/>
  <c r="S189"/>
  <c r="U562"/>
  <c r="C261"/>
  <c r="AC606"/>
  <c r="O259"/>
  <c r="W630"/>
  <c r="V618"/>
  <c r="I591"/>
  <c r="W251"/>
  <c r="Q208"/>
  <c r="AF120"/>
  <c r="D681"/>
  <c r="L566"/>
  <c r="P609"/>
  <c r="H557"/>
  <c r="L223"/>
  <c r="L379"/>
  <c r="T660"/>
  <c r="L63"/>
  <c r="O253"/>
  <c r="AF73"/>
  <c r="C316"/>
  <c r="AA470"/>
  <c r="O272"/>
  <c r="H680"/>
  <c r="K405"/>
  <c r="O542"/>
  <c r="AB455"/>
  <c r="AD494"/>
  <c r="E145"/>
  <c r="AC170"/>
  <c r="I477"/>
  <c r="X232"/>
  <c r="M72"/>
  <c r="I245"/>
  <c r="R230"/>
  <c r="R334"/>
  <c r="K479"/>
  <c r="H221"/>
  <c r="AB140"/>
  <c r="F58"/>
  <c r="L287"/>
  <c r="N66"/>
  <c r="AD390"/>
  <c r="N314"/>
  <c r="U227"/>
  <c r="T77"/>
  <c r="J139"/>
  <c r="AE668"/>
  <c r="AD382"/>
  <c r="X375"/>
  <c r="S170"/>
  <c r="Z320"/>
  <c r="AF100"/>
  <c r="X129"/>
  <c r="G170"/>
  <c r="C45"/>
  <c r="Q487"/>
  <c r="S582"/>
  <c r="L347"/>
  <c r="V212"/>
  <c r="D260"/>
  <c r="Z386"/>
  <c r="O52"/>
  <c r="X542"/>
  <c r="T132"/>
  <c r="Y64"/>
  <c r="B209"/>
  <c r="W85"/>
  <c r="G438"/>
  <c r="AD731"/>
  <c r="X382"/>
  <c r="Y479"/>
  <c r="AD455"/>
  <c r="O483"/>
  <c r="X546"/>
  <c r="P179"/>
  <c r="S381"/>
  <c r="L724"/>
  <c r="R698"/>
  <c r="L407"/>
  <c r="V680"/>
  <c r="W439"/>
  <c r="AA720"/>
  <c r="AC488"/>
  <c r="AD446"/>
  <c r="B691"/>
  <c r="Q649"/>
  <c r="W257"/>
  <c r="Y713"/>
  <c r="G519"/>
  <c r="AA51"/>
  <c r="G678"/>
  <c r="S703"/>
  <c r="G721"/>
  <c r="C472"/>
  <c r="I128"/>
  <c r="V653"/>
  <c r="D284"/>
  <c r="K540"/>
  <c r="O657"/>
  <c r="K707"/>
  <c r="N87"/>
  <c r="S293"/>
  <c r="AE475"/>
  <c r="Z312"/>
  <c r="I571"/>
  <c r="AF577"/>
  <c r="P694"/>
  <c r="U413"/>
  <c r="J506"/>
  <c r="M386"/>
  <c r="D494"/>
  <c r="L581"/>
  <c r="AF734"/>
  <c r="D668"/>
  <c r="R493"/>
  <c r="H601"/>
  <c r="M639"/>
  <c r="X175"/>
  <c r="T596"/>
  <c r="M700"/>
  <c r="B696"/>
  <c r="AD635"/>
  <c r="O202"/>
  <c r="Q588"/>
  <c r="H340"/>
  <c r="Q673"/>
  <c r="I731"/>
  <c r="E547"/>
  <c r="U334"/>
  <c r="AB337"/>
  <c r="C327"/>
  <c r="AE425"/>
  <c r="N354"/>
  <c r="V584"/>
  <c r="I583"/>
  <c r="F385"/>
  <c r="Z336"/>
  <c r="AC565"/>
  <c r="S322"/>
  <c r="Q169"/>
  <c r="U613"/>
  <c r="AD715"/>
  <c r="J557"/>
  <c r="W487"/>
  <c r="S521"/>
  <c r="I533"/>
  <c r="T515"/>
  <c r="O616"/>
  <c r="O548"/>
  <c r="O458"/>
  <c r="T636"/>
  <c r="F727"/>
  <c r="X698"/>
  <c r="Z705"/>
  <c r="L452"/>
  <c r="L712"/>
  <c r="R722"/>
  <c r="V726"/>
  <c r="U213"/>
  <c r="U534"/>
  <c r="M577"/>
  <c r="C320"/>
  <c r="Y94"/>
  <c r="AB276"/>
  <c r="Z496"/>
  <c r="F228"/>
  <c r="Y471"/>
  <c r="E729"/>
  <c r="F363"/>
  <c r="T484"/>
  <c r="Z230"/>
  <c r="O159"/>
  <c r="K117"/>
  <c r="L410"/>
  <c r="S264"/>
  <c r="V550"/>
  <c r="Q511"/>
  <c r="AA628"/>
  <c r="AF377"/>
  <c r="W382"/>
  <c r="C653"/>
  <c r="Q363"/>
  <c r="G524"/>
  <c r="K182"/>
  <c r="M502"/>
  <c r="Q194"/>
  <c r="V228"/>
  <c r="AB278"/>
  <c r="S714"/>
  <c r="AB645"/>
  <c r="X343"/>
  <c r="H585"/>
  <c r="Z595"/>
  <c r="AA641"/>
  <c r="AE626"/>
  <c r="Y718"/>
  <c r="N133"/>
  <c r="G610"/>
  <c r="Y390"/>
  <c r="AF641"/>
  <c r="Z635"/>
  <c r="M638"/>
  <c r="V250"/>
  <c r="L656"/>
  <c r="AA324"/>
  <c r="S155"/>
  <c r="Q568"/>
  <c r="Z270"/>
  <c r="D136"/>
  <c r="M348"/>
  <c r="M363"/>
  <c r="X713"/>
  <c r="AD549"/>
  <c r="W76"/>
  <c r="E294"/>
  <c r="E135"/>
  <c r="AE236"/>
  <c r="L135"/>
  <c r="G501"/>
  <c r="C148"/>
  <c r="G194"/>
  <c r="B105"/>
  <c r="Y47"/>
  <c r="M339"/>
  <c r="AB146"/>
  <c r="T214"/>
  <c r="N190"/>
  <c r="U711"/>
  <c r="J233"/>
  <c r="H520"/>
  <c r="AF237"/>
  <c r="G509"/>
  <c r="Y226"/>
  <c r="W150"/>
  <c r="L672"/>
  <c r="C336"/>
  <c r="V296"/>
  <c r="E610"/>
  <c r="N593"/>
  <c r="AB40"/>
  <c r="I328"/>
  <c r="Z60"/>
  <c r="W346"/>
  <c r="AD167"/>
  <c r="AD181"/>
  <c r="F308"/>
  <c r="G280"/>
  <c r="E421"/>
  <c r="H568"/>
  <c r="V471"/>
  <c r="AA454"/>
  <c r="AC568"/>
  <c r="C420"/>
  <c r="Z612"/>
  <c r="Q144"/>
  <c r="O677"/>
  <c r="J128"/>
  <c r="X556"/>
  <c r="M710"/>
  <c r="B337"/>
  <c r="O510"/>
  <c r="R484"/>
  <c r="W423"/>
  <c r="W204"/>
  <c r="Q231"/>
  <c r="Y310"/>
  <c r="P665"/>
  <c r="F328"/>
  <c r="AF39"/>
  <c r="X196"/>
  <c r="E703"/>
  <c r="T319"/>
  <c r="J358"/>
  <c r="AC65"/>
  <c r="G729"/>
  <c r="M546"/>
  <c r="F679"/>
  <c r="J646"/>
  <c r="B164"/>
  <c r="M584"/>
  <c r="D666"/>
  <c r="V262"/>
  <c r="H364"/>
  <c r="AB279"/>
  <c r="X534"/>
  <c r="AE565"/>
  <c r="L373"/>
  <c r="AA670"/>
  <c r="S358"/>
  <c r="K591"/>
  <c r="P432"/>
  <c r="M490"/>
  <c r="M488"/>
  <c r="E425"/>
  <c r="AD506"/>
  <c r="AB301"/>
  <c r="H658"/>
  <c r="AF415"/>
  <c r="AF55"/>
  <c r="T129"/>
  <c r="B582"/>
  <c r="H137"/>
  <c r="B567"/>
  <c r="J77"/>
  <c r="AB608"/>
  <c r="C144"/>
  <c r="G569"/>
  <c r="W528"/>
  <c r="R642"/>
  <c r="D295"/>
  <c r="AC345"/>
  <c r="Q473"/>
  <c r="G364"/>
  <c r="N600"/>
  <c r="AA563"/>
  <c r="AE446"/>
  <c r="AA538"/>
  <c r="AA703"/>
  <c r="P624"/>
  <c r="G727"/>
  <c r="H639"/>
  <c r="F421"/>
  <c r="T377"/>
  <c r="I690"/>
  <c r="L432"/>
  <c r="R96"/>
  <c r="AA613"/>
  <c r="C418"/>
  <c r="C506"/>
  <c r="F65"/>
  <c r="M443"/>
  <c r="W430"/>
  <c r="AF700"/>
  <c r="U296"/>
  <c r="F582"/>
  <c r="Q662"/>
  <c r="D705"/>
  <c r="Q154"/>
  <c r="J529"/>
  <c r="R242"/>
  <c r="O455"/>
  <c r="AE173"/>
  <c r="S318"/>
  <c r="X653"/>
  <c r="K617"/>
  <c r="L590"/>
  <c r="Q523"/>
  <c r="AA635"/>
  <c r="W595"/>
  <c r="AA423"/>
  <c r="G434"/>
  <c r="Q529"/>
  <c r="O262"/>
  <c r="AB477"/>
  <c r="Z613"/>
  <c r="O607"/>
  <c r="L193"/>
  <c r="S500"/>
  <c r="AC390"/>
  <c r="B149"/>
  <c r="AC415"/>
  <c r="K209"/>
  <c r="F301"/>
  <c r="M585"/>
  <c r="E548"/>
  <c r="H263"/>
  <c r="B632"/>
  <c r="Q522"/>
  <c r="J312"/>
  <c r="M393"/>
  <c r="AF517"/>
  <c r="R667"/>
  <c r="C659"/>
  <c r="C628"/>
  <c r="X340"/>
  <c r="Z149"/>
  <c r="Q191"/>
  <c r="K296"/>
  <c r="H326"/>
  <c r="M224"/>
  <c r="W725"/>
  <c r="Z110"/>
  <c r="AD429"/>
  <c r="J713"/>
  <c r="R690"/>
  <c r="S701"/>
  <c r="B494"/>
  <c r="M133"/>
  <c r="T694"/>
  <c r="K171"/>
  <c r="D525"/>
  <c r="AE116"/>
  <c r="O618"/>
  <c r="J686"/>
  <c r="P223"/>
  <c r="AD164"/>
  <c r="H101"/>
  <c r="AD64"/>
  <c r="AB524"/>
  <c r="AD340"/>
  <c r="X710"/>
  <c r="E565"/>
  <c r="AE239"/>
  <c r="B132"/>
  <c r="C546"/>
  <c r="AC192"/>
  <c r="H129"/>
  <c r="U381"/>
  <c r="T145"/>
  <c r="O410"/>
  <c r="L534"/>
  <c r="U263"/>
  <c r="W66"/>
  <c r="H169"/>
  <c r="AF112"/>
  <c r="C730"/>
  <c r="R614"/>
  <c r="W626"/>
  <c r="S455"/>
  <c r="AB133"/>
  <c r="W632"/>
  <c r="B333"/>
  <c r="F260"/>
  <c r="F595"/>
  <c r="W263"/>
  <c r="P505"/>
  <c r="M229"/>
  <c r="P300"/>
  <c r="V186"/>
  <c r="D438"/>
  <c r="P363"/>
  <c r="N436"/>
  <c r="V457"/>
  <c r="AA434"/>
  <c r="U615"/>
  <c r="E256"/>
  <c r="K129"/>
  <c r="AF210"/>
  <c r="Q96"/>
  <c r="W397"/>
  <c r="W534"/>
  <c r="AD450"/>
  <c r="P678"/>
  <c r="E282"/>
  <c r="G70"/>
  <c r="AE278"/>
  <c r="AF515"/>
  <c r="AC655"/>
  <c r="AB54"/>
  <c r="I62"/>
  <c r="D317"/>
  <c r="K535"/>
  <c r="Y609"/>
  <c r="K242"/>
  <c r="N660"/>
  <c r="Q122"/>
  <c r="N302"/>
  <c r="K283"/>
  <c r="AF352"/>
  <c r="X177"/>
  <c r="L221"/>
  <c r="C127"/>
  <c r="W90"/>
  <c r="H511"/>
  <c r="B479"/>
  <c r="E569"/>
  <c r="C310"/>
  <c r="X715"/>
  <c r="AE79"/>
  <c r="Q433"/>
  <c r="Y707"/>
  <c r="O539"/>
  <c r="S679"/>
  <c r="J496"/>
  <c r="N696"/>
  <c r="G341"/>
  <c r="W602"/>
  <c r="Y665"/>
  <c r="T571"/>
  <c r="Y691"/>
  <c r="J494"/>
  <c r="G639"/>
  <c r="Y684"/>
  <c r="W566"/>
  <c r="I711"/>
  <c r="N329"/>
  <c r="V37"/>
  <c r="X228"/>
  <c r="AC104"/>
  <c r="S253"/>
  <c r="X379"/>
  <c r="N485"/>
  <c r="M190"/>
  <c r="D124"/>
  <c r="AD223"/>
  <c r="AC658"/>
  <c r="AF598"/>
  <c r="G726"/>
  <c r="P730"/>
  <c r="N507"/>
  <c r="C649"/>
  <c r="J721"/>
  <c r="Q538"/>
  <c r="AD586"/>
  <c r="D426"/>
  <c r="AC423"/>
  <c r="W531"/>
  <c r="F593"/>
  <c r="J445"/>
  <c r="I695"/>
  <c r="W377"/>
  <c r="K677"/>
  <c r="T695"/>
  <c r="Q561"/>
  <c r="Q668"/>
  <c r="K255"/>
  <c r="AD505"/>
  <c r="AA460"/>
  <c r="L332"/>
  <c r="AC466"/>
  <c r="D342"/>
  <c r="K228"/>
  <c r="Z84"/>
  <c r="N384"/>
  <c r="H548"/>
  <c r="S58"/>
  <c r="I174"/>
  <c r="AF231"/>
  <c r="N170"/>
  <c r="R352"/>
  <c r="F571"/>
  <c r="AB415"/>
  <c r="AC701"/>
  <c r="P458"/>
  <c r="X561"/>
  <c r="O698"/>
  <c r="X705"/>
  <c r="T488"/>
  <c r="H643"/>
  <c r="AF649"/>
  <c r="AF43"/>
  <c r="AF474"/>
  <c r="AB576"/>
  <c r="J308"/>
  <c r="O464"/>
  <c r="G624"/>
  <c r="S167"/>
  <c r="Q609"/>
  <c r="Z444"/>
  <c r="J527"/>
  <c r="AF145"/>
  <c r="B619"/>
  <c r="L576"/>
  <c r="C600"/>
  <c r="AC289"/>
  <c r="L691"/>
  <c r="H709"/>
  <c r="P210"/>
  <c r="I366"/>
  <c r="N70"/>
  <c r="C348"/>
  <c r="Y710"/>
  <c r="AC474"/>
  <c r="R108"/>
  <c r="H296"/>
  <c r="V735"/>
  <c r="X456"/>
  <c r="I387"/>
  <c r="E692"/>
  <c r="F342"/>
  <c r="E582"/>
  <c r="J679"/>
  <c r="N365"/>
  <c r="AA135"/>
  <c r="L234"/>
  <c r="U564"/>
  <c r="W168"/>
  <c r="AC483"/>
  <c r="J443"/>
  <c r="V294"/>
  <c r="AC473"/>
  <c r="P141"/>
  <c r="M56"/>
  <c r="C123"/>
  <c r="AD495"/>
  <c r="B710"/>
  <c r="N729"/>
  <c r="L734"/>
  <c r="AE289"/>
  <c r="AB536"/>
  <c r="H453"/>
  <c r="L730"/>
  <c r="AD265"/>
  <c r="O586"/>
  <c r="T334"/>
  <c r="Y501"/>
  <c r="D445"/>
  <c r="Y166"/>
  <c r="AB553"/>
  <c r="S490"/>
  <c r="F207"/>
  <c r="I435"/>
  <c r="AB159"/>
  <c r="Z570"/>
  <c r="L593"/>
  <c r="W62"/>
  <c r="J628"/>
  <c r="L177"/>
  <c r="O395"/>
  <c r="U175"/>
  <c r="H612"/>
  <c r="J672"/>
  <c r="Q449"/>
  <c r="C187"/>
  <c r="X102"/>
  <c r="U233"/>
  <c r="F193"/>
  <c r="AE290"/>
  <c r="V168"/>
  <c r="D596"/>
  <c r="I333"/>
  <c r="T49"/>
  <c r="K41"/>
  <c r="AC286"/>
  <c r="W99"/>
  <c r="F239"/>
  <c r="M96"/>
  <c r="W571"/>
  <c r="D395"/>
  <c r="J167"/>
  <c r="M155"/>
  <c r="AF425"/>
  <c r="E530"/>
  <c r="F550"/>
  <c r="X270"/>
  <c r="Q267"/>
  <c r="V494"/>
  <c r="T374"/>
  <c r="O190"/>
  <c r="B542"/>
  <c r="M79"/>
  <c r="V512"/>
  <c r="Y727"/>
  <c r="AE73"/>
  <c r="P119"/>
  <c r="Z222"/>
  <c r="T240"/>
  <c r="C244"/>
  <c r="B215"/>
  <c r="D293"/>
  <c r="AD173"/>
  <c r="F222"/>
  <c r="X49"/>
  <c r="L313"/>
  <c r="B611"/>
  <c r="R57"/>
  <c r="F279"/>
  <c r="T604"/>
  <c r="C640"/>
  <c r="C197"/>
  <c r="L518"/>
  <c r="H416"/>
  <c r="M472"/>
  <c r="AF409"/>
  <c r="F618"/>
  <c r="G57"/>
  <c r="D428"/>
  <c r="X364"/>
  <c r="H270"/>
  <c r="S675"/>
  <c r="AC622"/>
  <c r="AA726"/>
  <c r="P614"/>
  <c r="I78"/>
  <c r="I423"/>
  <c r="AD726"/>
  <c r="V638"/>
  <c r="W265"/>
  <c r="H558"/>
  <c r="M667"/>
  <c r="AE704"/>
  <c r="J159"/>
  <c r="B618"/>
  <c r="AE373"/>
  <c r="E677"/>
  <c r="AB334"/>
  <c r="E567"/>
  <c r="S557"/>
  <c r="D612"/>
  <c r="Y696"/>
  <c r="L119"/>
  <c r="AA592"/>
  <c r="AE119"/>
  <c r="AE76"/>
  <c r="Y43"/>
  <c r="P92"/>
  <c r="I460"/>
  <c r="C142"/>
  <c r="Q586"/>
  <c r="AA374"/>
  <c r="J481"/>
  <c r="C620"/>
  <c r="P61"/>
  <c r="Q110"/>
  <c r="R460"/>
  <c r="AE130"/>
  <c r="AF204"/>
  <c r="T219"/>
  <c r="M210"/>
  <c r="C263"/>
  <c r="D336"/>
  <c r="B165"/>
  <c r="I119"/>
  <c r="Z74"/>
  <c r="AD143"/>
  <c r="AD53"/>
  <c r="U460"/>
  <c r="P272"/>
  <c r="K299"/>
  <c r="J436"/>
  <c r="E344"/>
  <c r="L654"/>
  <c r="AE715"/>
  <c r="S305"/>
  <c r="I602"/>
  <c r="Z714"/>
  <c r="F275"/>
  <c r="AC722"/>
  <c r="J114"/>
  <c r="AE40"/>
  <c r="L82"/>
  <c r="U332"/>
  <c r="X348"/>
  <c r="AD511"/>
  <c r="M349"/>
  <c r="N147"/>
  <c r="O376"/>
  <c r="R332"/>
  <c r="U256"/>
  <c r="R59"/>
  <c r="R124"/>
  <c r="AE268"/>
  <c r="Q78"/>
  <c r="V356"/>
  <c r="Q132"/>
  <c r="K232"/>
  <c r="Q440"/>
  <c r="C609"/>
  <c r="I171"/>
  <c r="Z601"/>
  <c r="V686"/>
  <c r="O267"/>
  <c r="H433"/>
  <c r="P177"/>
  <c r="D184"/>
  <c r="AF437"/>
  <c r="I712"/>
  <c r="L613"/>
  <c r="N615"/>
  <c r="U650"/>
  <c r="S275"/>
  <c r="W572"/>
  <c r="G544"/>
  <c r="P70"/>
  <c r="D138"/>
  <c r="G421"/>
  <c r="R166"/>
  <c r="R330"/>
  <c r="Y196"/>
  <c r="W305"/>
  <c r="V226"/>
  <c r="AA528"/>
  <c r="Q278"/>
  <c r="AB692"/>
  <c r="O260"/>
  <c r="AC524"/>
  <c r="B116"/>
  <c r="T372"/>
  <c r="C214"/>
  <c r="U445"/>
  <c r="P611"/>
  <c r="Q190"/>
  <c r="I514"/>
  <c r="U48"/>
  <c r="K145"/>
  <c r="N346"/>
  <c r="B589"/>
  <c r="J189"/>
  <c r="V427"/>
  <c r="E56"/>
  <c r="Y679"/>
  <c r="AD431"/>
  <c r="V703"/>
  <c r="Q187"/>
  <c r="M480"/>
  <c r="AC274"/>
  <c r="Z332"/>
  <c r="M384"/>
  <c r="E683"/>
  <c r="T162"/>
  <c r="Q87"/>
  <c r="U627"/>
  <c r="P307"/>
  <c r="Y229"/>
  <c r="M223"/>
  <c r="AF630"/>
  <c r="W67"/>
  <c r="Y89"/>
  <c r="E246"/>
  <c r="B171"/>
  <c r="O399"/>
  <c r="O88"/>
  <c r="K698"/>
  <c r="R628"/>
  <c r="H629"/>
  <c r="Z550"/>
  <c r="X101"/>
  <c r="J47"/>
  <c r="P219"/>
  <c r="M696"/>
  <c r="W276"/>
  <c r="F458"/>
  <c r="T597"/>
  <c r="L241"/>
  <c r="AC275"/>
  <c r="AA595"/>
  <c r="AF359"/>
  <c r="B61"/>
  <c r="O205"/>
  <c r="D259"/>
  <c r="Z102"/>
  <c r="P195"/>
  <c r="AD290"/>
  <c r="T408"/>
  <c r="AB294"/>
  <c r="Y232"/>
  <c r="L470"/>
  <c r="C610"/>
  <c r="Q613"/>
  <c r="K414"/>
  <c r="AD200"/>
  <c r="T556"/>
  <c r="W542"/>
  <c r="AC73"/>
  <c r="X437"/>
  <c r="AC199"/>
  <c r="X381"/>
  <c r="M237"/>
  <c r="V232"/>
  <c r="AC122"/>
  <c r="J52"/>
  <c r="S653"/>
  <c r="P430"/>
  <c r="W506"/>
  <c r="O716"/>
  <c r="V376"/>
  <c r="D324"/>
  <c r="E300"/>
  <c r="L311"/>
  <c r="M524"/>
  <c r="L658"/>
  <c r="AE53"/>
  <c r="AE598"/>
  <c r="L54"/>
  <c r="O488"/>
  <c r="T114"/>
  <c r="S435"/>
  <c r="J657"/>
  <c r="AB383"/>
  <c r="Z156"/>
  <c r="R121"/>
  <c r="AB376"/>
  <c r="Y50"/>
  <c r="J334"/>
  <c r="T196"/>
  <c r="O371"/>
  <c r="S209"/>
  <c r="R43"/>
  <c r="AC100"/>
  <c r="B615"/>
  <c r="H734"/>
  <c r="S76"/>
  <c r="J172"/>
  <c r="AB174"/>
  <c r="I85"/>
  <c r="Q334"/>
  <c r="N386"/>
  <c r="W243"/>
  <c r="X413"/>
  <c r="O526"/>
  <c r="E64"/>
  <c r="S481"/>
  <c r="F248"/>
  <c r="G249"/>
  <c r="D581"/>
  <c r="N165"/>
  <c r="O503"/>
  <c r="R226"/>
  <c r="F216"/>
  <c r="B205"/>
  <c r="O255"/>
  <c r="G395"/>
  <c r="X139"/>
  <c r="J199"/>
  <c r="AE63"/>
  <c r="T624"/>
  <c r="AE345"/>
  <c r="W151"/>
  <c r="S470"/>
  <c r="L398"/>
  <c r="X234"/>
  <c r="L429"/>
  <c r="AD73"/>
  <c r="AD83"/>
  <c r="AC387"/>
  <c r="M346"/>
  <c r="O416"/>
  <c r="G278"/>
  <c r="F243"/>
  <c r="AF727"/>
  <c r="J83"/>
  <c r="N379"/>
  <c r="T328"/>
  <c r="G396"/>
  <c r="F469"/>
  <c r="E409"/>
  <c r="L45"/>
  <c r="U539"/>
  <c r="J58"/>
  <c r="AF537"/>
  <c r="H59"/>
  <c r="U176"/>
  <c r="T509"/>
  <c r="Z508"/>
  <c r="J59"/>
  <c r="E497"/>
  <c r="V365"/>
  <c r="AA206"/>
  <c r="Z172"/>
  <c r="G347"/>
  <c r="I244"/>
  <c r="C445"/>
  <c r="W115"/>
  <c r="E151"/>
  <c r="C201"/>
  <c r="D59"/>
  <c r="K84"/>
  <c r="H408"/>
  <c r="X45"/>
  <c r="H46"/>
  <c r="M118"/>
  <c r="Z98"/>
  <c r="N45"/>
  <c r="Z510"/>
  <c r="I340"/>
  <c r="N305"/>
  <c r="I223"/>
  <c r="S622"/>
  <c r="U305"/>
  <c r="AC442"/>
  <c r="L186"/>
  <c r="K567"/>
  <c r="F373"/>
  <c r="B231"/>
  <c r="G614"/>
  <c r="U339"/>
  <c r="V564"/>
  <c r="X397"/>
  <c r="AA226"/>
  <c r="R353"/>
  <c r="R346"/>
  <c r="Y481"/>
  <c r="Z82"/>
  <c r="AC86"/>
  <c r="Z469"/>
  <c r="Y56"/>
  <c r="S364"/>
  <c r="AC324"/>
  <c r="O115"/>
  <c r="W197"/>
  <c r="H171"/>
  <c r="S342"/>
  <c r="AA223"/>
  <c r="O559"/>
  <c r="Z632"/>
  <c r="O163"/>
  <c r="Q66"/>
  <c r="R506"/>
  <c r="AA236"/>
  <c r="D575"/>
  <c r="R473"/>
  <c r="I193"/>
  <c r="R322"/>
  <c r="X162"/>
  <c r="AD215"/>
  <c r="AD377"/>
  <c r="R52"/>
  <c r="F44"/>
  <c r="J284"/>
  <c r="Y447"/>
  <c r="H303"/>
  <c r="R95"/>
  <c r="F521"/>
  <c r="I452"/>
  <c r="AE322"/>
  <c r="T261"/>
  <c r="G298"/>
  <c r="AA456"/>
  <c r="AE384"/>
  <c r="T483"/>
  <c r="C647"/>
  <c r="C238"/>
  <c r="D634"/>
  <c r="M648"/>
  <c r="X242"/>
  <c r="G175"/>
  <c r="L263"/>
  <c r="AD202"/>
  <c r="G622"/>
  <c r="E40"/>
  <c r="G425"/>
  <c r="N127"/>
  <c r="W83"/>
  <c r="P292"/>
  <c r="H500"/>
  <c r="Z255"/>
  <c r="AB131"/>
  <c r="H366"/>
  <c r="H106"/>
  <c r="F400"/>
  <c r="S664"/>
  <c r="N678"/>
  <c r="G331"/>
  <c r="AF445"/>
  <c r="D519"/>
  <c r="V90"/>
  <c r="H81"/>
  <c r="B60"/>
  <c r="E155"/>
  <c r="T590"/>
  <c r="AE663"/>
  <c r="M376"/>
  <c r="J458"/>
  <c r="AB235"/>
  <c r="J124"/>
  <c r="Y590"/>
  <c r="P398"/>
  <c r="W507"/>
  <c r="R442"/>
  <c r="AD119"/>
  <c r="AD339"/>
  <c r="K314"/>
  <c r="B145"/>
  <c r="AB442"/>
  <c r="M47"/>
  <c r="Y415"/>
  <c r="P695"/>
  <c r="AF718"/>
  <c r="Z242"/>
  <c r="G412"/>
  <c r="C414"/>
  <c r="D231"/>
  <c r="N524"/>
  <c r="AC376"/>
  <c r="O149"/>
  <c r="U362"/>
  <c r="G318"/>
  <c r="W92"/>
  <c r="R635"/>
  <c r="Q358"/>
  <c r="AF290"/>
  <c r="R413"/>
  <c r="E310"/>
  <c r="P131"/>
  <c r="T94"/>
  <c r="I409"/>
  <c r="K521"/>
  <c r="K133"/>
  <c r="AE190"/>
  <c r="C353"/>
  <c r="Q210"/>
  <c r="S112"/>
  <c r="T85"/>
  <c r="D545"/>
  <c r="C96"/>
  <c r="E283"/>
  <c r="H470"/>
  <c r="Z43"/>
  <c r="D511"/>
  <c r="F407"/>
  <c r="K257"/>
  <c r="Y241"/>
  <c r="Y92"/>
  <c r="F244"/>
  <c r="M234"/>
  <c r="W294"/>
  <c r="AA107"/>
  <c r="AF202"/>
  <c r="N266"/>
  <c r="Z79"/>
  <c r="J104"/>
  <c r="S96"/>
  <c r="K583"/>
  <c r="AF224"/>
  <c r="O196"/>
  <c r="E341"/>
  <c r="AB72"/>
  <c r="U682"/>
  <c r="P240"/>
  <c r="M333"/>
  <c r="E232"/>
  <c r="AD685"/>
  <c r="I306"/>
  <c r="Y467"/>
  <c r="C419"/>
  <c r="R169"/>
  <c r="L459"/>
  <c r="O683"/>
  <c r="AF538"/>
  <c r="E278"/>
  <c r="N260"/>
  <c r="F128"/>
  <c r="D262"/>
  <c r="AC316"/>
  <c r="N607"/>
  <c r="G355"/>
  <c r="J180"/>
  <c r="AA385"/>
  <c r="M369"/>
  <c r="S705"/>
  <c r="O286"/>
  <c r="T61"/>
  <c r="R136"/>
  <c r="V150"/>
  <c r="W561"/>
  <c r="V578"/>
  <c r="L168"/>
  <c r="F704"/>
  <c r="I659"/>
  <c r="AC97"/>
  <c r="R93"/>
  <c r="AC545"/>
  <c r="Q452"/>
  <c r="T529"/>
  <c r="I118"/>
  <c r="R336"/>
  <c r="U72"/>
  <c r="D192"/>
  <c r="AC351"/>
  <c r="E543"/>
  <c r="Q203"/>
  <c r="E635"/>
  <c r="U87"/>
  <c r="AB434"/>
  <c r="W614"/>
  <c r="AC64"/>
  <c r="O50"/>
  <c r="M248"/>
  <c r="Q75"/>
  <c r="L483"/>
  <c r="E676"/>
  <c r="P197"/>
  <c r="AB344"/>
  <c r="M179"/>
  <c r="P245"/>
  <c r="I126"/>
  <c r="AE500"/>
  <c r="E120"/>
  <c r="T106"/>
  <c r="E124"/>
  <c r="I235"/>
  <c r="B54"/>
  <c r="E57"/>
  <c r="V162"/>
  <c r="AE66"/>
  <c r="N423"/>
  <c r="S496"/>
  <c r="Z209"/>
  <c r="D319"/>
  <c r="Z338"/>
  <c r="H662"/>
  <c r="E59"/>
  <c r="J280"/>
  <c r="J412"/>
  <c r="AE150"/>
  <c r="AD187"/>
  <c r="C48"/>
  <c r="P355"/>
  <c r="N403"/>
  <c r="B444"/>
  <c r="AE183"/>
  <c r="AC62"/>
  <c r="AA245"/>
  <c r="W413"/>
  <c r="F475"/>
  <c r="L492"/>
  <c r="Y320"/>
  <c r="D248"/>
  <c r="I147"/>
  <c r="L141"/>
  <c r="Q282"/>
  <c r="B304"/>
  <c r="S355"/>
  <c r="AB194"/>
  <c r="Z477"/>
  <c r="T582"/>
  <c r="T279"/>
  <c r="Y132"/>
  <c r="AC391"/>
  <c r="E606"/>
  <c r="F70"/>
  <c r="L446"/>
  <c r="H354"/>
  <c r="M148"/>
  <c r="Q397"/>
  <c r="P380"/>
  <c r="O306"/>
  <c r="B369"/>
  <c r="N134"/>
  <c r="Y216"/>
  <c r="H592"/>
  <c r="C61"/>
  <c r="D249"/>
  <c r="W674"/>
  <c r="Z342"/>
  <c r="AE100"/>
  <c r="D526"/>
  <c r="S186"/>
  <c r="AD186"/>
  <c r="G263"/>
  <c r="E132"/>
  <c r="E503"/>
  <c r="K297"/>
  <c r="I382"/>
  <c r="C366"/>
  <c r="P310"/>
  <c r="H329"/>
  <c r="S339"/>
  <c r="P273"/>
  <c r="M361"/>
  <c r="AD98"/>
  <c r="W684"/>
  <c r="R720"/>
  <c r="I117"/>
  <c r="O383"/>
  <c r="D264"/>
  <c r="X335"/>
  <c r="J202"/>
  <c r="AC191"/>
  <c r="D79"/>
  <c r="M40"/>
  <c r="X243"/>
  <c r="M709"/>
  <c r="T681"/>
  <c r="U246"/>
  <c r="V430"/>
  <c r="D703"/>
  <c r="P479"/>
  <c r="AD561"/>
  <c r="AA246"/>
  <c r="V602"/>
  <c r="D552"/>
  <c r="J200"/>
  <c r="Z166"/>
  <c r="T104"/>
  <c r="AB47"/>
  <c r="L169"/>
  <c r="U370"/>
  <c r="E143"/>
  <c r="U183"/>
  <c r="O61"/>
  <c r="AE117"/>
  <c r="F495"/>
  <c r="U489"/>
  <c r="Z256"/>
  <c r="G131"/>
  <c r="AF629"/>
  <c r="K275"/>
  <c r="K85"/>
  <c r="U617"/>
  <c r="M543"/>
  <c r="AA45"/>
  <c r="G209"/>
  <c r="U162"/>
  <c r="C118"/>
  <c r="E119"/>
  <c r="L162"/>
  <c r="U535"/>
  <c r="AD619"/>
  <c r="Z205"/>
  <c r="F449"/>
  <c r="Y144"/>
  <c r="T136"/>
  <c r="N393"/>
  <c r="H498"/>
  <c r="S599"/>
  <c r="U55"/>
  <c r="V134"/>
  <c r="R277"/>
  <c r="G210"/>
  <c r="AB346"/>
  <c r="U68"/>
  <c r="AC558"/>
  <c r="L246"/>
  <c r="R101"/>
  <c r="F161"/>
  <c r="K358"/>
  <c r="X416"/>
  <c r="D115"/>
  <c r="J238"/>
  <c r="F278"/>
  <c r="AC705"/>
  <c r="I261"/>
  <c r="Y529"/>
  <c r="K135"/>
  <c r="E329"/>
  <c r="C429"/>
  <c r="C122"/>
  <c r="J79"/>
  <c r="T71"/>
  <c r="G80"/>
  <c r="K320"/>
  <c r="G44"/>
  <c r="E55"/>
  <c r="D311"/>
  <c r="R281"/>
  <c r="Q451"/>
  <c r="F692"/>
  <c r="L191"/>
  <c r="V635"/>
  <c r="U690"/>
  <c r="H483"/>
  <c r="AB247"/>
  <c r="V98"/>
  <c r="AB319"/>
  <c r="AE510"/>
  <c r="L537"/>
  <c r="J615"/>
  <c r="V534"/>
  <c r="N730"/>
  <c r="F333"/>
  <c r="H546"/>
  <c r="Y374"/>
  <c r="M62"/>
  <c r="S295"/>
  <c r="S343"/>
  <c r="P259"/>
  <c r="M612"/>
  <c r="S403"/>
  <c r="Y151"/>
  <c r="AE201"/>
  <c r="X649"/>
  <c r="E84"/>
  <c r="M637"/>
  <c r="F142"/>
  <c r="N174"/>
  <c r="V448"/>
  <c r="J133"/>
  <c r="U212"/>
  <c r="G201"/>
  <c r="T120"/>
  <c r="K321"/>
  <c r="H688"/>
  <c r="V616"/>
  <c r="D87"/>
  <c r="AB386"/>
  <c r="R693"/>
  <c r="AD169"/>
  <c r="B298"/>
  <c r="I282"/>
  <c r="AC253"/>
  <c r="D487"/>
  <c r="G337"/>
  <c r="AD204"/>
  <c r="Q142"/>
  <c r="P250"/>
  <c r="L421"/>
  <c r="AA67"/>
  <c r="R405"/>
  <c r="Y306"/>
  <c r="I346"/>
  <c r="O224"/>
  <c r="U344"/>
  <c r="Y336"/>
  <c r="Y67"/>
  <c r="AD72"/>
  <c r="F183"/>
  <c r="S353"/>
  <c r="I689"/>
  <c r="P76"/>
  <c r="J350"/>
  <c r="C90"/>
  <c r="K276"/>
  <c r="AF334"/>
  <c r="J209"/>
  <c r="AE599"/>
  <c r="AD496"/>
  <c r="T277"/>
  <c r="N651"/>
  <c r="W603"/>
  <c r="Y142"/>
  <c r="U565"/>
  <c r="G276"/>
  <c r="N536"/>
  <c r="K127"/>
  <c r="V520"/>
  <c r="AE38"/>
  <c r="C84"/>
  <c r="AB108"/>
  <c r="AB195"/>
  <c r="D229"/>
  <c r="P222"/>
  <c r="E79"/>
  <c r="X181"/>
  <c r="K498"/>
  <c r="Q490"/>
  <c r="AB43"/>
  <c r="F440"/>
  <c r="P207"/>
  <c r="R290"/>
  <c r="L453"/>
  <c r="J217"/>
  <c r="Q64"/>
  <c r="N157"/>
  <c r="M61"/>
  <c r="S103"/>
  <c r="F734"/>
  <c r="B405"/>
  <c r="AB207"/>
  <c r="AA154"/>
  <c r="AB218"/>
  <c r="H234"/>
  <c r="U85"/>
  <c r="AE402"/>
  <c r="Z294"/>
  <c r="AD652"/>
  <c r="AF175"/>
  <c r="AF87"/>
  <c r="I211"/>
  <c r="E78"/>
  <c r="S190"/>
  <c r="Q156"/>
  <c r="AE308"/>
  <c r="V146"/>
  <c r="V276"/>
  <c r="U479"/>
  <c r="Y535"/>
  <c r="AE609"/>
  <c r="AF294"/>
  <c r="E66"/>
  <c r="AB114"/>
  <c r="H338"/>
  <c r="D173"/>
  <c r="G694"/>
  <c r="AD182"/>
  <c r="T625"/>
  <c r="E141"/>
  <c r="P339"/>
  <c r="K155"/>
  <c r="AB202"/>
  <c r="L251"/>
  <c r="W86"/>
  <c r="E490"/>
  <c r="L171"/>
  <c r="F271"/>
  <c r="G499"/>
  <c r="J239"/>
  <c r="AC560"/>
  <c r="G409"/>
  <c r="S173"/>
  <c r="R122"/>
  <c r="AF183"/>
  <c r="AC556"/>
  <c r="L106"/>
  <c r="AF482"/>
  <c r="J197"/>
  <c r="R507"/>
  <c r="X145"/>
  <c r="W138"/>
  <c r="AD206"/>
  <c r="AA127"/>
  <c r="L40"/>
  <c r="K98"/>
  <c r="AF93"/>
  <c r="T75"/>
  <c r="Y217"/>
  <c r="E440"/>
  <c r="B326"/>
  <c r="O185"/>
  <c r="F162"/>
  <c r="AB345"/>
  <c r="M310"/>
  <c r="M563"/>
  <c r="AF119"/>
  <c r="AC245"/>
  <c r="K400"/>
  <c r="AC229"/>
  <c r="AA270"/>
  <c r="M686"/>
  <c r="R665"/>
  <c r="J289"/>
  <c r="I600"/>
  <c r="Q407"/>
  <c r="AF434"/>
  <c r="AA358"/>
  <c r="F39"/>
  <c r="T419"/>
  <c r="C352"/>
  <c r="R402"/>
  <c r="R418"/>
  <c r="C341"/>
  <c r="K194"/>
  <c r="T652"/>
  <c r="AC178"/>
  <c r="D300"/>
  <c r="AB518"/>
  <c r="Q302"/>
  <c r="C393"/>
  <c r="E276"/>
  <c r="AA87"/>
  <c r="Q127"/>
  <c r="I535"/>
  <c r="AC47"/>
  <c r="N216"/>
  <c r="U337"/>
  <c r="E657"/>
  <c r="AC347"/>
  <c r="U557"/>
  <c r="B291"/>
  <c r="P502"/>
  <c r="B410"/>
  <c r="B118"/>
  <c r="AF607"/>
  <c r="Z710"/>
  <c r="W259"/>
  <c r="R622"/>
  <c r="AD530"/>
  <c r="O531"/>
  <c r="T486"/>
  <c r="F506"/>
  <c r="G514"/>
  <c r="Z546"/>
  <c r="AA131"/>
  <c r="S281"/>
  <c r="Y158"/>
  <c r="Z583"/>
  <c r="J267"/>
  <c r="AC507"/>
  <c r="AB163"/>
  <c r="C194"/>
  <c r="E81"/>
  <c r="AB606"/>
  <c r="Y346"/>
  <c r="V348"/>
  <c r="P674"/>
  <c r="M317"/>
  <c r="Z118"/>
  <c r="H76"/>
  <c r="AE207"/>
  <c r="H133"/>
  <c r="S595"/>
  <c r="Q464"/>
  <c r="T324"/>
  <c r="AD723"/>
  <c r="E171"/>
  <c r="X369"/>
  <c r="B296"/>
  <c r="R67"/>
  <c r="AB380"/>
  <c r="AD117"/>
  <c r="AD538"/>
  <c r="W422"/>
  <c r="C79"/>
  <c r="R64"/>
  <c r="I278"/>
  <c r="AD86"/>
  <c r="D247"/>
  <c r="I428"/>
  <c r="J533"/>
  <c r="O402"/>
  <c r="AE120"/>
  <c r="W239"/>
  <c r="Y387"/>
  <c r="U95"/>
  <c r="O119"/>
  <c r="AD531"/>
  <c r="AF325"/>
  <c r="C54"/>
  <c r="E233"/>
  <c r="B220"/>
  <c r="S254"/>
  <c r="V301"/>
  <c r="V446"/>
  <c r="S315"/>
  <c r="AD330"/>
  <c r="K613"/>
  <c r="W79"/>
  <c r="AC55"/>
  <c r="M260"/>
  <c r="AA239"/>
  <c r="AE94"/>
  <c r="X574"/>
  <c r="C378"/>
  <c r="M214"/>
  <c r="L266"/>
  <c r="P574"/>
  <c r="U289"/>
  <c r="AE109"/>
  <c r="AD257"/>
  <c r="AD90"/>
  <c r="Q617"/>
  <c r="L428"/>
  <c r="AA467"/>
  <c r="AD676"/>
  <c r="D224"/>
  <c r="O150"/>
  <c r="E470"/>
  <c r="AE586"/>
  <c r="T290"/>
  <c r="U110"/>
  <c r="F532"/>
  <c r="X46"/>
  <c r="E137"/>
  <c r="W363"/>
  <c r="E292"/>
  <c r="AD44"/>
  <c r="W122"/>
  <c r="I184"/>
  <c r="AF221"/>
  <c r="F297"/>
  <c r="B207"/>
  <c r="R624"/>
  <c r="O178"/>
  <c r="U688"/>
  <c r="G105"/>
  <c r="G541"/>
  <c r="T568"/>
  <c r="AE237"/>
  <c r="AA345"/>
  <c r="Y514"/>
  <c r="I52"/>
  <c r="R235"/>
  <c r="R48"/>
  <c r="Y365"/>
  <c r="F321"/>
  <c r="M541"/>
  <c r="H519"/>
  <c r="B46"/>
  <c r="U620"/>
  <c r="AD65"/>
  <c r="U405"/>
  <c r="Q227"/>
  <c r="N649"/>
  <c r="W508"/>
  <c r="Y611"/>
  <c r="R229"/>
  <c r="Y274"/>
  <c r="D614"/>
  <c r="E257"/>
  <c r="D320"/>
  <c r="X317"/>
  <c r="R425"/>
  <c r="T209"/>
  <c r="N514"/>
  <c r="Z305"/>
  <c r="X295"/>
  <c r="Z208"/>
  <c r="AD408"/>
  <c r="B262"/>
  <c r="L299"/>
  <c r="AA114"/>
  <c r="W351"/>
  <c r="T138"/>
  <c r="I536"/>
  <c r="AD412"/>
  <c r="D133"/>
  <c r="AB219"/>
  <c r="O466"/>
  <c r="N148"/>
  <c r="AB42"/>
  <c r="C441"/>
  <c r="N564"/>
  <c r="X64"/>
  <c r="D379"/>
  <c r="V343"/>
  <c r="L73"/>
  <c r="F383"/>
  <c r="M411"/>
  <c r="E640"/>
  <c r="AC673"/>
  <c r="W82"/>
  <c r="H275"/>
  <c r="AE585"/>
  <c r="Y184"/>
  <c r="P122"/>
  <c r="X200"/>
  <c r="C37"/>
  <c r="Z40"/>
  <c r="AA163"/>
  <c r="D95"/>
  <c r="B174"/>
  <c r="AA314"/>
  <c r="H604"/>
  <c r="J230"/>
  <c r="G113"/>
  <c r="F543"/>
  <c r="AC226"/>
  <c r="O146"/>
  <c r="X475"/>
  <c r="K510"/>
  <c r="AB364"/>
  <c r="P176"/>
  <c r="E144"/>
  <c r="B406"/>
  <c r="T199"/>
  <c r="T273"/>
  <c r="M514"/>
  <c r="Y446"/>
  <c r="W661"/>
  <c r="Z504"/>
  <c r="E406"/>
  <c r="N455"/>
  <c r="AD573"/>
  <c r="Q160"/>
  <c r="AB454"/>
  <c r="X704"/>
  <c r="AD572"/>
  <c r="H307"/>
  <c r="I186"/>
  <c r="N140"/>
  <c r="H119"/>
  <c r="Z376"/>
  <c r="R408"/>
  <c r="Y156"/>
  <c r="AD68"/>
  <c r="L65"/>
  <c r="K118"/>
  <c r="Y107"/>
  <c r="N234"/>
  <c r="B48"/>
  <c r="P368"/>
  <c r="B162"/>
  <c r="E177"/>
  <c r="M499"/>
  <c r="J516"/>
  <c r="AD329"/>
  <c r="S383"/>
  <c r="AB170"/>
  <c r="Q493"/>
  <c r="AB57"/>
  <c r="AC436"/>
  <c r="O62"/>
  <c r="J466"/>
  <c r="K181"/>
  <c r="AA447"/>
  <c r="C500"/>
  <c r="U205"/>
  <c r="O140"/>
  <c r="X261"/>
  <c r="G214"/>
  <c r="H123"/>
  <c r="AE62"/>
  <c r="K197"/>
  <c r="AC576"/>
  <c r="J519"/>
  <c r="R387"/>
  <c r="E573"/>
  <c r="Z301"/>
  <c r="R558"/>
  <c r="U371"/>
  <c r="T406"/>
  <c r="E262"/>
  <c r="J316"/>
  <c r="AD122"/>
  <c r="F132"/>
  <c r="B184"/>
  <c r="K55"/>
  <c r="Y273"/>
  <c r="I150"/>
  <c r="R90"/>
  <c r="O721"/>
  <c r="T565"/>
  <c r="AA562"/>
  <c r="AB472"/>
  <c r="C340"/>
  <c r="J220"/>
  <c r="V72"/>
  <c r="J610"/>
  <c r="F168"/>
  <c r="L290"/>
  <c r="AA305"/>
  <c r="AB352"/>
  <c r="O681"/>
  <c r="Z50"/>
  <c r="K258"/>
  <c r="M508"/>
  <c r="D134"/>
  <c r="U516"/>
  <c r="G148"/>
  <c r="O578"/>
  <c r="AE270"/>
  <c r="X341"/>
  <c r="AA354"/>
  <c r="AC425"/>
  <c r="H312"/>
  <c r="M52"/>
  <c r="AB125"/>
  <c r="V253"/>
  <c r="AE505"/>
  <c r="AB652"/>
  <c r="Z45"/>
  <c r="O181"/>
  <c r="AA148"/>
  <c r="Z581"/>
  <c r="R104"/>
  <c r="S625"/>
  <c r="AD618"/>
  <c r="T368"/>
  <c r="J427"/>
  <c r="J229"/>
  <c r="H73"/>
  <c r="AF319"/>
  <c r="U532"/>
  <c r="F112"/>
  <c r="L170"/>
  <c r="AD585"/>
  <c r="U439"/>
  <c r="P542"/>
  <c r="T88"/>
  <c r="J211"/>
  <c r="H94"/>
  <c r="J224"/>
  <c r="J122"/>
  <c r="R62"/>
  <c r="H411"/>
  <c r="H473"/>
  <c r="AB155"/>
  <c r="L123"/>
  <c r="AD502"/>
  <c r="AA88"/>
  <c r="C545"/>
  <c r="H193"/>
  <c r="AB493"/>
  <c r="H682"/>
  <c r="K343"/>
  <c r="R264"/>
  <c r="G523"/>
  <c r="X67"/>
  <c r="V94"/>
  <c r="K425"/>
  <c r="H160"/>
  <c r="D70"/>
  <c r="H192"/>
  <c r="I548"/>
  <c r="J99"/>
  <c r="B516"/>
  <c r="K189"/>
  <c r="B346"/>
  <c r="U579"/>
  <c r="AE395"/>
  <c r="Z206"/>
  <c r="P696"/>
  <c r="Y334"/>
  <c r="U101"/>
  <c r="AC211"/>
  <c r="T330"/>
  <c r="H189"/>
  <c r="D163"/>
  <c r="P162"/>
  <c r="Y363"/>
  <c r="AE198"/>
  <c r="F223"/>
  <c r="D355"/>
  <c r="AA621"/>
  <c r="Q220"/>
  <c r="T445"/>
  <c r="Y427"/>
  <c r="O172"/>
  <c r="M251"/>
  <c r="P146"/>
  <c r="F68"/>
  <c r="AD605"/>
  <c r="K286"/>
  <c r="F194"/>
  <c r="AC168"/>
  <c r="B309"/>
  <c r="F359"/>
  <c r="C422"/>
  <c r="AB382"/>
  <c r="C269"/>
  <c r="AA103"/>
  <c r="C206"/>
  <c r="B276"/>
  <c r="AF559"/>
  <c r="O529"/>
  <c r="V382"/>
  <c r="AB308"/>
  <c r="AF269"/>
  <c r="Z346"/>
  <c r="G381"/>
  <c r="AD394"/>
  <c r="C272"/>
  <c r="Q443"/>
  <c r="AD692"/>
  <c r="K74"/>
  <c r="G638"/>
  <c r="AE123"/>
  <c r="AF503"/>
  <c r="S730"/>
  <c r="AB105"/>
  <c r="N320"/>
  <c r="F525"/>
  <c r="Z318"/>
  <c r="V207"/>
  <c r="I478"/>
  <c r="M288"/>
  <c r="I601"/>
  <c r="N94"/>
  <c r="Z53"/>
  <c r="R489"/>
  <c r="G525"/>
  <c r="AA285"/>
  <c r="L129"/>
  <c r="J333"/>
  <c r="X674"/>
  <c r="Y138"/>
  <c r="F632"/>
  <c r="K250"/>
  <c r="J341"/>
  <c r="F414"/>
  <c r="F375"/>
  <c r="L445"/>
  <c r="T105"/>
  <c r="C582"/>
  <c r="Z558"/>
  <c r="X248"/>
  <c r="AC164"/>
  <c r="V235"/>
  <c r="O335"/>
  <c r="W303"/>
  <c r="AD304"/>
  <c r="N366"/>
  <c r="AE208"/>
  <c r="T40"/>
  <c r="AC395"/>
  <c r="K303"/>
  <c r="K468"/>
  <c r="AE418"/>
  <c r="C548"/>
  <c r="S227"/>
  <c r="I102"/>
  <c r="H310"/>
  <c r="AB651"/>
  <c r="AA121"/>
  <c r="S278"/>
  <c r="N168"/>
  <c r="Q91"/>
  <c r="F318"/>
  <c r="C150"/>
  <c r="B526"/>
  <c r="R46"/>
  <c r="AF236"/>
  <c r="Z221"/>
  <c r="D343"/>
  <c r="X327"/>
  <c r="Z124"/>
  <c r="C323"/>
  <c r="C622"/>
  <c r="AD403"/>
  <c r="AA195"/>
  <c r="N278"/>
  <c r="AC336"/>
  <c r="AF192"/>
  <c r="U604"/>
  <c r="O326"/>
  <c r="N630"/>
  <c r="P485"/>
  <c r="N156"/>
  <c r="W109"/>
  <c r="L329"/>
  <c r="N57"/>
  <c r="AC374"/>
  <c r="W267"/>
  <c r="H97"/>
  <c r="AF47"/>
  <c r="R276"/>
  <c r="U709"/>
  <c r="G542"/>
  <c r="N283"/>
  <c r="T250"/>
  <c r="N187"/>
  <c r="AE404"/>
  <c r="R61"/>
  <c r="J85"/>
  <c r="U115"/>
  <c r="AF555"/>
  <c r="D583"/>
  <c r="AF413"/>
  <c r="U544"/>
  <c r="P52"/>
  <c r="Z587"/>
  <c r="R141"/>
  <c r="AF89"/>
  <c r="J384"/>
  <c r="O75"/>
  <c r="AB192"/>
  <c r="AA93"/>
  <c r="V541"/>
  <c r="Q512"/>
  <c r="J207"/>
  <c r="AA232"/>
  <c r="P254"/>
  <c r="E458"/>
  <c r="X71"/>
  <c r="H425"/>
  <c r="AC103"/>
  <c r="J74"/>
  <c r="AD501"/>
  <c r="Y215"/>
  <c r="W137"/>
  <c r="D672"/>
  <c r="E178"/>
  <c r="Y658"/>
  <c r="AC195"/>
  <c r="D474"/>
  <c r="D211"/>
  <c r="E279"/>
  <c r="AB327"/>
  <c r="V255"/>
  <c r="W418"/>
  <c r="Z194"/>
  <c r="Y90"/>
  <c r="J146"/>
  <c r="G99"/>
  <c r="V43"/>
  <c r="L49"/>
  <c r="I374"/>
  <c r="AE225"/>
  <c r="Q196"/>
  <c r="AC603"/>
  <c r="AD234"/>
  <c r="M303"/>
  <c r="U310"/>
  <c r="AB59"/>
  <c r="F110"/>
  <c r="Y595"/>
  <c r="U471"/>
  <c r="W472"/>
  <c r="N333"/>
  <c r="AA597"/>
  <c r="I479"/>
  <c r="M536"/>
  <c r="Y578"/>
  <c r="AE346"/>
  <c r="N644"/>
  <c r="X503"/>
  <c r="F457"/>
  <c r="E238"/>
  <c r="B125"/>
  <c r="X213"/>
  <c r="V267"/>
  <c r="Z233"/>
  <c r="G295"/>
  <c r="G173"/>
  <c r="Z374"/>
  <c r="E230"/>
  <c r="J582"/>
  <c r="Q139"/>
  <c r="U385"/>
  <c r="I130"/>
  <c r="I124"/>
  <c r="L204"/>
  <c r="AB141"/>
  <c r="H442"/>
  <c r="K168"/>
  <c r="C696"/>
  <c r="P381"/>
  <c r="AA569"/>
  <c r="D62"/>
  <c r="D177"/>
  <c r="K345"/>
  <c r="AB281"/>
  <c r="L343"/>
  <c r="I169"/>
  <c r="P238"/>
  <c r="Q325"/>
  <c r="AB561"/>
  <c r="V107"/>
  <c r="W526"/>
  <c r="G346"/>
  <c r="D673"/>
  <c r="D724"/>
  <c r="AF709"/>
  <c r="D640"/>
  <c r="AF266"/>
  <c r="C40"/>
  <c r="E404"/>
  <c r="AA281"/>
  <c r="G122"/>
  <c r="T278"/>
  <c r="X281"/>
  <c r="O465"/>
  <c r="AF686"/>
  <c r="L225"/>
  <c r="Q640"/>
  <c r="W166"/>
  <c r="AB328"/>
  <c r="Y162"/>
  <c r="AC144"/>
  <c r="Z122"/>
  <c r="H297"/>
  <c r="AC400"/>
  <c r="R362"/>
  <c r="W513"/>
  <c r="Y49"/>
  <c r="AE646"/>
  <c r="Z562"/>
  <c r="N336"/>
  <c r="V391"/>
  <c r="P364"/>
  <c r="AB403"/>
  <c r="K374"/>
  <c r="N398"/>
  <c r="P317"/>
  <c r="E545"/>
  <c r="X140"/>
  <c r="M136"/>
  <c r="P135"/>
  <c r="T626"/>
  <c r="U597"/>
  <c r="N171"/>
  <c r="V122"/>
  <c r="U321"/>
  <c r="M299"/>
  <c r="D108"/>
  <c r="AD222"/>
  <c r="K248"/>
  <c r="F56"/>
  <c r="G68"/>
  <c r="L282"/>
  <c r="L50"/>
  <c r="K515"/>
  <c r="O301"/>
  <c r="N634"/>
  <c r="Z631"/>
  <c r="AF107"/>
  <c r="M364"/>
  <c r="I587"/>
  <c r="P308"/>
  <c r="L306"/>
  <c r="AA507"/>
  <c r="N599"/>
  <c r="AE82"/>
  <c r="N164"/>
  <c r="AD209"/>
  <c r="Y109"/>
  <c r="S282"/>
  <c r="O44"/>
  <c r="E157"/>
  <c r="AE147"/>
  <c r="P221"/>
  <c r="G357"/>
  <c r="O443"/>
  <c r="N79"/>
  <c r="O207"/>
  <c r="D48"/>
  <c r="Q557"/>
  <c r="C166"/>
  <c r="N269"/>
  <c r="F533"/>
  <c r="O151"/>
  <c r="K132"/>
  <c r="H143"/>
  <c r="R154"/>
  <c r="Y269"/>
  <c r="Q411"/>
  <c r="O516"/>
  <c r="M169"/>
  <c r="AD245"/>
  <c r="F133"/>
  <c r="N689"/>
  <c r="O512"/>
  <c r="T583"/>
  <c r="Z540"/>
  <c r="N144"/>
  <c r="Z327"/>
  <c r="W502"/>
  <c r="N450"/>
  <c r="AE156"/>
  <c r="U153"/>
  <c r="N358"/>
  <c r="Z402"/>
  <c r="R728"/>
  <c r="N188"/>
  <c r="R193"/>
  <c r="H131"/>
  <c r="Y206"/>
  <c r="B103"/>
  <c r="E156"/>
  <c r="E221"/>
  <c r="Q348"/>
  <c r="O278"/>
  <c r="AF411"/>
  <c r="AC171"/>
  <c r="AB228"/>
  <c r="V414"/>
  <c r="Q222"/>
  <c r="AB89"/>
  <c r="M111"/>
  <c r="X194"/>
  <c r="Y145"/>
  <c r="J438"/>
  <c r="O274"/>
  <c r="AC53"/>
  <c r="L422"/>
  <c r="U139"/>
  <c r="AC490"/>
  <c r="V119"/>
  <c r="T373"/>
  <c r="U295"/>
  <c r="AA397"/>
  <c r="O240"/>
  <c r="G536"/>
  <c r="K325"/>
  <c r="P528"/>
  <c r="D495"/>
  <c r="AA72"/>
  <c r="P693"/>
  <c r="U448"/>
  <c r="N275"/>
  <c r="Z406"/>
  <c r="U470"/>
  <c r="D430"/>
  <c r="H203"/>
  <c r="X481"/>
  <c r="P361"/>
  <c r="AA723"/>
  <c r="R238"/>
  <c r="E73"/>
  <c r="L412"/>
  <c r="L582"/>
  <c r="N209"/>
  <c r="M37"/>
  <c r="Q80"/>
  <c r="Q328"/>
  <c r="Z215"/>
  <c r="G485"/>
  <c r="H259"/>
  <c r="M436"/>
  <c r="AA474"/>
  <c r="AB177"/>
  <c r="I110"/>
  <c r="C614"/>
  <c r="E413"/>
  <c r="F425"/>
  <c r="R350"/>
  <c r="L148"/>
  <c r="M326"/>
  <c r="AB624"/>
  <c r="AF485"/>
  <c r="H102"/>
  <c r="N589"/>
  <c r="C616"/>
  <c r="AF362"/>
  <c r="N465"/>
  <c r="T323"/>
  <c r="Y620"/>
  <c r="E445"/>
  <c r="AC99"/>
  <c r="O543"/>
  <c r="AB416"/>
  <c r="U584"/>
  <c r="V191"/>
  <c r="O362"/>
  <c r="D502"/>
  <c r="W433"/>
  <c r="P54"/>
  <c r="J208"/>
  <c r="H184"/>
  <c r="AE407"/>
  <c r="O231"/>
  <c r="R382"/>
  <c r="O208"/>
  <c r="P41"/>
  <c r="AB397"/>
  <c r="C56"/>
  <c r="R72"/>
  <c r="F317"/>
  <c r="AB111"/>
  <c r="B229"/>
  <c r="D699"/>
  <c r="E710"/>
  <c r="V615"/>
  <c r="O90"/>
  <c r="K147"/>
  <c r="R160"/>
  <c r="K139"/>
  <c r="J353"/>
  <c r="AA588"/>
  <c r="Q381"/>
  <c r="J501"/>
  <c r="W181"/>
  <c r="F662"/>
  <c r="I143"/>
  <c r="F38"/>
  <c r="B727"/>
  <c r="B239"/>
  <c r="R77"/>
  <c r="E285"/>
  <c r="U687"/>
  <c r="AA188"/>
  <c r="Q643"/>
  <c r="Y472"/>
  <c r="I105"/>
  <c r="M165"/>
  <c r="O216"/>
  <c r="Z434"/>
  <c r="D460"/>
  <c r="I58"/>
  <c r="AB110"/>
  <c r="N684"/>
  <c r="V153"/>
  <c r="G413"/>
  <c r="R581"/>
  <c r="U240"/>
  <c r="B277"/>
  <c r="H666"/>
  <c r="P325"/>
  <c r="N251"/>
  <c r="C138"/>
  <c r="Y453"/>
  <c r="X211"/>
  <c r="K554"/>
  <c r="E223"/>
  <c r="N143"/>
  <c r="AB336"/>
  <c r="Z138"/>
  <c r="U120"/>
  <c r="M481"/>
  <c r="W105"/>
  <c r="J305"/>
  <c r="V117"/>
  <c r="P153"/>
  <c r="J68"/>
  <c r="Y205"/>
  <c r="F268"/>
  <c r="Q479"/>
  <c r="AF85"/>
  <c r="AB362"/>
  <c r="R584"/>
  <c r="AF694"/>
  <c r="Z369"/>
  <c r="Y373"/>
  <c r="Z286"/>
  <c r="F602"/>
  <c r="Z151"/>
  <c r="K220"/>
  <c r="AB71"/>
  <c r="B334"/>
  <c r="S330"/>
  <c r="Z638"/>
  <c r="V234"/>
  <c r="Q527"/>
  <c r="D204"/>
  <c r="U112"/>
  <c r="D156"/>
  <c r="AC327"/>
  <c r="G275"/>
  <c r="V695"/>
  <c r="AE595"/>
  <c r="AF571"/>
  <c r="V331"/>
  <c r="U434"/>
  <c r="N442"/>
  <c r="E128"/>
  <c r="B232"/>
  <c r="N129"/>
  <c r="W600"/>
  <c r="I688"/>
  <c r="K128"/>
  <c r="W386"/>
  <c r="R65"/>
  <c r="J707"/>
  <c r="AC37"/>
  <c r="W438"/>
  <c r="N247"/>
  <c r="Q38"/>
  <c r="AC60"/>
  <c r="O55"/>
  <c r="K224"/>
  <c r="Q105"/>
  <c r="K492"/>
  <c r="G539"/>
  <c r="AB603"/>
  <c r="L399"/>
  <c r="F518"/>
  <c r="G342"/>
  <c r="Q137"/>
  <c r="V443"/>
  <c r="AA287"/>
  <c r="R674"/>
  <c r="I637"/>
  <c r="D303"/>
  <c r="W55"/>
  <c r="N176"/>
  <c r="U237"/>
  <c r="G43"/>
  <c r="I242"/>
  <c r="V67"/>
  <c r="L408"/>
  <c r="W183"/>
  <c r="U316"/>
  <c r="C560"/>
  <c r="D251"/>
  <c r="R98"/>
  <c r="F417"/>
  <c r="J575"/>
  <c r="AA572"/>
  <c r="C94"/>
  <c r="K225"/>
  <c r="C254"/>
  <c r="T93"/>
  <c r="F111"/>
  <c r="Q254"/>
  <c r="G332"/>
  <c r="K233"/>
  <c r="K142"/>
  <c r="AB390"/>
  <c r="M253"/>
  <c r="J509"/>
  <c r="R566"/>
  <c r="D278"/>
  <c r="E179"/>
  <c r="H285"/>
  <c r="AA141"/>
  <c r="H419"/>
  <c r="I321"/>
  <c r="D194"/>
  <c r="I388"/>
  <c r="B96"/>
  <c r="B319"/>
  <c r="I71"/>
  <c r="W307"/>
  <c r="S299"/>
  <c r="O156"/>
  <c r="Y305"/>
  <c r="AA253"/>
  <c r="C140"/>
  <c r="Q233"/>
  <c r="AD262"/>
  <c r="M95"/>
  <c r="V102"/>
  <c r="B356"/>
  <c r="S124"/>
  <c r="M233"/>
  <c r="Z72"/>
  <c r="N265"/>
  <c r="M395"/>
  <c r="O232"/>
  <c r="P51"/>
  <c r="L94"/>
  <c r="Z95"/>
  <c r="AA677"/>
  <c r="T195"/>
  <c r="B179"/>
  <c r="T169"/>
  <c r="Z487"/>
  <c r="U437"/>
  <c r="W56"/>
  <c r="AD426"/>
  <c r="L318"/>
  <c r="AB196"/>
  <c r="H352"/>
  <c r="V633"/>
  <c r="J568"/>
  <c r="G262"/>
  <c r="AE107"/>
  <c r="R629"/>
  <c r="Y286"/>
  <c r="Z171"/>
  <c r="O98"/>
  <c r="Y253"/>
  <c r="B55"/>
  <c r="AC288"/>
  <c r="N237"/>
  <c r="S658"/>
  <c r="AC141"/>
  <c r="AD80"/>
  <c r="Y237"/>
  <c r="AD560"/>
  <c r="N158"/>
  <c r="AC575"/>
  <c r="K126"/>
  <c r="O307"/>
  <c r="I165"/>
  <c r="M374"/>
  <c r="L110"/>
  <c r="D122"/>
  <c r="AF88"/>
  <c r="Y198"/>
  <c r="R597"/>
  <c r="J310"/>
  <c r="AF165"/>
  <c r="W500"/>
  <c r="AF130"/>
  <c r="Q288"/>
  <c r="Z685"/>
  <c r="S556"/>
  <c r="P105"/>
  <c r="AD320"/>
  <c r="R586"/>
  <c r="P584"/>
  <c r="M391"/>
  <c r="F188"/>
  <c r="B294"/>
  <c r="V449"/>
  <c r="Y445"/>
  <c r="P446"/>
  <c r="L333"/>
  <c r="AF653"/>
  <c r="AF544"/>
  <c r="N474"/>
  <c r="N664"/>
  <c r="G159"/>
  <c r="AD74"/>
  <c r="S172"/>
  <c r="O396"/>
  <c r="L89"/>
  <c r="AA600"/>
  <c r="AA304"/>
  <c r="Q534"/>
  <c r="O79"/>
  <c r="Y93"/>
  <c r="Z493"/>
  <c r="AA167"/>
  <c r="AC68"/>
  <c r="O155"/>
  <c r="W46"/>
  <c r="R403"/>
  <c r="W401"/>
  <c r="AC285"/>
  <c r="W63"/>
  <c r="C307"/>
  <c r="AB128"/>
  <c r="AF594"/>
  <c r="F264"/>
  <c r="W54"/>
  <c r="P510"/>
  <c r="AE171"/>
  <c r="AE462"/>
  <c r="Y571"/>
  <c r="K180"/>
  <c r="V269"/>
  <c r="B186"/>
  <c r="U94"/>
  <c r="S359"/>
  <c r="I687"/>
  <c r="R55"/>
  <c r="U156"/>
  <c r="G234"/>
  <c r="G403"/>
  <c r="L139"/>
  <c r="K680"/>
  <c r="AD568"/>
  <c r="P470"/>
  <c r="N566"/>
  <c r="AF327"/>
  <c r="AB538"/>
  <c r="C518"/>
  <c r="H286"/>
  <c r="P109"/>
  <c r="AE306"/>
  <c r="H216"/>
  <c r="C347"/>
  <c r="S149"/>
  <c r="D94"/>
  <c r="AD388"/>
  <c r="P193"/>
  <c r="Z660"/>
  <c r="F130"/>
  <c r="X53"/>
  <c r="G491"/>
  <c r="O368"/>
  <c r="X299"/>
  <c r="L370"/>
  <c r="AC239"/>
  <c r="C65"/>
  <c r="L673"/>
  <c r="Q100"/>
  <c r="S665"/>
  <c r="L242"/>
  <c r="L280"/>
  <c r="AB217"/>
  <c r="E266"/>
  <c r="G397"/>
  <c r="AF163"/>
  <c r="W148"/>
  <c r="L330"/>
  <c r="AE513"/>
  <c r="U416"/>
  <c r="W229"/>
  <c r="D353"/>
  <c r="AF622"/>
  <c r="I172"/>
  <c r="J573"/>
  <c r="Y628"/>
  <c r="X266"/>
  <c r="F474"/>
  <c r="V388"/>
  <c r="AD55"/>
  <c r="X378"/>
  <c r="W341"/>
  <c r="B574"/>
  <c r="AC543"/>
  <c r="H640"/>
  <c r="X108"/>
  <c r="B128"/>
  <c r="AE69"/>
  <c r="J39"/>
  <c r="T76"/>
  <c r="H49"/>
  <c r="F241"/>
  <c r="T198"/>
  <c r="E327"/>
  <c r="W336"/>
  <c r="AD87"/>
  <c r="M246"/>
  <c r="AB143"/>
  <c r="Q548"/>
  <c r="AE152"/>
  <c r="X372"/>
  <c r="J61"/>
  <c r="V369"/>
  <c r="K329"/>
  <c r="W699"/>
  <c r="G388"/>
  <c r="J578"/>
  <c r="S669"/>
  <c r="F331"/>
  <c r="O433"/>
  <c r="P213"/>
  <c r="AD322"/>
  <c r="K70"/>
  <c r="J378"/>
  <c r="L195"/>
  <c r="Z69"/>
  <c r="O270"/>
  <c r="P163"/>
  <c r="AD92"/>
  <c r="U116"/>
  <c r="AE672"/>
  <c r="AE56"/>
  <c r="U44"/>
  <c r="M164"/>
  <c r="G252"/>
  <c r="Q121"/>
  <c r="X99"/>
  <c r="W540"/>
  <c r="U477"/>
  <c r="Q272"/>
  <c r="X134"/>
  <c r="Q171"/>
  <c r="W97"/>
  <c r="AA52"/>
  <c r="S184"/>
  <c r="S405"/>
  <c r="K92"/>
  <c r="E139"/>
  <c r="E195"/>
  <c r="Z213"/>
  <c r="Y233"/>
  <c r="D85"/>
  <c r="P666"/>
  <c r="I205"/>
  <c r="W135"/>
  <c r="Y398"/>
  <c r="AA616"/>
  <c r="T107"/>
  <c r="AC325"/>
  <c r="AE649"/>
  <c r="AC254"/>
  <c r="W116"/>
  <c r="D60"/>
  <c r="D369"/>
  <c r="L260"/>
  <c r="Z170"/>
  <c r="S250"/>
  <c r="S108"/>
  <c r="S119"/>
  <c r="F160"/>
  <c r="E439"/>
  <c r="L604"/>
  <c r="AC224"/>
  <c r="I276"/>
  <c r="G69"/>
  <c r="B241"/>
  <c r="N224"/>
  <c r="AF307"/>
  <c r="L522"/>
  <c r="S567"/>
  <c r="I55"/>
  <c r="I266"/>
  <c r="C98"/>
  <c r="F403"/>
  <c r="N257"/>
  <c r="AE635"/>
  <c r="I472"/>
  <c r="E457"/>
  <c r="G232"/>
  <c r="P77"/>
  <c r="N142"/>
  <c r="C374"/>
  <c r="AB520"/>
  <c r="P130"/>
  <c r="K204"/>
  <c r="N364"/>
  <c r="S416"/>
  <c r="Y177"/>
  <c r="B199"/>
  <c r="J169"/>
  <c r="I476"/>
  <c r="W311"/>
  <c r="AE65"/>
  <c r="B596"/>
  <c r="H176"/>
  <c r="C155"/>
  <c r="S251"/>
  <c r="Z411"/>
  <c r="U298"/>
  <c r="D225"/>
  <c r="J479"/>
  <c r="Q603"/>
  <c r="H276"/>
  <c r="G592"/>
  <c r="V177"/>
  <c r="Z281"/>
  <c r="J71"/>
  <c r="P203"/>
  <c r="K333"/>
  <c r="D314"/>
  <c r="X374"/>
  <c r="G719"/>
  <c r="B622"/>
  <c r="H64"/>
  <c r="AD474"/>
  <c r="M489"/>
  <c r="N116"/>
  <c r="I655"/>
  <c r="AD507"/>
  <c r="I271"/>
  <c r="M370"/>
  <c r="V127"/>
  <c r="V325"/>
  <c r="N113"/>
  <c r="C242"/>
  <c r="H376"/>
  <c r="G197"/>
  <c r="W149"/>
  <c r="H147"/>
  <c r="H645"/>
  <c r="Q390"/>
  <c r="U556"/>
  <c r="D450"/>
  <c r="X65"/>
  <c r="W240"/>
  <c r="J40"/>
  <c r="G559"/>
  <c r="S412"/>
  <c r="AC293"/>
  <c r="I713"/>
  <c r="Y518"/>
  <c r="V400"/>
  <c r="V706"/>
  <c r="S380"/>
  <c r="U352"/>
  <c r="B235"/>
  <c r="X226"/>
  <c r="Z184"/>
  <c r="N497"/>
  <c r="S304"/>
  <c r="Z557"/>
  <c r="F145"/>
  <c r="T155"/>
  <c r="W416"/>
  <c r="D602"/>
  <c r="E349"/>
  <c r="E211"/>
  <c r="AA231"/>
  <c r="Z535"/>
  <c r="J534"/>
  <c r="N93"/>
  <c r="G323"/>
  <c r="AD405"/>
  <c r="S97"/>
  <c r="T691"/>
  <c r="D461"/>
  <c r="N154"/>
  <c r="T294"/>
  <c r="E134"/>
  <c r="N85"/>
  <c r="AE81"/>
  <c r="N549"/>
  <c r="I233"/>
  <c r="U303"/>
  <c r="W260"/>
  <c r="V225"/>
  <c r="AF187"/>
  <c r="Q307"/>
  <c r="L154"/>
  <c r="Z249"/>
  <c r="V440"/>
  <c r="I87"/>
  <c r="Z367"/>
  <c r="W297"/>
  <c r="S424"/>
  <c r="B272"/>
  <c r="Y119"/>
  <c r="D387"/>
  <c r="AE216"/>
  <c r="J410"/>
  <c r="N223"/>
  <c r="T57"/>
  <c r="N567"/>
  <c r="W399"/>
  <c r="U84"/>
  <c r="B159"/>
  <c r="V306"/>
  <c r="Z340"/>
  <c r="R131"/>
  <c r="D356"/>
  <c r="AA318"/>
  <c r="AC44"/>
  <c r="AB284"/>
  <c r="P672"/>
  <c r="U262"/>
  <c r="B85"/>
  <c r="S168"/>
  <c r="L176"/>
  <c r="C399"/>
  <c r="M702"/>
  <c r="P247"/>
  <c r="V358"/>
  <c r="J125"/>
  <c r="M344"/>
  <c r="J342"/>
  <c r="W96"/>
  <c r="J278"/>
  <c r="AB459"/>
  <c r="AF351"/>
  <c r="O213"/>
  <c r="K287"/>
  <c r="X414"/>
  <c r="U177"/>
  <c r="S128"/>
  <c r="J90"/>
  <c r="F332"/>
  <c r="S129"/>
  <c r="AB166"/>
  <c r="O583"/>
  <c r="C83"/>
  <c r="O261"/>
  <c r="H108"/>
  <c r="AD134"/>
  <c r="B243"/>
  <c r="F499"/>
  <c r="S78"/>
  <c r="R713"/>
  <c r="AB693"/>
  <c r="U277"/>
  <c r="AA218"/>
  <c r="N620"/>
  <c r="L97"/>
  <c r="Z80"/>
  <c r="T128"/>
  <c r="L696"/>
  <c r="O317"/>
  <c r="F97"/>
  <c r="AD85"/>
  <c r="I142"/>
  <c r="AF681"/>
  <c r="S233"/>
  <c r="AB683"/>
  <c r="O41"/>
  <c r="K502"/>
  <c r="F343"/>
  <c r="N472"/>
  <c r="U395"/>
  <c r="W556"/>
  <c r="P97"/>
  <c r="AB122"/>
  <c r="E313"/>
  <c r="N219"/>
  <c r="V506"/>
  <c r="AE85"/>
  <c r="Y291"/>
  <c r="B282"/>
  <c r="H39"/>
  <c r="C423"/>
  <c r="J684"/>
  <c r="H289"/>
  <c r="E206"/>
  <c r="Z388"/>
  <c r="AB503"/>
  <c r="G223"/>
  <c r="V425"/>
  <c r="P191"/>
  <c r="T497"/>
  <c r="R437"/>
  <c r="C99"/>
  <c r="W304"/>
  <c r="AB179"/>
  <c r="C231"/>
  <c r="K218"/>
  <c r="P406"/>
  <c r="S62"/>
  <c r="X633"/>
  <c r="D457"/>
  <c r="AD663"/>
  <c r="W431"/>
  <c r="S320"/>
  <c r="V62"/>
  <c r="AC546"/>
  <c r="B256"/>
  <c r="AD228"/>
  <c r="D389"/>
  <c r="N479"/>
  <c r="H681"/>
  <c r="T247"/>
  <c r="I251"/>
  <c r="K291"/>
  <c r="G367"/>
  <c r="AA139"/>
  <c r="H474"/>
  <c r="T82"/>
  <c r="C611"/>
  <c r="I290"/>
  <c r="O360"/>
  <c r="Z275"/>
  <c r="AF579"/>
  <c r="Z443"/>
  <c r="U202"/>
  <c r="AC702"/>
  <c r="Z375"/>
  <c r="AF672"/>
  <c r="V713"/>
  <c r="H469"/>
  <c r="Z278"/>
  <c r="X450"/>
  <c r="B511"/>
  <c r="L351"/>
  <c r="AA448"/>
  <c r="B358"/>
  <c r="AC588"/>
  <c r="T241"/>
  <c r="F656"/>
  <c r="W89"/>
  <c r="AC259"/>
  <c r="AB668"/>
  <c r="F282"/>
  <c r="AA90"/>
  <c r="V462"/>
  <c r="AC198"/>
  <c r="P231"/>
  <c r="P320"/>
  <c r="Q393"/>
  <c r="D294"/>
  <c r="S205"/>
  <c r="N53"/>
  <c r="D174"/>
  <c r="W344"/>
  <c r="T213"/>
  <c r="M440"/>
  <c r="Y519"/>
  <c r="W300"/>
  <c r="J386"/>
  <c r="Z201"/>
  <c r="G493"/>
  <c r="I497"/>
  <c r="X583"/>
  <c r="T91"/>
  <c r="E342"/>
  <c r="Q477"/>
  <c r="E687"/>
  <c r="J656"/>
  <c r="AC634"/>
  <c r="V690"/>
  <c r="Z500"/>
  <c r="X533"/>
  <c r="R320"/>
  <c r="S216"/>
  <c r="C463"/>
  <c r="M231"/>
  <c r="T722"/>
  <c r="F501"/>
  <c r="B575"/>
  <c r="Q717"/>
  <c r="K592"/>
  <c r="B639"/>
  <c r="J452"/>
  <c r="D546"/>
  <c r="Q460"/>
  <c r="AE710"/>
  <c r="J729"/>
  <c r="M441"/>
  <c r="W705"/>
  <c r="H308"/>
  <c r="X626"/>
  <c r="AF66"/>
  <c r="AA402"/>
  <c r="X366"/>
  <c r="S623"/>
  <c r="Q694"/>
  <c r="V239"/>
  <c r="AA355"/>
  <c r="K46"/>
  <c r="R412"/>
  <c r="D571"/>
  <c r="W604"/>
  <c r="X58"/>
  <c r="X702"/>
  <c r="R364"/>
  <c r="X224"/>
  <c r="N595"/>
  <c r="J620"/>
  <c r="N663"/>
  <c r="AA63"/>
  <c r="AB462"/>
  <c r="W299"/>
  <c r="AC458"/>
  <c r="L695"/>
  <c r="C181"/>
  <c r="V621"/>
  <c r="V74"/>
  <c r="X572"/>
  <c r="K268"/>
  <c r="I498"/>
  <c r="Z467"/>
  <c r="Y299"/>
  <c r="Z606"/>
  <c r="AA363"/>
  <c r="E583"/>
  <c r="V515"/>
  <c r="N383"/>
  <c r="X584"/>
  <c r="V718"/>
  <c r="X315"/>
  <c r="U451"/>
  <c r="AD673"/>
  <c r="W579"/>
  <c r="J554"/>
  <c r="N353"/>
  <c r="T212"/>
  <c r="L62"/>
  <c r="R707"/>
  <c r="U712"/>
  <c r="I538"/>
  <c r="R589"/>
  <c r="C273"/>
  <c r="AA471"/>
  <c r="X714"/>
  <c r="Y343"/>
  <c r="X42"/>
  <c r="X244"/>
  <c r="N272"/>
  <c r="L475"/>
  <c r="S265"/>
  <c r="K632"/>
  <c r="X361"/>
  <c r="O569"/>
  <c r="Q136"/>
  <c r="F644"/>
  <c r="P523"/>
  <c r="E584"/>
  <c r="AE231"/>
  <c r="W479"/>
  <c r="O351"/>
  <c r="U323"/>
  <c r="Y516"/>
  <c r="G188"/>
  <c r="N657"/>
  <c r="L300"/>
  <c r="E663"/>
  <c r="AF491"/>
  <c r="AD243"/>
  <c r="R360"/>
  <c r="F79"/>
  <c r="AF110"/>
  <c r="AB273"/>
  <c r="W634"/>
  <c r="G38"/>
  <c r="AD41"/>
  <c r="K482"/>
  <c r="W384"/>
  <c r="AD94"/>
  <c r="G238"/>
  <c r="V237"/>
  <c r="Z259"/>
  <c r="M88"/>
  <c r="AA230"/>
  <c r="Q257"/>
  <c r="AB130"/>
  <c r="K179"/>
  <c r="O644"/>
  <c r="H413"/>
  <c r="N279"/>
  <c r="O53"/>
  <c r="C125"/>
  <c r="D315"/>
  <c r="Z93"/>
  <c r="V411"/>
  <c r="L46"/>
  <c r="Q39"/>
  <c r="V169"/>
  <c r="J162"/>
  <c r="H215"/>
  <c r="Q360"/>
  <c r="S661"/>
  <c r="U169"/>
  <c r="J70"/>
  <c r="X329"/>
  <c r="N692"/>
  <c r="AA95"/>
  <c r="AF369"/>
  <c r="S238"/>
  <c r="AD321"/>
  <c r="X221"/>
  <c r="X236"/>
  <c r="W214"/>
  <c r="C241"/>
  <c r="C411"/>
  <c r="E615"/>
  <c r="AC656"/>
  <c r="I626"/>
  <c r="AA461"/>
  <c r="J327"/>
  <c r="AF430"/>
  <c r="AA164"/>
  <c r="E476"/>
  <c r="M478"/>
  <c r="L642"/>
  <c r="P467"/>
  <c r="K732"/>
  <c r="N535"/>
  <c r="K604"/>
  <c r="Y509"/>
  <c r="U391"/>
  <c r="W486"/>
  <c r="C437"/>
  <c r="R399"/>
  <c r="Y639"/>
  <c r="AA424"/>
  <c r="G607"/>
  <c r="AB158"/>
  <c r="P517"/>
  <c r="S489"/>
  <c r="F626"/>
  <c r="AE553"/>
  <c r="AE410"/>
  <c r="H609"/>
  <c r="T375"/>
  <c r="G104"/>
  <c r="P504"/>
  <c r="U170"/>
  <c r="AD433"/>
  <c r="J701"/>
  <c r="AF289"/>
  <c r="AA300"/>
  <c r="F398"/>
  <c r="E719"/>
  <c r="V463"/>
  <c r="AF667"/>
  <c r="AB298"/>
  <c r="H175"/>
  <c r="O120"/>
  <c r="O717"/>
  <c r="AB726"/>
  <c r="AD447"/>
  <c r="AC329"/>
  <c r="N352"/>
  <c r="S434"/>
  <c r="S654"/>
  <c r="P358"/>
  <c r="P301"/>
  <c r="E194"/>
  <c r="J215"/>
  <c r="W544"/>
  <c r="AE162"/>
  <c r="Y51"/>
  <c r="AB136"/>
  <c r="AC108"/>
  <c r="AD251"/>
  <c r="H663"/>
  <c r="K369"/>
  <c r="V349"/>
  <c r="O661"/>
  <c r="M721"/>
  <c r="V568"/>
  <c r="AE83"/>
  <c r="J356"/>
  <c r="M387"/>
  <c r="G557"/>
  <c r="C683"/>
  <c r="G662"/>
  <c r="AE358"/>
  <c r="J388"/>
  <c r="X638"/>
  <c r="Y568"/>
  <c r="W564"/>
  <c r="C390"/>
  <c r="C664"/>
  <c r="AC618"/>
  <c r="S45"/>
  <c r="AF124"/>
  <c r="Z357"/>
  <c r="N184"/>
  <c r="B496"/>
  <c r="V351"/>
  <c r="S645"/>
  <c r="K511"/>
  <c r="C709"/>
  <c r="N550"/>
  <c r="AB475"/>
  <c r="W218"/>
  <c r="E650"/>
  <c r="Q354"/>
  <c r="C376"/>
  <c r="H38"/>
  <c r="D420"/>
  <c r="H405"/>
  <c r="AF203"/>
  <c r="G247"/>
  <c r="R542"/>
  <c r="K403"/>
  <c r="O331"/>
  <c r="G586"/>
  <c r="K237"/>
  <c r="C284"/>
  <c r="H550"/>
  <c r="Y342"/>
  <c r="F542"/>
  <c r="H444"/>
  <c r="AD712"/>
  <c r="P721"/>
  <c r="Z268"/>
  <c r="U660"/>
  <c r="L334"/>
  <c r="U286"/>
  <c r="AD276"/>
  <c r="M695"/>
  <c r="AA517"/>
  <c r="Y460"/>
  <c r="AA202"/>
  <c r="AE677"/>
  <c r="S734"/>
  <c r="I326"/>
  <c r="F519"/>
  <c r="C68"/>
  <c r="AD600"/>
  <c r="D327"/>
  <c r="C607"/>
  <c r="G528"/>
  <c r="S674"/>
  <c r="AB252"/>
  <c r="G530"/>
  <c r="G221"/>
  <c r="I291"/>
  <c r="V282"/>
  <c r="F516"/>
  <c r="B233"/>
  <c r="AA228"/>
  <c r="J661"/>
  <c r="F724"/>
  <c r="K490"/>
  <c r="AF91"/>
  <c r="G260"/>
  <c r="Q48"/>
  <c r="Q126"/>
  <c r="B644"/>
  <c r="G283"/>
  <c r="J247"/>
  <c r="AD361"/>
  <c r="G158"/>
  <c r="S642"/>
  <c r="M159"/>
  <c r="H232"/>
  <c r="X487"/>
  <c r="N114"/>
  <c r="AD270"/>
  <c r="AD42"/>
  <c r="F422"/>
  <c r="X190"/>
  <c r="H339"/>
  <c r="Q306"/>
  <c r="T723"/>
  <c r="Y330"/>
  <c r="J174"/>
  <c r="E690"/>
  <c r="C655"/>
  <c r="V137"/>
  <c r="N425"/>
  <c r="P419"/>
  <c r="AA527"/>
  <c r="D98"/>
  <c r="AF280"/>
  <c r="Q273"/>
  <c r="P69"/>
  <c r="E103"/>
  <c r="N511"/>
  <c r="AF661"/>
  <c r="N228"/>
  <c r="E699"/>
  <c r="AC504"/>
  <c r="Q314"/>
  <c r="T710"/>
  <c r="N652"/>
  <c r="F505"/>
  <c r="N410"/>
  <c r="H482"/>
  <c r="P217"/>
  <c r="P396"/>
  <c r="AA110"/>
  <c r="AF483"/>
  <c r="R273"/>
  <c r="L142"/>
  <c r="AA451"/>
  <c r="C401"/>
  <c r="J367"/>
  <c r="C188"/>
  <c r="AB501"/>
  <c r="R681"/>
  <c r="H478"/>
  <c r="AE487"/>
  <c r="AB60"/>
  <c r="G274"/>
  <c r="V730"/>
  <c r="S536"/>
  <c r="B485"/>
  <c r="J626"/>
  <c r="E605"/>
  <c r="P546"/>
  <c r="H447"/>
  <c r="AC649"/>
  <c r="I232"/>
  <c r="F57"/>
  <c r="V722"/>
  <c r="B39"/>
  <c r="AC379"/>
  <c r="AB256"/>
  <c r="D595"/>
  <c r="AF363"/>
  <c r="AB544"/>
  <c r="F409"/>
  <c r="B556"/>
  <c r="I560"/>
  <c r="AE551"/>
  <c r="B549"/>
  <c r="AA547"/>
  <c r="I72"/>
  <c r="Y304"/>
  <c r="I681"/>
  <c r="AC304"/>
  <c r="E323"/>
  <c r="I692"/>
  <c r="AD609"/>
  <c r="S217"/>
  <c r="C157"/>
  <c r="Y178"/>
  <c r="Y426"/>
  <c r="G646"/>
  <c r="I457"/>
  <c r="AC337"/>
  <c r="F178"/>
  <c r="J324"/>
  <c r="O385"/>
  <c r="H375"/>
  <c r="C711"/>
  <c r="AE708"/>
  <c r="L472"/>
  <c r="E460"/>
  <c r="N717"/>
  <c r="M670"/>
  <c r="S366"/>
  <c r="E566"/>
  <c r="O126"/>
  <c r="U388"/>
  <c r="B541"/>
  <c r="N304"/>
  <c r="T403"/>
  <c r="W460"/>
  <c r="I648"/>
  <c r="AE724"/>
  <c r="V628"/>
  <c r="AD545"/>
  <c r="I63"/>
  <c r="X716"/>
  <c r="H733"/>
  <c r="P623"/>
  <c r="W112"/>
  <c r="R476"/>
  <c r="L105"/>
  <c r="B422"/>
  <c r="L293"/>
  <c r="AE412"/>
  <c r="AF453"/>
  <c r="E728"/>
  <c r="O551"/>
  <c r="E174"/>
  <c r="AF731"/>
  <c r="AF306"/>
  <c r="J535"/>
  <c r="AA683"/>
  <c r="D452"/>
  <c r="U664"/>
  <c r="K526"/>
  <c r="AE687"/>
  <c r="H268"/>
  <c r="Z620"/>
  <c r="D200"/>
  <c r="AB647"/>
  <c r="AE617"/>
  <c r="Y40"/>
  <c r="Y100"/>
  <c r="D373"/>
  <c r="Y347"/>
  <c r="AB566"/>
  <c r="AB711"/>
  <c r="J192"/>
  <c r="L671"/>
  <c r="T644"/>
  <c r="AB569"/>
  <c r="P319"/>
  <c r="Y65"/>
  <c r="P451"/>
  <c r="Y735"/>
  <c r="W357"/>
  <c r="L81"/>
  <c r="W713"/>
  <c r="C256"/>
  <c r="AA727"/>
  <c r="V600"/>
  <c r="S577"/>
  <c r="L326"/>
  <c r="K69"/>
  <c r="I449"/>
  <c r="L454"/>
  <c r="I644"/>
  <c r="R432"/>
  <c r="AC131"/>
  <c r="AE676"/>
  <c r="H284"/>
  <c r="I615"/>
  <c r="B172"/>
  <c r="Y618"/>
  <c r="AD342"/>
  <c r="K438"/>
  <c r="AC638"/>
  <c r="V511"/>
  <c r="M522"/>
  <c r="D492"/>
  <c r="M674"/>
  <c r="R525"/>
  <c r="Y626"/>
  <c r="F434"/>
  <c r="F701"/>
  <c r="J89"/>
  <c r="AD296"/>
  <c r="O424"/>
  <c r="X365"/>
  <c r="T66"/>
  <c r="K80"/>
  <c r="T414"/>
  <c r="AC582"/>
  <c r="AE535"/>
  <c r="AA98"/>
  <c r="Q641"/>
  <c r="AF714"/>
  <c r="AA482"/>
  <c r="AD336"/>
  <c r="H209"/>
  <c r="I241"/>
  <c r="G733"/>
  <c r="U636"/>
  <c r="Z39"/>
  <c r="U218"/>
  <c r="R41"/>
  <c r="AD300"/>
  <c r="E275"/>
  <c r="AE296"/>
  <c r="AF395"/>
  <c r="Z279"/>
  <c r="AA115"/>
  <c r="AE106"/>
  <c r="Z409"/>
  <c r="T359"/>
  <c r="W672"/>
  <c r="D213"/>
  <c r="AB78"/>
  <c r="I613"/>
  <c r="E52"/>
  <c r="AB282"/>
  <c r="H277"/>
  <c r="W404"/>
  <c r="I385"/>
  <c r="D158"/>
  <c r="AD107"/>
  <c r="T54"/>
  <c r="AD275"/>
  <c r="H109"/>
  <c r="M491"/>
  <c r="Q575"/>
  <c r="AF642"/>
  <c r="C319"/>
  <c r="B90"/>
  <c r="AF69"/>
  <c r="G534"/>
  <c r="M180"/>
  <c r="Q45"/>
  <c r="Q118"/>
  <c r="L113"/>
  <c r="W298"/>
  <c r="Q50"/>
  <c r="AE58"/>
  <c r="F84"/>
  <c r="AD589"/>
  <c r="X622"/>
  <c r="O713"/>
  <c r="AB428"/>
  <c r="AB424"/>
  <c r="Q680"/>
  <c r="K710"/>
  <c r="E482"/>
  <c r="R68"/>
  <c r="I432"/>
  <c r="G570"/>
  <c r="X147"/>
  <c r="I662"/>
  <c r="AF640"/>
  <c r="J157"/>
  <c r="AA58"/>
  <c r="W511"/>
  <c r="N235"/>
  <c r="AF312"/>
  <c r="C538"/>
  <c r="E642"/>
  <c r="E397"/>
  <c r="AD106"/>
  <c r="AC341"/>
  <c r="M126"/>
  <c r="J236"/>
  <c r="L490"/>
  <c r="T506"/>
  <c r="Z337"/>
  <c r="D537"/>
  <c r="O390"/>
  <c r="K497"/>
  <c r="X269"/>
  <c r="G602"/>
  <c r="S526"/>
  <c r="Y558"/>
  <c r="S687"/>
  <c r="G466"/>
  <c r="C331"/>
  <c r="Z704"/>
  <c r="V428"/>
  <c r="J733"/>
  <c r="H173"/>
  <c r="W532"/>
  <c r="B463"/>
  <c r="L448"/>
  <c r="T51"/>
  <c r="F463"/>
  <c r="AF339"/>
  <c r="O537"/>
  <c r="AE471"/>
  <c r="H605"/>
  <c r="AD711"/>
  <c r="AB198"/>
  <c r="AC410"/>
  <c r="AA548"/>
  <c r="K611"/>
  <c r="AF215"/>
  <c r="AE68"/>
  <c r="Y396"/>
  <c r="B523"/>
  <c r="AC675"/>
  <c r="J307"/>
  <c r="T533"/>
  <c r="L714"/>
  <c r="W492"/>
  <c r="Q259"/>
  <c r="AB86"/>
  <c r="U108"/>
  <c r="AE526"/>
  <c r="AE479"/>
  <c r="O528"/>
  <c r="D449"/>
  <c r="P373"/>
  <c r="D720"/>
  <c r="O442"/>
  <c r="Y688"/>
  <c r="M469"/>
  <c r="W631"/>
  <c r="G588"/>
  <c r="AB634"/>
  <c r="S615"/>
  <c r="Q429"/>
  <c r="H735"/>
  <c r="I658"/>
  <c r="AA578"/>
  <c r="S691"/>
  <c r="AA166"/>
  <c r="I529"/>
  <c r="F725"/>
  <c r="Y77"/>
  <c r="AC457"/>
  <c r="AE310"/>
  <c r="X557"/>
  <c r="AC344"/>
  <c r="H378"/>
  <c r="K519"/>
  <c r="O319"/>
  <c r="B713"/>
  <c r="Z109"/>
  <c r="Z706"/>
  <c r="Y380"/>
  <c r="AD678"/>
  <c r="AE519"/>
  <c r="X693"/>
  <c r="S689"/>
  <c r="O622"/>
  <c r="F560"/>
  <c r="AF648"/>
  <c r="D697"/>
  <c r="D721"/>
  <c r="D394"/>
  <c r="Q614"/>
  <c r="G676"/>
  <c r="AF498"/>
  <c r="C277"/>
  <c r="Y341"/>
  <c r="H570"/>
  <c r="AB221"/>
  <c r="AC670"/>
  <c r="G60"/>
  <c r="I343"/>
  <c r="X525"/>
  <c r="D235"/>
  <c r="F433"/>
  <c r="V219"/>
  <c r="C526"/>
  <c r="W731"/>
  <c r="F539"/>
  <c r="S659"/>
  <c r="M343"/>
  <c r="R153"/>
  <c r="D276"/>
  <c r="F75"/>
  <c r="X553"/>
  <c r="H78"/>
  <c r="T701"/>
  <c r="L200"/>
  <c r="O170"/>
  <c r="G377"/>
  <c r="Z532"/>
  <c r="H438"/>
  <c r="C427"/>
  <c r="P627"/>
  <c r="K627"/>
  <c r="S637"/>
  <c r="D159"/>
  <c r="AA217"/>
  <c r="AC318"/>
  <c r="H451"/>
  <c r="AB347"/>
  <c r="B208"/>
  <c r="AB74"/>
  <c r="Y709"/>
  <c r="F77"/>
  <c r="M216"/>
  <c r="Q41"/>
  <c r="G734"/>
  <c r="AC263"/>
  <c r="AD509"/>
  <c r="I250"/>
  <c r="Y512"/>
  <c r="S54"/>
  <c r="K61"/>
  <c r="AD310"/>
  <c r="AB318"/>
  <c r="T121"/>
  <c r="Q161"/>
  <c r="AA513"/>
  <c r="AE251"/>
  <c r="B254"/>
  <c r="AD302"/>
  <c r="E312"/>
  <c r="AA501"/>
  <c r="T148"/>
  <c r="Q206"/>
  <c r="O81"/>
  <c r="P454"/>
  <c r="B480"/>
  <c r="V174"/>
  <c r="X639"/>
  <c r="G264"/>
  <c r="P544"/>
  <c r="C199"/>
  <c r="H319"/>
  <c r="H68"/>
  <c r="I582"/>
  <c r="L262"/>
  <c r="G555"/>
  <c r="G129"/>
  <c r="C680"/>
  <c r="J555"/>
  <c r="R80"/>
  <c r="V724"/>
  <c r="Y448"/>
  <c r="AF638"/>
  <c r="AE508"/>
  <c r="AD717"/>
  <c r="E678"/>
  <c r="R407"/>
  <c r="P676"/>
  <c r="R215"/>
  <c r="P449"/>
  <c r="Q480"/>
  <c r="W254"/>
  <c r="AD730"/>
  <c r="O487"/>
  <c r="D570"/>
  <c r="AB489"/>
  <c r="C246"/>
  <c r="O377"/>
  <c r="Z567"/>
  <c r="Y511"/>
  <c r="D334"/>
  <c r="P581"/>
  <c r="T325"/>
  <c r="F340"/>
  <c r="AC432"/>
  <c r="X148"/>
  <c r="E92"/>
  <c r="I464"/>
  <c r="R498"/>
  <c r="J314"/>
  <c r="S616"/>
  <c r="R552"/>
  <c r="U578"/>
  <c r="AD688"/>
  <c r="Z306"/>
  <c r="V105"/>
  <c r="AC154"/>
  <c r="N688"/>
  <c r="H220"/>
  <c r="G132"/>
  <c r="I577"/>
  <c r="N331"/>
  <c r="D312"/>
  <c r="E475"/>
  <c r="P493"/>
  <c r="AA466"/>
  <c r="K361"/>
  <c r="AA394"/>
  <c r="J400"/>
  <c r="B234"/>
  <c r="V41"/>
  <c r="H439"/>
  <c r="R110"/>
  <c r="J196"/>
  <c r="O425"/>
  <c r="AB248"/>
  <c r="D144"/>
  <c r="F265"/>
  <c r="P244"/>
  <c r="E627"/>
  <c r="N89"/>
  <c r="X517"/>
  <c r="X150"/>
  <c r="AE652"/>
  <c r="AD120"/>
  <c r="AD517"/>
  <c r="F357"/>
  <c r="R286"/>
  <c r="E420"/>
  <c r="W313"/>
  <c r="S348"/>
  <c r="G506"/>
  <c r="M174"/>
  <c r="C409"/>
  <c r="W145"/>
  <c r="D512"/>
  <c r="F559"/>
  <c r="S469"/>
  <c r="K38"/>
  <c r="N212"/>
  <c r="I466"/>
  <c r="I44"/>
  <c r="AF429"/>
  <c r="W327"/>
  <c r="J100"/>
  <c r="AD622"/>
  <c r="P103"/>
  <c r="X440"/>
  <c r="F531"/>
  <c r="B641"/>
  <c r="AC600"/>
  <c r="AB283"/>
  <c r="AE331"/>
  <c r="D522"/>
  <c r="V181"/>
  <c r="M338"/>
  <c r="M665"/>
  <c r="E70"/>
  <c r="F117"/>
  <c r="H163"/>
  <c r="L127"/>
  <c r="E288"/>
  <c r="D517"/>
  <c r="AA603"/>
  <c r="D149"/>
  <c r="AE273"/>
  <c r="Q388"/>
  <c r="B411"/>
  <c r="AD464"/>
  <c r="Z414"/>
  <c r="W504"/>
  <c r="W248"/>
  <c r="AC214"/>
  <c r="D146"/>
  <c r="V92"/>
  <c r="E343"/>
  <c r="I349"/>
  <c r="M112"/>
  <c r="AB232"/>
  <c r="O235"/>
  <c r="AC94"/>
  <c r="U165"/>
  <c r="K315"/>
  <c r="X54"/>
  <c r="C317"/>
  <c r="AD385"/>
  <c r="C213"/>
  <c r="AD268"/>
  <c r="Y44"/>
  <c r="T183"/>
  <c r="M301"/>
  <c r="G612"/>
  <c r="L216"/>
  <c r="P255"/>
  <c r="D181"/>
  <c r="U456"/>
  <c r="AE689"/>
  <c r="E667"/>
  <c r="R258"/>
  <c r="AF675"/>
  <c r="AB614"/>
  <c r="K513"/>
  <c r="J440"/>
  <c r="Y84"/>
  <c r="P225"/>
  <c r="S407"/>
  <c r="Y449"/>
  <c r="AE666"/>
  <c r="AE578"/>
  <c r="I638"/>
  <c r="AE179"/>
  <c r="T257"/>
  <c r="X484"/>
  <c r="S456"/>
  <c r="E316"/>
  <c r="V83"/>
  <c r="Z37"/>
  <c r="W676"/>
  <c r="AB388"/>
  <c r="B398"/>
  <c r="X478"/>
  <c r="M355"/>
  <c r="T309"/>
  <c r="Q181"/>
  <c r="O122"/>
  <c r="I641"/>
  <c r="AB691"/>
  <c r="B216"/>
  <c r="T391"/>
  <c r="U81"/>
  <c r="AA530"/>
  <c r="R168"/>
  <c r="AE165"/>
  <c r="C318"/>
  <c r="AE90"/>
  <c r="AE328"/>
  <c r="U306"/>
  <c r="V336"/>
  <c r="J129"/>
  <c r="N381"/>
  <c r="G334"/>
  <c r="M604"/>
  <c r="Y231"/>
  <c r="I226"/>
  <c r="Y148"/>
  <c r="E619"/>
  <c r="I437"/>
  <c r="AE277"/>
  <c r="M175"/>
  <c r="AB205"/>
  <c r="H333"/>
  <c r="X111"/>
  <c r="Y261"/>
  <c r="E69"/>
  <c r="B252"/>
  <c r="E237"/>
  <c r="H616"/>
  <c r="Y369"/>
  <c r="D230"/>
  <c r="AC448"/>
  <c r="N92"/>
  <c r="S262"/>
  <c r="AB65"/>
  <c r="O73"/>
  <c r="T149"/>
  <c r="Y58"/>
  <c r="AD356"/>
  <c r="G511"/>
  <c r="AC48"/>
  <c r="G142"/>
  <c r="N204"/>
  <c r="AA421"/>
  <c r="L213"/>
  <c r="I200"/>
  <c r="N312"/>
  <c r="AB392"/>
  <c r="X163"/>
  <c r="G486"/>
  <c r="X245"/>
  <c r="Q125"/>
  <c r="N220"/>
  <c r="L194"/>
  <c r="AE443"/>
  <c r="F515"/>
  <c r="I729"/>
  <c r="K289"/>
  <c r="M385"/>
  <c r="B217"/>
  <c r="Q347"/>
  <c r="K330"/>
  <c r="AC39"/>
  <c r="J426"/>
  <c r="D68"/>
  <c r="AD60"/>
  <c r="E118"/>
  <c r="I256"/>
  <c r="F636"/>
  <c r="F347"/>
  <c r="Q535"/>
  <c r="AA116"/>
  <c r="Q351"/>
  <c r="R370"/>
  <c r="H226"/>
  <c r="B261"/>
  <c r="AB663"/>
  <c r="E207"/>
  <c r="G650"/>
  <c r="E72"/>
  <c r="S286"/>
  <c r="P715"/>
  <c r="F197"/>
  <c r="Z176"/>
  <c r="C479"/>
  <c r="P147"/>
  <c r="W376"/>
  <c r="L140"/>
  <c r="G306"/>
  <c r="H485"/>
  <c r="AA520"/>
  <c r="AD491"/>
  <c r="W669"/>
  <c r="AC525"/>
  <c r="Y322"/>
  <c r="K339"/>
  <c r="AF188"/>
  <c r="S244"/>
  <c r="E111"/>
  <c r="B285"/>
  <c r="E686"/>
  <c r="AB368"/>
  <c r="H249"/>
  <c r="J381"/>
  <c r="O571"/>
  <c r="I319"/>
  <c r="AD680"/>
  <c r="X459"/>
  <c r="AA207"/>
  <c r="F510"/>
  <c r="H197"/>
  <c r="K495"/>
  <c r="P145"/>
  <c r="F431"/>
  <c r="B546"/>
  <c r="AB420"/>
  <c r="AC118"/>
  <c r="G562"/>
  <c r="J528"/>
  <c r="AB541"/>
  <c r="R310"/>
  <c r="W205"/>
  <c r="R679"/>
  <c r="E355"/>
  <c r="R285"/>
  <c r="D330"/>
  <c r="R398"/>
  <c r="N39"/>
  <c r="V203"/>
  <c r="AD162"/>
  <c r="H350"/>
  <c r="Y163"/>
  <c r="S311"/>
  <c r="H190"/>
  <c r="K446"/>
  <c r="AF150"/>
  <c r="Q406"/>
  <c r="C670"/>
  <c r="F295"/>
  <c r="R605"/>
  <c r="X169"/>
  <c r="G58"/>
  <c r="X605"/>
  <c r="AA41"/>
  <c r="O373"/>
  <c r="W499"/>
  <c r="W291"/>
  <c r="AF94"/>
  <c r="Y124"/>
  <c r="G259"/>
  <c r="AA105"/>
  <c r="F286"/>
  <c r="C111"/>
  <c r="AB39"/>
  <c r="G290"/>
  <c r="O212"/>
  <c r="AD287"/>
  <c r="F296"/>
  <c r="K379"/>
  <c r="T612"/>
  <c r="H421"/>
  <c r="R410"/>
  <c r="Z217"/>
  <c r="N192"/>
  <c r="AA129"/>
  <c r="M345"/>
  <c r="AC360"/>
  <c r="M197"/>
  <c r="B161"/>
  <c r="AA518"/>
  <c r="H318"/>
  <c r="M74"/>
  <c r="R456"/>
  <c r="AF95"/>
  <c r="J234"/>
  <c r="C276"/>
  <c r="K550"/>
  <c r="G224"/>
  <c r="E114"/>
  <c r="T103"/>
  <c r="F252"/>
  <c r="G174"/>
  <c r="D392"/>
  <c r="B156"/>
  <c r="D196"/>
  <c r="O475"/>
  <c r="AB262"/>
  <c r="T584"/>
  <c r="AB546"/>
  <c r="M580"/>
  <c r="K433"/>
  <c r="AA383"/>
  <c r="R196"/>
  <c r="T331"/>
  <c r="H77"/>
  <c r="Y494"/>
  <c r="J659"/>
  <c r="V216"/>
  <c r="I64"/>
  <c r="M537"/>
  <c r="T298"/>
  <c r="R694"/>
  <c r="T218"/>
  <c r="W675"/>
  <c r="N707"/>
  <c r="D708"/>
  <c r="Z49"/>
  <c r="M377"/>
  <c r="C77"/>
  <c r="V536"/>
  <c r="B293"/>
  <c r="D405"/>
  <c r="N578"/>
  <c r="AE334"/>
  <c r="J476"/>
  <c r="V275"/>
  <c r="R97"/>
  <c r="R117"/>
  <c r="E631"/>
  <c r="J297"/>
  <c r="N438"/>
  <c r="V431"/>
  <c r="P622"/>
  <c r="B684"/>
  <c r="AD115"/>
  <c r="L328"/>
  <c r="D142"/>
  <c r="C75"/>
  <c r="AA60"/>
  <c r="AB84"/>
  <c r="AB653"/>
  <c r="K216"/>
  <c r="N246"/>
  <c r="AA310"/>
  <c r="F435"/>
  <c r="AD735"/>
  <c r="F389"/>
  <c r="S485"/>
  <c r="N537"/>
  <c r="S133"/>
  <c r="G406"/>
  <c r="Y582"/>
  <c r="AF259"/>
  <c r="U150"/>
  <c r="C137"/>
  <c r="R271"/>
  <c r="AE246"/>
  <c r="D414"/>
  <c r="C359"/>
  <c r="D137"/>
  <c r="N138"/>
  <c r="N385"/>
  <c r="I133"/>
  <c r="E148"/>
  <c r="J151"/>
  <c r="AE597"/>
  <c r="Y143"/>
  <c r="T78"/>
  <c r="B178"/>
  <c r="AA190"/>
  <c r="P233"/>
  <c r="T67"/>
  <c r="U508"/>
  <c r="Z46"/>
  <c r="Z227"/>
  <c r="E153"/>
  <c r="O102"/>
  <c r="U603"/>
  <c r="T487"/>
  <c r="T610"/>
  <c r="P168"/>
  <c r="P304"/>
  <c r="H96"/>
  <c r="AA221"/>
  <c r="K90"/>
  <c r="AE439"/>
  <c r="G565"/>
  <c r="B460"/>
  <c r="J486"/>
  <c r="C684"/>
  <c r="M573"/>
  <c r="E377"/>
  <c r="B248"/>
  <c r="E96"/>
  <c r="P257"/>
  <c r="AD160"/>
  <c r="AD519"/>
  <c r="AE180"/>
  <c r="AF685"/>
  <c r="L389"/>
  <c r="I286"/>
  <c r="W592"/>
  <c r="K420"/>
  <c r="O206"/>
  <c r="V683"/>
  <c r="AC283"/>
  <c r="N552"/>
  <c r="R161"/>
  <c r="K151"/>
  <c r="R648"/>
  <c r="B120"/>
  <c r="AD649"/>
  <c r="AF71"/>
  <c r="AE726"/>
  <c r="N52"/>
  <c r="C161"/>
  <c r="C388"/>
  <c r="AA336"/>
  <c r="Z377"/>
  <c r="AB348"/>
  <c r="B160"/>
  <c r="AB239"/>
  <c r="T176"/>
  <c r="Y179"/>
  <c r="S715"/>
  <c r="P214"/>
  <c r="U146"/>
  <c r="U320"/>
  <c r="H351"/>
  <c r="AF90"/>
  <c r="E75"/>
  <c r="M487"/>
  <c r="C280"/>
  <c r="S139"/>
  <c r="Y408"/>
  <c r="P303"/>
  <c r="AA144"/>
  <c r="B270"/>
  <c r="B91"/>
  <c r="AF139"/>
  <c r="R488"/>
  <c r="E385"/>
  <c r="R234"/>
  <c r="B183"/>
  <c r="P660"/>
  <c r="E326"/>
  <c r="Z731"/>
  <c r="N481"/>
  <c r="T87"/>
  <c r="F452"/>
  <c r="AF127"/>
  <c r="AB224"/>
  <c r="S188"/>
  <c r="B491"/>
  <c r="S194"/>
  <c r="Y123"/>
  <c r="T117"/>
  <c r="M241"/>
  <c r="AC266"/>
  <c r="Z283"/>
  <c r="P399"/>
  <c r="AA159"/>
  <c r="Z140"/>
  <c r="J117"/>
  <c r="X149"/>
  <c r="B259"/>
  <c r="H72"/>
  <c r="AF308"/>
  <c r="B119"/>
  <c r="P552"/>
  <c r="AE593"/>
  <c r="S276"/>
  <c r="K496"/>
  <c r="U594"/>
  <c r="O434"/>
  <c r="L207"/>
  <c r="I43"/>
  <c r="AB117"/>
  <c r="Q276"/>
  <c r="X156"/>
  <c r="Y272"/>
  <c r="AB498"/>
  <c r="X230"/>
  <c r="L261"/>
  <c r="P588"/>
  <c r="AD250"/>
  <c r="F182"/>
  <c r="I265"/>
  <c r="AB223"/>
  <c r="B98"/>
  <c r="Z372"/>
  <c r="AA532"/>
  <c r="AC353"/>
  <c r="E568"/>
  <c r="P497"/>
  <c r="Y69"/>
  <c r="S334"/>
  <c r="T548"/>
  <c r="AD184"/>
  <c r="K249"/>
  <c r="X246"/>
  <c r="O507"/>
  <c r="N201"/>
  <c r="V151"/>
  <c r="AC182"/>
  <c r="Q71"/>
  <c r="E725"/>
  <c r="AD151"/>
  <c r="Q350"/>
  <c r="AE148"/>
  <c r="E414"/>
  <c r="Y223"/>
  <c r="C38"/>
  <c r="J223"/>
  <c r="AD39"/>
  <c r="AD640"/>
  <c r="T591"/>
  <c r="W103"/>
  <c r="Y135"/>
  <c r="N196"/>
  <c r="X265"/>
  <c r="M211"/>
  <c r="N49"/>
  <c r="AD219"/>
  <c r="AC322"/>
  <c r="V79"/>
  <c r="B45"/>
  <c r="W177"/>
  <c r="V597"/>
  <c r="G130"/>
  <c r="O534"/>
  <c r="AA146"/>
  <c r="Q42"/>
  <c r="E609"/>
  <c r="L471"/>
  <c r="O121"/>
  <c r="B464"/>
  <c r="AC135"/>
  <c r="V312"/>
  <c r="I156"/>
  <c r="X567"/>
  <c r="N733"/>
  <c r="Z197"/>
  <c r="I636"/>
  <c r="M534"/>
  <c r="AC509"/>
  <c r="AB731"/>
  <c r="Q408"/>
  <c r="AD201"/>
  <c r="M254"/>
  <c r="Y344"/>
  <c r="J163"/>
  <c r="AD284"/>
  <c r="N301"/>
  <c r="Z642"/>
  <c r="G302"/>
  <c r="T369"/>
  <c r="D74"/>
  <c r="B150"/>
  <c r="Y227"/>
  <c r="AF140"/>
  <c r="X520"/>
  <c r="I127"/>
  <c r="L292"/>
  <c r="W277"/>
  <c r="AF690"/>
  <c r="Y176"/>
  <c r="L277"/>
  <c r="R595"/>
  <c r="AF262"/>
  <c r="S718"/>
  <c r="AA455"/>
  <c r="AE42"/>
  <c r="J694"/>
  <c r="T619"/>
  <c r="I292"/>
  <c r="T709"/>
  <c r="T451"/>
  <c r="U357"/>
  <c r="C202"/>
  <c r="Q332"/>
  <c r="W562"/>
  <c r="Y81"/>
  <c r="S153"/>
  <c r="T252"/>
  <c r="AE111"/>
  <c r="AD338"/>
  <c r="R190"/>
  <c r="AB69"/>
  <c r="AE307"/>
  <c r="H60"/>
  <c r="W123"/>
  <c r="AE196"/>
  <c r="T336"/>
  <c r="Y364"/>
  <c r="S620"/>
  <c r="V292"/>
  <c r="U642"/>
  <c r="L418"/>
  <c r="AF536"/>
  <c r="B402"/>
  <c r="O336"/>
  <c r="AB199"/>
  <c r="M542"/>
  <c r="Y102"/>
  <c r="U226"/>
  <c r="D93"/>
  <c r="H235"/>
  <c r="AE541"/>
  <c r="Q129"/>
  <c r="AA102"/>
  <c r="B344"/>
  <c r="Y116"/>
  <c r="J633"/>
  <c r="M465"/>
  <c r="Z190"/>
  <c r="S352"/>
  <c r="D654"/>
  <c r="AF576"/>
  <c r="Y733"/>
  <c r="AA590"/>
  <c r="U715"/>
  <c r="N99"/>
  <c r="X360"/>
  <c r="H253"/>
  <c r="T598"/>
  <c r="O125"/>
  <c r="G372"/>
  <c r="AC83"/>
  <c r="X551"/>
  <c r="AD562"/>
  <c r="H575"/>
  <c r="S260"/>
  <c r="B436"/>
  <c r="W457"/>
  <c r="M636"/>
  <c r="O135"/>
  <c r="T666"/>
  <c r="AD84"/>
  <c r="X458"/>
  <c r="O643"/>
  <c r="AE104"/>
  <c r="AD555"/>
  <c r="H392"/>
  <c r="Z187"/>
  <c r="D346"/>
  <c r="U279"/>
  <c r="L283"/>
  <c r="K346"/>
  <c r="I734"/>
  <c r="AE383"/>
  <c r="J561"/>
  <c r="C589"/>
  <c r="Z426"/>
  <c r="U178"/>
  <c r="J373"/>
  <c r="P344"/>
  <c r="Q223"/>
  <c r="AA48"/>
  <c r="U107"/>
  <c r="N194"/>
  <c r="V352"/>
  <c r="V433"/>
  <c r="X125"/>
  <c r="D442"/>
  <c r="J295"/>
  <c r="AE507"/>
  <c r="AB126"/>
  <c r="AB172"/>
  <c r="R518"/>
  <c r="F122"/>
  <c r="E672"/>
  <c r="F245"/>
  <c r="M120"/>
  <c r="Y309"/>
  <c r="AA56"/>
  <c r="Z58"/>
  <c r="D218"/>
  <c r="AE199"/>
  <c r="X172"/>
  <c r="K401"/>
  <c r="D206"/>
  <c r="I596"/>
  <c r="H705"/>
  <c r="N557"/>
  <c r="J599"/>
  <c r="AA617"/>
  <c r="H84"/>
  <c r="F578"/>
  <c r="U238"/>
  <c r="M503"/>
  <c r="K64"/>
  <c r="J95"/>
  <c r="V254"/>
  <c r="Y114"/>
  <c r="AC101"/>
  <c r="M651"/>
  <c r="D166"/>
  <c r="C64"/>
  <c r="T89"/>
  <c r="AC302"/>
  <c r="Y57"/>
  <c r="Q61"/>
  <c r="S57"/>
  <c r="AB237"/>
  <c r="D151"/>
  <c r="I351"/>
  <c r="D161"/>
  <c r="I59"/>
  <c r="Y377"/>
  <c r="B409"/>
  <c r="X240"/>
  <c r="AC128"/>
  <c r="V285"/>
  <c r="I93"/>
  <c r="L143"/>
  <c r="E333"/>
  <c r="R256"/>
  <c r="AF75"/>
  <c r="O384"/>
  <c r="T226"/>
  <c r="E486"/>
  <c r="R293"/>
  <c r="X165"/>
  <c r="J93"/>
  <c r="U204"/>
  <c r="B295"/>
  <c r="P164"/>
  <c r="H512"/>
  <c r="X176"/>
  <c r="AD236"/>
  <c r="C293"/>
  <c r="Q576"/>
  <c r="V705"/>
  <c r="R200"/>
  <c r="B287"/>
  <c r="V200"/>
  <c r="M142"/>
  <c r="O74"/>
  <c r="K176"/>
  <c r="Q642"/>
  <c r="I299"/>
  <c r="AB658"/>
  <c r="AE108"/>
  <c r="Y209"/>
  <c r="I440"/>
  <c r="F377"/>
  <c r="N146"/>
  <c r="T643"/>
  <c r="Q195"/>
  <c r="AE129"/>
  <c r="AC66"/>
  <c r="T295"/>
  <c r="N145"/>
  <c r="AD665"/>
  <c r="J42"/>
  <c r="R357"/>
  <c r="X103"/>
  <c r="Q483"/>
  <c r="L335"/>
  <c r="AE118"/>
  <c r="N671"/>
  <c r="R195"/>
  <c r="H646"/>
  <c r="AC513"/>
  <c r="AC262"/>
  <c r="F480"/>
  <c r="N394"/>
  <c r="M181"/>
  <c r="I50"/>
  <c r="AF248"/>
  <c r="E259"/>
  <c r="H335"/>
  <c r="AB85"/>
  <c r="L355"/>
  <c r="M417"/>
  <c r="Y277"/>
  <c r="AC61"/>
  <c r="S298"/>
  <c r="W426"/>
  <c r="V115"/>
  <c r="AE96"/>
  <c r="J141"/>
  <c r="H42"/>
  <c r="V208"/>
  <c r="C674"/>
  <c r="M173"/>
  <c r="S237"/>
  <c r="D283"/>
  <c r="E544"/>
  <c r="R390"/>
  <c r="AB687"/>
  <c r="T387"/>
  <c r="F311"/>
  <c r="P281"/>
  <c r="P154"/>
  <c r="U281"/>
  <c r="K376"/>
  <c r="AE41"/>
  <c r="H506"/>
  <c r="Z522"/>
  <c r="Y246"/>
  <c r="E639"/>
  <c r="E478"/>
  <c r="AB185"/>
  <c r="C51"/>
  <c r="J389"/>
  <c r="C44"/>
  <c r="J98"/>
  <c r="S158"/>
  <c r="N208"/>
  <c r="W565"/>
  <c r="Z514"/>
  <c r="B102"/>
  <c r="G335"/>
  <c r="D341"/>
  <c r="Z539"/>
  <c r="AA259"/>
  <c r="S439"/>
  <c r="AA688"/>
  <c r="L384"/>
  <c r="T410"/>
  <c r="E236"/>
  <c r="K316"/>
  <c r="AC700"/>
  <c r="R123"/>
  <c r="AD604"/>
  <c r="H690"/>
  <c r="L539"/>
  <c r="T508"/>
  <c r="L392"/>
  <c r="AF207"/>
  <c r="AC114"/>
  <c r="I504"/>
  <c r="Z615"/>
  <c r="AB335"/>
  <c r="O584"/>
  <c r="AF74"/>
  <c r="K674"/>
  <c r="W172"/>
  <c r="T234"/>
  <c r="AC92"/>
  <c r="AC238"/>
  <c r="AB293"/>
  <c r="Y131"/>
  <c r="P212"/>
  <c r="M581"/>
  <c r="AF424"/>
  <c r="E231"/>
  <c r="AD278"/>
  <c r="L61"/>
  <c r="Z154"/>
  <c r="S224"/>
  <c r="W223"/>
  <c r="T47"/>
  <c r="E519"/>
  <c r="I208"/>
  <c r="G390"/>
  <c r="V328"/>
  <c r="U543"/>
  <c r="AB83"/>
  <c r="H82"/>
  <c r="B64"/>
  <c r="Q213"/>
  <c r="O430"/>
  <c r="F251"/>
  <c r="E375"/>
  <c r="M583"/>
  <c r="D38"/>
  <c r="C513"/>
  <c r="X452"/>
  <c r="M168"/>
  <c r="Z349"/>
  <c r="S636"/>
  <c r="X257"/>
  <c r="R406"/>
  <c r="AF58"/>
  <c r="Y572"/>
  <c r="Q147"/>
  <c r="I90"/>
  <c r="H194"/>
  <c r="K99"/>
  <c r="W121"/>
  <c r="F158"/>
  <c r="B354"/>
  <c r="I234"/>
  <c r="N276"/>
  <c r="E253"/>
  <c r="AE477"/>
  <c r="S266"/>
  <c r="O292"/>
  <c r="E146"/>
  <c r="C141"/>
  <c r="W340"/>
  <c r="R248"/>
  <c r="W232"/>
  <c r="Y524"/>
  <c r="V167"/>
  <c r="Z239"/>
  <c r="R58"/>
  <c r="C623"/>
  <c r="Q234"/>
  <c r="F611"/>
  <c r="U625"/>
  <c r="S101"/>
  <c r="V55"/>
  <c r="U611"/>
  <c r="Z573"/>
  <c r="N360"/>
  <c r="Z609"/>
  <c r="AC297"/>
  <c r="AD630"/>
  <c r="N334"/>
  <c r="F60"/>
  <c r="AD165"/>
  <c r="J106"/>
  <c r="E170"/>
  <c r="V619"/>
  <c r="T485"/>
  <c r="D504"/>
  <c r="C209"/>
  <c r="AE433"/>
  <c r="Z569"/>
  <c r="L608"/>
  <c r="AE501"/>
  <c r="S174"/>
  <c r="R163"/>
  <c r="AF635"/>
  <c r="U232"/>
  <c r="Z195"/>
  <c r="B527"/>
  <c r="P134"/>
  <c r="B374"/>
  <c r="H252"/>
  <c r="AC189"/>
  <c r="O189"/>
  <c r="J604"/>
  <c r="AD269"/>
  <c r="F530"/>
  <c r="M684"/>
  <c r="B140"/>
  <c r="X309"/>
  <c r="AD613"/>
  <c r="P99"/>
  <c r="AD471"/>
  <c r="G54"/>
  <c r="S162"/>
  <c r="W178"/>
  <c r="H288"/>
  <c r="AC139"/>
  <c r="Y324"/>
  <c r="I717"/>
  <c r="R116"/>
  <c r="Q572"/>
  <c r="N274"/>
  <c r="K551"/>
  <c r="D180"/>
  <c r="M258"/>
  <c r="Z280"/>
  <c r="Z105"/>
  <c r="AF526"/>
  <c r="AC382"/>
  <c r="D326"/>
  <c r="W364"/>
  <c r="AC246"/>
  <c r="K295"/>
  <c r="M282"/>
  <c r="AE300"/>
  <c r="I487"/>
  <c r="S667"/>
  <c r="D267"/>
  <c r="AD328"/>
  <c r="O100"/>
  <c r="AB250"/>
  <c r="G591"/>
  <c r="O540"/>
  <c r="V189"/>
  <c r="P417"/>
  <c r="G513"/>
  <c r="N68"/>
  <c r="O346"/>
  <c r="I81"/>
  <c r="Q173"/>
  <c r="AD252"/>
  <c r="E123"/>
  <c r="X403"/>
  <c r="W342"/>
  <c r="B376"/>
  <c r="U287"/>
  <c r="R386"/>
  <c r="I329"/>
  <c r="C354"/>
  <c r="P332"/>
  <c r="E251"/>
  <c r="O309"/>
  <c r="I657"/>
  <c r="AC319"/>
  <c r="AC190"/>
  <c r="J182"/>
  <c r="G40"/>
  <c r="Q40"/>
  <c r="AC451"/>
  <c r="W651"/>
  <c r="Y507"/>
  <c r="X336"/>
  <c r="J357"/>
  <c r="S144"/>
  <c r="I324"/>
  <c r="M220"/>
  <c r="W58"/>
  <c r="AD389"/>
  <c r="H267"/>
  <c r="M97"/>
  <c r="I518"/>
  <c r="U302"/>
  <c r="Q101"/>
  <c r="N280"/>
  <c r="E82"/>
  <c r="Q338"/>
  <c r="O299"/>
  <c r="AE37"/>
  <c r="Y110"/>
  <c r="O494"/>
  <c r="W156"/>
  <c r="H287"/>
  <c r="B82"/>
  <c r="AF133"/>
  <c r="AB287"/>
  <c r="Y218"/>
  <c r="L175"/>
  <c r="G564"/>
  <c r="AE336"/>
  <c r="O229"/>
  <c r="H380"/>
  <c r="C324"/>
  <c r="K130"/>
  <c r="R483"/>
  <c r="AA96"/>
  <c r="J186"/>
  <c r="R86"/>
  <c r="O160"/>
  <c r="O349"/>
  <c r="G724"/>
  <c r="X173"/>
  <c r="F290"/>
  <c r="J298"/>
  <c r="AA153"/>
  <c r="K327"/>
  <c r="U186"/>
  <c r="K108"/>
  <c r="F298"/>
  <c r="O648"/>
  <c r="W345"/>
  <c r="AF461"/>
  <c r="N295"/>
  <c r="B472"/>
  <c r="AC120"/>
  <c r="AD703"/>
  <c r="U692"/>
  <c r="AC52"/>
  <c r="B281"/>
  <c r="H244"/>
  <c r="W160"/>
  <c r="AB165"/>
  <c r="S268"/>
  <c r="AD66"/>
  <c r="N310"/>
  <c r="W44"/>
  <c r="Q322"/>
  <c r="AD550"/>
  <c r="U184"/>
  <c r="R716"/>
  <c r="L669"/>
  <c r="Z442"/>
  <c r="W157"/>
  <c r="O366"/>
  <c r="O173"/>
  <c r="Q62"/>
  <c r="N417"/>
  <c r="J78"/>
  <c r="F629"/>
  <c r="Z608"/>
  <c r="AC718"/>
  <c r="O148"/>
  <c r="E400"/>
  <c r="AA612"/>
  <c r="AC79"/>
  <c r="Z71"/>
  <c r="N598"/>
  <c r="W281"/>
  <c r="AF158"/>
  <c r="M479"/>
  <c r="AD212"/>
  <c r="S120"/>
  <c r="AA208"/>
  <c r="U693"/>
  <c r="G124"/>
  <c r="F565"/>
  <c r="H88"/>
  <c r="W730"/>
  <c r="B264"/>
  <c r="AC369"/>
  <c r="AC519"/>
  <c r="Q268"/>
  <c r="N340"/>
  <c r="Y716"/>
  <c r="B230"/>
  <c r="AB231"/>
  <c r="O341"/>
  <c r="U420"/>
  <c r="I41"/>
  <c r="F683"/>
  <c r="P234"/>
  <c r="M264"/>
  <c r="O624"/>
  <c r="AA126"/>
  <c r="D323"/>
  <c r="T124"/>
  <c r="H246"/>
  <c r="N362"/>
  <c r="U542"/>
  <c r="N135"/>
  <c r="AB149"/>
  <c r="I318"/>
  <c r="L305"/>
  <c r="AA274"/>
  <c r="D160"/>
  <c r="O343"/>
  <c r="S393"/>
  <c r="D45"/>
  <c r="X282"/>
  <c r="AB91"/>
  <c r="O238"/>
  <c r="G103"/>
  <c r="J291"/>
  <c r="H257"/>
  <c r="W45"/>
  <c r="H407"/>
  <c r="K595"/>
  <c r="L256"/>
  <c r="P516"/>
  <c r="L360"/>
  <c r="Z547"/>
  <c r="J60"/>
  <c r="L462"/>
  <c r="C718"/>
  <c r="AD326"/>
  <c r="T220"/>
  <c r="AE625"/>
  <c r="X219"/>
  <c r="V509"/>
  <c r="K311"/>
  <c r="D674"/>
  <c r="W59"/>
  <c r="F230"/>
  <c r="J107"/>
  <c r="U98"/>
  <c r="W256"/>
  <c r="T291"/>
  <c r="AE470"/>
  <c r="F650"/>
  <c r="AD291"/>
  <c r="R220"/>
  <c r="AA199"/>
  <c r="F175"/>
  <c r="AE64"/>
  <c r="U70"/>
  <c r="Y404"/>
  <c r="Y538"/>
  <c r="Z203"/>
  <c r="M404"/>
  <c r="C669"/>
  <c r="AF458"/>
  <c r="S399"/>
  <c r="T164"/>
  <c r="K79"/>
  <c r="L60"/>
  <c r="U223"/>
  <c r="P595"/>
  <c r="D345"/>
  <c r="S223"/>
  <c r="G279"/>
  <c r="I672"/>
  <c r="Y622"/>
  <c r="Z605"/>
  <c r="AF151"/>
  <c r="B455"/>
  <c r="B672"/>
  <c r="M426"/>
  <c r="T216"/>
  <c r="C204"/>
  <c r="AC527"/>
  <c r="Y630"/>
  <c r="R538"/>
  <c r="G167"/>
  <c r="AF41"/>
  <c r="O186"/>
  <c r="V84"/>
  <c r="N612"/>
  <c r="AA432"/>
  <c r="K88"/>
  <c r="P112"/>
  <c r="W625"/>
  <c r="Y715"/>
  <c r="H110"/>
  <c r="AB154"/>
  <c r="I152"/>
  <c r="AF169"/>
  <c r="AA235"/>
  <c r="S259"/>
  <c r="P393"/>
  <c r="AE222"/>
  <c r="W328"/>
  <c r="C432"/>
  <c r="L304"/>
  <c r="AD175"/>
  <c r="G261"/>
  <c r="L289"/>
  <c r="B196"/>
  <c r="O144"/>
  <c r="R599"/>
  <c r="M267"/>
  <c r="AC126"/>
  <c r="J655"/>
  <c r="V114"/>
  <c r="N105"/>
  <c r="D611"/>
  <c r="AA216"/>
  <c r="T404"/>
  <c r="AD350"/>
  <c r="AB187"/>
  <c r="B655"/>
  <c r="S145"/>
  <c r="AC478"/>
  <c r="N258"/>
  <c r="W202"/>
  <c r="O93"/>
  <c r="AC559"/>
  <c r="AB579"/>
  <c r="H170"/>
  <c r="F67"/>
  <c r="AF285"/>
  <c r="M529"/>
  <c r="E469"/>
  <c r="O325"/>
  <c r="U56"/>
  <c r="M329"/>
  <c r="S193"/>
  <c r="V202"/>
  <c r="AD564"/>
  <c r="G660"/>
  <c r="F436"/>
  <c r="X529"/>
  <c r="J503"/>
  <c r="W219"/>
  <c r="F568"/>
  <c r="AD702"/>
  <c r="AB527"/>
  <c r="Z236"/>
  <c r="AF373"/>
  <c r="H687"/>
  <c r="Q255"/>
  <c r="K56"/>
  <c r="L307"/>
  <c r="AF109"/>
  <c r="L84"/>
  <c r="N349"/>
  <c r="J311"/>
  <c r="F476"/>
  <c r="AB479"/>
  <c r="AA299"/>
  <c r="AE339"/>
  <c r="I566"/>
  <c r="K245"/>
  <c r="M217"/>
  <c r="Z316"/>
  <c r="M444"/>
  <c r="AE423"/>
  <c r="AD606"/>
  <c r="D686"/>
  <c r="Y200"/>
  <c r="C602"/>
  <c r="Y225"/>
  <c r="AE115"/>
  <c r="B626"/>
  <c r="Q633"/>
  <c r="L499"/>
  <c r="AB610"/>
  <c r="P67"/>
  <c r="AC89"/>
  <c r="X80"/>
  <c r="G216"/>
  <c r="T430"/>
  <c r="Z160"/>
  <c r="B363"/>
  <c r="V152"/>
  <c r="Y351"/>
  <c r="AD96"/>
  <c r="N418"/>
  <c r="AD135"/>
  <c r="W198"/>
  <c r="Q454"/>
  <c r="AF585"/>
  <c r="X275"/>
  <c r="P263"/>
  <c r="O484"/>
  <c r="N229"/>
  <c r="L137"/>
  <c r="E281"/>
  <c r="P384"/>
  <c r="K177"/>
  <c r="O304"/>
  <c r="Q175"/>
  <c r="P389"/>
  <c r="AF52"/>
  <c r="C170"/>
  <c r="Q185"/>
  <c r="AD305"/>
  <c r="J414"/>
  <c r="W355"/>
  <c r="R267"/>
  <c r="M273"/>
  <c r="R546"/>
  <c r="G75"/>
  <c r="Q476"/>
  <c r="J433"/>
  <c r="S132"/>
  <c r="G77"/>
  <c r="O142"/>
  <c r="R249"/>
  <c r="K106"/>
  <c r="AE229"/>
  <c r="F461"/>
  <c r="M451"/>
  <c r="Z308"/>
  <c r="E668"/>
  <c r="AA533"/>
  <c r="AF157"/>
  <c r="Q712"/>
  <c r="W196"/>
  <c r="O608"/>
  <c r="I617"/>
  <c r="G389"/>
  <c r="C383"/>
  <c r="X303"/>
  <c r="AA410"/>
  <c r="G66"/>
  <c r="R145"/>
  <c r="C203"/>
  <c r="AB632"/>
  <c r="Z344"/>
  <c r="Z120"/>
  <c r="AD407"/>
  <c r="Q90"/>
  <c r="H162"/>
  <c r="J447"/>
  <c r="K654"/>
  <c r="AD126"/>
  <c r="T115"/>
  <c r="AA269"/>
  <c r="Q378"/>
  <c r="AE172"/>
  <c r="T358"/>
  <c r="AA296"/>
  <c r="N118"/>
  <c r="AA347"/>
  <c r="AB56"/>
  <c r="Y75"/>
  <c r="U142"/>
  <c r="Y294"/>
  <c r="Z418"/>
  <c r="R175"/>
  <c r="R147"/>
  <c r="AD138"/>
  <c r="AE160"/>
  <c r="N401"/>
  <c r="K394"/>
  <c r="K644"/>
  <c r="J173"/>
  <c r="AF218"/>
  <c r="E575"/>
  <c r="P133"/>
  <c r="M462"/>
  <c r="U517"/>
  <c r="X535"/>
  <c r="AD183"/>
  <c r="AD541"/>
  <c r="M693"/>
  <c r="AC383"/>
  <c r="W412"/>
  <c r="H465"/>
  <c r="P228"/>
  <c r="E219"/>
  <c r="Y575"/>
  <c r="Y256"/>
  <c r="F42"/>
  <c r="H99"/>
  <c r="X105"/>
  <c r="M727"/>
  <c r="T262"/>
  <c r="AF723"/>
  <c r="O245"/>
  <c r="W425"/>
  <c r="R164"/>
  <c r="S562"/>
  <c r="U254"/>
  <c r="K208"/>
  <c r="Z472"/>
  <c r="AF162"/>
  <c r="W653"/>
  <c r="K572"/>
  <c r="J493"/>
  <c r="C120"/>
  <c r="AC321"/>
  <c r="O405"/>
  <c r="B454"/>
  <c r="R313"/>
  <c r="F545"/>
  <c r="N501"/>
  <c r="AA663"/>
  <c r="V482"/>
  <c r="AE140"/>
  <c r="W230"/>
  <c r="AA82"/>
  <c r="R56"/>
  <c r="D521"/>
  <c r="I543"/>
  <c r="D77"/>
  <c r="K586"/>
  <c r="AC43"/>
  <c r="T206"/>
  <c r="P347"/>
  <c r="AD410"/>
  <c r="K112"/>
  <c r="H555"/>
  <c r="U74"/>
  <c r="H371"/>
  <c r="C186"/>
  <c r="N315"/>
  <c r="AE304"/>
  <c r="AD398"/>
  <c r="R292"/>
  <c r="P532"/>
  <c r="P619"/>
  <c r="S429"/>
  <c r="L222"/>
  <c r="O101"/>
  <c r="E293"/>
  <c r="F528"/>
  <c r="T475"/>
  <c r="Z47"/>
  <c r="AA242"/>
  <c r="H45"/>
  <c r="AB399"/>
  <c r="E451"/>
  <c r="AE87"/>
  <c r="G277"/>
  <c r="I451"/>
  <c r="P81"/>
  <c r="F152"/>
  <c r="S83"/>
  <c r="AA436"/>
  <c r="X203"/>
  <c r="Q582"/>
  <c r="AF137"/>
  <c r="D236"/>
  <c r="R391"/>
  <c r="S551"/>
  <c r="H357"/>
  <c r="H725"/>
  <c r="W396"/>
  <c r="P369"/>
  <c r="D117"/>
  <c r="W301"/>
  <c r="N547"/>
  <c r="T283"/>
  <c r="W188"/>
  <c r="AC536"/>
  <c r="AC719"/>
  <c r="Z405"/>
  <c r="K162"/>
  <c r="D660"/>
  <c r="L270"/>
  <c r="Y192"/>
  <c r="N96"/>
  <c r="D306"/>
  <c r="E562"/>
  <c r="Y424"/>
  <c r="N51"/>
  <c r="E337"/>
  <c r="U264"/>
  <c r="H206"/>
  <c r="AD283"/>
  <c r="L441"/>
  <c r="R735"/>
  <c r="AD235"/>
  <c r="T577"/>
  <c r="Y250"/>
  <c r="W69"/>
  <c r="I594"/>
  <c r="Q235"/>
  <c r="AA213"/>
  <c r="I199"/>
  <c r="AA435"/>
  <c r="L203"/>
  <c r="AD438"/>
  <c r="M255"/>
  <c r="AF353"/>
  <c r="AA268"/>
  <c r="L86"/>
  <c r="O177"/>
  <c r="N177"/>
  <c r="AE50"/>
  <c r="AC542"/>
  <c r="E630"/>
  <c r="I254"/>
  <c r="E241"/>
  <c r="R414"/>
  <c r="O493"/>
  <c r="Y454"/>
  <c r="C207"/>
  <c r="I735"/>
  <c r="K610"/>
  <c r="V624"/>
  <c r="AA380"/>
  <c r="N40"/>
  <c r="X729"/>
  <c r="T444"/>
  <c r="E338"/>
  <c r="T579"/>
  <c r="M63"/>
  <c r="L491"/>
  <c r="AD118"/>
  <c r="T638"/>
  <c r="D407"/>
  <c r="J725"/>
  <c r="P633"/>
  <c r="D285"/>
  <c r="E620"/>
  <c r="AB81"/>
  <c r="AB178"/>
  <c r="T64"/>
  <c r="Y39"/>
  <c r="U273"/>
  <c r="AE702"/>
  <c r="U50"/>
  <c r="P648"/>
  <c r="K449"/>
  <c r="R509"/>
  <c r="R323"/>
  <c r="C405"/>
  <c r="V198"/>
  <c r="P329"/>
  <c r="V605"/>
  <c r="Q286"/>
  <c r="N243"/>
  <c r="AE442"/>
  <c r="B301"/>
  <c r="L56"/>
  <c r="K380"/>
  <c r="AF46"/>
  <c r="U92"/>
  <c r="U67"/>
  <c r="N646"/>
  <c r="H264"/>
  <c r="T426"/>
  <c r="I94"/>
  <c r="S614"/>
  <c r="Y371"/>
  <c r="AD603"/>
  <c r="H400"/>
  <c r="Y86"/>
  <c r="AA189"/>
  <c r="W285"/>
  <c r="S61"/>
  <c r="J44"/>
  <c r="AD180"/>
  <c r="L530"/>
  <c r="C522"/>
  <c r="J542"/>
  <c r="U285"/>
  <c r="M535"/>
  <c r="AE146"/>
  <c r="AF323"/>
  <c r="AF412"/>
  <c r="N492"/>
  <c r="H393"/>
  <c r="F85"/>
  <c r="F717"/>
  <c r="AB266"/>
  <c r="D154"/>
  <c r="N389"/>
  <c r="U41"/>
  <c r="AA85"/>
  <c r="AF76"/>
  <c r="Q718"/>
  <c r="AA357"/>
  <c r="K552"/>
  <c r="K192"/>
  <c r="R283"/>
  <c r="AE88"/>
  <c r="B521"/>
  <c r="S273"/>
  <c r="O76"/>
  <c r="B221"/>
  <c r="K81"/>
  <c r="K484"/>
  <c r="Y97"/>
  <c r="Z56"/>
  <c r="AF392"/>
  <c r="G166"/>
  <c r="K319"/>
  <c r="C511"/>
  <c r="N711"/>
  <c r="B148"/>
  <c r="X599"/>
  <c r="AA317"/>
  <c r="O66"/>
  <c r="J188"/>
  <c r="L670"/>
  <c r="N499"/>
  <c r="W272"/>
  <c r="Y208"/>
  <c r="W719"/>
  <c r="P450"/>
  <c r="F177"/>
  <c r="AE61"/>
  <c r="F484"/>
  <c r="J37"/>
  <c r="J73"/>
  <c r="G445"/>
  <c r="M677"/>
  <c r="D215"/>
  <c r="Y104"/>
  <c r="V190"/>
  <c r="I84"/>
  <c r="C343"/>
  <c r="B222"/>
  <c r="S445"/>
  <c r="Z597"/>
  <c r="F341"/>
  <c r="I73"/>
  <c r="G301"/>
  <c r="U616"/>
  <c r="Z497"/>
  <c r="I554"/>
  <c r="AC194"/>
  <c r="AE281"/>
  <c r="J317"/>
  <c r="J249"/>
  <c r="F224"/>
  <c r="O246"/>
  <c r="Y443"/>
  <c r="AD247"/>
  <c r="R458"/>
  <c r="H715"/>
  <c r="J623"/>
  <c r="P719"/>
  <c r="AB517"/>
  <c r="D65"/>
  <c r="B157"/>
  <c r="L254"/>
  <c r="AC477"/>
  <c r="M219"/>
  <c r="AE272"/>
  <c r="AC626"/>
  <c r="Q551"/>
  <c r="S350"/>
  <c r="C251"/>
  <c r="V613"/>
  <c r="L198"/>
  <c r="T275"/>
  <c r="E213"/>
  <c r="P83"/>
  <c r="D380"/>
  <c r="AF532"/>
  <c r="M455"/>
  <c r="AF557"/>
  <c r="W287"/>
  <c r="AE667"/>
  <c r="G257"/>
  <c r="N207"/>
  <c r="I280"/>
  <c r="R218"/>
  <c r="X76"/>
  <c r="H241"/>
  <c r="F263"/>
  <c r="AD258"/>
  <c r="V466"/>
  <c r="X547"/>
  <c r="AE99"/>
  <c r="B340"/>
  <c r="H149"/>
  <c r="F703"/>
  <c r="G535"/>
  <c r="H491"/>
  <c r="AB68"/>
  <c r="L236"/>
  <c r="G76"/>
  <c r="AA367"/>
  <c r="Y189"/>
  <c r="B388"/>
  <c r="I495"/>
  <c r="S528"/>
  <c r="N546"/>
  <c r="L655"/>
  <c r="E61"/>
  <c r="G447"/>
  <c r="H145"/>
  <c r="B109"/>
  <c r="S245"/>
  <c r="G428"/>
  <c r="AE533"/>
  <c r="B687"/>
  <c r="U147"/>
  <c r="C190"/>
  <c r="Q555"/>
  <c r="I111"/>
  <c r="G517"/>
  <c r="M372"/>
  <c r="K169"/>
  <c r="AA169"/>
  <c r="R431"/>
  <c r="O428"/>
  <c r="AF172"/>
  <c r="AA315"/>
  <c r="G181"/>
  <c r="R155"/>
  <c r="AE158"/>
  <c r="D50"/>
  <c r="B375"/>
  <c r="Y37"/>
  <c r="S356"/>
  <c r="V401"/>
  <c r="E612"/>
  <c r="O147"/>
  <c r="L253"/>
  <c r="O422"/>
  <c r="C212"/>
  <c r="B201"/>
  <c r="D560"/>
  <c r="O530"/>
  <c r="N259"/>
  <c r="G556"/>
  <c r="Z181"/>
  <c r="U319"/>
  <c r="L508"/>
  <c r="H563"/>
  <c r="X388"/>
  <c r="AC155"/>
  <c r="O197"/>
  <c r="I293"/>
  <c r="L237"/>
  <c r="F86"/>
  <c r="AF223"/>
  <c r="AE235"/>
  <c r="M205"/>
  <c r="N399"/>
  <c r="C103"/>
  <c r="E380"/>
  <c r="O629"/>
  <c r="U97"/>
  <c r="B572"/>
  <c r="AD159"/>
  <c r="O459"/>
  <c r="AA250"/>
  <c r="W435"/>
  <c r="AC356"/>
  <c r="J524"/>
  <c r="O370"/>
  <c r="AB512"/>
  <c r="AB147"/>
  <c r="O652"/>
  <c r="Z182"/>
  <c r="M107"/>
  <c r="J216"/>
  <c r="AE44"/>
  <c r="B255"/>
  <c r="O423"/>
  <c r="R639"/>
  <c r="D307"/>
  <c r="B152"/>
  <c r="AB491"/>
  <c r="C389"/>
  <c r="B322"/>
  <c r="N397"/>
  <c r="G426"/>
  <c r="G227"/>
  <c r="AA497"/>
  <c r="Q612"/>
  <c r="AB405"/>
  <c r="B88"/>
  <c r="I698"/>
  <c r="V603"/>
  <c r="AB350"/>
  <c r="P653"/>
  <c r="D727"/>
  <c r="E655"/>
  <c r="R311"/>
  <c r="T539"/>
  <c r="B168"/>
  <c r="AA173"/>
  <c r="X518"/>
  <c r="T130"/>
  <c r="C396"/>
  <c r="B92"/>
  <c r="AF146"/>
  <c r="M293"/>
  <c r="K152"/>
  <c r="Y592"/>
  <c r="M101"/>
  <c r="Z445"/>
  <c r="R540"/>
  <c r="J397"/>
  <c r="AE362"/>
  <c r="T362"/>
  <c r="B290"/>
  <c r="AA656"/>
  <c r="AE577"/>
  <c r="Y99"/>
  <c r="Q361"/>
  <c r="E108"/>
  <c r="Q543"/>
  <c r="E277"/>
  <c r="O183"/>
  <c r="AE291"/>
  <c r="F163"/>
  <c r="M456"/>
  <c r="AF372"/>
  <c r="AA457"/>
  <c r="Q396"/>
  <c r="V316"/>
  <c r="J82"/>
  <c r="K43"/>
  <c r="Y125"/>
  <c r="X699"/>
  <c r="S390"/>
  <c r="P63"/>
  <c r="AA265"/>
  <c r="U171"/>
  <c r="P634"/>
  <c r="D313"/>
  <c r="T493"/>
  <c r="AE303"/>
  <c r="AE292"/>
  <c r="AD221"/>
  <c r="H104"/>
  <c r="Y172"/>
  <c r="C415"/>
  <c r="AC221"/>
  <c r="O252"/>
  <c r="C235"/>
  <c r="M606"/>
  <c r="Q54"/>
  <c r="I49"/>
  <c r="S228"/>
  <c r="AC299"/>
  <c r="AE386"/>
  <c r="J227"/>
  <c r="P205"/>
  <c r="AC147"/>
  <c r="T523"/>
  <c r="AF333"/>
  <c r="S231"/>
  <c r="X48"/>
  <c r="N390"/>
  <c r="B347"/>
  <c r="B317"/>
  <c r="F104"/>
  <c r="Y245"/>
  <c r="K113"/>
  <c r="I160"/>
  <c r="AE372"/>
  <c r="Q421"/>
  <c r="AD417"/>
  <c r="Z314"/>
  <c r="AB132"/>
  <c r="T100"/>
  <c r="M194"/>
  <c r="F147"/>
  <c r="AC305"/>
  <c r="K60"/>
  <c r="I404"/>
  <c r="T364"/>
  <c r="AD170"/>
  <c r="AF316"/>
  <c r="AC663"/>
  <c r="J682"/>
  <c r="G49"/>
  <c r="T122"/>
  <c r="W494"/>
  <c r="AB526"/>
  <c r="D378"/>
  <c r="T673"/>
  <c r="H358"/>
  <c r="F46"/>
  <c r="O303"/>
  <c r="W370"/>
  <c r="T623"/>
  <c r="I297"/>
  <c r="AE315"/>
  <c r="AA276"/>
  <c r="U132"/>
  <c r="W49"/>
  <c r="M78"/>
  <c r="O638"/>
  <c r="H600"/>
  <c r="C59"/>
  <c r="J446"/>
  <c r="E448"/>
  <c r="T276"/>
  <c r="P563"/>
  <c r="AE57"/>
  <c r="C362"/>
  <c r="B729"/>
  <c r="AB87"/>
  <c r="M629"/>
  <c r="N108"/>
  <c r="D233"/>
  <c r="C169"/>
  <c r="AE473"/>
  <c r="T288"/>
  <c r="M688"/>
  <c r="Z518"/>
  <c r="V270"/>
  <c r="X426"/>
  <c r="W284"/>
  <c r="W220"/>
  <c r="R300"/>
  <c r="C264"/>
  <c r="AD230"/>
  <c r="U621"/>
  <c r="L565"/>
  <c r="X727"/>
  <c r="S111"/>
  <c r="Q501"/>
  <c r="K122"/>
  <c r="B68"/>
  <c r="V85"/>
  <c r="X543"/>
  <c r="Y616"/>
  <c r="H370"/>
  <c r="Z254"/>
  <c r="U179"/>
  <c r="AE381"/>
  <c r="J46"/>
  <c r="S385"/>
  <c r="L466"/>
  <c r="Z214"/>
  <c r="J178"/>
  <c r="AA489"/>
  <c r="X310"/>
  <c r="S56"/>
  <c r="H507"/>
  <c r="S183"/>
  <c r="V243"/>
  <c r="V330"/>
  <c r="J329"/>
  <c r="W451"/>
  <c r="D584"/>
  <c r="J586"/>
  <c r="AF438"/>
  <c r="C299"/>
  <c r="W113"/>
  <c r="I79"/>
  <c r="F287"/>
  <c r="AE224"/>
  <c r="Z568"/>
  <c r="P264"/>
  <c r="F135"/>
  <c r="Q128"/>
  <c r="I433"/>
  <c r="W420"/>
  <c r="AB540"/>
  <c r="X63"/>
  <c r="C72"/>
  <c r="R419"/>
  <c r="C189"/>
  <c r="P606"/>
  <c r="S696"/>
  <c r="D648"/>
  <c r="AC40"/>
  <c r="B734"/>
  <c r="L419"/>
  <c r="V263"/>
  <c r="K507"/>
  <c r="AA229"/>
  <c r="Z252"/>
  <c r="AB473"/>
  <c r="Q182"/>
  <c r="AF138"/>
  <c r="AB164"/>
  <c r="P565"/>
  <c r="Q510"/>
  <c r="O593"/>
  <c r="R505"/>
  <c r="O439"/>
  <c r="Y221"/>
  <c r="R295"/>
  <c r="J263"/>
  <c r="Q426"/>
  <c r="J274"/>
  <c r="AD337"/>
  <c r="H79"/>
  <c r="AA187"/>
  <c r="J309"/>
  <c r="W315"/>
  <c r="B389"/>
  <c r="AA233"/>
  <c r="Y425"/>
  <c r="O198"/>
  <c r="O56"/>
  <c r="W101"/>
  <c r="P160"/>
  <c r="Q509"/>
  <c r="S517"/>
  <c r="Z448"/>
  <c r="B169"/>
  <c r="B606"/>
  <c r="D234"/>
  <c r="K689"/>
  <c r="M625"/>
  <c r="AA312"/>
  <c r="Q218"/>
  <c r="AA68"/>
  <c r="R66"/>
  <c r="F231"/>
  <c r="AD468"/>
  <c r="AC611"/>
  <c r="P615"/>
  <c r="AB728"/>
  <c r="N726"/>
  <c r="B76"/>
  <c r="X96"/>
  <c r="O365"/>
  <c r="J38"/>
  <c r="AA506"/>
  <c r="D347"/>
  <c r="S468"/>
  <c r="AF420"/>
  <c r="K396"/>
  <c r="AE184"/>
  <c r="K387"/>
  <c r="L498"/>
  <c r="N189"/>
  <c r="H353"/>
  <c r="K584"/>
  <c r="Q515"/>
  <c r="L224"/>
  <c r="AB295"/>
  <c r="U143"/>
  <c r="J507"/>
  <c r="R612"/>
  <c r="Q225"/>
  <c r="Z218"/>
  <c r="V135"/>
  <c r="M92"/>
  <c r="T416"/>
  <c r="S74"/>
  <c r="F81"/>
  <c r="Y734"/>
  <c r="O669"/>
  <c r="F266"/>
  <c r="C63"/>
  <c r="K336"/>
  <c r="F534"/>
  <c r="AE287"/>
  <c r="G315"/>
  <c r="W704"/>
  <c r="F610"/>
  <c r="AE67"/>
  <c r="B242"/>
  <c r="N500"/>
  <c r="L387"/>
  <c r="E214"/>
  <c r="D58"/>
  <c r="B385"/>
  <c r="Q107"/>
  <c r="X47"/>
  <c r="W146"/>
  <c r="B66"/>
  <c r="B386"/>
  <c r="AB142"/>
  <c r="X56"/>
  <c r="AC676"/>
  <c r="X161"/>
  <c r="I279"/>
  <c r="T83"/>
  <c r="U109"/>
  <c r="X152"/>
  <c r="L403"/>
  <c r="AD144"/>
  <c r="Z390"/>
  <c r="Y266"/>
  <c r="Y275"/>
  <c r="E208"/>
  <c r="Q320"/>
  <c r="AC361"/>
  <c r="L209"/>
  <c r="Z289"/>
  <c r="H294"/>
  <c r="S303"/>
  <c r="F238"/>
  <c r="L235"/>
  <c r="Z139"/>
  <c r="H574"/>
  <c r="I352"/>
  <c r="AC157"/>
  <c r="I379"/>
  <c r="T69"/>
  <c r="V65"/>
  <c r="H404"/>
  <c r="Q81"/>
  <c r="R138"/>
  <c r="I521"/>
  <c r="K83"/>
  <c r="AF486"/>
  <c r="X267"/>
  <c r="S115"/>
  <c r="AA234"/>
  <c r="T418"/>
  <c r="C279"/>
  <c r="U83"/>
  <c r="AC106"/>
  <c r="AF299"/>
  <c r="H164"/>
  <c r="D603"/>
  <c r="AD658"/>
  <c r="T468"/>
  <c r="D227"/>
  <c r="M209"/>
  <c r="E314"/>
  <c r="Z607"/>
  <c r="C529"/>
  <c r="T153"/>
  <c r="AB51"/>
  <c r="R541"/>
  <c r="I53"/>
  <c r="AB429"/>
  <c r="AC467"/>
  <c r="AB234"/>
  <c r="AE54"/>
  <c r="K91"/>
  <c r="R181"/>
  <c r="E188"/>
  <c r="Z379"/>
  <c r="C719"/>
  <c r="L426"/>
  <c r="V291"/>
  <c r="P372"/>
  <c r="Z473"/>
  <c r="D296"/>
  <c r="AC184"/>
  <c r="X539"/>
  <c r="AD218"/>
  <c r="Q386"/>
  <c r="N306"/>
  <c r="W37"/>
  <c r="AA727" i="33"/>
  <c r="S719"/>
  <c r="K711"/>
  <c r="C703"/>
  <c r="AD729"/>
  <c r="V721"/>
  <c r="N713"/>
  <c r="F705"/>
  <c r="T729"/>
  <c r="L721"/>
  <c r="D713"/>
  <c r="AA704"/>
  <c r="P710"/>
  <c r="F696"/>
  <c r="AC687"/>
  <c r="U679"/>
  <c r="AE727"/>
  <c r="W719"/>
  <c r="O711"/>
  <c r="G703"/>
  <c r="C730"/>
  <c r="Z721"/>
  <c r="R713"/>
  <c r="J705"/>
  <c r="X729"/>
  <c r="P721"/>
  <c r="H713"/>
  <c r="AE704"/>
  <c r="AF710"/>
  <c r="J696"/>
  <c r="Z730"/>
  <c r="R722"/>
  <c r="J714"/>
  <c r="B706"/>
  <c r="AC732"/>
  <c r="U724"/>
  <c r="M716"/>
  <c r="E708"/>
  <c r="S732"/>
  <c r="K724"/>
  <c r="C716"/>
  <c r="Z707"/>
  <c r="L722"/>
  <c r="E699"/>
  <c r="AB690"/>
  <c r="T682"/>
  <c r="U713"/>
  <c r="X715"/>
  <c r="N715"/>
  <c r="Y691"/>
  <c r="O677"/>
  <c r="G669"/>
  <c r="AD660"/>
  <c r="S709"/>
  <c r="AD695"/>
  <c r="V687"/>
  <c r="N679"/>
  <c r="K709"/>
  <c r="AB695"/>
  <c r="T687"/>
  <c r="L679"/>
  <c r="D671"/>
  <c r="N730"/>
  <c r="F722"/>
  <c r="AC713"/>
  <c r="U705"/>
  <c r="Q732"/>
  <c r="I724"/>
  <c r="AF715"/>
  <c r="X707"/>
  <c r="G732"/>
  <c r="AD723"/>
  <c r="V715"/>
  <c r="N707"/>
  <c r="Z720"/>
  <c r="X698"/>
  <c r="P690"/>
  <c r="H682"/>
  <c r="R730"/>
  <c r="J722"/>
  <c r="B714"/>
  <c r="Y705"/>
  <c r="U732"/>
  <c r="M724"/>
  <c r="E716"/>
  <c r="AB707"/>
  <c r="K732"/>
  <c r="C724"/>
  <c r="Z715"/>
  <c r="R707"/>
  <c r="K721"/>
  <c r="AB698"/>
  <c r="M733"/>
  <c r="E725"/>
  <c r="AB716"/>
  <c r="T708"/>
  <c r="C735"/>
  <c r="Z726"/>
  <c r="R718"/>
  <c r="J710"/>
  <c r="B702"/>
  <c r="AC728"/>
  <c r="U720"/>
  <c r="M712"/>
  <c r="E704"/>
  <c r="S728"/>
  <c r="K720"/>
  <c r="C712"/>
  <c r="Z703"/>
  <c r="L706"/>
  <c r="E695"/>
  <c r="AB686"/>
  <c r="G735"/>
  <c r="AD726"/>
  <c r="V718"/>
  <c r="N710"/>
  <c r="F702"/>
  <c r="B729"/>
  <c r="Y720"/>
  <c r="M729"/>
  <c r="E721"/>
  <c r="AB712"/>
  <c r="T704"/>
  <c r="P731"/>
  <c r="H723"/>
  <c r="AE714"/>
  <c r="W706"/>
  <c r="F731"/>
  <c r="AC722"/>
  <c r="U714"/>
  <c r="M706"/>
  <c r="V716"/>
  <c r="W697"/>
  <c r="O689"/>
  <c r="G681"/>
  <c r="Q729"/>
  <c r="I721"/>
  <c r="AF712"/>
  <c r="X704"/>
  <c r="T731"/>
  <c r="L723"/>
  <c r="D715"/>
  <c r="AA706"/>
  <c r="W718"/>
  <c r="D725"/>
  <c r="S708"/>
  <c r="AC699"/>
  <c r="F726"/>
  <c r="U709"/>
  <c r="L731"/>
  <c r="AF719"/>
  <c r="F709"/>
  <c r="B731"/>
  <c r="V719"/>
  <c r="AA708"/>
  <c r="F716"/>
  <c r="P694"/>
  <c r="U683"/>
  <c r="O707"/>
  <c r="AB729"/>
  <c r="L694"/>
  <c r="AC675"/>
  <c r="R664"/>
  <c r="W713"/>
  <c r="M694"/>
  <c r="B683"/>
  <c r="O713"/>
  <c r="K694"/>
  <c r="AE682"/>
  <c r="E672"/>
  <c r="F714"/>
  <c r="I716"/>
  <c r="AD715"/>
  <c r="F692"/>
  <c r="S677"/>
  <c r="K669"/>
  <c r="C661"/>
  <c r="G731"/>
  <c r="J733"/>
  <c r="AE732"/>
  <c r="AC723"/>
  <c r="B684"/>
  <c r="S673"/>
  <c r="K665"/>
  <c r="E727"/>
  <c r="K700"/>
  <c r="C692"/>
  <c r="Z683"/>
  <c r="AB726"/>
  <c r="I700"/>
  <c r="AF691"/>
  <c r="X683"/>
  <c r="P675"/>
  <c r="E713"/>
  <c r="K677"/>
  <c r="W700"/>
  <c r="G684"/>
  <c r="U700"/>
  <c r="E684"/>
  <c r="AF667"/>
  <c r="X659"/>
  <c r="S679"/>
  <c r="F662"/>
  <c r="P652"/>
  <c r="H644"/>
  <c r="H680"/>
  <c r="E703"/>
  <c r="U673"/>
  <c r="H658"/>
  <c r="AE649"/>
  <c r="AD678"/>
  <c r="L649"/>
  <c r="I638"/>
  <c r="AF629"/>
  <c r="X621"/>
  <c r="P613"/>
  <c r="H725"/>
  <c r="M663"/>
  <c r="X693"/>
  <c r="S733"/>
  <c r="V693"/>
  <c r="F677"/>
  <c r="Q664"/>
  <c r="V698"/>
  <c r="W671"/>
  <c r="I657"/>
  <c r="AF648"/>
  <c r="K699"/>
  <c r="C672"/>
  <c r="T688"/>
  <c r="V666"/>
  <c r="X654"/>
  <c r="L729"/>
  <c r="N664"/>
  <c r="I694"/>
  <c r="U735"/>
  <c r="G694"/>
  <c r="V677"/>
  <c r="Y664"/>
  <c r="W699"/>
  <c r="H672"/>
  <c r="Q657"/>
  <c r="I649"/>
  <c r="L700"/>
  <c r="S672"/>
  <c r="U689"/>
  <c r="G667"/>
  <c r="AF654"/>
  <c r="X646"/>
  <c r="R659"/>
  <c r="J643"/>
  <c r="B635"/>
  <c r="Y626"/>
  <c r="Q618"/>
  <c r="I610"/>
  <c r="L726"/>
  <c r="Y725"/>
  <c r="O715"/>
  <c r="E705"/>
  <c r="AB727"/>
  <c r="R717"/>
  <c r="H707"/>
  <c r="R727"/>
  <c r="H717"/>
  <c r="AC706"/>
  <c r="AA702"/>
  <c r="B692"/>
  <c r="W681"/>
  <c r="AC725"/>
  <c r="S715"/>
  <c r="I705"/>
  <c r="AF727"/>
  <c r="V717"/>
  <c r="L707"/>
  <c r="V727"/>
  <c r="L717"/>
  <c r="B707"/>
  <c r="AF702"/>
  <c r="AD734"/>
  <c r="T724"/>
  <c r="H712"/>
  <c r="AC701"/>
  <c r="W726"/>
  <c r="K714"/>
  <c r="AF703"/>
  <c r="M726"/>
  <c r="AF713"/>
  <c r="V703"/>
  <c r="J701"/>
  <c r="Z688"/>
  <c r="F730"/>
  <c r="AF723"/>
  <c r="F707"/>
  <c r="Q683"/>
  <c r="I671"/>
  <c r="L734"/>
  <c r="C700"/>
  <c r="X689"/>
  <c r="D734"/>
  <c r="AF699"/>
  <c r="V689"/>
  <c r="J677"/>
  <c r="R734"/>
  <c r="H724"/>
  <c r="AA711"/>
  <c r="Q701"/>
  <c r="K726"/>
  <c r="AD713"/>
  <c r="T703"/>
  <c r="AF725"/>
  <c r="T713"/>
  <c r="J703"/>
  <c r="Z700"/>
  <c r="N688"/>
  <c r="V734"/>
  <c r="L724"/>
  <c r="AE711"/>
  <c r="U701"/>
  <c r="O726"/>
  <c r="C714"/>
  <c r="X703"/>
  <c r="E726"/>
  <c r="X713"/>
  <c r="N703"/>
  <c r="AD700"/>
  <c r="K731"/>
  <c r="AF720"/>
  <c r="V710"/>
  <c r="AF732"/>
  <c r="V722"/>
  <c r="L712"/>
  <c r="D735"/>
  <c r="Y724"/>
  <c r="O714"/>
  <c r="Y734"/>
  <c r="O724"/>
  <c r="E714"/>
  <c r="E731"/>
  <c r="I699"/>
  <c r="AD688"/>
  <c r="E733"/>
  <c r="Z722"/>
  <c r="P712"/>
  <c r="H735"/>
  <c r="AC724"/>
  <c r="O731"/>
  <c r="C719"/>
  <c r="X708"/>
  <c r="R733"/>
  <c r="F721"/>
  <c r="AA710"/>
  <c r="H733"/>
  <c r="AA720"/>
  <c r="Q710"/>
  <c r="AD724"/>
  <c r="U695"/>
  <c r="K685"/>
  <c r="S731"/>
  <c r="G719"/>
  <c r="AB708"/>
  <c r="V733"/>
  <c r="J721"/>
  <c r="AE710"/>
  <c r="L733"/>
  <c r="AE720"/>
  <c r="O725"/>
  <c r="J730"/>
  <c r="Q705"/>
  <c r="V725"/>
  <c r="X711"/>
  <c r="AD727"/>
  <c r="Q714"/>
  <c r="P726"/>
  <c r="AC691"/>
  <c r="D728"/>
  <c r="R709"/>
  <c r="V688"/>
  <c r="H670"/>
  <c r="B724"/>
  <c r="J691"/>
  <c r="AB677"/>
  <c r="AC696"/>
  <c r="M680"/>
  <c r="V730"/>
  <c r="Q724"/>
  <c r="V707"/>
  <c r="AC683"/>
  <c r="M671"/>
  <c r="AB734"/>
  <c r="V714"/>
  <c r="Q708"/>
  <c r="Q699"/>
  <c r="W677"/>
  <c r="M667"/>
  <c r="AB718"/>
  <c r="G696"/>
  <c r="AB685"/>
  <c r="T718"/>
  <c r="E696"/>
  <c r="Z685"/>
  <c r="N673"/>
  <c r="AC714"/>
  <c r="F712"/>
  <c r="C680"/>
  <c r="M692"/>
  <c r="X671"/>
  <c r="H710"/>
  <c r="N670"/>
  <c r="R654"/>
  <c r="Z712"/>
  <c r="Y670"/>
  <c r="Y677"/>
  <c r="F656"/>
  <c r="AA645"/>
  <c r="P653"/>
  <c r="G636"/>
  <c r="AB625"/>
  <c r="R615"/>
  <c r="B700"/>
  <c r="L702"/>
  <c r="L681"/>
  <c r="R689"/>
  <c r="AC668"/>
  <c r="R720"/>
  <c r="S667"/>
  <c r="E653"/>
  <c r="E723"/>
  <c r="AD667"/>
  <c r="AD674"/>
  <c r="Z656"/>
  <c r="O709"/>
  <c r="D703"/>
  <c r="AB681"/>
  <c r="C690"/>
  <c r="N669"/>
  <c r="V724"/>
  <c r="D668"/>
  <c r="M653"/>
  <c r="I727"/>
  <c r="O668"/>
  <c r="O675"/>
  <c r="C657"/>
  <c r="V644"/>
  <c r="F651"/>
  <c r="D637"/>
  <c r="W624"/>
  <c r="M614"/>
  <c r="AD691"/>
  <c r="C695"/>
  <c r="W695"/>
  <c r="AA653"/>
  <c r="Y654"/>
  <c r="W632"/>
  <c r="G616"/>
  <c r="W604"/>
  <c r="O596"/>
  <c r="Y730"/>
  <c r="I714"/>
  <c r="E715"/>
  <c r="AA731"/>
  <c r="K715"/>
  <c r="O734"/>
  <c r="T723"/>
  <c r="Y712"/>
  <c r="E734"/>
  <c r="J723"/>
  <c r="O712"/>
  <c r="R728"/>
  <c r="D698"/>
  <c r="I687"/>
  <c r="AA719"/>
  <c r="T711"/>
  <c r="B728"/>
  <c r="AF678"/>
  <c r="F668"/>
  <c r="F728"/>
  <c r="P697"/>
  <c r="U686"/>
  <c r="AC727"/>
  <c r="N697"/>
  <c r="S686"/>
  <c r="X675"/>
  <c r="P724"/>
  <c r="S726"/>
  <c r="I726"/>
  <c r="D701"/>
  <c r="Z680"/>
  <c r="AC671"/>
  <c r="U663"/>
  <c r="N720"/>
  <c r="P708"/>
  <c r="S710"/>
  <c r="I710"/>
  <c r="G689"/>
  <c r="F676"/>
  <c r="AC667"/>
  <c r="U659"/>
  <c r="N704"/>
  <c r="U694"/>
  <c r="M686"/>
  <c r="E678"/>
  <c r="F704"/>
  <c r="S694"/>
  <c r="K686"/>
  <c r="C678"/>
  <c r="Z669"/>
  <c r="AE697"/>
  <c r="K717"/>
  <c r="L689"/>
  <c r="B716"/>
  <c r="J689"/>
  <c r="Y672"/>
  <c r="K662"/>
  <c r="AC689"/>
  <c r="K667"/>
  <c r="C655"/>
  <c r="Z646"/>
  <c r="R690"/>
  <c r="V667"/>
  <c r="AA679"/>
  <c r="J731"/>
  <c r="Y714"/>
  <c r="G717"/>
  <c r="L732"/>
  <c r="AA715"/>
  <c r="U716"/>
  <c r="S724"/>
  <c r="C708"/>
  <c r="M699"/>
  <c r="U725"/>
  <c r="E709"/>
  <c r="K730"/>
  <c r="P719"/>
  <c r="U708"/>
  <c r="AF729"/>
  <c r="F719"/>
  <c r="K708"/>
  <c r="B712"/>
  <c r="AE693"/>
  <c r="E683"/>
  <c r="K703"/>
  <c r="Z727"/>
  <c r="Z692"/>
  <c r="AB674"/>
  <c r="B664"/>
  <c r="U711"/>
  <c r="L693"/>
  <c r="Q682"/>
  <c r="M711"/>
  <c r="J693"/>
  <c r="O682"/>
  <c r="T671"/>
  <c r="D712"/>
  <c r="G714"/>
  <c r="AB713"/>
  <c r="E691"/>
  <c r="C677"/>
  <c r="Z668"/>
  <c r="R660"/>
  <c r="E729"/>
  <c r="H731"/>
  <c r="AC730"/>
  <c r="F735"/>
  <c r="T698"/>
  <c r="B703"/>
  <c r="Q698"/>
  <c r="D687"/>
  <c r="K728"/>
  <c r="F664"/>
  <c r="S720"/>
  <c r="X678"/>
  <c r="H662"/>
  <c r="H697"/>
  <c r="W680"/>
  <c r="F697"/>
  <c r="U680"/>
  <c r="N731"/>
  <c r="Q694"/>
  <c r="O694"/>
  <c r="AC664"/>
  <c r="P672"/>
  <c r="M649"/>
  <c r="AA672"/>
  <c r="P668"/>
  <c r="C653"/>
  <c r="G687"/>
  <c r="G644"/>
  <c r="D633"/>
  <c r="I622"/>
  <c r="AC610"/>
  <c r="Y675"/>
  <c r="Y694"/>
  <c r="AD712"/>
  <c r="L683"/>
  <c r="B665"/>
  <c r="L688"/>
  <c r="M661"/>
  <c r="Q649"/>
  <c r="AF688"/>
  <c r="B701"/>
  <c r="W667"/>
  <c r="F652"/>
  <c r="AC729"/>
  <c r="Q717"/>
  <c r="G707"/>
  <c r="AF731"/>
  <c r="T719"/>
  <c r="J709"/>
  <c r="V731"/>
  <c r="J719"/>
  <c r="AE708"/>
  <c r="X718"/>
  <c r="D694"/>
  <c r="Y683"/>
  <c r="B730"/>
  <c r="U717"/>
  <c r="K707"/>
  <c r="E732"/>
  <c r="X719"/>
  <c r="N709"/>
  <c r="Z731"/>
  <c r="N719"/>
  <c r="D709"/>
  <c r="I719"/>
  <c r="H694"/>
  <c r="V726"/>
  <c r="L716"/>
  <c r="AE703"/>
  <c r="Y728"/>
  <c r="O718"/>
  <c r="C706"/>
  <c r="O728"/>
  <c r="E718"/>
  <c r="X705"/>
  <c r="AA705"/>
  <c r="AD692"/>
  <c r="R680"/>
  <c r="I732"/>
  <c r="V723"/>
  <c r="U687"/>
  <c r="K673"/>
  <c r="AF662"/>
  <c r="Q702"/>
  <c r="Z691"/>
  <c r="P681"/>
  <c r="O702"/>
  <c r="X691"/>
  <c r="N681"/>
  <c r="B669"/>
  <c r="J726"/>
  <c r="AE715"/>
  <c r="S703"/>
  <c r="M728"/>
  <c r="C718"/>
  <c r="V705"/>
  <c r="C728"/>
  <c r="X717"/>
  <c r="L705"/>
  <c r="J704"/>
  <c r="R692"/>
  <c r="F680"/>
  <c r="N726"/>
  <c r="D716"/>
  <c r="W703"/>
  <c r="Q728"/>
  <c r="G718"/>
  <c r="Z705"/>
  <c r="G728"/>
  <c r="AB717"/>
  <c r="P705"/>
  <c r="Z704"/>
  <c r="O735"/>
  <c r="C723"/>
  <c r="X712"/>
  <c r="N702"/>
  <c r="X724"/>
  <c r="N714"/>
  <c r="D704"/>
  <c r="AA726"/>
  <c r="Q716"/>
  <c r="G706"/>
  <c r="Q726"/>
  <c r="G716"/>
  <c r="AB705"/>
  <c r="O701"/>
  <c r="AF690"/>
  <c r="V680"/>
  <c r="AB724"/>
  <c r="R714"/>
  <c r="H704"/>
  <c r="AE726"/>
  <c r="Q733"/>
  <c r="G723"/>
  <c r="Z710"/>
  <c r="T735"/>
  <c r="J725"/>
  <c r="AC712"/>
  <c r="J735"/>
  <c r="AE724"/>
  <c r="S712"/>
  <c r="G733"/>
  <c r="Y699"/>
  <c r="M687"/>
  <c r="U733"/>
  <c r="K723"/>
  <c r="AD710"/>
  <c r="X735"/>
  <c r="N725"/>
  <c r="B713"/>
  <c r="N735"/>
  <c r="H729"/>
  <c r="O704"/>
  <c r="N734"/>
  <c r="Y713"/>
  <c r="I728"/>
  <c r="AA714"/>
  <c r="T733"/>
  <c r="D717"/>
  <c r="F703"/>
  <c r="S697"/>
  <c r="C681"/>
  <c r="AB719"/>
  <c r="Q711"/>
  <c r="Z672"/>
  <c r="M659"/>
  <c r="AE696"/>
  <c r="O680"/>
  <c r="P699"/>
  <c r="C686"/>
  <c r="R669"/>
  <c r="Y732"/>
  <c r="G724"/>
  <c r="B688"/>
  <c r="O673"/>
  <c r="E663"/>
  <c r="AD722"/>
  <c r="Y716"/>
  <c r="G708"/>
  <c r="AC679"/>
  <c r="O669"/>
  <c r="M735"/>
  <c r="I698"/>
  <c r="AD687"/>
  <c r="E735"/>
  <c r="G698"/>
  <c r="AB687"/>
  <c r="R677"/>
  <c r="H715"/>
  <c r="Z660"/>
  <c r="K688"/>
  <c r="Q696"/>
  <c r="AB675"/>
  <c r="Z661"/>
  <c r="R674"/>
  <c r="T656"/>
  <c r="J646"/>
  <c r="AC674"/>
  <c r="B686"/>
  <c r="I661"/>
  <c r="AC647"/>
  <c r="T657"/>
  <c r="K640"/>
  <c r="AD627"/>
  <c r="T617"/>
  <c r="R725"/>
  <c r="M719"/>
  <c r="P685"/>
  <c r="Z697"/>
  <c r="B673"/>
  <c r="M660"/>
  <c r="AA675"/>
  <c r="G655"/>
  <c r="AB644"/>
  <c r="G676"/>
  <c r="L680"/>
  <c r="AB658"/>
  <c r="V729"/>
  <c r="Q723"/>
  <c r="AF685"/>
  <c r="K698"/>
  <c r="R673"/>
  <c r="U660"/>
  <c r="L676"/>
  <c r="O655"/>
  <c r="E645"/>
  <c r="W676"/>
  <c r="M681"/>
  <c r="E659"/>
  <c r="Z648"/>
  <c r="J655"/>
  <c r="F639"/>
  <c r="AA628"/>
  <c r="O616"/>
  <c r="Y659"/>
  <c r="T663"/>
  <c r="D648"/>
  <c r="AB664"/>
  <c r="B667"/>
  <c r="AA636"/>
  <c r="K620"/>
  <c r="Y606"/>
  <c r="Q598"/>
  <c r="I704"/>
  <c r="M718"/>
  <c r="U731"/>
  <c r="AE735"/>
  <c r="O719"/>
  <c r="AD702"/>
  <c r="G726"/>
  <c r="L715"/>
  <c r="Q704"/>
  <c r="AB725"/>
  <c r="B715"/>
  <c r="G704"/>
  <c r="V700"/>
  <c r="AE731"/>
  <c r="U721"/>
  <c r="I709"/>
  <c r="C734"/>
  <c r="X723"/>
  <c r="L711"/>
  <c r="X733"/>
  <c r="N723"/>
  <c r="B711"/>
  <c r="AF726"/>
  <c r="H698"/>
  <c r="AA685"/>
  <c r="D732"/>
  <c r="Y721"/>
  <c r="M709"/>
  <c r="G734"/>
  <c r="AB723"/>
  <c r="P711"/>
  <c r="AB733"/>
  <c r="R723"/>
  <c r="F711"/>
  <c r="Q727"/>
  <c r="L698"/>
  <c r="X728"/>
  <c r="N718"/>
  <c r="D708"/>
  <c r="AA730"/>
  <c r="Q720"/>
  <c r="G710"/>
  <c r="Q730"/>
  <c r="G720"/>
  <c r="AB709"/>
  <c r="D714"/>
  <c r="AF694"/>
  <c r="V684"/>
  <c r="M705"/>
  <c r="AD731"/>
  <c r="P698"/>
  <c r="M675"/>
  <c r="C665"/>
  <c r="AA717"/>
  <c r="AB693"/>
  <c r="R683"/>
  <c r="S717"/>
  <c r="Z693"/>
  <c r="P683"/>
  <c r="F673"/>
  <c r="L728"/>
  <c r="B718"/>
  <c r="W707"/>
  <c r="O730"/>
  <c r="E720"/>
  <c r="Z709"/>
  <c r="E730"/>
  <c r="Z719"/>
  <c r="P709"/>
  <c r="R712"/>
  <c r="T694"/>
  <c r="J684"/>
  <c r="P728"/>
  <c r="F718"/>
  <c r="AA707"/>
  <c r="S730"/>
  <c r="I720"/>
  <c r="AD709"/>
  <c r="I730"/>
  <c r="AD719"/>
  <c r="T709"/>
  <c r="C713"/>
  <c r="X694"/>
  <c r="G727"/>
  <c r="Z714"/>
  <c r="P704"/>
  <c r="AB728"/>
  <c r="P716"/>
  <c r="F706"/>
  <c r="AE730"/>
  <c r="S718"/>
  <c r="I708"/>
  <c r="U730"/>
  <c r="I718"/>
  <c r="AD707"/>
  <c r="T714"/>
  <c r="C693"/>
  <c r="X682"/>
  <c r="AF728"/>
  <c r="T716"/>
  <c r="J706"/>
  <c r="D731"/>
  <c r="S735"/>
  <c r="I725"/>
  <c r="AD714"/>
  <c r="R702"/>
  <c r="L727"/>
  <c r="B717"/>
  <c r="U704"/>
  <c r="B727"/>
  <c r="W716"/>
  <c r="K704"/>
  <c r="E702"/>
  <c r="Q691"/>
  <c r="W735"/>
  <c r="M725"/>
  <c r="C715"/>
  <c r="V702"/>
  <c r="P727"/>
  <c r="F717"/>
  <c r="Y704"/>
  <c r="AC734"/>
  <c r="W712"/>
  <c r="Y695"/>
  <c r="AC717"/>
  <c r="AD733"/>
  <c r="N717"/>
  <c r="P703"/>
  <c r="Y722"/>
  <c r="I706"/>
  <c r="F700"/>
  <c r="H686"/>
  <c r="G730"/>
  <c r="H709"/>
  <c r="P678"/>
  <c r="AE661"/>
  <c r="R699"/>
  <c r="E686"/>
  <c r="H703"/>
  <c r="U688"/>
  <c r="W674"/>
  <c r="AC705"/>
  <c r="O732"/>
  <c r="AF698"/>
  <c r="Q675"/>
  <c r="G665"/>
  <c r="L718"/>
  <c r="B725"/>
  <c r="O716"/>
  <c r="F688"/>
  <c r="Q671"/>
  <c r="G661"/>
  <c r="AB702"/>
  <c r="AF689"/>
  <c r="V679"/>
  <c r="Y702"/>
  <c r="AD689"/>
  <c r="T679"/>
  <c r="J669"/>
  <c r="C669"/>
  <c r="O692"/>
  <c r="AC711"/>
  <c r="AF679"/>
  <c r="AB663"/>
  <c r="AA687"/>
  <c r="V658"/>
  <c r="L648"/>
  <c r="P688"/>
  <c r="J694"/>
  <c r="M665"/>
  <c r="B652"/>
  <c r="G664"/>
  <c r="M642"/>
  <c r="C632"/>
  <c r="V619"/>
  <c r="O723"/>
  <c r="U671"/>
  <c r="T689"/>
  <c r="I702"/>
  <c r="J681"/>
  <c r="O662"/>
  <c r="F682"/>
  <c r="K659"/>
  <c r="AD646"/>
  <c r="Z682"/>
  <c r="AB696"/>
  <c r="R662"/>
  <c r="S727"/>
  <c r="V672"/>
  <c r="E690"/>
  <c r="AE702"/>
  <c r="Z681"/>
  <c r="W662"/>
  <c r="G683"/>
  <c r="AA659"/>
  <c r="G647"/>
  <c r="AA683"/>
  <c r="AC697"/>
  <c r="C663"/>
  <c r="AB650"/>
  <c r="D669"/>
  <c r="H641"/>
  <c r="AC630"/>
  <c r="S620"/>
  <c r="Y710"/>
  <c r="L675"/>
  <c r="L656"/>
  <c r="AF684"/>
  <c r="N644"/>
  <c r="AE640"/>
  <c r="O624"/>
  <c r="AA608"/>
  <c r="S600"/>
  <c r="Q712"/>
  <c r="Q722"/>
  <c r="AF705"/>
  <c r="K697"/>
  <c r="S723"/>
  <c r="C707"/>
  <c r="J729"/>
  <c r="AD717"/>
  <c r="D707"/>
  <c r="AE728"/>
  <c r="B734"/>
  <c r="W723"/>
  <c r="M713"/>
  <c r="AF700"/>
  <c r="Z725"/>
  <c r="P715"/>
  <c r="Z735"/>
  <c r="P725"/>
  <c r="F715"/>
  <c r="I735"/>
  <c r="J700"/>
  <c r="AE689"/>
  <c r="F734"/>
  <c r="AA723"/>
  <c r="Q713"/>
  <c r="E701"/>
  <c r="AD725"/>
  <c r="T715"/>
  <c r="AD735"/>
  <c r="T725"/>
  <c r="J715"/>
  <c r="Y735"/>
  <c r="N700"/>
  <c r="AB732"/>
  <c r="P720"/>
  <c r="F710"/>
  <c r="AE734"/>
  <c r="S722"/>
  <c r="I712"/>
  <c r="U734"/>
  <c r="I722"/>
  <c r="AD711"/>
  <c r="T730"/>
  <c r="C697"/>
  <c r="X686"/>
  <c r="AC721"/>
  <c r="P707"/>
  <c r="Y719"/>
  <c r="Q679"/>
  <c r="E667"/>
  <c r="D726"/>
  <c r="AF697"/>
  <c r="T685"/>
  <c r="AA725"/>
  <c r="AD697"/>
  <c r="R685"/>
  <c r="H675"/>
  <c r="P732"/>
  <c r="D720"/>
  <c r="Y709"/>
  <c r="S734"/>
  <c r="G722"/>
  <c r="AB711"/>
  <c r="I734"/>
  <c r="AB721"/>
  <c r="R711"/>
  <c r="C729"/>
  <c r="V696"/>
  <c r="L686"/>
  <c r="T732"/>
  <c r="H720"/>
  <c r="AC709"/>
  <c r="W734"/>
  <c r="K722"/>
  <c r="AF711"/>
  <c r="M734"/>
  <c r="AF721"/>
  <c r="V711"/>
  <c r="S729"/>
  <c r="Z696"/>
  <c r="I729"/>
  <c r="AD718"/>
  <c r="R706"/>
  <c r="AD730"/>
  <c r="T720"/>
  <c r="H708"/>
  <c r="B733"/>
  <c r="W722"/>
  <c r="K710"/>
  <c r="W732"/>
  <c r="M722"/>
  <c r="AF709"/>
  <c r="AB722"/>
  <c r="G697"/>
  <c r="Z684"/>
  <c r="C731"/>
  <c r="X720"/>
  <c r="L708"/>
  <c r="F733"/>
  <c r="AA722"/>
  <c r="K727"/>
  <c r="AF716"/>
  <c r="V706"/>
  <c r="N729"/>
  <c r="D719"/>
  <c r="Y708"/>
  <c r="D729"/>
  <c r="Y718"/>
  <c r="O708"/>
  <c r="N708"/>
  <c r="S693"/>
  <c r="I683"/>
  <c r="O727"/>
  <c r="E717"/>
  <c r="Z706"/>
  <c r="R729"/>
  <c r="H719"/>
  <c r="AC708"/>
  <c r="O710"/>
  <c r="AA716"/>
  <c r="AD708"/>
  <c r="B722"/>
  <c r="M701"/>
  <c r="D723"/>
  <c r="S706"/>
  <c r="L725"/>
  <c r="N711"/>
  <c r="Y703"/>
  <c r="K689"/>
  <c r="Y717"/>
  <c r="R719"/>
  <c r="P682"/>
  <c r="U667"/>
  <c r="M703"/>
  <c r="W688"/>
  <c r="Y723"/>
  <c r="H691"/>
  <c r="Z677"/>
  <c r="N722"/>
  <c r="AF707"/>
  <c r="AA721"/>
  <c r="Y679"/>
  <c r="I667"/>
  <c r="T726"/>
  <c r="N706"/>
  <c r="W724"/>
  <c r="J692"/>
  <c r="U675"/>
  <c r="I663"/>
  <c r="T710"/>
  <c r="E694"/>
  <c r="X681"/>
  <c r="L710"/>
  <c r="C694"/>
  <c r="V681"/>
  <c r="L671"/>
  <c r="U691"/>
  <c r="S696"/>
  <c r="N728"/>
  <c r="I688"/>
  <c r="AD665"/>
  <c r="D696"/>
  <c r="J666"/>
  <c r="N650"/>
  <c r="X696"/>
  <c r="U666"/>
  <c r="Q669"/>
  <c r="D654"/>
  <c r="Y643"/>
  <c r="H645"/>
  <c r="E634"/>
  <c r="Z623"/>
  <c r="N611"/>
  <c r="J680"/>
  <c r="AB697"/>
  <c r="C717"/>
  <c r="N685"/>
  <c r="S666"/>
  <c r="N690"/>
  <c r="O663"/>
  <c r="C651"/>
  <c r="C691"/>
  <c r="K713"/>
  <c r="Z670"/>
  <c r="V652"/>
  <c r="L682"/>
  <c r="M698"/>
  <c r="E719"/>
  <c r="AD685"/>
  <c r="AA666"/>
  <c r="O691"/>
  <c r="AE663"/>
  <c r="K651"/>
  <c r="D692"/>
  <c r="O717"/>
  <c r="K671"/>
  <c r="AD652"/>
  <c r="M693"/>
  <c r="B647"/>
  <c r="AE632"/>
  <c r="U622"/>
  <c r="K612"/>
  <c r="AB691"/>
  <c r="AC669"/>
  <c r="I670"/>
  <c r="R648"/>
  <c r="Q646"/>
  <c r="S628"/>
  <c r="C612"/>
  <c r="U602"/>
  <c r="M594"/>
  <c r="U726"/>
  <c r="E710"/>
  <c r="T701"/>
  <c r="W727"/>
  <c r="G711"/>
  <c r="AB731"/>
  <c r="B721"/>
  <c r="V709"/>
  <c r="R731"/>
  <c r="W720"/>
  <c r="L709"/>
  <c r="H718"/>
  <c r="Q695"/>
  <c r="F684"/>
  <c r="Q709"/>
  <c r="AF733"/>
  <c r="N696"/>
  <c r="N676"/>
  <c r="S665"/>
  <c r="Y715"/>
  <c r="AC694"/>
  <c r="C684"/>
  <c r="Q715"/>
  <c r="AA694"/>
  <c r="AF683"/>
  <c r="U672"/>
  <c r="H716"/>
  <c r="K718"/>
  <c r="AF717"/>
  <c r="G693"/>
  <c r="D678"/>
  <c r="AA669"/>
  <c r="S661"/>
  <c r="I733"/>
  <c r="L735"/>
  <c r="B735"/>
  <c r="F732"/>
  <c r="C685"/>
  <c r="D674"/>
  <c r="AA665"/>
  <c r="G729"/>
  <c r="AA700"/>
  <c r="S692"/>
  <c r="K684"/>
  <c r="AD728"/>
  <c r="Y700"/>
  <c r="Q692"/>
  <c r="I684"/>
  <c r="AF675"/>
  <c r="M721"/>
  <c r="M679"/>
  <c r="AF701"/>
  <c r="H685"/>
  <c r="AD701"/>
  <c r="F685"/>
  <c r="T717"/>
  <c r="AA689"/>
  <c r="AD721"/>
  <c r="R684"/>
  <c r="AC659"/>
  <c r="H689"/>
  <c r="Q700"/>
  <c r="K678"/>
  <c r="AA734"/>
  <c r="D730"/>
  <c r="AE673"/>
  <c r="V728"/>
  <c r="AA718"/>
  <c r="K693"/>
  <c r="AE669"/>
  <c r="V712"/>
  <c r="O688"/>
  <c r="N712"/>
  <c r="M688"/>
  <c r="AB671"/>
  <c r="AB662"/>
  <c r="R732"/>
  <c r="AC676"/>
  <c r="I660"/>
  <c r="S675"/>
  <c r="E657"/>
  <c r="X644"/>
  <c r="AD675"/>
  <c r="D688"/>
  <c r="F727"/>
  <c r="Q706"/>
  <c r="W693"/>
  <c r="W711"/>
  <c r="AA732"/>
  <c r="G712"/>
  <c r="I695"/>
  <c r="M717"/>
  <c r="N733"/>
  <c r="AC716"/>
  <c r="V735"/>
  <c r="X721"/>
  <c r="H705"/>
  <c r="U699"/>
  <c r="W685"/>
  <c r="E728"/>
  <c r="D705"/>
  <c r="AE677"/>
  <c r="O661"/>
  <c r="B699"/>
  <c r="D685"/>
  <c r="X701"/>
  <c r="E688"/>
  <c r="G674"/>
  <c r="AA703"/>
  <c r="M730"/>
  <c r="AD696"/>
  <c r="AF674"/>
  <c r="V664"/>
  <c r="J716"/>
  <c r="AE722"/>
  <c r="E724"/>
  <c r="V732"/>
  <c r="N680"/>
  <c r="AE729"/>
  <c r="U728"/>
  <c r="P722"/>
  <c r="M695"/>
  <c r="L666"/>
  <c r="D693"/>
  <c r="P714"/>
  <c r="Y684"/>
  <c r="M683"/>
  <c r="AF677"/>
  <c r="V669"/>
  <c r="H664"/>
  <c r="AB700"/>
  <c r="W675"/>
  <c r="P650"/>
  <c r="R655"/>
  <c r="V635"/>
  <c r="F619"/>
  <c r="P733"/>
  <c r="AD699"/>
  <c r="AB699"/>
  <c r="AF671"/>
  <c r="X700"/>
  <c r="Y657"/>
  <c r="AA643"/>
  <c r="AC666"/>
  <c r="Q661"/>
  <c r="AC704"/>
  <c r="I715"/>
  <c r="AD683"/>
  <c r="H695"/>
  <c r="Q672"/>
  <c r="T659"/>
  <c r="I673"/>
  <c r="AD654"/>
  <c r="D644"/>
  <c r="T673"/>
  <c r="K679"/>
  <c r="D658"/>
  <c r="I647"/>
  <c r="I654"/>
  <c r="E638"/>
  <c r="J627"/>
  <c r="AD615"/>
  <c r="G700"/>
  <c r="D706"/>
  <c r="AC731"/>
  <c r="I689"/>
  <c r="X633"/>
  <c r="B611"/>
  <c r="R599"/>
  <c r="AE695"/>
  <c r="P651"/>
  <c r="K639"/>
  <c r="C631"/>
  <c r="Z622"/>
  <c r="R614"/>
  <c r="B663"/>
  <c r="U644"/>
  <c r="AC635"/>
  <c r="U627"/>
  <c r="M619"/>
  <c r="E611"/>
  <c r="AB602"/>
  <c r="T594"/>
  <c r="P639"/>
  <c r="Q608"/>
  <c r="AF591"/>
  <c r="D583"/>
  <c r="AA574"/>
  <c r="S566"/>
  <c r="K558"/>
  <c r="C550"/>
  <c r="Z541"/>
  <c r="AA688"/>
  <c r="C662"/>
  <c r="R646"/>
  <c r="Y661"/>
  <c r="F663"/>
  <c r="AD635"/>
  <c r="N619"/>
  <c r="M606"/>
  <c r="E598"/>
  <c r="B698"/>
  <c r="X651"/>
  <c r="O639"/>
  <c r="G631"/>
  <c r="AD622"/>
  <c r="V614"/>
  <c r="R663"/>
  <c r="AC644"/>
  <c r="B636"/>
  <c r="Y627"/>
  <c r="Q619"/>
  <c r="I611"/>
  <c r="Q678"/>
  <c r="L701"/>
  <c r="H702"/>
  <c r="M655"/>
  <c r="C656"/>
  <c r="L633"/>
  <c r="AA616"/>
  <c r="D605"/>
  <c r="AA596"/>
  <c r="T677"/>
  <c r="F649"/>
  <c r="F638"/>
  <c r="AC629"/>
  <c r="U621"/>
  <c r="M613"/>
  <c r="AA658"/>
  <c r="AF642"/>
  <c r="X634"/>
  <c r="P626"/>
  <c r="H618"/>
  <c r="AB715"/>
  <c r="W704"/>
  <c r="C726"/>
  <c r="N660"/>
  <c r="C701"/>
  <c r="Y701"/>
  <c r="P674"/>
  <c r="AC720"/>
  <c r="E687"/>
  <c r="AB666"/>
  <c r="G702"/>
  <c r="L685"/>
  <c r="D702"/>
  <c r="J685"/>
  <c r="Y668"/>
  <c r="B708"/>
  <c r="Y707"/>
  <c r="W670"/>
  <c r="Y685"/>
  <c r="B654"/>
  <c r="N686"/>
  <c r="X676"/>
  <c r="V656"/>
  <c r="K645"/>
  <c r="N651"/>
  <c r="W636"/>
  <c r="L625"/>
  <c r="Q614"/>
  <c r="AE725"/>
  <c r="AE700"/>
  <c r="J679"/>
  <c r="S690"/>
  <c r="E668"/>
  <c r="B704"/>
  <c r="T668"/>
  <c r="T652"/>
  <c r="T706"/>
  <c r="AE668"/>
  <c r="AC673"/>
  <c r="Y655"/>
  <c r="S704"/>
  <c r="V701"/>
  <c r="Z679"/>
  <c r="D691"/>
  <c r="M668"/>
  <c r="F708"/>
  <c r="E669"/>
  <c r="AB652"/>
  <c r="X710"/>
  <c r="P669"/>
  <c r="N674"/>
  <c r="B656"/>
  <c r="G645"/>
  <c r="E650"/>
  <c r="C636"/>
  <c r="H625"/>
  <c r="AB613"/>
  <c r="V683"/>
  <c r="B674"/>
  <c r="I677"/>
  <c r="AC658"/>
  <c r="T629"/>
  <c r="K608"/>
  <c r="P597"/>
  <c r="Q674"/>
  <c r="M648"/>
  <c r="Y637"/>
  <c r="Q629"/>
  <c r="I621"/>
  <c r="P729"/>
  <c r="O693"/>
  <c r="X690"/>
  <c r="AA692"/>
  <c r="AD681"/>
  <c r="Z711"/>
  <c r="B660"/>
  <c r="K712"/>
  <c r="V676"/>
  <c r="F660"/>
  <c r="F695"/>
  <c r="U678"/>
  <c r="D695"/>
  <c r="S678"/>
  <c r="W717"/>
  <c r="M690"/>
  <c r="K690"/>
  <c r="AA662"/>
  <c r="C732"/>
  <c r="B696"/>
  <c r="R700"/>
  <c r="N695"/>
  <c r="Q684"/>
  <c r="C720"/>
  <c r="D662"/>
  <c r="M714"/>
  <c r="G677"/>
  <c r="V660"/>
  <c r="V695"/>
  <c r="F679"/>
  <c r="T695"/>
  <c r="D679"/>
  <c r="U706"/>
  <c r="N691"/>
  <c r="L691"/>
  <c r="L663"/>
  <c r="M669"/>
  <c r="AA647"/>
  <c r="X669"/>
  <c r="O667"/>
  <c r="R652"/>
  <c r="I674"/>
  <c r="N643"/>
  <c r="S632"/>
  <c r="H621"/>
  <c r="M610"/>
  <c r="W673"/>
  <c r="W692"/>
  <c r="Z708"/>
  <c r="K682"/>
  <c r="AF663"/>
  <c r="J686"/>
  <c r="L660"/>
  <c r="P648"/>
  <c r="AD686"/>
  <c r="AD698"/>
  <c r="U665"/>
  <c r="U651"/>
  <c r="X674"/>
  <c r="H693"/>
  <c r="AB710"/>
  <c r="AA682"/>
  <c r="I664"/>
  <c r="K687"/>
  <c r="AB660"/>
  <c r="K729"/>
  <c r="U658"/>
  <c r="J717"/>
  <c r="D675"/>
  <c r="M645"/>
  <c r="N721"/>
  <c r="T675"/>
  <c r="Z650"/>
  <c r="W725"/>
  <c r="AE653"/>
  <c r="AF645"/>
  <c r="F623"/>
  <c r="E700"/>
  <c r="X660"/>
  <c r="P625"/>
  <c r="N595"/>
  <c r="J645"/>
  <c r="AE627"/>
  <c r="B614"/>
  <c r="AE654"/>
  <c r="P638"/>
  <c r="E627"/>
  <c r="J616"/>
  <c r="O605"/>
  <c r="D594"/>
  <c r="D627"/>
  <c r="F597"/>
  <c r="S582"/>
  <c r="X571"/>
  <c r="AC560"/>
  <c r="R549"/>
  <c r="L719"/>
  <c r="M676"/>
  <c r="P644"/>
  <c r="W649"/>
  <c r="D641"/>
  <c r="M618"/>
  <c r="J603"/>
  <c r="O592"/>
  <c r="N692"/>
  <c r="K734"/>
  <c r="W689"/>
  <c r="P662"/>
  <c r="K692"/>
  <c r="G705"/>
  <c r="AC680"/>
  <c r="AE707"/>
  <c r="X709"/>
  <c r="B676"/>
  <c r="Q659"/>
  <c r="D727"/>
  <c r="Z701"/>
  <c r="B672"/>
  <c r="AD720"/>
  <c r="Q690"/>
  <c r="V720"/>
  <c r="O690"/>
  <c r="AD673"/>
  <c r="E671"/>
  <c r="D681"/>
  <c r="B681"/>
  <c r="M664"/>
  <c r="U681"/>
  <c r="G659"/>
  <c r="AB648"/>
  <c r="J682"/>
  <c r="L696"/>
  <c r="K706"/>
  <c r="U710"/>
  <c r="AA697"/>
  <c r="AE719"/>
  <c r="M708"/>
  <c r="K716"/>
  <c r="AB706"/>
  <c r="Q721"/>
  <c r="AF735"/>
  <c r="C722"/>
  <c r="R705"/>
  <c r="AA724"/>
  <c r="AC710"/>
  <c r="U702"/>
  <c r="J688"/>
  <c r="W715"/>
  <c r="P717"/>
  <c r="O681"/>
  <c r="T666"/>
  <c r="AA701"/>
  <c r="G688"/>
  <c r="W721"/>
  <c r="W690"/>
  <c r="Y676"/>
  <c r="L720"/>
  <c r="AD705"/>
  <c r="S713"/>
  <c r="E679"/>
  <c r="X666"/>
  <c r="R724"/>
  <c r="L704"/>
  <c r="P735"/>
  <c r="AE712"/>
  <c r="V713"/>
  <c r="F687"/>
  <c r="R726"/>
  <c r="N672"/>
  <c r="C704"/>
  <c r="P670"/>
  <c r="P701"/>
  <c r="AF730"/>
  <c r="AC688"/>
  <c r="U729"/>
  <c r="I686"/>
  <c r="AD677"/>
  <c r="W683"/>
  <c r="I645"/>
  <c r="F690"/>
  <c r="U655"/>
  <c r="E662"/>
  <c r="Y638"/>
  <c r="AA624"/>
  <c r="AD706"/>
  <c r="G713"/>
  <c r="I678"/>
  <c r="G678"/>
  <c r="L659"/>
  <c r="R666"/>
  <c r="N646"/>
  <c r="D673"/>
  <c r="AB672"/>
  <c r="C711"/>
  <c r="P666"/>
  <c r="D689"/>
  <c r="M700"/>
  <c r="W678"/>
  <c r="G662"/>
  <c r="C679"/>
  <c r="B658"/>
  <c r="V646"/>
  <c r="W679"/>
  <c r="W691"/>
  <c r="B662"/>
  <c r="AA649"/>
  <c r="T661"/>
  <c r="W640"/>
  <c r="AB629"/>
  <c r="B619"/>
  <c r="S689"/>
  <c r="X667"/>
  <c r="V708"/>
  <c r="Q647"/>
  <c r="AC638"/>
  <c r="H617"/>
  <c r="E602"/>
  <c r="Z591"/>
  <c r="T655"/>
  <c r="M641"/>
  <c r="E633"/>
  <c r="AB624"/>
  <c r="T616"/>
  <c r="C676"/>
  <c r="Y648"/>
  <c r="AE637"/>
  <c r="W629"/>
  <c r="O621"/>
  <c r="G613"/>
  <c r="AD604"/>
  <c r="V596"/>
  <c r="Z651"/>
  <c r="W614"/>
  <c r="E596"/>
  <c r="F585"/>
  <c r="AC576"/>
  <c r="U568"/>
  <c r="M560"/>
  <c r="E552"/>
  <c r="AB543"/>
  <c r="H714"/>
  <c r="I672"/>
  <c r="Z654"/>
  <c r="Z678"/>
  <c r="F724"/>
  <c r="C640"/>
  <c r="R623"/>
  <c r="O608"/>
  <c r="G600"/>
  <c r="AD591"/>
  <c r="AB655"/>
  <c r="Q641"/>
  <c r="I633"/>
  <c r="AF624"/>
  <c r="X616"/>
  <c r="D677"/>
  <c r="B649"/>
  <c r="D638"/>
  <c r="AA629"/>
  <c r="S621"/>
  <c r="K613"/>
  <c r="B695"/>
  <c r="F665"/>
  <c r="U649"/>
  <c r="AE667"/>
  <c r="G672"/>
  <c r="P637"/>
  <c r="AE620"/>
  <c r="F607"/>
  <c r="AC598"/>
  <c r="P734"/>
  <c r="J653"/>
  <c r="H640"/>
  <c r="AE631"/>
  <c r="W623"/>
  <c r="O615"/>
  <c r="Y666"/>
  <c r="O646"/>
  <c r="Z636"/>
  <c r="R628"/>
  <c r="J620"/>
  <c r="H727"/>
  <c r="R715"/>
  <c r="J734"/>
  <c r="Y671"/>
  <c r="AC678"/>
  <c r="Z734"/>
  <c r="AE685"/>
  <c r="Z718"/>
  <c r="O697"/>
  <c r="AF670"/>
  <c r="Z716"/>
  <c r="P689"/>
  <c r="R716"/>
  <c r="N689"/>
  <c r="AC672"/>
  <c r="AF666"/>
  <c r="B679"/>
  <c r="AE678"/>
  <c r="X702"/>
  <c r="F658"/>
  <c r="R704"/>
  <c r="H692"/>
  <c r="I659"/>
  <c r="N648"/>
  <c r="S656"/>
  <c r="J639"/>
  <c r="O628"/>
  <c r="D617"/>
  <c r="B709"/>
  <c r="U727"/>
  <c r="O684"/>
  <c r="X695"/>
  <c r="C674"/>
  <c r="AB659"/>
  <c r="Y673"/>
  <c r="W655"/>
  <c r="L644"/>
  <c r="E674"/>
  <c r="N682"/>
  <c r="L658"/>
  <c r="F713"/>
  <c r="Y731"/>
  <c r="AE684"/>
  <c r="I696"/>
  <c r="S674"/>
  <c r="E660"/>
  <c r="J674"/>
  <c r="AE655"/>
  <c r="T644"/>
  <c r="U674"/>
  <c r="O683"/>
  <c r="T658"/>
  <c r="Y647"/>
  <c r="K656"/>
  <c r="U638"/>
  <c r="Z627"/>
  <c r="AE616"/>
  <c r="D710"/>
  <c r="P659"/>
  <c r="M674"/>
  <c r="AC715"/>
  <c r="Y634"/>
  <c r="D613"/>
  <c r="C600"/>
  <c r="W709"/>
  <c r="Q652"/>
  <c r="AA639"/>
  <c r="S631"/>
  <c r="K623"/>
  <c r="T707"/>
  <c r="AE709"/>
  <c r="X725"/>
  <c r="Q707"/>
  <c r="Y692"/>
  <c r="E712"/>
  <c r="J668"/>
  <c r="AA728"/>
  <c r="AE681"/>
  <c r="J664"/>
  <c r="AC707"/>
  <c r="H732"/>
  <c r="J711"/>
  <c r="X670"/>
  <c r="S700"/>
  <c r="M678"/>
  <c r="F689"/>
  <c r="X732"/>
  <c r="Q734"/>
  <c r="AD684"/>
  <c r="W665"/>
  <c r="X716"/>
  <c r="Q718"/>
  <c r="H678"/>
  <c r="W661"/>
  <c r="W696"/>
  <c r="G680"/>
  <c r="U696"/>
  <c r="E680"/>
  <c r="F723"/>
  <c r="P693"/>
  <c r="N693"/>
  <c r="O666"/>
  <c r="F698"/>
  <c r="G663"/>
  <c r="AD650"/>
  <c r="Z698"/>
  <c r="I711"/>
  <c r="S714"/>
  <c r="AC718"/>
  <c r="K702"/>
  <c r="D724"/>
  <c r="O703"/>
  <c r="O720"/>
  <c r="M723"/>
  <c r="Y729"/>
  <c r="AF704"/>
  <c r="F725"/>
  <c r="H711"/>
  <c r="N727"/>
  <c r="P713"/>
  <c r="N724"/>
  <c r="M691"/>
  <c r="B726"/>
  <c r="N705"/>
  <c r="T686"/>
  <c r="W669"/>
  <c r="AE721"/>
  <c r="Y690"/>
  <c r="B732"/>
  <c r="M696"/>
  <c r="AB679"/>
  <c r="T728"/>
  <c r="O722"/>
  <c r="T705"/>
  <c r="AB682"/>
  <c r="AB670"/>
  <c r="Z732"/>
  <c r="T712"/>
  <c r="O706"/>
  <c r="Z723"/>
  <c r="AE723"/>
  <c r="H730"/>
  <c r="I676"/>
  <c r="AA681"/>
  <c r="U712"/>
  <c r="T674"/>
  <c r="X714"/>
  <c r="AA684"/>
  <c r="B693"/>
  <c r="M672"/>
  <c r="AC703"/>
  <c r="G686"/>
  <c r="H700"/>
  <c r="Q653"/>
  <c r="Q719"/>
  <c r="X658"/>
  <c r="Z644"/>
  <c r="L641"/>
  <c r="N627"/>
  <c r="AF613"/>
  <c r="O665"/>
  <c r="N683"/>
  <c r="Q688"/>
  <c r="AD661"/>
  <c r="X672"/>
  <c r="D652"/>
  <c r="V678"/>
  <c r="J678"/>
  <c r="I655"/>
  <c r="Z676"/>
  <c r="J695"/>
  <c r="AF714"/>
  <c r="AB683"/>
  <c r="J665"/>
  <c r="M689"/>
  <c r="AC661"/>
  <c r="Y649"/>
  <c r="B690"/>
  <c r="M702"/>
  <c r="H668"/>
  <c r="N652"/>
  <c r="L677"/>
  <c r="AD643"/>
  <c r="O632"/>
  <c r="T621"/>
  <c r="Y610"/>
  <c r="X687"/>
  <c r="H652"/>
  <c r="AC655"/>
  <c r="Y706"/>
  <c r="S681"/>
  <c r="T721"/>
  <c r="AA673"/>
  <c r="O705"/>
  <c r="AE680"/>
  <c r="I692"/>
  <c r="C670"/>
  <c r="C710"/>
  <c r="C689"/>
  <c r="Y667"/>
  <c r="AF724"/>
  <c r="Y726"/>
  <c r="AD680"/>
  <c r="Y663"/>
  <c r="Y698"/>
  <c r="I682"/>
  <c r="W698"/>
  <c r="G682"/>
  <c r="P723"/>
  <c r="T697"/>
  <c r="R697"/>
  <c r="U668"/>
  <c r="P718"/>
  <c r="O671"/>
  <c r="AF652"/>
  <c r="C721"/>
  <c r="Z671"/>
  <c r="V674"/>
  <c r="B723"/>
  <c r="W733"/>
  <c r="H728"/>
  <c r="S707"/>
  <c r="W728"/>
  <c r="AD703"/>
  <c r="AC733"/>
  <c r="I713"/>
  <c r="X727"/>
  <c r="Z713"/>
  <c r="D733"/>
  <c r="S716"/>
  <c r="X734"/>
  <c r="R696"/>
  <c r="B680"/>
  <c r="Z717"/>
  <c r="I703"/>
  <c r="J672"/>
  <c r="J732"/>
  <c r="O696"/>
  <c r="AD679"/>
  <c r="AE698"/>
  <c r="B685"/>
  <c r="Q668"/>
  <c r="W730"/>
  <c r="E722"/>
  <c r="AF686"/>
  <c r="AD672"/>
  <c r="T662"/>
  <c r="AB720"/>
  <c r="W714"/>
  <c r="J713"/>
  <c r="Y687"/>
  <c r="V668"/>
  <c r="O698"/>
  <c r="K705"/>
  <c r="R710"/>
  <c r="D686"/>
  <c r="I731"/>
  <c r="AE688"/>
  <c r="N701"/>
  <c r="Q676"/>
  <c r="AD664"/>
  <c r="U703"/>
  <c r="Y660"/>
  <c r="U657"/>
  <c r="L684"/>
  <c r="K663"/>
  <c r="M647"/>
  <c r="M650"/>
  <c r="Q630"/>
  <c r="S616"/>
  <c r="V692"/>
  <c r="S688"/>
  <c r="W694"/>
  <c r="T667"/>
  <c r="B678"/>
  <c r="V654"/>
  <c r="R701"/>
  <c r="V690"/>
  <c r="AA657"/>
  <c r="AC695"/>
  <c r="O700"/>
  <c r="Y678"/>
  <c r="B689"/>
  <c r="AB667"/>
  <c r="C702"/>
  <c r="C667"/>
  <c r="L652"/>
  <c r="AC702"/>
  <c r="N667"/>
  <c r="M673"/>
  <c r="Q655"/>
  <c r="F644"/>
  <c r="D649"/>
  <c r="R635"/>
  <c r="G624"/>
  <c r="L613"/>
  <c r="R679"/>
  <c r="Y665"/>
  <c r="E673"/>
  <c r="AA656"/>
  <c r="R627"/>
  <c r="Z607"/>
  <c r="AE596"/>
  <c r="M670"/>
  <c r="L647"/>
  <c r="I637"/>
  <c r="AF628"/>
  <c r="X620"/>
  <c r="P612"/>
  <c r="B657"/>
  <c r="D642"/>
  <c r="AA633"/>
  <c r="S625"/>
  <c r="K617"/>
  <c r="C609"/>
  <c r="Z600"/>
  <c r="R592"/>
  <c r="H631"/>
  <c r="O644"/>
  <c r="G660"/>
  <c r="V618"/>
  <c r="Y631"/>
  <c r="X598"/>
  <c r="I600"/>
  <c r="AE578"/>
  <c r="O562"/>
  <c r="AD545"/>
  <c r="Y688"/>
  <c r="F667"/>
  <c r="W644"/>
  <c r="F611"/>
  <c r="AF593"/>
  <c r="S643"/>
  <c r="C627"/>
  <c r="L730"/>
  <c r="F640"/>
  <c r="U623"/>
  <c r="AE665"/>
  <c r="AC657"/>
  <c r="C645"/>
  <c r="D625"/>
  <c r="AE600"/>
  <c r="N657"/>
  <c r="B634"/>
  <c r="Q617"/>
  <c r="S650"/>
  <c r="T630"/>
  <c r="D614"/>
  <c r="L690"/>
  <c r="I690"/>
  <c r="R703"/>
  <c r="E706"/>
  <c r="K733"/>
  <c r="C733"/>
  <c r="B677"/>
  <c r="J687"/>
  <c r="J661"/>
  <c r="Y645"/>
  <c r="L664"/>
  <c r="I666"/>
  <c r="B631"/>
  <c r="G715"/>
  <c r="U690"/>
  <c r="H679"/>
  <c r="D680"/>
  <c r="O647"/>
  <c r="X692"/>
  <c r="K719"/>
  <c r="F691"/>
  <c r="X679"/>
  <c r="E681"/>
  <c r="W647"/>
  <c r="Y693"/>
  <c r="L650"/>
  <c r="X641"/>
  <c r="R619"/>
  <c r="H671"/>
  <c r="S649"/>
  <c r="I618"/>
  <c r="K592"/>
  <c r="AC641"/>
  <c r="M625"/>
  <c r="J707"/>
  <c r="Q663"/>
  <c r="B710"/>
  <c r="F729"/>
  <c r="N668"/>
  <c r="B691"/>
  <c r="H706"/>
  <c r="W682"/>
  <c r="G673"/>
  <c r="F720"/>
  <c r="AE666"/>
  <c r="H721"/>
  <c r="S711"/>
  <c r="AC719"/>
  <c r="V673"/>
  <c r="T678"/>
  <c r="M704"/>
  <c r="C673"/>
  <c r="R708"/>
  <c r="J683"/>
  <c r="P691"/>
  <c r="AA670"/>
  <c r="V699"/>
  <c r="D683"/>
  <c r="B694"/>
  <c r="AE651"/>
  <c r="P700"/>
  <c r="W657"/>
  <c r="J644"/>
  <c r="AA640"/>
  <c r="AC626"/>
  <c r="AE612"/>
  <c r="K661"/>
  <c r="M682"/>
  <c r="P687"/>
  <c r="N661"/>
  <c r="V670"/>
  <c r="S651"/>
  <c r="H677"/>
  <c r="AF676"/>
  <c r="H654"/>
  <c r="L662"/>
  <c r="AC682"/>
  <c r="AF687"/>
  <c r="V661"/>
  <c r="G671"/>
  <c r="D660"/>
  <c r="Z639"/>
  <c r="Q686"/>
  <c r="H656"/>
  <c r="J660"/>
  <c r="K675"/>
  <c r="V675"/>
  <c r="J648"/>
  <c r="AF633"/>
  <c r="B668"/>
  <c r="O645"/>
  <c r="I606"/>
  <c r="R653"/>
  <c r="AA623"/>
  <c r="R682"/>
  <c r="C641"/>
  <c r="R624"/>
  <c r="T610"/>
  <c r="G597"/>
  <c r="Y616"/>
  <c r="I588"/>
  <c r="K574"/>
  <c r="Z557"/>
  <c r="M544"/>
  <c r="B697"/>
  <c r="N675"/>
  <c r="F659"/>
  <c r="S624"/>
  <c r="W600"/>
  <c r="AA664"/>
  <c r="B642"/>
  <c r="V630"/>
  <c r="AA619"/>
  <c r="T684"/>
  <c r="AB643"/>
  <c r="AD632"/>
  <c r="D622"/>
  <c r="X610"/>
  <c r="W686"/>
  <c r="W651"/>
  <c r="K653"/>
  <c r="V643"/>
  <c r="AF621"/>
  <c r="S604"/>
  <c r="X593"/>
  <c r="K654"/>
  <c r="U637"/>
  <c r="Z626"/>
  <c r="AE615"/>
  <c r="Z657"/>
  <c r="AC639"/>
  <c r="C629"/>
  <c r="W617"/>
  <c r="N608"/>
  <c r="F600"/>
  <c r="AC591"/>
  <c r="U628"/>
  <c r="D603"/>
  <c r="U588"/>
  <c r="M580"/>
  <c r="E572"/>
  <c r="AB563"/>
  <c r="T555"/>
  <c r="L547"/>
  <c r="O721"/>
  <c r="AC643"/>
  <c r="K600"/>
  <c r="M633"/>
  <c r="J649"/>
  <c r="O613"/>
  <c r="M595"/>
  <c r="C610"/>
  <c r="AB583"/>
  <c r="L567"/>
  <c r="AA550"/>
  <c r="B537"/>
  <c r="Y528"/>
  <c r="Q520"/>
  <c r="I512"/>
  <c r="AF503"/>
  <c r="V625"/>
  <c r="U601"/>
  <c r="AC587"/>
  <c r="U579"/>
  <c r="M571"/>
  <c r="E563"/>
  <c r="AB554"/>
  <c r="T546"/>
  <c r="N625"/>
  <c r="Q601"/>
  <c r="AA587"/>
  <c r="S579"/>
  <c r="K571"/>
  <c r="C563"/>
  <c r="Z554"/>
  <c r="R546"/>
  <c r="AC663"/>
  <c r="AD644"/>
  <c r="AA600"/>
  <c r="AC633"/>
  <c r="K650"/>
  <c r="AE613"/>
  <c r="Y595"/>
  <c r="D611"/>
  <c r="I584"/>
  <c r="X567"/>
  <c r="H551"/>
  <c r="F537"/>
  <c r="AC528"/>
  <c r="D676"/>
  <c r="E630"/>
  <c r="L665"/>
  <c r="AE619"/>
  <c r="C633"/>
  <c r="G605"/>
  <c r="AB653"/>
  <c r="U596"/>
  <c r="F577"/>
  <c r="U560"/>
  <c r="E544"/>
  <c r="V533"/>
  <c r="N525"/>
  <c r="F517"/>
  <c r="AC508"/>
  <c r="AC646"/>
  <c r="I612"/>
  <c r="AD594"/>
  <c r="R584"/>
  <c r="J576"/>
  <c r="W668"/>
  <c r="AC642"/>
  <c r="S669"/>
  <c r="P663"/>
  <c r="AB684"/>
  <c r="T670"/>
  <c r="X663"/>
  <c r="F646"/>
  <c r="S687"/>
  <c r="K649"/>
  <c r="G640"/>
  <c r="AF617"/>
  <c r="V665"/>
  <c r="P646"/>
  <c r="F615"/>
  <c r="J591"/>
  <c r="AB640"/>
  <c r="L624"/>
  <c r="AE611"/>
  <c r="AA650"/>
  <c r="N636"/>
  <c r="C625"/>
  <c r="H614"/>
  <c r="M603"/>
  <c r="B592"/>
  <c r="AA618"/>
  <c r="B593"/>
  <c r="Q580"/>
  <c r="V569"/>
  <c r="AA558"/>
  <c r="P547"/>
  <c r="D670"/>
  <c r="E664"/>
  <c r="I681"/>
  <c r="S645"/>
  <c r="AE636"/>
  <c r="I614"/>
  <c r="H601"/>
  <c r="AE717"/>
  <c r="S646"/>
  <c r="J634"/>
  <c r="O623"/>
  <c r="D612"/>
  <c r="D651"/>
  <c r="R636"/>
  <c r="G625"/>
  <c r="L614"/>
  <c r="U682"/>
  <c r="AB668"/>
  <c r="H676"/>
  <c r="E658"/>
  <c r="G628"/>
  <c r="G608"/>
  <c r="L597"/>
  <c r="X661"/>
  <c r="I641"/>
  <c r="N630"/>
  <c r="C619"/>
  <c r="B675"/>
  <c r="Q643"/>
  <c r="F632"/>
  <c r="K621"/>
  <c r="AF610"/>
  <c r="X602"/>
  <c r="P594"/>
  <c r="AE638"/>
  <c r="I608"/>
  <c r="X591"/>
  <c r="AE582"/>
  <c r="W574"/>
  <c r="O566"/>
  <c r="G558"/>
  <c r="AD549"/>
  <c r="V541"/>
  <c r="G668"/>
  <c r="R611"/>
  <c r="X643"/>
  <c r="V610"/>
  <c r="Y623"/>
  <c r="R600"/>
  <c r="G630"/>
  <c r="S671"/>
  <c r="U634"/>
  <c r="AA696"/>
  <c r="R694"/>
  <c r="S721"/>
  <c r="L697"/>
  <c r="S695"/>
  <c r="AF718"/>
  <c r="P676"/>
  <c r="W645"/>
  <c r="S636"/>
  <c r="AC614"/>
  <c r="R678"/>
  <c r="U662"/>
  <c r="L609"/>
  <c r="O679"/>
  <c r="J638"/>
  <c r="Y621"/>
  <c r="C699"/>
  <c r="W646"/>
  <c r="L634"/>
  <c r="AF622"/>
  <c r="F612"/>
  <c r="K601"/>
  <c r="V671"/>
  <c r="S610"/>
  <c r="Z589"/>
  <c r="O578"/>
  <c r="T567"/>
  <c r="Y556"/>
  <c r="N545"/>
  <c r="D697"/>
  <c r="S655"/>
  <c r="L646"/>
  <c r="B615"/>
  <c r="T691"/>
  <c r="U653"/>
  <c r="J656"/>
  <c r="E692"/>
  <c r="N654"/>
  <c r="R671"/>
  <c r="S657"/>
  <c r="H653"/>
  <c r="I626"/>
  <c r="C696"/>
  <c r="W701"/>
  <c r="V631"/>
  <c r="B599"/>
  <c r="O650"/>
  <c r="R630"/>
  <c r="D616"/>
  <c r="D659"/>
  <c r="R640"/>
  <c r="G629"/>
  <c r="L618"/>
  <c r="Q607"/>
  <c r="F596"/>
  <c r="L635"/>
  <c r="J601"/>
  <c r="U584"/>
  <c r="Z573"/>
  <c r="AE562"/>
  <c r="T551"/>
  <c r="Y540"/>
  <c r="AC692"/>
  <c r="X652"/>
  <c r="N656"/>
  <c r="Y646"/>
  <c r="Q622"/>
  <c r="L605"/>
  <c r="Q594"/>
  <c r="AA654"/>
  <c r="N638"/>
  <c r="S627"/>
  <c r="H616"/>
  <c r="N659"/>
  <c r="V640"/>
  <c r="K629"/>
  <c r="P618"/>
  <c r="H674"/>
  <c r="D663"/>
  <c r="M685"/>
  <c r="D646"/>
  <c r="O636"/>
  <c r="Y614"/>
  <c r="P601"/>
  <c r="S702"/>
  <c r="D647"/>
  <c r="R634"/>
  <c r="G623"/>
  <c r="L612"/>
  <c r="T651"/>
  <c r="J636"/>
  <c r="O625"/>
  <c r="T614"/>
  <c r="AA605"/>
  <c r="Y697"/>
  <c r="X601"/>
  <c r="AE623"/>
  <c r="H626"/>
  <c r="AD682"/>
  <c r="AB597"/>
  <c r="D620"/>
  <c r="AA621"/>
  <c r="O593"/>
  <c r="G606"/>
  <c r="AD581"/>
  <c r="N565"/>
  <c r="AC548"/>
  <c r="Z662"/>
  <c r="S639"/>
  <c r="U619"/>
  <c r="AD621"/>
  <c r="Z581"/>
  <c r="E560"/>
  <c r="S538"/>
  <c r="X527"/>
  <c r="AC516"/>
  <c r="R505"/>
  <c r="R621"/>
  <c r="N594"/>
  <c r="G581"/>
  <c r="L570"/>
  <c r="Q559"/>
  <c r="F548"/>
  <c r="J621"/>
  <c r="J594"/>
  <c r="E581"/>
  <c r="J570"/>
  <c r="O559"/>
  <c r="D548"/>
  <c r="T734"/>
  <c r="D629"/>
  <c r="D640"/>
  <c r="AB642"/>
  <c r="C605"/>
  <c r="P623"/>
  <c r="G582"/>
  <c r="Q560"/>
  <c r="W538"/>
  <c r="AB527"/>
  <c r="AD656"/>
  <c r="D593"/>
  <c r="AA615"/>
  <c r="T618"/>
  <c r="Y591"/>
  <c r="Q592"/>
  <c r="AB593"/>
  <c r="AD626"/>
  <c r="B640"/>
  <c r="AF606"/>
  <c r="M604"/>
  <c r="B581"/>
  <c r="Q564"/>
  <c r="AF547"/>
  <c r="AE713"/>
  <c r="Q689"/>
  <c r="AE652"/>
  <c r="J615"/>
  <c r="C596"/>
  <c r="T647"/>
  <c r="E629"/>
  <c r="T612"/>
  <c r="H642"/>
  <c r="W625"/>
  <c r="R735"/>
  <c r="AF672"/>
  <c r="G649"/>
  <c r="H629"/>
  <c r="B603"/>
  <c r="Z663"/>
  <c r="D636"/>
  <c r="S619"/>
  <c r="W654"/>
  <c r="V632"/>
  <c r="F616"/>
  <c r="AE701"/>
  <c r="F701"/>
  <c r="AB703"/>
  <c r="U722"/>
  <c r="X662"/>
  <c r="H681"/>
  <c r="F681"/>
  <c r="R695"/>
  <c r="N665"/>
  <c r="AC649"/>
  <c r="R670"/>
  <c r="O695"/>
  <c r="T633"/>
  <c r="AD611"/>
  <c r="Z695"/>
  <c r="M684"/>
  <c r="P692"/>
  <c r="B650"/>
  <c r="C705"/>
  <c r="G653"/>
  <c r="K696"/>
  <c r="AC684"/>
  <c r="Q693"/>
  <c r="J650"/>
  <c r="G709"/>
  <c r="O653"/>
  <c r="AE644"/>
  <c r="E622"/>
  <c r="AF695"/>
  <c r="AE657"/>
  <c r="N623"/>
  <c r="AC594"/>
  <c r="I644"/>
  <c r="O627"/>
  <c r="U718"/>
  <c r="L674"/>
  <c r="S670"/>
  <c r="C727"/>
  <c r="R672"/>
  <c r="J699"/>
  <c r="X722"/>
  <c r="AA686"/>
  <c r="X731"/>
  <c r="E682"/>
  <c r="Z673"/>
  <c r="W710"/>
  <c r="G685"/>
  <c r="D666"/>
  <c r="L695"/>
  <c r="AB694"/>
  <c r="J702"/>
  <c r="AF682"/>
  <c r="C725"/>
  <c r="N687"/>
  <c r="X699"/>
  <c r="AE674"/>
  <c r="AA733"/>
  <c r="T699"/>
  <c r="AF734"/>
  <c r="D656"/>
  <c r="F678"/>
  <c r="J662"/>
  <c r="AB646"/>
  <c r="K648"/>
  <c r="P629"/>
  <c r="C616"/>
  <c r="R688"/>
  <c r="R687"/>
  <c r="U692"/>
  <c r="D667"/>
  <c r="AB676"/>
  <c r="F654"/>
  <c r="I697"/>
  <c r="R686"/>
  <c r="K657"/>
  <c r="T690"/>
  <c r="C688"/>
  <c r="F693"/>
  <c r="L667"/>
  <c r="M677"/>
  <c r="X726"/>
  <c r="AD648"/>
  <c r="AC735"/>
  <c r="Z674"/>
  <c r="O659"/>
  <c r="F661"/>
  <c r="H696"/>
  <c r="AE659"/>
  <c r="V639"/>
  <c r="Z611"/>
  <c r="G679"/>
  <c r="E614"/>
  <c r="K664"/>
  <c r="D632"/>
  <c r="O611"/>
  <c r="U643"/>
  <c r="H630"/>
  <c r="W613"/>
  <c r="Y599"/>
  <c r="N637"/>
  <c r="AE590"/>
  <c r="N577"/>
  <c r="P563"/>
  <c r="AE546"/>
  <c r="W684"/>
  <c r="AB656"/>
  <c r="R644"/>
  <c r="X629"/>
  <c r="AB605"/>
  <c r="Y689"/>
  <c r="R645"/>
  <c r="Y633"/>
  <c r="N622"/>
  <c r="S611"/>
  <c r="C650"/>
  <c r="Q635"/>
  <c r="V624"/>
  <c r="AA613"/>
  <c r="H722"/>
  <c r="X664"/>
  <c r="D672"/>
  <c r="AF653"/>
  <c r="F627"/>
  <c r="V607"/>
  <c r="K596"/>
  <c r="V659"/>
  <c r="X640"/>
  <c r="M629"/>
  <c r="R618"/>
  <c r="AC670"/>
  <c r="P642"/>
  <c r="U631"/>
  <c r="Z620"/>
  <c r="P610"/>
  <c r="H602"/>
  <c r="AE593"/>
  <c r="AC636"/>
  <c r="H607"/>
  <c r="W590"/>
  <c r="O582"/>
  <c r="G574"/>
  <c r="AD565"/>
  <c r="V557"/>
  <c r="N549"/>
  <c r="F541"/>
  <c r="AB680"/>
  <c r="S608"/>
  <c r="U641"/>
  <c r="N678"/>
  <c r="W621"/>
  <c r="Q599"/>
  <c r="C626"/>
  <c r="AF587"/>
  <c r="P571"/>
  <c r="AE554"/>
  <c r="D539"/>
  <c r="AA530"/>
  <c r="S522"/>
  <c r="K514"/>
  <c r="C506"/>
  <c r="AD633"/>
  <c r="Y605"/>
  <c r="AE589"/>
  <c r="W581"/>
  <c r="O573"/>
  <c r="G565"/>
  <c r="AD556"/>
  <c r="V548"/>
  <c r="V633"/>
  <c r="U605"/>
  <c r="AC589"/>
  <c r="U581"/>
  <c r="M573"/>
  <c r="E565"/>
  <c r="AB556"/>
  <c r="T548"/>
  <c r="L540"/>
  <c r="E689"/>
  <c r="D609"/>
  <c r="F642"/>
  <c r="V686"/>
  <c r="H622"/>
  <c r="AC599"/>
  <c r="T627"/>
  <c r="M588"/>
  <c r="AB571"/>
  <c r="L555"/>
  <c r="H539"/>
  <c r="AE530"/>
  <c r="C698"/>
  <c r="T649"/>
  <c r="F595"/>
  <c r="H628"/>
  <c r="K641"/>
  <c r="K609"/>
  <c r="Z592"/>
  <c r="AC604"/>
  <c r="J581"/>
  <c r="Y564"/>
  <c r="I548"/>
  <c r="X535"/>
  <c r="P527"/>
  <c r="H519"/>
  <c r="AE510"/>
  <c r="S668"/>
  <c r="Q620"/>
  <c r="C599"/>
  <c r="T586"/>
  <c r="L578"/>
  <c r="K647"/>
  <c r="E670"/>
  <c r="W731"/>
  <c r="I680"/>
  <c r="AE647"/>
  <c r="AA735"/>
  <c r="Y680"/>
  <c r="AA651"/>
  <c r="AE733"/>
  <c r="P654"/>
  <c r="C648"/>
  <c r="V623"/>
  <c r="AA709"/>
  <c r="AF668"/>
  <c r="Q626"/>
  <c r="AD595"/>
  <c r="K646"/>
  <c r="P628"/>
  <c r="C615"/>
  <c r="AF655"/>
  <c r="AF638"/>
  <c r="F628"/>
  <c r="Z616"/>
  <c r="AE605"/>
  <c r="E595"/>
  <c r="F629"/>
  <c r="G598"/>
  <c r="T583"/>
  <c r="I572"/>
  <c r="N561"/>
  <c r="S550"/>
  <c r="I717"/>
  <c r="Q680"/>
  <c r="T648"/>
  <c r="X650"/>
  <c r="E642"/>
  <c r="O620"/>
  <c r="Z603"/>
  <c r="AE592"/>
  <c r="Y652"/>
  <c r="AB636"/>
  <c r="B626"/>
  <c r="G615"/>
  <c r="I656"/>
  <c r="E639"/>
  <c r="J628"/>
  <c r="AD616"/>
  <c r="AE705"/>
  <c r="AB730"/>
  <c r="H669"/>
  <c r="S699"/>
  <c r="M634"/>
  <c r="V611"/>
  <c r="AD599"/>
  <c r="U685"/>
  <c r="AF643"/>
  <c r="AF632"/>
  <c r="F622"/>
  <c r="Z610"/>
  <c r="Q648"/>
  <c r="I635"/>
  <c r="AC623"/>
  <c r="C613"/>
  <c r="Z604"/>
  <c r="R596"/>
  <c r="Y650"/>
  <c r="G614"/>
  <c r="AB595"/>
  <c r="B585"/>
  <c r="Y576"/>
  <c r="Q568"/>
  <c r="I560"/>
  <c r="AF551"/>
  <c r="X543"/>
  <c r="AA667"/>
  <c r="C628"/>
  <c r="H661"/>
  <c r="AD618"/>
  <c r="B632"/>
  <c r="V604"/>
  <c r="X649"/>
  <c r="AE676"/>
  <c r="J647"/>
  <c r="N684"/>
  <c r="C666"/>
  <c r="G695"/>
  <c r="P686"/>
  <c r="K666"/>
  <c r="H648"/>
  <c r="AA695"/>
  <c r="M651"/>
  <c r="I642"/>
  <c r="C620"/>
  <c r="P679"/>
  <c r="T650"/>
  <c r="J619"/>
  <c r="AA592"/>
  <c r="N642"/>
  <c r="AC625"/>
  <c r="AF612"/>
  <c r="AB651"/>
  <c r="AD636"/>
  <c r="D626"/>
  <c r="X614"/>
  <c r="AC603"/>
  <c r="C593"/>
  <c r="AC620"/>
  <c r="C594"/>
  <c r="R581"/>
  <c r="G570"/>
  <c r="L559"/>
  <c r="Q548"/>
  <c r="L678"/>
  <c r="AE691"/>
  <c r="G657"/>
  <c r="M626"/>
  <c r="K680"/>
  <c r="U669"/>
  <c r="AE675"/>
  <c r="AA680"/>
  <c r="F670"/>
  <c r="AE687"/>
  <c r="F666"/>
  <c r="H673"/>
  <c r="AD631"/>
  <c r="X609"/>
  <c r="F650"/>
  <c r="B643"/>
  <c r="G604"/>
  <c r="W658"/>
  <c r="V634"/>
  <c r="G619"/>
  <c r="AD671"/>
  <c r="E643"/>
  <c r="J632"/>
  <c r="AD620"/>
  <c r="D610"/>
  <c r="I599"/>
  <c r="V647"/>
  <c r="O606"/>
  <c r="X587"/>
  <c r="M576"/>
  <c r="R565"/>
  <c r="W554"/>
  <c r="L543"/>
  <c r="S680"/>
  <c r="AD670"/>
  <c r="F674"/>
  <c r="D657"/>
  <c r="W628"/>
  <c r="AD607"/>
  <c r="D597"/>
  <c r="Y662"/>
  <c r="AF640"/>
  <c r="F630"/>
  <c r="K619"/>
  <c r="AE672"/>
  <c r="I643"/>
  <c r="N632"/>
  <c r="C621"/>
  <c r="Y733"/>
  <c r="S682"/>
  <c r="S647"/>
  <c r="I651"/>
  <c r="U642"/>
  <c r="AD619"/>
  <c r="C604"/>
  <c r="H593"/>
  <c r="I652"/>
  <c r="E637"/>
  <c r="J626"/>
  <c r="AD614"/>
  <c r="Y656"/>
  <c r="M639"/>
  <c r="B628"/>
  <c r="G617"/>
  <c r="AC607"/>
  <c r="G666"/>
  <c r="K616"/>
  <c r="Z634"/>
  <c r="C637"/>
  <c r="E677"/>
  <c r="W608"/>
  <c r="AD630"/>
  <c r="G633"/>
  <c r="S597"/>
  <c r="K618"/>
  <c r="C586"/>
  <c r="R569"/>
  <c r="B553"/>
  <c r="S662"/>
  <c r="D700"/>
  <c r="F636"/>
  <c r="H605"/>
  <c r="G635"/>
  <c r="AC652"/>
  <c r="I615"/>
  <c r="AE622"/>
  <c r="H587"/>
  <c r="W570"/>
  <c r="G554"/>
  <c r="AA693"/>
  <c r="Z666"/>
  <c r="U647"/>
  <c r="V627"/>
  <c r="I602"/>
  <c r="W660"/>
  <c r="K635"/>
  <c r="Z618"/>
  <c r="F653"/>
  <c r="AC631"/>
  <c r="M615"/>
  <c r="O678"/>
  <c r="G691"/>
  <c r="T641"/>
  <c r="H609"/>
  <c r="W592"/>
  <c r="J642"/>
  <c r="Y625"/>
  <c r="X688"/>
  <c r="AB638"/>
  <c r="L622"/>
  <c r="AC726"/>
  <c r="S685"/>
  <c r="AA678"/>
  <c r="X730"/>
  <c r="E675"/>
  <c r="T693"/>
  <c r="R693"/>
  <c r="Q687"/>
  <c r="H687"/>
  <c r="I665"/>
  <c r="Y727"/>
  <c r="AF650"/>
  <c r="AB641"/>
  <c r="G620"/>
  <c r="Q667"/>
  <c r="AC700"/>
  <c r="AE662"/>
  <c r="J658"/>
  <c r="X680"/>
  <c r="S663"/>
  <c r="R668"/>
  <c r="S701"/>
  <c r="H663"/>
  <c r="R658"/>
  <c r="Y681"/>
  <c r="D664"/>
  <c r="V663"/>
  <c r="M630"/>
  <c r="D711"/>
  <c r="AE643"/>
  <c r="AD639"/>
  <c r="F603"/>
  <c r="U656"/>
  <c r="U633"/>
  <c r="AE718"/>
  <c r="I701"/>
  <c r="I707"/>
  <c r="R676"/>
  <c r="H690"/>
  <c r="P706"/>
  <c r="Y682"/>
  <c r="AE690"/>
  <c r="K670"/>
  <c r="U698"/>
  <c r="C682"/>
  <c r="R721"/>
  <c r="J720"/>
  <c r="AD676"/>
  <c r="U719"/>
  <c r="M720"/>
  <c r="K735"/>
  <c r="I691"/>
  <c r="Z664"/>
  <c r="R691"/>
  <c r="J708"/>
  <c r="H683"/>
  <c r="I675"/>
  <c r="J724"/>
  <c r="P667"/>
  <c r="E661"/>
  <c r="V694"/>
  <c r="T672"/>
  <c r="O649"/>
  <c r="Q654"/>
  <c r="F635"/>
  <c r="U618"/>
  <c r="AE716"/>
  <c r="AC698"/>
  <c r="AA698"/>
  <c r="AE670"/>
  <c r="T696"/>
  <c r="X656"/>
  <c r="M731"/>
  <c r="AA729"/>
  <c r="P660"/>
  <c r="D721"/>
  <c r="N699"/>
  <c r="L699"/>
  <c r="P671"/>
  <c r="U697"/>
  <c r="AF656"/>
  <c r="H660"/>
  <c r="E618"/>
  <c r="AC660"/>
  <c r="P684"/>
  <c r="J697"/>
  <c r="U645"/>
  <c r="J670"/>
  <c r="L657"/>
  <c r="P617"/>
  <c r="N658"/>
  <c r="Z635"/>
  <c r="Y590"/>
  <c r="H636"/>
  <c r="E617"/>
  <c r="Z649"/>
  <c r="Z632"/>
  <c r="AB618"/>
  <c r="L602"/>
  <c r="AD655"/>
  <c r="K602"/>
  <c r="AF579"/>
  <c r="C566"/>
  <c r="U552"/>
  <c r="AA661"/>
  <c r="C675"/>
  <c r="P658"/>
  <c r="AC634"/>
  <c r="AE608"/>
  <c r="B595"/>
  <c r="W650"/>
  <c r="L636"/>
  <c r="Q625"/>
  <c r="F614"/>
  <c r="H655"/>
  <c r="T638"/>
  <c r="I627"/>
  <c r="N616"/>
  <c r="F699"/>
  <c r="AF692"/>
  <c r="U723"/>
  <c r="C683"/>
  <c r="K632"/>
  <c r="U610"/>
  <c r="N599"/>
  <c r="P673"/>
  <c r="K643"/>
  <c r="P632"/>
  <c r="E621"/>
  <c r="AA713"/>
  <c r="P647"/>
  <c r="H634"/>
  <c r="M623"/>
  <c r="R612"/>
  <c r="J604"/>
  <c r="B596"/>
  <c r="U646"/>
  <c r="E612"/>
  <c r="AA594"/>
  <c r="Q584"/>
  <c r="I576"/>
  <c r="AF567"/>
  <c r="X559"/>
  <c r="P551"/>
  <c r="H543"/>
  <c r="K655"/>
  <c r="AD623"/>
  <c r="E656"/>
  <c r="AB616"/>
  <c r="AE629"/>
  <c r="U603"/>
  <c r="S642"/>
  <c r="R593"/>
  <c r="T575"/>
  <c r="D559"/>
  <c r="S542"/>
  <c r="AC532"/>
  <c r="U524"/>
  <c r="M516"/>
  <c r="E508"/>
  <c r="G642"/>
  <c r="AC609"/>
  <c r="M593"/>
  <c r="Y583"/>
  <c r="Q575"/>
  <c r="I567"/>
  <c r="AF558"/>
  <c r="X550"/>
  <c r="AD641"/>
  <c r="Y609"/>
  <c r="I593"/>
  <c r="W583"/>
  <c r="O575"/>
  <c r="G567"/>
  <c r="AD558"/>
  <c r="V550"/>
  <c r="N542"/>
  <c r="M657"/>
  <c r="AE624"/>
  <c r="F657"/>
  <c r="M617"/>
  <c r="P630"/>
  <c r="B604"/>
  <c r="S644"/>
  <c r="K594"/>
  <c r="AF575"/>
  <c r="P559"/>
  <c r="AE542"/>
  <c r="B533"/>
  <c r="T727"/>
  <c r="D650"/>
  <c r="N603"/>
  <c r="P636"/>
  <c r="P655"/>
  <c r="R616"/>
  <c r="AD596"/>
  <c r="X615"/>
  <c r="N585"/>
  <c r="AC568"/>
  <c r="M552"/>
  <c r="Z537"/>
  <c r="R529"/>
  <c r="J521"/>
  <c r="B513"/>
  <c r="Y504"/>
  <c r="Y628"/>
  <c r="G603"/>
  <c r="V588"/>
  <c r="N580"/>
  <c r="L668"/>
  <c r="Q651"/>
  <c r="W620"/>
  <c r="V704"/>
  <c r="Z658"/>
  <c r="T664"/>
  <c r="X706"/>
  <c r="C659"/>
  <c r="X677"/>
  <c r="AF660"/>
  <c r="M658"/>
  <c r="L629"/>
  <c r="J676"/>
  <c r="O687"/>
  <c r="AB637"/>
  <c r="T601"/>
  <c r="S654"/>
  <c r="T632"/>
  <c r="M622"/>
  <c r="O643"/>
  <c r="D722"/>
  <c r="Q623"/>
  <c r="R698"/>
  <c r="J589"/>
  <c r="Y572"/>
  <c r="I556"/>
  <c r="X539"/>
  <c r="AB688"/>
  <c r="J652"/>
  <c r="Z631"/>
  <c r="K604"/>
  <c r="N671"/>
  <c r="M637"/>
  <c r="AB620"/>
  <c r="J657"/>
  <c r="AE633"/>
  <c r="O617"/>
  <c r="AE694"/>
  <c r="L673"/>
  <c r="Z647"/>
  <c r="W612"/>
  <c r="Y594"/>
  <c r="B645"/>
  <c r="AA627"/>
  <c r="K611"/>
  <c r="AD640"/>
  <c r="N624"/>
  <c r="B705"/>
  <c r="L713"/>
  <c r="G690"/>
  <c r="H666"/>
  <c r="I679"/>
  <c r="X697"/>
  <c r="V697"/>
  <c r="AE706"/>
  <c r="P695"/>
  <c r="Q673"/>
  <c r="AB673"/>
  <c r="S653"/>
  <c r="I646"/>
  <c r="Y622"/>
  <c r="AA677"/>
  <c r="G721"/>
  <c r="R665"/>
  <c r="N662"/>
  <c r="E693"/>
  <c r="X668"/>
  <c r="AB678"/>
  <c r="I723"/>
  <c r="Z665"/>
  <c r="AD662"/>
  <c r="F694"/>
  <c r="I669"/>
  <c r="E685"/>
  <c r="P633"/>
  <c r="J611"/>
  <c r="J654"/>
  <c r="S648"/>
  <c r="X605"/>
  <c r="I662"/>
  <c r="W635"/>
  <c r="Z729"/>
  <c r="D682"/>
  <c r="AF681"/>
  <c r="D690"/>
  <c r="M707"/>
  <c r="AF722"/>
  <c r="AC686"/>
  <c r="H699"/>
  <c r="O674"/>
  <c r="S725"/>
  <c r="S698"/>
  <c r="M732"/>
  <c r="M710"/>
  <c r="L703"/>
  <c r="S684"/>
  <c r="J718"/>
  <c r="L670"/>
  <c r="U715"/>
  <c r="AD668"/>
  <c r="Z699"/>
  <c r="Z724"/>
  <c r="L687"/>
  <c r="AB704"/>
  <c r="F683"/>
  <c r="AA674"/>
  <c r="U677"/>
  <c r="W643"/>
  <c r="AE683"/>
  <c r="E655"/>
  <c r="C660"/>
  <c r="X637"/>
  <c r="K624"/>
  <c r="Z733"/>
  <c r="C709"/>
  <c r="O729"/>
  <c r="E676"/>
  <c r="Z728"/>
  <c r="Q665"/>
  <c r="AC645"/>
  <c r="B671"/>
  <c r="AA671"/>
  <c r="Z702"/>
  <c r="E711"/>
  <c r="Q731"/>
  <c r="U676"/>
  <c r="AD732"/>
  <c r="B666"/>
  <c r="N698"/>
  <c r="AE628"/>
  <c r="Y696"/>
  <c r="F675"/>
  <c r="B687"/>
  <c r="P656"/>
  <c r="Q685"/>
  <c r="AB701"/>
  <c r="K628"/>
  <c r="R661"/>
  <c r="U650"/>
  <c r="D601"/>
  <c r="L640"/>
  <c r="W619"/>
  <c r="AE660"/>
  <c r="M635"/>
  <c r="AE621"/>
  <c r="B608"/>
  <c r="Q591"/>
  <c r="P607"/>
  <c r="V585"/>
  <c r="F569"/>
  <c r="H555"/>
  <c r="J541"/>
  <c r="AF659"/>
  <c r="C687"/>
  <c r="AA648"/>
  <c r="H613"/>
  <c r="T597"/>
  <c r="AC656"/>
  <c r="AD638"/>
  <c r="D628"/>
  <c r="I617"/>
  <c r="P661"/>
  <c r="G641"/>
  <c r="L630"/>
  <c r="AF618"/>
  <c r="O685"/>
  <c r="H667"/>
  <c r="U693"/>
  <c r="E647"/>
  <c r="Q638"/>
  <c r="Z615"/>
  <c r="AF601"/>
  <c r="F591"/>
  <c r="E648"/>
  <c r="C635"/>
  <c r="H624"/>
  <c r="AB612"/>
  <c r="U652"/>
  <c r="K637"/>
  <c r="AE625"/>
  <c r="E615"/>
  <c r="L606"/>
  <c r="D598"/>
  <c r="R667"/>
  <c r="M620"/>
  <c r="AE598"/>
  <c r="S586"/>
  <c r="K578"/>
  <c r="C570"/>
  <c r="Z561"/>
  <c r="R553"/>
  <c r="J545"/>
  <c r="J673"/>
  <c r="O640"/>
  <c r="C592"/>
  <c r="E625"/>
  <c r="H638"/>
  <c r="Y607"/>
  <c r="I591"/>
  <c r="Z601"/>
  <c r="X579"/>
  <c r="H563"/>
  <c r="W546"/>
  <c r="AE534"/>
  <c r="W526"/>
  <c r="O518"/>
  <c r="G510"/>
  <c r="H657"/>
  <c r="N617"/>
  <c r="Q597"/>
  <c r="AA585"/>
  <c r="S577"/>
  <c r="K569"/>
  <c r="C561"/>
  <c r="Z552"/>
  <c r="W656"/>
  <c r="F617"/>
  <c r="M597"/>
  <c r="Y585"/>
  <c r="Q577"/>
  <c r="I569"/>
  <c r="AF560"/>
  <c r="X552"/>
  <c r="P544"/>
  <c r="N677"/>
  <c r="P641"/>
  <c r="S592"/>
  <c r="U625"/>
  <c r="X638"/>
  <c r="F608"/>
  <c r="U591"/>
  <c r="S602"/>
  <c r="E580"/>
  <c r="T563"/>
  <c r="D547"/>
  <c r="D535"/>
  <c r="AA526"/>
  <c r="O676"/>
  <c r="T613"/>
  <c r="Z645"/>
  <c r="W611"/>
  <c r="Z624"/>
  <c r="C601"/>
  <c r="I632"/>
  <c r="R589"/>
  <c r="B573"/>
  <c r="Q556"/>
  <c r="AF539"/>
  <c r="T531"/>
  <c r="L523"/>
  <c r="D515"/>
  <c r="AA506"/>
  <c r="B637"/>
  <c r="K607"/>
  <c r="Z590"/>
  <c r="P582"/>
  <c r="H574"/>
  <c r="N666"/>
  <c r="R631"/>
  <c r="V691"/>
  <c r="H684"/>
  <c r="Z694"/>
  <c r="G692"/>
  <c r="I685"/>
  <c r="J698"/>
  <c r="L672"/>
  <c r="N732"/>
  <c r="Q634"/>
  <c r="AA612"/>
  <c r="U661"/>
  <c r="W652"/>
  <c r="J607"/>
  <c r="M666"/>
  <c r="X636"/>
  <c r="H620"/>
  <c r="Z690"/>
  <c r="V645"/>
  <c r="K633"/>
  <c r="P622"/>
  <c r="U611"/>
  <c r="J600"/>
  <c r="AA660"/>
  <c r="R609"/>
  <c r="Y588"/>
  <c r="AD577"/>
  <c r="D567"/>
  <c r="X555"/>
  <c r="AC544"/>
  <c r="AE692"/>
  <c r="T680"/>
  <c r="K695"/>
  <c r="C668"/>
  <c r="Y630"/>
  <c r="P609"/>
  <c r="U598"/>
  <c r="J667"/>
  <c r="R642"/>
  <c r="W631"/>
  <c r="L620"/>
  <c r="AB692"/>
  <c r="AD645"/>
  <c r="O633"/>
  <c r="T622"/>
  <c r="Y611"/>
  <c r="AA690"/>
  <c r="Y653"/>
  <c r="O657"/>
  <c r="X645"/>
  <c r="B623"/>
  <c r="T605"/>
  <c r="I594"/>
  <c r="L655"/>
  <c r="V638"/>
  <c r="K627"/>
  <c r="P616"/>
  <c r="O660"/>
  <c r="N640"/>
  <c r="S629"/>
  <c r="X618"/>
  <c r="AD608"/>
  <c r="V600"/>
  <c r="N592"/>
  <c r="W630"/>
  <c r="E604"/>
  <c r="F589"/>
  <c r="AC580"/>
  <c r="U617"/>
  <c r="AC619"/>
  <c r="L603"/>
  <c r="F553"/>
  <c r="AC665"/>
  <c r="R595"/>
  <c r="Y617"/>
  <c r="B620"/>
  <c r="F648"/>
  <c r="V591"/>
  <c r="AC613"/>
  <c r="U615"/>
  <c r="O622"/>
  <c r="U572"/>
  <c r="E556"/>
  <c r="P702"/>
  <c r="M602"/>
  <c r="N653"/>
  <c r="N596"/>
  <c r="T654"/>
  <c r="K725"/>
  <c r="Y669"/>
  <c r="AF664"/>
  <c r="E665"/>
  <c r="N631"/>
  <c r="B646"/>
  <c r="V603"/>
  <c r="F634"/>
  <c r="Z667"/>
  <c r="I631"/>
  <c r="S609"/>
  <c r="T643"/>
  <c r="W586"/>
  <c r="B565"/>
  <c r="AA542"/>
  <c r="T692"/>
  <c r="W708"/>
  <c r="AB714"/>
  <c r="O670"/>
  <c r="AE699"/>
  <c r="Y642"/>
  <c r="T683"/>
  <c r="L621"/>
  <c r="AD642"/>
  <c r="Q613"/>
  <c r="O637"/>
  <c r="Y615"/>
  <c r="S593"/>
  <c r="D595"/>
  <c r="H571"/>
  <c r="B549"/>
  <c r="I668"/>
  <c r="V648"/>
  <c r="L617"/>
  <c r="N591"/>
  <c r="AA635"/>
  <c r="U613"/>
  <c r="S637"/>
  <c r="AC615"/>
  <c r="X684"/>
  <c r="H665"/>
  <c r="AB609"/>
  <c r="L669"/>
  <c r="O631"/>
  <c r="AF696"/>
  <c r="W633"/>
  <c r="B612"/>
  <c r="T646"/>
  <c r="E613"/>
  <c r="D661"/>
  <c r="P680"/>
  <c r="B659"/>
  <c r="Z577"/>
  <c r="Y544"/>
  <c r="C623"/>
  <c r="B682"/>
  <c r="U576"/>
  <c r="Y548"/>
  <c r="K530"/>
  <c r="Z513"/>
  <c r="AA644"/>
  <c r="S599"/>
  <c r="T578"/>
  <c r="V564"/>
  <c r="I551"/>
  <c r="AE610"/>
  <c r="Z586"/>
  <c r="AB572"/>
  <c r="L556"/>
  <c r="AD542"/>
  <c r="Z655"/>
  <c r="Y629"/>
  <c r="F620"/>
  <c r="AA652"/>
  <c r="B577"/>
  <c r="F549"/>
  <c r="O530"/>
  <c r="Q642"/>
  <c r="R638"/>
  <c r="AD628"/>
  <c r="Q640"/>
  <c r="I580"/>
  <c r="S558"/>
  <c r="K538"/>
  <c r="AE526"/>
  <c r="E516"/>
  <c r="J505"/>
  <c r="O618"/>
  <c r="AB592"/>
  <c r="AD580"/>
  <c r="T570"/>
  <c r="L562"/>
  <c r="D554"/>
  <c r="H688"/>
  <c r="K622"/>
  <c r="F643"/>
  <c r="Z653"/>
  <c r="K658"/>
  <c r="W729"/>
  <c r="N635"/>
  <c r="C646"/>
  <c r="R649"/>
  <c r="K605"/>
  <c r="B641"/>
  <c r="Y592"/>
  <c r="H575"/>
  <c r="W558"/>
  <c r="G542"/>
  <c r="V615"/>
  <c r="X612"/>
  <c r="S601"/>
  <c r="V597"/>
  <c r="Q572"/>
  <c r="Z549"/>
  <c r="AD533"/>
  <c r="D523"/>
  <c r="X511"/>
  <c r="AE648"/>
  <c r="Z606"/>
  <c r="M587"/>
  <c r="R576"/>
  <c r="W565"/>
  <c r="L554"/>
  <c r="O648"/>
  <c r="V606"/>
  <c r="K587"/>
  <c r="P576"/>
  <c r="U565"/>
  <c r="J554"/>
  <c r="O543"/>
  <c r="K672"/>
  <c r="Y598"/>
  <c r="Q621"/>
  <c r="J624"/>
  <c r="X594"/>
  <c r="O598"/>
  <c r="AC572"/>
  <c r="G550"/>
  <c r="C534"/>
  <c r="T681"/>
  <c r="AF625"/>
  <c r="T640"/>
  <c r="M643"/>
  <c r="F604"/>
  <c r="AF623"/>
  <c r="K582"/>
  <c r="T559"/>
  <c r="AA538"/>
  <c r="AF527"/>
  <c r="U516"/>
  <c r="Z505"/>
  <c r="S622"/>
  <c r="AC593"/>
  <c r="O581"/>
  <c r="E571"/>
  <c r="AB562"/>
  <c r="T554"/>
  <c r="L546"/>
  <c r="M624"/>
  <c r="B670"/>
  <c r="S596"/>
  <c r="J618"/>
  <c r="R620"/>
  <c r="H650"/>
  <c r="G592"/>
  <c r="N614"/>
  <c r="V616"/>
  <c r="M591"/>
  <c r="C602"/>
  <c r="AB579"/>
  <c r="L563"/>
  <c r="AA546"/>
  <c r="W664"/>
  <c r="K631"/>
  <c r="M611"/>
  <c r="V613"/>
  <c r="W578"/>
  <c r="B557"/>
  <c r="R537"/>
  <c r="G526"/>
  <c r="L515"/>
  <c r="Q504"/>
  <c r="L615"/>
  <c r="K591"/>
  <c r="F580"/>
  <c r="Z568"/>
  <c r="AE557"/>
  <c r="E547"/>
  <c r="D615"/>
  <c r="G591"/>
  <c r="D580"/>
  <c r="X568"/>
  <c r="AC557"/>
  <c r="C547"/>
  <c r="U664"/>
  <c r="W616"/>
  <c r="AE635"/>
  <c r="V636"/>
  <c r="AE601"/>
  <c r="H615"/>
  <c r="D579"/>
  <c r="N557"/>
  <c r="V537"/>
  <c r="K526"/>
  <c r="AF680"/>
  <c r="S683"/>
  <c r="AD694"/>
  <c r="N612"/>
  <c r="AE664"/>
  <c r="Q588"/>
  <c r="AA566"/>
  <c r="F545"/>
  <c r="D531"/>
  <c r="I520"/>
  <c r="N509"/>
  <c r="AE634"/>
  <c r="E601"/>
  <c r="C585"/>
  <c r="W573"/>
  <c r="O565"/>
  <c r="G557"/>
  <c r="AD548"/>
  <c r="W634"/>
  <c r="E707"/>
  <c r="F599"/>
  <c r="M621"/>
  <c r="E623"/>
  <c r="W659"/>
  <c r="J595"/>
  <c r="AF616"/>
  <c r="I619"/>
  <c r="AD592"/>
  <c r="F605"/>
  <c r="N581"/>
  <c r="AC564"/>
  <c r="M548"/>
  <c r="Z652"/>
  <c r="Q637"/>
  <c r="S617"/>
  <c r="Z617"/>
  <c r="Y580"/>
  <c r="C558"/>
  <c r="C538"/>
  <c r="H527"/>
  <c r="AB515"/>
  <c r="B505"/>
  <c r="P619"/>
  <c r="L592"/>
  <c r="V580"/>
  <c r="AA569"/>
  <c r="P558"/>
  <c r="U547"/>
  <c r="H619"/>
  <c r="H592"/>
  <c r="T580"/>
  <c r="Y569"/>
  <c r="N558"/>
  <c r="S547"/>
  <c r="AD693"/>
  <c r="AA620"/>
  <c r="B638"/>
  <c r="Z640"/>
  <c r="AF602"/>
  <c r="L619"/>
  <c r="F581"/>
  <c r="O558"/>
  <c r="G538"/>
  <c r="L527"/>
  <c r="AE645"/>
  <c r="B591"/>
  <c r="Y613"/>
  <c r="P614"/>
  <c r="X590"/>
  <c r="S590"/>
  <c r="AB567"/>
  <c r="G546"/>
  <c r="E532"/>
  <c r="Y520"/>
  <c r="AD509"/>
  <c r="D639"/>
  <c r="F602"/>
  <c r="S585"/>
  <c r="X574"/>
  <c r="AE565"/>
  <c r="W557"/>
  <c r="O549"/>
  <c r="Y636"/>
  <c r="G607"/>
  <c r="V590"/>
  <c r="N582"/>
  <c r="F574"/>
  <c r="AC565"/>
  <c r="U557"/>
  <c r="M549"/>
  <c r="E541"/>
  <c r="Z630"/>
  <c r="X607"/>
  <c r="M536"/>
  <c r="G514"/>
  <c r="N633"/>
  <c r="AA589"/>
  <c r="K573"/>
  <c r="Z556"/>
  <c r="F633"/>
  <c r="Y589"/>
  <c r="I573"/>
  <c r="X556"/>
  <c r="H540"/>
  <c r="O531"/>
  <c r="G523"/>
  <c r="AD514"/>
  <c r="V506"/>
  <c r="AC592"/>
  <c r="Y558"/>
  <c r="AD535"/>
  <c r="N519"/>
  <c r="H503"/>
  <c r="AE494"/>
  <c r="W486"/>
  <c r="O478"/>
  <c r="G594"/>
  <c r="N559"/>
  <c r="J536"/>
  <c r="I640"/>
  <c r="B575"/>
  <c r="C544"/>
  <c r="X592"/>
  <c r="AB580"/>
  <c r="Q569"/>
  <c r="V558"/>
  <c r="AA547"/>
  <c r="J635"/>
  <c r="AD637"/>
  <c r="G530"/>
  <c r="AC504"/>
  <c r="E593"/>
  <c r="H570"/>
  <c r="Q547"/>
  <c r="AF592"/>
  <c r="F570"/>
  <c r="O547"/>
  <c r="P532"/>
  <c r="U521"/>
  <c r="J510"/>
  <c r="F601"/>
  <c r="S552"/>
  <c r="U526"/>
  <c r="AE504"/>
  <c r="N493"/>
  <c r="C482"/>
  <c r="O602"/>
  <c r="H553"/>
  <c r="AF526"/>
  <c r="F579"/>
  <c r="AE540"/>
  <c r="O524"/>
  <c r="AD507"/>
  <c r="P497"/>
  <c r="H489"/>
  <c r="AE480"/>
  <c r="C572"/>
  <c r="M507"/>
  <c r="AD488"/>
  <c r="Z473"/>
  <c r="R465"/>
  <c r="J457"/>
  <c r="B449"/>
  <c r="Y440"/>
  <c r="Q432"/>
  <c r="I424"/>
  <c r="AF415"/>
  <c r="C608"/>
  <c r="M599"/>
  <c r="AA554"/>
  <c r="T519"/>
  <c r="D684"/>
  <c r="AA599"/>
  <c r="X578"/>
  <c r="H562"/>
  <c r="AE679"/>
  <c r="W599"/>
  <c r="V578"/>
  <c r="F562"/>
  <c r="U545"/>
  <c r="F534"/>
  <c r="AC525"/>
  <c r="U517"/>
  <c r="M509"/>
  <c r="S618"/>
  <c r="T569"/>
  <c r="L541"/>
  <c r="AA524"/>
  <c r="K508"/>
  <c r="V497"/>
  <c r="N489"/>
  <c r="F481"/>
  <c r="F621"/>
  <c r="I570"/>
  <c r="W541"/>
  <c r="G525"/>
  <c r="AB585"/>
  <c r="AA552"/>
  <c r="AE532"/>
  <c r="U614"/>
  <c r="O601"/>
  <c r="AC556"/>
  <c r="E520"/>
  <c r="T503"/>
  <c r="AB600"/>
  <c r="I579"/>
  <c r="X562"/>
  <c r="H546"/>
  <c r="X600"/>
  <c r="G579"/>
  <c r="V562"/>
  <c r="F546"/>
  <c r="N534"/>
  <c r="F526"/>
  <c r="AC517"/>
  <c r="U509"/>
  <c r="W622"/>
  <c r="U570"/>
  <c r="AB541"/>
  <c r="L525"/>
  <c r="AA508"/>
  <c r="AD497"/>
  <c r="V489"/>
  <c r="N481"/>
  <c r="J625"/>
  <c r="J571"/>
  <c r="H542"/>
  <c r="W525"/>
  <c r="AC586"/>
  <c r="AB553"/>
  <c r="P533"/>
  <c r="AE516"/>
  <c r="AF501"/>
  <c r="X493"/>
  <c r="P485"/>
  <c r="H477"/>
  <c r="G529"/>
  <c r="AE497"/>
  <c r="O481"/>
  <c r="C470"/>
  <c r="Z461"/>
  <c r="R453"/>
  <c r="J445"/>
  <c r="B437"/>
  <c r="Y428"/>
  <c r="Q420"/>
  <c r="I412"/>
  <c r="X515"/>
  <c r="L558"/>
  <c r="J558"/>
  <c r="W515"/>
  <c r="P537"/>
  <c r="P487"/>
  <c r="AA537"/>
  <c r="D529"/>
  <c r="U498"/>
  <c r="E482"/>
  <c r="B512"/>
  <c r="AE474"/>
  <c r="O458"/>
  <c r="AD441"/>
  <c r="N425"/>
  <c r="G410"/>
  <c r="AD401"/>
  <c r="V393"/>
  <c r="N385"/>
  <c r="F377"/>
  <c r="F686"/>
  <c r="K517"/>
  <c r="AC493"/>
  <c r="M477"/>
  <c r="B468"/>
  <c r="Y459"/>
  <c r="Q451"/>
  <c r="I443"/>
  <c r="AF434"/>
  <c r="X426"/>
  <c r="P418"/>
  <c r="Q658"/>
  <c r="C517"/>
  <c r="Y493"/>
  <c r="I477"/>
  <c r="AE467"/>
  <c r="W459"/>
  <c r="O451"/>
  <c r="G443"/>
  <c r="X630"/>
  <c r="R641"/>
  <c r="AF563"/>
  <c r="AD658"/>
  <c r="AC606"/>
  <c r="T628"/>
  <c r="AB630"/>
  <c r="O733"/>
  <c r="Q602"/>
  <c r="X624"/>
  <c r="AF626"/>
  <c r="J690"/>
  <c r="AA578"/>
  <c r="K562"/>
  <c r="Z545"/>
  <c r="P645"/>
  <c r="G627"/>
  <c r="Z608"/>
  <c r="O651"/>
  <c r="O612"/>
  <c r="R650"/>
  <c r="AE686"/>
  <c r="Q670"/>
  <c r="G652"/>
  <c r="Z687"/>
  <c r="U630"/>
  <c r="N649"/>
  <c r="S615"/>
  <c r="Q639"/>
  <c r="AA617"/>
  <c r="U595"/>
  <c r="H599"/>
  <c r="J573"/>
  <c r="D551"/>
  <c r="U684"/>
  <c r="H637"/>
  <c r="J712"/>
  <c r="AF706"/>
  <c r="Q735"/>
  <c r="H646"/>
  <c r="N615"/>
  <c r="J675"/>
  <c r="W687"/>
  <c r="J622"/>
  <c r="X647"/>
  <c r="B624"/>
  <c r="AA601"/>
  <c r="U612"/>
  <c r="P579"/>
  <c r="J557"/>
  <c r="K701"/>
  <c r="J671"/>
  <c r="AB633"/>
  <c r="V599"/>
  <c r="Q644"/>
  <c r="AC621"/>
  <c r="AF647"/>
  <c r="F624"/>
  <c r="W705"/>
  <c r="AA663"/>
  <c r="E626"/>
  <c r="Z595"/>
  <c r="W639"/>
  <c r="B618"/>
  <c r="AE641"/>
  <c r="Y619"/>
  <c r="W601"/>
  <c r="U648"/>
  <c r="Y686"/>
  <c r="Y641"/>
  <c r="I603"/>
  <c r="G590"/>
  <c r="F557"/>
  <c r="Q606"/>
  <c r="P598"/>
  <c r="AE586"/>
  <c r="AD553"/>
  <c r="N533"/>
  <c r="P519"/>
  <c r="AA676"/>
  <c r="X604"/>
  <c r="J584"/>
  <c r="Y567"/>
  <c r="AA553"/>
  <c r="T631"/>
  <c r="M589"/>
  <c r="AE575"/>
  <c r="B562"/>
  <c r="Q545"/>
  <c r="AD666"/>
  <c r="J663"/>
  <c r="R632"/>
  <c r="W593"/>
  <c r="L587"/>
  <c r="K554"/>
  <c r="R533"/>
  <c r="G651"/>
  <c r="C654"/>
  <c r="I639"/>
  <c r="AE597"/>
  <c r="O586"/>
  <c r="X563"/>
  <c r="C542"/>
  <c r="C530"/>
  <c r="W518"/>
  <c r="AB507"/>
  <c r="AA630"/>
  <c r="B598"/>
  <c r="Q583"/>
  <c r="V572"/>
  <c r="N564"/>
  <c r="F556"/>
  <c r="AC547"/>
  <c r="S630"/>
  <c r="L654"/>
  <c r="P593"/>
  <c r="W615"/>
  <c r="AE617"/>
  <c r="B644"/>
  <c r="AC693"/>
  <c r="AA611"/>
  <c r="S613"/>
  <c r="AB590"/>
  <c r="B601"/>
  <c r="L579"/>
  <c r="AA562"/>
  <c r="K546"/>
  <c r="X653"/>
  <c r="I629"/>
  <c r="AA609"/>
  <c r="AF607"/>
  <c r="V577"/>
  <c r="AF555"/>
  <c r="Q536"/>
  <c r="V525"/>
  <c r="AA514"/>
  <c r="J728"/>
  <c r="J613"/>
  <c r="P590"/>
  <c r="E579"/>
  <c r="J568"/>
  <c r="O557"/>
  <c r="Y711"/>
  <c r="B613"/>
  <c r="N590"/>
  <c r="C579"/>
  <c r="H568"/>
  <c r="M557"/>
  <c r="B546"/>
  <c r="G699"/>
  <c r="S612"/>
  <c r="AA631"/>
  <c r="T634"/>
  <c r="AD600"/>
  <c r="Y608"/>
  <c r="C578"/>
  <c r="M556"/>
  <c r="U536"/>
  <c r="Z525"/>
  <c r="AB657"/>
  <c r="G658"/>
  <c r="AB669"/>
  <c r="L610"/>
  <c r="T645"/>
  <c r="P587"/>
  <c r="Z565"/>
  <c r="D543"/>
  <c r="S530"/>
  <c r="X519"/>
  <c r="M508"/>
  <c r="AC632"/>
  <c r="D600"/>
  <c r="B584"/>
  <c r="G573"/>
  <c r="AD564"/>
  <c r="V556"/>
  <c r="N548"/>
  <c r="U632"/>
  <c r="V662"/>
  <c r="N607"/>
  <c r="U629"/>
  <c r="M631"/>
  <c r="Q645"/>
  <c r="R603"/>
  <c r="I625"/>
  <c r="Q627"/>
  <c r="Q595"/>
  <c r="K610"/>
  <c r="AF583"/>
  <c r="P567"/>
  <c r="AE550"/>
  <c r="C647"/>
  <c r="AF651"/>
  <c r="AC627"/>
  <c r="O638"/>
  <c r="AC584"/>
  <c r="G562"/>
  <c r="Q540"/>
  <c r="J529"/>
  <c r="AD517"/>
  <c r="D507"/>
  <c r="X627"/>
  <c r="P596"/>
  <c r="X582"/>
  <c r="AC571"/>
  <c r="R560"/>
  <c r="W549"/>
  <c r="P627"/>
  <c r="L596"/>
  <c r="V582"/>
  <c r="AA571"/>
  <c r="P560"/>
  <c r="U549"/>
  <c r="J727"/>
  <c r="L637"/>
  <c r="AC648"/>
  <c r="O654"/>
  <c r="E607"/>
  <c r="AB635"/>
  <c r="J585"/>
  <c r="S562"/>
  <c r="AC540"/>
  <c r="N529"/>
  <c r="M697"/>
  <c r="J599"/>
  <c r="B622"/>
  <c r="X622"/>
  <c r="AB594"/>
  <c r="W598"/>
  <c r="AF571"/>
  <c r="K550"/>
  <c r="G534"/>
  <c r="AA522"/>
  <c r="AF511"/>
  <c r="B651"/>
  <c r="J606"/>
  <c r="U587"/>
  <c r="Z576"/>
  <c r="Q567"/>
  <c r="I559"/>
  <c r="AF550"/>
  <c r="AE642"/>
  <c r="E697"/>
  <c r="E610"/>
  <c r="H632"/>
  <c r="P634"/>
  <c r="AA655"/>
  <c r="E606"/>
  <c r="L628"/>
  <c r="D630"/>
  <c r="C597"/>
  <c r="I616"/>
  <c r="R585"/>
  <c r="B569"/>
  <c r="Q552"/>
  <c r="AD690"/>
  <c r="O672"/>
  <c r="D634"/>
  <c r="AF657"/>
  <c r="AD585"/>
  <c r="I564"/>
  <c r="R541"/>
  <c r="Z529"/>
  <c r="AE518"/>
  <c r="T507"/>
  <c r="Z629"/>
  <c r="R598"/>
  <c r="I583"/>
  <c r="N572"/>
  <c r="S561"/>
  <c r="H550"/>
  <c r="R629"/>
  <c r="N598"/>
  <c r="G583"/>
  <c r="L572"/>
  <c r="Q561"/>
  <c r="F550"/>
  <c r="K539"/>
  <c r="R647"/>
  <c r="B653"/>
  <c r="S658"/>
  <c r="G609"/>
  <c r="AF639"/>
  <c r="K586"/>
  <c r="U564"/>
  <c r="AD541"/>
  <c r="AD529"/>
  <c r="G725"/>
  <c r="L601"/>
  <c r="D624"/>
  <c r="AB626"/>
  <c r="AC595"/>
  <c r="Y600"/>
  <c r="C574"/>
  <c r="L551"/>
  <c r="W534"/>
  <c r="AB523"/>
  <c r="Q512"/>
  <c r="F655"/>
  <c r="L608"/>
  <c r="F588"/>
  <c r="K577"/>
  <c r="B568"/>
  <c r="Y559"/>
  <c r="Q551"/>
  <c r="M646"/>
  <c r="AF611"/>
  <c r="Z594"/>
  <c r="P584"/>
  <c r="H576"/>
  <c r="AE567"/>
  <c r="W559"/>
  <c r="O551"/>
  <c r="G543"/>
  <c r="X597"/>
  <c r="H594"/>
  <c r="V549"/>
  <c r="K518"/>
  <c r="G656"/>
  <c r="I597"/>
  <c r="O577"/>
  <c r="AD560"/>
  <c r="V655"/>
  <c r="E597"/>
  <c r="M577"/>
  <c r="AB560"/>
  <c r="L544"/>
  <c r="Q533"/>
  <c r="I525"/>
  <c r="AF516"/>
  <c r="X508"/>
  <c r="N609"/>
  <c r="B567"/>
  <c r="C540"/>
  <c r="R523"/>
  <c r="B507"/>
  <c r="B497"/>
  <c r="Y488"/>
  <c r="Q480"/>
  <c r="AA610"/>
  <c r="V567"/>
  <c r="N540"/>
  <c r="AC523"/>
  <c r="J583"/>
  <c r="I550"/>
  <c r="AC597"/>
  <c r="O583"/>
  <c r="T572"/>
  <c r="I561"/>
  <c r="N550"/>
  <c r="S539"/>
  <c r="T606"/>
  <c r="N541"/>
  <c r="D511"/>
  <c r="O603"/>
  <c r="M575"/>
  <c r="W553"/>
  <c r="K603"/>
  <c r="K575"/>
  <c r="U553"/>
  <c r="C535"/>
  <c r="H524"/>
  <c r="M513"/>
  <c r="B633"/>
  <c r="AC562"/>
  <c r="AA532"/>
  <c r="E510"/>
  <c r="AF495"/>
  <c r="F485"/>
  <c r="T635"/>
  <c r="R563"/>
  <c r="G533"/>
  <c r="P589"/>
  <c r="E546"/>
  <c r="S528"/>
  <c r="C512"/>
  <c r="R499"/>
  <c r="J491"/>
  <c r="B483"/>
  <c r="M628"/>
  <c r="U515"/>
  <c r="C493"/>
  <c r="R476"/>
  <c r="T467"/>
  <c r="L459"/>
  <c r="D451"/>
  <c r="AA442"/>
  <c r="S434"/>
  <c r="K426"/>
  <c r="C418"/>
  <c r="G675"/>
  <c r="G621"/>
  <c r="L571"/>
  <c r="X523"/>
  <c r="H507"/>
  <c r="D608"/>
  <c r="AB582"/>
  <c r="L566"/>
  <c r="AA549"/>
  <c r="AE607"/>
  <c r="Z582"/>
  <c r="J566"/>
  <c r="Y549"/>
  <c r="H536"/>
  <c r="AE527"/>
  <c r="W519"/>
  <c r="O511"/>
  <c r="Z659"/>
  <c r="AB577"/>
  <c r="P545"/>
  <c r="AE528"/>
  <c r="O512"/>
  <c r="X499"/>
  <c r="P491"/>
  <c r="H483"/>
  <c r="X673"/>
  <c r="Q578"/>
  <c r="AA545"/>
  <c r="K529"/>
  <c r="R597"/>
  <c r="D561"/>
  <c r="D537"/>
  <c r="K683"/>
  <c r="K625"/>
  <c r="N573"/>
  <c r="I524"/>
  <c r="X507"/>
  <c r="E609"/>
  <c r="M583"/>
  <c r="AB566"/>
  <c r="L550"/>
  <c r="AF608"/>
  <c r="K583"/>
  <c r="Z566"/>
  <c r="J550"/>
  <c r="P536"/>
  <c r="H528"/>
  <c r="AE519"/>
  <c r="W511"/>
  <c r="N694"/>
  <c r="AC578"/>
  <c r="AF545"/>
  <c r="P529"/>
  <c r="AE512"/>
  <c r="AF499"/>
  <c r="X491"/>
  <c r="P483"/>
  <c r="H475"/>
  <c r="R579"/>
  <c r="Q546"/>
  <c r="AA529"/>
  <c r="T599"/>
  <c r="E562"/>
  <c r="T537"/>
  <c r="D521"/>
  <c r="S504"/>
  <c r="Z495"/>
  <c r="R487"/>
  <c r="J479"/>
  <c r="W545"/>
  <c r="D502"/>
  <c r="S485"/>
  <c r="E472"/>
  <c r="AB463"/>
  <c r="T455"/>
  <c r="L447"/>
  <c r="D439"/>
  <c r="AA430"/>
  <c r="S422"/>
  <c r="K414"/>
  <c r="P539"/>
  <c r="AB574"/>
  <c r="Z574"/>
  <c r="AE523"/>
  <c r="AB561"/>
  <c r="X495"/>
  <c r="Q562"/>
  <c r="T545"/>
  <c r="Y502"/>
  <c r="I486"/>
  <c r="M535"/>
  <c r="AF482"/>
  <c r="S462"/>
  <c r="C446"/>
  <c r="R429"/>
  <c r="B413"/>
  <c r="AF403"/>
  <c r="X395"/>
  <c r="P387"/>
  <c r="H379"/>
  <c r="AE370"/>
  <c r="O529"/>
  <c r="B498"/>
  <c r="Q481"/>
  <c r="D470"/>
  <c r="AA461"/>
  <c r="S453"/>
  <c r="K445"/>
  <c r="C437"/>
  <c r="Z428"/>
  <c r="R420"/>
  <c r="J412"/>
  <c r="AD528"/>
  <c r="AC497"/>
  <c r="M481"/>
  <c r="B470"/>
  <c r="Y461"/>
  <c r="Q453"/>
  <c r="I445"/>
  <c r="AF436"/>
  <c r="S641"/>
  <c r="W597"/>
  <c r="L575"/>
  <c r="H701"/>
  <c r="T625"/>
  <c r="AE639"/>
  <c r="W641"/>
  <c r="G670"/>
  <c r="AB617"/>
  <c r="S635"/>
  <c r="AA637"/>
  <c r="T598"/>
  <c r="D587"/>
  <c r="M564"/>
  <c r="AB547"/>
  <c r="B648"/>
  <c r="O635"/>
  <c r="Q615"/>
  <c r="T676"/>
  <c r="J623"/>
  <c r="P664"/>
  <c r="M727"/>
  <c r="AC685"/>
  <c r="X665"/>
  <c r="AF708"/>
  <c r="AF641"/>
  <c r="V657"/>
  <c r="F618"/>
  <c r="T642"/>
  <c r="N620"/>
  <c r="H598"/>
  <c r="N605"/>
  <c r="AB575"/>
  <c r="V553"/>
  <c r="P730"/>
  <c r="O652"/>
  <c r="AD669"/>
  <c r="AA712"/>
  <c r="X648"/>
  <c r="AC651"/>
  <c r="D621"/>
  <c r="Y651"/>
  <c r="L593"/>
  <c r="N626"/>
  <c r="AD653"/>
  <c r="T626"/>
  <c r="N604"/>
  <c r="B625"/>
  <c r="C582"/>
  <c r="AB559"/>
  <c r="B719"/>
  <c r="AD716"/>
  <c r="B639"/>
  <c r="Y602"/>
  <c r="V649"/>
  <c r="P624"/>
  <c r="G654"/>
  <c r="X626"/>
  <c r="AC690"/>
  <c r="O699"/>
  <c r="J631"/>
  <c r="M598"/>
  <c r="Z642"/>
  <c r="T620"/>
  <c r="N645"/>
  <c r="AB622"/>
  <c r="Y603"/>
  <c r="AC590"/>
  <c r="AB614"/>
  <c r="AB665"/>
  <c r="Q611"/>
  <c r="AD597"/>
  <c r="J561"/>
  <c r="K636"/>
  <c r="X606"/>
  <c r="T595"/>
  <c r="J565"/>
  <c r="AF535"/>
  <c r="C522"/>
  <c r="U508"/>
  <c r="H611"/>
  <c r="AB586"/>
  <c r="AD572"/>
  <c r="N556"/>
  <c r="K644"/>
  <c r="O599"/>
  <c r="R578"/>
  <c r="T564"/>
  <c r="G551"/>
  <c r="AE671"/>
  <c r="W596"/>
  <c r="E666"/>
  <c r="AB598"/>
  <c r="M596"/>
  <c r="V565"/>
  <c r="E536"/>
  <c r="R681"/>
  <c r="P605"/>
  <c r="AD659"/>
  <c r="E603"/>
  <c r="AA602"/>
  <c r="AD569"/>
  <c r="H547"/>
  <c r="U532"/>
  <c r="Z521"/>
  <c r="O510"/>
  <c r="F641"/>
  <c r="H604"/>
  <c r="D586"/>
  <c r="I575"/>
  <c r="P566"/>
  <c r="H558"/>
  <c r="AE549"/>
  <c r="AA638"/>
  <c r="V650"/>
  <c r="AA604"/>
  <c r="R626"/>
  <c r="Z628"/>
  <c r="P677"/>
  <c r="O600"/>
  <c r="V622"/>
  <c r="AD624"/>
  <c r="AF594"/>
  <c r="J609"/>
  <c r="P583"/>
  <c r="AE566"/>
  <c r="O550"/>
  <c r="S691"/>
  <c r="AB647"/>
  <c r="AA625"/>
  <c r="K634"/>
  <c r="AA582"/>
  <c r="F561"/>
  <c r="T539"/>
  <c r="I528"/>
  <c r="N517"/>
  <c r="S506"/>
  <c r="T623"/>
  <c r="O595"/>
  <c r="H582"/>
  <c r="AB570"/>
  <c r="B560"/>
  <c r="G549"/>
  <c r="L623"/>
  <c r="K595"/>
  <c r="F582"/>
  <c r="Z570"/>
  <c r="AE559"/>
  <c r="E549"/>
  <c r="AF693"/>
  <c r="H633"/>
  <c r="Y644"/>
  <c r="G646"/>
  <c r="D606"/>
  <c r="X631"/>
  <c r="H583"/>
  <c r="R561"/>
  <c r="AB539"/>
  <c r="M528"/>
  <c r="C671"/>
  <c r="H597"/>
  <c r="AC617"/>
  <c r="V620"/>
  <c r="AA593"/>
  <c r="S594"/>
  <c r="AE570"/>
  <c r="J549"/>
  <c r="F533"/>
  <c r="K522"/>
  <c r="P511"/>
  <c r="H643"/>
  <c r="I605"/>
  <c r="E587"/>
  <c r="Y575"/>
  <c r="AF566"/>
  <c r="X558"/>
  <c r="P550"/>
  <c r="AC640"/>
  <c r="I609"/>
  <c r="U626"/>
  <c r="P640"/>
  <c r="X642"/>
  <c r="K674"/>
  <c r="AC618"/>
  <c r="T636"/>
  <c r="L638"/>
  <c r="U599"/>
  <c r="S626"/>
  <c r="E588"/>
  <c r="T571"/>
  <c r="D555"/>
  <c r="AB689"/>
  <c r="I598"/>
  <c r="F645"/>
  <c r="L594"/>
  <c r="C590"/>
  <c r="M568"/>
  <c r="V545"/>
  <c r="AB531"/>
  <c r="B521"/>
  <c r="V509"/>
  <c r="C638"/>
  <c r="V602"/>
  <c r="K585"/>
  <c r="P574"/>
  <c r="U563"/>
  <c r="J552"/>
  <c r="Z637"/>
  <c r="R602"/>
  <c r="I585"/>
  <c r="N574"/>
  <c r="S563"/>
  <c r="H552"/>
  <c r="M541"/>
  <c r="C649"/>
  <c r="H726"/>
  <c r="I613"/>
  <c r="B616"/>
  <c r="B720"/>
  <c r="O590"/>
  <c r="Y568"/>
  <c r="C546"/>
  <c r="AF531"/>
  <c r="T722"/>
  <c r="T609"/>
  <c r="L632"/>
  <c r="E635"/>
  <c r="B600"/>
  <c r="B609"/>
  <c r="G578"/>
  <c r="P555"/>
  <c r="Y536"/>
  <c r="AD525"/>
  <c r="S514"/>
  <c r="X503"/>
  <c r="K614"/>
  <c r="H590"/>
  <c r="M579"/>
  <c r="S569"/>
  <c r="K561"/>
  <c r="C553"/>
  <c r="Y658"/>
  <c r="G618"/>
  <c r="AA632"/>
  <c r="C643"/>
  <c r="AE646"/>
  <c r="D699"/>
  <c r="C624"/>
  <c r="G639"/>
  <c r="O641"/>
  <c r="G601"/>
  <c r="Y632"/>
  <c r="V589"/>
  <c r="F573"/>
  <c r="U556"/>
  <c r="E540"/>
  <c r="O604"/>
  <c r="R657"/>
  <c r="O597"/>
  <c r="P591"/>
  <c r="N569"/>
  <c r="X547"/>
  <c r="M532"/>
  <c r="R521"/>
  <c r="W510"/>
  <c r="E640"/>
  <c r="W603"/>
  <c r="L586"/>
  <c r="AF574"/>
  <c r="F564"/>
  <c r="K553"/>
  <c r="AB639"/>
  <c r="S603"/>
  <c r="J586"/>
  <c r="AD574"/>
  <c r="D564"/>
  <c r="I553"/>
  <c r="AC541"/>
  <c r="AB654"/>
  <c r="U594"/>
  <c r="K615"/>
  <c r="D618"/>
  <c r="V592"/>
  <c r="I592"/>
  <c r="Z569"/>
  <c r="E548"/>
  <c r="Q532"/>
  <c r="W666"/>
  <c r="X617"/>
  <c r="N634"/>
  <c r="G637"/>
  <c r="D602"/>
  <c r="T611"/>
  <c r="H579"/>
  <c r="R557"/>
  <c r="J537"/>
  <c r="O526"/>
  <c r="T515"/>
  <c r="I504"/>
  <c r="M616"/>
  <c r="AA591"/>
  <c r="AC579"/>
  <c r="D570"/>
  <c r="AA561"/>
  <c r="S553"/>
  <c r="Q666"/>
  <c r="I620"/>
  <c r="AD598"/>
  <c r="R586"/>
  <c r="J578"/>
  <c r="B570"/>
  <c r="Y561"/>
  <c r="Q553"/>
  <c r="I545"/>
  <c r="S660"/>
  <c r="AB610"/>
  <c r="G566"/>
  <c r="O522"/>
  <c r="AD505"/>
  <c r="Q605"/>
  <c r="S581"/>
  <c r="C565"/>
  <c r="R548"/>
  <c r="M605"/>
  <c r="Q581"/>
  <c r="AF564"/>
  <c r="P548"/>
  <c r="S535"/>
  <c r="K527"/>
  <c r="C519"/>
  <c r="Z510"/>
  <c r="J641"/>
  <c r="J575"/>
  <c r="G544"/>
  <c r="V527"/>
  <c r="F511"/>
  <c r="D499"/>
  <c r="AA490"/>
  <c r="S482"/>
  <c r="C644"/>
  <c r="AD575"/>
  <c r="R544"/>
  <c r="B528"/>
  <c r="M592"/>
  <c r="Q558"/>
  <c r="D604"/>
  <c r="B586"/>
  <c r="G575"/>
  <c r="L564"/>
  <c r="AF552"/>
  <c r="F542"/>
  <c r="AF661"/>
  <c r="C562"/>
  <c r="I516"/>
  <c r="B621"/>
  <c r="R580"/>
  <c r="AB558"/>
  <c r="Y620"/>
  <c r="P580"/>
  <c r="Z558"/>
  <c r="F538"/>
  <c r="Z526"/>
  <c r="AE515"/>
  <c r="E505"/>
  <c r="H573"/>
  <c r="AF537"/>
  <c r="K516"/>
  <c r="S498"/>
  <c r="X487"/>
  <c r="AC476"/>
  <c r="AB573"/>
  <c r="L538"/>
  <c r="P615"/>
  <c r="O556"/>
  <c r="W532"/>
  <c r="G516"/>
  <c r="T501"/>
  <c r="L493"/>
  <c r="D485"/>
  <c r="AA476"/>
  <c r="D526"/>
  <c r="G497"/>
  <c r="V480"/>
  <c r="V469"/>
  <c r="N461"/>
  <c r="F453"/>
  <c r="AC444"/>
  <c r="U436"/>
  <c r="M428"/>
  <c r="E420"/>
  <c r="AB411"/>
  <c r="AF673"/>
  <c r="AB587"/>
  <c r="W530"/>
  <c r="L511"/>
  <c r="C622"/>
  <c r="AF586"/>
  <c r="P570"/>
  <c r="AE553"/>
  <c r="Z621"/>
  <c r="AD586"/>
  <c r="N570"/>
  <c r="AC553"/>
  <c r="J538"/>
  <c r="B530"/>
  <c r="Y521"/>
  <c r="Q513"/>
  <c r="I505"/>
  <c r="E586"/>
  <c r="D553"/>
  <c r="D533"/>
  <c r="S516"/>
  <c r="Z501"/>
  <c r="R493"/>
  <c r="J485"/>
  <c r="B477"/>
  <c r="Y586"/>
  <c r="X553"/>
  <c r="O533"/>
  <c r="R617"/>
  <c r="L569"/>
  <c r="H541"/>
  <c r="W524"/>
  <c r="H612"/>
  <c r="AD589"/>
  <c r="X531"/>
  <c r="AB511"/>
  <c r="E624"/>
  <c r="Q587"/>
  <c r="AF570"/>
  <c r="P554"/>
  <c r="AB623"/>
  <c r="O587"/>
  <c r="AD570"/>
  <c r="N554"/>
  <c r="R538"/>
  <c r="J530"/>
  <c r="B522"/>
  <c r="Y513"/>
  <c r="Q505"/>
  <c r="F587"/>
  <c r="E554"/>
  <c r="T533"/>
  <c r="D517"/>
  <c r="C502"/>
  <c r="Z493"/>
  <c r="R485"/>
  <c r="J477"/>
  <c r="Z587"/>
  <c r="Y554"/>
  <c r="AE533"/>
  <c r="V621"/>
  <c r="M570"/>
  <c r="X541"/>
  <c r="H525"/>
  <c r="W508"/>
  <c r="AB497"/>
  <c r="T489"/>
  <c r="L481"/>
  <c r="I578"/>
  <c r="AD508"/>
  <c r="W489"/>
  <c r="G474"/>
  <c r="AD465"/>
  <c r="V457"/>
  <c r="N449"/>
  <c r="F441"/>
  <c r="AC432"/>
  <c r="U424"/>
  <c r="M416"/>
  <c r="V629"/>
  <c r="D592"/>
  <c r="AE591"/>
  <c r="H532"/>
  <c r="D599"/>
  <c r="O504"/>
  <c r="M600"/>
  <c r="E578"/>
  <c r="I510"/>
  <c r="M490"/>
  <c r="U590"/>
  <c r="I491"/>
  <c r="W466"/>
  <c r="G450"/>
  <c r="V433"/>
  <c r="F417"/>
  <c r="C406"/>
  <c r="Z397"/>
  <c r="R389"/>
  <c r="J381"/>
  <c r="B373"/>
  <c r="AE545"/>
  <c r="F502"/>
  <c r="U485"/>
  <c r="F472"/>
  <c r="AC463"/>
  <c r="U455"/>
  <c r="M447"/>
  <c r="E439"/>
  <c r="AB430"/>
  <c r="T422"/>
  <c r="L414"/>
  <c r="O545"/>
  <c r="B502"/>
  <c r="Q485"/>
  <c r="D472"/>
  <c r="AA463"/>
  <c r="S455"/>
  <c r="K447"/>
  <c r="C439"/>
  <c r="D665"/>
  <c r="R608"/>
  <c r="G586"/>
  <c r="K542"/>
  <c r="AC650"/>
  <c r="AD657"/>
  <c r="T665"/>
  <c r="H734"/>
  <c r="R639"/>
  <c r="G650"/>
  <c r="V653"/>
  <c r="AB606"/>
  <c r="AF599"/>
  <c r="S570"/>
  <c r="C554"/>
  <c r="Z689"/>
  <c r="E594"/>
  <c r="J640"/>
  <c r="J592"/>
  <c r="U707"/>
  <c r="O686"/>
  <c r="W653"/>
  <c r="AC653"/>
  <c r="R656"/>
  <c r="X625"/>
  <c r="I693"/>
  <c r="AF597"/>
  <c r="B630"/>
  <c r="C658"/>
  <c r="V628"/>
  <c r="P606"/>
  <c r="J633"/>
  <c r="E584"/>
  <c r="AD561"/>
  <c r="I540"/>
  <c r="AC681"/>
  <c r="AD704"/>
  <c r="AF669"/>
  <c r="N716"/>
  <c r="Q677"/>
  <c r="T637"/>
  <c r="Z686"/>
  <c r="AF609"/>
  <c r="Z638"/>
  <c r="AD610"/>
  <c r="AB634"/>
  <c r="V612"/>
  <c r="AF590"/>
  <c r="K590"/>
  <c r="E568"/>
  <c r="O546"/>
  <c r="L714"/>
  <c r="K691"/>
  <c r="G612"/>
  <c r="Q681"/>
  <c r="X632"/>
  <c r="C611"/>
  <c r="AF634"/>
  <c r="Z612"/>
  <c r="T660"/>
  <c r="AD651"/>
  <c r="U606"/>
  <c r="O658"/>
  <c r="AB628"/>
  <c r="S664"/>
  <c r="E631"/>
  <c r="AE609"/>
  <c r="AF637"/>
  <c r="E652"/>
  <c r="I630"/>
  <c r="M644"/>
  <c r="AA634"/>
  <c r="V573"/>
  <c r="U540"/>
  <c r="C664"/>
  <c r="AD605"/>
  <c r="O570"/>
  <c r="T543"/>
  <c r="F525"/>
  <c r="H511"/>
  <c r="AB631"/>
  <c r="O589"/>
  <c r="B576"/>
  <c r="D562"/>
  <c r="Y674"/>
  <c r="T604"/>
  <c r="H584"/>
  <c r="W567"/>
  <c r="Y553"/>
  <c r="AA539"/>
  <c r="B607"/>
  <c r="O619"/>
  <c r="H610"/>
  <c r="W606"/>
  <c r="AA570"/>
  <c r="AF543"/>
  <c r="J525"/>
  <c r="AB621"/>
  <c r="F626"/>
  <c r="J608"/>
  <c r="AB619"/>
  <c r="D575"/>
  <c r="N553"/>
  <c r="H535"/>
  <c r="M524"/>
  <c r="R513"/>
  <c r="J659"/>
  <c r="M609"/>
  <c r="G589"/>
  <c r="AA577"/>
  <c r="R568"/>
  <c r="J560"/>
  <c r="B552"/>
  <c r="Q650"/>
  <c r="C614"/>
  <c r="P621"/>
  <c r="AC637"/>
  <c r="U639"/>
  <c r="B661"/>
  <c r="X613"/>
  <c r="Q633"/>
  <c r="Y635"/>
  <c r="E599"/>
  <c r="Q624"/>
  <c r="T587"/>
  <c r="D571"/>
  <c r="S554"/>
  <c r="D718"/>
  <c r="G596"/>
  <c r="L642"/>
  <c r="K593"/>
  <c r="B589"/>
  <c r="K566"/>
  <c r="U544"/>
  <c r="L531"/>
  <c r="AF519"/>
  <c r="F509"/>
  <c r="AF635"/>
  <c r="T600"/>
  <c r="Z584"/>
  <c r="AE573"/>
  <c r="T562"/>
  <c r="Y551"/>
  <c r="X635"/>
  <c r="P600"/>
  <c r="X584"/>
  <c r="AC573"/>
  <c r="R562"/>
  <c r="W551"/>
  <c r="AB540"/>
  <c r="F671"/>
  <c r="S676"/>
  <c r="G611"/>
  <c r="AC611"/>
  <c r="AC662"/>
  <c r="N589"/>
  <c r="W566"/>
  <c r="B545"/>
  <c r="P531"/>
  <c r="S659"/>
  <c r="R607"/>
  <c r="J630"/>
  <c r="AF630"/>
  <c r="AF598"/>
  <c r="AE606"/>
  <c r="E576"/>
  <c r="O554"/>
  <c r="I536"/>
  <c r="AC524"/>
  <c r="C514"/>
  <c r="L692"/>
  <c r="N610"/>
  <c r="W589"/>
  <c r="AB578"/>
  <c r="C569"/>
  <c r="Z560"/>
  <c r="R552"/>
  <c r="U654"/>
  <c r="E616"/>
  <c r="B655"/>
  <c r="AE658"/>
  <c r="AA668"/>
  <c r="AB735"/>
  <c r="S640"/>
  <c r="H651"/>
  <c r="X655"/>
  <c r="M607"/>
  <c r="D643"/>
  <c r="Z593"/>
  <c r="X575"/>
  <c r="H559"/>
  <c r="W542"/>
  <c r="Z619"/>
  <c r="Z614"/>
  <c r="T602"/>
  <c r="X599"/>
  <c r="R573"/>
  <c r="AB551"/>
  <c r="O534"/>
  <c r="T523"/>
  <c r="Y512"/>
  <c r="D653"/>
  <c r="AA607"/>
  <c r="N588"/>
  <c r="C577"/>
  <c r="H566"/>
  <c r="M555"/>
  <c r="S652"/>
  <c r="W607"/>
  <c r="L588"/>
  <c r="AF576"/>
  <c r="F566"/>
  <c r="K555"/>
  <c r="AE543"/>
  <c r="AA699"/>
  <c r="AC602"/>
  <c r="S623"/>
  <c r="L626"/>
  <c r="Z596"/>
  <c r="Q600"/>
  <c r="AD573"/>
  <c r="I552"/>
  <c r="S534"/>
  <c r="E698"/>
  <c r="I634"/>
  <c r="V642"/>
  <c r="H647"/>
  <c r="H606"/>
  <c r="E628"/>
  <c r="L583"/>
  <c r="V561"/>
  <c r="L539"/>
  <c r="Q528"/>
  <c r="V517"/>
  <c r="K506"/>
  <c r="U624"/>
  <c r="AE595"/>
  <c r="AE581"/>
  <c r="U571"/>
  <c r="M563"/>
  <c r="E555"/>
  <c r="AB546"/>
  <c r="O626"/>
  <c r="K676"/>
  <c r="R675"/>
  <c r="G701"/>
  <c r="J612"/>
  <c r="AB649"/>
  <c r="M656"/>
  <c r="Q662"/>
  <c r="O609"/>
  <c r="AC654"/>
  <c r="AC596"/>
  <c r="J577"/>
  <c r="Y560"/>
  <c r="I544"/>
  <c r="G632"/>
  <c r="AF620"/>
  <c r="W605"/>
  <c r="AB603"/>
  <c r="S574"/>
  <c r="AC552"/>
  <c r="P535"/>
  <c r="E524"/>
  <c r="J513"/>
  <c r="N663"/>
  <c r="AB608"/>
  <c r="AD588"/>
  <c r="D578"/>
  <c r="X566"/>
  <c r="AC555"/>
  <c r="M662"/>
  <c r="X608"/>
  <c r="AB588"/>
  <c r="B578"/>
  <c r="V566"/>
  <c r="AA555"/>
  <c r="AF544"/>
  <c r="E649"/>
  <c r="AE604"/>
  <c r="W627"/>
  <c r="N628"/>
  <c r="AA597"/>
  <c r="U604"/>
  <c r="AE574"/>
  <c r="J553"/>
  <c r="T535"/>
  <c r="F672"/>
  <c r="M638"/>
  <c r="AD649"/>
  <c r="L651"/>
  <c r="I607"/>
  <c r="M636"/>
  <c r="M584"/>
  <c r="W562"/>
  <c r="B541"/>
  <c r="B529"/>
  <c r="G518"/>
  <c r="L507"/>
  <c r="W626"/>
  <c r="AF596"/>
  <c r="AF582"/>
  <c r="F572"/>
  <c r="AC563"/>
  <c r="U555"/>
  <c r="M547"/>
  <c r="Q628"/>
  <c r="C603"/>
  <c r="T588"/>
  <c r="L580"/>
  <c r="D572"/>
  <c r="AA563"/>
  <c r="S555"/>
  <c r="K547"/>
  <c r="X685"/>
  <c r="E644"/>
  <c r="W582"/>
  <c r="E528"/>
  <c r="C510"/>
  <c r="AC616"/>
  <c r="W585"/>
  <c r="G569"/>
  <c r="V552"/>
  <c r="U616"/>
  <c r="U585"/>
  <c r="E569"/>
  <c r="T552"/>
  <c r="U537"/>
  <c r="M529"/>
  <c r="E521"/>
  <c r="AB512"/>
  <c r="T504"/>
  <c r="R583"/>
  <c r="Q550"/>
  <c r="Z531"/>
  <c r="J515"/>
  <c r="F501"/>
  <c r="AC492"/>
  <c r="U484"/>
  <c r="M476"/>
  <c r="G584"/>
  <c r="F551"/>
  <c r="F532"/>
  <c r="AC608"/>
  <c r="Y566"/>
  <c r="J610"/>
  <c r="E589"/>
  <c r="Y577"/>
  <c r="AD566"/>
  <c r="D556"/>
  <c r="X544"/>
  <c r="AE650"/>
  <c r="AA586"/>
  <c r="N521"/>
  <c r="V641"/>
  <c r="X586"/>
  <c r="B564"/>
  <c r="N641"/>
  <c r="V586"/>
  <c r="AE563"/>
  <c r="J542"/>
  <c r="AC529"/>
  <c r="R518"/>
  <c r="W507"/>
  <c r="T585"/>
  <c r="F543"/>
  <c r="P521"/>
  <c r="V501"/>
  <c r="K490"/>
  <c r="P479"/>
  <c r="I586"/>
  <c r="Q543"/>
  <c r="AA521"/>
  <c r="AA568"/>
  <c r="AA536"/>
  <c r="K520"/>
  <c r="Z503"/>
  <c r="N495"/>
  <c r="F487"/>
  <c r="AC478"/>
  <c r="T542"/>
  <c r="K501"/>
  <c r="Z484"/>
  <c r="X471"/>
  <c r="P463"/>
  <c r="H455"/>
  <c r="AE446"/>
  <c r="W438"/>
  <c r="O430"/>
  <c r="G422"/>
  <c r="AD413"/>
  <c r="E641"/>
  <c r="R625"/>
  <c r="AE538"/>
  <c r="P515"/>
  <c r="S638"/>
  <c r="S591"/>
  <c r="T574"/>
  <c r="D558"/>
  <c r="K638"/>
  <c r="O591"/>
  <c r="R574"/>
  <c r="B558"/>
  <c r="Q541"/>
  <c r="D532"/>
  <c r="AA523"/>
  <c r="S515"/>
  <c r="K507"/>
  <c r="C598"/>
  <c r="L561"/>
  <c r="H537"/>
  <c r="W520"/>
  <c r="G504"/>
  <c r="T495"/>
  <c r="L487"/>
  <c r="D479"/>
  <c r="L599"/>
  <c r="AF561"/>
  <c r="S537"/>
  <c r="P657"/>
  <c r="T577"/>
  <c r="L545"/>
  <c r="AA528"/>
  <c r="AA646"/>
  <c r="Z633"/>
  <c r="M540"/>
  <c r="AF515"/>
  <c r="U640"/>
  <c r="T592"/>
  <c r="E575"/>
  <c r="T558"/>
  <c r="M640"/>
  <c r="P592"/>
  <c r="C575"/>
  <c r="R558"/>
  <c r="B542"/>
  <c r="L532"/>
  <c r="D524"/>
  <c r="AA515"/>
  <c r="S507"/>
  <c r="E600"/>
  <c r="M562"/>
  <c r="X537"/>
  <c r="H521"/>
  <c r="W504"/>
  <c r="AB495"/>
  <c r="T487"/>
  <c r="L479"/>
  <c r="N601"/>
  <c r="B563"/>
  <c r="D538"/>
  <c r="AC677"/>
  <c r="U578"/>
  <c r="AB545"/>
  <c r="L529"/>
  <c r="AA512"/>
  <c r="AD499"/>
  <c r="V491"/>
  <c r="N483"/>
  <c r="AF665"/>
  <c r="G517"/>
  <c r="AA493"/>
  <c r="K477"/>
  <c r="AF467"/>
  <c r="X459"/>
  <c r="P451"/>
  <c r="H443"/>
  <c r="AE434"/>
  <c r="W426"/>
  <c r="O418"/>
  <c r="G643"/>
  <c r="T639"/>
  <c r="L639"/>
  <c r="Y541"/>
  <c r="O507"/>
  <c r="AE520"/>
  <c r="H479"/>
  <c r="AD663"/>
  <c r="Q518"/>
  <c r="Q494"/>
  <c r="AF477"/>
  <c r="Q499"/>
  <c r="AA470"/>
  <c r="K454"/>
  <c r="Z437"/>
  <c r="J421"/>
  <c r="E408"/>
  <c r="AB399"/>
  <c r="T391"/>
  <c r="L383"/>
  <c r="D375"/>
  <c r="Y578"/>
  <c r="C509"/>
  <c r="Y489"/>
  <c r="H474"/>
  <c r="AE465"/>
  <c r="W457"/>
  <c r="O449"/>
  <c r="G441"/>
  <c r="AD432"/>
  <c r="V424"/>
  <c r="N416"/>
  <c r="X577"/>
  <c r="Z508"/>
  <c r="U489"/>
  <c r="F474"/>
  <c r="AC465"/>
  <c r="U457"/>
  <c r="M449"/>
  <c r="E441"/>
  <c r="AB432"/>
  <c r="T424"/>
  <c r="AD434"/>
  <c r="R422"/>
  <c r="J414"/>
  <c r="B406"/>
  <c r="Y397"/>
  <c r="Q389"/>
  <c r="I381"/>
  <c r="AF372"/>
  <c r="O493"/>
  <c r="J451"/>
  <c r="I418"/>
  <c r="X397"/>
  <c r="AE599"/>
  <c r="AE583"/>
  <c r="E573"/>
  <c r="J562"/>
  <c r="AD550"/>
  <c r="D540"/>
  <c r="E619"/>
  <c r="R545"/>
  <c r="E512"/>
  <c r="S607"/>
  <c r="N576"/>
  <c r="X554"/>
  <c r="O607"/>
  <c r="L576"/>
  <c r="V554"/>
  <c r="D536"/>
  <c r="X524"/>
  <c r="AC513"/>
  <c r="N655"/>
  <c r="AE564"/>
  <c r="AB533"/>
  <c r="G512"/>
  <c r="Q496"/>
  <c r="V485"/>
  <c r="AB661"/>
  <c r="T565"/>
  <c r="H534"/>
  <c r="Q596"/>
  <c r="G548"/>
  <c r="T529"/>
  <c r="D513"/>
  <c r="C500"/>
  <c r="Z491"/>
  <c r="R483"/>
  <c r="J475"/>
  <c r="W517"/>
  <c r="D494"/>
  <c r="S477"/>
  <c r="E468"/>
  <c r="AB459"/>
  <c r="T451"/>
  <c r="L443"/>
  <c r="D435"/>
  <c r="AA426"/>
  <c r="S418"/>
  <c r="I653"/>
  <c r="O629"/>
  <c r="P575"/>
  <c r="Y524"/>
  <c r="I508"/>
  <c r="F610"/>
  <c r="AC583"/>
  <c r="M567"/>
  <c r="AB550"/>
  <c r="B610"/>
  <c r="AA583"/>
  <c r="K567"/>
  <c r="Z550"/>
  <c r="X536"/>
  <c r="P528"/>
  <c r="H520"/>
  <c r="AE511"/>
  <c r="W503"/>
  <c r="AD579"/>
  <c r="AC546"/>
  <c r="AF529"/>
  <c r="P513"/>
  <c r="I500"/>
  <c r="AF491"/>
  <c r="X483"/>
  <c r="P475"/>
  <c r="S580"/>
  <c r="R547"/>
  <c r="L530"/>
  <c r="V601"/>
  <c r="F563"/>
  <c r="E538"/>
  <c r="V682"/>
  <c r="S633"/>
  <c r="R577"/>
  <c r="R525"/>
  <c r="Y508"/>
  <c r="X611"/>
  <c r="N584"/>
  <c r="AC567"/>
  <c r="M551"/>
  <c r="P611"/>
  <c r="L584"/>
  <c r="AA567"/>
  <c r="K551"/>
  <c r="AF536"/>
  <c r="X528"/>
  <c r="P520"/>
  <c r="H512"/>
  <c r="AE503"/>
  <c r="AE580"/>
  <c r="AD547"/>
  <c r="Q530"/>
  <c r="AF513"/>
  <c r="Q500"/>
  <c r="I492"/>
  <c r="AF483"/>
  <c r="X475"/>
  <c r="T581"/>
  <c r="S548"/>
  <c r="AB530"/>
  <c r="X603"/>
  <c r="G564"/>
  <c r="U538"/>
  <c r="E522"/>
  <c r="T505"/>
  <c r="K496"/>
  <c r="C488"/>
  <c r="Z479"/>
  <c r="P553"/>
  <c r="E503"/>
  <c r="T486"/>
  <c r="U472"/>
  <c r="M464"/>
  <c r="E456"/>
  <c r="AB447"/>
  <c r="T439"/>
  <c r="L431"/>
  <c r="D423"/>
  <c r="AA414"/>
  <c r="AB555"/>
  <c r="AF578"/>
  <c r="AD578"/>
  <c r="AF600"/>
  <c r="AF584"/>
  <c r="U573"/>
  <c r="Z562"/>
  <c r="AE551"/>
  <c r="T540"/>
  <c r="M627"/>
  <c r="Z553"/>
  <c r="F513"/>
  <c r="U609"/>
  <c r="P578"/>
  <c r="Y555"/>
  <c r="Q609"/>
  <c r="N578"/>
  <c r="W555"/>
  <c r="T536"/>
  <c r="Y525"/>
  <c r="N514"/>
  <c r="S503"/>
  <c r="D569"/>
  <c r="AC534"/>
  <c r="H513"/>
  <c r="R497"/>
  <c r="G486"/>
  <c r="L475"/>
  <c r="X569"/>
  <c r="I535"/>
  <c r="U600"/>
  <c r="K552"/>
  <c r="U530"/>
  <c r="E514"/>
  <c r="S500"/>
  <c r="K492"/>
  <c r="C484"/>
  <c r="Z475"/>
  <c r="Y519"/>
  <c r="E495"/>
  <c r="T478"/>
  <c r="U468"/>
  <c r="M460"/>
  <c r="E452"/>
  <c r="AB443"/>
  <c r="T435"/>
  <c r="L427"/>
  <c r="D419"/>
  <c r="F669"/>
  <c r="W637"/>
  <c r="T579"/>
  <c r="S526"/>
  <c r="J509"/>
  <c r="Z613"/>
  <c r="AD584"/>
  <c r="N568"/>
  <c r="AC551"/>
  <c r="R613"/>
  <c r="AB584"/>
  <c r="L568"/>
  <c r="AA551"/>
  <c r="I537"/>
  <c r="AF528"/>
  <c r="X520"/>
  <c r="P512"/>
  <c r="H504"/>
  <c r="AF581"/>
  <c r="AE548"/>
  <c r="B531"/>
  <c r="Q514"/>
  <c r="Y500"/>
  <c r="Q492"/>
  <c r="I484"/>
  <c r="AF475"/>
  <c r="U582"/>
  <c r="T549"/>
  <c r="M531"/>
  <c r="Z605"/>
  <c r="H565"/>
  <c r="F539"/>
  <c r="AB596"/>
  <c r="AD582"/>
  <c r="S571"/>
  <c r="X560"/>
  <c r="AC549"/>
  <c r="Q660"/>
  <c r="P602"/>
  <c r="O538"/>
  <c r="B509"/>
  <c r="M601"/>
  <c r="L574"/>
  <c r="U551"/>
  <c r="I601"/>
  <c r="J574"/>
  <c r="S551"/>
  <c r="R534"/>
  <c r="W523"/>
  <c r="L512"/>
  <c r="Y624"/>
  <c r="AA560"/>
  <c r="Y530"/>
  <c r="D509"/>
  <c r="P495"/>
  <c r="E484"/>
  <c r="L627"/>
  <c r="P561"/>
  <c r="E531"/>
  <c r="N587"/>
  <c r="D545"/>
  <c r="R527"/>
  <c r="B511"/>
  <c r="B499"/>
  <c r="Y490"/>
  <c r="Q482"/>
  <c r="AE602"/>
  <c r="S513"/>
  <c r="B492"/>
  <c r="Q475"/>
  <c r="D467"/>
  <c r="AA458"/>
  <c r="S450"/>
  <c r="K442"/>
  <c r="C434"/>
  <c r="Z425"/>
  <c r="R417"/>
  <c r="Q697"/>
  <c r="AD612"/>
  <c r="H567"/>
  <c r="W522"/>
  <c r="G506"/>
  <c r="B606"/>
  <c r="AA581"/>
  <c r="K565"/>
  <c r="Z548"/>
  <c r="AC605"/>
  <c r="Y581"/>
  <c r="I565"/>
  <c r="X548"/>
  <c r="W535"/>
  <c r="O527"/>
  <c r="G519"/>
  <c r="AD510"/>
  <c r="L643"/>
  <c r="Z575"/>
  <c r="O544"/>
  <c r="AD527"/>
  <c r="N511"/>
  <c r="H499"/>
  <c r="AE490"/>
  <c r="W482"/>
  <c r="G648"/>
  <c r="O576"/>
  <c r="Z544"/>
  <c r="J528"/>
  <c r="N593"/>
  <c r="B559"/>
  <c r="C536"/>
  <c r="E651"/>
  <c r="C617"/>
  <c r="J569"/>
  <c r="H523"/>
  <c r="W506"/>
  <c r="C607"/>
  <c r="L582"/>
  <c r="AA565"/>
  <c r="K549"/>
  <c r="AD606"/>
  <c r="J582"/>
  <c r="Y565"/>
  <c r="I549"/>
  <c r="AE535"/>
  <c r="W527"/>
  <c r="O519"/>
  <c r="G511"/>
  <c r="J651"/>
  <c r="AA576"/>
  <c r="AE544"/>
  <c r="O528"/>
  <c r="AD511"/>
  <c r="P499"/>
  <c r="H491"/>
  <c r="AE482"/>
  <c r="O656"/>
  <c r="P577"/>
  <c r="K545"/>
  <c r="Z528"/>
  <c r="P595"/>
  <c r="C560"/>
  <c r="S536"/>
  <c r="C520"/>
  <c r="R503"/>
  <c r="J495"/>
  <c r="B487"/>
  <c r="Y478"/>
  <c r="G593"/>
  <c r="X596"/>
  <c r="T596"/>
  <c r="M533"/>
  <c r="M608"/>
  <c r="Y506"/>
  <c r="V609"/>
  <c r="Y582"/>
  <c r="AE500"/>
  <c r="X561"/>
  <c r="U487"/>
  <c r="AC464"/>
  <c r="M448"/>
  <c r="AB431"/>
  <c r="L415"/>
  <c r="E583"/>
  <c r="F530"/>
  <c r="X545"/>
  <c r="J481"/>
  <c r="AB569"/>
  <c r="W500"/>
  <c r="B479"/>
  <c r="G489"/>
  <c r="Q460"/>
  <c r="AA438"/>
  <c r="E416"/>
  <c r="AE402"/>
  <c r="E392"/>
  <c r="Y380"/>
  <c r="AD369"/>
  <c r="E511"/>
  <c r="T484"/>
  <c r="C469"/>
  <c r="H458"/>
  <c r="AB446"/>
  <c r="B436"/>
  <c r="G425"/>
  <c r="AA413"/>
  <c r="G521"/>
  <c r="V490"/>
  <c r="S471"/>
  <c r="X460"/>
  <c r="AC449"/>
  <c r="R438"/>
  <c r="W427"/>
  <c r="AB416"/>
  <c r="Q405"/>
  <c r="V394"/>
  <c r="AA383"/>
  <c r="P372"/>
  <c r="AD471"/>
  <c r="S428"/>
  <c r="W396"/>
  <c r="E378"/>
  <c r="J365"/>
  <c r="B357"/>
  <c r="Y348"/>
  <c r="Q340"/>
  <c r="I332"/>
  <c r="AF323"/>
  <c r="X315"/>
  <c r="P307"/>
  <c r="H299"/>
  <c r="AE290"/>
  <c r="W282"/>
  <c r="AF559"/>
  <c r="B580"/>
  <c r="AE579"/>
  <c r="R526"/>
  <c r="G572"/>
  <c r="K498"/>
  <c r="AA572"/>
  <c r="N555"/>
  <c r="K504"/>
  <c r="N487"/>
  <c r="V544"/>
  <c r="K485"/>
  <c r="X463"/>
  <c r="H447"/>
  <c r="W430"/>
  <c r="G414"/>
  <c r="U404"/>
  <c r="M396"/>
  <c r="E388"/>
  <c r="AB379"/>
  <c r="T371"/>
  <c r="T534"/>
  <c r="K499"/>
  <c r="Z482"/>
  <c r="X470"/>
  <c r="P462"/>
  <c r="H454"/>
  <c r="AE445"/>
  <c r="W437"/>
  <c r="O429"/>
  <c r="G421"/>
  <c r="AD412"/>
  <c r="D534"/>
  <c r="G499"/>
  <c r="V482"/>
  <c r="V470"/>
  <c r="N462"/>
  <c r="L535"/>
  <c r="Z572"/>
  <c r="X572"/>
  <c r="AD522"/>
  <c r="X557"/>
  <c r="W494"/>
  <c r="M558"/>
  <c r="R543"/>
  <c r="I502"/>
  <c r="X485"/>
  <c r="I531"/>
  <c r="AE481"/>
  <c r="C462"/>
  <c r="R445"/>
  <c r="B429"/>
  <c r="Q412"/>
  <c r="X403"/>
  <c r="P395"/>
  <c r="H387"/>
  <c r="AE378"/>
  <c r="W370"/>
  <c r="M527"/>
  <c r="Q497"/>
  <c r="AF480"/>
  <c r="AA469"/>
  <c r="S461"/>
  <c r="K453"/>
  <c r="C445"/>
  <c r="Z436"/>
  <c r="R428"/>
  <c r="J420"/>
  <c r="B412"/>
  <c r="AB526"/>
  <c r="M497"/>
  <c r="AB480"/>
  <c r="Y469"/>
  <c r="Q461"/>
  <c r="I453"/>
  <c r="AF444"/>
  <c r="X436"/>
  <c r="P428"/>
  <c r="H420"/>
  <c r="AE411"/>
  <c r="W403"/>
  <c r="O395"/>
  <c r="G387"/>
  <c r="AD378"/>
  <c r="V370"/>
  <c r="B475"/>
  <c r="AF441"/>
  <c r="T409"/>
  <c r="D393"/>
  <c r="S376"/>
  <c r="Q364"/>
  <c r="I356"/>
  <c r="AF347"/>
  <c r="X339"/>
  <c r="P331"/>
  <c r="H323"/>
  <c r="AE314"/>
  <c r="W306"/>
  <c r="O298"/>
  <c r="G290"/>
  <c r="AD281"/>
  <c r="I557"/>
  <c r="Z536"/>
  <c r="P510"/>
  <c r="B425"/>
  <c r="J385"/>
  <c r="U493"/>
  <c r="M451"/>
  <c r="L418"/>
  <c r="AF476"/>
  <c r="S451"/>
  <c r="C435"/>
  <c r="R418"/>
  <c r="B402"/>
  <c r="Q385"/>
  <c r="AF368"/>
  <c r="V426"/>
  <c r="L416"/>
  <c r="D408"/>
  <c r="AA399"/>
  <c r="S391"/>
  <c r="K383"/>
  <c r="C375"/>
  <c r="N516"/>
  <c r="R459"/>
  <c r="Q426"/>
  <c r="AB401"/>
  <c r="E605"/>
  <c r="C587"/>
  <c r="W575"/>
  <c r="AB564"/>
  <c r="B554"/>
  <c r="V542"/>
  <c r="J614"/>
  <c r="K570"/>
  <c r="J517"/>
  <c r="F625"/>
  <c r="T582"/>
  <c r="AC559"/>
  <c r="AC624"/>
  <c r="R582"/>
  <c r="AA559"/>
  <c r="V538"/>
  <c r="AA527"/>
  <c r="P516"/>
  <c r="U505"/>
  <c r="L577"/>
  <c r="B539"/>
  <c r="L517"/>
  <c r="T499"/>
  <c r="I488"/>
  <c r="N477"/>
  <c r="AF577"/>
  <c r="M539"/>
  <c r="X623"/>
  <c r="S560"/>
  <c r="X533"/>
  <c r="H517"/>
  <c r="E502"/>
  <c r="AB493"/>
  <c r="T485"/>
  <c r="L477"/>
  <c r="H530"/>
  <c r="H498"/>
  <c r="W481"/>
  <c r="G470"/>
  <c r="AD461"/>
  <c r="V453"/>
  <c r="N445"/>
  <c r="F437"/>
  <c r="AC428"/>
  <c r="U420"/>
  <c r="M412"/>
  <c r="L616"/>
  <c r="X428"/>
  <c r="N418"/>
  <c r="F410"/>
  <c r="AC401"/>
  <c r="U393"/>
  <c r="M385"/>
  <c r="E377"/>
  <c r="Y640"/>
  <c r="Z467"/>
  <c r="Y434"/>
  <c r="AF405"/>
  <c r="P389"/>
  <c r="U589"/>
  <c r="Z578"/>
  <c r="O567"/>
  <c r="T556"/>
  <c r="Y545"/>
  <c r="AA691"/>
  <c r="H591"/>
  <c r="P523"/>
  <c r="AD647"/>
  <c r="Y587"/>
  <c r="D566"/>
  <c r="N647"/>
  <c r="W587"/>
  <c r="B566"/>
  <c r="K543"/>
  <c r="N530"/>
  <c r="S519"/>
  <c r="H508"/>
  <c r="V587"/>
  <c r="H545"/>
  <c r="Q522"/>
  <c r="G502"/>
  <c r="L491"/>
  <c r="AF479"/>
  <c r="K588"/>
  <c r="S545"/>
  <c r="AB522"/>
  <c r="AC570"/>
  <c r="AB537"/>
  <c r="L521"/>
  <c r="AA504"/>
  <c r="AD495"/>
  <c r="V487"/>
  <c r="N479"/>
  <c r="J547"/>
  <c r="Z430"/>
  <c r="P420"/>
  <c r="H412"/>
  <c r="AE403"/>
  <c r="W395"/>
  <c r="O387"/>
  <c r="G379"/>
  <c r="AD370"/>
  <c r="AD476"/>
  <c r="B443"/>
  <c r="E410"/>
  <c r="T393"/>
  <c r="Y593"/>
  <c r="M581"/>
  <c r="R570"/>
  <c r="G559"/>
  <c r="L548"/>
  <c r="AF658"/>
  <c r="Z675"/>
  <c r="I532"/>
  <c r="AE506"/>
  <c r="G595"/>
  <c r="I571"/>
  <c r="S549"/>
  <c r="C595"/>
  <c r="G571"/>
  <c r="Q549"/>
  <c r="AF532"/>
  <c r="F522"/>
  <c r="K511"/>
  <c r="J605"/>
  <c r="U554"/>
  <c r="W528"/>
  <c r="AF505"/>
  <c r="AD493"/>
  <c r="D483"/>
  <c r="S606"/>
  <c r="J555"/>
  <c r="C529"/>
  <c r="H581"/>
  <c r="AF541"/>
  <c r="P525"/>
  <c r="AE508"/>
  <c r="AF497"/>
  <c r="X489"/>
  <c r="P481"/>
  <c r="K580"/>
  <c r="O509"/>
  <c r="AE489"/>
  <c r="K474"/>
  <c r="C466"/>
  <c r="Z457"/>
  <c r="R449"/>
  <c r="J441"/>
  <c r="B433"/>
  <c r="Y424"/>
  <c r="Q416"/>
  <c r="AC622"/>
  <c r="Q603"/>
  <c r="AE558"/>
  <c r="U520"/>
  <c r="L502"/>
  <c r="X455"/>
  <c r="W422"/>
  <c r="J593"/>
  <c r="M512"/>
  <c r="AC601"/>
  <c r="U575"/>
  <c r="AF554"/>
  <c r="Y601"/>
  <c r="S575"/>
  <c r="AD554"/>
  <c r="V534"/>
  <c r="L524"/>
  <c r="B514"/>
  <c r="AA626"/>
  <c r="N563"/>
  <c r="E534"/>
  <c r="L509"/>
  <c r="E496"/>
  <c r="Z485"/>
  <c r="N629"/>
  <c r="C564"/>
  <c r="P534"/>
  <c r="AD587"/>
  <c r="U546"/>
  <c r="X525"/>
  <c r="S605"/>
  <c r="Q544"/>
  <c r="AC512"/>
  <c r="AD602"/>
  <c r="F576"/>
  <c r="Q555"/>
  <c r="Z602"/>
  <c r="D576"/>
  <c r="O555"/>
  <c r="AD534"/>
  <c r="T524"/>
  <c r="J514"/>
  <c r="AE630"/>
  <c r="O564"/>
  <c r="U534"/>
  <c r="AB509"/>
  <c r="M496"/>
  <c r="C486"/>
  <c r="R633"/>
  <c r="D565"/>
  <c r="AF534"/>
  <c r="AE588"/>
  <c r="V547"/>
  <c r="I526"/>
  <c r="Q502"/>
  <c r="G492"/>
  <c r="AB481"/>
  <c r="K533"/>
  <c r="AB494"/>
  <c r="W474"/>
  <c r="K462"/>
  <c r="AF451"/>
  <c r="V441"/>
  <c r="J429"/>
  <c r="AE418"/>
  <c r="N600"/>
  <c r="P562"/>
  <c r="AC545"/>
  <c r="S587"/>
  <c r="C571"/>
  <c r="E557"/>
  <c r="W543"/>
  <c r="L598"/>
  <c r="Q524"/>
  <c r="J629"/>
  <c r="J572"/>
  <c r="U670"/>
  <c r="S583"/>
  <c r="R550"/>
  <c r="AD530"/>
  <c r="Q517"/>
  <c r="Q616"/>
  <c r="M546"/>
  <c r="M518"/>
  <c r="O494"/>
  <c r="B481"/>
  <c r="C580"/>
  <c r="D530"/>
  <c r="AE572"/>
  <c r="Y534"/>
  <c r="AF509"/>
  <c r="O496"/>
  <c r="E486"/>
  <c r="S588"/>
  <c r="M503"/>
  <c r="X482"/>
  <c r="S466"/>
  <c r="I456"/>
  <c r="AD445"/>
  <c r="R433"/>
  <c r="H423"/>
  <c r="AC412"/>
  <c r="U607"/>
  <c r="S546"/>
  <c r="N513"/>
  <c r="AE603"/>
  <c r="V576"/>
  <c r="B556"/>
  <c r="AA603"/>
  <c r="T576"/>
  <c r="AE555"/>
  <c r="G535"/>
  <c r="AB524"/>
  <c r="R514"/>
  <c r="D635"/>
  <c r="P565"/>
  <c r="F535"/>
  <c r="M510"/>
  <c r="U496"/>
  <c r="K486"/>
  <c r="V637"/>
  <c r="E566"/>
  <c r="Q535"/>
  <c r="AF589"/>
  <c r="W548"/>
  <c r="B602"/>
  <c r="AA579"/>
  <c r="N566"/>
  <c r="P552"/>
  <c r="Y618"/>
  <c r="S578"/>
  <c r="H515"/>
  <c r="C591"/>
  <c r="AF562"/>
  <c r="Q612"/>
  <c r="D568"/>
  <c r="I541"/>
  <c r="J526"/>
  <c r="Y509"/>
  <c r="P581"/>
  <c r="AE536"/>
  <c r="AD503"/>
  <c r="Z489"/>
  <c r="AB475"/>
  <c r="D549"/>
  <c r="L653"/>
  <c r="M554"/>
  <c r="N523"/>
  <c r="F503"/>
  <c r="AA492"/>
  <c r="O480"/>
  <c r="P538"/>
  <c r="F496"/>
  <c r="J473"/>
  <c r="AE462"/>
  <c r="U452"/>
  <c r="I440"/>
  <c r="AD429"/>
  <c r="T419"/>
  <c r="Z599"/>
  <c r="Z609"/>
  <c r="U528"/>
  <c r="I658"/>
  <c r="D590"/>
  <c r="O569"/>
  <c r="X657"/>
  <c r="B590"/>
  <c r="M569"/>
  <c r="T544"/>
  <c r="S531"/>
  <c r="I521"/>
  <c r="AB508"/>
  <c r="AD593"/>
  <c r="B551"/>
  <c r="Z523"/>
  <c r="L503"/>
  <c r="B493"/>
  <c r="U480"/>
  <c r="H595"/>
  <c r="V551"/>
  <c r="F524"/>
  <c r="R575"/>
  <c r="G540"/>
  <c r="AD603"/>
  <c r="J617"/>
  <c r="V529"/>
  <c r="P665"/>
  <c r="T590"/>
  <c r="AE569"/>
  <c r="O664"/>
  <c r="R590"/>
  <c r="AC569"/>
  <c r="E545"/>
  <c r="AA531"/>
  <c r="Q521"/>
  <c r="E509"/>
  <c r="AF595"/>
  <c r="C552"/>
  <c r="K524"/>
  <c r="V503"/>
  <c r="J493"/>
  <c r="AC480"/>
  <c r="J597"/>
  <c r="W552"/>
  <c r="V524"/>
  <c r="S576"/>
  <c r="W540"/>
  <c r="AD515"/>
  <c r="N499"/>
  <c r="D489"/>
  <c r="W476"/>
  <c r="C518"/>
  <c r="T653"/>
  <c r="E525"/>
  <c r="Z539"/>
  <c r="M480"/>
  <c r="X549"/>
  <c r="O484"/>
  <c r="AC495"/>
  <c r="Y460"/>
  <c r="E440"/>
  <c r="P419"/>
  <c r="D550"/>
  <c r="Q509"/>
  <c r="T491"/>
  <c r="L537"/>
  <c r="L489"/>
  <c r="S501"/>
  <c r="L455"/>
  <c r="P427"/>
  <c r="R405"/>
  <c r="B389"/>
  <c r="T375"/>
  <c r="O521"/>
  <c r="O479"/>
  <c r="M463"/>
  <c r="AE449"/>
  <c r="O433"/>
  <c r="Q419"/>
  <c r="K541"/>
  <c r="P484"/>
  <c r="N466"/>
  <c r="P452"/>
  <c r="AE435"/>
  <c r="B422"/>
  <c r="T408"/>
  <c r="D392"/>
  <c r="F378"/>
  <c r="K489"/>
  <c r="G416"/>
  <c r="M386"/>
  <c r="L367"/>
  <c r="AE354"/>
  <c r="U344"/>
  <c r="K334"/>
  <c r="AD321"/>
  <c r="T311"/>
  <c r="J301"/>
  <c r="AC288"/>
  <c r="B627"/>
  <c r="N602"/>
  <c r="O563"/>
  <c r="B510"/>
  <c r="T509"/>
  <c r="AF542"/>
  <c r="AA520"/>
  <c r="R491"/>
  <c r="V516"/>
  <c r="AF471"/>
  <c r="L451"/>
  <c r="S426"/>
  <c r="Y408"/>
  <c r="O398"/>
  <c r="C386"/>
  <c r="X375"/>
  <c r="C556"/>
  <c r="G495"/>
  <c r="AB474"/>
  <c r="R464"/>
  <c r="F452"/>
  <c r="AA441"/>
  <c r="Q431"/>
  <c r="E419"/>
  <c r="C588"/>
  <c r="K503"/>
  <c r="R478"/>
  <c r="R466"/>
  <c r="T603"/>
  <c r="J556"/>
  <c r="W539"/>
  <c r="AA590"/>
  <c r="O486"/>
  <c r="E636"/>
  <c r="H509"/>
  <c r="T481"/>
  <c r="P498"/>
  <c r="G466"/>
  <c r="N441"/>
  <c r="Y420"/>
  <c r="Z405"/>
  <c r="N393"/>
  <c r="D383"/>
  <c r="Y372"/>
  <c r="J516"/>
  <c r="I489"/>
  <c r="AC471"/>
  <c r="Q459"/>
  <c r="G449"/>
  <c r="AB438"/>
  <c r="P426"/>
  <c r="F416"/>
  <c r="M543"/>
  <c r="I493"/>
  <c r="AC473"/>
  <c r="S463"/>
  <c r="G451"/>
  <c r="AB440"/>
  <c r="R430"/>
  <c r="F418"/>
  <c r="AA407"/>
  <c r="Q397"/>
  <c r="E385"/>
  <c r="Z374"/>
  <c r="M491"/>
  <c r="X433"/>
  <c r="L401"/>
  <c r="W380"/>
  <c r="O362"/>
  <c r="E352"/>
  <c r="Z341"/>
  <c r="N329"/>
  <c r="D319"/>
  <c r="Y308"/>
  <c r="M296"/>
  <c r="C286"/>
  <c r="K557"/>
  <c r="C528"/>
  <c r="C458"/>
  <c r="R393"/>
  <c r="E477"/>
  <c r="AB434"/>
  <c r="Q493"/>
  <c r="O447"/>
  <c r="Z426"/>
  <c r="F406"/>
  <c r="M381"/>
  <c r="K468"/>
  <c r="I406"/>
  <c r="H373"/>
  <c r="W609"/>
  <c r="AF604"/>
  <c r="AB604"/>
  <c r="O535"/>
  <c r="H639"/>
  <c r="AC510"/>
  <c r="Z641"/>
  <c r="L591"/>
  <c r="B503"/>
  <c r="AF569"/>
  <c r="V488"/>
  <c r="N465"/>
  <c r="AC448"/>
  <c r="M432"/>
  <c r="AB415"/>
  <c r="I587"/>
  <c r="J534"/>
  <c r="T553"/>
  <c r="L483"/>
  <c r="M586"/>
  <c r="X501"/>
  <c r="C480"/>
  <c r="K493"/>
  <c r="R461"/>
  <c r="AB439"/>
  <c r="G418"/>
  <c r="P403"/>
  <c r="U392"/>
  <c r="Z381"/>
  <c r="O370"/>
  <c r="G513"/>
  <c r="V486"/>
  <c r="S469"/>
  <c r="X458"/>
  <c r="AC447"/>
  <c r="R436"/>
  <c r="W425"/>
  <c r="AB414"/>
  <c r="Z524"/>
  <c r="W491"/>
  <c r="T472"/>
  <c r="I461"/>
  <c r="N450"/>
  <c r="S439"/>
  <c r="H428"/>
  <c r="M417"/>
  <c r="R406"/>
  <c r="G395"/>
  <c r="L384"/>
  <c r="Q373"/>
  <c r="AF473"/>
  <c r="U430"/>
  <c r="Y398"/>
  <c r="F379"/>
  <c r="Z365"/>
  <c r="R357"/>
  <c r="J349"/>
  <c r="B341"/>
  <c r="Y332"/>
  <c r="Q324"/>
  <c r="I316"/>
  <c r="AF307"/>
  <c r="X299"/>
  <c r="P291"/>
  <c r="H283"/>
  <c r="Q576"/>
  <c r="F584"/>
  <c r="D584"/>
  <c r="T528"/>
  <c r="O580"/>
  <c r="M500"/>
  <c r="D581"/>
  <c r="V563"/>
  <c r="M506"/>
  <c r="O488"/>
  <c r="V559"/>
  <c r="M487"/>
  <c r="Y464"/>
  <c r="I448"/>
  <c r="X431"/>
  <c r="H415"/>
  <c r="F405"/>
  <c r="AC396"/>
  <c r="U388"/>
  <c r="M380"/>
  <c r="E372"/>
  <c r="X538"/>
  <c r="L500"/>
  <c r="AA483"/>
  <c r="I471"/>
  <c r="AF462"/>
  <c r="X454"/>
  <c r="P446"/>
  <c r="H438"/>
  <c r="AE429"/>
  <c r="W421"/>
  <c r="O413"/>
  <c r="H538"/>
  <c r="H500"/>
  <c r="W483"/>
  <c r="G471"/>
  <c r="AD462"/>
  <c r="T547"/>
  <c r="AD576"/>
  <c r="AB576"/>
  <c r="AF524"/>
  <c r="AF565"/>
  <c r="Y496"/>
  <c r="U566"/>
  <c r="H549"/>
  <c r="J503"/>
  <c r="Y486"/>
  <c r="Q539"/>
  <c r="B484"/>
  <c r="D463"/>
  <c r="S446"/>
  <c r="C430"/>
  <c r="R413"/>
  <c r="I404"/>
  <c r="AF395"/>
  <c r="X387"/>
  <c r="P379"/>
  <c r="H371"/>
  <c r="Q531"/>
  <c r="R498"/>
  <c r="B482"/>
  <c r="L470"/>
  <c r="D462"/>
  <c r="AA453"/>
  <c r="S445"/>
  <c r="K437"/>
  <c r="C429"/>
  <c r="Z420"/>
  <c r="R412"/>
  <c r="AF530"/>
  <c r="N498"/>
  <c r="AC481"/>
  <c r="J470"/>
  <c r="B462"/>
  <c r="Y453"/>
  <c r="Q445"/>
  <c r="I437"/>
  <c r="AF428"/>
  <c r="X420"/>
  <c r="P412"/>
  <c r="H404"/>
  <c r="AE395"/>
  <c r="W387"/>
  <c r="O379"/>
  <c r="G371"/>
  <c r="AF478"/>
  <c r="C444"/>
  <c r="B411"/>
  <c r="E394"/>
  <c r="T377"/>
  <c r="B365"/>
  <c r="Y356"/>
  <c r="Q348"/>
  <c r="V581"/>
  <c r="O585"/>
  <c r="M585"/>
  <c r="I529"/>
  <c r="B583"/>
  <c r="B501"/>
  <c r="V583"/>
  <c r="I566"/>
  <c r="AA496"/>
  <c r="O537"/>
  <c r="Q483"/>
  <c r="AA462"/>
  <c r="K446"/>
  <c r="Z429"/>
  <c r="J413"/>
  <c r="T566"/>
  <c r="B526"/>
  <c r="L533"/>
  <c r="Q703"/>
  <c r="L553"/>
  <c r="T497"/>
  <c r="AD475"/>
  <c r="C485"/>
  <c r="N457"/>
  <c r="X435"/>
  <c r="C414"/>
  <c r="N401"/>
  <c r="S390"/>
  <c r="X379"/>
  <c r="G622"/>
  <c r="AD504"/>
  <c r="R482"/>
  <c r="Q467"/>
  <c r="V456"/>
  <c r="AA445"/>
  <c r="P434"/>
  <c r="U423"/>
  <c r="Z412"/>
  <c r="AF514"/>
  <c r="S487"/>
  <c r="R470"/>
  <c r="G459"/>
  <c r="L448"/>
  <c r="Q437"/>
  <c r="F426"/>
  <c r="K415"/>
  <c r="P404"/>
  <c r="E393"/>
  <c r="J382"/>
  <c r="O371"/>
  <c r="X465"/>
  <c r="M422"/>
  <c r="U394"/>
  <c r="C376"/>
  <c r="I364"/>
  <c r="AF355"/>
  <c r="X347"/>
  <c r="P339"/>
  <c r="H331"/>
  <c r="AE322"/>
  <c r="W314"/>
  <c r="O306"/>
  <c r="G298"/>
  <c r="AD289"/>
  <c r="V281"/>
  <c r="J533"/>
  <c r="Y571"/>
  <c r="W571"/>
  <c r="N522"/>
  <c r="V555"/>
  <c r="G494"/>
  <c r="K556"/>
  <c r="Q542"/>
  <c r="AB501"/>
  <c r="L485"/>
  <c r="F528"/>
  <c r="G481"/>
  <c r="V461"/>
  <c r="F445"/>
  <c r="U428"/>
  <c r="E412"/>
  <c r="AF463"/>
  <c r="AE430"/>
  <c r="C642"/>
  <c r="Q516"/>
  <c r="G626"/>
  <c r="Y579"/>
  <c r="E559"/>
  <c r="AD625"/>
  <c r="W579"/>
  <c r="C559"/>
  <c r="Z538"/>
  <c r="N526"/>
  <c r="D516"/>
  <c r="Y505"/>
  <c r="V571"/>
  <c r="I538"/>
  <c r="T517"/>
  <c r="G498"/>
  <c r="AB487"/>
  <c r="R477"/>
  <c r="K572"/>
  <c r="T538"/>
  <c r="Z625"/>
  <c r="AC554"/>
  <c r="AB529"/>
  <c r="P620"/>
  <c r="B561"/>
  <c r="B517"/>
  <c r="I628"/>
  <c r="J580"/>
  <c r="U559"/>
  <c r="AF627"/>
  <c r="H580"/>
  <c r="S559"/>
  <c r="C539"/>
  <c r="V526"/>
  <c r="L516"/>
  <c r="B506"/>
  <c r="W572"/>
  <c r="Y538"/>
  <c r="E518"/>
  <c r="O498"/>
  <c r="E488"/>
  <c r="Z477"/>
  <c r="L573"/>
  <c r="E539"/>
  <c r="AD629"/>
  <c r="AD555"/>
  <c r="M530"/>
  <c r="X509"/>
  <c r="I494"/>
  <c r="AD483"/>
  <c r="Q586"/>
  <c r="AF498"/>
  <c r="L478"/>
  <c r="O466"/>
  <c r="C454"/>
  <c r="X443"/>
  <c r="N433"/>
  <c r="B421"/>
  <c r="Q610"/>
  <c r="L600"/>
  <c r="N562"/>
  <c r="F590"/>
  <c r="X576"/>
  <c r="H560"/>
  <c r="J546"/>
  <c r="R622"/>
  <c r="K534"/>
  <c r="W672"/>
  <c r="U583"/>
  <c r="T550"/>
  <c r="X588"/>
  <c r="AC561"/>
  <c r="B534"/>
  <c r="D520"/>
  <c r="F506"/>
  <c r="W556"/>
  <c r="S524"/>
  <c r="E500"/>
  <c r="T483"/>
  <c r="M590"/>
  <c r="O541"/>
  <c r="L585"/>
  <c r="AC538"/>
  <c r="I518"/>
  <c r="Q498"/>
  <c r="G488"/>
  <c r="AB477"/>
  <c r="Q511"/>
  <c r="AB486"/>
  <c r="W470"/>
  <c r="K458"/>
  <c r="AF447"/>
  <c r="V437"/>
  <c r="J425"/>
  <c r="AE414"/>
  <c r="T624"/>
  <c r="D563"/>
  <c r="R517"/>
  <c r="K630"/>
  <c r="Z580"/>
  <c r="F560"/>
  <c r="C630"/>
  <c r="X580"/>
  <c r="D560"/>
  <c r="O539"/>
  <c r="AD526"/>
  <c r="T516"/>
  <c r="J506"/>
  <c r="X573"/>
  <c r="J539"/>
  <c r="U518"/>
  <c r="W498"/>
  <c r="M488"/>
  <c r="C478"/>
  <c r="M574"/>
  <c r="U539"/>
  <c r="C634"/>
  <c r="AE556"/>
  <c r="H608"/>
  <c r="Q585"/>
  <c r="AF568"/>
  <c r="C555"/>
  <c r="U541"/>
  <c r="N621"/>
  <c r="M520"/>
  <c r="Y612"/>
  <c r="F568"/>
  <c r="J637"/>
  <c r="O579"/>
  <c r="N546"/>
  <c r="AB528"/>
  <c r="O515"/>
  <c r="B597"/>
  <c r="E542"/>
  <c r="I514"/>
  <c r="M492"/>
  <c r="AE478"/>
  <c r="Z571"/>
  <c r="AE525"/>
  <c r="W564"/>
  <c r="V531"/>
  <c r="AC506"/>
  <c r="AC494"/>
  <c r="S484"/>
  <c r="Z563"/>
  <c r="J500"/>
  <c r="U479"/>
  <c r="B465"/>
  <c r="W454"/>
  <c r="M444"/>
  <c r="AF431"/>
  <c r="V421"/>
  <c r="W702"/>
  <c r="I595"/>
  <c r="AC536"/>
  <c r="K510"/>
  <c r="Y597"/>
  <c r="S573"/>
  <c r="AD552"/>
  <c r="U597"/>
  <c r="Q573"/>
  <c r="AB552"/>
  <c r="U533"/>
  <c r="K523"/>
  <c r="AF512"/>
  <c r="O610"/>
  <c r="J559"/>
  <c r="C532"/>
  <c r="J507"/>
  <c r="D495"/>
  <c r="Y484"/>
  <c r="AC612"/>
  <c r="AD559"/>
  <c r="N532"/>
  <c r="Z583"/>
  <c r="K544"/>
  <c r="Q725"/>
  <c r="K597"/>
  <c r="AD537"/>
  <c r="AA510"/>
  <c r="Z598"/>
  <c r="D574"/>
  <c r="O553"/>
  <c r="V598"/>
  <c r="B574"/>
  <c r="M553"/>
  <c r="AC533"/>
  <c r="S523"/>
  <c r="I513"/>
  <c r="O614"/>
  <c r="K560"/>
  <c r="S532"/>
  <c r="Z507"/>
  <c r="L495"/>
  <c r="B485"/>
  <c r="B617"/>
  <c r="AE560"/>
  <c r="AD532"/>
  <c r="AA584"/>
  <c r="AA544"/>
  <c r="G524"/>
  <c r="P501"/>
  <c r="F491"/>
  <c r="AA480"/>
  <c r="U548"/>
  <c r="V560"/>
  <c r="D544"/>
  <c r="Q566"/>
  <c r="U488"/>
  <c r="U523"/>
  <c r="W492"/>
  <c r="Z504"/>
  <c r="B469"/>
  <c r="I444"/>
  <c r="T423"/>
  <c r="P507"/>
  <c r="AA519"/>
  <c r="AD501"/>
  <c r="O525"/>
  <c r="R495"/>
  <c r="J520"/>
  <c r="V465"/>
  <c r="U432"/>
  <c r="U408"/>
  <c r="W394"/>
  <c r="G378"/>
  <c r="AA541"/>
  <c r="Z490"/>
  <c r="P466"/>
  <c r="R452"/>
  <c r="T438"/>
  <c r="D422"/>
  <c r="AF585"/>
  <c r="AA495"/>
  <c r="AF468"/>
  <c r="C455"/>
  <c r="U441"/>
  <c r="E425"/>
  <c r="G411"/>
  <c r="I397"/>
  <c r="X380"/>
  <c r="U527"/>
  <c r="AC438"/>
  <c r="R391"/>
  <c r="AB369"/>
  <c r="D359"/>
  <c r="W346"/>
  <c r="M336"/>
  <c r="C326"/>
  <c r="V313"/>
  <c r="L303"/>
  <c r="B293"/>
  <c r="U280"/>
  <c r="M504"/>
  <c r="J602"/>
  <c r="J518"/>
  <c r="E526"/>
  <c r="P631"/>
  <c r="I534"/>
  <c r="V495"/>
  <c r="E646"/>
  <c r="C477"/>
  <c r="P455"/>
  <c r="AA434"/>
  <c r="AA410"/>
  <c r="Q400"/>
  <c r="G390"/>
  <c r="Z377"/>
  <c r="D589"/>
  <c r="O503"/>
  <c r="V478"/>
  <c r="T466"/>
  <c r="J456"/>
  <c r="AC443"/>
  <c r="S433"/>
  <c r="I423"/>
  <c r="AB410"/>
  <c r="M511"/>
  <c r="Z486"/>
  <c r="T468"/>
  <c r="V626"/>
  <c r="K589"/>
  <c r="H556"/>
  <c r="N506"/>
  <c r="AE502"/>
  <c r="Y535"/>
  <c r="P517"/>
  <c r="AB489"/>
  <c r="AE509"/>
  <c r="K470"/>
  <c r="V449"/>
  <c r="AC424"/>
  <c r="AB407"/>
  <c r="R397"/>
  <c r="F385"/>
  <c r="AA374"/>
  <c r="AC543"/>
  <c r="M493"/>
  <c r="AE473"/>
  <c r="U463"/>
  <c r="I451"/>
  <c r="AD440"/>
  <c r="T430"/>
  <c r="H418"/>
  <c r="T573"/>
  <c r="Q501"/>
  <c r="X476"/>
  <c r="U465"/>
  <c r="K455"/>
  <c r="AD442"/>
  <c r="T432"/>
  <c r="J422"/>
  <c r="AC409"/>
  <c r="S399"/>
  <c r="I389"/>
  <c r="AB376"/>
  <c r="J512"/>
  <c r="I450"/>
  <c r="P405"/>
  <c r="AA384"/>
  <c r="S366"/>
  <c r="G354"/>
  <c r="AB343"/>
  <c r="R333"/>
  <c r="F321"/>
  <c r="AA310"/>
  <c r="Q300"/>
  <c r="E288"/>
  <c r="W514"/>
  <c r="AE486"/>
  <c r="S474"/>
  <c r="Z401"/>
  <c r="Z516"/>
  <c r="E443"/>
  <c r="R516"/>
  <c r="W455"/>
  <c r="AD430"/>
  <c r="J410"/>
  <c r="U389"/>
  <c r="P494"/>
  <c r="Y418"/>
  <c r="P381"/>
  <c r="V651"/>
  <c r="V505"/>
  <c r="J548"/>
  <c r="H548"/>
  <c r="V510"/>
  <c r="N527"/>
  <c r="O482"/>
  <c r="Y527"/>
  <c r="B519"/>
  <c r="I478"/>
  <c r="AD496"/>
  <c r="R469"/>
  <c r="B453"/>
  <c r="Q436"/>
  <c r="AF419"/>
  <c r="T511"/>
  <c r="F554"/>
  <c r="U620"/>
  <c r="V493"/>
  <c r="S529"/>
  <c r="K512"/>
  <c r="H485"/>
  <c r="Y503"/>
  <c r="X467"/>
  <c r="B445"/>
  <c r="L423"/>
  <c r="S406"/>
  <c r="H395"/>
  <c r="M384"/>
  <c r="R373"/>
  <c r="K525"/>
  <c r="AA491"/>
  <c r="V472"/>
  <c r="K461"/>
  <c r="P450"/>
  <c r="U439"/>
  <c r="J428"/>
  <c r="O417"/>
  <c r="AE552"/>
  <c r="AB496"/>
  <c r="G475"/>
  <c r="L464"/>
  <c r="AF452"/>
  <c r="F442"/>
  <c r="K431"/>
  <c r="AE419"/>
  <c r="E409"/>
  <c r="J398"/>
  <c r="AD386"/>
  <c r="D376"/>
  <c r="S497"/>
  <c r="AE440"/>
  <c r="AD403"/>
  <c r="J383"/>
  <c r="AB367"/>
  <c r="T359"/>
  <c r="L351"/>
  <c r="D343"/>
  <c r="AA334"/>
  <c r="S326"/>
  <c r="K318"/>
  <c r="C310"/>
  <c r="Z301"/>
  <c r="R293"/>
  <c r="J285"/>
  <c r="Q631"/>
  <c r="W610"/>
  <c r="R610"/>
  <c r="AB536"/>
  <c r="AA503"/>
  <c r="X513"/>
  <c r="T475"/>
  <c r="W602"/>
  <c r="U514"/>
  <c r="S492"/>
  <c r="C476"/>
  <c r="U495"/>
  <c r="AC468"/>
  <c r="M452"/>
  <c r="AB435"/>
  <c r="L419"/>
  <c r="H407"/>
  <c r="AE398"/>
  <c r="W390"/>
  <c r="O382"/>
  <c r="G374"/>
  <c r="K564"/>
  <c r="O505"/>
  <c r="AE487"/>
  <c r="K473"/>
  <c r="C465"/>
  <c r="Z456"/>
  <c r="R448"/>
  <c r="J440"/>
  <c r="B432"/>
  <c r="Y423"/>
  <c r="Q415"/>
  <c r="J563"/>
  <c r="G505"/>
  <c r="AA487"/>
  <c r="I473"/>
  <c r="AF464"/>
  <c r="F592"/>
  <c r="H596"/>
  <c r="D596"/>
  <c r="I533"/>
  <c r="L607"/>
  <c r="Q506"/>
  <c r="U608"/>
  <c r="I582"/>
  <c r="J511"/>
  <c r="AC490"/>
  <c r="D607"/>
  <c r="J492"/>
  <c r="H467"/>
  <c r="W450"/>
  <c r="G434"/>
  <c r="V417"/>
  <c r="K406"/>
  <c r="C398"/>
  <c r="Z389"/>
  <c r="R381"/>
  <c r="J373"/>
  <c r="AB549"/>
  <c r="V502"/>
  <c r="F486"/>
  <c r="N472"/>
  <c r="F464"/>
  <c r="AC455"/>
  <c r="U447"/>
  <c r="M439"/>
  <c r="E431"/>
  <c r="AB422"/>
  <c r="T414"/>
  <c r="AA548"/>
  <c r="R502"/>
  <c r="B486"/>
  <c r="L472"/>
  <c r="D464"/>
  <c r="AA455"/>
  <c r="S447"/>
  <c r="K439"/>
  <c r="C431"/>
  <c r="Z422"/>
  <c r="R414"/>
  <c r="J406"/>
  <c r="B398"/>
  <c r="Y389"/>
  <c r="Q381"/>
  <c r="I373"/>
  <c r="Q495"/>
  <c r="K452"/>
  <c r="J419"/>
  <c r="I398"/>
  <c r="X381"/>
  <c r="D367"/>
  <c r="AA358"/>
  <c r="S350"/>
  <c r="AA641"/>
  <c r="AB615"/>
  <c r="T615"/>
  <c r="Q537"/>
  <c r="P504"/>
  <c r="B515"/>
  <c r="I476"/>
  <c r="AB607"/>
  <c r="U506"/>
  <c r="AA598"/>
  <c r="I472"/>
  <c r="H439"/>
  <c r="D655"/>
  <c r="Y532"/>
  <c r="W642"/>
  <c r="B588"/>
  <c r="I563"/>
  <c r="O642"/>
  <c r="AE587"/>
  <c r="G563"/>
  <c r="R542"/>
  <c r="R530"/>
  <c r="F518"/>
  <c r="AA507"/>
  <c r="G588"/>
  <c r="M542"/>
  <c r="X521"/>
  <c r="K502"/>
  <c r="AD489"/>
  <c r="T479"/>
  <c r="AA588"/>
  <c r="X542"/>
  <c r="D522"/>
  <c r="N571"/>
  <c r="AF533"/>
  <c r="K668"/>
  <c r="N597"/>
  <c r="F521"/>
  <c r="AB645"/>
  <c r="R588"/>
  <c r="Y563"/>
  <c r="L645"/>
  <c r="P588"/>
  <c r="W563"/>
  <c r="C543"/>
  <c r="Z530"/>
  <c r="N518"/>
  <c r="D508"/>
  <c r="H589"/>
  <c r="AC542"/>
  <c r="I522"/>
  <c r="S502"/>
  <c r="G490"/>
  <c r="AB479"/>
  <c r="AB589"/>
  <c r="I543"/>
  <c r="T522"/>
  <c r="O572"/>
  <c r="Q534"/>
  <c r="AB513"/>
  <c r="M498"/>
  <c r="AF485"/>
  <c r="V475"/>
  <c r="AF510"/>
  <c r="P482"/>
  <c r="Q468"/>
  <c r="G458"/>
  <c r="Z445"/>
  <c r="P435"/>
  <c r="F425"/>
  <c r="Y412"/>
  <c r="T700"/>
  <c r="H600"/>
  <c r="AA595"/>
  <c r="K579"/>
  <c r="M565"/>
  <c r="AB548"/>
  <c r="AF605"/>
  <c r="O574"/>
  <c r="AF507"/>
  <c r="Z588"/>
  <c r="AE561"/>
  <c r="G599"/>
  <c r="C567"/>
  <c r="G539"/>
  <c r="V522"/>
  <c r="I509"/>
  <c r="N579"/>
  <c r="X529"/>
  <c r="W502"/>
  <c r="J489"/>
  <c r="D619"/>
  <c r="B547"/>
  <c r="AF631"/>
  <c r="B543"/>
  <c r="M522"/>
  <c r="U502"/>
  <c r="I490"/>
  <c r="AD479"/>
  <c r="L534"/>
  <c r="AF490"/>
  <c r="Y472"/>
  <c r="O462"/>
  <c r="C450"/>
  <c r="X439"/>
  <c r="N429"/>
  <c r="B417"/>
  <c r="R591"/>
  <c r="R601"/>
  <c r="V521"/>
  <c r="AF649"/>
  <c r="C589"/>
  <c r="J564"/>
  <c r="P649"/>
  <c r="AF588"/>
  <c r="H564"/>
  <c r="S543"/>
  <c r="C531"/>
  <c r="V518"/>
  <c r="L508"/>
  <c r="I590"/>
  <c r="N543"/>
  <c r="Y522"/>
  <c r="AA502"/>
  <c r="O490"/>
  <c r="E480"/>
  <c r="D591"/>
  <c r="Y543"/>
  <c r="E523"/>
  <c r="P573"/>
  <c r="B535"/>
  <c r="D588"/>
  <c r="V574"/>
  <c r="F558"/>
  <c r="H544"/>
  <c r="U635"/>
  <c r="C526"/>
  <c r="R637"/>
  <c r="Q579"/>
  <c r="P546"/>
  <c r="T584"/>
  <c r="Y557"/>
  <c r="AE531"/>
  <c r="B518"/>
  <c r="D504"/>
  <c r="O548"/>
  <c r="O520"/>
  <c r="C498"/>
  <c r="R481"/>
  <c r="E582"/>
  <c r="K537"/>
  <c r="D577"/>
  <c r="Z535"/>
  <c r="F515"/>
  <c r="AE496"/>
  <c r="U486"/>
  <c r="K476"/>
  <c r="K505"/>
  <c r="Y483"/>
  <c r="F469"/>
  <c r="Y456"/>
  <c r="O446"/>
  <c r="E436"/>
  <c r="X423"/>
  <c r="N413"/>
  <c r="I648"/>
  <c r="W550"/>
  <c r="O514"/>
  <c r="AD617"/>
  <c r="W577"/>
  <c r="C557"/>
  <c r="V617"/>
  <c r="U577"/>
  <c r="AF556"/>
  <c r="Y537"/>
  <c r="M525"/>
  <c r="C515"/>
  <c r="X504"/>
  <c r="R567"/>
  <c r="G536"/>
  <c r="R515"/>
  <c r="F497"/>
  <c r="AA486"/>
  <c r="Q476"/>
  <c r="G568"/>
  <c r="R536"/>
  <c r="AD609"/>
  <c r="Y550"/>
  <c r="Z527"/>
  <c r="Q656"/>
  <c r="Y552"/>
  <c r="AE514"/>
  <c r="AF619"/>
  <c r="H578"/>
  <c r="S557"/>
  <c r="X619"/>
  <c r="F578"/>
  <c r="Q557"/>
  <c r="B538"/>
  <c r="U525"/>
  <c r="K515"/>
  <c r="AF504"/>
  <c r="S568"/>
  <c r="W536"/>
  <c r="C516"/>
  <c r="N497"/>
  <c r="D487"/>
  <c r="Y476"/>
  <c r="H569"/>
  <c r="C537"/>
  <c r="N613"/>
  <c r="Z551"/>
  <c r="K528"/>
  <c r="V507"/>
  <c r="H493"/>
  <c r="AC482"/>
  <c r="V595"/>
  <c r="G577"/>
  <c r="T560"/>
  <c r="T508"/>
  <c r="AC496"/>
  <c r="F540"/>
  <c r="AC514"/>
  <c r="K521"/>
  <c r="F473"/>
  <c r="Q452"/>
  <c r="X427"/>
  <c r="M572"/>
  <c r="B550"/>
  <c r="D525"/>
  <c r="D546"/>
  <c r="G508"/>
  <c r="E574"/>
  <c r="AB471"/>
  <c r="AF443"/>
  <c r="H411"/>
  <c r="J397"/>
  <c r="AB383"/>
  <c r="B587"/>
  <c r="AE495"/>
  <c r="U471"/>
  <c r="E455"/>
  <c r="W441"/>
  <c r="Y427"/>
  <c r="I411"/>
  <c r="AF500"/>
  <c r="V474"/>
  <c r="F458"/>
  <c r="H444"/>
  <c r="J430"/>
  <c r="Y413"/>
  <c r="L400"/>
  <c r="N386"/>
  <c r="AC369"/>
  <c r="H449"/>
  <c r="AC402"/>
  <c r="AF373"/>
  <c r="F361"/>
  <c r="AA350"/>
  <c r="O338"/>
  <c r="E328"/>
  <c r="Z317"/>
  <c r="N305"/>
  <c r="D295"/>
  <c r="Y284"/>
  <c r="AC520"/>
  <c r="AF546"/>
  <c r="Z534"/>
  <c r="U542"/>
  <c r="Z481"/>
  <c r="O588"/>
  <c r="Z499"/>
  <c r="F479"/>
  <c r="S493"/>
  <c r="T459"/>
  <c r="AE438"/>
  <c r="K418"/>
  <c r="S402"/>
  <c r="I392"/>
  <c r="AD381"/>
  <c r="R369"/>
  <c r="U511"/>
  <c r="AD486"/>
  <c r="V468"/>
  <c r="L458"/>
  <c r="B448"/>
  <c r="U435"/>
  <c r="K425"/>
  <c r="AF414"/>
  <c r="U519"/>
  <c r="AD490"/>
  <c r="X472"/>
  <c r="L460"/>
  <c r="L631"/>
  <c r="I589"/>
  <c r="V514"/>
  <c r="AC518"/>
  <c r="E592"/>
  <c r="B527"/>
  <c r="AF493"/>
  <c r="M582"/>
  <c r="O474"/>
  <c r="Z453"/>
  <c r="F433"/>
  <c r="AD409"/>
  <c r="T399"/>
  <c r="J389"/>
  <c r="AC376"/>
  <c r="U574"/>
  <c r="U501"/>
  <c r="AB476"/>
  <c r="W465"/>
  <c r="M455"/>
  <c r="AF442"/>
  <c r="V432"/>
  <c r="L422"/>
  <c r="S634"/>
  <c r="Y507"/>
  <c r="AF484"/>
  <c r="W467"/>
  <c r="M457"/>
  <c r="C447"/>
  <c r="V434"/>
  <c r="L424"/>
  <c r="B414"/>
  <c r="U401"/>
  <c r="K391"/>
  <c r="AF380"/>
  <c r="U592"/>
  <c r="Q458"/>
  <c r="H417"/>
  <c r="AE388"/>
  <c r="U368"/>
  <c r="K358"/>
  <c r="AD345"/>
  <c r="T335"/>
  <c r="J325"/>
  <c r="AC312"/>
  <c r="S302"/>
  <c r="I292"/>
  <c r="Y596"/>
  <c r="O536"/>
  <c r="X481"/>
  <c r="C410"/>
  <c r="I650"/>
  <c r="U459"/>
  <c r="AA642"/>
  <c r="AA459"/>
  <c r="G439"/>
  <c r="N414"/>
  <c r="Y393"/>
  <c r="E373"/>
  <c r="J435"/>
  <c r="X389"/>
  <c r="AA362"/>
  <c r="G522"/>
  <c r="Z564"/>
  <c r="X564"/>
  <c r="AD518"/>
  <c r="AD543"/>
  <c r="W490"/>
  <c r="J544"/>
  <c r="R535"/>
  <c r="Q486"/>
  <c r="AB506"/>
  <c r="V473"/>
  <c r="F457"/>
  <c r="U440"/>
  <c r="E424"/>
  <c r="AC588"/>
  <c r="G587"/>
  <c r="S511"/>
  <c r="S508"/>
  <c r="I554"/>
  <c r="U522"/>
  <c r="N491"/>
  <c r="E527"/>
  <c r="AC472"/>
  <c r="H451"/>
  <c r="Q428"/>
  <c r="F409"/>
  <c r="K398"/>
  <c r="AE386"/>
  <c r="E376"/>
  <c r="AF553"/>
  <c r="AF496"/>
  <c r="K475"/>
  <c r="N464"/>
  <c r="C453"/>
  <c r="H442"/>
  <c r="M431"/>
  <c r="B420"/>
  <c r="Z597"/>
  <c r="C503"/>
  <c r="L480"/>
  <c r="AD466"/>
  <c r="D456"/>
  <c r="X444"/>
  <c r="AC433"/>
  <c r="C423"/>
  <c r="W411"/>
  <c r="AB400"/>
  <c r="B390"/>
  <c r="V378"/>
  <c r="F544"/>
  <c r="L453"/>
  <c r="D409"/>
  <c r="N387"/>
  <c r="AC370"/>
  <c r="V361"/>
  <c r="N353"/>
  <c r="F345"/>
  <c r="AC336"/>
  <c r="U328"/>
  <c r="M320"/>
  <c r="E312"/>
  <c r="AB303"/>
  <c r="T295"/>
  <c r="L287"/>
  <c r="W663"/>
  <c r="Q508"/>
  <c r="E551"/>
  <c r="C551"/>
  <c r="D512"/>
  <c r="I530"/>
  <c r="AB483"/>
  <c r="T530"/>
  <c r="AC522"/>
  <c r="W496"/>
  <c r="G480"/>
  <c r="J504"/>
  <c r="B473"/>
  <c r="Q456"/>
  <c r="AF439"/>
  <c r="P423"/>
  <c r="J409"/>
  <c r="B401"/>
  <c r="Y392"/>
  <c r="Q384"/>
  <c r="I376"/>
  <c r="AF603"/>
  <c r="AA485"/>
  <c r="P447"/>
  <c r="O414"/>
  <c r="O542"/>
  <c r="E504"/>
  <c r="U593"/>
  <c r="Q571"/>
  <c r="X546"/>
  <c r="Q593"/>
  <c r="O571"/>
  <c r="V546"/>
  <c r="T532"/>
  <c r="J522"/>
  <c r="AC509"/>
  <c r="G602"/>
  <c r="F555"/>
  <c r="AB525"/>
  <c r="H505"/>
  <c r="C494"/>
  <c r="V481"/>
  <c r="P603"/>
  <c r="Z555"/>
  <c r="H526"/>
  <c r="V579"/>
  <c r="I542"/>
  <c r="F631"/>
  <c r="AE656"/>
  <c r="Z533"/>
  <c r="U504"/>
  <c r="V594"/>
  <c r="B572"/>
  <c r="I547"/>
  <c r="R594"/>
  <c r="AE571"/>
  <c r="G547"/>
  <c r="AB532"/>
  <c r="R522"/>
  <c r="F510"/>
  <c r="I604"/>
  <c r="G556"/>
  <c r="M526"/>
  <c r="X505"/>
  <c r="K494"/>
  <c r="AD481"/>
  <c r="R605"/>
  <c r="AA556"/>
  <c r="X526"/>
  <c r="W580"/>
  <c r="Y542"/>
  <c r="AF517"/>
  <c r="O500"/>
  <c r="E490"/>
  <c r="X477"/>
  <c r="I519"/>
  <c r="X490"/>
  <c r="S470"/>
  <c r="I460"/>
  <c r="AD449"/>
  <c r="R437"/>
  <c r="H427"/>
  <c r="AC416"/>
  <c r="AB519"/>
  <c r="P696"/>
  <c r="F606"/>
  <c r="AC581"/>
  <c r="P568"/>
  <c r="R554"/>
  <c r="AF644"/>
  <c r="P599"/>
  <c r="L519"/>
  <c r="K599"/>
  <c r="E567"/>
  <c r="B629"/>
  <c r="H572"/>
  <c r="M545"/>
  <c r="L528"/>
  <c r="AA511"/>
  <c r="X589"/>
  <c r="D541"/>
  <c r="C508"/>
  <c r="AB491"/>
  <c r="AD477"/>
  <c r="L557"/>
  <c r="AD524"/>
  <c r="U562"/>
  <c r="Q526"/>
  <c r="AB505"/>
  <c r="M494"/>
  <c r="AF481"/>
  <c r="R555"/>
  <c r="I499"/>
  <c r="AA474"/>
  <c r="Q464"/>
  <c r="G454"/>
  <c r="Z441"/>
  <c r="P431"/>
  <c r="F421"/>
  <c r="N639"/>
  <c r="E591"/>
  <c r="AA534"/>
  <c r="F505"/>
  <c r="W595"/>
  <c r="R572"/>
  <c r="Y547"/>
  <c r="S595"/>
  <c r="P572"/>
  <c r="W547"/>
  <c r="E533"/>
  <c r="Z522"/>
  <c r="N510"/>
  <c r="K606"/>
  <c r="H557"/>
  <c r="AC526"/>
  <c r="I506"/>
  <c r="S494"/>
  <c r="G482"/>
  <c r="T607"/>
  <c r="AB557"/>
  <c r="I527"/>
  <c r="X581"/>
  <c r="J543"/>
  <c r="W591"/>
  <c r="I577"/>
  <c r="K563"/>
  <c r="Z546"/>
  <c r="C639"/>
  <c r="AD557"/>
  <c r="AB503"/>
  <c r="V584"/>
  <c r="AA557"/>
  <c r="AD590"/>
  <c r="AD562"/>
  <c r="E537"/>
  <c r="T520"/>
  <c r="G507"/>
  <c r="F571"/>
  <c r="T525"/>
  <c r="U500"/>
  <c r="H487"/>
  <c r="K598"/>
  <c r="P542"/>
  <c r="Y604"/>
  <c r="AD539"/>
  <c r="J519"/>
  <c r="D501"/>
  <c r="W488"/>
  <c r="M478"/>
  <c r="AE521"/>
  <c r="AC487"/>
  <c r="H471"/>
  <c r="AC460"/>
  <c r="Q448"/>
  <c r="G438"/>
  <c r="AB427"/>
  <c r="P415"/>
  <c r="AB632"/>
  <c r="X583"/>
  <c r="S518"/>
  <c r="O634"/>
  <c r="AE585"/>
  <c r="G561"/>
  <c r="G634"/>
  <c r="AC585"/>
  <c r="E561"/>
  <c r="P540"/>
  <c r="Q529"/>
  <c r="E517"/>
  <c r="Z506"/>
  <c r="C584"/>
  <c r="K540"/>
  <c r="V519"/>
  <c r="J501"/>
  <c r="AC488"/>
  <c r="S478"/>
  <c r="W584"/>
  <c r="V540"/>
  <c r="K642"/>
  <c r="J567"/>
  <c r="AD531"/>
  <c r="AF636"/>
  <c r="Z585"/>
  <c r="D519"/>
  <c r="Q636"/>
  <c r="P586"/>
  <c r="W561"/>
  <c r="I636"/>
  <c r="N586"/>
  <c r="U561"/>
  <c r="AF540"/>
  <c r="Y529"/>
  <c r="M517"/>
  <c r="C507"/>
  <c r="D585"/>
  <c r="AA540"/>
  <c r="G520"/>
  <c r="R501"/>
  <c r="F489"/>
  <c r="AA478"/>
  <c r="X585"/>
  <c r="G541"/>
  <c r="H649"/>
  <c r="K568"/>
  <c r="O532"/>
  <c r="Z511"/>
  <c r="L497"/>
  <c r="AE484"/>
  <c r="AC530"/>
  <c r="E654"/>
  <c r="E577"/>
  <c r="AB516"/>
  <c r="J523"/>
  <c r="F567"/>
  <c r="N531"/>
  <c r="G476"/>
  <c r="M479"/>
  <c r="U456"/>
  <c r="AF435"/>
  <c r="M715"/>
  <c r="C583"/>
  <c r="U586"/>
  <c r="J587"/>
  <c r="S520"/>
  <c r="G484"/>
  <c r="AB478"/>
  <c r="F449"/>
  <c r="K422"/>
  <c r="M400"/>
  <c r="O386"/>
  <c r="Q372"/>
  <c r="E501"/>
  <c r="X474"/>
  <c r="Z460"/>
  <c r="J444"/>
  <c r="L430"/>
  <c r="AD416"/>
  <c r="AB510"/>
  <c r="K479"/>
  <c r="K463"/>
  <c r="Z446"/>
  <c r="M433"/>
  <c r="O419"/>
  <c r="AD402"/>
  <c r="AF388"/>
  <c r="S375"/>
  <c r="T461"/>
  <c r="C408"/>
  <c r="I382"/>
  <c r="H363"/>
  <c r="AC352"/>
  <c r="S342"/>
  <c r="G330"/>
  <c r="AB319"/>
  <c r="R309"/>
  <c r="F297"/>
  <c r="AA286"/>
  <c r="R604"/>
  <c r="Q563"/>
  <c r="AD546"/>
  <c r="AC628"/>
  <c r="C490"/>
  <c r="P526"/>
  <c r="S512"/>
  <c r="J483"/>
  <c r="AA501"/>
  <c r="AB467"/>
  <c r="D443"/>
  <c r="O422"/>
  <c r="W406"/>
  <c r="K394"/>
  <c r="AF383"/>
  <c r="V373"/>
  <c r="AC519"/>
  <c r="C491"/>
  <c r="Z472"/>
  <c r="N460"/>
  <c r="D450"/>
  <c r="Y439"/>
  <c r="M427"/>
  <c r="C417"/>
  <c r="B555"/>
  <c r="C495"/>
  <c r="Z474"/>
  <c r="P464"/>
  <c r="V513"/>
  <c r="D631"/>
  <c r="G531"/>
  <c r="N535"/>
  <c r="G478"/>
  <c r="AF573"/>
  <c r="E498"/>
  <c r="P477"/>
  <c r="H490"/>
  <c r="AD457"/>
  <c r="J437"/>
  <c r="U416"/>
  <c r="V401"/>
  <c r="L391"/>
  <c r="B381"/>
  <c r="W638"/>
  <c r="B508"/>
  <c r="E485"/>
  <c r="Y467"/>
  <c r="O457"/>
  <c r="E447"/>
  <c r="X434"/>
  <c r="N424"/>
  <c r="D414"/>
  <c r="B516"/>
  <c r="E489"/>
  <c r="AA471"/>
  <c r="O459"/>
  <c r="E449"/>
  <c r="Z438"/>
  <c r="N426"/>
  <c r="D416"/>
  <c r="Y405"/>
  <c r="M393"/>
  <c r="C383"/>
  <c r="X372"/>
  <c r="Y466"/>
  <c r="P425"/>
  <c r="H397"/>
  <c r="O372"/>
  <c r="M360"/>
  <c r="C350"/>
  <c r="V337"/>
  <c r="L327"/>
  <c r="B317"/>
  <c r="U304"/>
  <c r="K294"/>
  <c r="AF283"/>
  <c r="G515"/>
  <c r="I498"/>
  <c r="R441"/>
  <c r="B377"/>
  <c r="AC467"/>
  <c r="T426"/>
  <c r="AA467"/>
  <c r="K443"/>
  <c r="V422"/>
  <c r="AC397"/>
  <c r="I377"/>
  <c r="Z451"/>
  <c r="AF397"/>
  <c r="AE366"/>
  <c r="F565"/>
  <c r="K581"/>
  <c r="I581"/>
  <c r="G527"/>
  <c r="Y574"/>
  <c r="AE498"/>
  <c r="N575"/>
  <c r="AF557"/>
  <c r="Y494"/>
  <c r="C525"/>
  <c r="N480"/>
  <c r="J461"/>
  <c r="Y444"/>
  <c r="I428"/>
  <c r="X411"/>
  <c r="H554"/>
  <c r="AC521"/>
  <c r="H529"/>
  <c r="H623"/>
  <c r="P541"/>
  <c r="S496"/>
  <c r="U636"/>
  <c r="AD480"/>
  <c r="M456"/>
  <c r="W434"/>
  <c r="AF411"/>
  <c r="AC400"/>
  <c r="C390"/>
  <c r="W378"/>
  <c r="AB599"/>
  <c r="G503"/>
  <c r="P480"/>
  <c r="AF466"/>
  <c r="F456"/>
  <c r="Z444"/>
  <c r="AE433"/>
  <c r="E423"/>
  <c r="Y411"/>
  <c r="AD512"/>
  <c r="R486"/>
  <c r="Q469"/>
  <c r="V458"/>
  <c r="AA447"/>
  <c r="P436"/>
  <c r="U425"/>
  <c r="Z414"/>
  <c r="O403"/>
  <c r="T392"/>
  <c r="Y381"/>
  <c r="N370"/>
  <c r="V463"/>
  <c r="K420"/>
  <c r="S392"/>
  <c r="B375"/>
  <c r="X363"/>
  <c r="P355"/>
  <c r="H347"/>
  <c r="AE338"/>
  <c r="W330"/>
  <c r="O322"/>
  <c r="G314"/>
  <c r="AD305"/>
  <c r="V297"/>
  <c r="N289"/>
  <c r="F281"/>
  <c r="B525"/>
  <c r="U567"/>
  <c r="S567"/>
  <c r="L520"/>
  <c r="N547"/>
  <c r="E492"/>
  <c r="C548"/>
  <c r="M538"/>
  <c r="AA500"/>
  <c r="K484"/>
  <c r="Z520"/>
  <c r="E479"/>
  <c r="U460"/>
  <c r="E444"/>
  <c r="T427"/>
  <c r="L411"/>
  <c r="D403"/>
  <c r="AA394"/>
  <c r="S386"/>
  <c r="K378"/>
  <c r="C370"/>
  <c r="H522"/>
  <c r="H496"/>
  <c r="W479"/>
  <c r="G469"/>
  <c r="AD460"/>
  <c r="V452"/>
  <c r="N444"/>
  <c r="F436"/>
  <c r="AC427"/>
  <c r="U419"/>
  <c r="M411"/>
  <c r="W521"/>
  <c r="D496"/>
  <c r="S479"/>
  <c r="E469"/>
  <c r="AB460"/>
  <c r="Z517"/>
  <c r="N560"/>
  <c r="L560"/>
  <c r="X516"/>
  <c r="R539"/>
  <c r="Q488"/>
  <c r="AC539"/>
  <c r="F531"/>
  <c r="F499"/>
  <c r="U482"/>
  <c r="D514"/>
  <c r="Y475"/>
  <c r="AE458"/>
  <c r="O442"/>
  <c r="AD425"/>
  <c r="O410"/>
  <c r="G402"/>
  <c r="AD393"/>
  <c r="V385"/>
  <c r="N377"/>
  <c r="F369"/>
  <c r="L518"/>
  <c r="N494"/>
  <c r="AC477"/>
  <c r="J468"/>
  <c r="B460"/>
  <c r="Y451"/>
  <c r="Q443"/>
  <c r="I435"/>
  <c r="AF426"/>
  <c r="X418"/>
  <c r="P410"/>
  <c r="D518"/>
  <c r="J494"/>
  <c r="Y477"/>
  <c r="H468"/>
  <c r="AE459"/>
  <c r="W451"/>
  <c r="O443"/>
  <c r="G435"/>
  <c r="AD426"/>
  <c r="V418"/>
  <c r="N410"/>
  <c r="F402"/>
  <c r="AC393"/>
  <c r="U385"/>
  <c r="M377"/>
  <c r="E369"/>
  <c r="AA468"/>
  <c r="Z435"/>
  <c r="Q406"/>
  <c r="AF389"/>
  <c r="P373"/>
  <c r="AE362"/>
  <c r="W354"/>
  <c r="O346"/>
  <c r="T527"/>
  <c r="W513"/>
  <c r="AB458"/>
  <c r="AA425"/>
  <c r="AE491"/>
  <c r="C652"/>
  <c r="B523"/>
  <c r="B495"/>
  <c r="AA454"/>
  <c r="E400"/>
  <c r="AC582"/>
  <c r="H466"/>
  <c r="G433"/>
  <c r="AA509"/>
  <c r="AC457"/>
  <c r="AB424"/>
  <c r="AA391"/>
  <c r="S460"/>
  <c r="L369"/>
  <c r="Z509"/>
  <c r="L552"/>
  <c r="R531"/>
  <c r="AC531"/>
  <c r="K480"/>
  <c r="I475"/>
  <c r="S454"/>
  <c r="AD433"/>
  <c r="I623"/>
  <c r="R566"/>
  <c r="E570"/>
  <c r="Y570"/>
  <c r="M514"/>
  <c r="D481"/>
  <c r="AD473"/>
  <c r="D447"/>
  <c r="H419"/>
  <c r="AA398"/>
  <c r="AC384"/>
  <c r="P371"/>
  <c r="C499"/>
  <c r="G473"/>
  <c r="I459"/>
  <c r="X442"/>
  <c r="K429"/>
  <c r="M415"/>
  <c r="V504"/>
  <c r="H476"/>
  <c r="J462"/>
  <c r="Y445"/>
  <c r="AA431"/>
  <c r="AC417"/>
  <c r="M401"/>
  <c r="AE387"/>
  <c r="B374"/>
  <c r="N455"/>
  <c r="AE404"/>
  <c r="G380"/>
  <c r="G362"/>
  <c r="AB351"/>
  <c r="R341"/>
  <c r="F329"/>
  <c r="AA318"/>
  <c r="Q308"/>
  <c r="E296"/>
  <c r="Z285"/>
  <c r="L595"/>
  <c r="I555"/>
  <c r="AD538"/>
  <c r="W588"/>
  <c r="AD485"/>
  <c r="AB627"/>
  <c r="O508"/>
  <c r="H481"/>
  <c r="W497"/>
  <c r="Z465"/>
  <c r="B441"/>
  <c r="M420"/>
  <c r="V405"/>
  <c r="N397"/>
  <c r="F389"/>
  <c r="AC380"/>
  <c r="U372"/>
  <c r="AB542"/>
  <c r="M501"/>
  <c r="AB484"/>
  <c r="Y471"/>
  <c r="Q463"/>
  <c r="I455"/>
  <c r="AF446"/>
  <c r="X438"/>
  <c r="P430"/>
  <c r="H422"/>
  <c r="AE413"/>
  <c r="X628"/>
  <c r="M632"/>
  <c r="E632"/>
  <c r="AE539"/>
  <c r="R506"/>
  <c r="F519"/>
  <c r="K478"/>
  <c r="G638"/>
  <c r="Y510"/>
  <c r="E620"/>
  <c r="Z492"/>
  <c r="P467"/>
  <c r="AE450"/>
  <c r="O434"/>
  <c r="AD417"/>
  <c r="D623"/>
  <c r="N538"/>
  <c r="M578"/>
  <c r="R489"/>
  <c r="T619"/>
  <c r="E506"/>
  <c r="F483"/>
  <c r="O497"/>
  <c r="U464"/>
  <c r="AE442"/>
  <c r="I420"/>
  <c r="B405"/>
  <c r="G394"/>
  <c r="AA382"/>
  <c r="AF371"/>
  <c r="M519"/>
  <c r="X488"/>
  <c r="E471"/>
  <c r="J460"/>
  <c r="AD448"/>
  <c r="D438"/>
  <c r="I427"/>
  <c r="AC415"/>
  <c r="G537"/>
  <c r="Z494"/>
  <c r="U473"/>
  <c r="Z462"/>
  <c r="AE451"/>
  <c r="T440"/>
  <c r="Y429"/>
  <c r="AD418"/>
  <c r="S407"/>
  <c r="X396"/>
  <c r="AC385"/>
  <c r="R374"/>
  <c r="G485"/>
  <c r="AA436"/>
  <c r="AA400"/>
  <c r="H381"/>
  <c r="AA366"/>
  <c r="S358"/>
  <c r="K350"/>
  <c r="C342"/>
  <c r="Z333"/>
  <c r="R325"/>
  <c r="J317"/>
  <c r="B309"/>
  <c r="Y300"/>
  <c r="Q292"/>
  <c r="I284"/>
  <c r="W648"/>
  <c r="F594"/>
  <c r="B594"/>
  <c r="X532"/>
  <c r="H603"/>
  <c r="P505"/>
  <c r="Q604"/>
  <c r="G580"/>
  <c r="Q510"/>
  <c r="Q490"/>
  <c r="W594"/>
  <c r="Q491"/>
  <c r="AA466"/>
  <c r="K450"/>
  <c r="Z433"/>
  <c r="J417"/>
  <c r="G406"/>
  <c r="AD397"/>
  <c r="V389"/>
  <c r="N381"/>
  <c r="F373"/>
  <c r="Z547"/>
  <c r="N502"/>
  <c r="AC485"/>
  <c r="J472"/>
  <c r="B464"/>
  <c r="Y455"/>
  <c r="Q447"/>
  <c r="I439"/>
  <c r="AF430"/>
  <c r="X422"/>
  <c r="P414"/>
  <c r="Y546"/>
  <c r="J502"/>
  <c r="Y485"/>
  <c r="H472"/>
  <c r="AE463"/>
  <c r="U580"/>
  <c r="G585"/>
  <c r="E585"/>
  <c r="E529"/>
  <c r="Q582"/>
  <c r="AC500"/>
  <c r="F583"/>
  <c r="X565"/>
  <c r="F507"/>
  <c r="AA488"/>
  <c r="AB565"/>
  <c r="F488"/>
  <c r="F465"/>
  <c r="U448"/>
  <c r="E432"/>
  <c r="T415"/>
  <c r="J405"/>
  <c r="B397"/>
  <c r="Y388"/>
  <c r="Q380"/>
  <c r="I372"/>
  <c r="Y539"/>
  <c r="T500"/>
  <c r="D484"/>
  <c r="M471"/>
  <c r="E463"/>
  <c r="I507"/>
  <c r="V608"/>
  <c r="F637"/>
  <c r="L513"/>
  <c r="I468"/>
  <c r="AA406"/>
  <c r="Z373"/>
  <c r="AD472"/>
  <c r="V448"/>
  <c r="F432"/>
  <c r="U415"/>
  <c r="W505"/>
  <c r="M473"/>
  <c r="AB456"/>
  <c r="L440"/>
  <c r="AA423"/>
  <c r="K407"/>
  <c r="Z390"/>
  <c r="J374"/>
  <c r="O456"/>
  <c r="K400"/>
  <c r="E368"/>
  <c r="T351"/>
  <c r="W338"/>
  <c r="AB327"/>
  <c r="Q316"/>
  <c r="V305"/>
  <c r="AA294"/>
  <c r="P283"/>
  <c r="W531"/>
  <c r="M502"/>
  <c r="N437"/>
  <c r="F381"/>
  <c r="AE469"/>
  <c r="R424"/>
  <c r="AE471"/>
  <c r="L444"/>
  <c r="U421"/>
  <c r="AE399"/>
  <c r="J378"/>
  <c r="V447"/>
  <c r="T385"/>
  <c r="U356"/>
  <c r="E340"/>
  <c r="T323"/>
  <c r="D307"/>
  <c r="S290"/>
  <c r="AC499"/>
  <c r="Q454"/>
  <c r="P421"/>
  <c r="M399"/>
  <c r="AB382"/>
  <c r="U367"/>
  <c r="M359"/>
  <c r="E351"/>
  <c r="W485"/>
  <c r="N447"/>
  <c r="M414"/>
  <c r="Z395"/>
  <c r="J379"/>
  <c r="AB365"/>
  <c r="T357"/>
  <c r="L349"/>
  <c r="D341"/>
  <c r="AA332"/>
  <c r="S324"/>
  <c r="K316"/>
  <c r="C308"/>
  <c r="Z299"/>
  <c r="R291"/>
  <c r="J283"/>
  <c r="V419"/>
  <c r="AD358"/>
  <c r="AD336"/>
  <c r="N320"/>
  <c r="AC303"/>
  <c r="M287"/>
  <c r="Q275"/>
  <c r="I267"/>
  <c r="AF258"/>
  <c r="X250"/>
  <c r="P242"/>
  <c r="H234"/>
  <c r="AE225"/>
  <c r="W217"/>
  <c r="O209"/>
  <c r="G201"/>
  <c r="AD192"/>
  <c r="J596"/>
  <c r="M612"/>
  <c r="R511"/>
  <c r="L467"/>
  <c r="O406"/>
  <c r="N373"/>
  <c r="R472"/>
  <c r="Q439"/>
  <c r="AC550"/>
  <c r="H464"/>
  <c r="U445"/>
  <c r="E429"/>
  <c r="T412"/>
  <c r="D396"/>
  <c r="S379"/>
  <c r="B480"/>
  <c r="R411"/>
  <c r="AB377"/>
  <c r="AC356"/>
  <c r="M340"/>
  <c r="AB323"/>
  <c r="L307"/>
  <c r="AA290"/>
  <c r="AD500"/>
  <c r="B455"/>
  <c r="AF421"/>
  <c r="U399"/>
  <c r="E383"/>
  <c r="Y367"/>
  <c r="Q359"/>
  <c r="I351"/>
  <c r="X486"/>
  <c r="AD447"/>
  <c r="AC414"/>
  <c r="C396"/>
  <c r="R379"/>
  <c r="AF365"/>
  <c r="X357"/>
  <c r="P349"/>
  <c r="H341"/>
  <c r="AE332"/>
  <c r="F586"/>
  <c r="H585"/>
  <c r="AD567"/>
  <c r="I432"/>
  <c r="AC388"/>
  <c r="AB500"/>
  <c r="AF454"/>
  <c r="AE421"/>
  <c r="H484"/>
  <c r="M453"/>
  <c r="AB436"/>
  <c r="L420"/>
  <c r="AA403"/>
  <c r="K387"/>
  <c r="Z370"/>
  <c r="Q442"/>
  <c r="L393"/>
  <c r="U364"/>
  <c r="E348"/>
  <c r="T331"/>
  <c r="D315"/>
  <c r="S298"/>
  <c r="C282"/>
  <c r="Q470"/>
  <c r="P437"/>
  <c r="M407"/>
  <c r="AB390"/>
  <c r="L374"/>
  <c r="M363"/>
  <c r="E355"/>
  <c r="D542"/>
  <c r="N463"/>
  <c r="M430"/>
  <c r="Z403"/>
  <c r="J387"/>
  <c r="Y370"/>
  <c r="T361"/>
  <c r="L353"/>
  <c r="D345"/>
  <c r="AA336"/>
  <c r="S328"/>
  <c r="K320"/>
  <c r="C312"/>
  <c r="Z303"/>
  <c r="R295"/>
  <c r="J287"/>
  <c r="F492"/>
  <c r="AD380"/>
  <c r="AD344"/>
  <c r="N328"/>
  <c r="AC311"/>
  <c r="M295"/>
  <c r="Q279"/>
  <c r="I271"/>
  <c r="AF262"/>
  <c r="X254"/>
  <c r="P246"/>
  <c r="H238"/>
  <c r="AE229"/>
  <c r="W221"/>
  <c r="O213"/>
  <c r="G205"/>
  <c r="AD196"/>
  <c r="V188"/>
  <c r="X518"/>
  <c r="N452"/>
  <c r="S435"/>
  <c r="Q369"/>
  <c r="AA346"/>
  <c r="Y280"/>
  <c r="S389"/>
  <c r="S521"/>
  <c r="AF385"/>
  <c r="O344"/>
  <c r="W320"/>
  <c r="G304"/>
  <c r="V287"/>
  <c r="B384"/>
  <c r="G329"/>
  <c r="F296"/>
  <c r="U271"/>
  <c r="E255"/>
  <c r="T238"/>
  <c r="D222"/>
  <c r="S205"/>
  <c r="C189"/>
  <c r="E179"/>
  <c r="AB170"/>
  <c r="T162"/>
  <c r="L154"/>
  <c r="D146"/>
  <c r="AA137"/>
  <c r="S129"/>
  <c r="P461"/>
  <c r="AA369"/>
  <c r="F342"/>
  <c r="U325"/>
  <c r="E309"/>
  <c r="T292"/>
  <c r="E278"/>
  <c r="AB269"/>
  <c r="T261"/>
  <c r="L253"/>
  <c r="D245"/>
  <c r="AA236"/>
  <c r="S228"/>
  <c r="K220"/>
  <c r="C212"/>
  <c r="Z203"/>
  <c r="O460"/>
  <c r="K369"/>
  <c r="B342"/>
  <c r="Q325"/>
  <c r="AF308"/>
  <c r="P292"/>
  <c r="C278"/>
  <c r="Z269"/>
  <c r="R261"/>
  <c r="J253"/>
  <c r="B245"/>
  <c r="Y236"/>
  <c r="Q228"/>
  <c r="I220"/>
  <c r="AF211"/>
  <c r="X203"/>
  <c r="P195"/>
  <c r="H187"/>
  <c r="AF492"/>
  <c r="N505"/>
  <c r="F527"/>
  <c r="C496"/>
  <c r="AB455"/>
  <c r="U400"/>
  <c r="T591"/>
  <c r="X466"/>
  <c r="D446"/>
  <c r="S429"/>
  <c r="C413"/>
  <c r="O499"/>
  <c r="Z470"/>
  <c r="J454"/>
  <c r="Y437"/>
  <c r="I421"/>
  <c r="X404"/>
  <c r="H388"/>
  <c r="W371"/>
  <c r="E446"/>
  <c r="F395"/>
  <c r="R365"/>
  <c r="B349"/>
  <c r="U336"/>
  <c r="Z325"/>
  <c r="O314"/>
  <c r="T303"/>
  <c r="Y292"/>
  <c r="N281"/>
  <c r="AE594"/>
  <c r="AB485"/>
  <c r="AC420"/>
  <c r="AC372"/>
  <c r="W461"/>
  <c r="J416"/>
  <c r="W463"/>
  <c r="H440"/>
  <c r="Q417"/>
  <c r="AA395"/>
  <c r="F374"/>
  <c r="F431"/>
  <c r="L377"/>
  <c r="R353"/>
  <c r="B337"/>
  <c r="Q320"/>
  <c r="AF303"/>
  <c r="P287"/>
  <c r="Q487"/>
  <c r="K448"/>
  <c r="J415"/>
  <c r="J396"/>
  <c r="Y379"/>
  <c r="D366"/>
  <c r="AA357"/>
  <c r="S349"/>
  <c r="I474"/>
  <c r="H441"/>
  <c r="H409"/>
  <c r="W392"/>
  <c r="G376"/>
  <c r="K364"/>
  <c r="C356"/>
  <c r="Z347"/>
  <c r="R339"/>
  <c r="J331"/>
  <c r="B323"/>
  <c r="Y314"/>
  <c r="Q306"/>
  <c r="I298"/>
  <c r="AF289"/>
  <c r="X281"/>
  <c r="T402"/>
  <c r="X352"/>
  <c r="AA333"/>
  <c r="K317"/>
  <c r="Z300"/>
  <c r="J284"/>
  <c r="AE273"/>
  <c r="W265"/>
  <c r="O257"/>
  <c r="G249"/>
  <c r="AD240"/>
  <c r="V232"/>
  <c r="N224"/>
  <c r="F216"/>
  <c r="AC207"/>
  <c r="U199"/>
  <c r="M191"/>
  <c r="L661"/>
  <c r="C524"/>
  <c r="F495"/>
  <c r="AE454"/>
  <c r="I400"/>
  <c r="AE584"/>
  <c r="L466"/>
  <c r="K433"/>
  <c r="L510"/>
  <c r="C459"/>
  <c r="R442"/>
  <c r="B426"/>
  <c r="Q409"/>
  <c r="AF392"/>
  <c r="P376"/>
  <c r="H465"/>
  <c r="W404"/>
  <c r="V371"/>
  <c r="Z353"/>
  <c r="J337"/>
  <c r="Y320"/>
  <c r="I304"/>
  <c r="X287"/>
  <c r="R488"/>
  <c r="AA448"/>
  <c r="Z415"/>
  <c r="R396"/>
  <c r="B380"/>
  <c r="H366"/>
  <c r="AE357"/>
  <c r="W349"/>
  <c r="Y474"/>
  <c r="X441"/>
  <c r="P409"/>
  <c r="AE392"/>
  <c r="O376"/>
  <c r="O364"/>
  <c r="AA525"/>
  <c r="M461"/>
  <c r="Z518"/>
  <c r="J535"/>
  <c r="AA477"/>
  <c r="AE410"/>
  <c r="AD377"/>
  <c r="AD478"/>
  <c r="X450"/>
  <c r="H434"/>
  <c r="W417"/>
  <c r="AE513"/>
  <c r="W475"/>
  <c r="AD458"/>
  <c r="N442"/>
  <c r="AC425"/>
  <c r="M409"/>
  <c r="AB392"/>
  <c r="L376"/>
  <c r="W464"/>
  <c r="O404"/>
  <c r="N371"/>
  <c r="V353"/>
  <c r="I340"/>
  <c r="AC328"/>
  <c r="C318"/>
  <c r="H307"/>
  <c r="AB295"/>
  <c r="B285"/>
  <c r="Y573"/>
  <c r="X517"/>
  <c r="Z449"/>
  <c r="L387"/>
  <c r="D474"/>
  <c r="X430"/>
  <c r="E481"/>
  <c r="N446"/>
  <c r="X424"/>
  <c r="C403"/>
  <c r="L380"/>
  <c r="C460"/>
  <c r="Z391"/>
  <c r="W358"/>
  <c r="G342"/>
  <c r="V325"/>
  <c r="F309"/>
  <c r="U292"/>
  <c r="Z512"/>
  <c r="U458"/>
  <c r="T425"/>
  <c r="O401"/>
  <c r="AD384"/>
  <c r="V368"/>
  <c r="N360"/>
  <c r="F352"/>
  <c r="AE493"/>
  <c r="R451"/>
  <c r="Q418"/>
  <c r="AB397"/>
  <c r="L381"/>
  <c r="AC366"/>
  <c r="U358"/>
  <c r="M350"/>
  <c r="E342"/>
  <c r="AB333"/>
  <c r="T325"/>
  <c r="L317"/>
  <c r="D309"/>
  <c r="AA300"/>
  <c r="S292"/>
  <c r="K284"/>
  <c r="G436"/>
  <c r="C363"/>
  <c r="AF338"/>
  <c r="P322"/>
  <c r="AE305"/>
  <c r="O289"/>
  <c r="R276"/>
  <c r="J268"/>
  <c r="B260"/>
  <c r="Y251"/>
  <c r="Q243"/>
  <c r="I235"/>
  <c r="AF226"/>
  <c r="X218"/>
  <c r="P210"/>
  <c r="H202"/>
  <c r="AE193"/>
  <c r="W185"/>
  <c r="I517"/>
  <c r="G532"/>
  <c r="B476"/>
  <c r="S410"/>
  <c r="R377"/>
  <c r="F478"/>
  <c r="U443"/>
  <c r="T410"/>
  <c r="L468"/>
  <c r="W447"/>
  <c r="G431"/>
  <c r="V414"/>
  <c r="F398"/>
  <c r="U381"/>
  <c r="R496"/>
  <c r="Z419"/>
  <c r="AF381"/>
  <c r="AE358"/>
  <c r="O342"/>
  <c r="AD325"/>
  <c r="N309"/>
  <c r="AC292"/>
  <c r="AB514"/>
  <c r="F459"/>
  <c r="E426"/>
  <c r="W401"/>
  <c r="G385"/>
  <c r="Z368"/>
  <c r="R360"/>
  <c r="J352"/>
  <c r="AF494"/>
  <c r="C452"/>
  <c r="B419"/>
  <c r="E398"/>
  <c r="W471"/>
  <c r="AF580"/>
  <c r="AC574"/>
  <c r="L549"/>
  <c r="D431"/>
  <c r="I388"/>
  <c r="S499"/>
  <c r="N456"/>
  <c r="AC439"/>
  <c r="M423"/>
  <c r="D557"/>
  <c r="C487"/>
  <c r="T464"/>
  <c r="D448"/>
  <c r="S431"/>
  <c r="C415"/>
  <c r="R398"/>
  <c r="B382"/>
  <c r="U499"/>
  <c r="L421"/>
  <c r="Y382"/>
  <c r="L359"/>
  <c r="L343"/>
  <c r="Q332"/>
  <c r="V321"/>
  <c r="K310"/>
  <c r="P299"/>
  <c r="U288"/>
  <c r="P635"/>
  <c r="I596"/>
  <c r="H482"/>
  <c r="X399"/>
  <c r="AC501"/>
  <c r="G445"/>
  <c r="J508"/>
  <c r="U453"/>
  <c r="AE431"/>
  <c r="I409"/>
  <c r="S387"/>
  <c r="X502"/>
  <c r="G404"/>
  <c r="AC364"/>
  <c r="L347"/>
  <c r="AA330"/>
  <c r="K314"/>
  <c r="Z297"/>
  <c r="J281"/>
  <c r="AE468"/>
  <c r="AD435"/>
  <c r="T406"/>
  <c r="D390"/>
  <c r="S373"/>
  <c r="AF362"/>
  <c r="X354"/>
  <c r="W529"/>
  <c r="AB461"/>
  <c r="AA428"/>
  <c r="B403"/>
  <c r="Q386"/>
  <c r="AF369"/>
  <c r="H361"/>
  <c r="AE352"/>
  <c r="W344"/>
  <c r="O336"/>
  <c r="G328"/>
  <c r="AD319"/>
  <c r="V311"/>
  <c r="N303"/>
  <c r="F295"/>
  <c r="AC286"/>
  <c r="Y479"/>
  <c r="AA377"/>
  <c r="F344"/>
  <c r="U327"/>
  <c r="E311"/>
  <c r="T294"/>
  <c r="E279"/>
  <c r="AB270"/>
  <c r="T262"/>
  <c r="L254"/>
  <c r="D246"/>
  <c r="AA237"/>
  <c r="S229"/>
  <c r="K221"/>
  <c r="C213"/>
  <c r="Z204"/>
  <c r="R196"/>
  <c r="J188"/>
  <c r="AC577"/>
  <c r="W568"/>
  <c r="R540"/>
  <c r="G430"/>
  <c r="AB387"/>
  <c r="Z498"/>
  <c r="AE453"/>
  <c r="AD420"/>
  <c r="F482"/>
  <c r="AB452"/>
  <c r="L436"/>
  <c r="AA419"/>
  <c r="K403"/>
  <c r="Z386"/>
  <c r="J370"/>
  <c r="E467"/>
  <c r="D434"/>
  <c r="O513"/>
  <c r="T593"/>
  <c r="P508"/>
  <c r="R519"/>
  <c r="L471"/>
  <c r="M408"/>
  <c r="L375"/>
  <c r="P474"/>
  <c r="O441"/>
  <c r="AB581"/>
  <c r="F466"/>
  <c r="E433"/>
  <c r="D400"/>
  <c r="R520"/>
  <c r="AB385"/>
  <c r="T702"/>
  <c r="AB568"/>
  <c r="AF549"/>
  <c r="U550"/>
  <c r="S488"/>
  <c r="Y491"/>
  <c r="W458"/>
  <c r="C438"/>
  <c r="N417"/>
  <c r="P608"/>
  <c r="T669"/>
  <c r="N485"/>
  <c r="AE524"/>
  <c r="J487"/>
  <c r="M495"/>
  <c r="I452"/>
  <c r="M424"/>
  <c r="Q404"/>
  <c r="AF387"/>
  <c r="C374"/>
  <c r="I515"/>
  <c r="L476"/>
  <c r="L462"/>
  <c r="N448"/>
  <c r="AC431"/>
  <c r="AE417"/>
  <c r="C533"/>
  <c r="N482"/>
  <c r="AB464"/>
  <c r="AD450"/>
  <c r="N434"/>
  <c r="AF420"/>
  <c r="C407"/>
  <c r="R390"/>
  <c r="T376"/>
  <c r="C481"/>
  <c r="C412"/>
  <c r="K384"/>
  <c r="K366"/>
  <c r="AD353"/>
  <c r="T343"/>
  <c r="J333"/>
  <c r="AC320"/>
  <c r="S310"/>
  <c r="I300"/>
  <c r="AB287"/>
  <c r="N618"/>
  <c r="J588"/>
  <c r="G555"/>
  <c r="AC505"/>
  <c r="O502"/>
  <c r="X534"/>
  <c r="W516"/>
  <c r="P489"/>
  <c r="N508"/>
  <c r="AD469"/>
  <c r="J449"/>
  <c r="Q424"/>
  <c r="X407"/>
  <c r="P399"/>
  <c r="H391"/>
  <c r="AE382"/>
  <c r="W374"/>
  <c r="S572"/>
  <c r="Q507"/>
  <c r="AF488"/>
  <c r="AA473"/>
  <c r="S465"/>
  <c r="K457"/>
  <c r="C449"/>
  <c r="Z440"/>
  <c r="R432"/>
  <c r="J424"/>
  <c r="B416"/>
  <c r="Y526"/>
  <c r="AD513"/>
  <c r="R556"/>
  <c r="P556"/>
  <c r="Z514"/>
  <c r="V535"/>
  <c r="S486"/>
  <c r="B536"/>
  <c r="J527"/>
  <c r="M482"/>
  <c r="C501"/>
  <c r="T471"/>
  <c r="D455"/>
  <c r="S438"/>
  <c r="C422"/>
  <c r="H531"/>
  <c r="V570"/>
  <c r="M505"/>
  <c r="AB499"/>
  <c r="AE541"/>
  <c r="O516"/>
  <c r="K488"/>
  <c r="F516"/>
  <c r="Z469"/>
  <c r="E448"/>
  <c r="O426"/>
  <c r="T407"/>
  <c r="Y396"/>
  <c r="AD385"/>
  <c r="S374"/>
  <c r="W537"/>
  <c r="AD494"/>
  <c r="W473"/>
  <c r="AB462"/>
  <c r="B452"/>
  <c r="V440"/>
  <c r="AA429"/>
  <c r="AF418"/>
  <c r="P569"/>
  <c r="AE499"/>
  <c r="J478"/>
  <c r="M465"/>
  <c r="R454"/>
  <c r="W443"/>
  <c r="L432"/>
  <c r="Q421"/>
  <c r="V410"/>
  <c r="K399"/>
  <c r="P388"/>
  <c r="U377"/>
  <c r="F508"/>
  <c r="F447"/>
  <c r="B407"/>
  <c r="L385"/>
  <c r="AC368"/>
  <c r="U360"/>
  <c r="M352"/>
  <c r="E344"/>
  <c r="AB335"/>
  <c r="T327"/>
  <c r="L319"/>
  <c r="D311"/>
  <c r="AA302"/>
  <c r="S294"/>
  <c r="K286"/>
  <c r="H659"/>
  <c r="Z643"/>
  <c r="P643"/>
  <c r="Z542"/>
  <c r="AE507"/>
  <c r="AF521"/>
  <c r="X479"/>
  <c r="L522"/>
  <c r="Y518"/>
  <c r="U494"/>
  <c r="E478"/>
  <c r="Y499"/>
  <c r="AE470"/>
  <c r="O454"/>
  <c r="AD437"/>
  <c r="N421"/>
  <c r="I408"/>
  <c r="AF399"/>
  <c r="X391"/>
  <c r="P383"/>
  <c r="H375"/>
  <c r="AA580"/>
  <c r="S509"/>
  <c r="B490"/>
  <c r="L474"/>
  <c r="D466"/>
  <c r="AA457"/>
  <c r="S449"/>
  <c r="K441"/>
  <c r="C433"/>
  <c r="Z424"/>
  <c r="R416"/>
  <c r="Z579"/>
  <c r="K509"/>
  <c r="AC489"/>
  <c r="J474"/>
  <c r="B466"/>
  <c r="Y639"/>
  <c r="AA614"/>
  <c r="S614"/>
  <c r="M537"/>
  <c r="L504"/>
  <c r="Y514"/>
  <c r="E476"/>
  <c r="AA606"/>
  <c r="N515"/>
  <c r="AE492"/>
  <c r="O476"/>
  <c r="N496"/>
  <c r="J469"/>
  <c r="Y452"/>
  <c r="I436"/>
  <c r="X419"/>
  <c r="L407"/>
  <c r="D399"/>
  <c r="AA390"/>
  <c r="S382"/>
  <c r="K374"/>
  <c r="M566"/>
  <c r="AE505"/>
  <c r="H488"/>
  <c r="O473"/>
  <c r="G465"/>
  <c r="R571"/>
  <c r="Q465"/>
  <c r="K535"/>
  <c r="Q590"/>
  <c r="L494"/>
  <c r="W418"/>
  <c r="C382"/>
  <c r="G487"/>
  <c r="Z452"/>
  <c r="J436"/>
  <c r="Y419"/>
  <c r="X522"/>
  <c r="AA479"/>
  <c r="AF460"/>
  <c r="P444"/>
  <c r="AE427"/>
  <c r="O411"/>
  <c r="AD394"/>
  <c r="N378"/>
  <c r="AE472"/>
  <c r="S408"/>
  <c r="R375"/>
  <c r="X355"/>
  <c r="J341"/>
  <c r="O330"/>
  <c r="T319"/>
  <c r="I308"/>
  <c r="N297"/>
  <c r="S286"/>
  <c r="H635"/>
  <c r="C576"/>
  <c r="G462"/>
  <c r="P391"/>
  <c r="M485"/>
  <c r="AD436"/>
  <c r="M489"/>
  <c r="Q449"/>
  <c r="AA427"/>
  <c r="E405"/>
  <c r="O383"/>
  <c r="O472"/>
  <c r="AD395"/>
  <c r="Y360"/>
  <c r="I344"/>
  <c r="X327"/>
  <c r="H311"/>
  <c r="W294"/>
  <c r="AD536"/>
  <c r="Y462"/>
  <c r="X429"/>
  <c r="Q403"/>
  <c r="AF386"/>
  <c r="P370"/>
  <c r="O361"/>
  <c r="G353"/>
  <c r="H502"/>
  <c r="V455"/>
  <c r="U422"/>
  <c r="AD399"/>
  <c r="N383"/>
  <c r="AD367"/>
  <c r="V359"/>
  <c r="N351"/>
  <c r="F343"/>
  <c r="AC334"/>
  <c r="U326"/>
  <c r="M318"/>
  <c r="E310"/>
  <c r="AB301"/>
  <c r="T293"/>
  <c r="L285"/>
  <c r="W452"/>
  <c r="G367"/>
  <c r="C341"/>
  <c r="R324"/>
  <c r="B308"/>
  <c r="Q291"/>
  <c r="S277"/>
  <c r="K269"/>
  <c r="C261"/>
  <c r="Z252"/>
  <c r="R244"/>
  <c r="J236"/>
  <c r="B228"/>
  <c r="Y219"/>
  <c r="Q211"/>
  <c r="I203"/>
  <c r="AF194"/>
  <c r="X186"/>
  <c r="Y533"/>
  <c r="K584"/>
  <c r="R492"/>
  <c r="Z417"/>
  <c r="V381"/>
  <c r="N486"/>
  <c r="Y447"/>
  <c r="X414"/>
  <c r="P472"/>
  <c r="Y449"/>
  <c r="I433"/>
  <c r="X416"/>
  <c r="H400"/>
  <c r="W383"/>
  <c r="Q523"/>
  <c r="C428"/>
  <c r="E386"/>
  <c r="B361"/>
  <c r="Q344"/>
  <c r="AF327"/>
  <c r="P311"/>
  <c r="AE294"/>
  <c r="C541"/>
  <c r="J463"/>
  <c r="I430"/>
  <c r="Y403"/>
  <c r="I387"/>
  <c r="X370"/>
  <c r="S361"/>
  <c r="K353"/>
  <c r="I503"/>
  <c r="G456"/>
  <c r="F423"/>
  <c r="G400"/>
  <c r="V383"/>
  <c r="C368"/>
  <c r="Z359"/>
  <c r="R351"/>
  <c r="J343"/>
  <c r="B335"/>
  <c r="H586"/>
  <c r="N501"/>
  <c r="AE488"/>
  <c r="Y448"/>
  <c r="F397"/>
  <c r="Z540"/>
  <c r="I463"/>
  <c r="H430"/>
  <c r="X500"/>
  <c r="Q457"/>
  <c r="AF440"/>
  <c r="P424"/>
  <c r="AE407"/>
  <c r="O391"/>
  <c r="AD374"/>
  <c r="B459"/>
  <c r="T401"/>
  <c r="Y368"/>
  <c r="I352"/>
  <c r="X335"/>
  <c r="H319"/>
  <c r="W302"/>
  <c r="G286"/>
  <c r="L482"/>
  <c r="X445"/>
  <c r="W412"/>
  <c r="AF394"/>
  <c r="P378"/>
  <c r="O365"/>
  <c r="G357"/>
  <c r="AD348"/>
  <c r="V471"/>
  <c r="U438"/>
  <c r="AD407"/>
  <c r="N391"/>
  <c r="AC374"/>
  <c r="V363"/>
  <c r="N355"/>
  <c r="F347"/>
  <c r="AC338"/>
  <c r="U330"/>
  <c r="M322"/>
  <c r="E314"/>
  <c r="AB305"/>
  <c r="T297"/>
  <c r="L289"/>
  <c r="D281"/>
  <c r="O397"/>
  <c r="F350"/>
  <c r="R332"/>
  <c r="B316"/>
  <c r="Q299"/>
  <c r="AF282"/>
  <c r="K273"/>
  <c r="C265"/>
  <c r="Z256"/>
  <c r="R248"/>
  <c r="J240"/>
  <c r="B232"/>
  <c r="Y223"/>
  <c r="Q215"/>
  <c r="I207"/>
  <c r="AF198"/>
  <c r="X190"/>
  <c r="C545"/>
  <c r="W495"/>
  <c r="D452"/>
  <c r="B386"/>
  <c r="L363"/>
  <c r="J297"/>
  <c r="D406"/>
  <c r="P354"/>
  <c r="Q402"/>
  <c r="W352"/>
  <c r="AA324"/>
  <c r="K308"/>
  <c r="Z291"/>
  <c r="Z423"/>
  <c r="O337"/>
  <c r="N304"/>
  <c r="Y275"/>
  <c r="I259"/>
  <c r="X242"/>
  <c r="H226"/>
  <c r="W209"/>
  <c r="G193"/>
  <c r="G181"/>
  <c r="AD172"/>
  <c r="V164"/>
  <c r="N156"/>
  <c r="F148"/>
  <c r="AC139"/>
  <c r="U131"/>
  <c r="T526"/>
  <c r="L386"/>
  <c r="J346"/>
  <c r="Y329"/>
  <c r="I313"/>
  <c r="X296"/>
  <c r="H280"/>
  <c r="AD271"/>
  <c r="V263"/>
  <c r="N255"/>
  <c r="F247"/>
  <c r="AC238"/>
  <c r="U230"/>
  <c r="M222"/>
  <c r="E214"/>
  <c r="AB205"/>
  <c r="B520"/>
  <c r="AA385"/>
  <c r="F346"/>
  <c r="U329"/>
  <c r="E313"/>
  <c r="T296"/>
  <c r="E280"/>
  <c r="AB271"/>
  <c r="T263"/>
  <c r="L255"/>
  <c r="D247"/>
  <c r="AA238"/>
  <c r="S230"/>
  <c r="K222"/>
  <c r="C214"/>
  <c r="Z205"/>
  <c r="R197"/>
  <c r="J189"/>
  <c r="Q515"/>
  <c r="R643"/>
  <c r="R510"/>
  <c r="T521"/>
  <c r="M472"/>
  <c r="AC408"/>
  <c r="AB375"/>
  <c r="AF474"/>
  <c r="H450"/>
  <c r="W433"/>
  <c r="G417"/>
  <c r="AC511"/>
  <c r="AD474"/>
  <c r="N458"/>
  <c r="AC441"/>
  <c r="M425"/>
  <c r="AB408"/>
  <c r="L392"/>
  <c r="AA375"/>
  <c r="U462"/>
  <c r="N403"/>
  <c r="M370"/>
  <c r="F353"/>
  <c r="H339"/>
  <c r="M328"/>
  <c r="R317"/>
  <c r="G306"/>
  <c r="L295"/>
  <c r="Q284"/>
  <c r="X540"/>
  <c r="P509"/>
  <c r="V445"/>
  <c r="H383"/>
  <c r="B472"/>
  <c r="V428"/>
  <c r="B474"/>
  <c r="M445"/>
  <c r="W423"/>
  <c r="S475"/>
  <c r="L442"/>
  <c r="AD601"/>
  <c r="C467"/>
  <c r="AA543"/>
  <c r="M523"/>
  <c r="R500"/>
  <c r="Z421"/>
  <c r="T383"/>
  <c r="J490"/>
  <c r="W449"/>
  <c r="V416"/>
  <c r="N474"/>
  <c r="M441"/>
  <c r="L408"/>
  <c r="K375"/>
  <c r="M402"/>
  <c r="U352"/>
  <c r="N552"/>
  <c r="X512"/>
  <c r="Q484"/>
  <c r="F523"/>
  <c r="B500"/>
  <c r="AE466"/>
  <c r="G442"/>
  <c r="R421"/>
  <c r="T608"/>
  <c r="U513"/>
  <c r="Z497"/>
  <c r="S598"/>
  <c r="O492"/>
  <c r="AC507"/>
  <c r="T463"/>
  <c r="S430"/>
  <c r="D407"/>
  <c r="F393"/>
  <c r="U376"/>
  <c r="S533"/>
  <c r="W487"/>
  <c r="AD464"/>
  <c r="AF450"/>
  <c r="S437"/>
  <c r="C421"/>
  <c r="H561"/>
  <c r="X492"/>
  <c r="O467"/>
  <c r="B454"/>
  <c r="D440"/>
  <c r="S423"/>
  <c r="U409"/>
  <c r="H396"/>
  <c r="W379"/>
  <c r="W501"/>
  <c r="W432"/>
  <c r="O388"/>
  <c r="M368"/>
  <c r="C358"/>
  <c r="V345"/>
  <c r="L335"/>
  <c r="B325"/>
  <c r="U312"/>
  <c r="K302"/>
  <c r="AF291"/>
  <c r="H577"/>
  <c r="H627"/>
  <c r="H588"/>
  <c r="F514"/>
  <c r="AB517"/>
  <c r="L589"/>
  <c r="AF525"/>
  <c r="T493"/>
  <c r="G576"/>
  <c r="C474"/>
  <c r="N453"/>
  <c r="Y432"/>
  <c r="Z409"/>
  <c r="R401"/>
  <c r="J393"/>
  <c r="B385"/>
  <c r="Y376"/>
  <c r="O630"/>
  <c r="Y515"/>
  <c r="E493"/>
  <c r="T476"/>
  <c r="U467"/>
  <c r="M459"/>
  <c r="E451"/>
  <c r="AB442"/>
  <c r="T434"/>
  <c r="L426"/>
  <c r="D418"/>
  <c r="K626"/>
  <c r="AB535"/>
  <c r="C573"/>
  <c r="AF572"/>
  <c r="C523"/>
  <c r="I558"/>
  <c r="AA494"/>
  <c r="AC558"/>
  <c r="Z543"/>
  <c r="U490"/>
  <c r="E515"/>
  <c r="J476"/>
  <c r="H459"/>
  <c r="W442"/>
  <c r="G426"/>
  <c r="S705"/>
  <c r="AA622"/>
  <c r="Y517"/>
  <c r="AA516"/>
  <c r="B579"/>
  <c r="H533"/>
  <c r="P493"/>
  <c r="T557"/>
  <c r="Z476"/>
  <c r="J453"/>
  <c r="T431"/>
  <c r="W410"/>
  <c r="L399"/>
  <c r="Q388"/>
  <c r="V377"/>
  <c r="Q570"/>
  <c r="D500"/>
  <c r="N478"/>
  <c r="O465"/>
  <c r="T454"/>
  <c r="Y443"/>
  <c r="N432"/>
  <c r="S421"/>
  <c r="X410"/>
  <c r="X506"/>
  <c r="O483"/>
  <c r="P468"/>
  <c r="E457"/>
  <c r="J446"/>
  <c r="O435"/>
  <c r="D424"/>
  <c r="I413"/>
  <c r="N402"/>
  <c r="C391"/>
  <c r="H380"/>
  <c r="M369"/>
  <c r="P457"/>
  <c r="E414"/>
  <c r="Q390"/>
  <c r="AE372"/>
  <c r="W362"/>
  <c r="O354"/>
  <c r="G346"/>
  <c r="AD337"/>
  <c r="V329"/>
  <c r="N321"/>
  <c r="F313"/>
  <c r="AC304"/>
  <c r="U296"/>
  <c r="M288"/>
  <c r="M654"/>
  <c r="Y516"/>
  <c r="M559"/>
  <c r="K559"/>
  <c r="H516"/>
  <c r="Q538"/>
  <c r="AF487"/>
  <c r="AB538"/>
  <c r="E530"/>
  <c r="Y498"/>
  <c r="I482"/>
  <c r="R512"/>
  <c r="D475"/>
  <c r="S458"/>
  <c r="C442"/>
  <c r="R425"/>
  <c r="K410"/>
  <c r="C402"/>
  <c r="Z393"/>
  <c r="R385"/>
  <c r="J377"/>
  <c r="B369"/>
  <c r="AA517"/>
  <c r="F494"/>
  <c r="U477"/>
  <c r="F468"/>
  <c r="AC459"/>
  <c r="U451"/>
  <c r="M443"/>
  <c r="E435"/>
  <c r="AB426"/>
  <c r="T418"/>
  <c r="L410"/>
  <c r="S517"/>
  <c r="B494"/>
  <c r="Q477"/>
  <c r="D468"/>
  <c r="V685"/>
  <c r="R509"/>
  <c r="F552"/>
  <c r="D552"/>
  <c r="T512"/>
  <c r="J531"/>
  <c r="M484"/>
  <c r="U531"/>
  <c r="V523"/>
  <c r="D497"/>
  <c r="S480"/>
  <c r="AA505"/>
  <c r="N473"/>
  <c r="AC456"/>
  <c r="M440"/>
  <c r="AB423"/>
  <c r="N409"/>
  <c r="F401"/>
  <c r="AC392"/>
  <c r="U384"/>
  <c r="M376"/>
  <c r="E608"/>
  <c r="H514"/>
  <c r="L492"/>
  <c r="AA475"/>
  <c r="I467"/>
  <c r="AF458"/>
  <c r="Y473"/>
  <c r="L604"/>
  <c r="X639"/>
  <c r="N475"/>
  <c r="H435"/>
  <c r="K390"/>
  <c r="AC503"/>
  <c r="AD456"/>
  <c r="N440"/>
  <c r="AC423"/>
  <c r="L565"/>
  <c r="D488"/>
  <c r="E465"/>
  <c r="T448"/>
  <c r="D432"/>
  <c r="S415"/>
  <c r="C399"/>
  <c r="R382"/>
  <c r="B504"/>
  <c r="N423"/>
  <c r="Z383"/>
  <c r="AB359"/>
  <c r="M344"/>
  <c r="B333"/>
  <c r="G322"/>
  <c r="L311"/>
  <c r="AF299"/>
  <c r="F289"/>
  <c r="N537"/>
  <c r="W478"/>
  <c r="P490"/>
  <c r="AB403"/>
  <c r="R508"/>
  <c r="I447"/>
  <c r="AC527"/>
  <c r="V454"/>
  <c r="AF432"/>
  <c r="K411"/>
  <c r="T388"/>
  <c r="P518"/>
  <c r="K408"/>
  <c r="AD365"/>
  <c r="M348"/>
  <c r="AB331"/>
  <c r="L315"/>
  <c r="AA298"/>
  <c r="K282"/>
  <c r="B471"/>
  <c r="AF437"/>
  <c r="U407"/>
  <c r="E391"/>
  <c r="T374"/>
  <c r="Q363"/>
  <c r="I355"/>
  <c r="I546"/>
  <c r="AD463"/>
  <c r="AC430"/>
  <c r="C404"/>
  <c r="R387"/>
  <c r="B371"/>
  <c r="X361"/>
  <c r="P353"/>
  <c r="H345"/>
  <c r="AE336"/>
  <c r="W328"/>
  <c r="O320"/>
  <c r="G312"/>
  <c r="AD303"/>
  <c r="V295"/>
  <c r="N287"/>
  <c r="J496"/>
  <c r="AE381"/>
  <c r="G345"/>
  <c r="V328"/>
  <c r="F312"/>
  <c r="U295"/>
  <c r="U279"/>
  <c r="M271"/>
  <c r="E263"/>
  <c r="AB254"/>
  <c r="T246"/>
  <c r="L238"/>
  <c r="D230"/>
  <c r="AA221"/>
  <c r="S213"/>
  <c r="K205"/>
  <c r="C197"/>
  <c r="Z188"/>
  <c r="F598"/>
  <c r="AE614"/>
  <c r="AB611"/>
  <c r="K434"/>
  <c r="AD389"/>
  <c r="AD502"/>
  <c r="B456"/>
  <c r="AF422"/>
  <c r="J486"/>
  <c r="AC453"/>
  <c r="M437"/>
  <c r="AB420"/>
  <c r="L404"/>
  <c r="AA387"/>
  <c r="K371"/>
  <c r="S444"/>
  <c r="M394"/>
  <c r="F365"/>
  <c r="U348"/>
  <c r="E332"/>
  <c r="T315"/>
  <c r="D299"/>
  <c r="S282"/>
  <c r="R471"/>
  <c r="Q438"/>
  <c r="AC407"/>
  <c r="M391"/>
  <c r="AB374"/>
  <c r="U363"/>
  <c r="M355"/>
  <c r="Q554"/>
  <c r="O464"/>
  <c r="N431"/>
  <c r="K404"/>
  <c r="Z387"/>
  <c r="J371"/>
  <c r="AB361"/>
  <c r="T353"/>
  <c r="L345"/>
  <c r="D337"/>
  <c r="Y584"/>
  <c r="S584"/>
  <c r="N507"/>
  <c r="J465"/>
  <c r="N405"/>
  <c r="M372"/>
  <c r="Q471"/>
  <c r="P438"/>
  <c r="J540"/>
  <c r="G463"/>
  <c r="E445"/>
  <c r="T428"/>
  <c r="D412"/>
  <c r="S395"/>
  <c r="C379"/>
  <c r="AC475"/>
  <c r="AB409"/>
  <c r="AA376"/>
  <c r="M356"/>
  <c r="AB339"/>
  <c r="L323"/>
  <c r="AA306"/>
  <c r="K290"/>
  <c r="AB498"/>
  <c r="AF453"/>
  <c r="AE420"/>
  <c r="E399"/>
  <c r="T382"/>
  <c r="Q367"/>
  <c r="I359"/>
  <c r="AF350"/>
  <c r="V484"/>
  <c r="AC446"/>
  <c r="AB413"/>
  <c r="R395"/>
  <c r="B379"/>
  <c r="X365"/>
  <c r="P357"/>
  <c r="H349"/>
  <c r="AE340"/>
  <c r="W332"/>
  <c r="O324"/>
  <c r="G316"/>
  <c r="AD307"/>
  <c r="V299"/>
  <c r="N291"/>
  <c r="F283"/>
  <c r="T417"/>
  <c r="N358"/>
  <c r="V336"/>
  <c r="F320"/>
  <c r="U303"/>
  <c r="E287"/>
  <c r="M275"/>
  <c r="E267"/>
  <c r="AB258"/>
  <c r="T250"/>
  <c r="L242"/>
  <c r="D234"/>
  <c r="AA225"/>
  <c r="S217"/>
  <c r="K209"/>
  <c r="C201"/>
  <c r="Z192"/>
  <c r="Q565"/>
  <c r="K386"/>
  <c r="C479"/>
  <c r="R402"/>
  <c r="Y390"/>
  <c r="Z313"/>
  <c r="AC434"/>
  <c r="X362"/>
  <c r="Z427"/>
  <c r="AE360"/>
  <c r="AE328"/>
  <c r="O312"/>
  <c r="AD295"/>
  <c r="S505"/>
  <c r="W345"/>
  <c r="V312"/>
  <c r="AC279"/>
  <c r="M263"/>
  <c r="AB246"/>
  <c r="L230"/>
  <c r="AA213"/>
  <c r="K197"/>
  <c r="I183"/>
  <c r="AF174"/>
  <c r="X166"/>
  <c r="P158"/>
  <c r="H150"/>
  <c r="AE141"/>
  <c r="W133"/>
  <c r="O125"/>
  <c r="AB402"/>
  <c r="AB352"/>
  <c r="AC333"/>
  <c r="M317"/>
  <c r="AB300"/>
  <c r="L284"/>
  <c r="AF273"/>
  <c r="X265"/>
  <c r="P257"/>
  <c r="H249"/>
  <c r="AE240"/>
  <c r="W232"/>
  <c r="O224"/>
  <c r="G216"/>
  <c r="AD207"/>
  <c r="V199"/>
  <c r="L402"/>
  <c r="T352"/>
  <c r="Y333"/>
  <c r="I317"/>
  <c r="X300"/>
  <c r="H284"/>
  <c r="AD273"/>
  <c r="V265"/>
  <c r="N257"/>
  <c r="F249"/>
  <c r="AC240"/>
  <c r="U232"/>
  <c r="M224"/>
  <c r="E216"/>
  <c r="AB207"/>
  <c r="T199"/>
  <c r="L191"/>
  <c r="D183"/>
  <c r="S467"/>
  <c r="AE547"/>
  <c r="Q527"/>
  <c r="T502"/>
  <c r="AA422"/>
  <c r="E384"/>
  <c r="K491"/>
  <c r="L454"/>
  <c r="AA437"/>
  <c r="K421"/>
  <c r="E535"/>
  <c r="AD482"/>
  <c r="R462"/>
  <c r="B446"/>
  <c r="Q429"/>
  <c r="AF412"/>
  <c r="P396"/>
  <c r="AE379"/>
  <c r="E483"/>
  <c r="D413"/>
  <c r="U378"/>
  <c r="J357"/>
  <c r="K342"/>
  <c r="AE330"/>
  <c r="E320"/>
  <c r="J309"/>
  <c r="AD297"/>
  <c r="D287"/>
  <c r="AA573"/>
  <c r="D645"/>
  <c r="K466"/>
  <c r="T395"/>
  <c r="Q489"/>
  <c r="AF438"/>
  <c r="U497"/>
  <c r="R450"/>
  <c r="D492"/>
  <c r="T450"/>
  <c r="S417"/>
  <c r="O475"/>
  <c r="R651"/>
  <c r="I480"/>
  <c r="Q478"/>
  <c r="K438"/>
  <c r="AB391"/>
  <c r="D510"/>
  <c r="AE457"/>
  <c r="AD424"/>
  <c r="F490"/>
  <c r="U449"/>
  <c r="T416"/>
  <c r="S383"/>
  <c r="R427"/>
  <c r="AC360"/>
  <c r="AD568"/>
  <c r="AF520"/>
  <c r="Y492"/>
  <c r="V539"/>
  <c r="C513"/>
  <c r="D471"/>
  <c r="O450"/>
  <c r="V425"/>
  <c r="AF523"/>
  <c r="L536"/>
  <c r="W512"/>
  <c r="W533"/>
  <c r="C504"/>
  <c r="U543"/>
  <c r="Y468"/>
  <c r="AC440"/>
  <c r="V409"/>
  <c r="I396"/>
  <c r="K382"/>
  <c r="I562"/>
  <c r="AB492"/>
  <c r="T470"/>
  <c r="D454"/>
  <c r="F440"/>
  <c r="H426"/>
  <c r="C618"/>
  <c r="AD498"/>
  <c r="E473"/>
  <c r="T456"/>
  <c r="V442"/>
  <c r="I429"/>
  <c r="X412"/>
  <c r="Z398"/>
  <c r="AB384"/>
  <c r="F575"/>
  <c r="D445"/>
  <c r="Z399"/>
  <c r="AD371"/>
  <c r="E360"/>
  <c r="Z349"/>
  <c r="N337"/>
  <c r="D327"/>
  <c r="Y316"/>
  <c r="M304"/>
  <c r="C294"/>
  <c r="X283"/>
  <c r="U512"/>
  <c r="AE626"/>
  <c r="V530"/>
  <c r="M534"/>
  <c r="V477"/>
  <c r="AD571"/>
  <c r="X497"/>
  <c r="D477"/>
  <c r="O489"/>
  <c r="R457"/>
  <c r="AC436"/>
  <c r="I416"/>
  <c r="T403"/>
  <c r="L395"/>
  <c r="D387"/>
  <c r="AA378"/>
  <c r="S370"/>
  <c r="L526"/>
  <c r="I497"/>
  <c r="X480"/>
  <c r="W469"/>
  <c r="O461"/>
  <c r="G453"/>
  <c r="AD444"/>
  <c r="V436"/>
  <c r="N428"/>
  <c r="F420"/>
  <c r="AC411"/>
  <c r="V605"/>
  <c r="S589"/>
  <c r="Q589"/>
  <c r="K531"/>
  <c r="AB591"/>
  <c r="D503"/>
  <c r="F593"/>
  <c r="Q574"/>
  <c r="AC498"/>
  <c r="S541"/>
  <c r="R484"/>
  <c r="L463"/>
  <c r="AA446"/>
  <c r="K430"/>
  <c r="Z413"/>
  <c r="X570"/>
  <c r="D528"/>
  <c r="T541"/>
  <c r="F477"/>
  <c r="T561"/>
  <c r="V499"/>
  <c r="AE476"/>
  <c r="E487"/>
  <c r="P459"/>
  <c r="Y436"/>
  <c r="D415"/>
  <c r="O402"/>
  <c r="D391"/>
  <c r="I380"/>
  <c r="N369"/>
  <c r="AF506"/>
  <c r="S483"/>
  <c r="R468"/>
  <c r="G457"/>
  <c r="L446"/>
  <c r="Q435"/>
  <c r="F424"/>
  <c r="K413"/>
  <c r="E519"/>
  <c r="T488"/>
  <c r="C471"/>
  <c r="H460"/>
  <c r="AB448"/>
  <c r="B438"/>
  <c r="G427"/>
  <c r="AA415"/>
  <c r="AF404"/>
  <c r="F394"/>
  <c r="Z382"/>
  <c r="AE371"/>
  <c r="AB469"/>
  <c r="O424"/>
  <c r="V395"/>
  <c r="D377"/>
  <c r="Y364"/>
  <c r="Q356"/>
  <c r="I348"/>
  <c r="AF339"/>
  <c r="X331"/>
  <c r="P323"/>
  <c r="H315"/>
  <c r="AE306"/>
  <c r="W298"/>
  <c r="O290"/>
  <c r="G282"/>
  <c r="P543"/>
  <c r="AC575"/>
  <c r="AA575"/>
  <c r="P524"/>
  <c r="AD563"/>
  <c r="I496"/>
  <c r="S564"/>
  <c r="F547"/>
  <c r="AC502"/>
  <c r="M486"/>
  <c r="N536"/>
  <c r="I483"/>
  <c r="W462"/>
  <c r="G446"/>
  <c r="V429"/>
  <c r="F413"/>
  <c r="E404"/>
  <c r="AB395"/>
  <c r="T387"/>
  <c r="L379"/>
  <c r="D371"/>
  <c r="P530"/>
  <c r="J498"/>
  <c r="Y481"/>
  <c r="H470"/>
  <c r="AE461"/>
  <c r="W453"/>
  <c r="O445"/>
  <c r="G437"/>
  <c r="AD428"/>
  <c r="V420"/>
  <c r="N412"/>
  <c r="AE529"/>
  <c r="F498"/>
  <c r="U481"/>
  <c r="F470"/>
  <c r="AC461"/>
  <c r="D527"/>
  <c r="V568"/>
  <c r="T568"/>
  <c r="AB520"/>
  <c r="P549"/>
  <c r="U492"/>
  <c r="E550"/>
  <c r="N539"/>
  <c r="H501"/>
  <c r="W484"/>
  <c r="AF522"/>
  <c r="AC479"/>
  <c r="B461"/>
  <c r="Q444"/>
  <c r="AF427"/>
  <c r="P411"/>
  <c r="H403"/>
  <c r="AE394"/>
  <c r="W386"/>
  <c r="O378"/>
  <c r="G370"/>
  <c r="I523"/>
  <c r="P496"/>
  <c r="AE479"/>
  <c r="K469"/>
  <c r="C461"/>
  <c r="AB488"/>
  <c r="P604"/>
  <c r="U510"/>
  <c r="AD491"/>
  <c r="X451"/>
  <c r="S398"/>
  <c r="E558"/>
  <c r="V464"/>
  <c r="R444"/>
  <c r="B428"/>
  <c r="Q411"/>
  <c r="L496"/>
  <c r="I469"/>
  <c r="X452"/>
  <c r="H436"/>
  <c r="W419"/>
  <c r="G403"/>
  <c r="V386"/>
  <c r="F370"/>
  <c r="AD439"/>
  <c r="C392"/>
  <c r="AF363"/>
  <c r="P347"/>
  <c r="E336"/>
  <c r="Y324"/>
  <c r="AD313"/>
  <c r="D303"/>
  <c r="X291"/>
  <c r="AC280"/>
  <c r="Z559"/>
  <c r="T477"/>
  <c r="Y416"/>
  <c r="AA370"/>
  <c r="S457"/>
  <c r="H414"/>
  <c r="U461"/>
  <c r="F438"/>
  <c r="P416"/>
  <c r="Z394"/>
  <c r="D372"/>
  <c r="B427"/>
  <c r="J375"/>
  <c r="Q352"/>
  <c r="AF335"/>
  <c r="P319"/>
  <c r="AE302"/>
  <c r="O286"/>
  <c r="M483"/>
  <c r="I446"/>
  <c r="H413"/>
  <c r="I395"/>
  <c r="X378"/>
  <c r="S365"/>
  <c r="K357"/>
  <c r="C349"/>
  <c r="G472"/>
  <c r="F439"/>
  <c r="G408"/>
  <c r="V391"/>
  <c r="F375"/>
  <c r="Z363"/>
  <c r="R355"/>
  <c r="J347"/>
  <c r="B339"/>
  <c r="Y330"/>
  <c r="Q322"/>
  <c r="I314"/>
  <c r="AF305"/>
  <c r="X297"/>
  <c r="P289"/>
  <c r="H281"/>
  <c r="P398"/>
  <c r="V350"/>
  <c r="Z332"/>
  <c r="J316"/>
  <c r="Y299"/>
  <c r="I283"/>
  <c r="O273"/>
  <c r="G265"/>
  <c r="AD256"/>
  <c r="V248"/>
  <c r="N240"/>
  <c r="F232"/>
  <c r="AC223"/>
  <c r="U215"/>
  <c r="M207"/>
  <c r="E199"/>
  <c r="AB190"/>
  <c r="J598"/>
  <c r="R507"/>
  <c r="B491"/>
  <c r="AA450"/>
  <c r="G398"/>
  <c r="AD551"/>
  <c r="J464"/>
  <c r="I431"/>
  <c r="Z502"/>
  <c r="B458"/>
  <c r="Q441"/>
  <c r="AF424"/>
  <c r="P408"/>
  <c r="AE391"/>
  <c r="O375"/>
  <c r="D461"/>
  <c r="U402"/>
  <c r="T369"/>
  <c r="Y352"/>
  <c r="I336"/>
  <c r="X319"/>
  <c r="H303"/>
  <c r="W286"/>
  <c r="N484"/>
  <c r="Y446"/>
  <c r="X413"/>
  <c r="Q395"/>
  <c r="AF378"/>
  <c r="W365"/>
  <c r="O357"/>
  <c r="G349"/>
  <c r="W472"/>
  <c r="V439"/>
  <c r="O408"/>
  <c r="AD391"/>
  <c r="N375"/>
  <c r="AD363"/>
  <c r="V355"/>
  <c r="N347"/>
  <c r="F339"/>
  <c r="AC330"/>
  <c r="U529"/>
  <c r="Z567"/>
  <c r="N488"/>
  <c r="X415"/>
  <c r="U380"/>
  <c r="L484"/>
  <c r="X446"/>
  <c r="W413"/>
  <c r="O471"/>
  <c r="I449"/>
  <c r="X432"/>
  <c r="H416"/>
  <c r="W399"/>
  <c r="G383"/>
  <c r="L514"/>
  <c r="AF425"/>
  <c r="D385"/>
  <c r="Q360"/>
  <c r="AF343"/>
  <c r="P327"/>
  <c r="AE310"/>
  <c r="O294"/>
  <c r="Z532"/>
  <c r="I462"/>
  <c r="H429"/>
  <c r="I403"/>
  <c r="X386"/>
  <c r="H370"/>
  <c r="K361"/>
  <c r="C353"/>
  <c r="G501"/>
  <c r="F455"/>
  <c r="E422"/>
  <c r="V399"/>
  <c r="F383"/>
  <c r="Z367"/>
  <c r="R359"/>
  <c r="J351"/>
  <c r="B343"/>
  <c r="Y334"/>
  <c r="Q326"/>
  <c r="I318"/>
  <c r="AF309"/>
  <c r="X301"/>
  <c r="P293"/>
  <c r="H285"/>
  <c r="U450"/>
  <c r="V366"/>
  <c r="Z340"/>
  <c r="J324"/>
  <c r="Y307"/>
  <c r="I291"/>
  <c r="O277"/>
  <c r="G269"/>
  <c r="AD260"/>
  <c r="V252"/>
  <c r="N244"/>
  <c r="F236"/>
  <c r="AC227"/>
  <c r="U219"/>
  <c r="M211"/>
  <c r="E203"/>
  <c r="AB194"/>
  <c r="T186"/>
  <c r="D427"/>
  <c r="M419"/>
  <c r="C419"/>
  <c r="L437"/>
  <c r="K330"/>
  <c r="AD467"/>
  <c r="C373"/>
  <c r="AA460"/>
  <c r="P369"/>
  <c r="G336"/>
  <c r="S316"/>
  <c r="C300"/>
  <c r="R283"/>
  <c r="AE359"/>
  <c r="AD320"/>
  <c r="AC287"/>
  <c r="Q267"/>
  <c r="AF250"/>
  <c r="P234"/>
  <c r="AE217"/>
  <c r="O201"/>
  <c r="K185"/>
  <c r="C177"/>
  <c r="Z168"/>
  <c r="R160"/>
  <c r="J152"/>
  <c r="B144"/>
  <c r="Y135"/>
  <c r="Q127"/>
  <c r="O428"/>
  <c r="E361"/>
  <c r="B338"/>
  <c r="Q321"/>
  <c r="AF304"/>
  <c r="P288"/>
  <c r="C276"/>
  <c r="Z267"/>
  <c r="R259"/>
  <c r="J251"/>
  <c r="B243"/>
  <c r="Y234"/>
  <c r="Q226"/>
  <c r="I218"/>
  <c r="AF209"/>
  <c r="X201"/>
  <c r="N427"/>
  <c r="AB360"/>
  <c r="AC337"/>
  <c r="M321"/>
  <c r="AB304"/>
  <c r="L288"/>
  <c r="AF275"/>
  <c r="X267"/>
  <c r="P259"/>
  <c r="H251"/>
  <c r="AE242"/>
  <c r="W234"/>
  <c r="O226"/>
  <c r="G218"/>
  <c r="AD209"/>
  <c r="V201"/>
  <c r="N193"/>
  <c r="F185"/>
  <c r="P476"/>
  <c r="B548"/>
  <c r="K482"/>
  <c r="R479"/>
  <c r="L439"/>
  <c r="M392"/>
  <c r="F512"/>
  <c r="P458"/>
  <c r="AE441"/>
  <c r="O425"/>
  <c r="E590"/>
  <c r="G491"/>
  <c r="V466"/>
  <c r="F450"/>
  <c r="U433"/>
  <c r="E417"/>
  <c r="T400"/>
  <c r="D384"/>
  <c r="AC535"/>
  <c r="T429"/>
  <c r="AC386"/>
  <c r="N361"/>
  <c r="AC344"/>
  <c r="C334"/>
  <c r="W322"/>
  <c r="AB311"/>
  <c r="B301"/>
  <c r="V289"/>
  <c r="F613"/>
  <c r="H495"/>
  <c r="X498"/>
  <c r="AD405"/>
  <c r="N528"/>
  <c r="K449"/>
  <c r="N544"/>
  <c r="X456"/>
  <c r="B434"/>
  <c r="L412"/>
  <c r="V390"/>
  <c r="AB428"/>
  <c r="K379"/>
  <c r="Q410"/>
  <c r="Z361"/>
  <c r="F341"/>
  <c r="M316"/>
  <c r="X295"/>
  <c r="R504"/>
  <c r="C440"/>
  <c r="R404"/>
  <c r="AC383"/>
  <c r="B364"/>
  <c r="W353"/>
  <c r="AA489"/>
  <c r="AE432"/>
  <c r="AE400"/>
  <c r="K380"/>
  <c r="I362"/>
  <c r="AD351"/>
  <c r="T341"/>
  <c r="H329"/>
  <c r="AC318"/>
  <c r="S308"/>
  <c r="G296"/>
  <c r="AB285"/>
  <c r="AD427"/>
  <c r="H346"/>
  <c r="S325"/>
  <c r="AD304"/>
  <c r="F280"/>
  <c r="AA269"/>
  <c r="Q259"/>
  <c r="E247"/>
  <c r="Z236"/>
  <c r="P226"/>
  <c r="D214"/>
  <c r="Y203"/>
  <c r="O193"/>
  <c r="K660"/>
  <c r="N524"/>
  <c r="P471"/>
  <c r="AF391"/>
  <c r="R490"/>
  <c r="S441"/>
  <c r="N490"/>
  <c r="Z450"/>
  <c r="F430"/>
  <c r="M405"/>
  <c r="X384"/>
  <c r="J488"/>
  <c r="O396"/>
  <c r="C362"/>
  <c r="N341"/>
  <c r="U316"/>
  <c r="AF295"/>
  <c r="T506"/>
  <c r="S440"/>
  <c r="Z404"/>
  <c r="F384"/>
  <c r="F364"/>
  <c r="AA353"/>
  <c r="AB490"/>
  <c r="P433"/>
  <c r="H401"/>
  <c r="S380"/>
  <c r="M362"/>
  <c r="T480"/>
  <c r="P564"/>
  <c r="G500"/>
  <c r="P443"/>
  <c r="G386"/>
  <c r="Z468"/>
  <c r="P442"/>
  <c r="AA421"/>
  <c r="P500"/>
  <c r="G467"/>
  <c r="R446"/>
  <c r="Y421"/>
  <c r="E401"/>
  <c r="P380"/>
  <c r="G448"/>
  <c r="AD387"/>
  <c r="Z357"/>
  <c r="F337"/>
  <c r="X323"/>
  <c r="Z309"/>
  <c r="J293"/>
  <c r="AD634"/>
  <c r="O560"/>
  <c r="F429"/>
  <c r="AD544"/>
  <c r="C441"/>
  <c r="Y465"/>
  <c r="D436"/>
  <c r="H408"/>
  <c r="G375"/>
  <c r="U414"/>
  <c r="AB363"/>
  <c r="C338"/>
  <c r="N317"/>
  <c r="Y296"/>
  <c r="U491"/>
  <c r="E442"/>
  <c r="S405"/>
  <c r="Z380"/>
  <c r="R364"/>
  <c r="H354"/>
  <c r="O477"/>
  <c r="B435"/>
  <c r="AF401"/>
  <c r="H377"/>
  <c r="Y362"/>
  <c r="O352"/>
  <c r="C340"/>
  <c r="X329"/>
  <c r="N319"/>
  <c r="B307"/>
  <c r="W296"/>
  <c r="M286"/>
  <c r="X406"/>
  <c r="I347"/>
  <c r="T326"/>
  <c r="AA301"/>
  <c r="G281"/>
  <c r="L270"/>
  <c r="AE257"/>
  <c r="U247"/>
  <c r="K237"/>
  <c r="AD224"/>
  <c r="T214"/>
  <c r="J204"/>
  <c r="AC191"/>
  <c r="O561"/>
  <c r="AD540"/>
  <c r="D459"/>
  <c r="C394"/>
  <c r="V494"/>
  <c r="M435"/>
  <c r="R494"/>
  <c r="AA451"/>
  <c r="C427"/>
  <c r="N406"/>
  <c r="Y385"/>
  <c r="L469"/>
  <c r="Q398"/>
  <c r="D363"/>
  <c r="K338"/>
  <c r="V317"/>
  <c r="B297"/>
  <c r="V492"/>
  <c r="U442"/>
  <c r="AA405"/>
  <c r="C381"/>
  <c r="V364"/>
  <c r="L354"/>
  <c r="P478"/>
  <c r="R435"/>
  <c r="I402"/>
  <c r="O463"/>
  <c r="I574"/>
  <c r="Z487"/>
  <c r="S414"/>
  <c r="X371"/>
  <c r="T462"/>
  <c r="Y435"/>
  <c r="E415"/>
  <c r="K495"/>
  <c r="P460"/>
  <c r="AA439"/>
  <c r="G419"/>
  <c r="N394"/>
  <c r="Y373"/>
  <c r="AB437"/>
  <c r="Q374"/>
  <c r="D351"/>
  <c r="D335"/>
  <c r="S318"/>
  <c r="F305"/>
  <c r="H291"/>
  <c r="J590"/>
  <c r="E494"/>
  <c r="U412"/>
  <c r="I481"/>
  <c r="P422"/>
  <c r="Z458"/>
  <c r="Y425"/>
  <c r="AD398"/>
  <c r="C371"/>
  <c r="AB393"/>
  <c r="T355"/>
  <c r="AE334"/>
  <c r="G310"/>
  <c r="R289"/>
  <c r="I479"/>
  <c r="V427"/>
  <c r="L398"/>
  <c r="W377"/>
  <c r="AD360"/>
  <c r="T350"/>
  <c r="E470"/>
  <c r="S420"/>
  <c r="Y394"/>
  <c r="E374"/>
  <c r="F359"/>
  <c r="AA348"/>
  <c r="Q338"/>
  <c r="E326"/>
  <c r="Z315"/>
  <c r="P305"/>
  <c r="D293"/>
  <c r="Y282"/>
  <c r="L394"/>
  <c r="B340"/>
  <c r="M319"/>
  <c r="X298"/>
  <c r="C277"/>
  <c r="X266"/>
  <c r="N256"/>
  <c r="B244"/>
  <c r="W233"/>
  <c r="M223"/>
  <c r="AF210"/>
  <c r="V200"/>
  <c r="L190"/>
  <c r="Q525"/>
  <c r="N503"/>
  <c r="W446"/>
  <c r="T379"/>
  <c r="P470"/>
  <c r="G429"/>
  <c r="N470"/>
  <c r="T444"/>
  <c r="AE423"/>
  <c r="G399"/>
  <c r="R378"/>
  <c r="AE456"/>
  <c r="S400"/>
  <c r="I368"/>
  <c r="X351"/>
  <c r="H335"/>
  <c r="W318"/>
  <c r="G302"/>
  <c r="V285"/>
  <c r="J480"/>
  <c r="W444"/>
  <c r="V411"/>
  <c r="P394"/>
  <c r="AE377"/>
  <c r="G365"/>
  <c r="AD356"/>
  <c r="V348"/>
  <c r="U470"/>
  <c r="T437"/>
  <c r="N407"/>
  <c r="AC390"/>
  <c r="M374"/>
  <c r="N363"/>
  <c r="F355"/>
  <c r="AC346"/>
  <c r="U338"/>
  <c r="M330"/>
  <c r="M521"/>
  <c r="AE364"/>
  <c r="K344"/>
  <c r="S510"/>
  <c r="O540"/>
  <c r="B457"/>
  <c r="AE390"/>
  <c r="H480"/>
  <c r="L434"/>
  <c r="L488"/>
  <c r="H448"/>
  <c r="R426"/>
  <c r="AB404"/>
  <c r="F382"/>
  <c r="J467"/>
  <c r="N395"/>
  <c r="P359"/>
  <c r="Z337"/>
  <c r="E316"/>
  <c r="N293"/>
  <c r="T490"/>
  <c r="R439"/>
  <c r="H402"/>
  <c r="R380"/>
  <c r="AC363"/>
  <c r="R352"/>
  <c r="N476"/>
  <c r="O432"/>
  <c r="U398"/>
  <c r="AE376"/>
  <c r="E362"/>
  <c r="Y350"/>
  <c r="AD339"/>
  <c r="D329"/>
  <c r="X317"/>
  <c r="AC306"/>
  <c r="C296"/>
  <c r="W284"/>
  <c r="W405"/>
  <c r="AE345"/>
  <c r="I323"/>
  <c r="S301"/>
  <c r="B280"/>
  <c r="V268"/>
  <c r="AA257"/>
  <c r="AF246"/>
  <c r="U235"/>
  <c r="Z224"/>
  <c r="AE213"/>
  <c r="T202"/>
  <c r="Y191"/>
  <c r="Z483"/>
  <c r="E411"/>
  <c r="J394"/>
  <c r="AE350"/>
  <c r="V459"/>
  <c r="T358"/>
  <c r="E390"/>
  <c r="E334"/>
  <c r="M310"/>
  <c r="W288"/>
  <c r="AA355"/>
  <c r="R308"/>
  <c r="V272"/>
  <c r="AE249"/>
  <c r="J228"/>
  <c r="T206"/>
  <c r="Z184"/>
  <c r="AE173"/>
  <c r="E163"/>
  <c r="Y151"/>
  <c r="AD140"/>
  <c r="D130"/>
  <c r="G420"/>
  <c r="X348"/>
  <c r="V326"/>
  <c r="AE303"/>
  <c r="J282"/>
  <c r="M270"/>
  <c r="B259"/>
  <c r="G248"/>
  <c r="L237"/>
  <c r="AF225"/>
  <c r="F215"/>
  <c r="K204"/>
  <c r="F419"/>
  <c r="P348"/>
  <c r="R326"/>
  <c r="AA303"/>
  <c r="F282"/>
  <c r="K270"/>
  <c r="AE258"/>
  <c r="E248"/>
  <c r="J237"/>
  <c r="AD225"/>
  <c r="D215"/>
  <c r="I204"/>
  <c r="AC192"/>
  <c r="C182"/>
  <c r="Z173"/>
  <c r="R165"/>
  <c r="J157"/>
  <c r="B149"/>
  <c r="Y140"/>
  <c r="Q132"/>
  <c r="I124"/>
  <c r="Y319"/>
  <c r="AD266"/>
  <c r="AC233"/>
  <c r="AB200"/>
  <c r="AD182"/>
  <c r="N166"/>
  <c r="AC149"/>
  <c r="M133"/>
  <c r="J120"/>
  <c r="B112"/>
  <c r="Y103"/>
  <c r="Q95"/>
  <c r="I87"/>
  <c r="AF78"/>
  <c r="X70"/>
  <c r="P62"/>
  <c r="H54"/>
  <c r="AE45"/>
  <c r="W37"/>
  <c r="G68"/>
  <c r="V59"/>
  <c r="F51"/>
  <c r="AC42"/>
  <c r="P129"/>
  <c r="R105"/>
  <c r="Q80"/>
  <c r="X55"/>
  <c r="V388"/>
  <c r="I464"/>
  <c r="AE437"/>
  <c r="L428"/>
  <c r="Q474"/>
  <c r="T339"/>
  <c r="AA497"/>
  <c r="L382"/>
  <c r="U483"/>
  <c r="Y378"/>
  <c r="AA340"/>
  <c r="B319"/>
  <c r="Q302"/>
  <c r="AF285"/>
  <c r="T370"/>
  <c r="AA325"/>
  <c r="Z292"/>
  <c r="AE269"/>
  <c r="O253"/>
  <c r="AD236"/>
  <c r="N220"/>
  <c r="AC203"/>
  <c r="M187"/>
  <c r="H178"/>
  <c r="AE169"/>
  <c r="W161"/>
  <c r="O153"/>
  <c r="G145"/>
  <c r="AD136"/>
  <c r="V128"/>
  <c r="B447"/>
  <c r="Y365"/>
  <c r="L340"/>
  <c r="AA323"/>
  <c r="K307"/>
  <c r="Z290"/>
  <c r="H277"/>
  <c r="AE268"/>
  <c r="W260"/>
  <c r="O252"/>
  <c r="G244"/>
  <c r="AD235"/>
  <c r="V227"/>
  <c r="N219"/>
  <c r="F211"/>
  <c r="AC202"/>
  <c r="AF445"/>
  <c r="Q365"/>
  <c r="H340"/>
  <c r="W323"/>
  <c r="G307"/>
  <c r="V290"/>
  <c r="F277"/>
  <c r="AC268"/>
  <c r="U260"/>
  <c r="M252"/>
  <c r="E244"/>
  <c r="AB235"/>
  <c r="T227"/>
  <c r="L219"/>
  <c r="D211"/>
  <c r="AA202"/>
  <c r="S194"/>
  <c r="K186"/>
  <c r="C178"/>
  <c r="M468"/>
  <c r="B440"/>
  <c r="M429"/>
  <c r="D482"/>
  <c r="U340"/>
  <c r="AE501"/>
  <c r="M383"/>
  <c r="Y487"/>
  <c r="Z379"/>
  <c r="L341"/>
  <c r="F319"/>
  <c r="U302"/>
  <c r="E286"/>
  <c r="U371"/>
  <c r="D326"/>
  <c r="C293"/>
  <c r="D270"/>
  <c r="S253"/>
  <c r="C237"/>
  <c r="R220"/>
  <c r="B204"/>
  <c r="Q187"/>
  <c r="L178"/>
  <c r="D170"/>
  <c r="AA161"/>
  <c r="S153"/>
  <c r="K145"/>
  <c r="C137"/>
  <c r="Z128"/>
  <c r="D449"/>
  <c r="J366"/>
  <c r="T340"/>
  <c r="D324"/>
  <c r="S307"/>
  <c r="C291"/>
  <c r="L277"/>
  <c r="D269"/>
  <c r="AA260"/>
  <c r="S252"/>
  <c r="K244"/>
  <c r="C236"/>
  <c r="Z227"/>
  <c r="R219"/>
  <c r="J211"/>
  <c r="B203"/>
  <c r="C448"/>
  <c r="B366"/>
  <c r="P340"/>
  <c r="AE323"/>
  <c r="O307"/>
  <c r="AD290"/>
  <c r="J277"/>
  <c r="B269"/>
  <c r="Y260"/>
  <c r="Q252"/>
  <c r="I244"/>
  <c r="AF235"/>
  <c r="X227"/>
  <c r="P219"/>
  <c r="B367"/>
  <c r="AB345"/>
  <c r="M652"/>
  <c r="L611"/>
  <c r="F461"/>
  <c r="B393"/>
  <c r="P488"/>
  <c r="N436"/>
  <c r="P492"/>
  <c r="J450"/>
  <c r="S427"/>
  <c r="AC405"/>
  <c r="H384"/>
  <c r="N471"/>
  <c r="P397"/>
  <c r="R361"/>
  <c r="AA338"/>
  <c r="F317"/>
  <c r="P295"/>
  <c r="X494"/>
  <c r="T441"/>
  <c r="J404"/>
  <c r="S381"/>
  <c r="N364"/>
  <c r="S353"/>
  <c r="R480"/>
  <c r="Q434"/>
  <c r="W400"/>
  <c r="AF377"/>
  <c r="U362"/>
  <c r="Z351"/>
  <c r="O340"/>
  <c r="T329"/>
  <c r="Y318"/>
  <c r="N307"/>
  <c r="S296"/>
  <c r="X285"/>
  <c r="AA409"/>
  <c r="AF346"/>
  <c r="K325"/>
  <c r="T302"/>
  <c r="AD280"/>
  <c r="W269"/>
  <c r="L258"/>
  <c r="Q247"/>
  <c r="V236"/>
  <c r="K225"/>
  <c r="P214"/>
  <c r="U203"/>
  <c r="J192"/>
  <c r="K500"/>
  <c r="U427"/>
  <c r="N398"/>
  <c r="D355"/>
  <c r="G477"/>
  <c r="V360"/>
  <c r="I394"/>
  <c r="I338"/>
  <c r="N311"/>
  <c r="X289"/>
  <c r="D364"/>
  <c r="T310"/>
  <c r="W273"/>
  <c r="B252"/>
  <c r="K229"/>
  <c r="U207"/>
  <c r="AE185"/>
  <c r="P174"/>
  <c r="U163"/>
  <c r="Z152"/>
  <c r="O141"/>
  <c r="T130"/>
  <c r="W436"/>
  <c r="Z350"/>
  <c r="W327"/>
  <c r="B306"/>
  <c r="K283"/>
  <c r="AC270"/>
  <c r="C260"/>
  <c r="W248"/>
  <c r="AB237"/>
  <c r="B227"/>
  <c r="V215"/>
  <c r="AA204"/>
  <c r="V435"/>
  <c r="R350"/>
  <c r="S327"/>
  <c r="AC305"/>
  <c r="G283"/>
  <c r="AA270"/>
  <c r="AF259"/>
  <c r="U248"/>
  <c r="Z237"/>
  <c r="AE226"/>
  <c r="T215"/>
  <c r="Y204"/>
  <c r="AD193"/>
  <c r="S182"/>
  <c r="K174"/>
  <c r="C166"/>
  <c r="Z157"/>
  <c r="R149"/>
  <c r="J141"/>
  <c r="B133"/>
  <c r="Y124"/>
  <c r="AC323"/>
  <c r="AF268"/>
  <c r="AE235"/>
  <c r="AD202"/>
  <c r="AE183"/>
  <c r="O167"/>
  <c r="AD150"/>
  <c r="N134"/>
  <c r="Z120"/>
  <c r="R112"/>
  <c r="J104"/>
  <c r="B96"/>
  <c r="Y87"/>
  <c r="Q79"/>
  <c r="I71"/>
  <c r="AF62"/>
  <c r="X54"/>
  <c r="P46"/>
  <c r="H38"/>
  <c r="W68"/>
  <c r="G60"/>
  <c r="V51"/>
  <c r="N43"/>
  <c r="X385"/>
  <c r="Q350"/>
  <c r="AF333"/>
  <c r="F493"/>
  <c r="L506"/>
  <c r="P407"/>
  <c r="J524"/>
  <c r="AB450"/>
  <c r="N567"/>
  <c r="P456"/>
  <c r="Z434"/>
  <c r="E413"/>
  <c r="N390"/>
  <c r="F609"/>
  <c r="T413"/>
  <c r="X367"/>
  <c r="C346"/>
  <c r="M324"/>
  <c r="V301"/>
  <c r="AF615"/>
  <c r="C456"/>
  <c r="U410"/>
  <c r="Z388"/>
  <c r="B368"/>
  <c r="V356"/>
  <c r="M515"/>
  <c r="AE448"/>
  <c r="AC406"/>
  <c r="H385"/>
  <c r="I366"/>
  <c r="AC354"/>
  <c r="C344"/>
  <c r="H333"/>
  <c r="AB321"/>
  <c r="B311"/>
  <c r="G300"/>
  <c r="AA288"/>
  <c r="F467"/>
  <c r="P360"/>
  <c r="Q331"/>
  <c r="AA309"/>
  <c r="F288"/>
  <c r="Z272"/>
  <c r="AE261"/>
  <c r="E251"/>
  <c r="Y239"/>
  <c r="AD228"/>
  <c r="D218"/>
  <c r="X206"/>
  <c r="AC195"/>
  <c r="S565"/>
  <c r="G479"/>
  <c r="K427"/>
  <c r="B399"/>
  <c r="F293"/>
  <c r="K381"/>
  <c r="C436"/>
  <c r="U350"/>
  <c r="U318"/>
  <c r="AE296"/>
  <c r="Z408"/>
  <c r="C325"/>
  <c r="W281"/>
  <c r="H258"/>
  <c r="R236"/>
  <c r="AB214"/>
  <c r="F192"/>
  <c r="D178"/>
  <c r="I167"/>
  <c r="AC155"/>
  <c r="C145"/>
  <c r="H134"/>
  <c r="K497"/>
  <c r="I365"/>
  <c r="AD334"/>
  <c r="H312"/>
  <c r="R290"/>
  <c r="Q274"/>
  <c r="F263"/>
  <c r="K252"/>
  <c r="P241"/>
  <c r="E230"/>
  <c r="J219"/>
  <c r="O208"/>
  <c r="I495"/>
  <c r="AF364"/>
  <c r="Z334"/>
  <c r="D312"/>
  <c r="N290"/>
  <c r="O274"/>
  <c r="D263"/>
  <c r="I252"/>
  <c r="N241"/>
  <c r="C230"/>
  <c r="H219"/>
  <c r="M208"/>
  <c r="B197"/>
  <c r="G186"/>
  <c r="AC176"/>
  <c r="U168"/>
  <c r="M160"/>
  <c r="E152"/>
  <c r="AB143"/>
  <c r="T135"/>
  <c r="L127"/>
  <c r="R344"/>
  <c r="K279"/>
  <c r="J246"/>
  <c r="I213"/>
  <c r="E189"/>
  <c r="T172"/>
  <c r="D156"/>
  <c r="S139"/>
  <c r="M123"/>
  <c r="E115"/>
  <c r="AB106"/>
  <c r="T98"/>
  <c r="L90"/>
  <c r="D82"/>
  <c r="AA73"/>
  <c r="S65"/>
  <c r="K57"/>
  <c r="C49"/>
  <c r="Z40"/>
  <c r="N71"/>
  <c r="Y62"/>
  <c r="M54"/>
  <c r="AF45"/>
  <c r="AB389"/>
  <c r="C352"/>
  <c r="R335"/>
  <c r="Z515"/>
  <c r="B524"/>
  <c r="R409"/>
  <c r="O568"/>
  <c r="AD452"/>
  <c r="G610"/>
  <c r="R458"/>
  <c r="AA435"/>
  <c r="F414"/>
  <c r="P392"/>
  <c r="Y369"/>
  <c r="X417"/>
  <c r="U370"/>
  <c r="D347"/>
  <c r="N325"/>
  <c r="X303"/>
  <c r="B281"/>
  <c r="E458"/>
  <c r="Y414"/>
  <c r="AA389"/>
  <c r="R368"/>
  <c r="W357"/>
  <c r="S525"/>
  <c r="B451"/>
  <c r="AE408"/>
  <c r="I386"/>
  <c r="Y366"/>
  <c r="AD355"/>
  <c r="S344"/>
  <c r="X333"/>
  <c r="AC322"/>
  <c r="R311"/>
  <c r="W300"/>
  <c r="AB289"/>
  <c r="U475"/>
  <c r="R362"/>
  <c r="S333"/>
  <c r="AB310"/>
  <c r="G289"/>
  <c r="AA273"/>
  <c r="P262"/>
  <c r="U251"/>
  <c r="Z240"/>
  <c r="O229"/>
  <c r="T218"/>
  <c r="Y207"/>
  <c r="N196"/>
  <c r="AE522"/>
  <c r="AD520"/>
  <c r="O431"/>
  <c r="J407"/>
  <c r="N301"/>
  <c r="O385"/>
  <c r="K444"/>
  <c r="Y354"/>
  <c r="V319"/>
  <c r="AF297"/>
  <c r="K440"/>
  <c r="E327"/>
  <c r="Y283"/>
  <c r="J260"/>
  <c r="S237"/>
  <c r="AC215"/>
  <c r="H194"/>
  <c r="T178"/>
  <c r="Y167"/>
  <c r="AD156"/>
  <c r="S145"/>
  <c r="X134"/>
  <c r="AC123"/>
  <c r="K367"/>
  <c r="AE335"/>
  <c r="J314"/>
  <c r="S291"/>
  <c r="B275"/>
  <c r="G264"/>
  <c r="AA252"/>
  <c r="AF241"/>
  <c r="F231"/>
  <c r="Z219"/>
  <c r="AE208"/>
  <c r="E198"/>
  <c r="C367"/>
  <c r="AA335"/>
  <c r="F314"/>
  <c r="O291"/>
  <c r="AE274"/>
  <c r="E264"/>
  <c r="Y252"/>
  <c r="AD241"/>
  <c r="D231"/>
  <c r="X219"/>
  <c r="AC208"/>
  <c r="C198"/>
  <c r="W186"/>
  <c r="N177"/>
  <c r="F169"/>
  <c r="AC160"/>
  <c r="U152"/>
  <c r="M144"/>
  <c r="E136"/>
  <c r="AB127"/>
  <c r="M349"/>
  <c r="T282"/>
  <c r="L248"/>
  <c r="K215"/>
  <c r="F190"/>
  <c r="U173"/>
  <c r="E157"/>
  <c r="T140"/>
  <c r="D124"/>
  <c r="U115"/>
  <c r="M107"/>
  <c r="E99"/>
  <c r="AB90"/>
  <c r="T82"/>
  <c r="L74"/>
  <c r="D66"/>
  <c r="AA57"/>
  <c r="S49"/>
  <c r="K41"/>
  <c r="AD71"/>
  <c r="J63"/>
  <c r="AC54"/>
  <c r="Q46"/>
  <c r="E38"/>
  <c r="H119"/>
  <c r="V85"/>
  <c r="M52"/>
  <c r="S527"/>
  <c r="X462"/>
  <c r="D420"/>
  <c r="S384"/>
  <c r="AD285"/>
  <c r="D374"/>
  <c r="T421"/>
  <c r="B347"/>
  <c r="AE316"/>
  <c r="J295"/>
  <c r="M395"/>
  <c r="W321"/>
  <c r="I279"/>
  <c r="R256"/>
  <c r="AB234"/>
  <c r="G213"/>
  <c r="P190"/>
  <c r="G177"/>
  <c r="L166"/>
  <c r="AF154"/>
  <c r="F144"/>
  <c r="K133"/>
  <c r="Z471"/>
  <c r="U361"/>
  <c r="E333"/>
  <c r="N310"/>
  <c r="X288"/>
  <c r="T273"/>
  <c r="I262"/>
  <c r="N251"/>
  <c r="S240"/>
  <c r="H229"/>
  <c r="M218"/>
  <c r="R207"/>
  <c r="Y470"/>
  <c r="M361"/>
  <c r="AF332"/>
  <c r="J310"/>
  <c r="T288"/>
  <c r="R273"/>
  <c r="G262"/>
  <c r="L251"/>
  <c r="Q240"/>
  <c r="F229"/>
  <c r="K218"/>
  <c r="P207"/>
  <c r="E196"/>
  <c r="J185"/>
  <c r="AA535"/>
  <c r="Z464"/>
  <c r="E421"/>
  <c r="U386"/>
  <c r="AE286"/>
  <c r="E375"/>
  <c r="V423"/>
  <c r="R347"/>
  <c r="D317"/>
  <c r="N295"/>
  <c r="N396"/>
  <c r="AE321"/>
  <c r="M279"/>
  <c r="V256"/>
  <c r="AF234"/>
  <c r="K213"/>
  <c r="T190"/>
  <c r="K177"/>
  <c r="P166"/>
  <c r="E155"/>
  <c r="J144"/>
  <c r="O133"/>
  <c r="AB473"/>
  <c r="F362"/>
  <c r="M333"/>
  <c r="V310"/>
  <c r="AF288"/>
  <c r="X273"/>
  <c r="M262"/>
  <c r="R251"/>
  <c r="W240"/>
  <c r="L229"/>
  <c r="Q218"/>
  <c r="V207"/>
  <c r="AA472"/>
  <c r="AC361"/>
  <c r="I333"/>
  <c r="R310"/>
  <c r="AB288"/>
  <c r="V273"/>
  <c r="K262"/>
  <c r="P251"/>
  <c r="U240"/>
  <c r="J229"/>
  <c r="O218"/>
  <c r="F209"/>
  <c r="AC200"/>
  <c r="U192"/>
  <c r="M184"/>
  <c r="E176"/>
  <c r="AB167"/>
  <c r="T159"/>
  <c r="L151"/>
  <c r="D143"/>
  <c r="AA134"/>
  <c r="S126"/>
  <c r="L338"/>
  <c r="H276"/>
  <c r="G243"/>
  <c r="F210"/>
  <c r="S187"/>
  <c r="C171"/>
  <c r="R154"/>
  <c r="B138"/>
  <c r="T122"/>
  <c r="L114"/>
  <c r="D106"/>
  <c r="AA97"/>
  <c r="S89"/>
  <c r="K81"/>
  <c r="P384"/>
  <c r="AD455"/>
  <c r="AF367"/>
  <c r="J345"/>
  <c r="U324"/>
  <c r="AB299"/>
  <c r="W560"/>
  <c r="S456"/>
  <c r="V408"/>
  <c r="B388"/>
  <c r="F368"/>
  <c r="Y355"/>
  <c r="G509"/>
  <c r="P449"/>
  <c r="D405"/>
  <c r="O384"/>
  <c r="M366"/>
  <c r="AF353"/>
  <c r="V343"/>
  <c r="L333"/>
  <c r="AE320"/>
  <c r="U310"/>
  <c r="K300"/>
  <c r="AD287"/>
  <c r="AE460"/>
  <c r="AF360"/>
  <c r="W329"/>
  <c r="C309"/>
  <c r="N288"/>
  <c r="AC271"/>
  <c r="S261"/>
  <c r="I251"/>
  <c r="AB238"/>
  <c r="R228"/>
  <c r="H218"/>
  <c r="AA205"/>
  <c r="Q195"/>
  <c r="AB601"/>
  <c r="Y480"/>
  <c r="Z500"/>
  <c r="Q408"/>
  <c r="T510"/>
  <c r="AA449"/>
  <c r="AD583"/>
  <c r="AD454"/>
  <c r="J434"/>
  <c r="U413"/>
  <c r="AB388"/>
  <c r="AC566"/>
  <c r="V415"/>
  <c r="G366"/>
  <c r="R345"/>
  <c r="AC324"/>
  <c r="E300"/>
  <c r="AE568"/>
  <c r="D457"/>
  <c r="AD408"/>
  <c r="J388"/>
  <c r="J368"/>
  <c r="AC355"/>
  <c r="I511"/>
  <c r="AF449"/>
  <c r="L405"/>
  <c r="W384"/>
  <c r="Q366"/>
  <c r="E497"/>
  <c r="R564"/>
  <c r="B544"/>
  <c r="AF459"/>
  <c r="O394"/>
  <c r="O495"/>
  <c r="T446"/>
  <c r="AE425"/>
  <c r="I539"/>
  <c r="K471"/>
  <c r="V450"/>
  <c r="B430"/>
  <c r="I405"/>
  <c r="T384"/>
  <c r="I487"/>
  <c r="G396"/>
  <c r="AD361"/>
  <c r="AA342"/>
  <c r="K326"/>
  <c r="M312"/>
  <c r="AE298"/>
  <c r="O282"/>
  <c r="P503"/>
  <c r="O470"/>
  <c r="AE374"/>
  <c r="O453"/>
  <c r="Y501"/>
  <c r="I441"/>
  <c r="M413"/>
  <c r="R386"/>
  <c r="N439"/>
  <c r="D369"/>
  <c r="K346"/>
  <c r="R321"/>
  <c r="AC300"/>
  <c r="I280"/>
  <c r="M450"/>
  <c r="W409"/>
  <c r="C389"/>
  <c r="T366"/>
  <c r="J356"/>
  <c r="O517"/>
  <c r="J443"/>
  <c r="E406"/>
  <c r="P385"/>
  <c r="AA364"/>
  <c r="Q354"/>
  <c r="G344"/>
  <c r="Z331"/>
  <c r="P321"/>
  <c r="F311"/>
  <c r="Y298"/>
  <c r="O288"/>
  <c r="H469"/>
  <c r="Z354"/>
  <c r="X330"/>
  <c r="D310"/>
  <c r="K285"/>
  <c r="N272"/>
  <c r="D262"/>
  <c r="W249"/>
  <c r="M239"/>
  <c r="C229"/>
  <c r="V216"/>
  <c r="L206"/>
  <c r="B196"/>
  <c r="AA518"/>
  <c r="B489"/>
  <c r="T514"/>
  <c r="K402"/>
  <c r="AB518"/>
  <c r="AC451"/>
  <c r="T518"/>
  <c r="AE455"/>
  <c r="K435"/>
  <c r="R410"/>
  <c r="AC389"/>
  <c r="I369"/>
  <c r="Y406"/>
  <c r="H367"/>
  <c r="S346"/>
  <c r="Z321"/>
  <c r="F301"/>
  <c r="Q280"/>
  <c r="AC450"/>
  <c r="AE409"/>
  <c r="K389"/>
  <c r="X366"/>
  <c r="N356"/>
  <c r="Q519"/>
  <c r="Z443"/>
  <c r="M406"/>
  <c r="X484"/>
  <c r="C527"/>
  <c r="D505"/>
  <c r="T447"/>
  <c r="AF379"/>
  <c r="AB470"/>
  <c r="B444"/>
  <c r="I419"/>
  <c r="U503"/>
  <c r="X468"/>
  <c r="AE443"/>
  <c r="K423"/>
  <c r="V402"/>
  <c r="AC377"/>
  <c r="M454"/>
  <c r="B391"/>
  <c r="H355"/>
  <c r="G338"/>
  <c r="I324"/>
  <c r="X307"/>
  <c r="Z293"/>
  <c r="M280"/>
  <c r="S544"/>
  <c r="J433"/>
  <c r="W576"/>
  <c r="Z432"/>
  <c r="AC469"/>
  <c r="E437"/>
  <c r="D404"/>
  <c r="H376"/>
  <c r="AC422"/>
  <c r="X359"/>
  <c r="D339"/>
  <c r="O318"/>
  <c r="V293"/>
  <c r="Y495"/>
  <c r="G444"/>
  <c r="P402"/>
  <c r="AA381"/>
  <c r="C365"/>
  <c r="V352"/>
  <c r="S481"/>
  <c r="D437"/>
  <c r="AC398"/>
  <c r="I378"/>
  <c r="J363"/>
  <c r="AC350"/>
  <c r="S340"/>
  <c r="I330"/>
  <c r="AB317"/>
  <c r="R307"/>
  <c r="H297"/>
  <c r="AA284"/>
  <c r="N411"/>
  <c r="T348"/>
  <c r="Q323"/>
  <c r="AB302"/>
  <c r="H282"/>
  <c r="Z268"/>
  <c r="P258"/>
  <c r="F248"/>
  <c r="Y235"/>
  <c r="O225"/>
  <c r="E215"/>
  <c r="X202"/>
  <c r="N192"/>
  <c r="AE577"/>
  <c r="J551"/>
  <c r="H463"/>
  <c r="E396"/>
  <c r="J482"/>
  <c r="O437"/>
  <c r="V498"/>
  <c r="X448"/>
  <c r="D428"/>
  <c r="O407"/>
  <c r="V382"/>
  <c r="P473"/>
  <c r="AA408"/>
  <c r="Z375"/>
  <c r="AB355"/>
  <c r="L339"/>
  <c r="AA322"/>
  <c r="K306"/>
  <c r="Z289"/>
  <c r="Z496"/>
  <c r="AE452"/>
  <c r="AD419"/>
  <c r="T398"/>
  <c r="D382"/>
  <c r="I367"/>
  <c r="AF358"/>
  <c r="X350"/>
  <c r="T482"/>
  <c r="AB445"/>
  <c r="AA412"/>
  <c r="B395"/>
  <c r="Q378"/>
  <c r="P365"/>
  <c r="H357"/>
  <c r="AE348"/>
  <c r="W340"/>
  <c r="O332"/>
  <c r="U569"/>
  <c r="P377"/>
  <c r="O348"/>
  <c r="AD331"/>
  <c r="U476"/>
  <c r="F480"/>
  <c r="J401"/>
  <c r="P506"/>
  <c r="V444"/>
  <c r="P514"/>
  <c r="N454"/>
  <c r="W431"/>
  <c r="B410"/>
  <c r="L388"/>
  <c r="V500"/>
  <c r="X405"/>
  <c r="V365"/>
  <c r="AE342"/>
  <c r="J321"/>
  <c r="T299"/>
  <c r="AF518"/>
  <c r="AB449"/>
  <c r="N408"/>
  <c r="W385"/>
  <c r="P366"/>
  <c r="U355"/>
  <c r="C497"/>
  <c r="Y442"/>
  <c r="AA404"/>
  <c r="E382"/>
  <c r="W364"/>
  <c r="AB353"/>
  <c r="Q342"/>
  <c r="V331"/>
  <c r="AA320"/>
  <c r="P309"/>
  <c r="U298"/>
  <c r="Z287"/>
  <c r="M442"/>
  <c r="J354"/>
  <c r="O329"/>
  <c r="X306"/>
  <c r="C285"/>
  <c r="Y271"/>
  <c r="N260"/>
  <c r="S249"/>
  <c r="X238"/>
  <c r="M227"/>
  <c r="R216"/>
  <c r="W205"/>
  <c r="L194"/>
  <c r="W544"/>
  <c r="V460"/>
  <c r="AD414"/>
  <c r="I374"/>
  <c r="AC284"/>
  <c r="AD368"/>
  <c r="J411"/>
  <c r="Q346"/>
  <c r="R315"/>
  <c r="AB293"/>
  <c r="J392"/>
  <c r="AB318"/>
  <c r="AA277"/>
  <c r="F256"/>
  <c r="O233"/>
  <c r="Y211"/>
  <c r="D190"/>
  <c r="R176"/>
  <c r="W165"/>
  <c r="AB154"/>
  <c r="Q143"/>
  <c r="V132"/>
  <c r="X469"/>
  <c r="C359"/>
  <c r="AA331"/>
  <c r="F310"/>
  <c r="O287"/>
  <c r="AE272"/>
  <c r="E262"/>
  <c r="Y250"/>
  <c r="AD239"/>
  <c r="D229"/>
  <c r="X217"/>
  <c r="AC206"/>
  <c r="W468"/>
  <c r="Z358"/>
  <c r="W331"/>
  <c r="B310"/>
  <c r="K287"/>
  <c r="AC272"/>
  <c r="C262"/>
  <c r="W250"/>
  <c r="AB239"/>
  <c r="B229"/>
  <c r="V217"/>
  <c r="AA206"/>
  <c r="AF195"/>
  <c r="U184"/>
  <c r="AB175"/>
  <c r="T167"/>
  <c r="L159"/>
  <c r="D151"/>
  <c r="AA142"/>
  <c r="S134"/>
  <c r="K126"/>
  <c r="J336"/>
  <c r="G275"/>
  <c r="F242"/>
  <c r="E209"/>
  <c r="C187"/>
  <c r="R170"/>
  <c r="B154"/>
  <c r="Q137"/>
  <c r="L122"/>
  <c r="D114"/>
  <c r="AA105"/>
  <c r="S97"/>
  <c r="K89"/>
  <c r="C81"/>
  <c r="Z72"/>
  <c r="R64"/>
  <c r="J56"/>
  <c r="B48"/>
  <c r="Y39"/>
  <c r="I70"/>
  <c r="X61"/>
  <c r="L53"/>
  <c r="AE44"/>
  <c r="B139"/>
  <c r="E112"/>
  <c r="H87"/>
  <c r="C62"/>
  <c r="L581"/>
  <c r="L505"/>
  <c r="AF470"/>
  <c r="AB444"/>
  <c r="Z378"/>
  <c r="E356"/>
  <c r="C290"/>
  <c r="AB398"/>
  <c r="AB350"/>
  <c r="J395"/>
  <c r="D349"/>
  <c r="F323"/>
  <c r="U306"/>
  <c r="E290"/>
  <c r="U403"/>
  <c r="D334"/>
  <c r="C301"/>
  <c r="D274"/>
  <c r="S257"/>
  <c r="C241"/>
  <c r="R224"/>
  <c r="B208"/>
  <c r="Q191"/>
  <c r="J180"/>
  <c r="B172"/>
  <c r="Y163"/>
  <c r="Q155"/>
  <c r="I147"/>
  <c r="AF138"/>
  <c r="X130"/>
  <c r="AD484"/>
  <c r="E379"/>
  <c r="P344"/>
  <c r="AE327"/>
  <c r="O311"/>
  <c r="AD294"/>
  <c r="J279"/>
  <c r="B271"/>
  <c r="Y262"/>
  <c r="Q254"/>
  <c r="I246"/>
  <c r="AF237"/>
  <c r="X229"/>
  <c r="P221"/>
  <c r="H213"/>
  <c r="AE204"/>
  <c r="AB482"/>
  <c r="T378"/>
  <c r="L344"/>
  <c r="AA327"/>
  <c r="K311"/>
  <c r="Z294"/>
  <c r="H279"/>
  <c r="AE270"/>
  <c r="W262"/>
  <c r="O254"/>
  <c r="G246"/>
  <c r="AD237"/>
  <c r="V229"/>
  <c r="N221"/>
  <c r="F213"/>
  <c r="AC204"/>
  <c r="U196"/>
  <c r="M188"/>
  <c r="E180"/>
  <c r="T513"/>
  <c r="C473"/>
  <c r="AC445"/>
  <c r="AA379"/>
  <c r="F357"/>
  <c r="D291"/>
  <c r="AC399"/>
  <c r="M351"/>
  <c r="K396"/>
  <c r="T349"/>
  <c r="J323"/>
  <c r="Y306"/>
  <c r="I290"/>
  <c r="V404"/>
  <c r="L334"/>
  <c r="K301"/>
  <c r="H274"/>
  <c r="W257"/>
  <c r="G241"/>
  <c r="V224"/>
  <c r="F208"/>
  <c r="U191"/>
  <c r="N180"/>
  <c r="F172"/>
  <c r="AC163"/>
  <c r="U155"/>
  <c r="M147"/>
  <c r="E139"/>
  <c r="AB130"/>
  <c r="C489"/>
  <c r="F380"/>
  <c r="X344"/>
  <c r="H328"/>
  <c r="W311"/>
  <c r="G295"/>
  <c r="N279"/>
  <c r="F271"/>
  <c r="AC262"/>
  <c r="U254"/>
  <c r="M246"/>
  <c r="E238"/>
  <c r="AB229"/>
  <c r="T221"/>
  <c r="L213"/>
  <c r="D205"/>
  <c r="AF486"/>
  <c r="U379"/>
  <c r="T344"/>
  <c r="D328"/>
  <c r="S311"/>
  <c r="C295"/>
  <c r="L279"/>
  <c r="D271"/>
  <c r="AA262"/>
  <c r="S254"/>
  <c r="K246"/>
  <c r="C238"/>
  <c r="Z229"/>
  <c r="R221"/>
  <c r="T381"/>
  <c r="AF349"/>
  <c r="P333"/>
  <c r="AC484"/>
  <c r="V496"/>
  <c r="L403"/>
  <c r="X514"/>
  <c r="Z448"/>
  <c r="Y523"/>
  <c r="O455"/>
  <c r="Y433"/>
  <c r="C411"/>
  <c r="M389"/>
  <c r="B540"/>
  <c r="Z407"/>
  <c r="W366"/>
  <c r="B345"/>
  <c r="K322"/>
  <c r="U300"/>
  <c r="O552"/>
  <c r="AD451"/>
  <c r="O409"/>
  <c r="Y387"/>
  <c r="AF366"/>
  <c r="F356"/>
  <c r="E507"/>
  <c r="AA444"/>
  <c r="AB405"/>
  <c r="G384"/>
  <c r="H365"/>
  <c r="M354"/>
  <c r="R343"/>
  <c r="G332"/>
  <c r="L321"/>
  <c r="Q310"/>
  <c r="F299"/>
  <c r="K288"/>
  <c r="AC458"/>
  <c r="L356"/>
  <c r="P330"/>
  <c r="Z308"/>
  <c r="D286"/>
  <c r="J272"/>
  <c r="O261"/>
  <c r="D250"/>
  <c r="I239"/>
  <c r="N228"/>
  <c r="C217"/>
  <c r="H206"/>
  <c r="M195"/>
  <c r="K519"/>
  <c r="AD468"/>
  <c r="G423"/>
  <c r="Q382"/>
  <c r="B289"/>
  <c r="G377"/>
  <c r="R419"/>
  <c r="S348"/>
  <c r="T317"/>
  <c r="AC294"/>
  <c r="R400"/>
  <c r="AF322"/>
  <c r="AB278"/>
  <c r="G257"/>
  <c r="Q235"/>
  <c r="Z212"/>
  <c r="E191"/>
  <c r="S177"/>
  <c r="H166"/>
  <c r="M155"/>
  <c r="R144"/>
  <c r="G133"/>
  <c r="Z480"/>
  <c r="G363"/>
  <c r="AB332"/>
  <c r="G311"/>
  <c r="Q289"/>
  <c r="P273"/>
  <c r="U262"/>
  <c r="Z251"/>
  <c r="O240"/>
  <c r="T229"/>
  <c r="Y218"/>
  <c r="N207"/>
  <c r="X478"/>
  <c r="AD362"/>
  <c r="X332"/>
  <c r="C311"/>
  <c r="M289"/>
  <c r="N273"/>
  <c r="S262"/>
  <c r="X251"/>
  <c r="M240"/>
  <c r="R229"/>
  <c r="W218"/>
  <c r="L207"/>
  <c r="Q196"/>
  <c r="V185"/>
  <c r="M176"/>
  <c r="E168"/>
  <c r="AB159"/>
  <c r="T151"/>
  <c r="L143"/>
  <c r="D135"/>
  <c r="AA126"/>
  <c r="N340"/>
  <c r="I277"/>
  <c r="H244"/>
  <c r="G211"/>
  <c r="D188"/>
  <c r="S171"/>
  <c r="C155"/>
  <c r="R138"/>
  <c r="AB122"/>
  <c r="T114"/>
  <c r="L106"/>
  <c r="D98"/>
  <c r="AA89"/>
  <c r="S81"/>
  <c r="K73"/>
  <c r="C65"/>
  <c r="Z56"/>
  <c r="R48"/>
  <c r="J40"/>
  <c r="Y70"/>
  <c r="I62"/>
  <c r="AB53"/>
  <c r="P45"/>
  <c r="D37"/>
  <c r="U354"/>
  <c r="E338"/>
  <c r="E513"/>
  <c r="AA484"/>
  <c r="AF423"/>
  <c r="O374"/>
  <c r="G461"/>
  <c r="AA417"/>
  <c r="I465"/>
  <c r="AE439"/>
  <c r="J418"/>
  <c r="T396"/>
  <c r="AC373"/>
  <c r="I434"/>
  <c r="AC378"/>
  <c r="H351"/>
  <c r="R329"/>
  <c r="AB307"/>
  <c r="F285"/>
  <c r="M466"/>
  <c r="B423"/>
  <c r="AE393"/>
  <c r="J372"/>
  <c r="Y359"/>
  <c r="N348"/>
  <c r="J459"/>
  <c r="AD415"/>
  <c r="M390"/>
  <c r="AA368"/>
  <c r="AF357"/>
  <c r="U346"/>
  <c r="Z335"/>
  <c r="AE324"/>
  <c r="T313"/>
  <c r="Y302"/>
  <c r="AD291"/>
  <c r="S280"/>
  <c r="V372"/>
  <c r="W337"/>
  <c r="AF314"/>
  <c r="K293"/>
  <c r="AC275"/>
  <c r="R264"/>
  <c r="W253"/>
  <c r="AB242"/>
  <c r="Q231"/>
  <c r="V220"/>
  <c r="AA209"/>
  <c r="P198"/>
  <c r="U187"/>
  <c r="S394"/>
  <c r="AE447"/>
  <c r="M470"/>
  <c r="AD317"/>
  <c r="AE401"/>
  <c r="Q479"/>
  <c r="B363"/>
  <c r="Z323"/>
  <c r="E302"/>
  <c r="O280"/>
  <c r="M335"/>
  <c r="B292"/>
  <c r="N264"/>
  <c r="W241"/>
  <c r="B220"/>
  <c r="L198"/>
  <c r="V180"/>
  <c r="AA169"/>
  <c r="AF158"/>
  <c r="U147"/>
  <c r="Z136"/>
  <c r="AE125"/>
  <c r="H382"/>
  <c r="D340"/>
  <c r="N318"/>
  <c r="W295"/>
  <c r="D277"/>
  <c r="I266"/>
  <c r="AC254"/>
  <c r="C244"/>
  <c r="H233"/>
  <c r="AB221"/>
  <c r="B211"/>
  <c r="G200"/>
  <c r="W381"/>
  <c r="AE339"/>
  <c r="J318"/>
  <c r="S295"/>
  <c r="B277"/>
  <c r="G266"/>
  <c r="AA254"/>
  <c r="AF243"/>
  <c r="F233"/>
  <c r="Z221"/>
  <c r="AF400"/>
  <c r="AE477"/>
  <c r="V387"/>
  <c r="N349"/>
  <c r="Y328"/>
  <c r="E308"/>
  <c r="L283"/>
  <c r="AA464"/>
  <c r="R423"/>
  <c r="F392"/>
  <c r="Q371"/>
  <c r="AC359"/>
  <c r="J579"/>
  <c r="X457"/>
  <c r="O416"/>
  <c r="S388"/>
  <c r="O368"/>
  <c r="E358"/>
  <c r="X345"/>
  <c r="N335"/>
  <c r="D325"/>
  <c r="W312"/>
  <c r="M302"/>
  <c r="C292"/>
  <c r="P522"/>
  <c r="S369"/>
  <c r="AE337"/>
  <c r="G313"/>
  <c r="R292"/>
  <c r="B276"/>
  <c r="U263"/>
  <c r="K253"/>
  <c r="AF242"/>
  <c r="T230"/>
  <c r="J220"/>
  <c r="AE209"/>
  <c r="S197"/>
  <c r="I187"/>
  <c r="AF508"/>
  <c r="U478"/>
  <c r="AD421"/>
  <c r="P375"/>
  <c r="D458"/>
  <c r="Z416"/>
  <c r="J466"/>
  <c r="N438"/>
  <c r="Y417"/>
  <c r="E397"/>
  <c r="L372"/>
  <c r="G432"/>
  <c r="AD379"/>
  <c r="V349"/>
  <c r="B329"/>
  <c r="M308"/>
  <c r="T283"/>
  <c r="L465"/>
  <c r="C424"/>
  <c r="N392"/>
  <c r="Y371"/>
  <c r="B360"/>
  <c r="R587"/>
  <c r="I458"/>
  <c r="AE416"/>
  <c r="AA388"/>
  <c r="S368"/>
  <c r="I358"/>
  <c r="AD521"/>
  <c r="S490"/>
  <c r="H518"/>
  <c r="W402"/>
  <c r="N520"/>
  <c r="AB454"/>
  <c r="D430"/>
  <c r="C606"/>
  <c r="AE483"/>
  <c r="Z454"/>
  <c r="F434"/>
  <c r="Q413"/>
  <c r="X388"/>
  <c r="U558"/>
  <c r="F415"/>
  <c r="C366"/>
  <c r="N345"/>
  <c r="AF331"/>
  <c r="P315"/>
  <c r="R301"/>
  <c r="T287"/>
  <c r="AD506"/>
  <c r="J532"/>
  <c r="V397"/>
  <c r="Y463"/>
  <c r="V575"/>
  <c r="T452"/>
  <c r="S419"/>
  <c r="W391"/>
  <c r="H486"/>
  <c r="N379"/>
  <c r="O350"/>
  <c r="Z329"/>
  <c r="B305"/>
  <c r="M284"/>
  <c r="AC466"/>
  <c r="L417"/>
  <c r="G393"/>
  <c r="R372"/>
  <c r="L358"/>
  <c r="B348"/>
  <c r="Z459"/>
  <c r="I410"/>
  <c r="T389"/>
  <c r="AE368"/>
  <c r="S356"/>
  <c r="I346"/>
  <c r="AD335"/>
  <c r="R323"/>
  <c r="H313"/>
  <c r="AC302"/>
  <c r="Q290"/>
  <c r="G280"/>
  <c r="W373"/>
  <c r="AB334"/>
  <c r="H314"/>
  <c r="S293"/>
  <c r="P274"/>
  <c r="F264"/>
  <c r="AA253"/>
  <c r="O241"/>
  <c r="E231"/>
  <c r="Z220"/>
  <c r="N208"/>
  <c r="D198"/>
  <c r="Y187"/>
  <c r="S540"/>
  <c r="Y482"/>
  <c r="C426"/>
  <c r="J369"/>
  <c r="F460"/>
  <c r="AB418"/>
  <c r="D460"/>
  <c r="O439"/>
  <c r="Z418"/>
  <c r="B394"/>
  <c r="M373"/>
  <c r="K436"/>
  <c r="X373"/>
  <c r="W350"/>
  <c r="C330"/>
  <c r="J305"/>
  <c r="U284"/>
  <c r="N467"/>
  <c r="AB417"/>
  <c r="O393"/>
  <c r="Z372"/>
  <c r="P358"/>
  <c r="F348"/>
  <c r="K460"/>
  <c r="Y410"/>
  <c r="I501"/>
  <c r="C581"/>
  <c r="P557"/>
  <c r="E464"/>
  <c r="Q396"/>
  <c r="C483"/>
  <c r="F448"/>
  <c r="Q427"/>
  <c r="F520"/>
  <c r="AB472"/>
  <c r="H452"/>
  <c r="O427"/>
  <c r="Z406"/>
  <c r="F386"/>
  <c r="AC470"/>
  <c r="J399"/>
  <c r="P363"/>
  <c r="Y340"/>
  <c r="AA326"/>
  <c r="N313"/>
  <c r="AC296"/>
  <c r="AE282"/>
  <c r="AD519"/>
  <c r="AD453"/>
  <c r="D379"/>
  <c r="Q455"/>
  <c r="I485"/>
  <c r="J442"/>
  <c r="O415"/>
  <c r="N382"/>
  <c r="R443"/>
  <c r="F371"/>
  <c r="H343"/>
  <c r="S322"/>
  <c r="AD301"/>
  <c r="C521"/>
  <c r="O452"/>
  <c r="F411"/>
  <c r="AE385"/>
  <c r="E367"/>
  <c r="Z356"/>
  <c r="D498"/>
  <c r="L445"/>
  <c r="F407"/>
  <c r="M382"/>
  <c r="L365"/>
  <c r="B355"/>
  <c r="U342"/>
  <c r="K332"/>
  <c r="AF321"/>
  <c r="T309"/>
  <c r="J299"/>
  <c r="AE288"/>
  <c r="O444"/>
  <c r="AB356"/>
  <c r="Y331"/>
  <c r="AF306"/>
  <c r="L286"/>
  <c r="AD272"/>
  <c r="R260"/>
  <c r="H250"/>
  <c r="AC239"/>
  <c r="Q227"/>
  <c r="G217"/>
  <c r="AB206"/>
  <c r="P194"/>
  <c r="X551"/>
  <c r="J497"/>
  <c r="J484"/>
  <c r="M404"/>
  <c r="R532"/>
  <c r="W445"/>
  <c r="B532"/>
  <c r="AF456"/>
  <c r="H432"/>
  <c r="S411"/>
  <c r="AD390"/>
  <c r="D506"/>
  <c r="AD423"/>
  <c r="C384"/>
  <c r="AF359"/>
  <c r="P343"/>
  <c r="AE326"/>
  <c r="O310"/>
  <c r="AD293"/>
  <c r="R524"/>
  <c r="H461"/>
  <c r="G428"/>
  <c r="X402"/>
  <c r="H386"/>
  <c r="W369"/>
  <c r="C361"/>
  <c r="Z352"/>
  <c r="E499"/>
  <c r="E454"/>
  <c r="D421"/>
  <c r="F399"/>
  <c r="U382"/>
  <c r="R367"/>
  <c r="J359"/>
  <c r="B351"/>
  <c r="Y342"/>
  <c r="Q334"/>
  <c r="W569"/>
  <c r="AF393"/>
  <c r="S352"/>
  <c r="C336"/>
  <c r="K532"/>
  <c r="S476"/>
  <c r="T411"/>
  <c r="AD613"/>
  <c r="C457"/>
  <c r="U411"/>
  <c r="S459"/>
  <c r="AC437"/>
  <c r="G415"/>
  <c r="Q393"/>
  <c r="AA371"/>
  <c r="AB421"/>
  <c r="W372"/>
  <c r="F349"/>
  <c r="O326"/>
  <c r="Y304"/>
  <c r="D283"/>
  <c r="G460"/>
  <c r="AA416"/>
  <c r="AC391"/>
  <c r="G369"/>
  <c r="H358"/>
  <c r="B571"/>
  <c r="D453"/>
  <c r="AF409"/>
  <c r="K388"/>
  <c r="J367"/>
  <c r="O356"/>
  <c r="T345"/>
  <c r="I334"/>
  <c r="N323"/>
  <c r="S312"/>
  <c r="H301"/>
  <c r="M290"/>
  <c r="AA513"/>
  <c r="T364"/>
  <c r="T334"/>
  <c r="AD312"/>
  <c r="H290"/>
  <c r="L274"/>
  <c r="Q263"/>
  <c r="F252"/>
  <c r="K241"/>
  <c r="P230"/>
  <c r="E219"/>
  <c r="J208"/>
  <c r="O197"/>
  <c r="D186"/>
  <c r="Z369"/>
  <c r="W439"/>
  <c r="AA420"/>
  <c r="R305"/>
  <c r="W393"/>
  <c r="S452"/>
  <c r="AA356"/>
  <c r="X321"/>
  <c r="B299"/>
  <c r="AA456"/>
  <c r="I331"/>
  <c r="AA285"/>
  <c r="K261"/>
  <c r="U239"/>
  <c r="AD216"/>
  <c r="I195"/>
  <c r="U179"/>
  <c r="J168"/>
  <c r="O157"/>
  <c r="T146"/>
  <c r="I135"/>
  <c r="N124"/>
  <c r="AE373"/>
  <c r="AF336"/>
  <c r="K315"/>
  <c r="U293"/>
  <c r="R275"/>
  <c r="W264"/>
  <c r="AB253"/>
  <c r="Q242"/>
  <c r="V231"/>
  <c r="AA220"/>
  <c r="P209"/>
  <c r="U198"/>
  <c r="O373"/>
  <c r="AB336"/>
  <c r="G315"/>
  <c r="Q293"/>
  <c r="P275"/>
  <c r="U264"/>
  <c r="Z253"/>
  <c r="O242"/>
  <c r="T231"/>
  <c r="Y220"/>
  <c r="N209"/>
  <c r="S198"/>
  <c r="X187"/>
  <c r="AD177"/>
  <c r="V169"/>
  <c r="N161"/>
  <c r="F153"/>
  <c r="AC144"/>
  <c r="U136"/>
  <c r="M128"/>
  <c r="U357"/>
  <c r="X286"/>
  <c r="N250"/>
  <c r="M217"/>
  <c r="G191"/>
  <c r="V174"/>
  <c r="F158"/>
  <c r="U141"/>
  <c r="E125"/>
  <c r="F116"/>
  <c r="AC107"/>
  <c r="U99"/>
  <c r="M91"/>
  <c r="E83"/>
  <c r="AB74"/>
  <c r="T66"/>
  <c r="L58"/>
  <c r="D50"/>
  <c r="AA41"/>
  <c r="O72"/>
  <c r="Z63"/>
  <c r="N55"/>
  <c r="B47"/>
  <c r="U38"/>
  <c r="C118"/>
  <c r="J93"/>
  <c r="M68"/>
  <c r="L43"/>
  <c r="K576"/>
  <c r="AB371"/>
  <c r="V462"/>
  <c r="K395"/>
  <c r="K376"/>
  <c r="S306"/>
  <c r="O420"/>
  <c r="E359"/>
  <c r="L413"/>
  <c r="L357"/>
  <c r="J327"/>
  <c r="Y310"/>
  <c r="I294"/>
  <c r="B463"/>
  <c r="L342"/>
  <c r="K309"/>
  <c r="H278"/>
  <c r="W261"/>
  <c r="G245"/>
  <c r="V228"/>
  <c r="F212"/>
  <c r="U195"/>
  <c r="L182"/>
  <c r="D174"/>
  <c r="AA165"/>
  <c r="S157"/>
  <c r="K149"/>
  <c r="C141"/>
  <c r="Z132"/>
  <c r="R124"/>
  <c r="U395"/>
  <c r="I349"/>
  <c r="D332"/>
  <c r="S315"/>
  <c r="C299"/>
  <c r="R282"/>
  <c r="D273"/>
  <c r="AA264"/>
  <c r="S256"/>
  <c r="K248"/>
  <c r="C240"/>
  <c r="Z231"/>
  <c r="R223"/>
  <c r="J215"/>
  <c r="B207"/>
  <c r="Y198"/>
  <c r="E395"/>
  <c r="AF348"/>
  <c r="AE331"/>
  <c r="O315"/>
  <c r="AD298"/>
  <c r="N282"/>
  <c r="B273"/>
  <c r="Y264"/>
  <c r="Q256"/>
  <c r="I248"/>
  <c r="AF239"/>
  <c r="X231"/>
  <c r="P223"/>
  <c r="H215"/>
  <c r="AE206"/>
  <c r="W198"/>
  <c r="O190"/>
  <c r="G182"/>
  <c r="F647"/>
  <c r="AD373"/>
  <c r="X464"/>
  <c r="L396"/>
  <c r="M378"/>
  <c r="T307"/>
  <c r="Q422"/>
  <c r="U359"/>
  <c r="N415"/>
  <c r="AB357"/>
  <c r="N327"/>
  <c r="AC310"/>
  <c r="M294"/>
  <c r="D465"/>
  <c r="T342"/>
  <c r="S309"/>
  <c r="L278"/>
  <c r="AA261"/>
  <c r="K245"/>
  <c r="Z228"/>
  <c r="J212"/>
  <c r="Y195"/>
  <c r="P182"/>
  <c r="H174"/>
  <c r="AE165"/>
  <c r="W157"/>
  <c r="O149"/>
  <c r="G141"/>
  <c r="AD132"/>
  <c r="V124"/>
  <c r="V396"/>
  <c r="Y349"/>
  <c r="L332"/>
  <c r="AA315"/>
  <c r="K299"/>
  <c r="Z282"/>
  <c r="H273"/>
  <c r="AE264"/>
  <c r="W256"/>
  <c r="O248"/>
  <c r="G240"/>
  <c r="AD231"/>
  <c r="V223"/>
  <c r="N215"/>
  <c r="F207"/>
  <c r="AC198"/>
  <c r="F396"/>
  <c r="Q349"/>
  <c r="H332"/>
  <c r="W315"/>
  <c r="G299"/>
  <c r="V282"/>
  <c r="F273"/>
  <c r="AC264"/>
  <c r="U256"/>
  <c r="M248"/>
  <c r="E240"/>
  <c r="AB231"/>
  <c r="T223"/>
  <c r="L215"/>
  <c r="E354"/>
  <c r="T337"/>
  <c r="AB504"/>
  <c r="W480"/>
  <c r="AB419"/>
  <c r="K370"/>
  <c r="E459"/>
  <c r="Y415"/>
  <c r="E461"/>
  <c r="AD438"/>
  <c r="I417"/>
  <c r="R394"/>
  <c r="AB372"/>
  <c r="E430"/>
  <c r="Y374"/>
  <c r="G350"/>
  <c r="Q328"/>
  <c r="Z305"/>
  <c r="E284"/>
  <c r="K464"/>
  <c r="AC418"/>
  <c r="AD392"/>
  <c r="I371"/>
  <c r="X358"/>
  <c r="I624"/>
  <c r="H457"/>
  <c r="Z411"/>
  <c r="L389"/>
  <c r="K368"/>
  <c r="AE356"/>
  <c r="E346"/>
  <c r="J335"/>
  <c r="AD323"/>
  <c r="D313"/>
  <c r="I302"/>
  <c r="AC290"/>
  <c r="B605"/>
  <c r="X368"/>
  <c r="U335"/>
  <c r="AE313"/>
  <c r="J292"/>
  <c r="AB274"/>
  <c r="B264"/>
  <c r="G253"/>
  <c r="AA241"/>
  <c r="AF230"/>
  <c r="F220"/>
  <c r="Z208"/>
  <c r="AE197"/>
  <c r="E187"/>
  <c r="C378"/>
  <c r="AA443"/>
  <c r="AB453"/>
  <c r="V309"/>
  <c r="AA397"/>
  <c r="D469"/>
  <c r="AC358"/>
  <c r="Y322"/>
  <c r="D301"/>
  <c r="L473"/>
  <c r="K333"/>
  <c r="AE289"/>
  <c r="L262"/>
  <c r="V240"/>
  <c r="AF218"/>
  <c r="J196"/>
  <c r="F180"/>
  <c r="K169"/>
  <c r="AE157"/>
  <c r="E147"/>
  <c r="J136"/>
  <c r="AD124"/>
  <c r="D378"/>
  <c r="C339"/>
  <c r="L316"/>
  <c r="V294"/>
  <c r="S276"/>
  <c r="H265"/>
  <c r="M254"/>
  <c r="R243"/>
  <c r="G232"/>
  <c r="L221"/>
  <c r="Q210"/>
  <c r="F199"/>
  <c r="S377"/>
  <c r="AD338"/>
  <c r="H316"/>
  <c r="R294"/>
  <c r="Q276"/>
  <c r="F265"/>
  <c r="K254"/>
  <c r="P243"/>
  <c r="E232"/>
  <c r="J221"/>
  <c r="O210"/>
  <c r="D199"/>
  <c r="I188"/>
  <c r="O178"/>
  <c r="G170"/>
  <c r="AD161"/>
  <c r="V153"/>
  <c r="N145"/>
  <c r="F137"/>
  <c r="AC128"/>
  <c r="AC365"/>
  <c r="AB290"/>
  <c r="P252"/>
  <c r="O219"/>
  <c r="H192"/>
  <c r="W175"/>
  <c r="G159"/>
  <c r="V142"/>
  <c r="F126"/>
  <c r="V116"/>
  <c r="N108"/>
  <c r="F100"/>
  <c r="AC91"/>
  <c r="U83"/>
  <c r="M75"/>
  <c r="E67"/>
  <c r="AB58"/>
  <c r="T50"/>
  <c r="L42"/>
  <c r="AE72"/>
  <c r="O64"/>
  <c r="AD55"/>
  <c r="R47"/>
  <c r="F39"/>
  <c r="AA360"/>
  <c r="I342"/>
  <c r="G553"/>
  <c r="V515"/>
  <c r="U444"/>
  <c r="Y384"/>
  <c r="S473"/>
  <c r="F428"/>
  <c r="AE475"/>
  <c r="F446"/>
  <c r="O423"/>
  <c r="Y401"/>
  <c r="D380"/>
  <c r="AC454"/>
  <c r="H389"/>
  <c r="N357"/>
  <c r="W334"/>
  <c r="B313"/>
  <c r="L291"/>
  <c r="H478"/>
  <c r="L433"/>
  <c r="F400"/>
  <c r="O377"/>
  <c r="L362"/>
  <c r="Q351"/>
  <c r="T469"/>
  <c r="I426"/>
  <c r="S396"/>
  <c r="AB373"/>
  <c r="S360"/>
  <c r="X349"/>
  <c r="M338"/>
  <c r="R327"/>
  <c r="W316"/>
  <c r="L305"/>
  <c r="Q294"/>
  <c r="V283"/>
  <c r="K393"/>
  <c r="AB342"/>
  <c r="G321"/>
  <c r="P298"/>
  <c r="P278"/>
  <c r="U267"/>
  <c r="J256"/>
  <c r="O245"/>
  <c r="T234"/>
  <c r="I223"/>
  <c r="N212"/>
  <c r="S201"/>
  <c r="H190"/>
  <c r="E460"/>
  <c r="S495"/>
  <c r="AC381"/>
  <c r="S338"/>
  <c r="F443"/>
  <c r="N352"/>
  <c r="X377"/>
  <c r="AF329"/>
  <c r="J307"/>
  <c r="T285"/>
  <c r="Y347"/>
  <c r="L302"/>
  <c r="S269"/>
  <c r="AC247"/>
  <c r="G225"/>
  <c r="Q203"/>
  <c r="Y183"/>
  <c r="N172"/>
  <c r="S161"/>
  <c r="X150"/>
  <c r="M139"/>
  <c r="R128"/>
  <c r="AF406"/>
  <c r="I345"/>
  <c r="S323"/>
  <c r="AC301"/>
  <c r="V279"/>
  <c r="AA268"/>
  <c r="AF257"/>
  <c r="U246"/>
  <c r="Z235"/>
  <c r="AE224"/>
  <c r="T213"/>
  <c r="Y202"/>
  <c r="P406"/>
  <c r="E345"/>
  <c r="O323"/>
  <c r="Y301"/>
  <c r="T279"/>
  <c r="Y268"/>
  <c r="AD257"/>
  <c r="S246"/>
  <c r="X235"/>
  <c r="AC224"/>
  <c r="R213"/>
  <c r="G407"/>
  <c r="M550"/>
  <c r="C400"/>
  <c r="V357"/>
  <c r="AC332"/>
  <c r="I312"/>
  <c r="T291"/>
  <c r="D473"/>
  <c r="Z431"/>
  <c r="N400"/>
  <c r="U375"/>
  <c r="AE361"/>
  <c r="U351"/>
  <c r="AF465"/>
  <c r="W424"/>
  <c r="AA396"/>
  <c r="C372"/>
  <c r="G360"/>
  <c r="AB349"/>
  <c r="P337"/>
  <c r="F327"/>
  <c r="AA316"/>
  <c r="O304"/>
  <c r="E294"/>
  <c r="Z283"/>
  <c r="D386"/>
  <c r="D342"/>
  <c r="O321"/>
  <c r="V296"/>
  <c r="D278"/>
  <c r="Y267"/>
  <c r="M255"/>
  <c r="C245"/>
  <c r="X234"/>
  <c r="L222"/>
  <c r="B212"/>
  <c r="W201"/>
  <c r="K189"/>
  <c r="AB544"/>
  <c r="Z519"/>
  <c r="O438"/>
  <c r="X383"/>
  <c r="T474"/>
  <c r="C425"/>
  <c r="R474"/>
  <c r="V446"/>
  <c r="AC421"/>
  <c r="I401"/>
  <c r="T380"/>
  <c r="W448"/>
  <c r="G388"/>
  <c r="AD357"/>
  <c r="F333"/>
  <c r="Q312"/>
  <c r="AB291"/>
  <c r="T473"/>
  <c r="K432"/>
  <c r="V400"/>
  <c r="AC375"/>
  <c r="D362"/>
  <c r="Y351"/>
  <c r="Q466"/>
  <c r="H425"/>
  <c r="D397"/>
  <c r="K372"/>
  <c r="K360"/>
  <c r="U469"/>
  <c r="V543"/>
  <c r="V483"/>
  <c r="AE426"/>
  <c r="V369"/>
  <c r="R460"/>
  <c r="L438"/>
  <c r="S413"/>
  <c r="H492"/>
  <c r="C463"/>
  <c r="J438"/>
  <c r="U417"/>
  <c r="AF396"/>
  <c r="H372"/>
  <c r="V431"/>
  <c r="V379"/>
  <c r="R349"/>
  <c r="S334"/>
  <c r="U320"/>
  <c r="E304"/>
  <c r="W290"/>
  <c r="L590"/>
  <c r="AF489"/>
  <c r="AF407"/>
  <c r="Y497"/>
  <c r="N420"/>
  <c r="Y457"/>
  <c r="AC429"/>
  <c r="AB396"/>
  <c r="B370"/>
  <c r="E402"/>
  <c r="S354"/>
  <c r="AD333"/>
  <c r="J313"/>
  <c r="Q288"/>
  <c r="F475"/>
  <c r="AB433"/>
  <c r="K397"/>
  <c r="V376"/>
  <c r="P362"/>
  <c r="D350"/>
  <c r="C468"/>
  <c r="Y426"/>
  <c r="X393"/>
  <c r="D373"/>
  <c r="W360"/>
  <c r="K348"/>
  <c r="AF337"/>
  <c r="V327"/>
  <c r="J315"/>
  <c r="AE304"/>
  <c r="U294"/>
  <c r="I282"/>
  <c r="H390"/>
  <c r="E343"/>
  <c r="L318"/>
  <c r="W297"/>
  <c r="T278"/>
  <c r="H266"/>
  <c r="AC255"/>
  <c r="S245"/>
  <c r="G233"/>
  <c r="AB222"/>
  <c r="R212"/>
  <c r="F200"/>
  <c r="AA189"/>
  <c r="M561"/>
  <c r="J499"/>
  <c r="S442"/>
  <c r="Z385"/>
  <c r="N468"/>
  <c r="E427"/>
  <c r="B478"/>
  <c r="S443"/>
  <c r="AD422"/>
  <c r="J402"/>
  <c r="Q377"/>
  <c r="AA452"/>
  <c r="I390"/>
  <c r="AA354"/>
  <c r="G334"/>
  <c r="R313"/>
  <c r="Y288"/>
  <c r="F476"/>
  <c r="M434"/>
  <c r="S397"/>
  <c r="AD376"/>
  <c r="T362"/>
  <c r="H350"/>
  <c r="S468"/>
  <c r="J427"/>
  <c r="L542"/>
  <c r="E564"/>
  <c r="AA498"/>
  <c r="D486"/>
  <c r="Y404"/>
  <c r="U535"/>
  <c r="J452"/>
  <c r="U431"/>
  <c r="AF410"/>
  <c r="Z478"/>
  <c r="L456"/>
  <c r="W435"/>
  <c r="AD410"/>
  <c r="J390"/>
  <c r="U369"/>
  <c r="R407"/>
  <c r="T367"/>
  <c r="AE346"/>
  <c r="AD329"/>
  <c r="AF315"/>
  <c r="C302"/>
  <c r="R285"/>
  <c r="O523"/>
  <c r="O584"/>
  <c r="N389"/>
  <c r="AA465"/>
  <c r="F412"/>
  <c r="P448"/>
  <c r="T420"/>
  <c r="X392"/>
  <c r="G464"/>
  <c r="R383"/>
  <c r="P351"/>
  <c r="W326"/>
  <c r="C306"/>
  <c r="N285"/>
  <c r="W460"/>
  <c r="N419"/>
  <c r="H394"/>
  <c r="O369"/>
  <c r="AB358"/>
  <c r="R348"/>
  <c r="T453"/>
  <c r="K412"/>
  <c r="U390"/>
  <c r="N367"/>
  <c r="D357"/>
  <c r="Y346"/>
  <c r="M334"/>
  <c r="C324"/>
  <c r="X313"/>
  <c r="L301"/>
  <c r="B291"/>
  <c r="W280"/>
  <c r="E365"/>
  <c r="AC335"/>
  <c r="I315"/>
  <c r="P290"/>
  <c r="AF274"/>
  <c r="V264"/>
  <c r="J252"/>
  <c r="AE241"/>
  <c r="U231"/>
  <c r="I219"/>
  <c r="AD208"/>
  <c r="T198"/>
  <c r="H186"/>
  <c r="C568"/>
  <c r="AC486"/>
  <c r="V413"/>
  <c r="L371"/>
  <c r="H462"/>
  <c r="V412"/>
  <c r="F462"/>
  <c r="P440"/>
  <c r="W415"/>
  <c r="C395"/>
  <c r="N374"/>
  <c r="O440"/>
  <c r="K392"/>
  <c r="E364"/>
  <c r="T347"/>
  <c r="D331"/>
  <c r="S314"/>
  <c r="C298"/>
  <c r="R281"/>
  <c r="P469"/>
  <c r="O436"/>
  <c r="AB406"/>
  <c r="L390"/>
  <c r="AA373"/>
  <c r="E363"/>
  <c r="AB354"/>
  <c r="AA533"/>
  <c r="M462"/>
  <c r="L429"/>
  <c r="J403"/>
  <c r="Y386"/>
  <c r="I370"/>
  <c r="L361"/>
  <c r="D353"/>
  <c r="AA344"/>
  <c r="S336"/>
  <c r="F529"/>
  <c r="R551"/>
  <c r="W356"/>
  <c r="G340"/>
  <c r="E553"/>
  <c r="H497"/>
  <c r="M436"/>
  <c r="S378"/>
  <c r="M467"/>
  <c r="B424"/>
  <c r="M469"/>
  <c r="C443"/>
  <c r="M421"/>
  <c r="V398"/>
  <c r="AF376"/>
  <c r="U446"/>
  <c r="B383"/>
  <c r="K354"/>
  <c r="U332"/>
  <c r="AD309"/>
  <c r="I288"/>
  <c r="S472"/>
  <c r="F427"/>
  <c r="C397"/>
  <c r="M375"/>
  <c r="Z360"/>
  <c r="AE349"/>
  <c r="P465"/>
  <c r="C420"/>
  <c r="P393"/>
  <c r="Z371"/>
  <c r="B359"/>
  <c r="G348"/>
  <c r="L337"/>
  <c r="AF325"/>
  <c r="F315"/>
  <c r="K304"/>
  <c r="AE292"/>
  <c r="E282"/>
  <c r="C385"/>
  <c r="Y339"/>
  <c r="D318"/>
  <c r="N296"/>
  <c r="AD276"/>
  <c r="D266"/>
  <c r="I255"/>
  <c r="AC243"/>
  <c r="C233"/>
  <c r="H222"/>
  <c r="AB210"/>
  <c r="B200"/>
  <c r="G189"/>
  <c r="D411"/>
  <c r="T460"/>
  <c r="U373"/>
  <c r="G326"/>
  <c r="M418"/>
  <c r="J348"/>
  <c r="F367"/>
  <c r="AC326"/>
  <c r="H305"/>
  <c r="Q282"/>
  <c r="S341"/>
  <c r="H298"/>
  <c r="P266"/>
  <c r="Z244"/>
  <c r="E223"/>
  <c r="N200"/>
  <c r="H182"/>
  <c r="M171"/>
  <c r="B160"/>
  <c r="G149"/>
  <c r="L138"/>
  <c r="AF126"/>
  <c r="T394"/>
  <c r="G343"/>
  <c r="P320"/>
  <c r="Z298"/>
  <c r="U278"/>
  <c r="J267"/>
  <c r="O256"/>
  <c r="T245"/>
  <c r="I234"/>
  <c r="N223"/>
  <c r="S212"/>
  <c r="H201"/>
  <c r="D394"/>
  <c r="C343"/>
  <c r="L320"/>
  <c r="V298"/>
  <c r="S278"/>
  <c r="H267"/>
  <c r="M256"/>
  <c r="R245"/>
  <c r="G234"/>
  <c r="L223"/>
  <c r="Q212"/>
  <c r="F201"/>
  <c r="K190"/>
  <c r="AF179"/>
  <c r="X171"/>
  <c r="P163"/>
  <c r="H155"/>
  <c r="AE146"/>
  <c r="W138"/>
  <c r="O130"/>
  <c r="Q414"/>
  <c r="I303"/>
  <c r="V258"/>
  <c r="U225"/>
  <c r="K195"/>
  <c r="Z178"/>
  <c r="J162"/>
  <c r="Y145"/>
  <c r="I129"/>
  <c r="H118"/>
  <c r="AE109"/>
  <c r="W101"/>
  <c r="O93"/>
  <c r="G85"/>
  <c r="AD76"/>
  <c r="V68"/>
  <c r="N60"/>
  <c r="F52"/>
  <c r="AC43"/>
  <c r="Y74"/>
  <c r="AF65"/>
  <c r="T57"/>
  <c r="D49"/>
  <c r="W40"/>
  <c r="O122"/>
  <c r="P99"/>
  <c r="K74"/>
  <c r="F49"/>
  <c r="I568"/>
  <c r="AC404"/>
  <c r="F536"/>
  <c r="AA411"/>
  <c r="L409"/>
  <c r="D323"/>
  <c r="P453"/>
  <c r="M367"/>
  <c r="M446"/>
  <c r="T365"/>
  <c r="S332"/>
  <c r="AC314"/>
  <c r="M298"/>
  <c r="AB281"/>
  <c r="I353"/>
  <c r="S317"/>
  <c r="R284"/>
  <c r="AA265"/>
  <c r="K249"/>
  <c r="Z232"/>
  <c r="J216"/>
  <c r="Y199"/>
  <c r="N184"/>
  <c r="F176"/>
  <c r="AC167"/>
  <c r="U159"/>
  <c r="M151"/>
  <c r="E143"/>
  <c r="AB134"/>
  <c r="T126"/>
  <c r="AF413"/>
  <c r="Q357"/>
  <c r="H336"/>
  <c r="W319"/>
  <c r="G303"/>
  <c r="V286"/>
  <c r="F275"/>
  <c r="AC266"/>
  <c r="U258"/>
  <c r="M250"/>
  <c r="E242"/>
  <c r="AB233"/>
  <c r="T225"/>
  <c r="L217"/>
  <c r="D209"/>
  <c r="AA200"/>
  <c r="AE412"/>
  <c r="I357"/>
  <c r="D336"/>
  <c r="S319"/>
  <c r="C303"/>
  <c r="R286"/>
  <c r="D275"/>
  <c r="AA266"/>
  <c r="S258"/>
  <c r="K250"/>
  <c r="C242"/>
  <c r="Z233"/>
  <c r="R225"/>
  <c r="J217"/>
  <c r="B209"/>
  <c r="Y200"/>
  <c r="Q192"/>
  <c r="I184"/>
  <c r="AF614"/>
  <c r="AE406"/>
  <c r="F559"/>
  <c r="AB412"/>
  <c r="S412"/>
  <c r="E324"/>
  <c r="R455"/>
  <c r="AC367"/>
  <c r="O448"/>
  <c r="E366"/>
  <c r="D333"/>
  <c r="B315"/>
  <c r="Q298"/>
  <c r="AF281"/>
  <c r="Y353"/>
  <c r="AA317"/>
  <c r="Z284"/>
  <c r="AE265"/>
  <c r="O249"/>
  <c r="AD232"/>
  <c r="N216"/>
  <c r="AC199"/>
  <c r="R184"/>
  <c r="J176"/>
  <c r="B168"/>
  <c r="Y159"/>
  <c r="Q151"/>
  <c r="I143"/>
  <c r="AF134"/>
  <c r="X126"/>
  <c r="C416"/>
  <c r="B358"/>
  <c r="P336"/>
  <c r="AE319"/>
  <c r="O303"/>
  <c r="AD286"/>
  <c r="J275"/>
  <c r="B267"/>
  <c r="Y258"/>
  <c r="Q250"/>
  <c r="I242"/>
  <c r="AF233"/>
  <c r="X225"/>
  <c r="P217"/>
  <c r="H209"/>
  <c r="AE200"/>
  <c r="B415"/>
  <c r="Y357"/>
  <c r="L336"/>
  <c r="AA319"/>
  <c r="K303"/>
  <c r="Z286"/>
  <c r="H275"/>
  <c r="AE266"/>
  <c r="W258"/>
  <c r="O250"/>
  <c r="G242"/>
  <c r="AD233"/>
  <c r="V225"/>
  <c r="N217"/>
  <c r="Y358"/>
  <c r="X341"/>
  <c r="W618"/>
  <c r="L501"/>
  <c r="Q440"/>
  <c r="W382"/>
  <c r="O469"/>
  <c r="D426"/>
  <c r="Q473"/>
  <c r="D444"/>
  <c r="N422"/>
  <c r="X400"/>
  <c r="B378"/>
  <c r="Y450"/>
  <c r="F387"/>
  <c r="L355"/>
  <c r="V333"/>
  <c r="AF311"/>
  <c r="J289"/>
  <c r="U474"/>
  <c r="J431"/>
  <c r="D398"/>
  <c r="N376"/>
  <c r="AA361"/>
  <c r="P350"/>
  <c r="R467"/>
  <c r="G424"/>
  <c r="Q394"/>
  <c r="AA372"/>
  <c r="C360"/>
  <c r="W348"/>
  <c r="AB337"/>
  <c r="B327"/>
  <c r="V315"/>
  <c r="AA304"/>
  <c r="AF293"/>
  <c r="U282"/>
  <c r="G389"/>
  <c r="AA341"/>
  <c r="E319"/>
  <c r="O297"/>
  <c r="AE277"/>
  <c r="T266"/>
  <c r="Y255"/>
  <c r="AD244"/>
  <c r="S233"/>
  <c r="X222"/>
  <c r="AC211"/>
  <c r="R200"/>
  <c r="W189"/>
  <c r="T443"/>
  <c r="AB468"/>
  <c r="Y377"/>
  <c r="O334"/>
  <c r="U426"/>
  <c r="L350"/>
  <c r="T373"/>
  <c r="AD327"/>
  <c r="I306"/>
  <c r="S284"/>
  <c r="U343"/>
  <c r="J300"/>
  <c r="R268"/>
  <c r="AA245"/>
  <c r="F224"/>
  <c r="P202"/>
  <c r="X182"/>
  <c r="AC171"/>
  <c r="C161"/>
  <c r="W149"/>
  <c r="AB138"/>
  <c r="B128"/>
  <c r="X398"/>
  <c r="H344"/>
  <c r="R322"/>
  <c r="AA299"/>
  <c r="F279"/>
  <c r="K268"/>
  <c r="AE256"/>
  <c r="E246"/>
  <c r="J235"/>
  <c r="AD223"/>
  <c r="D213"/>
  <c r="I202"/>
  <c r="H398"/>
  <c r="D344"/>
  <c r="N322"/>
  <c r="W299"/>
  <c r="D279"/>
  <c r="I268"/>
  <c r="AC256"/>
  <c r="C246"/>
  <c r="H235"/>
  <c r="AB223"/>
  <c r="B213"/>
  <c r="G202"/>
  <c r="AA190"/>
  <c r="Q180"/>
  <c r="I172"/>
  <c r="AF163"/>
  <c r="X155"/>
  <c r="P147"/>
  <c r="H139"/>
  <c r="AE130"/>
  <c r="R447"/>
  <c r="M307"/>
  <c r="X260"/>
  <c r="W227"/>
  <c r="L196"/>
  <c r="AA179"/>
  <c r="K163"/>
  <c r="Z146"/>
  <c r="J130"/>
  <c r="X118"/>
  <c r="P110"/>
  <c r="H102"/>
  <c r="AE93"/>
  <c r="W85"/>
  <c r="O77"/>
  <c r="G69"/>
  <c r="AD60"/>
  <c r="V52"/>
  <c r="N44"/>
  <c r="N75"/>
  <c r="Q66"/>
  <c r="E58"/>
  <c r="T49"/>
  <c r="L41"/>
  <c r="H369"/>
  <c r="M346"/>
  <c r="K681"/>
  <c r="V532"/>
  <c r="N469"/>
  <c r="D395"/>
  <c r="T492"/>
  <c r="R440"/>
  <c r="T496"/>
  <c r="K451"/>
  <c r="U429"/>
  <c r="AD406"/>
  <c r="I385"/>
  <c r="F484"/>
  <c r="R399"/>
  <c r="S362"/>
  <c r="AC340"/>
  <c r="G318"/>
  <c r="Q296"/>
  <c r="AF502"/>
  <c r="V443"/>
  <c r="K405"/>
  <c r="U383"/>
  <c r="AD364"/>
  <c r="D354"/>
  <c r="Z488"/>
  <c r="S436"/>
  <c r="X401"/>
  <c r="C380"/>
  <c r="F363"/>
  <c r="K352"/>
  <c r="P341"/>
  <c r="E330"/>
  <c r="J319"/>
  <c r="O308"/>
  <c r="D297"/>
  <c r="I286"/>
  <c r="AB425"/>
  <c r="D348"/>
  <c r="L326"/>
  <c r="V304"/>
  <c r="AE281"/>
  <c r="H270"/>
  <c r="M259"/>
  <c r="B248"/>
  <c r="G237"/>
  <c r="L226"/>
  <c r="AF214"/>
  <c r="F204"/>
  <c r="K193"/>
  <c r="K536"/>
  <c r="AC435"/>
  <c r="V406"/>
  <c r="H359"/>
  <c r="W493"/>
  <c r="Z364"/>
  <c r="M398"/>
  <c r="K340"/>
  <c r="P313"/>
  <c r="Y290"/>
  <c r="H368"/>
  <c r="X314"/>
  <c r="X274"/>
  <c r="C253"/>
  <c r="M231"/>
  <c r="V208"/>
  <c r="AF186"/>
  <c r="Q175"/>
  <c r="F164"/>
  <c r="K153"/>
  <c r="P142"/>
  <c r="E131"/>
  <c r="AE444"/>
  <c r="AD354"/>
  <c r="X328"/>
  <c r="C307"/>
  <c r="M285"/>
  <c r="N271"/>
  <c r="S260"/>
  <c r="X249"/>
  <c r="M238"/>
  <c r="R227"/>
  <c r="W216"/>
  <c r="L205"/>
  <c r="AD443"/>
  <c r="V354"/>
  <c r="T328"/>
  <c r="AD306"/>
  <c r="I285"/>
  <c r="L271"/>
  <c r="Q260"/>
  <c r="V249"/>
  <c r="K238"/>
  <c r="P227"/>
  <c r="U216"/>
  <c r="AE210"/>
  <c r="O194"/>
  <c r="B181"/>
  <c r="W170"/>
  <c r="K158"/>
  <c r="AF147"/>
  <c r="V137"/>
  <c r="J125"/>
  <c r="Q311"/>
  <c r="R254"/>
  <c r="AF204"/>
  <c r="AB180"/>
  <c r="H160"/>
  <c r="O135"/>
  <c r="I119"/>
  <c r="AD108"/>
  <c r="R96"/>
  <c r="H86"/>
  <c r="AC75"/>
  <c r="Q63"/>
  <c r="G53"/>
  <c r="AB42"/>
  <c r="H69"/>
  <c r="U58"/>
  <c r="C48"/>
  <c r="L373"/>
  <c r="Z343"/>
  <c r="AC537"/>
  <c r="R473"/>
  <c r="AA386"/>
  <c r="K465"/>
  <c r="H506"/>
  <c r="G447"/>
  <c r="K419"/>
  <c r="J386"/>
  <c r="F463"/>
  <c r="AE380"/>
  <c r="AD341"/>
  <c r="C314"/>
  <c r="H287"/>
  <c r="Z447"/>
  <c r="G401"/>
  <c r="K373"/>
  <c r="T354"/>
  <c r="X473"/>
  <c r="AF417"/>
  <c r="D381"/>
  <c r="D361"/>
  <c r="V347"/>
  <c r="F331"/>
  <c r="H317"/>
  <c r="J303"/>
  <c r="Y286"/>
  <c r="S401"/>
  <c r="X338"/>
  <c r="W305"/>
  <c r="AF278"/>
  <c r="S265"/>
  <c r="C249"/>
  <c r="E235"/>
  <c r="G221"/>
  <c r="V204"/>
  <c r="I191"/>
  <c r="AA402"/>
  <c r="Z410"/>
  <c r="W342"/>
  <c r="H410"/>
  <c r="U406"/>
  <c r="C332"/>
  <c r="F303"/>
  <c r="Y375"/>
  <c r="P306"/>
  <c r="O265"/>
  <c r="N232"/>
  <c r="R204"/>
  <c r="W181"/>
  <c r="G165"/>
  <c r="I151"/>
  <c r="K137"/>
  <c r="H453"/>
  <c r="K347"/>
  <c r="O319"/>
  <c r="N286"/>
  <c r="L269"/>
  <c r="AD255"/>
  <c r="N239"/>
  <c r="P225"/>
  <c r="R211"/>
  <c r="G452"/>
  <c r="G347"/>
  <c r="K319"/>
  <c r="J286"/>
  <c r="J269"/>
  <c r="AB255"/>
  <c r="L239"/>
  <c r="N225"/>
  <c r="P211"/>
  <c r="AE194"/>
  <c r="R181"/>
  <c r="H171"/>
  <c r="AA158"/>
  <c r="Q148"/>
  <c r="G138"/>
  <c r="Z125"/>
  <c r="U315"/>
  <c r="T256"/>
  <c r="C207"/>
  <c r="AC181"/>
  <c r="I161"/>
  <c r="P136"/>
  <c r="Y119"/>
  <c r="O109"/>
  <c r="C97"/>
  <c r="X86"/>
  <c r="N76"/>
  <c r="B64"/>
  <c r="W53"/>
  <c r="M43"/>
  <c r="X69"/>
  <c r="F59"/>
  <c r="S48"/>
  <c r="V135"/>
  <c r="S102"/>
  <c r="Q60"/>
  <c r="AD487"/>
  <c r="AD470"/>
  <c r="P441"/>
  <c r="AF469"/>
  <c r="Z348"/>
  <c r="N359"/>
  <c r="Z311"/>
  <c r="AD283"/>
  <c r="B332"/>
  <c r="C273"/>
  <c r="H246"/>
  <c r="L218"/>
  <c r="O185"/>
  <c r="Q171"/>
  <c r="D158"/>
  <c r="S141"/>
  <c r="U127"/>
  <c r="AF374"/>
  <c r="AD326"/>
  <c r="D300"/>
  <c r="G276"/>
  <c r="V259"/>
  <c r="X245"/>
  <c r="K232"/>
  <c r="Z215"/>
  <c r="AB201"/>
  <c r="P374"/>
  <c r="Z326"/>
  <c r="AE299"/>
  <c r="E276"/>
  <c r="T259"/>
  <c r="V245"/>
  <c r="I232"/>
  <c r="X215"/>
  <c r="Z201"/>
  <c r="AB187"/>
  <c r="C492"/>
  <c r="AF472"/>
  <c r="T445"/>
  <c r="C472"/>
  <c r="K349"/>
  <c r="AD359"/>
  <c r="AD311"/>
  <c r="C284"/>
  <c r="J332"/>
  <c r="G273"/>
  <c r="L246"/>
  <c r="P218"/>
  <c r="S185"/>
  <c r="U171"/>
  <c r="H158"/>
  <c r="W141"/>
  <c r="Y127"/>
  <c r="B376"/>
  <c r="G327"/>
  <c r="L300"/>
  <c r="K276"/>
  <c r="Z259"/>
  <c r="AB245"/>
  <c r="O232"/>
  <c r="AD215"/>
  <c r="AF201"/>
  <c r="Q375"/>
  <c r="C327"/>
  <c r="H300"/>
  <c r="I276"/>
  <c r="X259"/>
  <c r="Z245"/>
  <c r="M232"/>
  <c r="AB215"/>
  <c r="B205"/>
  <c r="W194"/>
  <c r="K182"/>
  <c r="AF171"/>
  <c r="V161"/>
  <c r="J149"/>
  <c r="AE138"/>
  <c r="U128"/>
  <c r="AA321"/>
  <c r="W259"/>
  <c r="N218"/>
  <c r="O183"/>
  <c r="Z162"/>
  <c r="F142"/>
  <c r="R120"/>
  <c r="H110"/>
  <c r="AC99"/>
  <c r="Q87"/>
  <c r="G77"/>
  <c r="AD68"/>
  <c r="V60"/>
  <c r="N52"/>
  <c r="F44"/>
  <c r="B75"/>
  <c r="I66"/>
  <c r="AB57"/>
  <c r="L49"/>
  <c r="AE40"/>
  <c r="AE122"/>
  <c r="I100"/>
  <c r="H75"/>
  <c r="AD49"/>
  <c r="AC349"/>
  <c r="H433"/>
  <c r="Y458"/>
  <c r="AD299"/>
  <c r="U287"/>
  <c r="AA217"/>
  <c r="V168"/>
  <c r="U135"/>
  <c r="Y337"/>
  <c r="AD275"/>
  <c r="AC242"/>
  <c r="AB209"/>
  <c r="U337"/>
  <c r="AB275"/>
  <c r="AA242"/>
  <c r="Z209"/>
  <c r="Y176"/>
  <c r="AF159"/>
  <c r="P143"/>
  <c r="AE126"/>
  <c r="Y277"/>
  <c r="W211"/>
  <c r="AA171"/>
  <c r="Z138"/>
  <c r="X114"/>
  <c r="H98"/>
  <c r="W81"/>
  <c r="G65"/>
  <c r="V48"/>
  <c r="AC70"/>
  <c r="AF53"/>
  <c r="H37"/>
  <c r="F89"/>
  <c r="S38"/>
  <c r="N300"/>
  <c r="I257"/>
  <c r="H224"/>
  <c r="U194"/>
  <c r="E178"/>
  <c r="T161"/>
  <c r="D145"/>
  <c r="S128"/>
  <c r="AB117"/>
  <c r="T109"/>
  <c r="L101"/>
  <c r="D93"/>
  <c r="AA84"/>
  <c r="K76"/>
  <c r="AA98"/>
  <c r="G74"/>
  <c r="C50"/>
  <c r="P352"/>
  <c r="F284"/>
  <c r="E249"/>
  <c r="D216"/>
  <c r="R190"/>
  <c r="B174"/>
  <c r="Q157"/>
  <c r="AF140"/>
  <c r="P124"/>
  <c r="AA115"/>
  <c r="S107"/>
  <c r="K99"/>
  <c r="C91"/>
  <c r="Z82"/>
  <c r="R74"/>
  <c r="J66"/>
  <c r="B58"/>
  <c r="Y49"/>
  <c r="Q41"/>
  <c r="AD350"/>
  <c r="M283"/>
  <c r="X248"/>
  <c r="W215"/>
  <c r="E190"/>
  <c r="L173"/>
  <c r="AA156"/>
  <c r="Z139"/>
  <c r="W114"/>
  <c r="Z89"/>
  <c r="V65"/>
  <c r="E40"/>
  <c r="D88"/>
  <c r="Y77"/>
  <c r="AE67"/>
  <c r="G59"/>
  <c r="AD50"/>
  <c r="F42"/>
  <c r="I361"/>
  <c r="R288"/>
  <c r="I249"/>
  <c r="H216"/>
  <c r="M190"/>
  <c r="S172"/>
  <c r="C156"/>
  <c r="Y138"/>
  <c r="AF111"/>
  <c r="D87"/>
  <c r="T59"/>
  <c r="V479"/>
  <c r="AD349"/>
  <c r="D389"/>
  <c r="S288"/>
  <c r="R272"/>
  <c r="P206"/>
  <c r="AF162"/>
  <c r="AE129"/>
  <c r="N326"/>
  <c r="I270"/>
  <c r="H237"/>
  <c r="G204"/>
  <c r="J326"/>
  <c r="G270"/>
  <c r="F237"/>
  <c r="E204"/>
  <c r="V173"/>
  <c r="F157"/>
  <c r="U140"/>
  <c r="E124"/>
  <c r="N266"/>
  <c r="L200"/>
  <c r="F166"/>
  <c r="E133"/>
  <c r="AC111"/>
  <c r="M95"/>
  <c r="AB78"/>
  <c r="L62"/>
  <c r="AA45"/>
  <c r="C68"/>
  <c r="B51"/>
  <c r="AE128"/>
  <c r="E80"/>
  <c r="R384"/>
  <c r="C289"/>
  <c r="S251"/>
  <c r="R218"/>
  <c r="Z191"/>
  <c r="J175"/>
  <c r="Y158"/>
  <c r="I142"/>
  <c r="X125"/>
  <c r="O116"/>
  <c r="G108"/>
  <c r="AD99"/>
  <c r="V91"/>
  <c r="J83"/>
  <c r="D41"/>
  <c r="S94"/>
  <c r="V69"/>
  <c r="AD45"/>
  <c r="AB338"/>
  <c r="P276"/>
  <c r="O243"/>
  <c r="N210"/>
  <c r="W187"/>
  <c r="G171"/>
  <c r="V154"/>
  <c r="F138"/>
  <c r="V122"/>
  <c r="N114"/>
  <c r="F106"/>
  <c r="AA95"/>
  <c r="L123"/>
  <c r="Y409"/>
  <c r="L366"/>
  <c r="M314"/>
  <c r="R316"/>
  <c r="J232"/>
  <c r="AC175"/>
  <c r="AB142"/>
  <c r="P356"/>
  <c r="F286"/>
  <c r="E250"/>
  <c r="D217"/>
  <c r="H356"/>
  <c r="B286"/>
  <c r="C250"/>
  <c r="B217"/>
  <c r="AF183"/>
  <c r="T163"/>
  <c r="D147"/>
  <c r="S130"/>
  <c r="J304"/>
  <c r="F226"/>
  <c r="C179"/>
  <c r="B146"/>
  <c r="L118"/>
  <c r="AA101"/>
  <c r="K85"/>
  <c r="Z68"/>
  <c r="J52"/>
  <c r="AC74"/>
  <c r="X57"/>
  <c r="AA40"/>
  <c r="AB99"/>
  <c r="R49"/>
  <c r="AB314"/>
  <c r="P264"/>
  <c r="O231"/>
  <c r="N198"/>
  <c r="X181"/>
  <c r="H165"/>
  <c r="W148"/>
  <c r="G132"/>
  <c r="V119"/>
  <c r="N111"/>
  <c r="F103"/>
  <c r="AC94"/>
  <c r="U86"/>
  <c r="I78"/>
  <c r="I104"/>
  <c r="AB79"/>
  <c r="D55"/>
  <c r="AA393"/>
  <c r="T298"/>
  <c r="L256"/>
  <c r="K223"/>
  <c r="F194"/>
  <c r="U177"/>
  <c r="E161"/>
  <c r="T144"/>
  <c r="D128"/>
  <c r="U117"/>
  <c r="M109"/>
  <c r="E101"/>
  <c r="AB92"/>
  <c r="T84"/>
  <c r="L76"/>
  <c r="D68"/>
  <c r="AA59"/>
  <c r="S51"/>
  <c r="K43"/>
  <c r="X390"/>
  <c r="AA297"/>
  <c r="AE255"/>
  <c r="AD222"/>
  <c r="X193"/>
  <c r="H177"/>
  <c r="O160"/>
  <c r="V143"/>
  <c r="L119"/>
  <c r="P95"/>
  <c r="AE70"/>
  <c r="Z45"/>
  <c r="AD446"/>
  <c r="AD400"/>
  <c r="V323"/>
  <c r="E335"/>
  <c r="S241"/>
  <c r="R180"/>
  <c r="Q147"/>
  <c r="G381"/>
  <c r="O295"/>
  <c r="Y254"/>
  <c r="X221"/>
  <c r="V380"/>
  <c r="K295"/>
  <c r="W254"/>
  <c r="V221"/>
  <c r="U188"/>
  <c r="AD165"/>
  <c r="N149"/>
  <c r="AC132"/>
  <c r="AB322"/>
  <c r="O235"/>
  <c r="W183"/>
  <c r="V150"/>
  <c r="V120"/>
  <c r="F104"/>
  <c r="U87"/>
  <c r="E71"/>
  <c r="T54"/>
  <c r="D38"/>
  <c r="C60"/>
  <c r="J43"/>
  <c r="AA106"/>
  <c r="B57"/>
  <c r="B320"/>
  <c r="C267"/>
  <c r="B234"/>
  <c r="AF200"/>
  <c r="B183"/>
  <c r="Q166"/>
  <c r="AF149"/>
  <c r="P133"/>
  <c r="K120"/>
  <c r="C112"/>
  <c r="Z103"/>
  <c r="V113"/>
  <c r="D79"/>
  <c r="C46"/>
  <c r="R559"/>
  <c r="W429"/>
  <c r="S403"/>
  <c r="I360"/>
  <c r="K481"/>
  <c r="I363"/>
  <c r="N399"/>
  <c r="Y338"/>
  <c r="AA312"/>
  <c r="F291"/>
  <c r="U365"/>
  <c r="O313"/>
  <c r="E275"/>
  <c r="N252"/>
  <c r="X230"/>
  <c r="C209"/>
  <c r="L186"/>
  <c r="E175"/>
  <c r="J164"/>
  <c r="AD152"/>
  <c r="D142"/>
  <c r="I131"/>
  <c r="Y438"/>
  <c r="M353"/>
  <c r="AF328"/>
  <c r="J306"/>
  <c r="T284"/>
  <c r="R271"/>
  <c r="G260"/>
  <c r="L249"/>
  <c r="Q238"/>
  <c r="F227"/>
  <c r="K216"/>
  <c r="P205"/>
  <c r="X437"/>
  <c r="E353"/>
  <c r="AB328"/>
  <c r="F306"/>
  <c r="P284"/>
  <c r="P271"/>
  <c r="E260"/>
  <c r="J249"/>
  <c r="O238"/>
  <c r="D227"/>
  <c r="I216"/>
  <c r="N205"/>
  <c r="C194"/>
  <c r="H183"/>
  <c r="O594"/>
  <c r="Y431"/>
  <c r="T404"/>
  <c r="J361"/>
  <c r="O485"/>
  <c r="Y363"/>
  <c r="O400"/>
  <c r="J339"/>
  <c r="AE312"/>
  <c r="J291"/>
  <c r="F366"/>
  <c r="W313"/>
  <c r="I275"/>
  <c r="R252"/>
  <c r="AB230"/>
  <c r="G209"/>
  <c r="P186"/>
  <c r="I175"/>
  <c r="N164"/>
  <c r="C153"/>
  <c r="H142"/>
  <c r="M131"/>
  <c r="AA440"/>
  <c r="AC353"/>
  <c r="I329"/>
  <c r="R306"/>
  <c r="AB284"/>
  <c r="V271"/>
  <c r="K260"/>
  <c r="P249"/>
  <c r="U238"/>
  <c r="J227"/>
  <c r="O216"/>
  <c r="T205"/>
  <c r="Z439"/>
  <c r="U353"/>
  <c r="E329"/>
  <c r="N306"/>
  <c r="X284"/>
  <c r="T271"/>
  <c r="I260"/>
  <c r="N249"/>
  <c r="S238"/>
  <c r="H227"/>
  <c r="M216"/>
  <c r="T207"/>
  <c r="L199"/>
  <c r="D191"/>
  <c r="AA182"/>
  <c r="S174"/>
  <c r="K166"/>
  <c r="C158"/>
  <c r="Z149"/>
  <c r="R141"/>
  <c r="J133"/>
  <c r="B125"/>
  <c r="AE325"/>
  <c r="B270"/>
  <c r="AF236"/>
  <c r="AE203"/>
  <c r="P184"/>
  <c r="AE167"/>
  <c r="O151"/>
  <c r="AD134"/>
  <c r="C121"/>
  <c r="Z112"/>
  <c r="R104"/>
  <c r="J96"/>
  <c r="B88"/>
  <c r="Y79"/>
  <c r="Q71"/>
  <c r="I63"/>
  <c r="AF54"/>
  <c r="X46"/>
  <c r="P38"/>
  <c r="AE68"/>
  <c r="O60"/>
  <c r="C52"/>
  <c r="V43"/>
  <c r="K132"/>
  <c r="AF107"/>
  <c r="D83"/>
  <c r="G58"/>
  <c r="S416"/>
  <c r="R434"/>
  <c r="R388"/>
  <c r="S320"/>
  <c r="AD328"/>
  <c r="P238"/>
  <c r="AF178"/>
  <c r="AE145"/>
  <c r="AB368"/>
  <c r="L292"/>
  <c r="H253"/>
  <c r="G220"/>
  <c r="T368"/>
  <c r="H292"/>
  <c r="F253"/>
  <c r="E220"/>
  <c r="D187"/>
  <c r="F165"/>
  <c r="U148"/>
  <c r="E132"/>
  <c r="V316"/>
  <c r="L232"/>
  <c r="F182"/>
  <c r="E149"/>
  <c r="AC119"/>
  <c r="M103"/>
  <c r="AB86"/>
  <c r="L70"/>
  <c r="AA53"/>
  <c r="K37"/>
  <c r="J59"/>
  <c r="Q42"/>
  <c r="M104"/>
  <c r="S54"/>
  <c r="C321"/>
  <c r="S267"/>
  <c r="R234"/>
  <c r="Q201"/>
  <c r="J183"/>
  <c r="Y166"/>
  <c r="I150"/>
  <c r="X133"/>
  <c r="O120"/>
  <c r="G112"/>
  <c r="AD103"/>
  <c r="V95"/>
  <c r="N87"/>
  <c r="B79"/>
  <c r="S106"/>
  <c r="G82"/>
  <c r="J57"/>
  <c r="AC426"/>
  <c r="Z304"/>
  <c r="O259"/>
  <c r="N226"/>
  <c r="W195"/>
  <c r="G179"/>
  <c r="V162"/>
  <c r="F146"/>
  <c r="U129"/>
  <c r="N118"/>
  <c r="F110"/>
  <c r="AC101"/>
  <c r="U93"/>
  <c r="M85"/>
  <c r="E77"/>
  <c r="AB68"/>
  <c r="T60"/>
  <c r="L52"/>
  <c r="D44"/>
  <c r="W420"/>
  <c r="B304"/>
  <c r="C259"/>
  <c r="B226"/>
  <c r="J195"/>
  <c r="Y178"/>
  <c r="AF161"/>
  <c r="H145"/>
  <c r="AC120"/>
  <c r="Z97"/>
  <c r="F73"/>
  <c r="E48"/>
  <c r="H92"/>
  <c r="M81"/>
  <c r="C71"/>
  <c r="Y61"/>
  <c r="Q53"/>
  <c r="X44"/>
  <c r="AF461"/>
  <c r="G309"/>
  <c r="S259"/>
  <c r="R226"/>
  <c r="R195"/>
  <c r="B179"/>
  <c r="H161"/>
  <c r="O144"/>
  <c r="D119"/>
  <c r="D95"/>
  <c r="B69"/>
  <c r="Q40"/>
  <c r="E389"/>
  <c r="B356"/>
  <c r="H309"/>
  <c r="H306"/>
  <c r="E227"/>
  <c r="K173"/>
  <c r="J140"/>
  <c r="C347"/>
  <c r="AF280"/>
  <c r="R247"/>
  <c r="Q214"/>
  <c r="AD346"/>
  <c r="AB280"/>
  <c r="H115"/>
  <c r="C82"/>
  <c r="T47"/>
  <c r="AE576"/>
  <c r="H446"/>
  <c r="W407"/>
  <c r="M364"/>
  <c r="V528"/>
  <c r="K365"/>
  <c r="R403"/>
  <c r="AC342"/>
  <c r="AB313"/>
  <c r="G292"/>
  <c r="AB378"/>
  <c r="Q315"/>
  <c r="F276"/>
  <c r="P254"/>
  <c r="Y231"/>
  <c r="D210"/>
  <c r="N188"/>
  <c r="U175"/>
  <c r="Z164"/>
  <c r="AE153"/>
  <c r="T142"/>
  <c r="Y131"/>
  <c r="J455"/>
  <c r="O355"/>
  <c r="B330"/>
  <c r="L308"/>
  <c r="U285"/>
  <c r="C272"/>
  <c r="H261"/>
  <c r="AB249"/>
  <c r="B239"/>
  <c r="G228"/>
  <c r="AA216"/>
  <c r="AF205"/>
  <c r="I454"/>
  <c r="G355"/>
  <c r="AC329"/>
  <c r="H308"/>
  <c r="Q285"/>
  <c r="AF271"/>
  <c r="F261"/>
  <c r="Z249"/>
  <c r="AE238"/>
  <c r="E228"/>
  <c r="Y216"/>
  <c r="AD205"/>
  <c r="D195"/>
  <c r="X183"/>
  <c r="K652"/>
  <c r="J448"/>
  <c r="X408"/>
  <c r="N365"/>
  <c r="G545"/>
  <c r="AA365"/>
  <c r="S404"/>
  <c r="N343"/>
  <c r="AF313"/>
  <c r="K292"/>
  <c r="AC379"/>
  <c r="Y315"/>
  <c r="J276"/>
  <c r="T254"/>
  <c r="AC231"/>
  <c r="H210"/>
  <c r="R188"/>
  <c r="Y175"/>
  <c r="AD164"/>
  <c r="D154"/>
  <c r="X142"/>
  <c r="AC131"/>
  <c r="L457"/>
  <c r="AE355"/>
  <c r="J330"/>
  <c r="T308"/>
  <c r="AC285"/>
  <c r="G272"/>
  <c r="L261"/>
  <c r="AF249"/>
  <c r="F239"/>
  <c r="K228"/>
  <c r="AE216"/>
  <c r="E206"/>
  <c r="K456"/>
  <c r="W355"/>
  <c r="F330"/>
  <c r="P308"/>
  <c r="Y285"/>
  <c r="E272"/>
  <c r="J261"/>
  <c r="AD249"/>
  <c r="D239"/>
  <c r="I228"/>
  <c r="AC216"/>
  <c r="E208"/>
  <c r="AB199"/>
  <c r="T191"/>
  <c r="L183"/>
  <c r="D175"/>
  <c r="AA166"/>
  <c r="S158"/>
  <c r="K150"/>
  <c r="C142"/>
  <c r="Z133"/>
  <c r="R125"/>
  <c r="D330"/>
  <c r="D272"/>
  <c r="C239"/>
  <c r="B206"/>
  <c r="Q185"/>
  <c r="AF168"/>
  <c r="P152"/>
  <c r="AE135"/>
  <c r="S121"/>
  <c r="K113"/>
  <c r="C105"/>
  <c r="Z96"/>
  <c r="R88"/>
  <c r="J80"/>
  <c r="B72"/>
  <c r="Y63"/>
  <c r="Q55"/>
  <c r="I47"/>
  <c r="AF38"/>
  <c r="P69"/>
  <c r="AE60"/>
  <c r="S52"/>
  <c r="G44"/>
  <c r="U134"/>
  <c r="R109"/>
  <c r="AC84"/>
  <c r="X59"/>
  <c r="T449"/>
  <c r="C451"/>
  <c r="C405"/>
  <c r="W324"/>
  <c r="G337"/>
  <c r="T242"/>
  <c r="C181"/>
  <c r="B148"/>
  <c r="K385"/>
  <c r="P296"/>
  <c r="J255"/>
  <c r="I222"/>
  <c r="Z384"/>
  <c r="L296"/>
  <c r="H255"/>
  <c r="G222"/>
  <c r="F189"/>
  <c r="G166"/>
  <c r="V149"/>
  <c r="F133"/>
  <c r="AD324"/>
  <c r="P236"/>
  <c r="H184"/>
  <c r="G151"/>
  <c r="AD120"/>
  <c r="N104"/>
  <c r="AC87"/>
  <c r="M71"/>
  <c r="AB54"/>
  <c r="L38"/>
  <c r="K60"/>
  <c r="R43"/>
  <c r="T107"/>
  <c r="Z57"/>
  <c r="G325"/>
  <c r="U269"/>
  <c r="T236"/>
  <c r="S203"/>
  <c r="K184"/>
  <c r="Z167"/>
  <c r="J151"/>
  <c r="Y134"/>
  <c r="AE120"/>
  <c r="W112"/>
  <c r="O104"/>
  <c r="G96"/>
  <c r="AD87"/>
  <c r="R79"/>
  <c r="E108"/>
  <c r="P83"/>
  <c r="AA58"/>
  <c r="AD459"/>
  <c r="AD308"/>
  <c r="Q261"/>
  <c r="P228"/>
  <c r="X196"/>
  <c r="H180"/>
  <c r="W163"/>
  <c r="G147"/>
  <c r="V130"/>
  <c r="AD118"/>
  <c r="V110"/>
  <c r="N102"/>
  <c r="F94"/>
  <c r="AC85"/>
  <c r="U77"/>
  <c r="M69"/>
  <c r="E61"/>
  <c r="AB52"/>
  <c r="T44"/>
  <c r="X453"/>
  <c r="F308"/>
  <c r="E261"/>
  <c r="D228"/>
  <c r="K196"/>
  <c r="Z179"/>
  <c r="B163"/>
  <c r="I146"/>
  <c r="C122"/>
  <c r="L99"/>
  <c r="W74"/>
  <c r="Z49"/>
  <c r="X92"/>
  <c r="AC81"/>
  <c r="S71"/>
  <c r="Z62"/>
  <c r="B54"/>
  <c r="I45"/>
  <c r="X530"/>
  <c r="K313"/>
  <c r="U261"/>
  <c r="T228"/>
  <c r="S196"/>
  <c r="C180"/>
  <c r="I162"/>
  <c r="P145"/>
  <c r="E120"/>
  <c r="U96"/>
  <c r="S70"/>
  <c r="G42"/>
  <c r="U405"/>
  <c r="J364"/>
  <c r="L313"/>
  <c r="P314"/>
  <c r="I231"/>
  <c r="M175"/>
  <c r="L142"/>
  <c r="N354"/>
  <c r="E285"/>
  <c r="T249"/>
  <c r="S216"/>
  <c r="F354"/>
  <c r="AF284"/>
  <c r="P123"/>
  <c r="X91"/>
  <c r="AE58"/>
  <c r="B354"/>
  <c r="V536"/>
  <c r="T436"/>
  <c r="AE424"/>
  <c r="O302"/>
  <c r="T390"/>
  <c r="U454"/>
  <c r="J355"/>
  <c r="D321"/>
  <c r="N299"/>
  <c r="Q446"/>
  <c r="AE329"/>
  <c r="T286"/>
  <c r="V260"/>
  <c r="AF238"/>
  <c r="K217"/>
  <c r="T194"/>
  <c r="I179"/>
  <c r="N168"/>
  <c r="C157"/>
  <c r="H146"/>
  <c r="M135"/>
  <c r="B124"/>
  <c r="AB370"/>
  <c r="I337"/>
  <c r="R314"/>
  <c r="AB292"/>
  <c r="V275"/>
  <c r="K264"/>
  <c r="P253"/>
  <c r="U242"/>
  <c r="J231"/>
  <c r="O220"/>
  <c r="T209"/>
  <c r="I198"/>
  <c r="L370"/>
  <c r="E337"/>
  <c r="N314"/>
  <c r="X292"/>
  <c r="T275"/>
  <c r="I264"/>
  <c r="N253"/>
  <c r="S242"/>
  <c r="H231"/>
  <c r="M220"/>
  <c r="R209"/>
  <c r="G198"/>
  <c r="L187"/>
  <c r="Q176"/>
  <c r="G560"/>
  <c r="U437"/>
  <c r="D429"/>
  <c r="P303"/>
  <c r="U391"/>
  <c r="W456"/>
  <c r="Z355"/>
  <c r="H321"/>
  <c r="R299"/>
  <c r="S448"/>
  <c r="H330"/>
  <c r="AB286"/>
  <c r="Z260"/>
  <c r="E239"/>
  <c r="O217"/>
  <c r="X194"/>
  <c r="M179"/>
  <c r="R168"/>
  <c r="G157"/>
  <c r="L146"/>
  <c r="Q135"/>
  <c r="F124"/>
  <c r="AC371"/>
  <c r="Q337"/>
  <c r="Z314"/>
  <c r="E293"/>
  <c r="Z275"/>
  <c r="O264"/>
  <c r="T253"/>
  <c r="Y242"/>
  <c r="N231"/>
  <c r="S220"/>
  <c r="X209"/>
  <c r="M198"/>
  <c r="M371"/>
  <c r="M337"/>
  <c r="V314"/>
  <c r="AF292"/>
  <c r="X275"/>
  <c r="M264"/>
  <c r="R253"/>
  <c r="W242"/>
  <c r="L231"/>
  <c r="Q220"/>
  <c r="W210"/>
  <c r="O202"/>
  <c r="G194"/>
  <c r="AD185"/>
  <c r="V177"/>
  <c r="N169"/>
  <c r="F161"/>
  <c r="AC152"/>
  <c r="U144"/>
  <c r="M136"/>
  <c r="E128"/>
  <c r="Q353"/>
  <c r="V284"/>
  <c r="M249"/>
  <c r="L216"/>
  <c r="V190"/>
  <c r="F174"/>
  <c r="U157"/>
  <c r="E141"/>
  <c r="T124"/>
  <c r="AC115"/>
  <c r="U107"/>
  <c r="M99"/>
  <c r="E91"/>
  <c r="AB82"/>
  <c r="T74"/>
  <c r="L66"/>
  <c r="D58"/>
  <c r="AA49"/>
  <c r="S41"/>
  <c r="G72"/>
  <c r="R63"/>
  <c r="F55"/>
  <c r="Y46"/>
  <c r="M38"/>
  <c r="N117"/>
  <c r="Q92"/>
  <c r="T67"/>
  <c r="O42"/>
  <c r="I384"/>
  <c r="Y312"/>
  <c r="O360"/>
  <c r="N500"/>
  <c r="I263"/>
  <c r="G197"/>
  <c r="L158"/>
  <c r="K125"/>
  <c r="E317"/>
  <c r="T265"/>
  <c r="S232"/>
  <c r="R199"/>
  <c r="AF316"/>
  <c r="R265"/>
  <c r="Q232"/>
  <c r="P199"/>
  <c r="L171"/>
  <c r="AA154"/>
  <c r="K138"/>
  <c r="B400"/>
  <c r="E257"/>
  <c r="R194"/>
  <c r="Q161"/>
  <c r="P128"/>
  <c r="S109"/>
  <c r="C93"/>
  <c r="R76"/>
  <c r="B60"/>
  <c r="Q43"/>
  <c r="T65"/>
  <c r="W48"/>
  <c r="V121"/>
  <c r="B73"/>
  <c r="AA345"/>
  <c r="AE279"/>
  <c r="AD246"/>
  <c r="AC213"/>
  <c r="P189"/>
  <c r="AE172"/>
  <c r="O156"/>
  <c r="AD139"/>
  <c r="R123"/>
  <c r="J115"/>
  <c r="B107"/>
  <c r="Y98"/>
  <c r="Q90"/>
  <c r="E82"/>
  <c r="AB115"/>
  <c r="D91"/>
  <c r="K66"/>
  <c r="K42"/>
  <c r="S329"/>
  <c r="AA271"/>
  <c r="Z238"/>
  <c r="Y205"/>
  <c r="M185"/>
  <c r="AB168"/>
  <c r="L152"/>
  <c r="AA135"/>
  <c r="Q121"/>
  <c r="I113"/>
  <c r="AF104"/>
  <c r="X96"/>
  <c r="P88"/>
  <c r="H80"/>
  <c r="AE71"/>
  <c r="W63"/>
  <c r="O55"/>
  <c r="G47"/>
  <c r="AD38"/>
  <c r="Z328"/>
  <c r="O271"/>
  <c r="N238"/>
  <c r="M205"/>
  <c r="AE184"/>
  <c r="G168"/>
  <c r="N151"/>
  <c r="R131"/>
  <c r="D107"/>
  <c r="K82"/>
  <c r="R57"/>
  <c r="L96"/>
  <c r="AF84"/>
  <c r="F74"/>
  <c r="M65"/>
  <c r="T56"/>
  <c r="AA47"/>
  <c r="S39"/>
  <c r="AE333"/>
  <c r="B274"/>
  <c r="AD238"/>
  <c r="AC205"/>
  <c r="H185"/>
  <c r="N167"/>
  <c r="U150"/>
  <c r="H129"/>
  <c r="Q104"/>
  <c r="K78"/>
  <c r="X51"/>
  <c r="S425"/>
  <c r="E474"/>
  <c r="X337"/>
  <c r="S363"/>
  <c r="AC251"/>
  <c r="AA185"/>
  <c r="V152"/>
  <c r="U434"/>
  <c r="Y305"/>
  <c r="AD259"/>
  <c r="AC226"/>
  <c r="T433"/>
  <c r="U305"/>
  <c r="AB259"/>
  <c r="AA226"/>
  <c r="Z193"/>
  <c r="Q168"/>
  <c r="AF151"/>
  <c r="P135"/>
  <c r="Q343"/>
  <c r="Y245"/>
  <c r="AB188"/>
  <c r="P247"/>
  <c r="N181"/>
  <c r="Z145"/>
  <c r="AE293"/>
  <c r="P176"/>
  <c r="AF128"/>
  <c r="V104"/>
  <c r="AE81"/>
  <c r="J60"/>
  <c r="T38"/>
  <c r="I54"/>
  <c r="G122"/>
  <c r="S58"/>
  <c r="O301"/>
  <c r="O247"/>
  <c r="D204"/>
  <c r="M178"/>
  <c r="W156"/>
  <c r="B135"/>
  <c r="AF117"/>
  <c r="F107"/>
  <c r="K96"/>
  <c r="AE84"/>
  <c r="Q116"/>
  <c r="AB83"/>
  <c r="O50"/>
  <c r="T330"/>
  <c r="B262"/>
  <c r="T216"/>
  <c r="U185"/>
  <c r="AE163"/>
  <c r="I141"/>
  <c r="U121"/>
  <c r="Z110"/>
  <c r="AD98"/>
  <c r="C66"/>
  <c r="R337"/>
  <c r="Y326"/>
  <c r="B300"/>
  <c r="M203"/>
  <c r="C149"/>
  <c r="AE343"/>
  <c r="W268"/>
  <c r="J223"/>
  <c r="AA343"/>
  <c r="U268"/>
  <c r="H223"/>
  <c r="AB179"/>
  <c r="M156"/>
  <c r="V133"/>
  <c r="Y287"/>
  <c r="U197"/>
  <c r="H152"/>
  <c r="J116"/>
  <c r="T94"/>
  <c r="AC71"/>
  <c r="H50"/>
  <c r="F67"/>
  <c r="C44"/>
  <c r="V93"/>
  <c r="L364"/>
  <c r="V270"/>
  <c r="K227"/>
  <c r="B191"/>
  <c r="K168"/>
  <c r="U146"/>
  <c r="AE124"/>
  <c r="AE112"/>
  <c r="E102"/>
  <c r="J91"/>
  <c r="Z79"/>
  <c r="F101"/>
  <c r="Q68"/>
  <c r="W477"/>
  <c r="L290"/>
  <c r="AC241"/>
  <c r="I197"/>
  <c r="S175"/>
  <c r="AC153"/>
  <c r="G131"/>
  <c r="T116"/>
  <c r="Y105"/>
  <c r="N94"/>
  <c r="S83"/>
  <c r="X72"/>
  <c r="M61"/>
  <c r="R50"/>
  <c r="W39"/>
  <c r="H310"/>
  <c r="AA251"/>
  <c r="P208"/>
  <c r="K180"/>
  <c r="M158"/>
  <c r="M134"/>
  <c r="E100"/>
  <c r="AB67"/>
  <c r="C511"/>
  <c r="V508"/>
  <c r="N315"/>
  <c r="X278"/>
  <c r="AC187"/>
  <c r="M143"/>
  <c r="T332"/>
  <c r="AE260"/>
  <c r="T217"/>
  <c r="P332"/>
  <c r="AC260"/>
  <c r="R217"/>
  <c r="H175"/>
  <c r="Q152"/>
  <c r="AA130"/>
  <c r="T272"/>
  <c r="AC189"/>
  <c r="R146"/>
  <c r="O113"/>
  <c r="X90"/>
  <c r="C69"/>
  <c r="M47"/>
  <c r="F63"/>
  <c r="H41"/>
  <c r="J85"/>
  <c r="N332"/>
  <c r="AD262"/>
  <c r="S219"/>
  <c r="E186"/>
  <c r="O164"/>
  <c r="Y142"/>
  <c r="AB121"/>
  <c r="B111"/>
  <c r="G100"/>
  <c r="AD91"/>
  <c r="R83"/>
  <c r="D103"/>
  <c r="Q295"/>
  <c r="AB176"/>
  <c r="I117"/>
  <c r="H84"/>
  <c r="G51"/>
  <c r="N254"/>
  <c r="V159"/>
  <c r="Z69"/>
  <c r="Z336"/>
  <c r="Q133"/>
  <c r="X68"/>
  <c r="AF208"/>
  <c r="N41"/>
  <c r="AE397"/>
  <c r="N194"/>
  <c r="L128"/>
  <c r="AF92"/>
  <c r="AE59"/>
  <c r="AB298"/>
  <c r="P177"/>
  <c r="AB95"/>
  <c r="J89"/>
  <c r="I269"/>
  <c r="S167"/>
  <c r="T112"/>
  <c r="S79"/>
  <c r="R46"/>
  <c r="AA235"/>
  <c r="E150"/>
  <c r="T55"/>
  <c r="G187"/>
  <c r="G83"/>
  <c r="Y233"/>
  <c r="X47"/>
  <c r="AF199"/>
  <c r="D155"/>
  <c r="J408"/>
  <c r="C195"/>
  <c r="O143"/>
  <c r="AB110"/>
  <c r="G89"/>
  <c r="Q67"/>
  <c r="Z44"/>
  <c r="T61"/>
  <c r="R39"/>
  <c r="F77"/>
  <c r="L330"/>
  <c r="AC261"/>
  <c r="P216"/>
  <c r="T185"/>
  <c r="AD163"/>
  <c r="H141"/>
  <c r="T121"/>
  <c r="Y110"/>
  <c r="N99"/>
  <c r="S88"/>
  <c r="T77"/>
  <c r="B93"/>
  <c r="U60"/>
  <c r="G373"/>
  <c r="N274"/>
  <c r="C231"/>
  <c r="AB192"/>
  <c r="F170"/>
  <c r="P148"/>
  <c r="Z126"/>
  <c r="AC113"/>
  <c r="C103"/>
  <c r="R70"/>
  <c r="I393"/>
  <c r="H393"/>
  <c r="W367"/>
  <c r="F228"/>
  <c r="Q163"/>
  <c r="AC442"/>
  <c r="B282"/>
  <c r="X237"/>
  <c r="AB441"/>
  <c r="AC281"/>
  <c r="V237"/>
  <c r="K194"/>
  <c r="S162"/>
  <c r="AC140"/>
  <c r="S345"/>
  <c r="B222"/>
  <c r="V166"/>
  <c r="Q123"/>
  <c r="Z100"/>
  <c r="E79"/>
  <c r="O57"/>
  <c r="X73"/>
  <c r="J51"/>
  <c r="T115"/>
  <c r="O46"/>
  <c r="D290"/>
  <c r="Y241"/>
  <c r="H197"/>
  <c r="R175"/>
  <c r="AB153"/>
  <c r="F131"/>
  <c r="S116"/>
  <c r="X105"/>
  <c r="M94"/>
  <c r="N83"/>
  <c r="AB111"/>
  <c r="C78"/>
  <c r="K46"/>
  <c r="I319"/>
  <c r="J254"/>
  <c r="AD210"/>
  <c r="Z182"/>
  <c r="D160"/>
  <c r="N138"/>
  <c r="H120"/>
  <c r="AB108"/>
  <c r="B98"/>
  <c r="G87"/>
  <c r="AA75"/>
  <c r="AF64"/>
  <c r="F54"/>
  <c r="Z42"/>
  <c r="E339"/>
  <c r="J266"/>
  <c r="AB220"/>
  <c r="R187"/>
  <c r="T165"/>
  <c r="U142"/>
  <c r="AE110"/>
  <c r="W78"/>
  <c r="E200"/>
  <c r="T183"/>
  <c r="Y172"/>
  <c r="O162"/>
  <c r="C150"/>
  <c r="X139"/>
  <c r="N129"/>
  <c r="B328"/>
  <c r="Z262"/>
  <c r="Q221"/>
  <c r="AF184"/>
  <c r="L164"/>
  <c r="W143"/>
  <c r="K121"/>
  <c r="AF110"/>
  <c r="V100"/>
  <c r="J88"/>
  <c r="AE77"/>
  <c r="U67"/>
  <c r="I55"/>
  <c r="AD44"/>
  <c r="T73"/>
  <c r="W60"/>
  <c r="E50"/>
  <c r="V39"/>
  <c r="AD347"/>
  <c r="AE618"/>
  <c r="D493"/>
  <c r="H399"/>
  <c r="D476"/>
  <c r="AC419"/>
  <c r="L452"/>
  <c r="Q425"/>
  <c r="U397"/>
  <c r="N492"/>
  <c r="J391"/>
  <c r="J353"/>
  <c r="I320"/>
  <c r="M292"/>
  <c r="O468"/>
  <c r="L406"/>
  <c r="Q379"/>
  <c r="J360"/>
  <c r="AD492"/>
  <c r="K428"/>
  <c r="O392"/>
  <c r="G364"/>
  <c r="I350"/>
  <c r="K336"/>
  <c r="Z319"/>
  <c r="M306"/>
  <c r="O292"/>
  <c r="E434"/>
  <c r="AC343"/>
  <c r="C317"/>
  <c r="B284"/>
  <c r="F268"/>
  <c r="H254"/>
  <c r="W237"/>
  <c r="J224"/>
  <c r="L210"/>
  <c r="AA193"/>
  <c r="D478"/>
  <c r="H456"/>
  <c r="P367"/>
  <c r="N451"/>
  <c r="B496"/>
  <c r="M342"/>
  <c r="L309"/>
  <c r="P281"/>
  <c r="Z316"/>
  <c r="T270"/>
  <c r="Y243"/>
  <c r="X210"/>
  <c r="J184"/>
  <c r="L170"/>
  <c r="AA153"/>
  <c r="N140"/>
  <c r="P126"/>
  <c r="AF356"/>
  <c r="T324"/>
  <c r="Y297"/>
  <c r="O272"/>
  <c r="Q258"/>
  <c r="S244"/>
  <c r="C228"/>
  <c r="U214"/>
  <c r="W200"/>
  <c r="X356"/>
  <c r="P324"/>
  <c r="U297"/>
  <c r="M272"/>
  <c r="O258"/>
  <c r="Q244"/>
  <c r="AF227"/>
  <c r="S214"/>
  <c r="U200"/>
  <c r="E184"/>
  <c r="J173"/>
  <c r="AE162"/>
  <c r="S150"/>
  <c r="I140"/>
  <c r="AD129"/>
  <c r="F332"/>
  <c r="AB264"/>
  <c r="S223"/>
  <c r="B186"/>
  <c r="M165"/>
  <c r="X144"/>
  <c r="AA121"/>
  <c r="Q111"/>
  <c r="G101"/>
  <c r="Z88"/>
  <c r="P78"/>
  <c r="F68"/>
  <c r="Y55"/>
  <c r="O45"/>
  <c r="E74"/>
  <c r="H61"/>
  <c r="U50"/>
  <c r="G40"/>
  <c r="K110"/>
  <c r="AD69"/>
  <c r="J362"/>
  <c r="O421"/>
  <c r="V374"/>
  <c r="W310"/>
  <c r="G361"/>
  <c r="Q370"/>
  <c r="E322"/>
  <c r="D289"/>
  <c r="N344"/>
  <c r="V288"/>
  <c r="M251"/>
  <c r="Q223"/>
  <c r="V196"/>
  <c r="T174"/>
  <c r="V160"/>
  <c r="X146"/>
  <c r="H130"/>
  <c r="Y399"/>
  <c r="J338"/>
  <c r="I305"/>
  <c r="Y278"/>
  <c r="L265"/>
  <c r="AA248"/>
  <c r="AC234"/>
  <c r="AE220"/>
  <c r="O204"/>
  <c r="I399"/>
  <c r="F338"/>
  <c r="E305"/>
  <c r="W278"/>
  <c r="J265"/>
  <c r="Y248"/>
  <c r="AA234"/>
  <c r="AC220"/>
  <c r="M204"/>
  <c r="AE190"/>
  <c r="B177"/>
  <c r="Q423"/>
  <c r="W375"/>
  <c r="X311"/>
  <c r="W361"/>
  <c r="R371"/>
  <c r="I322"/>
  <c r="H289"/>
  <c r="V344"/>
  <c r="AD288"/>
  <c r="Q251"/>
  <c r="U223"/>
  <c r="Z196"/>
  <c r="X174"/>
  <c r="Z160"/>
  <c r="AB146"/>
  <c r="L130"/>
  <c r="Z400"/>
  <c r="R338"/>
  <c r="Q305"/>
  <c r="AC278"/>
  <c r="P265"/>
  <c r="AE248"/>
  <c r="B235"/>
  <c r="D221"/>
  <c r="S204"/>
  <c r="J400"/>
  <c r="N338"/>
  <c r="M305"/>
  <c r="AA278"/>
  <c r="N265"/>
  <c r="AC248"/>
  <c r="AE234"/>
  <c r="B221"/>
  <c r="D207"/>
  <c r="Y196"/>
  <c r="O186"/>
  <c r="C174"/>
  <c r="X163"/>
  <c r="N153"/>
  <c r="B141"/>
  <c r="W130"/>
  <c r="Y361"/>
  <c r="AE267"/>
  <c r="V226"/>
  <c r="W191"/>
  <c r="AD166"/>
  <c r="J146"/>
  <c r="U125"/>
  <c r="J112"/>
  <c r="AE101"/>
  <c r="U91"/>
  <c r="I79"/>
  <c r="AF70"/>
  <c r="X62"/>
  <c r="P54"/>
  <c r="H46"/>
  <c r="AE37"/>
  <c r="O68"/>
  <c r="AD59"/>
  <c r="N51"/>
  <c r="F43"/>
  <c r="Q130"/>
  <c r="O106"/>
  <c r="J81"/>
  <c r="Q56"/>
  <c r="AD396"/>
  <c r="B418"/>
  <c r="B372"/>
  <c r="O316"/>
  <c r="V320"/>
  <c r="L234"/>
  <c r="AD176"/>
  <c r="AC143"/>
  <c r="T360"/>
  <c r="H288"/>
  <c r="F251"/>
  <c r="E218"/>
  <c r="L360"/>
  <c r="D288"/>
  <c r="D251"/>
  <c r="C218"/>
  <c r="B185"/>
  <c r="E164"/>
  <c r="T147"/>
  <c r="D131"/>
  <c r="N308"/>
  <c r="H228"/>
  <c r="D180"/>
  <c r="C147"/>
  <c r="AB118"/>
  <c r="L102"/>
  <c r="AA85"/>
  <c r="K69"/>
  <c r="Z52"/>
  <c r="R75"/>
  <c r="I58"/>
  <c r="P41"/>
  <c r="N101"/>
  <c r="D51"/>
  <c r="AD316"/>
  <c r="Q265"/>
  <c r="P232"/>
  <c r="O199"/>
  <c r="I182"/>
  <c r="X165"/>
  <c r="H149"/>
  <c r="W132"/>
  <c r="AD119"/>
  <c r="V111"/>
  <c r="N103"/>
  <c r="F95"/>
  <c r="AC86"/>
  <c r="Q78"/>
  <c r="B105"/>
  <c r="U80"/>
  <c r="AB55"/>
  <c r="D402"/>
  <c r="V300"/>
  <c r="M257"/>
  <c r="L224"/>
  <c r="V194"/>
  <c r="F178"/>
  <c r="U161"/>
  <c r="E145"/>
  <c r="T128"/>
  <c r="AC117"/>
  <c r="U109"/>
  <c r="M101"/>
  <c r="E93"/>
  <c r="AB84"/>
  <c r="T76"/>
  <c r="L68"/>
  <c r="D60"/>
  <c r="AA51"/>
  <c r="S43"/>
  <c r="AF398"/>
  <c r="AC299"/>
  <c r="AF256"/>
  <c r="AE223"/>
  <c r="I194"/>
  <c r="X177"/>
  <c r="AE160"/>
  <c r="G144"/>
  <c r="AB119"/>
  <c r="I96"/>
  <c r="X71"/>
  <c r="S46"/>
  <c r="G91"/>
  <c r="L80"/>
  <c r="B70"/>
  <c r="I61"/>
  <c r="AF52"/>
  <c r="H44"/>
  <c r="AE428"/>
  <c r="C305"/>
  <c r="Q257"/>
  <c r="P224"/>
  <c r="Q194"/>
  <c r="AE176"/>
  <c r="G160"/>
  <c r="N143"/>
  <c r="AD117"/>
  <c r="R93"/>
  <c r="P67"/>
  <c r="D39"/>
  <c r="T372"/>
  <c r="AC600"/>
  <c r="D305"/>
  <c r="AE297"/>
  <c r="AF222"/>
  <c r="I171"/>
  <c r="H138"/>
  <c r="AD342"/>
  <c r="Q278"/>
  <c r="P245"/>
  <c r="O212"/>
  <c r="Z342"/>
  <c r="O278"/>
  <c r="N245"/>
  <c r="M212"/>
  <c r="L179"/>
  <c r="J161"/>
  <c r="Y144"/>
  <c r="I128"/>
  <c r="W285"/>
  <c r="AB216"/>
  <c r="N174"/>
  <c r="M141"/>
  <c r="B116"/>
  <c r="Q99"/>
  <c r="AF82"/>
  <c r="P66"/>
  <c r="AE49"/>
  <c r="K72"/>
  <c r="J55"/>
  <c r="Q38"/>
  <c r="AC92"/>
  <c r="AE42"/>
  <c r="S305"/>
  <c r="AA259"/>
  <c r="Z226"/>
  <c r="AD195"/>
  <c r="N179"/>
  <c r="AC162"/>
  <c r="M146"/>
  <c r="AB129"/>
  <c r="Q118"/>
  <c r="I110"/>
  <c r="AF101"/>
  <c r="X93"/>
  <c r="P85"/>
  <c r="D77"/>
  <c r="Y100"/>
  <c r="E76"/>
  <c r="AB51"/>
  <c r="Z362"/>
  <c r="K289"/>
  <c r="W251"/>
  <c r="V218"/>
  <c r="AA191"/>
  <c r="K175"/>
  <c r="Z158"/>
  <c r="J142"/>
  <c r="Y125"/>
  <c r="P116"/>
  <c r="H108"/>
  <c r="AE99"/>
  <c r="J62"/>
  <c r="N512"/>
  <c r="L449"/>
  <c r="R331"/>
  <c r="G351"/>
  <c r="Z248"/>
  <c r="F184"/>
  <c r="E151"/>
  <c r="D410"/>
  <c r="V302"/>
  <c r="M258"/>
  <c r="L225"/>
  <c r="S409"/>
  <c r="R302"/>
  <c r="K258"/>
  <c r="J225"/>
  <c r="I192"/>
  <c r="X167"/>
  <c r="H151"/>
  <c r="W134"/>
  <c r="K337"/>
  <c r="V242"/>
  <c r="K187"/>
  <c r="J154"/>
  <c r="P122"/>
  <c r="AE105"/>
  <c r="O89"/>
  <c r="AD72"/>
  <c r="N56"/>
  <c r="AC39"/>
  <c r="AB61"/>
  <c r="D45"/>
  <c r="Q112"/>
  <c r="K62"/>
  <c r="M331"/>
  <c r="X272"/>
  <c r="W239"/>
  <c r="V206"/>
  <c r="AB185"/>
  <c r="L169"/>
  <c r="AA152"/>
  <c r="K136"/>
  <c r="X121"/>
  <c r="P113"/>
  <c r="H105"/>
  <c r="AE96"/>
  <c r="W88"/>
  <c r="K80"/>
  <c r="O110"/>
  <c r="Z85"/>
  <c r="B61"/>
  <c r="N37"/>
  <c r="E315"/>
  <c r="T264"/>
  <c r="S231"/>
  <c r="R198"/>
  <c r="Y181"/>
  <c r="I165"/>
  <c r="X148"/>
  <c r="H132"/>
  <c r="W119"/>
  <c r="O111"/>
  <c r="G103"/>
  <c r="AD94"/>
  <c r="V86"/>
  <c r="N78"/>
  <c r="F70"/>
  <c r="AC61"/>
  <c r="U53"/>
  <c r="M45"/>
  <c r="E37"/>
  <c r="L314"/>
  <c r="H264"/>
  <c r="G231"/>
  <c r="AB197"/>
  <c r="L181"/>
  <c r="S164"/>
  <c r="Z147"/>
  <c r="U123"/>
  <c r="V101"/>
  <c r="B77"/>
  <c r="E52"/>
  <c r="E475"/>
  <c r="E292"/>
  <c r="E350"/>
  <c r="Y407"/>
  <c r="D258"/>
  <c r="B192"/>
  <c r="Y155"/>
  <c r="G493"/>
  <c r="AE311"/>
  <c r="B263"/>
  <c r="AF229"/>
  <c r="E491"/>
  <c r="AA311"/>
  <c r="AE262"/>
  <c r="AD229"/>
  <c r="AC196"/>
  <c r="C170"/>
  <c r="R153"/>
  <c r="B137"/>
  <c r="AA363"/>
  <c r="AE251"/>
  <c r="AE191"/>
  <c r="AD158"/>
  <c r="AC125"/>
  <c r="J108"/>
  <c r="Y91"/>
  <c r="I75"/>
  <c r="X58"/>
  <c r="H42"/>
  <c r="K64"/>
  <c r="N47"/>
  <c r="AE118"/>
  <c r="R69"/>
  <c r="R336"/>
  <c r="K275"/>
  <c r="J242"/>
  <c r="I209"/>
  <c r="F187"/>
  <c r="U170"/>
  <c r="E154"/>
  <c r="T137"/>
  <c r="M122"/>
  <c r="E114"/>
  <c r="AB105"/>
  <c r="I120"/>
  <c r="Y88"/>
  <c r="K54"/>
  <c r="B582"/>
  <c r="K483"/>
  <c r="H424"/>
  <c r="AA392"/>
  <c r="G294"/>
  <c r="H378"/>
  <c r="AB429"/>
  <c r="F351"/>
  <c r="AF317"/>
  <c r="K296"/>
  <c r="P413"/>
  <c r="Y323"/>
  <c r="N280"/>
  <c r="T258"/>
  <c r="AC235"/>
  <c r="H214"/>
  <c r="R192"/>
  <c r="W177"/>
  <c r="AB166"/>
  <c r="B156"/>
  <c r="V144"/>
  <c r="AA133"/>
  <c r="O501"/>
  <c r="W363"/>
  <c r="F334"/>
  <c r="P312"/>
  <c r="Y289"/>
  <c r="E274"/>
  <c r="J263"/>
  <c r="AD251"/>
  <c r="D241"/>
  <c r="I230"/>
  <c r="AC218"/>
  <c r="C208"/>
  <c r="M499"/>
  <c r="O363"/>
  <c r="B334"/>
  <c r="L312"/>
  <c r="U289"/>
  <c r="C274"/>
  <c r="H263"/>
  <c r="AB251"/>
  <c r="B241"/>
  <c r="G230"/>
  <c r="AA218"/>
  <c r="AF207"/>
  <c r="F197"/>
  <c r="Z185"/>
  <c r="N606"/>
  <c r="O487"/>
  <c r="I425"/>
  <c r="AC394"/>
  <c r="H295"/>
  <c r="I379"/>
  <c r="AD431"/>
  <c r="V351"/>
  <c r="E318"/>
  <c r="O296"/>
  <c r="R415"/>
  <c r="B324"/>
  <c r="V280"/>
  <c r="X258"/>
  <c r="B236"/>
  <c r="L214"/>
  <c r="V192"/>
  <c r="AA177"/>
  <c r="AF166"/>
  <c r="F156"/>
  <c r="Z144"/>
  <c r="AE133"/>
  <c r="U507"/>
  <c r="H364"/>
  <c r="N334"/>
  <c r="X312"/>
  <c r="B290"/>
  <c r="I274"/>
  <c r="N263"/>
  <c r="C252"/>
  <c r="H241"/>
  <c r="M230"/>
  <c r="B219"/>
  <c r="G208"/>
  <c r="Q503"/>
  <c r="AE363"/>
  <c r="J334"/>
  <c r="T312"/>
  <c r="AC289"/>
  <c r="G274"/>
  <c r="L263"/>
  <c r="AF251"/>
  <c r="F241"/>
  <c r="K230"/>
  <c r="AE218"/>
  <c r="V209"/>
  <c r="N201"/>
  <c r="F193"/>
  <c r="AC184"/>
  <c r="U176"/>
  <c r="M168"/>
  <c r="E160"/>
  <c r="AB151"/>
  <c r="T143"/>
  <c r="L135"/>
  <c r="D127"/>
  <c r="P342"/>
  <c r="J278"/>
  <c r="I245"/>
  <c r="H212"/>
  <c r="T188"/>
  <c r="D172"/>
  <c r="S155"/>
  <c r="C139"/>
  <c r="E123"/>
  <c r="AB114"/>
  <c r="T106"/>
  <c r="L98"/>
  <c r="D90"/>
  <c r="AA81"/>
  <c r="S73"/>
  <c r="K65"/>
  <c r="C57"/>
  <c r="Z48"/>
  <c r="R40"/>
  <c r="F71"/>
  <c r="Q62"/>
  <c r="E54"/>
  <c r="X45"/>
  <c r="L37"/>
  <c r="O114"/>
  <c r="R89"/>
  <c r="I64"/>
  <c r="AE38"/>
  <c r="L450"/>
  <c r="P585"/>
  <c r="AD343"/>
  <c r="AF382"/>
  <c r="AF254"/>
  <c r="AD188"/>
  <c r="H154"/>
  <c r="N459"/>
  <c r="AB308"/>
  <c r="P261"/>
  <c r="O228"/>
  <c r="M458"/>
  <c r="X308"/>
  <c r="N261"/>
  <c r="M228"/>
  <c r="L195"/>
  <c r="J169"/>
  <c r="Y152"/>
  <c r="I136"/>
  <c r="O351"/>
  <c r="AB248"/>
  <c r="N190"/>
  <c r="M157"/>
  <c r="L124"/>
  <c r="Q107"/>
  <c r="AF90"/>
  <c r="P74"/>
  <c r="AE57"/>
  <c r="O41"/>
  <c r="N63"/>
  <c r="U46"/>
  <c r="B117"/>
  <c r="AE66"/>
  <c r="S337"/>
  <c r="AA275"/>
  <c r="Z242"/>
  <c r="Y209"/>
  <c r="N187"/>
  <c r="AC170"/>
  <c r="M154"/>
  <c r="AB137"/>
  <c r="Q122"/>
  <c r="I114"/>
  <c r="AF105"/>
  <c r="X97"/>
  <c r="P89"/>
  <c r="D81"/>
  <c r="U112"/>
  <c r="E88"/>
  <c r="L63"/>
  <c r="T39"/>
  <c r="K321"/>
  <c r="W267"/>
  <c r="V234"/>
  <c r="U201"/>
  <c r="K183"/>
  <c r="Z166"/>
  <c r="J150"/>
  <c r="Y133"/>
  <c r="P120"/>
  <c r="H112"/>
  <c r="AE103"/>
  <c r="W95"/>
  <c r="O87"/>
  <c r="G79"/>
  <c r="AD70"/>
  <c r="V62"/>
  <c r="N54"/>
  <c r="F46"/>
  <c r="AC37"/>
  <c r="R320"/>
  <c r="K267"/>
  <c r="J234"/>
  <c r="X200"/>
  <c r="AC182"/>
  <c r="E166"/>
  <c r="L149"/>
  <c r="U126"/>
  <c r="E104"/>
  <c r="H79"/>
  <c r="G54"/>
  <c r="Z94"/>
  <c r="AE83"/>
  <c r="E73"/>
  <c r="L64"/>
  <c r="S55"/>
  <c r="Z46"/>
  <c r="R38"/>
  <c r="W325"/>
  <c r="AC269"/>
  <c r="Z234"/>
  <c r="I201"/>
  <c r="F183"/>
  <c r="L165"/>
  <c r="S148"/>
  <c r="D125"/>
  <c r="J101"/>
  <c r="D75"/>
  <c r="AE46"/>
  <c r="G455"/>
  <c r="G409"/>
  <c r="X325"/>
  <c r="I339"/>
  <c r="U243"/>
  <c r="S181"/>
  <c r="R148"/>
  <c r="O389"/>
  <c r="Q297"/>
  <c r="Z255"/>
  <c r="Y222"/>
  <c r="AD388"/>
  <c r="M297"/>
  <c r="N121"/>
  <c r="G90"/>
  <c r="N57"/>
  <c r="D582"/>
  <c r="AA499"/>
  <c r="P432"/>
  <c r="D401"/>
  <c r="K298"/>
  <c r="P386"/>
  <c r="E438"/>
  <c r="H353"/>
  <c r="C320"/>
  <c r="L297"/>
  <c r="AF429"/>
  <c r="AC327"/>
  <c r="P282"/>
  <c r="U259"/>
  <c r="AE237"/>
  <c r="I215"/>
  <c r="S193"/>
  <c r="X178"/>
  <c r="M167"/>
  <c r="R156"/>
  <c r="W145"/>
  <c r="L134"/>
  <c r="E543"/>
  <c r="AA367"/>
  <c r="G335"/>
  <c r="Q313"/>
  <c r="AA291"/>
  <c r="U274"/>
  <c r="Z263"/>
  <c r="AE252"/>
  <c r="T241"/>
  <c r="Y230"/>
  <c r="AD219"/>
  <c r="S208"/>
  <c r="AB534"/>
  <c r="S367"/>
  <c r="C335"/>
  <c r="M313"/>
  <c r="W291"/>
  <c r="S274"/>
  <c r="X263"/>
  <c r="AC252"/>
  <c r="R241"/>
  <c r="W230"/>
  <c r="AB219"/>
  <c r="Q208"/>
  <c r="V197"/>
  <c r="AA186"/>
  <c r="R606"/>
  <c r="N504"/>
  <c r="Q433"/>
  <c r="F403"/>
  <c r="L299"/>
  <c r="Q387"/>
  <c r="G440"/>
  <c r="X353"/>
  <c r="G320"/>
  <c r="P297"/>
  <c r="C432"/>
  <c r="F328"/>
  <c r="X282"/>
  <c r="Y259"/>
  <c r="D238"/>
  <c r="M215"/>
  <c r="W193"/>
  <c r="AB178"/>
  <c r="Q167"/>
  <c r="V156"/>
  <c r="AA145"/>
  <c r="P134"/>
  <c r="D573"/>
  <c r="L368"/>
  <c r="O335"/>
  <c r="Y313"/>
  <c r="D292"/>
  <c r="Y274"/>
  <c r="AD263"/>
  <c r="D253"/>
  <c r="X241"/>
  <c r="AC230"/>
  <c r="C220"/>
  <c r="W208"/>
  <c r="S556"/>
  <c r="D368"/>
  <c r="K335"/>
  <c r="U313"/>
  <c r="AE291"/>
  <c r="W274"/>
  <c r="AB263"/>
  <c r="B253"/>
  <c r="V241"/>
  <c r="AA230"/>
  <c r="AF219"/>
  <c r="G210"/>
  <c r="AD201"/>
  <c r="V193"/>
  <c r="N185"/>
  <c r="F177"/>
  <c r="AC168"/>
  <c r="U160"/>
  <c r="M152"/>
  <c r="E144"/>
  <c r="AB135"/>
  <c r="T127"/>
  <c r="T346"/>
  <c r="R280"/>
  <c r="K247"/>
  <c r="J214"/>
  <c r="U189"/>
  <c r="E173"/>
  <c r="T156"/>
  <c r="D140"/>
  <c r="V123"/>
  <c r="M115"/>
  <c r="E107"/>
  <c r="AB98"/>
  <c r="T90"/>
  <c r="L82"/>
  <c r="D74"/>
  <c r="AA65"/>
  <c r="S57"/>
  <c r="K49"/>
  <c r="C41"/>
  <c r="V71"/>
  <c r="B63"/>
  <c r="U54"/>
  <c r="I46"/>
  <c r="AB37"/>
  <c r="AF115"/>
  <c r="AE90"/>
  <c r="Z65"/>
  <c r="Y40"/>
  <c r="S491"/>
  <c r="I296"/>
  <c r="G352"/>
  <c r="X421"/>
  <c r="E259"/>
  <c r="C193"/>
  <c r="J156"/>
  <c r="AC515"/>
  <c r="AF312"/>
  <c r="R263"/>
  <c r="Q230"/>
  <c r="Y511"/>
  <c r="AB312"/>
  <c r="P263"/>
  <c r="O230"/>
  <c r="N197"/>
  <c r="K170"/>
  <c r="Z153"/>
  <c r="J137"/>
  <c r="AE367"/>
  <c r="AF252"/>
  <c r="P192"/>
  <c r="O159"/>
  <c r="N126"/>
  <c r="R108"/>
  <c r="B92"/>
  <c r="Q75"/>
  <c r="AF58"/>
  <c r="P42"/>
  <c r="S64"/>
  <c r="V47"/>
  <c r="P119"/>
  <c r="K70"/>
  <c r="W341"/>
  <c r="AC277"/>
  <c r="AB244"/>
  <c r="AA211"/>
  <c r="O188"/>
  <c r="AD171"/>
  <c r="N155"/>
  <c r="AC138"/>
  <c r="B123"/>
  <c r="Y114"/>
  <c r="Q106"/>
  <c r="I98"/>
  <c r="AF89"/>
  <c r="T81"/>
  <c r="G114"/>
  <c r="V89"/>
  <c r="AC64"/>
  <c r="B41"/>
  <c r="O325"/>
  <c r="Y269"/>
  <c r="X236"/>
  <c r="W203"/>
  <c r="L184"/>
  <c r="AA167"/>
  <c r="K151"/>
  <c r="Z134"/>
  <c r="AF120"/>
  <c r="X112"/>
  <c r="P104"/>
  <c r="H96"/>
  <c r="AE87"/>
  <c r="W79"/>
  <c r="O71"/>
  <c r="G63"/>
  <c r="AD54"/>
  <c r="V46"/>
  <c r="N38"/>
  <c r="V324"/>
  <c r="M269"/>
  <c r="L236"/>
  <c r="Z202"/>
  <c r="AD183"/>
  <c r="F167"/>
  <c r="M150"/>
  <c r="W128"/>
  <c r="V105"/>
  <c r="Y80"/>
  <c r="AF55"/>
  <c r="K95"/>
  <c r="P84"/>
  <c r="U73"/>
  <c r="AB64"/>
  <c r="D56"/>
  <c r="K47"/>
  <c r="C39"/>
  <c r="AA329"/>
  <c r="AE271"/>
  <c r="AB236"/>
  <c r="AA203"/>
  <c r="G184"/>
  <c r="M166"/>
  <c r="T149"/>
  <c r="F127"/>
  <c r="AA102"/>
  <c r="U76"/>
  <c r="G50"/>
  <c r="O491"/>
  <c r="D441"/>
  <c r="AB329"/>
  <c r="Q347"/>
  <c r="Y247"/>
  <c r="U183"/>
  <c r="T150"/>
  <c r="AE405"/>
  <c r="U301"/>
  <c r="AB257"/>
  <c r="AA224"/>
  <c r="O405"/>
  <c r="Q301"/>
  <c r="T133"/>
  <c r="B101"/>
  <c r="S66"/>
  <c r="D433"/>
  <c r="W414"/>
  <c r="I457"/>
  <c r="R370"/>
  <c r="H327"/>
  <c r="G412"/>
  <c r="AE537"/>
  <c r="V367"/>
  <c r="I326"/>
  <c r="S304"/>
  <c r="AC282"/>
  <c r="J340"/>
  <c r="AD296"/>
  <c r="W202"/>
  <c r="Y188"/>
  <c r="AA174"/>
  <c r="Q164"/>
  <c r="G154"/>
  <c r="Z141"/>
  <c r="P131"/>
  <c r="M379"/>
  <c r="C271"/>
  <c r="Y229"/>
  <c r="I193"/>
  <c r="P168"/>
  <c r="AA147"/>
  <c r="G127"/>
  <c r="C113"/>
  <c r="X102"/>
  <c r="N92"/>
  <c r="B80"/>
  <c r="W69"/>
  <c r="M59"/>
  <c r="AF46"/>
  <c r="C76"/>
  <c r="AE64"/>
  <c r="K52"/>
  <c r="AB41"/>
  <c r="G356"/>
  <c r="N331"/>
  <c r="AD523"/>
  <c r="E428"/>
  <c r="X496"/>
  <c r="J432"/>
  <c r="K467"/>
  <c r="V430"/>
  <c r="Z402"/>
  <c r="AE375"/>
  <c r="V403"/>
  <c r="O358"/>
  <c r="S330"/>
  <c r="R297"/>
  <c r="P486"/>
  <c r="D425"/>
  <c r="V384"/>
  <c r="AB362"/>
  <c r="O349"/>
  <c r="W440"/>
  <c r="T397"/>
  <c r="X369"/>
  <c r="AA352"/>
  <c r="N339"/>
  <c r="P325"/>
  <c r="AE308"/>
  <c r="B295"/>
  <c r="T281"/>
  <c r="H352"/>
  <c r="H322"/>
  <c r="L294"/>
  <c r="X270"/>
  <c r="K257"/>
  <c r="M243"/>
  <c r="AB226"/>
  <c r="AD212"/>
  <c r="Q199"/>
  <c r="D491"/>
  <c r="V520"/>
  <c r="T498"/>
  <c r="AD516"/>
  <c r="R356"/>
  <c r="D365"/>
  <c r="Q314"/>
  <c r="U286"/>
  <c r="Q339"/>
  <c r="Z276"/>
  <c r="AD248"/>
  <c r="C221"/>
  <c r="B188"/>
  <c r="O173"/>
  <c r="Q159"/>
  <c r="AF142"/>
  <c r="C129"/>
  <c r="P390"/>
  <c r="Z330"/>
  <c r="AD302"/>
  <c r="T277"/>
  <c r="D261"/>
  <c r="V247"/>
  <c r="X233"/>
  <c r="H217"/>
  <c r="J203"/>
  <c r="AE389"/>
  <c r="V330"/>
  <c r="Z302"/>
  <c r="R277"/>
  <c r="B261"/>
  <c r="T247"/>
  <c r="V233"/>
  <c r="F217"/>
  <c r="H203"/>
  <c r="Z189"/>
  <c r="L175"/>
  <c r="B165"/>
  <c r="W154"/>
  <c r="K142"/>
  <c r="AF131"/>
  <c r="AC395"/>
  <c r="E273"/>
  <c r="AA231"/>
  <c r="J194"/>
  <c r="Q169"/>
  <c r="AB148"/>
  <c r="H128"/>
  <c r="S113"/>
  <c r="I103"/>
  <c r="AD92"/>
  <c r="R80"/>
  <c r="H70"/>
  <c r="AC59"/>
  <c r="Q47"/>
  <c r="G37"/>
  <c r="P65"/>
  <c r="AA52"/>
  <c r="M42"/>
  <c r="L125"/>
  <c r="N77"/>
  <c r="E466"/>
  <c r="E380"/>
  <c r="O399"/>
  <c r="L331"/>
  <c r="X394"/>
  <c r="F391"/>
  <c r="K328"/>
  <c r="O300"/>
  <c r="Q361"/>
  <c r="AF298"/>
  <c r="X262"/>
  <c r="W229"/>
  <c r="AA201"/>
  <c r="Y179"/>
  <c r="I163"/>
  <c r="AA149"/>
  <c r="AC135"/>
  <c r="Q430"/>
  <c r="O343"/>
  <c r="T316"/>
  <c r="S283"/>
  <c r="AD267"/>
  <c r="AF253"/>
  <c r="P237"/>
  <c r="C224"/>
  <c r="E210"/>
  <c r="P429"/>
  <c r="K343"/>
  <c r="P316"/>
  <c r="O283"/>
  <c r="AB267"/>
  <c r="AD253"/>
  <c r="N237"/>
  <c r="AF223"/>
  <c r="C210"/>
  <c r="R193"/>
  <c r="T179"/>
  <c r="G382"/>
  <c r="P400"/>
  <c r="M332"/>
  <c r="Y395"/>
  <c r="G392"/>
  <c r="O328"/>
  <c r="S300"/>
  <c r="B362"/>
  <c r="I299"/>
  <c r="AB262"/>
  <c r="AA229"/>
  <c r="AE201"/>
  <c r="AC179"/>
  <c r="M163"/>
  <c r="AE149"/>
  <c r="B136"/>
  <c r="S432"/>
  <c r="W343"/>
  <c r="AB316"/>
  <c r="AA283"/>
  <c r="C268"/>
  <c r="E254"/>
  <c r="T237"/>
  <c r="G224"/>
  <c r="I210"/>
  <c r="R431"/>
  <c r="S343"/>
  <c r="X316"/>
  <c r="W283"/>
  <c r="AF267"/>
  <c r="C254"/>
  <c r="R237"/>
  <c r="E224"/>
  <c r="H211"/>
  <c r="AA198"/>
  <c r="Q188"/>
  <c r="G178"/>
  <c r="Z165"/>
  <c r="P155"/>
  <c r="F145"/>
  <c r="Y132"/>
  <c r="B431"/>
  <c r="Z288"/>
  <c r="AD234"/>
  <c r="AA195"/>
  <c r="G175"/>
  <c r="N150"/>
  <c r="Y129"/>
  <c r="N116"/>
  <c r="B104"/>
  <c r="W93"/>
  <c r="M83"/>
  <c r="C73"/>
  <c r="Z64"/>
  <c r="R56"/>
  <c r="J48"/>
  <c r="B40"/>
  <c r="Q70"/>
  <c r="AF61"/>
  <c r="T53"/>
  <c r="H45"/>
  <c r="AD151"/>
  <c r="AC112"/>
  <c r="AF87"/>
  <c r="W62"/>
  <c r="V37"/>
  <c r="K417"/>
  <c r="AB465"/>
  <c r="V335"/>
  <c r="O359"/>
  <c r="AB250"/>
  <c r="G185"/>
  <c r="F152"/>
  <c r="M426"/>
  <c r="X304"/>
  <c r="N259"/>
  <c r="M226"/>
  <c r="L425"/>
  <c r="T304"/>
  <c r="L259"/>
  <c r="K226"/>
  <c r="J193"/>
  <c r="I168"/>
  <c r="X151"/>
  <c r="H135"/>
  <c r="O341"/>
  <c r="X244"/>
  <c r="L188"/>
  <c r="K155"/>
  <c r="AF122"/>
  <c r="P106"/>
  <c r="AE89"/>
  <c r="O73"/>
  <c r="AD56"/>
  <c r="N40"/>
  <c r="M62"/>
  <c r="T45"/>
  <c r="C114"/>
  <c r="AB63"/>
  <c r="O333"/>
  <c r="Y273"/>
  <c r="X240"/>
  <c r="W207"/>
  <c r="M186"/>
  <c r="AB169"/>
  <c r="L153"/>
  <c r="AA136"/>
  <c r="AF121"/>
  <c r="X113"/>
  <c r="P105"/>
  <c r="H97"/>
  <c r="AE88"/>
  <c r="S80"/>
  <c r="D111"/>
  <c r="S86"/>
  <c r="Z61"/>
  <c r="G38"/>
  <c r="G317"/>
  <c r="U265"/>
  <c r="T232"/>
  <c r="S199"/>
  <c r="J182"/>
  <c r="Y165"/>
  <c r="I149"/>
  <c r="X132"/>
  <c r="AE119"/>
  <c r="W111"/>
  <c r="O103"/>
  <c r="G95"/>
  <c r="AD86"/>
  <c r="V78"/>
  <c r="N70"/>
  <c r="F62"/>
  <c r="AC53"/>
  <c r="U45"/>
  <c r="M37"/>
  <c r="N316"/>
  <c r="I265"/>
  <c r="H232"/>
  <c r="V198"/>
  <c r="AB181"/>
  <c r="D165"/>
  <c r="K148"/>
  <c r="S124"/>
  <c r="O102"/>
  <c r="AD77"/>
  <c r="Y52"/>
  <c r="J94"/>
  <c r="AD82"/>
  <c r="T72"/>
  <c r="AA63"/>
  <c r="C55"/>
  <c r="J46"/>
  <c r="B38"/>
  <c r="S321"/>
  <c r="Y265"/>
  <c r="X232"/>
  <c r="G199"/>
  <c r="E182"/>
  <c r="K164"/>
  <c r="R147"/>
  <c r="K122"/>
  <c r="X99"/>
  <c r="R73"/>
  <c r="J45"/>
  <c r="V438"/>
  <c r="V392"/>
  <c r="T321"/>
  <c r="AF330"/>
  <c r="Q239"/>
  <c r="Q179"/>
  <c r="P146"/>
  <c r="AD372"/>
  <c r="M293"/>
  <c r="X253"/>
  <c r="W220"/>
  <c r="N372"/>
  <c r="I293"/>
  <c r="V253"/>
  <c r="U220"/>
  <c r="T187"/>
  <c r="N165"/>
  <c r="AC148"/>
  <c r="M132"/>
  <c r="X318"/>
  <c r="M233"/>
  <c r="V182"/>
  <c r="U149"/>
  <c r="F120"/>
  <c r="U103"/>
  <c r="E87"/>
  <c r="T70"/>
  <c r="D54"/>
  <c r="S37"/>
  <c r="R59"/>
  <c r="Y42"/>
  <c r="F105"/>
  <c r="L55"/>
  <c r="D322"/>
  <c r="D268"/>
  <c r="C235"/>
  <c r="B202"/>
  <c r="R183"/>
  <c r="B167"/>
  <c r="Q150"/>
  <c r="AF133"/>
  <c r="S120"/>
  <c r="K112"/>
  <c r="C104"/>
  <c r="Z95"/>
  <c r="R87"/>
  <c r="F79"/>
  <c r="AE106"/>
  <c r="S82"/>
  <c r="V57"/>
  <c r="F435"/>
  <c r="AA305"/>
  <c r="AE259"/>
  <c r="AD226"/>
  <c r="AE195"/>
  <c r="O179"/>
  <c r="AD162"/>
  <c r="N146"/>
  <c r="AC129"/>
  <c r="R118"/>
  <c r="J110"/>
  <c r="B102"/>
  <c r="Z78"/>
  <c r="Y400"/>
  <c r="B321"/>
  <c r="S364"/>
  <c r="L281"/>
  <c r="K265"/>
  <c r="I199"/>
  <c r="M159"/>
  <c r="L126"/>
  <c r="G319"/>
  <c r="U266"/>
  <c r="T233"/>
  <c r="S200"/>
  <c r="C319"/>
  <c r="S266"/>
  <c r="R233"/>
  <c r="Q200"/>
  <c r="AB171"/>
  <c r="L155"/>
  <c r="AA138"/>
  <c r="Y422"/>
  <c r="G259"/>
  <c r="S195"/>
  <c r="R162"/>
  <c r="Q129"/>
  <c r="D110"/>
  <c r="S93"/>
  <c r="C77"/>
  <c r="R60"/>
  <c r="B44"/>
  <c r="E66"/>
  <c r="H49"/>
  <c r="W122"/>
  <c r="AA74"/>
  <c r="AC347"/>
  <c r="AA281"/>
  <c r="AE247"/>
  <c r="AD214"/>
  <c r="AF189"/>
  <c r="P173"/>
  <c r="AE156"/>
  <c r="O140"/>
  <c r="AD123"/>
  <c r="R115"/>
  <c r="J107"/>
  <c r="B99"/>
  <c r="Y90"/>
  <c r="M82"/>
  <c r="AC116"/>
  <c r="AB91"/>
  <c r="D67"/>
  <c r="D43"/>
  <c r="U331"/>
  <c r="AB272"/>
  <c r="AA239"/>
  <c r="Z206"/>
  <c r="AC185"/>
  <c r="M169"/>
  <c r="AB152"/>
  <c r="L136"/>
  <c r="Y121"/>
  <c r="Q113"/>
  <c r="I105"/>
  <c r="AF96"/>
  <c r="X88"/>
  <c r="P80"/>
  <c r="H72"/>
  <c r="AE63"/>
  <c r="W55"/>
  <c r="O47"/>
  <c r="G39"/>
  <c r="AB330"/>
  <c r="P272"/>
  <c r="O239"/>
  <c r="N206"/>
  <c r="P185"/>
  <c r="W168"/>
  <c r="G152"/>
  <c r="S132"/>
  <c r="AB107"/>
  <c r="AE82"/>
  <c r="K58"/>
  <c r="AB521"/>
  <c r="G358"/>
  <c r="L397"/>
  <c r="U290"/>
  <c r="T274"/>
  <c r="R208"/>
  <c r="B164"/>
  <c r="AF130"/>
  <c r="P328"/>
  <c r="J271"/>
  <c r="I238"/>
  <c r="H205"/>
  <c r="L328"/>
  <c r="H271"/>
  <c r="G238"/>
  <c r="F205"/>
  <c r="G174"/>
  <c r="V157"/>
  <c r="F141"/>
  <c r="U124"/>
  <c r="P268"/>
  <c r="N202"/>
  <c r="G167"/>
  <c r="F134"/>
  <c r="N112"/>
  <c r="AC95"/>
  <c r="M79"/>
  <c r="AB62"/>
  <c r="L46"/>
  <c r="S68"/>
  <c r="R51"/>
  <c r="B131"/>
  <c r="V81"/>
  <c r="C401"/>
  <c r="AF286"/>
  <c r="R250"/>
  <c r="Q217"/>
  <c r="J191"/>
  <c r="Y174"/>
  <c r="I158"/>
  <c r="X141"/>
  <c r="H125"/>
  <c r="G116"/>
  <c r="AD107"/>
  <c r="N127"/>
  <c r="M96"/>
  <c r="P63"/>
  <c r="F372"/>
  <c r="M388"/>
  <c r="AF448"/>
  <c r="AF457"/>
  <c r="AA314"/>
  <c r="AF402"/>
  <c r="F471"/>
  <c r="P361"/>
  <c r="G324"/>
  <c r="P301"/>
  <c r="AF538"/>
  <c r="F336"/>
  <c r="X290"/>
  <c r="Y263"/>
  <c r="D242"/>
  <c r="M219"/>
  <c r="W197"/>
  <c r="Z180"/>
  <c r="O169"/>
  <c r="T158"/>
  <c r="Y147"/>
  <c r="N136"/>
  <c r="S125"/>
  <c r="I383"/>
  <c r="K339"/>
  <c r="U317"/>
  <c r="AE295"/>
  <c r="W276"/>
  <c r="AB265"/>
  <c r="B255"/>
  <c r="V243"/>
  <c r="AA232"/>
  <c r="AF221"/>
  <c r="U210"/>
  <c r="Z199"/>
  <c r="X382"/>
  <c r="G339"/>
  <c r="Q317"/>
  <c r="AA295"/>
  <c r="U276"/>
  <c r="Z265"/>
  <c r="AE254"/>
  <c r="T243"/>
  <c r="Y232"/>
  <c r="AD221"/>
  <c r="S210"/>
  <c r="X199"/>
  <c r="AC188"/>
  <c r="R177"/>
  <c r="O390"/>
  <c r="B450"/>
  <c r="E462"/>
  <c r="AB315"/>
  <c r="B404"/>
  <c r="H473"/>
  <c r="AF361"/>
  <c r="K324"/>
  <c r="T301"/>
  <c r="AA564"/>
  <c r="N336"/>
  <c r="AF290"/>
  <c r="AC263"/>
  <c r="H242"/>
  <c r="Q219"/>
  <c r="AA197"/>
  <c r="AD180"/>
  <c r="S169"/>
  <c r="X158"/>
  <c r="AC147"/>
  <c r="R136"/>
  <c r="W125"/>
  <c r="J384"/>
  <c r="S339"/>
  <c r="AC317"/>
  <c r="H296"/>
  <c r="AA276"/>
  <c r="AF265"/>
  <c r="F255"/>
  <c r="Z243"/>
  <c r="AE232"/>
  <c r="E222"/>
  <c r="Y210"/>
  <c r="AD199"/>
  <c r="Y383"/>
  <c r="O339"/>
  <c r="Y317"/>
  <c r="D296"/>
  <c r="Y276"/>
  <c r="AD265"/>
  <c r="D255"/>
  <c r="X243"/>
  <c r="AC232"/>
  <c r="C222"/>
  <c r="X211"/>
  <c r="P203"/>
  <c r="H195"/>
  <c r="AE186"/>
  <c r="W178"/>
  <c r="O170"/>
  <c r="G162"/>
  <c r="AD153"/>
  <c r="V145"/>
  <c r="N137"/>
  <c r="F129"/>
  <c r="E371"/>
  <c r="AD292"/>
  <c r="Q253"/>
  <c r="P220"/>
  <c r="X192"/>
  <c r="H176"/>
  <c r="W159"/>
  <c r="G143"/>
  <c r="V126"/>
  <c r="AD116"/>
  <c r="V108"/>
  <c r="N100"/>
  <c r="F92"/>
  <c r="AC83"/>
  <c r="U75"/>
  <c r="M67"/>
  <c r="E59"/>
  <c r="AB50"/>
  <c r="T42"/>
  <c r="H73"/>
  <c r="W64"/>
  <c r="G56"/>
  <c r="Z47"/>
  <c r="N39"/>
  <c r="X119"/>
  <c r="T95"/>
  <c r="W70"/>
  <c r="N45"/>
  <c r="AB502"/>
  <c r="Z345"/>
  <c r="AE384"/>
  <c r="R287"/>
  <c r="Q271"/>
  <c r="O205"/>
  <c r="P162"/>
  <c r="O129"/>
  <c r="M325"/>
  <c r="X269"/>
  <c r="W236"/>
  <c r="V203"/>
  <c r="I325"/>
  <c r="V269"/>
  <c r="U236"/>
  <c r="T203"/>
  <c r="N173"/>
  <c r="AC156"/>
  <c r="M140"/>
  <c r="AB123"/>
  <c r="M265"/>
  <c r="K199"/>
  <c r="U165"/>
  <c r="T132"/>
  <c r="U111"/>
  <c r="E95"/>
  <c r="T78"/>
  <c r="D62"/>
  <c r="S45"/>
  <c r="V67"/>
  <c r="Y50"/>
  <c r="AD127"/>
  <c r="L79"/>
  <c r="J376"/>
  <c r="B288"/>
  <c r="C251"/>
  <c r="B218"/>
  <c r="R191"/>
  <c r="B175"/>
  <c r="Q158"/>
  <c r="AF141"/>
  <c r="P125"/>
  <c r="K116"/>
  <c r="C108"/>
  <c r="Z99"/>
  <c r="R91"/>
  <c r="F83"/>
  <c r="E174"/>
  <c r="G94"/>
  <c r="J69"/>
  <c r="R45"/>
  <c r="AA337"/>
  <c r="AE275"/>
  <c r="AD242"/>
  <c r="AC209"/>
  <c r="O187"/>
  <c r="AD170"/>
  <c r="N154"/>
  <c r="AC137"/>
  <c r="R122"/>
  <c r="J114"/>
  <c r="B106"/>
  <c r="Y97"/>
  <c r="Q89"/>
  <c r="I81"/>
  <c r="AF72"/>
  <c r="X64"/>
  <c r="P56"/>
  <c r="H48"/>
  <c r="AE39"/>
  <c r="C337"/>
  <c r="S275"/>
  <c r="R242"/>
  <c r="Q209"/>
  <c r="B187"/>
  <c r="I170"/>
  <c r="X153"/>
  <c r="N135"/>
  <c r="G110"/>
  <c r="F85"/>
  <c r="Y60"/>
  <c r="AC97"/>
  <c r="B86"/>
  <c r="W75"/>
  <c r="N66"/>
  <c r="U57"/>
  <c r="M49"/>
  <c r="T40"/>
  <c r="H342"/>
  <c r="F278"/>
  <c r="C243"/>
  <c r="B210"/>
  <c r="J187"/>
  <c r="P169"/>
  <c r="AE152"/>
  <c r="AB133"/>
  <c r="P107"/>
  <c r="W82"/>
  <c r="W54"/>
  <c r="V512"/>
  <c r="M300"/>
  <c r="I354"/>
  <c r="I438"/>
  <c r="F260"/>
  <c r="D194"/>
  <c r="Z156"/>
  <c r="Q632"/>
  <c r="B314"/>
  <c r="C264"/>
  <c r="B231"/>
  <c r="T589"/>
  <c r="AC313"/>
  <c r="J131"/>
  <c r="AD97"/>
  <c r="B65"/>
  <c r="G405"/>
  <c r="U396"/>
  <c r="E453"/>
  <c r="H510"/>
  <c r="AE318"/>
  <c r="E407"/>
  <c r="F500"/>
  <c r="R363"/>
  <c r="H325"/>
  <c r="R303"/>
  <c r="AA280"/>
  <c r="H338"/>
  <c r="AB294"/>
  <c r="Z264"/>
  <c r="E243"/>
  <c r="O221"/>
  <c r="X198"/>
  <c r="K181"/>
  <c r="P170"/>
  <c r="E159"/>
  <c r="J148"/>
  <c r="O137"/>
  <c r="D126"/>
  <c r="M387"/>
  <c r="M341"/>
  <c r="V318"/>
  <c r="AF296"/>
  <c r="X277"/>
  <c r="M266"/>
  <c r="R255"/>
  <c r="W244"/>
  <c r="L233"/>
  <c r="Q222"/>
  <c r="V211"/>
  <c r="K200"/>
  <c r="AB386"/>
  <c r="I341"/>
  <c r="R318"/>
  <c r="AB296"/>
  <c r="V277"/>
  <c r="K266"/>
  <c r="P255"/>
  <c r="U244"/>
  <c r="J233"/>
  <c r="O222"/>
  <c r="T211"/>
  <c r="I200"/>
  <c r="N189"/>
  <c r="S178"/>
  <c r="W398"/>
  <c r="F454"/>
  <c r="Y531"/>
  <c r="AF319"/>
  <c r="F408"/>
  <c r="C505"/>
  <c r="C364"/>
  <c r="L325"/>
  <c r="V303"/>
  <c r="AE280"/>
  <c r="P338"/>
  <c r="E295"/>
  <c r="AD264"/>
  <c r="I243"/>
  <c r="S221"/>
  <c r="AB198"/>
  <c r="O181"/>
  <c r="T170"/>
  <c r="I159"/>
  <c r="N148"/>
  <c r="S137"/>
  <c r="H126"/>
  <c r="N388"/>
  <c r="U341"/>
  <c r="AD318"/>
  <c r="I297"/>
  <c r="AB277"/>
  <c r="Q266"/>
  <c r="V255"/>
  <c r="AA244"/>
  <c r="P233"/>
  <c r="U222"/>
  <c r="Z211"/>
  <c r="O200"/>
  <c r="AC387"/>
  <c r="Q341"/>
  <c r="Z318"/>
  <c r="E297"/>
  <c r="Z277"/>
  <c r="O266"/>
  <c r="T255"/>
  <c r="Y244"/>
  <c r="N233"/>
  <c r="S222"/>
  <c r="I212"/>
  <c r="AF203"/>
  <c r="X195"/>
  <c r="P187"/>
  <c r="H179"/>
  <c r="AE170"/>
  <c r="W162"/>
  <c r="O154"/>
  <c r="G146"/>
  <c r="AD137"/>
  <c r="V129"/>
  <c r="U387"/>
  <c r="C297"/>
  <c r="S255"/>
  <c r="R222"/>
  <c r="Y193"/>
  <c r="I177"/>
  <c r="X160"/>
  <c r="H144"/>
  <c r="W127"/>
  <c r="O117"/>
  <c r="G109"/>
  <c r="AD100"/>
  <c r="V92"/>
  <c r="N84"/>
  <c r="F76"/>
  <c r="AC67"/>
  <c r="U59"/>
  <c r="M51"/>
  <c r="E43"/>
  <c r="AB73"/>
  <c r="H65"/>
  <c r="W56"/>
  <c r="K48"/>
  <c r="AD39"/>
  <c r="Y120"/>
  <c r="F97"/>
  <c r="I72"/>
  <c r="AA46"/>
  <c r="R528"/>
  <c r="K362"/>
  <c r="P401"/>
  <c r="V291"/>
  <c r="U275"/>
  <c r="S209"/>
  <c r="R164"/>
  <c r="Q131"/>
  <c r="Q329"/>
  <c r="Z271"/>
  <c r="Y238"/>
  <c r="X205"/>
  <c r="M329"/>
  <c r="X271"/>
  <c r="W238"/>
  <c r="V205"/>
  <c r="O174"/>
  <c r="AD157"/>
  <c r="N141"/>
  <c r="AC124"/>
  <c r="Q269"/>
  <c r="O203"/>
  <c r="W167"/>
  <c r="V134"/>
  <c r="V112"/>
  <c r="F96"/>
  <c r="U79"/>
  <c r="E63"/>
  <c r="T46"/>
  <c r="AA68"/>
  <c r="Z51"/>
  <c r="Z131"/>
  <c r="O82"/>
  <c r="K409"/>
  <c r="F292"/>
  <c r="E253"/>
  <c r="D220"/>
  <c r="S192"/>
  <c r="C176"/>
  <c r="R159"/>
  <c r="B143"/>
  <c r="Q126"/>
  <c r="AA116"/>
  <c r="S108"/>
  <c r="K100"/>
  <c r="C92"/>
  <c r="V83"/>
  <c r="C64"/>
  <c r="X95"/>
  <c r="AA70"/>
  <c r="D47"/>
  <c r="AE341"/>
  <c r="B278"/>
  <c r="AF244"/>
  <c r="AE211"/>
  <c r="P188"/>
  <c r="AE171"/>
  <c r="O155"/>
  <c r="AD138"/>
  <c r="C123"/>
  <c r="Z114"/>
  <c r="R106"/>
  <c r="J98"/>
  <c r="B90"/>
  <c r="Y81"/>
  <c r="Q73"/>
  <c r="I65"/>
  <c r="AF56"/>
  <c r="X48"/>
  <c r="P40"/>
  <c r="G341"/>
  <c r="U277"/>
  <c r="T244"/>
  <c r="S211"/>
  <c r="C188"/>
  <c r="J171"/>
  <c r="Y154"/>
  <c r="H137"/>
  <c r="T111"/>
  <c r="W86"/>
  <c r="O62"/>
  <c r="O99"/>
  <c r="R86"/>
  <c r="H76"/>
  <c r="AD66"/>
  <c r="F58"/>
  <c r="AC49"/>
  <c r="E41"/>
  <c r="L346"/>
  <c r="J280"/>
  <c r="E245"/>
  <c r="D212"/>
  <c r="K188"/>
  <c r="Q170"/>
  <c r="AF153"/>
  <c r="AD135"/>
  <c r="B109"/>
  <c r="E84"/>
  <c r="M56"/>
  <c r="Q392"/>
  <c r="AC316"/>
  <c r="Q362"/>
  <c r="K280"/>
  <c r="J264"/>
  <c r="H198"/>
  <c r="AB158"/>
  <c r="AA125"/>
  <c r="F318"/>
  <c r="E266"/>
  <c r="D233"/>
  <c r="C200"/>
  <c r="B318"/>
  <c r="C266"/>
  <c r="Y108"/>
  <c r="AF75"/>
  <c r="V41"/>
  <c r="N551"/>
  <c r="G413"/>
  <c r="G391"/>
  <c r="AB347"/>
  <c r="X461"/>
  <c r="C357"/>
  <c r="B387"/>
  <c r="U334"/>
  <c r="X309"/>
  <c r="C288"/>
  <c r="M357"/>
  <c r="I307"/>
  <c r="B272"/>
  <c r="J205"/>
  <c r="AB191"/>
  <c r="AE178"/>
  <c r="S166"/>
  <c r="I156"/>
  <c r="AD145"/>
  <c r="R133"/>
  <c r="AE485"/>
  <c r="AF294"/>
  <c r="B238"/>
  <c r="M197"/>
  <c r="X176"/>
  <c r="AE151"/>
  <c r="K131"/>
  <c r="G117"/>
  <c r="Z104"/>
  <c r="P94"/>
  <c r="F84"/>
  <c r="Y71"/>
  <c r="O61"/>
  <c r="E51"/>
  <c r="X38"/>
  <c r="B67"/>
  <c r="O56"/>
  <c r="AD43"/>
  <c r="AC362"/>
  <c r="V339"/>
  <c r="G552"/>
  <c r="AC452"/>
  <c r="Q376"/>
  <c r="T442"/>
  <c r="D480"/>
  <c r="B442"/>
  <c r="AF408"/>
  <c r="E381"/>
  <c r="M438"/>
  <c r="T363"/>
  <c r="Y336"/>
  <c r="AC308"/>
  <c r="X510"/>
  <c r="N435"/>
  <c r="B396"/>
  <c r="AE365"/>
  <c r="B352"/>
  <c r="L461"/>
  <c r="Y402"/>
  <c r="AD375"/>
  <c r="Q358"/>
  <c r="AF341"/>
  <c r="C328"/>
  <c r="U314"/>
  <c r="E298"/>
  <c r="G284"/>
  <c r="Z376"/>
  <c r="M327"/>
  <c r="R300"/>
  <c r="N276"/>
  <c r="AC259"/>
  <c r="AE245"/>
  <c r="R232"/>
  <c r="B216"/>
  <c r="D202"/>
  <c r="F188"/>
  <c r="F444"/>
  <c r="F390"/>
  <c r="C322"/>
  <c r="AB366"/>
  <c r="AB381"/>
  <c r="AB325"/>
  <c r="AA292"/>
  <c r="W351"/>
  <c r="D294"/>
  <c r="D254"/>
  <c r="I227"/>
  <c r="M199"/>
  <c r="B176"/>
  <c r="D162"/>
  <c r="V148"/>
  <c r="F132"/>
  <c r="AD411"/>
  <c r="E341"/>
  <c r="D308"/>
  <c r="I281"/>
  <c r="Y266"/>
  <c r="I250"/>
  <c r="K236"/>
  <c r="AC222"/>
  <c r="M206"/>
  <c r="AC410"/>
  <c r="AF340"/>
  <c r="AE307"/>
  <c r="E281"/>
  <c r="W266"/>
  <c r="G250"/>
  <c r="I236"/>
  <c r="AA222"/>
  <c r="K206"/>
  <c r="M192"/>
  <c r="P179"/>
  <c r="D167"/>
  <c r="Y156"/>
  <c r="O146"/>
  <c r="C134"/>
  <c r="X123"/>
  <c r="E299"/>
  <c r="D240"/>
  <c r="Z198"/>
  <c r="Y177"/>
  <c r="AF152"/>
  <c r="L132"/>
  <c r="W117"/>
  <c r="K105"/>
  <c r="AF94"/>
  <c r="V84"/>
  <c r="J72"/>
  <c r="AE61"/>
  <c r="U51"/>
  <c r="I39"/>
  <c r="R67"/>
  <c r="AE56"/>
  <c r="O44"/>
  <c r="T37"/>
  <c r="AA94"/>
  <c r="Y44"/>
  <c r="H431"/>
  <c r="X440"/>
  <c r="AF351"/>
  <c r="W428"/>
  <c r="AC462"/>
  <c r="W336"/>
  <c r="T305"/>
  <c r="AC483"/>
  <c r="M311"/>
  <c r="AC267"/>
  <c r="B240"/>
  <c r="AF206"/>
  <c r="AB182"/>
  <c r="AD168"/>
  <c r="N152"/>
  <c r="P138"/>
  <c r="C125"/>
  <c r="K351"/>
  <c r="Y321"/>
  <c r="AC293"/>
  <c r="Q270"/>
  <c r="D257"/>
  <c r="F243"/>
  <c r="U226"/>
  <c r="W212"/>
  <c r="J199"/>
  <c r="C351"/>
  <c r="U321"/>
  <c r="Y293"/>
  <c r="O270"/>
  <c r="B257"/>
  <c r="D243"/>
  <c r="S226"/>
  <c r="U212"/>
  <c r="H199"/>
  <c r="W182"/>
  <c r="L435"/>
  <c r="Y441"/>
  <c r="B353"/>
  <c r="Y430"/>
  <c r="AE464"/>
  <c r="H337"/>
  <c r="X305"/>
  <c r="B488"/>
  <c r="U311"/>
  <c r="B268"/>
  <c r="F240"/>
  <c r="E207"/>
  <c r="AF182"/>
  <c r="C169"/>
  <c r="R152"/>
  <c r="T138"/>
  <c r="G125"/>
  <c r="AA351"/>
  <c r="B322"/>
  <c r="F294"/>
  <c r="U270"/>
  <c r="H257"/>
  <c r="J243"/>
  <c r="Y226"/>
  <c r="AA212"/>
  <c r="N199"/>
  <c r="S351"/>
  <c r="AC321"/>
  <c r="B294"/>
  <c r="S270"/>
  <c r="F257"/>
  <c r="H243"/>
  <c r="W226"/>
  <c r="J213"/>
  <c r="AE202"/>
  <c r="S190"/>
  <c r="I180"/>
  <c r="AD169"/>
  <c r="R157"/>
  <c r="H147"/>
  <c r="AC136"/>
  <c r="Q124"/>
  <c r="K305"/>
  <c r="O251"/>
  <c r="AC201"/>
  <c r="K179"/>
  <c r="V158"/>
  <c r="AC133"/>
  <c r="P118"/>
  <c r="F108"/>
  <c r="Y95"/>
  <c r="O85"/>
  <c r="E75"/>
  <c r="AB66"/>
  <c r="T58"/>
  <c r="L50"/>
  <c r="D42"/>
  <c r="W72"/>
  <c r="G64"/>
  <c r="V55"/>
  <c r="J47"/>
  <c r="AC38"/>
  <c r="W118"/>
  <c r="C94"/>
  <c r="F69"/>
  <c r="E44"/>
  <c r="AE422"/>
  <c r="J329"/>
  <c r="W368"/>
  <c r="N283"/>
  <c r="M267"/>
  <c r="K201"/>
  <c r="N160"/>
  <c r="M127"/>
  <c r="I321"/>
  <c r="V267"/>
  <c r="U234"/>
  <c r="T201"/>
  <c r="E321"/>
  <c r="T267"/>
  <c r="S234"/>
  <c r="R201"/>
  <c r="M172"/>
  <c r="AB155"/>
  <c r="L139"/>
  <c r="Z455"/>
  <c r="I261"/>
  <c r="T196"/>
  <c r="S163"/>
  <c r="R130"/>
  <c r="T110"/>
  <c r="D94"/>
  <c r="S77"/>
  <c r="C61"/>
  <c r="R44"/>
  <c r="U66"/>
  <c r="X49"/>
  <c r="Z123"/>
  <c r="M76"/>
  <c r="D356"/>
  <c r="AC283"/>
  <c r="AF248"/>
  <c r="AE215"/>
  <c r="Q190"/>
  <c r="AF173"/>
  <c r="P157"/>
  <c r="AE140"/>
  <c r="O124"/>
  <c r="Z115"/>
  <c r="R107"/>
  <c r="J99"/>
  <c r="B91"/>
  <c r="U82"/>
  <c r="V117"/>
  <c r="U92"/>
  <c r="X67"/>
  <c r="AB43"/>
  <c r="W333"/>
  <c r="AC273"/>
  <c r="AB240"/>
  <c r="AA207"/>
  <c r="N186"/>
  <c r="AC169"/>
  <c r="M153"/>
  <c r="AB136"/>
  <c r="B122"/>
  <c r="Y113"/>
  <c r="Q105"/>
  <c r="I97"/>
  <c r="AF88"/>
  <c r="X80"/>
  <c r="P72"/>
  <c r="H64"/>
  <c r="AE55"/>
  <c r="W47"/>
  <c r="O39"/>
  <c r="AD332"/>
  <c r="Q273"/>
  <c r="P240"/>
  <c r="O207"/>
  <c r="AF185"/>
  <c r="H169"/>
  <c r="W152"/>
  <c r="L133"/>
  <c r="U108"/>
  <c r="X83"/>
  <c r="D59"/>
  <c r="AB96"/>
  <c r="Q85"/>
  <c r="V74"/>
  <c r="AC65"/>
  <c r="E57"/>
  <c r="AB48"/>
  <c r="D40"/>
  <c r="D338"/>
  <c r="D276"/>
  <c r="AF240"/>
  <c r="AE207"/>
  <c r="I186"/>
  <c r="O168"/>
  <c r="V151"/>
  <c r="C132"/>
  <c r="C106"/>
  <c r="F81"/>
  <c r="F53"/>
  <c r="T458"/>
  <c r="AB283"/>
  <c r="AF345"/>
  <c r="I391"/>
  <c r="B256"/>
  <c r="AE189"/>
  <c r="X154"/>
  <c r="V467"/>
  <c r="AC309"/>
  <c r="AF261"/>
  <c r="AE228"/>
  <c r="U466"/>
  <c r="Y309"/>
  <c r="AD261"/>
  <c r="AC228"/>
  <c r="AB195"/>
  <c r="R169"/>
  <c r="B153"/>
  <c r="Q136"/>
  <c r="S355"/>
  <c r="AC249"/>
  <c r="AD190"/>
  <c r="AC157"/>
  <c r="AB124"/>
  <c r="Y107"/>
  <c r="I91"/>
  <c r="X74"/>
  <c r="H58"/>
  <c r="W41"/>
  <c r="V63"/>
  <c r="AC46"/>
  <c r="Z117"/>
  <c r="AF67"/>
  <c r="T338"/>
  <c r="L276"/>
  <c r="K243"/>
  <c r="J210"/>
  <c r="V187"/>
  <c r="F171"/>
  <c r="U154"/>
  <c r="E138"/>
  <c r="U122"/>
  <c r="M114"/>
  <c r="E106"/>
  <c r="AB97"/>
  <c r="T89"/>
  <c r="H81"/>
  <c r="B113"/>
  <c r="Q88"/>
  <c r="X63"/>
  <c r="AF39"/>
  <c r="L322"/>
  <c r="H268"/>
  <c r="G235"/>
  <c r="F202"/>
  <c r="S183"/>
  <c r="C167"/>
  <c r="R150"/>
  <c r="B134"/>
  <c r="T120"/>
  <c r="L112"/>
  <c r="D104"/>
  <c r="E89"/>
  <c r="O506"/>
  <c r="H405"/>
  <c r="I442"/>
  <c r="AB297"/>
  <c r="Q283"/>
  <c r="Y215"/>
  <c r="U167"/>
  <c r="T134"/>
  <c r="W335"/>
  <c r="AC274"/>
  <c r="AB241"/>
  <c r="AA208"/>
  <c r="S335"/>
  <c r="AA274"/>
  <c r="Z241"/>
  <c r="Y208"/>
  <c r="AF175"/>
  <c r="P159"/>
  <c r="AE142"/>
  <c r="O126"/>
  <c r="W275"/>
  <c r="U209"/>
  <c r="Z170"/>
  <c r="Y137"/>
  <c r="H114"/>
  <c r="W97"/>
  <c r="G81"/>
  <c r="V64"/>
  <c r="F48"/>
  <c r="M70"/>
  <c r="P53"/>
  <c r="E142"/>
  <c r="T87"/>
  <c r="J37"/>
  <c r="L298"/>
  <c r="H256"/>
  <c r="G223"/>
  <c r="E194"/>
  <c r="T177"/>
  <c r="D161"/>
  <c r="S144"/>
  <c r="C128"/>
  <c r="T117"/>
  <c r="L109"/>
  <c r="D101"/>
  <c r="AA92"/>
  <c r="S84"/>
  <c r="AD75"/>
  <c r="C98"/>
  <c r="V73"/>
  <c r="J49"/>
  <c r="L348"/>
  <c r="D282"/>
  <c r="D248"/>
  <c r="C215"/>
  <c r="B190"/>
  <c r="Q173"/>
  <c r="AF156"/>
  <c r="P140"/>
  <c r="AE123"/>
  <c r="S115"/>
  <c r="K107"/>
  <c r="C99"/>
  <c r="Z90"/>
  <c r="R82"/>
  <c r="J74"/>
  <c r="B66"/>
  <c r="Y57"/>
  <c r="Q49"/>
  <c r="I41"/>
  <c r="M347"/>
  <c r="K281"/>
  <c r="W247"/>
  <c r="V214"/>
  <c r="T189"/>
  <c r="AA172"/>
  <c r="K156"/>
  <c r="J139"/>
  <c r="AD113"/>
  <c r="B89"/>
  <c r="Y64"/>
  <c r="P39"/>
  <c r="AB380"/>
  <c r="AC351"/>
  <c r="F307"/>
  <c r="D302"/>
  <c r="C225"/>
  <c r="J172"/>
  <c r="I139"/>
  <c r="AF344"/>
  <c r="R279"/>
  <c r="Q246"/>
  <c r="P213"/>
  <c r="AB344"/>
  <c r="P279"/>
  <c r="O246"/>
  <c r="N213"/>
  <c r="M180"/>
  <c r="Z161"/>
  <c r="J145"/>
  <c r="Y128"/>
  <c r="AA289"/>
  <c r="AD218"/>
  <c r="O175"/>
  <c r="N142"/>
  <c r="R116"/>
  <c r="B100"/>
  <c r="Q83"/>
  <c r="AF66"/>
  <c r="P50"/>
  <c r="AA72"/>
  <c r="Z55"/>
  <c r="B39"/>
  <c r="O94"/>
  <c r="M44"/>
  <c r="Q303"/>
  <c r="Z258"/>
  <c r="Y225"/>
  <c r="N195"/>
  <c r="AC178"/>
  <c r="M162"/>
  <c r="AB145"/>
  <c r="L129"/>
  <c r="I118"/>
  <c r="AF109"/>
  <c r="X101"/>
  <c r="AF103"/>
  <c r="P71"/>
  <c r="K38"/>
  <c r="X447"/>
  <c r="G483"/>
  <c r="AD382"/>
  <c r="P335"/>
  <c r="AE436"/>
  <c r="AD352"/>
  <c r="U374"/>
  <c r="L329"/>
  <c r="V307"/>
  <c r="AE284"/>
  <c r="P346"/>
  <c r="E303"/>
  <c r="AD268"/>
  <c r="I247"/>
  <c r="S225"/>
  <c r="AB202"/>
  <c r="M183"/>
  <c r="R172"/>
  <c r="G161"/>
  <c r="L150"/>
  <c r="Q139"/>
  <c r="F128"/>
  <c r="AC403"/>
  <c r="Q345"/>
  <c r="Z322"/>
  <c r="E301"/>
  <c r="Z279"/>
  <c r="O268"/>
  <c r="T257"/>
  <c r="Y246"/>
  <c r="N235"/>
  <c r="S224"/>
  <c r="X213"/>
  <c r="M202"/>
  <c r="M403"/>
  <c r="M345"/>
  <c r="V322"/>
  <c r="AF300"/>
  <c r="X279"/>
  <c r="M268"/>
  <c r="R257"/>
  <c r="W246"/>
  <c r="L235"/>
  <c r="Q224"/>
  <c r="V213"/>
  <c r="K202"/>
  <c r="P191"/>
  <c r="U180"/>
  <c r="AB451"/>
  <c r="K487"/>
  <c r="AE383"/>
  <c r="Q336"/>
  <c r="B439"/>
  <c r="O353"/>
  <c r="V375"/>
  <c r="P329"/>
  <c r="Z307"/>
  <c r="D285"/>
  <c r="X346"/>
  <c r="M303"/>
  <c r="C269"/>
  <c r="M247"/>
  <c r="W225"/>
  <c r="AF202"/>
  <c r="Q183"/>
  <c r="V172"/>
  <c r="K161"/>
  <c r="P150"/>
  <c r="U139"/>
  <c r="J128"/>
  <c r="AD404"/>
  <c r="Y345"/>
  <c r="C323"/>
  <c r="M301"/>
  <c r="AD279"/>
  <c r="S268"/>
  <c r="X257"/>
  <c r="AC246"/>
  <c r="R235"/>
  <c r="W224"/>
  <c r="AB213"/>
  <c r="Q202"/>
  <c r="N404"/>
  <c r="U345"/>
  <c r="AD322"/>
  <c r="I301"/>
  <c r="AB279"/>
  <c r="Q268"/>
  <c r="V257"/>
  <c r="AA246"/>
  <c r="P235"/>
  <c r="U224"/>
  <c r="Z213"/>
  <c r="R205"/>
  <c r="J197"/>
  <c r="B189"/>
  <c r="Y180"/>
  <c r="Q172"/>
  <c r="I164"/>
  <c r="AF155"/>
  <c r="X147"/>
  <c r="P139"/>
  <c r="H131"/>
  <c r="C464"/>
  <c r="O309"/>
  <c r="Y261"/>
  <c r="X228"/>
  <c r="AB196"/>
  <c r="L180"/>
  <c r="AA163"/>
  <c r="K147"/>
  <c r="Z130"/>
  <c r="AF118"/>
  <c r="X110"/>
  <c r="P102"/>
  <c r="H94"/>
  <c r="AE85"/>
  <c r="W77"/>
  <c r="O69"/>
  <c r="G61"/>
  <c r="AD52"/>
  <c r="V44"/>
  <c r="V75"/>
  <c r="Y66"/>
  <c r="M58"/>
  <c r="AB49"/>
  <c r="T41"/>
  <c r="K124"/>
  <c r="Z101"/>
  <c r="Y76"/>
  <c r="P51"/>
  <c r="F358"/>
  <c r="N583"/>
  <c r="K513"/>
  <c r="C304"/>
  <c r="AC295"/>
  <c r="AE221"/>
  <c r="X170"/>
  <c r="W137"/>
  <c r="AC341"/>
  <c r="AF277"/>
  <c r="AE244"/>
  <c r="AD211"/>
  <c r="Y341"/>
  <c r="AD277"/>
  <c r="AC244"/>
  <c r="AB211"/>
  <c r="AA178"/>
  <c r="B161"/>
  <c r="Q144"/>
  <c r="AF127"/>
  <c r="U283"/>
  <c r="AA215"/>
  <c r="AC173"/>
  <c r="AB140"/>
  <c r="Y115"/>
  <c r="I99"/>
  <c r="X82"/>
  <c r="H66"/>
  <c r="W49"/>
  <c r="C72"/>
  <c r="B55"/>
  <c r="I38"/>
  <c r="E92"/>
  <c r="C42"/>
  <c r="R304"/>
  <c r="K259"/>
  <c r="J226"/>
  <c r="V195"/>
  <c r="F179"/>
  <c r="U162"/>
  <c r="E146"/>
  <c r="T129"/>
  <c r="M118"/>
  <c r="E110"/>
  <c r="AB101"/>
  <c r="T93"/>
  <c r="L85"/>
  <c r="AE76"/>
  <c r="M100"/>
  <c r="X75"/>
  <c r="T51"/>
  <c r="X360"/>
  <c r="J288"/>
  <c r="G251"/>
  <c r="F218"/>
  <c r="S191"/>
  <c r="C175"/>
  <c r="R158"/>
  <c r="B142"/>
  <c r="Q125"/>
  <c r="L116"/>
  <c r="D108"/>
  <c r="AA99"/>
  <c r="S91"/>
  <c r="K83"/>
  <c r="C75"/>
  <c r="Z66"/>
  <c r="R58"/>
  <c r="J50"/>
  <c r="B42"/>
  <c r="G359"/>
  <c r="Q287"/>
  <c r="Z250"/>
  <c r="Y217"/>
  <c r="F191"/>
  <c r="U174"/>
  <c r="AB157"/>
  <c r="AA140"/>
  <c r="E116"/>
  <c r="T91"/>
  <c r="H67"/>
  <c r="Z41"/>
  <c r="T88"/>
  <c r="J78"/>
  <c r="P68"/>
  <c r="W59"/>
  <c r="O51"/>
  <c r="V42"/>
  <c r="D370"/>
  <c r="V292"/>
  <c r="K251"/>
  <c r="J218"/>
  <c r="N191"/>
  <c r="T173"/>
  <c r="D157"/>
  <c r="C140"/>
  <c r="R113"/>
  <c r="U88"/>
  <c r="F61"/>
  <c r="AA482"/>
  <c r="O366"/>
  <c r="T405"/>
  <c r="W292"/>
  <c r="V276"/>
  <c r="T210"/>
  <c r="C165"/>
  <c r="B132"/>
  <c r="R330"/>
  <c r="K272"/>
  <c r="J239"/>
  <c r="I206"/>
  <c r="N330"/>
  <c r="I272"/>
  <c r="H107"/>
  <c r="Y72"/>
  <c r="X39"/>
  <c r="L486"/>
  <c r="W499"/>
  <c r="C387"/>
  <c r="X343"/>
  <c r="H445"/>
  <c r="AF354"/>
  <c r="AC382"/>
  <c r="Q330"/>
  <c r="W308"/>
  <c r="B287"/>
  <c r="E349"/>
  <c r="G305"/>
  <c r="AF270"/>
  <c r="J248"/>
  <c r="T226"/>
  <c r="AD204"/>
  <c r="AC183"/>
  <c r="C173"/>
  <c r="H162"/>
  <c r="AB150"/>
  <c r="B140"/>
  <c r="G129"/>
  <c r="B408"/>
  <c r="R346"/>
  <c r="AB324"/>
  <c r="F302"/>
  <c r="P280"/>
  <c r="P269"/>
  <c r="E258"/>
  <c r="J247"/>
  <c r="O236"/>
  <c r="D225"/>
  <c r="I214"/>
  <c r="N203"/>
  <c r="Q407"/>
  <c r="N346"/>
  <c r="X324"/>
  <c r="B302"/>
  <c r="L280"/>
  <c r="N269"/>
  <c r="C258"/>
  <c r="H247"/>
  <c r="M236"/>
  <c r="B225"/>
  <c r="G214"/>
  <c r="L203"/>
  <c r="AF191"/>
  <c r="F181"/>
  <c r="T494"/>
  <c r="F504"/>
  <c r="D388"/>
  <c r="Y344"/>
  <c r="J447"/>
  <c r="Q355"/>
  <c r="AD383"/>
  <c r="B331"/>
  <c r="AA308"/>
  <c r="F287"/>
  <c r="U349"/>
  <c r="O305"/>
  <c r="E271"/>
  <c r="N248"/>
  <c r="X226"/>
  <c r="C205"/>
  <c r="B184"/>
  <c r="G173"/>
  <c r="L162"/>
  <c r="AF150"/>
  <c r="F140"/>
  <c r="K129"/>
  <c r="C409"/>
  <c r="Z346"/>
  <c r="E325"/>
  <c r="N302"/>
  <c r="X280"/>
  <c r="T269"/>
  <c r="I258"/>
  <c r="N247"/>
  <c r="S236"/>
  <c r="H225"/>
  <c r="M214"/>
  <c r="R203"/>
  <c r="R408"/>
  <c r="V346"/>
  <c r="AF324"/>
  <c r="J302"/>
  <c r="T280"/>
  <c r="R269"/>
  <c r="G258"/>
  <c r="L247"/>
  <c r="Q236"/>
  <c r="F225"/>
  <c r="K214"/>
  <c r="C206"/>
  <c r="Z197"/>
  <c r="R189"/>
  <c r="J181"/>
  <c r="B173"/>
  <c r="Y164"/>
  <c r="Q156"/>
  <c r="I148"/>
  <c r="AF139"/>
  <c r="X131"/>
  <c r="K548"/>
  <c r="S313"/>
  <c r="AA263"/>
  <c r="Z230"/>
  <c r="AC197"/>
  <c r="M181"/>
  <c r="AB164"/>
  <c r="L148"/>
  <c r="AA131"/>
  <c r="Q119"/>
  <c r="I111"/>
  <c r="AF102"/>
  <c r="X94"/>
  <c r="P86"/>
  <c r="H78"/>
  <c r="AE69"/>
  <c r="W61"/>
  <c r="O53"/>
  <c r="G45"/>
  <c r="O84"/>
  <c r="J67"/>
  <c r="AC58"/>
  <c r="M50"/>
  <c r="E42"/>
  <c r="M126"/>
  <c r="L103"/>
  <c r="G78"/>
  <c r="R53"/>
  <c r="N366"/>
  <c r="AF384"/>
  <c r="AE353"/>
  <c r="G308"/>
  <c r="F304"/>
  <c r="D226"/>
  <c r="Z172"/>
  <c r="Y139"/>
  <c r="B346"/>
  <c r="C280"/>
  <c r="B247"/>
  <c r="AF213"/>
  <c r="AC345"/>
  <c r="AF279"/>
  <c r="AE246"/>
  <c r="AD213"/>
  <c r="AC180"/>
  <c r="C162"/>
  <c r="R145"/>
  <c r="B129"/>
  <c r="AC291"/>
  <c r="AE219"/>
  <c r="AE175"/>
  <c r="AD142"/>
  <c r="Z116"/>
  <c r="J100"/>
  <c r="Y83"/>
  <c r="I67"/>
  <c r="X50"/>
  <c r="D73"/>
  <c r="C56"/>
  <c r="J39"/>
  <c r="H95"/>
  <c r="F45"/>
  <c r="V308"/>
  <c r="M261"/>
  <c r="L228"/>
  <c r="W196"/>
  <c r="G180"/>
  <c r="V163"/>
  <c r="F147"/>
  <c r="U130"/>
  <c r="AC118"/>
  <c r="U110"/>
  <c r="M102"/>
  <c r="E94"/>
  <c r="AB85"/>
  <c r="P77"/>
  <c r="AD101"/>
  <c r="J77"/>
  <c r="B53"/>
  <c r="C369"/>
  <c r="N292"/>
  <c r="I253"/>
  <c r="H220"/>
  <c r="T192"/>
  <c r="D176"/>
  <c r="S159"/>
  <c r="C143"/>
  <c r="R126"/>
  <c r="AB116"/>
  <c r="T108"/>
  <c r="L100"/>
  <c r="D92"/>
  <c r="AA83"/>
  <c r="S75"/>
  <c r="K67"/>
  <c r="C59"/>
  <c r="Z50"/>
  <c r="R42"/>
  <c r="O367"/>
  <c r="U291"/>
  <c r="AB252"/>
  <c r="AA219"/>
  <c r="G192"/>
  <c r="V175"/>
  <c r="AC158"/>
  <c r="AB141"/>
  <c r="R117"/>
  <c r="F93"/>
  <c r="U68"/>
  <c r="H43"/>
  <c r="U89"/>
  <c r="K79"/>
  <c r="AF68"/>
  <c r="H60"/>
  <c r="AE51"/>
  <c r="G43"/>
  <c r="T386"/>
  <c r="Z296"/>
  <c r="M253"/>
  <c r="L220"/>
  <c r="O192"/>
  <c r="AC174"/>
  <c r="E158"/>
  <c r="D141"/>
  <c r="D115"/>
  <c r="K90"/>
  <c r="AA62"/>
  <c r="C549"/>
  <c r="AE396"/>
  <c r="AF433"/>
  <c r="AA296"/>
  <c r="O281"/>
  <c r="X214"/>
  <c r="E167"/>
  <c r="D134"/>
  <c r="V334"/>
  <c r="M274"/>
  <c r="L241"/>
  <c r="K208"/>
  <c r="R334"/>
  <c r="K274"/>
  <c r="U116"/>
  <c r="AF83"/>
  <c r="W50"/>
  <c r="L499"/>
  <c r="P454"/>
  <c r="AE415"/>
  <c r="Q368"/>
  <c r="Z281"/>
  <c r="AE369"/>
  <c r="V407"/>
  <c r="AE344"/>
  <c r="AD315"/>
  <c r="H293"/>
  <c r="E387"/>
  <c r="U319"/>
  <c r="G277"/>
  <c r="AB266"/>
  <c r="AA233"/>
  <c r="AE205"/>
  <c r="AA181"/>
  <c r="K165"/>
  <c r="AC151"/>
  <c r="AE137"/>
  <c r="R463"/>
  <c r="S347"/>
  <c r="X320"/>
  <c r="W287"/>
  <c r="AF269"/>
  <c r="C256"/>
  <c r="R239"/>
  <c r="E226"/>
  <c r="G212"/>
  <c r="Q462"/>
  <c r="O347"/>
  <c r="T320"/>
  <c r="S287"/>
  <c r="AD269"/>
  <c r="AF255"/>
  <c r="P239"/>
  <c r="C226"/>
  <c r="E212"/>
  <c r="T195"/>
  <c r="V181"/>
  <c r="AA418"/>
  <c r="AF416"/>
  <c r="AC348"/>
  <c r="I414"/>
  <c r="W408"/>
  <c r="F335"/>
  <c r="W304"/>
  <c r="F388"/>
  <c r="Q307"/>
  <c r="AF266"/>
  <c r="AE233"/>
  <c r="D206"/>
  <c r="AE181"/>
  <c r="O165"/>
  <c r="B152"/>
  <c r="D138"/>
  <c r="T465"/>
  <c r="AA347"/>
  <c r="AF320"/>
  <c r="AE287"/>
  <c r="E270"/>
  <c r="G256"/>
  <c r="V239"/>
  <c r="I226"/>
  <c r="K212"/>
  <c r="S464"/>
  <c r="W347"/>
  <c r="AB320"/>
  <c r="AA287"/>
  <c r="C270"/>
  <c r="E256"/>
  <c r="T239"/>
  <c r="G226"/>
  <c r="Y212"/>
  <c r="M200"/>
  <c r="C190"/>
  <c r="X179"/>
  <c r="L167"/>
  <c r="B157"/>
  <c r="W146"/>
  <c r="K134"/>
  <c r="AF123"/>
  <c r="G301"/>
  <c r="E241"/>
  <c r="AA199"/>
  <c r="J178"/>
  <c r="Q153"/>
  <c r="AB132"/>
  <c r="AE117"/>
  <c r="S105"/>
  <c r="I95"/>
  <c r="AD84"/>
  <c r="R72"/>
  <c r="H62"/>
  <c r="AC51"/>
  <c r="Q39"/>
  <c r="Z67"/>
  <c r="L57"/>
  <c r="W44"/>
  <c r="O128"/>
  <c r="W98"/>
  <c r="J61"/>
  <c r="N380"/>
  <c r="W388"/>
  <c r="AA328"/>
  <c r="N312"/>
  <c r="W213"/>
  <c r="D150"/>
  <c r="L352"/>
  <c r="AB273"/>
  <c r="K224"/>
  <c r="D352"/>
  <c r="Z273"/>
  <c r="I224"/>
  <c r="AE182"/>
  <c r="AE158"/>
  <c r="G134"/>
  <c r="F300"/>
  <c r="S207"/>
  <c r="I153"/>
  <c r="AA117"/>
  <c r="G97"/>
  <c r="N72"/>
  <c r="Y51"/>
  <c r="AB69"/>
  <c r="S44"/>
  <c r="K98"/>
  <c r="M474"/>
  <c r="W271"/>
  <c r="N230"/>
  <c r="T193"/>
  <c r="AA168"/>
  <c r="G148"/>
  <c r="R127"/>
  <c r="H113"/>
  <c r="AC102"/>
  <c r="S92"/>
  <c r="C80"/>
  <c r="P103"/>
  <c r="U72"/>
  <c r="AE517"/>
  <c r="R296"/>
  <c r="C247"/>
  <c r="Y197"/>
  <c r="E177"/>
  <c r="P156"/>
  <c r="W131"/>
  <c r="M117"/>
  <c r="C107"/>
  <c r="V94"/>
  <c r="L84"/>
  <c r="B74"/>
  <c r="U61"/>
  <c r="K51"/>
  <c r="AF40"/>
  <c r="J312"/>
  <c r="AD254"/>
  <c r="U213"/>
  <c r="AA180"/>
  <c r="AD159"/>
  <c r="Q138"/>
  <c r="AC100"/>
  <c r="G70"/>
  <c r="W38"/>
  <c r="N82"/>
  <c r="Q69"/>
  <c r="V58"/>
  <c r="Y45"/>
  <c r="E403"/>
  <c r="N284"/>
  <c r="V230"/>
  <c r="P193"/>
  <c r="R171"/>
  <c r="Q146"/>
  <c r="M116"/>
  <c r="R85"/>
  <c r="T43"/>
  <c r="X449"/>
  <c r="S372"/>
  <c r="X322"/>
  <c r="AB218"/>
  <c r="AD160"/>
  <c r="V362"/>
  <c r="O276"/>
  <c r="F235"/>
  <c r="N362"/>
  <c r="M276"/>
  <c r="D235"/>
  <c r="R185"/>
  <c r="I160"/>
  <c r="T139"/>
  <c r="P310"/>
  <c r="X212"/>
  <c r="AF263"/>
  <c r="S170"/>
  <c r="J129"/>
  <c r="AF192"/>
  <c r="G121"/>
  <c r="K93"/>
  <c r="O65"/>
  <c r="J71"/>
  <c r="Z43"/>
  <c r="AD73"/>
  <c r="Z280"/>
  <c r="X224"/>
  <c r="S184"/>
  <c r="R151"/>
  <c r="W123"/>
  <c r="X109"/>
  <c r="H93"/>
  <c r="V79"/>
  <c r="P91"/>
  <c r="W42"/>
  <c r="G285"/>
  <c r="AF228"/>
  <c r="P180"/>
  <c r="T152"/>
  <c r="X124"/>
  <c r="W107"/>
  <c r="AB80"/>
  <c r="X376"/>
  <c r="E306"/>
  <c r="V244"/>
  <c r="O161"/>
  <c r="K323"/>
  <c r="AF245"/>
  <c r="C393"/>
  <c r="I256"/>
  <c r="S202"/>
  <c r="R161"/>
  <c r="Q128"/>
  <c r="R238"/>
  <c r="T164"/>
  <c r="E111"/>
  <c r="I83"/>
  <c r="M55"/>
  <c r="AA60"/>
  <c r="AB125"/>
  <c r="X43"/>
  <c r="L260"/>
  <c r="T204"/>
  <c r="Q174"/>
  <c r="P141"/>
  <c r="U118"/>
  <c r="W104"/>
  <c r="G88"/>
  <c r="B121"/>
  <c r="Q76"/>
  <c r="AB364"/>
  <c r="R262"/>
  <c r="AB208"/>
  <c r="N170"/>
  <c r="R142"/>
  <c r="G119"/>
  <c r="V102"/>
  <c r="I89"/>
  <c r="K75"/>
  <c r="Z58"/>
  <c r="AB44"/>
  <c r="AF334"/>
  <c r="Q241"/>
  <c r="V191"/>
  <c r="R163"/>
  <c r="S122"/>
  <c r="Q84"/>
  <c r="S42"/>
  <c r="N368"/>
  <c r="X374"/>
  <c r="V212"/>
  <c r="C133"/>
  <c r="G287"/>
  <c r="AD227"/>
  <c r="W307"/>
  <c r="I240"/>
  <c r="Q184"/>
  <c r="L147"/>
  <c r="U347"/>
  <c r="R206"/>
  <c r="H136"/>
  <c r="D102"/>
  <c r="H74"/>
  <c r="G41"/>
  <c r="W52"/>
  <c r="U100"/>
  <c r="Y311"/>
  <c r="H240"/>
  <c r="K192"/>
  <c r="J159"/>
  <c r="N131"/>
  <c r="T113"/>
  <c r="E98"/>
  <c r="Z87"/>
  <c r="L77"/>
  <c r="Z254"/>
  <c r="AA143"/>
  <c r="P92"/>
  <c r="AD42"/>
  <c r="AE192"/>
  <c r="K94"/>
  <c r="AD258"/>
  <c r="Y101"/>
  <c r="C275"/>
  <c r="U104"/>
  <c r="AB256"/>
  <c r="AB144"/>
  <c r="X84"/>
  <c r="O43"/>
  <c r="AF193"/>
  <c r="L71"/>
  <c r="U40"/>
  <c r="D184"/>
  <c r="L104"/>
  <c r="C63"/>
  <c r="AB268"/>
  <c r="G128"/>
  <c r="H39"/>
  <c r="W99"/>
  <c r="U182"/>
  <c r="B233"/>
  <c r="L163"/>
  <c r="H302"/>
  <c r="D164"/>
  <c r="C117"/>
  <c r="B84"/>
  <c r="F56"/>
  <c r="AC66"/>
  <c r="AA124"/>
  <c r="V45"/>
  <c r="H272"/>
  <c r="F206"/>
  <c r="I174"/>
  <c r="N147"/>
  <c r="B119"/>
  <c r="D105"/>
  <c r="F91"/>
  <c r="S118"/>
  <c r="V77"/>
  <c r="B37"/>
  <c r="D264"/>
  <c r="L208"/>
  <c r="L176"/>
  <c r="K143"/>
  <c r="S119"/>
  <c r="U105"/>
  <c r="T79"/>
  <c r="S489"/>
  <c r="T289"/>
  <c r="Q207"/>
  <c r="Z140"/>
  <c r="Z306"/>
  <c r="N227"/>
  <c r="K327"/>
  <c r="AF247"/>
  <c r="AD181"/>
  <c r="I152"/>
  <c r="M124"/>
  <c r="M201"/>
  <c r="AE143"/>
  <c r="AF106"/>
  <c r="AE73"/>
  <c r="D46"/>
  <c r="S56"/>
  <c r="Y96"/>
  <c r="Q335"/>
  <c r="D252"/>
  <c r="C192"/>
  <c r="G164"/>
  <c r="L137"/>
  <c r="AF113"/>
  <c r="C100"/>
  <c r="E86"/>
  <c r="W102"/>
  <c r="S62"/>
  <c r="AC339"/>
  <c r="AE243"/>
  <c r="E193"/>
  <c r="J166"/>
  <c r="I133"/>
  <c r="R114"/>
  <c r="T100"/>
  <c r="D84"/>
  <c r="V70"/>
  <c r="X56"/>
  <c r="H40"/>
  <c r="W293"/>
  <c r="I233"/>
  <c r="M182"/>
  <c r="I154"/>
  <c r="G118"/>
  <c r="N69"/>
  <c r="AF646"/>
  <c r="U308"/>
  <c r="R319"/>
  <c r="S285"/>
  <c r="F196"/>
  <c r="O145"/>
  <c r="X336"/>
  <c r="D265"/>
  <c r="V219"/>
  <c r="T336"/>
  <c r="B265"/>
  <c r="T219"/>
  <c r="I176"/>
  <c r="S154"/>
  <c r="AB131"/>
  <c r="X276"/>
  <c r="B194"/>
  <c r="T148"/>
  <c r="P114"/>
  <c r="Z92"/>
  <c r="D70"/>
  <c r="N48"/>
  <c r="L65"/>
  <c r="I42"/>
  <c r="M88"/>
  <c r="V340"/>
  <c r="AF264"/>
  <c r="U221"/>
  <c r="G188"/>
  <c r="P165"/>
  <c r="Z143"/>
  <c r="AC122"/>
  <c r="R111"/>
  <c r="W100"/>
  <c r="O92"/>
  <c r="C84"/>
  <c r="J109"/>
  <c r="B312"/>
  <c r="AF180"/>
  <c r="K119"/>
  <c r="J86"/>
  <c r="I53"/>
  <c r="V262"/>
  <c r="Z163"/>
  <c r="AB75"/>
  <c r="U418"/>
  <c r="Y141"/>
  <c r="AB72"/>
  <c r="Q225"/>
  <c r="Z53"/>
  <c r="Z37"/>
  <c r="C199"/>
  <c r="P132"/>
  <c r="C95"/>
  <c r="B62"/>
  <c r="M315"/>
  <c r="T181"/>
  <c r="C102"/>
  <c r="L95"/>
  <c r="Q277"/>
  <c r="W171"/>
  <c r="V114"/>
  <c r="U81"/>
  <c r="T48"/>
  <c r="D244"/>
  <c r="Q154"/>
  <c r="AD61"/>
  <c r="E201"/>
  <c r="K87"/>
  <c r="J250"/>
  <c r="M60"/>
  <c r="G206"/>
  <c r="G158"/>
  <c r="F125"/>
  <c r="P204"/>
  <c r="Q145"/>
  <c r="AD112"/>
  <c r="H90"/>
  <c r="R68"/>
  <c r="AB46"/>
  <c r="U62"/>
  <c r="S40"/>
  <c r="T83"/>
  <c r="P334"/>
  <c r="AE263"/>
  <c r="T220"/>
  <c r="U186"/>
  <c r="AE164"/>
  <c r="J143"/>
  <c r="E122"/>
  <c r="J111"/>
  <c r="O100"/>
  <c r="D89"/>
  <c r="E78"/>
  <c r="E96"/>
  <c r="G62"/>
  <c r="W389"/>
  <c r="R278"/>
  <c r="E233"/>
  <c r="AC193"/>
  <c r="H172"/>
  <c r="Q149"/>
  <c r="AA127"/>
  <c r="AD114"/>
  <c r="S103"/>
  <c r="G75"/>
  <c r="J426"/>
  <c r="X409"/>
  <c r="Q399"/>
  <c r="N236"/>
  <c r="S165"/>
  <c r="V476"/>
  <c r="J290"/>
  <c r="Z239"/>
  <c r="AC474"/>
  <c r="F290"/>
  <c r="X239"/>
  <c r="M196"/>
  <c r="U164"/>
  <c r="AD141"/>
  <c r="W359"/>
  <c r="J230"/>
  <c r="X168"/>
  <c r="M125"/>
  <c r="AB102"/>
  <c r="F80"/>
  <c r="P58"/>
  <c r="S76"/>
  <c r="O52"/>
  <c r="K118"/>
  <c r="AC52"/>
  <c r="H294"/>
  <c r="AA243"/>
  <c r="P200"/>
  <c r="S176"/>
  <c r="AC154"/>
  <c r="H133"/>
  <c r="D117"/>
  <c r="I106"/>
  <c r="N95"/>
  <c r="AD83"/>
  <c r="N113"/>
  <c r="N81"/>
  <c r="AB47"/>
  <c r="M323"/>
  <c r="N258"/>
  <c r="AF212"/>
  <c r="AA183"/>
  <c r="F162"/>
  <c r="O139"/>
  <c r="X120"/>
  <c r="AC109"/>
  <c r="R98"/>
  <c r="W87"/>
  <c r="AB76"/>
  <c r="Q65"/>
  <c r="V54"/>
  <c r="AA43"/>
  <c r="I343"/>
  <c r="L268"/>
  <c r="AF224"/>
  <c r="S188"/>
  <c r="U166"/>
  <c r="W144"/>
  <c r="M112"/>
  <c r="AF79"/>
  <c r="L47"/>
  <c r="L490"/>
  <c r="U366"/>
  <c r="M343"/>
  <c r="AD220"/>
  <c r="AC159"/>
  <c r="W397"/>
  <c r="P277"/>
  <c r="E234"/>
  <c r="G397"/>
  <c r="N277"/>
  <c r="C234"/>
  <c r="W190"/>
  <c r="Y160"/>
  <c r="D139"/>
  <c r="E331"/>
  <c r="Z214"/>
  <c r="C163"/>
  <c r="W121"/>
  <c r="AF98"/>
  <c r="K77"/>
  <c r="U55"/>
  <c r="Z71"/>
  <c r="P49"/>
  <c r="AD109"/>
  <c r="J41"/>
  <c r="O279"/>
  <c r="D236"/>
  <c r="M194"/>
  <c r="W172"/>
  <c r="B151"/>
  <c r="K128"/>
  <c r="F115"/>
  <c r="K104"/>
  <c r="B95"/>
  <c r="Y86"/>
  <c r="M78"/>
  <c r="AD41"/>
  <c r="I205"/>
  <c r="S135"/>
  <c r="T96"/>
  <c r="S63"/>
  <c r="Y327"/>
  <c r="W184"/>
  <c r="W106"/>
  <c r="X87"/>
  <c r="C183"/>
  <c r="Q93"/>
  <c r="B336"/>
  <c r="X115"/>
  <c r="L67"/>
  <c r="L240"/>
  <c r="E153"/>
  <c r="M105"/>
  <c r="L72"/>
  <c r="K39"/>
  <c r="AD206"/>
  <c r="AA132"/>
  <c r="Z344"/>
  <c r="AD366"/>
  <c r="L192"/>
  <c r="J126"/>
  <c r="AE91"/>
  <c r="AD58"/>
  <c r="T290"/>
  <c r="N175"/>
  <c r="Y92"/>
  <c r="I287"/>
  <c r="B110"/>
  <c r="AA39"/>
  <c r="U120"/>
  <c r="Y224"/>
  <c r="P167"/>
  <c r="O134"/>
  <c r="U241"/>
  <c r="AE159"/>
  <c r="E119"/>
  <c r="O97"/>
  <c r="Y75"/>
  <c r="C53"/>
  <c r="E70"/>
  <c r="AD47"/>
  <c r="G102"/>
  <c r="W509"/>
  <c r="N278"/>
  <c r="AF232"/>
  <c r="AB193"/>
  <c r="G172"/>
  <c r="P149"/>
  <c r="Z127"/>
  <c r="AC114"/>
  <c r="R103"/>
  <c r="W92"/>
  <c r="X81"/>
  <c r="N105"/>
  <c r="J73"/>
  <c r="F41"/>
  <c r="W301"/>
  <c r="S247"/>
  <c r="H204"/>
  <c r="N178"/>
  <c r="X156"/>
  <c r="C135"/>
  <c r="B118"/>
  <c r="G107"/>
  <c r="F90"/>
  <c r="X595"/>
  <c r="Z396"/>
  <c r="AF301"/>
  <c r="G261"/>
  <c r="B180"/>
  <c r="V136"/>
  <c r="C315"/>
  <c r="I254"/>
  <c r="AC210"/>
  <c r="AD314"/>
  <c r="G254"/>
  <c r="AA210"/>
  <c r="AA170"/>
  <c r="F149"/>
  <c r="P127"/>
  <c r="C255"/>
  <c r="G183"/>
  <c r="AA139"/>
  <c r="C109"/>
  <c r="M87"/>
  <c r="W65"/>
  <c r="AF42"/>
  <c r="Z59"/>
  <c r="X37"/>
  <c r="AB71"/>
  <c r="E323"/>
  <c r="J258"/>
  <c r="AB212"/>
  <c r="Z183"/>
  <c r="E162"/>
  <c r="N139"/>
  <c r="W120"/>
  <c r="AB109"/>
  <c r="Q98"/>
  <c r="V87"/>
  <c r="W76"/>
  <c r="O90"/>
  <c r="C58"/>
  <c r="T356"/>
  <c r="Z270"/>
  <c r="O227"/>
  <c r="C191"/>
  <c r="L168"/>
  <c r="V146"/>
  <c r="AF124"/>
  <c r="AF112"/>
  <c r="F102"/>
  <c r="K91"/>
  <c r="AE79"/>
  <c r="E69"/>
  <c r="J58"/>
  <c r="AD46"/>
  <c r="H437"/>
  <c r="O285"/>
  <c r="M237"/>
  <c r="Z195"/>
  <c r="AB173"/>
  <c r="AC150"/>
  <c r="R121"/>
  <c r="AA90"/>
  <c r="Y56"/>
  <c r="V593"/>
  <c r="F360"/>
  <c r="Q286"/>
  <c r="AA249"/>
  <c r="L174"/>
  <c r="AD128"/>
  <c r="W303"/>
  <c r="S248"/>
  <c r="F203"/>
  <c r="S303"/>
  <c r="Q248"/>
  <c r="D203"/>
  <c r="AF167"/>
  <c r="K146"/>
  <c r="T123"/>
  <c r="W243"/>
  <c r="Q177"/>
  <c r="D132"/>
  <c r="H106"/>
  <c r="R84"/>
  <c r="AA61"/>
  <c r="F40"/>
  <c r="AA56"/>
  <c r="AC126"/>
  <c r="D63"/>
  <c r="U307"/>
  <c r="P248"/>
  <c r="E205"/>
  <c r="AD179"/>
  <c r="H157"/>
  <c r="R135"/>
  <c r="Y118"/>
  <c r="N107"/>
  <c r="T97"/>
  <c r="L89"/>
  <c r="AE80"/>
  <c r="AF71"/>
  <c r="R246"/>
  <c r="H156"/>
  <c r="AD106"/>
  <c r="AC73"/>
  <c r="AB40"/>
  <c r="E213"/>
  <c r="I138"/>
  <c r="C38"/>
  <c r="N242"/>
  <c r="D112"/>
  <c r="D48"/>
  <c r="X161"/>
  <c r="O98"/>
  <c r="E283"/>
  <c r="Y173"/>
  <c r="W115"/>
  <c r="V82"/>
  <c r="U49"/>
  <c r="H248"/>
  <c r="S156"/>
  <c r="J65"/>
  <c r="O58"/>
  <c r="AE227"/>
  <c r="AD146"/>
  <c r="J102"/>
  <c r="I69"/>
  <c r="P445"/>
  <c r="C196"/>
  <c r="Z121"/>
  <c r="L75"/>
  <c r="AC145"/>
  <c r="R62"/>
  <c r="M174"/>
  <c r="F244"/>
  <c r="E211"/>
  <c r="AD184"/>
  <c r="AF170"/>
  <c r="P154"/>
  <c r="R140"/>
  <c r="E127"/>
  <c r="S359"/>
  <c r="AC325"/>
  <c r="B298"/>
  <c r="S272"/>
  <c r="F259"/>
  <c r="H245"/>
  <c r="W228"/>
  <c r="Y214"/>
  <c r="L201"/>
  <c r="K359"/>
  <c r="Y325"/>
  <c r="AC297"/>
  <c r="Q272"/>
  <c r="D259"/>
  <c r="F245"/>
  <c r="U228"/>
  <c r="W214"/>
  <c r="J201"/>
  <c r="Y184"/>
  <c r="R475"/>
  <c r="J458"/>
  <c r="E370"/>
  <c r="Z463"/>
  <c r="Y562"/>
  <c r="P345"/>
  <c r="AB309"/>
  <c r="B283"/>
  <c r="AC319"/>
  <c r="F272"/>
  <c r="J244"/>
  <c r="I211"/>
  <c r="C185"/>
  <c r="E171"/>
  <c r="T154"/>
  <c r="V140"/>
  <c r="I127"/>
  <c r="D360"/>
  <c r="F326"/>
  <c r="J298"/>
  <c r="W272"/>
  <c r="J259"/>
  <c r="L245"/>
  <c r="AA228"/>
  <c r="AC214"/>
  <c r="P201"/>
  <c r="AA359"/>
  <c r="B326"/>
  <c r="F298"/>
  <c r="U272"/>
  <c r="H259"/>
  <c r="J245"/>
  <c r="Y228"/>
  <c r="AA214"/>
  <c r="Q204"/>
  <c r="E192"/>
  <c r="Z181"/>
  <c r="P171"/>
  <c r="D159"/>
  <c r="Y148"/>
  <c r="O138"/>
  <c r="C126"/>
  <c r="W317"/>
  <c r="U257"/>
  <c r="D208"/>
  <c r="N182"/>
  <c r="Y161"/>
  <c r="AF136"/>
  <c r="B120"/>
  <c r="W109"/>
  <c r="K97"/>
  <c r="AF86"/>
  <c r="V76"/>
  <c r="J64"/>
  <c r="AE53"/>
  <c r="U43"/>
  <c r="AF69"/>
  <c r="N59"/>
  <c r="AA48"/>
  <c r="W136"/>
  <c r="Y104"/>
  <c r="N73"/>
  <c r="D490"/>
  <c r="Q401"/>
  <c r="X425"/>
  <c r="O345"/>
  <c r="H230"/>
  <c r="T166"/>
  <c r="AA401"/>
  <c r="D284"/>
  <c r="AA240"/>
  <c r="K401"/>
  <c r="AE283"/>
  <c r="Y240"/>
  <c r="H191"/>
  <c r="D163"/>
  <c r="O142"/>
  <c r="G333"/>
  <c r="D224"/>
  <c r="Y169"/>
  <c r="AE121"/>
  <c r="K101"/>
  <c r="V80"/>
  <c r="AC55"/>
  <c r="I74"/>
  <c r="AE52"/>
  <c r="AA110"/>
  <c r="AF47"/>
  <c r="J296"/>
  <c r="V238"/>
  <c r="X197"/>
  <c r="D177"/>
  <c r="K152"/>
  <c r="V131"/>
  <c r="L117"/>
  <c r="AE104"/>
  <c r="U94"/>
  <c r="G84"/>
  <c r="V109"/>
  <c r="AA78"/>
  <c r="U48"/>
  <c r="C313"/>
  <c r="K255"/>
  <c r="B214"/>
  <c r="I181"/>
  <c r="T160"/>
  <c r="AE139"/>
  <c r="O119"/>
  <c r="E109"/>
  <c r="Z98"/>
  <c r="N86"/>
  <c r="D76"/>
  <c r="Y65"/>
  <c r="M53"/>
  <c r="C43"/>
  <c r="K345"/>
  <c r="G263"/>
  <c r="AC221"/>
  <c r="D189"/>
  <c r="C164"/>
  <c r="F143"/>
  <c r="F113"/>
  <c r="I76"/>
  <c r="AC44"/>
  <c r="S87"/>
  <c r="D72"/>
  <c r="X60"/>
  <c r="N50"/>
  <c r="Q37"/>
  <c r="AD300"/>
  <c r="G247"/>
  <c r="T197"/>
  <c r="AD175"/>
  <c r="B155"/>
  <c r="J121"/>
  <c r="AF91"/>
  <c r="AD57"/>
  <c r="F422"/>
  <c r="B467"/>
  <c r="O284"/>
  <c r="M235"/>
  <c r="G169"/>
  <c r="AC127"/>
  <c r="I289"/>
  <c r="N243"/>
  <c r="E202"/>
  <c r="E289"/>
  <c r="L243"/>
  <c r="C202"/>
  <c r="M164"/>
  <c r="X143"/>
  <c r="K472"/>
  <c r="I229"/>
  <c r="L172"/>
  <c r="AD197"/>
  <c r="R137"/>
  <c r="AF220"/>
  <c r="K139"/>
  <c r="P98"/>
  <c r="U71"/>
  <c r="Y43"/>
  <c r="AE48"/>
  <c r="AD89"/>
  <c r="H326"/>
  <c r="E237"/>
  <c r="X189"/>
  <c r="AB161"/>
  <c r="AA128"/>
  <c r="AA112"/>
  <c r="AC98"/>
  <c r="I82"/>
  <c r="H99"/>
  <c r="H59"/>
  <c r="AE309"/>
  <c r="K239"/>
  <c r="Z190"/>
  <c r="Y157"/>
  <c r="AD130"/>
  <c r="M113"/>
  <c r="W91"/>
  <c r="K459"/>
  <c r="W376"/>
  <c r="O269"/>
  <c r="Y171"/>
  <c r="S393"/>
  <c r="K256"/>
  <c r="U202"/>
  <c r="AE278"/>
  <c r="AC212"/>
  <c r="W166"/>
  <c r="AB139"/>
  <c r="K263"/>
  <c r="AD174"/>
  <c r="O121"/>
  <c r="N88"/>
  <c r="S61"/>
  <c r="S72"/>
  <c r="Y38"/>
  <c r="L59"/>
  <c r="AE285"/>
  <c r="AF216"/>
  <c r="V179"/>
  <c r="Z151"/>
  <c r="H121"/>
  <c r="Z107"/>
  <c r="AB93"/>
  <c r="H77"/>
  <c r="I84"/>
  <c r="U44"/>
  <c r="AD274"/>
  <c r="G219"/>
  <c r="X180"/>
  <c r="W147"/>
  <c r="J122"/>
  <c r="L108"/>
  <c r="AA91"/>
  <c r="AC77"/>
  <c r="P64"/>
  <c r="AE47"/>
  <c r="K363"/>
  <c r="F262"/>
  <c r="AA196"/>
  <c r="X169"/>
  <c r="L141"/>
  <c r="M92"/>
  <c r="S50"/>
  <c r="O380"/>
  <c r="Y294"/>
  <c r="K233"/>
  <c r="W153"/>
  <c r="AA307"/>
  <c r="K240"/>
  <c r="J358"/>
  <c r="S250"/>
  <c r="AA194"/>
  <c r="W158"/>
  <c r="V125"/>
  <c r="G227"/>
  <c r="AB156"/>
  <c r="I107"/>
  <c r="N80"/>
  <c r="R52"/>
  <c r="AF57"/>
  <c r="I116"/>
  <c r="AB457"/>
  <c r="T252"/>
  <c r="P197"/>
  <c r="T169"/>
  <c r="S136"/>
  <c r="W116"/>
  <c r="Y102"/>
  <c r="AB89"/>
  <c r="N79"/>
  <c r="O381"/>
  <c r="L160"/>
  <c r="X100"/>
  <c r="O59"/>
  <c r="M221"/>
  <c r="O118"/>
  <c r="AC68"/>
  <c r="F114"/>
  <c r="Y37"/>
  <c r="H91"/>
  <c r="U299"/>
  <c r="M161"/>
  <c r="I101"/>
  <c r="W51"/>
  <c r="O223"/>
  <c r="T119"/>
  <c r="Q64"/>
  <c r="G203"/>
  <c r="AB120"/>
  <c r="K71"/>
  <c r="U323"/>
  <c r="AC166"/>
  <c r="Z93"/>
  <c r="N122"/>
  <c r="Q319"/>
  <c r="R249"/>
  <c r="T171"/>
  <c r="K130"/>
  <c r="R178"/>
  <c r="H122"/>
  <c r="L94"/>
  <c r="K61"/>
  <c r="L73"/>
  <c r="AA44"/>
  <c r="V61"/>
  <c r="AD284"/>
  <c r="AB228"/>
  <c r="O180"/>
  <c r="S152"/>
  <c r="W124"/>
  <c r="V107"/>
  <c r="I94"/>
  <c r="G80"/>
  <c r="N85"/>
  <c r="I44"/>
  <c r="O293"/>
  <c r="X220"/>
  <c r="Q181"/>
  <c r="U153"/>
  <c r="F122"/>
  <c r="X108"/>
  <c r="O83"/>
  <c r="C354"/>
  <c r="I310"/>
  <c r="AD252"/>
  <c r="G153"/>
  <c r="O327"/>
  <c r="C248"/>
  <c r="AE347"/>
  <c r="M260"/>
  <c r="U204"/>
  <c r="N157"/>
  <c r="R129"/>
  <c r="Z246"/>
  <c r="L156"/>
  <c r="F112"/>
  <c r="J84"/>
  <c r="I51"/>
  <c r="AC62"/>
  <c r="X129"/>
  <c r="Z392"/>
  <c r="N262"/>
  <c r="X208"/>
  <c r="M170"/>
  <c r="Q142"/>
  <c r="F119"/>
  <c r="U102"/>
  <c r="H89"/>
  <c r="AD51"/>
  <c r="C70"/>
  <c r="K377"/>
  <c r="V266"/>
  <c r="T200"/>
  <c r="O171"/>
  <c r="S143"/>
  <c r="E117"/>
  <c r="W103"/>
  <c r="Y89"/>
  <c r="I73"/>
  <c r="K59"/>
  <c r="AC45"/>
  <c r="P318"/>
  <c r="S243"/>
  <c r="W192"/>
  <c r="N159"/>
  <c r="T125"/>
  <c r="AD85"/>
  <c r="AF43"/>
  <c r="W416"/>
  <c r="M358"/>
  <c r="AB326"/>
  <c r="Z216"/>
  <c r="AA157"/>
  <c r="Z366"/>
  <c r="N275"/>
  <c r="C232"/>
  <c r="R366"/>
  <c r="L275"/>
  <c r="AF231"/>
  <c r="S186"/>
  <c r="X159"/>
  <c r="C138"/>
  <c r="T314"/>
  <c r="V210"/>
  <c r="AF160"/>
  <c r="U119"/>
  <c r="AE97"/>
  <c r="J76"/>
  <c r="S53"/>
  <c r="U70"/>
  <c r="O48"/>
  <c r="T103"/>
  <c r="AD37"/>
  <c r="M277"/>
  <c r="AE231"/>
  <c r="L193"/>
  <c r="V171"/>
  <c r="AE148"/>
  <c r="J127"/>
  <c r="U114"/>
  <c r="J103"/>
  <c r="Q94"/>
  <c r="I86"/>
  <c r="AB77"/>
  <c r="H494"/>
  <c r="Q197"/>
  <c r="O131"/>
  <c r="R94"/>
  <c r="Q61"/>
  <c r="I311"/>
  <c r="S180"/>
  <c r="Q100"/>
  <c r="Z81"/>
  <c r="Z174"/>
  <c r="M89"/>
  <c r="AF302"/>
  <c r="X103"/>
  <c r="N61"/>
  <c r="D232"/>
  <c r="AF148"/>
  <c r="K103"/>
  <c r="J70"/>
  <c r="I37"/>
  <c r="F198"/>
  <c r="C124"/>
  <c r="D57"/>
  <c r="AD340"/>
  <c r="H188"/>
  <c r="AD122"/>
  <c r="AC89"/>
  <c r="AB56"/>
  <c r="E277"/>
  <c r="B171"/>
  <c r="K86"/>
  <c r="G267"/>
  <c r="AA103"/>
  <c r="E357"/>
  <c r="Z109"/>
  <c r="W222"/>
  <c r="O166"/>
  <c r="N133"/>
  <c r="Q237"/>
  <c r="AA155"/>
  <c r="D118"/>
  <c r="N96"/>
  <c r="W73"/>
  <c r="B52"/>
  <c r="D69"/>
  <c r="AB45"/>
  <c r="D99"/>
  <c r="AA424"/>
  <c r="J274"/>
  <c r="AD230"/>
  <c r="AA192"/>
  <c r="E170"/>
  <c r="O148"/>
  <c r="Y126"/>
  <c r="AB113"/>
  <c r="B103"/>
  <c r="G92"/>
  <c r="W80"/>
  <c r="AB103"/>
  <c r="H71"/>
  <c r="O38"/>
  <c r="S297"/>
  <c r="Q245"/>
  <c r="D200"/>
  <c r="M177"/>
  <c r="W155"/>
  <c r="AF132"/>
  <c r="Q117"/>
  <c r="V106"/>
  <c r="C87"/>
  <c r="AB466"/>
  <c r="J380"/>
  <c r="X293"/>
  <c r="C257"/>
  <c r="AE177"/>
  <c r="R132"/>
  <c r="AD310"/>
  <c r="G252"/>
  <c r="Y206"/>
  <c r="Z310"/>
  <c r="E252"/>
  <c r="W206"/>
  <c r="Z169"/>
  <c r="E148"/>
  <c r="N125"/>
  <c r="AD250"/>
  <c r="E181"/>
  <c r="W135"/>
  <c r="B108"/>
  <c r="L86"/>
  <c r="U63"/>
  <c r="AE41"/>
  <c r="Y58"/>
  <c r="E134"/>
  <c r="Y68"/>
  <c r="AF318"/>
  <c r="F254"/>
  <c r="Z210"/>
  <c r="Y182"/>
  <c r="C160"/>
  <c r="M138"/>
  <c r="G120"/>
  <c r="AA108"/>
  <c r="AF97"/>
  <c r="F87"/>
  <c r="B71"/>
  <c r="AC88"/>
  <c r="U56"/>
  <c r="B344"/>
  <c r="X268"/>
  <c r="M225"/>
  <c r="AF188"/>
  <c r="K167"/>
  <c r="U145"/>
  <c r="K123"/>
  <c r="P112"/>
  <c r="U101"/>
  <c r="J90"/>
  <c r="O79"/>
  <c r="T68"/>
  <c r="I57"/>
  <c r="N46"/>
  <c r="I407"/>
  <c r="V278"/>
  <c r="K235"/>
  <c r="Y194"/>
  <c r="Z171"/>
  <c r="AB149"/>
  <c r="M120"/>
  <c r="P87"/>
  <c r="H55"/>
  <c r="Z466"/>
  <c r="AC491"/>
  <c r="M282"/>
  <c r="W245"/>
  <c r="H170"/>
  <c r="AB126"/>
  <c r="S299"/>
  <c r="O244"/>
  <c r="D201"/>
  <c r="O299"/>
  <c r="M244"/>
  <c r="B201"/>
  <c r="AE166"/>
  <c r="I144"/>
  <c r="J439"/>
  <c r="S239"/>
  <c r="M173"/>
  <c r="B130"/>
  <c r="G105"/>
  <c r="P82"/>
  <c r="Z60"/>
  <c r="E39"/>
  <c r="Y54"/>
  <c r="H123"/>
  <c r="E60"/>
  <c r="M299"/>
  <c r="N246"/>
  <c r="C203"/>
  <c r="AB177"/>
  <c r="G156"/>
  <c r="Q134"/>
  <c r="X117"/>
  <c r="AC106"/>
  <c r="D97"/>
  <c r="AA88"/>
  <c r="O80"/>
  <c r="AD65"/>
  <c r="J238"/>
  <c r="D152"/>
  <c r="AB104"/>
  <c r="AA71"/>
  <c r="Z38"/>
  <c r="AB204"/>
  <c r="Y130"/>
  <c r="AA76"/>
  <c r="AC225"/>
  <c r="AE107"/>
  <c r="AE43"/>
  <c r="P153"/>
  <c r="I92"/>
  <c r="M273"/>
  <c r="U169"/>
  <c r="U113"/>
  <c r="T80"/>
  <c r="S47"/>
  <c r="AE239"/>
  <c r="O152"/>
  <c r="W58"/>
  <c r="U52"/>
  <c r="W219"/>
  <c r="Z142"/>
  <c r="H100"/>
  <c r="G67"/>
  <c r="M365"/>
  <c r="AD191"/>
  <c r="F117"/>
  <c r="AE62"/>
  <c r="U137"/>
  <c r="N58"/>
  <c r="AB165"/>
  <c r="J241"/>
  <c r="X175"/>
  <c r="W142"/>
  <c r="V274"/>
  <c r="J170"/>
  <c r="AD126"/>
  <c r="T102"/>
  <c r="AD80"/>
  <c r="I59"/>
  <c r="Z75"/>
  <c r="H53"/>
  <c r="AF119"/>
  <c r="AF51"/>
  <c r="K297"/>
  <c r="M245"/>
  <c r="AE199"/>
  <c r="L177"/>
  <c r="V155"/>
  <c r="AE132"/>
  <c r="P117"/>
  <c r="U106"/>
  <c r="J95"/>
  <c r="K84"/>
  <c r="S114"/>
  <c r="B81"/>
  <c r="B49"/>
  <c r="P326"/>
  <c r="AC257"/>
  <c r="R214"/>
  <c r="T184"/>
  <c r="AC161"/>
  <c r="H140"/>
  <c r="E121"/>
  <c r="Y109"/>
  <c r="N98"/>
  <c r="Q48"/>
  <c r="Q304"/>
  <c r="U322"/>
  <c r="Y291"/>
  <c r="E195"/>
  <c r="AF146"/>
  <c r="AA339"/>
  <c r="S264"/>
  <c r="H221"/>
  <c r="W339"/>
  <c r="Q264"/>
  <c r="F221"/>
  <c r="Z177"/>
  <c r="K154"/>
  <c r="U132"/>
  <c r="AA279"/>
  <c r="Q193"/>
  <c r="F150"/>
  <c r="I115"/>
  <c r="R92"/>
  <c r="AB70"/>
  <c r="G49"/>
  <c r="D65"/>
  <c r="B43"/>
  <c r="S90"/>
  <c r="Y343"/>
  <c r="T268"/>
  <c r="I225"/>
  <c r="AE188"/>
  <c r="J167"/>
  <c r="T145"/>
  <c r="J123"/>
  <c r="O112"/>
  <c r="T101"/>
  <c r="I90"/>
  <c r="J79"/>
  <c r="T99"/>
  <c r="R65"/>
  <c r="N443"/>
  <c r="H286"/>
  <c r="Y237"/>
  <c r="H196"/>
  <c r="R174"/>
  <c r="AA151"/>
  <c r="F130"/>
  <c r="D116"/>
  <c r="X104"/>
  <c r="AC93"/>
  <c r="C83"/>
  <c r="W71"/>
  <c r="AB60"/>
  <c r="B50"/>
  <c r="V38"/>
  <c r="D306"/>
  <c r="Y249"/>
  <c r="L204"/>
  <c r="J179"/>
  <c r="L157"/>
  <c r="AF129"/>
  <c r="S98"/>
  <c r="O66"/>
  <c r="Q472"/>
  <c r="T457"/>
  <c r="J311"/>
  <c r="P270"/>
  <c r="V184"/>
  <c r="K141"/>
  <c r="L324"/>
  <c r="AC258"/>
  <c r="R215"/>
  <c r="H324"/>
  <c r="AA258"/>
  <c r="P215"/>
  <c r="F173"/>
  <c r="P151"/>
  <c r="Z129"/>
  <c r="L264"/>
  <c r="AA187"/>
  <c r="P144"/>
  <c r="M111"/>
  <c r="W89"/>
  <c r="B68"/>
  <c r="K45"/>
  <c r="E62"/>
  <c r="C40"/>
  <c r="S78"/>
  <c r="J328"/>
  <c r="AB260"/>
  <c r="O215"/>
  <c r="D185"/>
  <c r="N163"/>
  <c r="W140"/>
  <c r="L121"/>
  <c r="Q110"/>
  <c r="V99"/>
  <c r="N91"/>
  <c r="B83"/>
  <c r="AC96"/>
  <c r="S279"/>
  <c r="X172"/>
  <c r="G115"/>
  <c r="F82"/>
  <c r="E49"/>
  <c r="F246"/>
  <c r="R155"/>
  <c r="T63"/>
  <c r="J320"/>
  <c r="I125"/>
  <c r="T64"/>
  <c r="B195"/>
  <c r="G76"/>
  <c r="N350"/>
  <c r="J190"/>
  <c r="H124"/>
  <c r="AD90"/>
  <c r="AC57"/>
  <c r="L282"/>
  <c r="D173"/>
  <c r="N89"/>
  <c r="H83"/>
  <c r="AF260"/>
  <c r="O163"/>
  <c r="R110"/>
  <c r="Q77"/>
  <c r="P44"/>
  <c r="S227"/>
  <c r="AF145"/>
  <c r="N49"/>
  <c r="AD178"/>
  <c r="C79"/>
  <c r="I217"/>
  <c r="L250"/>
  <c r="P222"/>
  <c r="O189"/>
  <c r="S173"/>
  <c r="F160"/>
  <c r="U143"/>
  <c r="W129"/>
  <c r="Q391"/>
  <c r="C331"/>
  <c r="H304"/>
  <c r="I278"/>
  <c r="X261"/>
  <c r="Z247"/>
  <c r="M234"/>
  <c r="AB217"/>
  <c r="AD203"/>
  <c r="AF390"/>
  <c r="AD330"/>
  <c r="D304"/>
  <c r="G278"/>
  <c r="V261"/>
  <c r="X247"/>
  <c r="K234"/>
  <c r="Z217"/>
  <c r="AB203"/>
  <c r="AD189"/>
  <c r="V511"/>
  <c r="I415"/>
  <c r="S371"/>
  <c r="AA282"/>
  <c r="S357"/>
  <c r="G368"/>
  <c r="C316"/>
  <c r="G288"/>
  <c r="R340"/>
  <c r="K277"/>
  <c r="P250"/>
  <c r="T222"/>
  <c r="S189"/>
  <c r="W173"/>
  <c r="J160"/>
  <c r="Y143"/>
  <c r="AA129"/>
  <c r="R392"/>
  <c r="K331"/>
  <c r="P304"/>
  <c r="M278"/>
  <c r="AB261"/>
  <c r="AD247"/>
  <c r="Q234"/>
  <c r="AF217"/>
  <c r="C204"/>
  <c r="B392"/>
  <c r="G331"/>
  <c r="L304"/>
  <c r="K278"/>
  <c r="Z261"/>
  <c r="AB247"/>
  <c r="O234"/>
  <c r="AD217"/>
  <c r="S206"/>
  <c r="I196"/>
  <c r="AB183"/>
  <c r="R173"/>
  <c r="H163"/>
  <c r="AA150"/>
  <c r="Q140"/>
  <c r="G130"/>
  <c r="H334"/>
  <c r="AC265"/>
  <c r="T224"/>
  <c r="R186"/>
  <c r="AC165"/>
  <c r="I145"/>
  <c r="D122"/>
  <c r="Y111"/>
  <c r="O101"/>
  <c r="C89"/>
  <c r="X78"/>
  <c r="N68"/>
  <c r="B56"/>
  <c r="W45"/>
  <c r="M74"/>
  <c r="P61"/>
  <c r="AC50"/>
  <c r="O40"/>
  <c r="L111"/>
  <c r="X79"/>
  <c r="M48"/>
  <c r="C475"/>
  <c r="H362"/>
  <c r="Z295"/>
  <c r="X246"/>
  <c r="AB174"/>
  <c r="S133"/>
  <c r="T300"/>
  <c r="D249"/>
  <c r="Z207"/>
  <c r="P300"/>
  <c r="B249"/>
  <c r="X207"/>
  <c r="H167"/>
  <c r="S146"/>
  <c r="AD125"/>
  <c r="T240"/>
  <c r="B178"/>
  <c r="X136"/>
  <c r="O105"/>
  <c r="Z84"/>
  <c r="F64"/>
  <c r="M39"/>
  <c r="H57"/>
  <c r="G136"/>
  <c r="AC60"/>
  <c r="Z312"/>
  <c r="G255"/>
  <c r="U205"/>
  <c r="H181"/>
  <c r="S160"/>
  <c r="Z135"/>
  <c r="N119"/>
  <c r="D109"/>
  <c r="W96"/>
  <c r="M86"/>
  <c r="U74"/>
  <c r="B85"/>
  <c r="O54"/>
  <c r="D346"/>
  <c r="S263"/>
  <c r="J222"/>
  <c r="Q189"/>
  <c r="X164"/>
  <c r="D144"/>
  <c r="S123"/>
  <c r="G111"/>
  <c r="AB100"/>
  <c r="R90"/>
  <c r="F78"/>
  <c r="AA67"/>
  <c r="Q57"/>
  <c r="E45"/>
  <c r="P382"/>
  <c r="W279"/>
  <c r="F230"/>
  <c r="H193"/>
  <c r="K172"/>
  <c r="J147"/>
  <c r="AA118"/>
  <c r="I88"/>
  <c r="L51"/>
  <c r="V90"/>
  <c r="I77"/>
  <c r="K63"/>
  <c r="P52"/>
  <c r="U41"/>
  <c r="O317"/>
  <c r="O255"/>
  <c r="F214"/>
  <c r="D181"/>
  <c r="F159"/>
  <c r="X137"/>
  <c r="G98"/>
  <c r="M64"/>
  <c r="P439"/>
  <c r="F376"/>
  <c r="AE300"/>
  <c r="N268"/>
  <c r="O177"/>
  <c r="F136"/>
  <c r="J322"/>
  <c r="V251"/>
  <c r="M210"/>
  <c r="F322"/>
  <c r="T251"/>
  <c r="K210"/>
  <c r="U172"/>
  <c r="AB147"/>
  <c r="H127"/>
  <c r="J262"/>
  <c r="T180"/>
  <c r="O214"/>
  <c r="C154"/>
  <c r="B254"/>
  <c r="W151"/>
  <c r="AA109"/>
  <c r="Z76"/>
  <c r="AD48"/>
  <c r="S60"/>
  <c r="M108"/>
  <c r="AB346"/>
  <c r="Y257"/>
  <c r="AC194"/>
  <c r="C168"/>
  <c r="G140"/>
  <c r="N115"/>
  <c r="P101"/>
  <c r="C88"/>
  <c r="Q108"/>
  <c r="W66"/>
  <c r="R354"/>
  <c r="U249"/>
  <c r="AF196"/>
  <c r="E169"/>
  <c r="D136"/>
  <c r="AE115"/>
  <c r="R102"/>
  <c r="AF455"/>
  <c r="AA349"/>
  <c r="K341"/>
  <c r="D182"/>
  <c r="N128"/>
  <c r="B279"/>
  <c r="AE212"/>
  <c r="N298"/>
  <c r="T235"/>
  <c r="AC172"/>
  <c r="B145"/>
  <c r="C329"/>
  <c r="I185"/>
  <c r="S131"/>
  <c r="Y99"/>
  <c r="X66"/>
  <c r="AB38"/>
  <c r="I50"/>
  <c r="Z77"/>
  <c r="T306"/>
  <c r="U237"/>
  <c r="AA184"/>
  <c r="AF157"/>
  <c r="E130"/>
  <c r="M110"/>
  <c r="O96"/>
  <c r="AC82"/>
  <c r="N93"/>
  <c r="I52"/>
  <c r="AF310"/>
  <c r="Q229"/>
  <c r="AD186"/>
  <c r="C159"/>
  <c r="B126"/>
  <c r="AD110"/>
  <c r="Q97"/>
  <c r="AF80"/>
  <c r="C67"/>
  <c r="E53"/>
  <c r="I470"/>
  <c r="R274"/>
  <c r="Z218"/>
  <c r="F175"/>
  <c r="Y146"/>
  <c r="N109"/>
  <c r="AF59"/>
  <c r="AC413"/>
  <c r="AB341"/>
  <c r="AE253"/>
  <c r="D166"/>
  <c r="R358"/>
  <c r="U250"/>
  <c r="E450"/>
  <c r="J273"/>
  <c r="H207"/>
  <c r="AB163"/>
  <c r="AF135"/>
  <c r="AA247"/>
  <c r="I169"/>
  <c r="T118"/>
  <c r="S85"/>
  <c r="W57"/>
  <c r="T69"/>
  <c r="F135"/>
  <c r="K50"/>
  <c r="I273"/>
  <c r="G207"/>
  <c r="Z175"/>
  <c r="AD147"/>
  <c r="J119"/>
  <c r="L105"/>
  <c r="AF93"/>
  <c r="P81"/>
  <c r="C54"/>
  <c r="M193"/>
  <c r="AF108"/>
  <c r="W67"/>
  <c r="X294"/>
  <c r="AC142"/>
  <c r="G106"/>
  <c r="R166"/>
  <c r="H52"/>
  <c r="AC134"/>
  <c r="P55"/>
  <c r="AC177"/>
  <c r="Q109"/>
  <c r="H68"/>
  <c r="P256"/>
  <c r="AD143"/>
  <c r="Z113"/>
  <c r="H236"/>
  <c r="R134"/>
  <c r="AA87"/>
  <c r="J38"/>
  <c r="V183"/>
  <c r="M80"/>
  <c r="F154"/>
  <c r="F50"/>
  <c r="N97"/>
  <c r="P183"/>
  <c r="S138"/>
  <c r="E225"/>
  <c r="C131"/>
  <c r="R100"/>
  <c r="V72"/>
  <c r="U39"/>
  <c r="AF49"/>
  <c r="AF95"/>
  <c r="W309"/>
  <c r="G239"/>
  <c r="Y190"/>
  <c r="X157"/>
  <c r="AC130"/>
  <c r="L113"/>
  <c r="AA96"/>
  <c r="Y82"/>
  <c r="K102"/>
  <c r="J53"/>
  <c r="D314"/>
  <c r="M241"/>
  <c r="V186"/>
  <c r="AA159"/>
  <c r="AE131"/>
  <c r="K111"/>
  <c r="Y93"/>
  <c r="AA433"/>
  <c r="Z339"/>
  <c r="S273"/>
  <c r="AA173"/>
  <c r="H348"/>
  <c r="O260"/>
  <c r="W204"/>
  <c r="W270"/>
  <c r="AE214"/>
  <c r="Y168"/>
  <c r="X135"/>
  <c r="O267"/>
  <c r="AF176"/>
  <c r="K117"/>
  <c r="P90"/>
  <c r="T62"/>
  <c r="K68"/>
  <c r="Z39"/>
  <c r="N65"/>
  <c r="Z274"/>
  <c r="C219"/>
  <c r="W180"/>
  <c r="V147"/>
  <c r="I122"/>
  <c r="K108"/>
  <c r="Z91"/>
  <c r="X77"/>
  <c r="L87"/>
  <c r="AA38"/>
  <c r="AF276"/>
  <c r="I221"/>
  <c r="T176"/>
  <c r="Y149"/>
  <c r="Z122"/>
  <c r="J106"/>
  <c r="L92"/>
  <c r="AD78"/>
  <c r="N62"/>
  <c r="P48"/>
  <c r="H374"/>
  <c r="AC253"/>
  <c r="W199"/>
  <c r="Y170"/>
  <c r="O136"/>
  <c r="AD93"/>
  <c r="N53"/>
  <c r="N430"/>
  <c r="Q450"/>
  <c r="J471"/>
  <c r="O237"/>
  <c r="F168"/>
  <c r="Z124"/>
  <c r="K291"/>
  <c r="M242"/>
  <c r="B199"/>
  <c r="G291"/>
  <c r="K242"/>
  <c r="AE198"/>
  <c r="AC164"/>
  <c r="H143"/>
  <c r="Y391"/>
  <c r="K231"/>
  <c r="K171"/>
  <c r="AE127"/>
  <c r="E103"/>
  <c r="O81"/>
  <c r="Y59"/>
  <c r="C37"/>
  <c r="X53"/>
  <c r="F121"/>
  <c r="AD53"/>
  <c r="I295"/>
  <c r="L244"/>
  <c r="AD198"/>
  <c r="AA176"/>
  <c r="F155"/>
  <c r="O132"/>
  <c r="H117"/>
  <c r="M106"/>
  <c r="S96"/>
  <c r="K88"/>
  <c r="AD79"/>
  <c r="AB59"/>
  <c r="B230"/>
  <c r="AE147"/>
  <c r="Z102"/>
  <c r="Y69"/>
  <c r="AA481"/>
  <c r="D197"/>
  <c r="AA122"/>
  <c r="I112"/>
  <c r="M209"/>
  <c r="AC105"/>
  <c r="AC41"/>
  <c r="AE144"/>
  <c r="G86"/>
  <c r="E265"/>
  <c r="Q165"/>
  <c r="S111"/>
  <c r="R78"/>
  <c r="Q45"/>
  <c r="W231"/>
  <c r="C148"/>
  <c r="Q52"/>
  <c r="W46"/>
  <c r="O211"/>
  <c r="V138"/>
  <c r="F98"/>
  <c r="E65"/>
  <c r="F340"/>
  <c r="Z187"/>
  <c r="H111"/>
  <c r="H51"/>
  <c r="M129"/>
  <c r="J54"/>
  <c r="T157"/>
  <c r="H239"/>
  <c r="W174"/>
  <c r="V141"/>
  <c r="R270"/>
  <c r="H168"/>
  <c r="I123"/>
  <c r="S101"/>
  <c r="AC79"/>
  <c r="G57"/>
  <c r="Q74"/>
  <c r="G52"/>
  <c r="AA114"/>
  <c r="Y48"/>
  <c r="G293"/>
  <c r="I241"/>
  <c r="AF197"/>
  <c r="K176"/>
  <c r="T153"/>
  <c r="AD131"/>
  <c r="AE116"/>
  <c r="T105"/>
  <c r="Y94"/>
  <c r="Z83"/>
  <c r="P111"/>
  <c r="P79"/>
  <c r="P47"/>
  <c r="H318"/>
  <c r="AA255"/>
  <c r="P212"/>
  <c r="R182"/>
  <c r="AB160"/>
  <c r="G139"/>
  <c r="D120"/>
  <c r="I109"/>
  <c r="M97"/>
  <c r="G528"/>
  <c r="AF287"/>
  <c r="Q318"/>
  <c r="W277"/>
  <c r="AF190"/>
  <c r="AD144"/>
  <c r="S331"/>
  <c r="Q262"/>
  <c r="F219"/>
  <c r="O331"/>
  <c r="O262"/>
  <c r="D219"/>
  <c r="AE174"/>
  <c r="J153"/>
  <c r="T131"/>
  <c r="S271"/>
  <c r="O191"/>
  <c r="D148"/>
  <c r="G113"/>
  <c r="Q91"/>
  <c r="AA69"/>
  <c r="E47"/>
  <c r="AD63"/>
  <c r="AF41"/>
  <c r="M84"/>
  <c r="U339"/>
  <c r="R266"/>
  <c r="E221"/>
  <c r="AD187"/>
  <c r="I166"/>
  <c r="R143"/>
  <c r="Y122"/>
  <c r="AD111"/>
  <c r="S100"/>
  <c r="X89"/>
  <c r="Y78"/>
  <c r="Q96"/>
  <c r="E64"/>
  <c r="M410"/>
  <c r="C279"/>
  <c r="W235"/>
  <c r="G195"/>
  <c r="P172"/>
  <c r="Z150"/>
  <c r="E129"/>
  <c r="C115"/>
  <c r="H104"/>
  <c r="M93"/>
  <c r="B82"/>
  <c r="G71"/>
  <c r="L60"/>
  <c r="AF48"/>
  <c r="F38"/>
  <c r="AE301"/>
  <c r="U245"/>
  <c r="Y201"/>
  <c r="I178"/>
  <c r="J155"/>
  <c r="V127"/>
  <c r="B97"/>
  <c r="H63"/>
  <c r="B409"/>
  <c r="S424"/>
  <c r="B303"/>
  <c r="L266"/>
  <c r="T182"/>
  <c r="G137"/>
  <c r="H320"/>
  <c r="AA256"/>
  <c r="N211"/>
  <c r="D320"/>
  <c r="Y256"/>
  <c r="L211"/>
  <c r="E172"/>
  <c r="O150"/>
  <c r="X127"/>
  <c r="H260"/>
  <c r="Y185"/>
  <c r="L140"/>
  <c r="L110"/>
  <c r="V88"/>
  <c r="AE65"/>
  <c r="J44"/>
  <c r="D61"/>
  <c r="AF37"/>
  <c r="T75"/>
  <c r="F324"/>
  <c r="X256"/>
  <c r="M213"/>
  <c r="C184"/>
  <c r="L161"/>
  <c r="V139"/>
  <c r="AA120"/>
  <c r="P109"/>
  <c r="F99"/>
  <c r="AC90"/>
  <c r="Q82"/>
  <c r="W90"/>
  <c r="K271"/>
  <c r="T168"/>
  <c r="E113"/>
  <c r="D80"/>
  <c r="C47"/>
  <c r="AC237"/>
  <c r="F151"/>
  <c r="F57"/>
  <c r="Y303"/>
  <c r="L120"/>
  <c r="P60"/>
  <c r="Y186"/>
  <c r="J117"/>
  <c r="V332"/>
  <c r="F186"/>
  <c r="AC121"/>
  <c r="AB88"/>
  <c r="AA55"/>
  <c r="AF272"/>
  <c r="AE168"/>
  <c r="L83"/>
  <c r="AC76"/>
  <c r="X252"/>
  <c r="K159"/>
  <c r="P108"/>
  <c r="O75"/>
  <c r="N42"/>
  <c r="K219"/>
  <c r="T141"/>
  <c r="AA42"/>
  <c r="V170"/>
  <c r="AD74"/>
  <c r="H200"/>
  <c r="Z257"/>
  <c r="X191"/>
  <c r="AE150"/>
  <c r="I335"/>
  <c r="Z186"/>
  <c r="I137"/>
  <c r="Z108"/>
  <c r="D86"/>
  <c r="N64"/>
  <c r="X42"/>
  <c r="Q58"/>
  <c r="P137"/>
  <c r="D71"/>
  <c r="AE317"/>
  <c r="W255"/>
  <c r="L212"/>
  <c r="Q182"/>
  <c r="AA160"/>
  <c r="F139"/>
  <c r="C120"/>
  <c r="H109"/>
  <c r="M98"/>
  <c r="B87"/>
  <c r="J75"/>
  <c r="C90"/>
  <c r="I56"/>
  <c r="E347"/>
  <c r="J270"/>
  <c r="AB224"/>
  <c r="Y189"/>
  <c r="D168"/>
  <c r="M145"/>
  <c r="Y123"/>
  <c r="AB112"/>
  <c r="Q101"/>
  <c r="AA267"/>
  <c r="I466"/>
  <c r="K356"/>
  <c r="C333"/>
  <c r="AC219"/>
  <c r="K157"/>
  <c r="C377"/>
  <c r="AE276"/>
  <c r="R231"/>
  <c r="R376"/>
  <c r="AC276"/>
  <c r="P231"/>
  <c r="E188"/>
  <c r="Q160"/>
  <c r="Z137"/>
  <c r="Z320"/>
  <c r="Y213"/>
  <c r="P160"/>
  <c r="N120"/>
  <c r="X98"/>
  <c r="B76"/>
  <c r="L54"/>
  <c r="R71"/>
  <c r="G48"/>
  <c r="AD105"/>
  <c r="I40"/>
  <c r="AD278"/>
  <c r="S235"/>
  <c r="F195"/>
  <c r="O172"/>
  <c r="Y150"/>
  <c r="D129"/>
  <c r="B115"/>
  <c r="G104"/>
  <c r="L93"/>
  <c r="AB81"/>
  <c r="L107"/>
  <c r="AE74"/>
  <c r="R41"/>
  <c r="AB306"/>
  <c r="F250"/>
  <c r="X204"/>
  <c r="W179"/>
  <c r="B158"/>
  <c r="K135"/>
  <c r="V118"/>
  <c r="AA107"/>
  <c r="P96"/>
  <c r="U85"/>
  <c r="Z74"/>
  <c r="O63"/>
  <c r="T52"/>
  <c r="Y41"/>
  <c r="X326"/>
  <c r="D260"/>
  <c r="X216"/>
  <c r="O184"/>
  <c r="Q162"/>
  <c r="K140"/>
  <c r="K106"/>
  <c r="C74"/>
  <c r="AC40"/>
  <c r="V341"/>
  <c r="T333"/>
  <c r="L310"/>
  <c r="N204"/>
  <c r="U151"/>
  <c r="J350"/>
  <c r="H269"/>
  <c r="AB225"/>
  <c r="B350"/>
  <c r="F269"/>
  <c r="Z225"/>
  <c r="O182"/>
  <c r="U156"/>
  <c r="AE134"/>
  <c r="D298"/>
  <c r="J198"/>
  <c r="Z154"/>
  <c r="S117"/>
  <c r="AB94"/>
  <c r="G73"/>
  <c r="Q51"/>
  <c r="N67"/>
  <c r="L45"/>
  <c r="R97"/>
  <c r="P368"/>
  <c r="G271"/>
  <c r="AA227"/>
  <c r="I190"/>
  <c r="S168"/>
  <c r="AC146"/>
  <c r="G124"/>
  <c r="D113"/>
  <c r="I102"/>
  <c r="P93"/>
  <c r="H85"/>
  <c r="P73"/>
  <c r="C345"/>
  <c r="I189"/>
  <c r="O123"/>
  <c r="N90"/>
  <c r="M57"/>
  <c r="G279"/>
  <c r="C172"/>
  <c r="AB87"/>
  <c r="AC56"/>
  <c r="J158"/>
  <c r="E81"/>
  <c r="R258"/>
  <c r="AE78"/>
  <c r="V49"/>
  <c r="S215"/>
  <c r="X140"/>
  <c r="G99"/>
  <c r="F66"/>
  <c r="AB348"/>
  <c r="AB189"/>
  <c r="K114"/>
  <c r="X107"/>
  <c r="AC307"/>
  <c r="AE179"/>
  <c r="Z118"/>
  <c r="Y85"/>
  <c r="X52"/>
  <c r="T260"/>
  <c r="Y162"/>
  <c r="O74"/>
  <c r="F234"/>
  <c r="S95"/>
  <c r="P286"/>
  <c r="Y84"/>
  <c r="Q255"/>
  <c r="U227"/>
  <c r="Z200"/>
  <c r="V176"/>
  <c r="X162"/>
  <c r="Z148"/>
  <c r="J132"/>
  <c r="I422"/>
  <c r="N342"/>
  <c r="M309"/>
  <c r="Q281"/>
  <c r="N267"/>
  <c r="AC250"/>
  <c r="AE236"/>
  <c r="B223"/>
  <c r="Q206"/>
  <c r="H421"/>
  <c r="J342"/>
  <c r="I309"/>
  <c r="M281"/>
  <c r="L267"/>
  <c r="AA250"/>
  <c r="AC236"/>
  <c r="AE222"/>
  <c r="O206"/>
  <c r="B193"/>
  <c r="D179"/>
  <c r="R456"/>
  <c r="H392"/>
  <c r="I328"/>
  <c r="AF370"/>
  <c r="C388"/>
  <c r="M326"/>
  <c r="L293"/>
  <c r="AC357"/>
  <c r="G297"/>
  <c r="U255"/>
  <c r="Y227"/>
  <c r="AD200"/>
  <c r="Z176"/>
  <c r="AB162"/>
  <c r="AD148"/>
  <c r="N132"/>
  <c r="K424"/>
  <c r="V342"/>
  <c r="U309"/>
  <c r="Y281"/>
  <c r="R267"/>
  <c r="B251"/>
  <c r="D237"/>
  <c r="F223"/>
  <c r="U206"/>
  <c r="J423"/>
  <c r="R342"/>
  <c r="Q309"/>
  <c r="U281"/>
  <c r="P267"/>
  <c r="AE250"/>
  <c r="B237"/>
  <c r="D223"/>
  <c r="U208"/>
  <c r="K198"/>
  <c r="AF187"/>
  <c r="T175"/>
  <c r="J165"/>
  <c r="AE154"/>
  <c r="S142"/>
  <c r="I132"/>
  <c r="F404"/>
  <c r="F274"/>
  <c r="AB232"/>
  <c r="Z194"/>
  <c r="B170"/>
  <c r="M149"/>
  <c r="X128"/>
  <c r="AA113"/>
  <c r="Q103"/>
  <c r="G93"/>
  <c r="Z80"/>
  <c r="P70"/>
  <c r="F60"/>
  <c r="Y47"/>
  <c r="O37"/>
  <c r="X65"/>
  <c r="D53"/>
  <c r="U42"/>
  <c r="AD121"/>
  <c r="O86"/>
  <c r="AE54"/>
  <c r="AF548"/>
  <c r="AA432"/>
  <c r="K312"/>
  <c r="Y279"/>
  <c r="E183"/>
  <c r="AA141"/>
  <c r="U333"/>
  <c r="L257"/>
  <c r="C216"/>
  <c r="Q333"/>
  <c r="J257"/>
  <c r="AF215"/>
  <c r="P175"/>
  <c r="W150"/>
  <c r="C130"/>
  <c r="U273"/>
  <c r="J186"/>
  <c r="AF144"/>
  <c r="W113"/>
  <c r="AD88"/>
  <c r="J68"/>
  <c r="U47"/>
  <c r="L61"/>
  <c r="K40"/>
  <c r="C86"/>
  <c r="K329"/>
  <c r="O263"/>
  <c r="F222"/>
  <c r="L185"/>
  <c r="W164"/>
  <c r="C144"/>
  <c r="P121"/>
  <c r="F111"/>
  <c r="AA100"/>
  <c r="O88"/>
  <c r="AF77"/>
  <c r="J97"/>
  <c r="I60"/>
  <c r="S385"/>
  <c r="D280"/>
  <c r="R230"/>
  <c r="U193"/>
  <c r="AF172"/>
  <c r="H148"/>
  <c r="S127"/>
  <c r="K115"/>
  <c r="AD102"/>
  <c r="T92"/>
  <c r="J82"/>
  <c r="AC69"/>
  <c r="S59"/>
  <c r="I49"/>
  <c r="L498"/>
  <c r="Y295"/>
  <c r="V246"/>
  <c r="L197"/>
  <c r="W176"/>
  <c r="Z155"/>
  <c r="D123"/>
  <c r="W94"/>
  <c r="AF63"/>
  <c r="I93"/>
  <c r="AA79"/>
  <c r="O67"/>
  <c r="R54"/>
  <c r="W43"/>
  <c r="AF352"/>
  <c r="W263"/>
  <c r="N222"/>
  <c r="L189"/>
  <c r="J163"/>
  <c r="M142"/>
  <c r="S110"/>
  <c r="E72"/>
  <c r="F37"/>
  <c r="N333"/>
  <c r="P317"/>
  <c r="W289"/>
  <c r="L202"/>
  <c r="N144"/>
  <c r="Z338"/>
  <c r="G268"/>
  <c r="U218"/>
  <c r="V338"/>
  <c r="E268"/>
  <c r="S218"/>
  <c r="J177"/>
  <c r="E156"/>
  <c r="L131"/>
  <c r="Z278"/>
  <c r="E197"/>
  <c r="AE230"/>
  <c r="K162"/>
  <c r="I375"/>
  <c r="B162"/>
  <c r="AF114"/>
  <c r="F88"/>
  <c r="E55"/>
  <c r="AB65"/>
  <c r="P37"/>
  <c r="L39"/>
  <c r="F270"/>
  <c r="N214"/>
  <c r="H173"/>
  <c r="L145"/>
  <c r="D121"/>
  <c r="S104"/>
  <c r="U90"/>
  <c r="O76"/>
  <c r="S74"/>
  <c r="G468"/>
  <c r="L272"/>
  <c r="J206"/>
  <c r="J174"/>
  <c r="O147"/>
  <c r="C119"/>
  <c r="E105"/>
  <c r="L48"/>
  <c r="K416"/>
  <c r="P285"/>
  <c r="B224"/>
  <c r="X138"/>
  <c r="R298"/>
  <c r="V235"/>
  <c r="G323"/>
  <c r="AD245"/>
  <c r="G190"/>
  <c r="G150"/>
  <c r="P502"/>
  <c r="AC217"/>
  <c r="AC141"/>
  <c r="AD104"/>
  <c r="D78"/>
  <c r="C45"/>
  <c r="R55"/>
  <c r="F109"/>
  <c r="I327"/>
  <c r="B250"/>
  <c r="G196"/>
  <c r="F163"/>
  <c r="J135"/>
  <c r="C116"/>
  <c r="R99"/>
  <c r="T85"/>
  <c r="AC108"/>
  <c r="P59"/>
  <c r="Y335"/>
  <c r="H252"/>
  <c r="D192"/>
  <c r="H164"/>
  <c r="M137"/>
  <c r="B114"/>
  <c r="D100"/>
  <c r="F86"/>
  <c r="U69"/>
  <c r="H56"/>
  <c r="J42"/>
  <c r="S289"/>
  <c r="E229"/>
  <c r="Q186"/>
  <c r="H153"/>
  <c r="Y116"/>
  <c r="P75"/>
  <c r="D442"/>
  <c r="P417"/>
  <c r="T318"/>
  <c r="N176"/>
  <c r="F451"/>
  <c r="L273"/>
  <c r="J207"/>
  <c r="C287"/>
  <c r="AB227"/>
  <c r="B169"/>
  <c r="G142"/>
  <c r="L306"/>
  <c r="S179"/>
  <c r="AA123"/>
  <c r="AD96"/>
  <c r="AC63"/>
  <c r="F75"/>
  <c r="M46"/>
  <c r="G66"/>
  <c r="E291"/>
  <c r="AC229"/>
  <c r="AE180"/>
  <c r="D153"/>
  <c r="I126"/>
  <c r="O108"/>
  <c r="C96"/>
  <c r="X85"/>
  <c r="O78"/>
  <c r="Y221"/>
  <c r="K127"/>
  <c r="AE75"/>
  <c r="L378"/>
  <c r="O176"/>
  <c r="Q44"/>
  <c r="O195"/>
  <c r="I85"/>
  <c r="AF169"/>
  <c r="I80"/>
  <c r="AA223"/>
  <c r="Y117"/>
  <c r="P76"/>
  <c r="AB394"/>
  <c r="W160"/>
  <c r="G46"/>
  <c r="N324"/>
  <c r="C151"/>
  <c r="D96"/>
  <c r="Z54"/>
  <c r="J202"/>
  <c r="J105"/>
  <c r="V250"/>
  <c r="V66"/>
  <c r="D149"/>
  <c r="Q216"/>
  <c r="AA146"/>
  <c r="F258"/>
  <c r="Y153"/>
  <c r="W105"/>
  <c r="AA77"/>
  <c r="AF50"/>
  <c r="K56"/>
  <c r="X111"/>
  <c r="H360"/>
  <c r="Q249"/>
  <c r="AE196"/>
  <c r="D169"/>
  <c r="C136"/>
  <c r="AD115"/>
  <c r="Q102"/>
  <c r="AF85"/>
  <c r="C110"/>
  <c r="E68"/>
  <c r="X334"/>
  <c r="Y253"/>
  <c r="B198"/>
  <c r="AF164"/>
  <c r="E137"/>
  <c r="AF116"/>
  <c r="P100"/>
  <c r="G496"/>
  <c r="D358"/>
  <c r="J308"/>
  <c r="AB186"/>
  <c r="P130"/>
  <c r="Y270"/>
  <c r="B215"/>
  <c r="V306"/>
  <c r="L227"/>
  <c r="AD173"/>
  <c r="C146"/>
  <c r="B296"/>
  <c r="M189"/>
  <c r="U133"/>
  <c r="U95"/>
  <c r="Y67"/>
  <c r="AD40"/>
  <c r="E46"/>
  <c r="AC80"/>
  <c r="X310"/>
  <c r="M229"/>
  <c r="AC186"/>
  <c r="B159"/>
  <c r="AF125"/>
  <c r="AC110"/>
  <c r="P97"/>
  <c r="AA80"/>
  <c r="AE94"/>
  <c r="V53"/>
  <c r="P294"/>
  <c r="U233"/>
  <c r="AE187"/>
  <c r="AD154"/>
  <c r="C127"/>
  <c r="AE111"/>
  <c r="O95"/>
  <c r="Q81"/>
  <c r="S67"/>
  <c r="C51"/>
  <c r="U37"/>
  <c r="T276"/>
  <c r="R210"/>
  <c r="G176"/>
  <c r="AA148"/>
  <c r="H103"/>
  <c r="R61"/>
  <c r="AF375"/>
  <c r="N384"/>
  <c r="AC298"/>
  <c r="H262"/>
  <c r="P178"/>
  <c r="E135"/>
  <c r="D316"/>
  <c r="W252"/>
  <c r="L209"/>
  <c r="AE315"/>
  <c r="U252"/>
  <c r="J209"/>
  <c r="D171"/>
  <c r="M148"/>
  <c r="W126"/>
  <c r="D256"/>
  <c r="U181"/>
  <c r="J138"/>
  <c r="K109"/>
  <c r="T86"/>
  <c r="AD64"/>
  <c r="I43"/>
  <c r="B59"/>
  <c r="K203"/>
  <c r="M72"/>
  <c r="AC315"/>
  <c r="V254"/>
  <c r="K211"/>
  <c r="AF181"/>
  <c r="K160"/>
  <c r="U138"/>
  <c r="Z119"/>
  <c r="AE108"/>
  <c r="U98"/>
  <c r="M90"/>
  <c r="AF81"/>
  <c r="U84"/>
  <c r="C263"/>
  <c r="P164"/>
  <c r="C111"/>
  <c r="B78"/>
  <c r="AF44"/>
  <c r="U229"/>
  <c r="B147"/>
  <c r="AE50"/>
  <c r="O275"/>
  <c r="H116"/>
  <c r="L56"/>
  <c r="Q178"/>
  <c r="W110"/>
  <c r="F316"/>
  <c r="B182"/>
  <c r="AA119"/>
  <c r="Z86"/>
  <c r="Y53"/>
  <c r="X264"/>
  <c r="AA164"/>
  <c r="R77"/>
  <c r="O70"/>
  <c r="P244"/>
  <c r="G155"/>
  <c r="N106"/>
  <c r="M73"/>
  <c r="L40"/>
  <c r="C211"/>
  <c r="AE136"/>
  <c r="I130"/>
  <c r="N162"/>
  <c r="Z70"/>
  <c r="AC190"/>
  <c r="X255"/>
  <c r="V189"/>
  <c r="AD149"/>
  <c r="AF326"/>
  <c r="X184"/>
  <c r="G135"/>
  <c r="X106"/>
  <c r="C85"/>
  <c r="M63"/>
  <c r="V40"/>
  <c r="P57"/>
  <c r="D133"/>
  <c r="U64"/>
  <c r="AA313"/>
  <c r="U253"/>
  <c r="H208"/>
  <c r="P181"/>
  <c r="Z159"/>
  <c r="D137"/>
  <c r="R119"/>
  <c r="W108"/>
  <c r="L97"/>
  <c r="Q86"/>
  <c r="AD67"/>
  <c r="AE86"/>
  <c r="AA54"/>
  <c r="AF342"/>
  <c r="F266"/>
  <c r="Z222"/>
  <c r="X188"/>
  <c r="B166"/>
  <c r="L144"/>
  <c r="G123"/>
  <c r="AA111"/>
  <c r="AF100"/>
  <c r="AF177"/>
  <c r="G372"/>
  <c r="C348"/>
  <c r="Z324"/>
  <c r="U211"/>
  <c r="I155"/>
  <c r="X364"/>
  <c r="AA272"/>
  <c r="P229"/>
  <c r="P364"/>
  <c r="Y272"/>
  <c r="N229"/>
  <c r="C186"/>
  <c r="O158"/>
  <c r="Y136"/>
  <c r="R312"/>
  <c r="Q205"/>
  <c r="N158"/>
  <c r="M119"/>
  <c r="V96"/>
  <c r="AF74"/>
  <c r="K53"/>
  <c r="L69"/>
  <c r="F47"/>
  <c r="AE102"/>
  <c r="L441"/>
  <c r="AB276"/>
  <c r="Q233"/>
  <c r="D193"/>
  <c r="N171"/>
  <c r="X149"/>
  <c r="B127"/>
  <c r="Q114"/>
  <c r="V103"/>
  <c r="K92"/>
  <c r="L81"/>
  <c r="Z105"/>
  <c r="T71"/>
  <c r="M40"/>
  <c r="X302"/>
  <c r="B246"/>
  <c r="V202"/>
  <c r="V178"/>
  <c r="AE155"/>
  <c r="J134"/>
  <c r="F118"/>
  <c r="Z106"/>
  <c r="AE95"/>
  <c r="E85"/>
  <c r="Y73"/>
  <c r="AD62"/>
  <c r="D52"/>
  <c r="X40"/>
  <c r="T322"/>
  <c r="B258"/>
  <c r="T212"/>
  <c r="N183"/>
  <c r="P161"/>
  <c r="AF137"/>
  <c r="AC104"/>
  <c r="Q72"/>
  <c r="R37"/>
  <c r="F325"/>
  <c r="Z327"/>
  <c r="AA293"/>
  <c r="J200"/>
  <c r="S149"/>
  <c r="AB340"/>
  <c r="F267"/>
  <c r="Z223"/>
  <c r="X340"/>
  <c r="D267"/>
  <c r="X223"/>
  <c r="K178"/>
  <c r="T155"/>
  <c r="AD133"/>
  <c r="S281"/>
  <c r="D196"/>
  <c r="X152"/>
  <c r="Q115"/>
  <c r="AA93"/>
  <c r="F72"/>
  <c r="O49"/>
  <c r="M66"/>
  <c r="K44"/>
  <c r="L91"/>
  <c r="AE351"/>
  <c r="E269"/>
  <c r="W223"/>
  <c r="H189"/>
  <c r="R167"/>
  <c r="AA144"/>
  <c r="N123"/>
  <c r="S112"/>
  <c r="H101"/>
  <c r="AE92"/>
  <c r="W84"/>
  <c r="L115"/>
  <c r="R328"/>
  <c r="E185"/>
  <c r="M121"/>
  <c r="L88"/>
  <c r="K55"/>
  <c r="AD270"/>
  <c r="AD167"/>
  <c r="AD81"/>
  <c r="B45"/>
  <c r="B150"/>
  <c r="AF76"/>
  <c r="B242"/>
  <c r="AA66"/>
  <c r="P43"/>
  <c r="K207"/>
  <c r="T136"/>
  <c r="E97"/>
  <c r="D64"/>
  <c r="AC331"/>
  <c r="X185"/>
  <c r="I108"/>
  <c r="R101"/>
  <c r="M291"/>
  <c r="AA175"/>
  <c r="X116"/>
  <c r="W83"/>
  <c r="V50"/>
  <c r="L252"/>
  <c r="U158"/>
  <c r="I68"/>
  <c r="U217"/>
  <c r="O91"/>
  <c r="Z266"/>
  <c r="AC72"/>
  <c r="I208"/>
  <c r="H159"/>
  <c r="G126"/>
  <c r="T208"/>
  <c r="S147"/>
  <c r="AE113"/>
  <c r="J92"/>
  <c r="S69"/>
  <c r="AC47"/>
  <c r="AA64"/>
  <c r="X41"/>
  <c r="AA86"/>
  <c r="X342"/>
  <c r="B266"/>
  <c r="V222"/>
  <c r="W188"/>
  <c r="AF165"/>
  <c r="K144"/>
  <c r="F123"/>
  <c r="Z111"/>
  <c r="AE100"/>
  <c r="E90"/>
  <c r="U78"/>
  <c r="V97"/>
  <c r="F65"/>
  <c r="H406"/>
  <c r="C281"/>
  <c r="I237"/>
  <c r="AD194"/>
  <c r="I173"/>
  <c r="S151"/>
  <c r="AB128"/>
  <c r="O115"/>
  <c r="T104"/>
  <c r="X76"/>
  <c r="Z442"/>
  <c r="M475"/>
  <c r="Y454"/>
  <c r="R240"/>
  <c r="W169"/>
  <c r="J124"/>
  <c r="N294"/>
  <c r="AD243"/>
  <c r="Q198"/>
  <c r="J294"/>
  <c r="AB243"/>
  <c r="O198"/>
  <c r="V165"/>
  <c r="AF143"/>
  <c r="Q383"/>
  <c r="N234"/>
  <c r="AB172"/>
  <c r="O127"/>
  <c r="AC103"/>
  <c r="H82"/>
  <c r="Q59"/>
  <c r="AA37"/>
  <c r="Q54"/>
  <c r="Q120"/>
  <c r="E56"/>
  <c r="P302"/>
  <c r="AC245"/>
  <c r="R202"/>
  <c r="U178"/>
  <c r="AD155"/>
  <c r="I134"/>
  <c r="E118"/>
  <c r="Y106"/>
  <c r="AD95"/>
  <c r="D85"/>
  <c r="AE114"/>
  <c r="AA82"/>
  <c r="AA50"/>
  <c r="Q327"/>
  <c r="P260"/>
  <c r="E217"/>
  <c r="AB184"/>
  <c r="G163"/>
  <c r="Q141"/>
  <c r="I121"/>
  <c r="N110"/>
  <c r="S99"/>
  <c r="H88"/>
  <c r="M77"/>
  <c r="R66"/>
  <c r="G55"/>
  <c r="L44"/>
  <c r="C355"/>
  <c r="N270"/>
  <c r="C227"/>
  <c r="U190"/>
  <c r="V167"/>
  <c r="X145"/>
  <c r="P115"/>
  <c r="R81"/>
  <c r="AC48"/>
  <c r="M397"/>
  <c r="AA380"/>
  <c r="K355"/>
  <c r="G229"/>
  <c r="AE161"/>
  <c r="E418"/>
  <c r="C283"/>
  <c r="G236"/>
  <c r="D417"/>
  <c r="AD282"/>
  <c r="E236"/>
  <c r="Y192"/>
  <c r="AA162"/>
  <c r="E140"/>
  <c r="M339"/>
  <c r="C223"/>
  <c r="E165"/>
  <c r="X122"/>
  <c r="C101"/>
  <c r="L78"/>
  <c r="V56"/>
  <c r="AF73"/>
  <c r="Q50"/>
  <c r="J113"/>
  <c r="H47"/>
  <c r="AB282"/>
  <c r="F238"/>
  <c r="O196"/>
  <c r="X173"/>
  <c r="C152"/>
  <c r="M130"/>
  <c r="V115"/>
  <c r="AA104"/>
  <c r="R95"/>
  <c r="J87"/>
  <c r="AC78"/>
  <c r="I48"/>
  <c r="Q213"/>
  <c r="W139"/>
  <c r="V98"/>
  <c r="U65"/>
  <c r="J344"/>
  <c r="AA188"/>
  <c r="Y112"/>
  <c r="AF99"/>
  <c r="K191"/>
  <c r="U97"/>
  <c r="O412"/>
  <c r="E126"/>
  <c r="Z73"/>
  <c r="T248"/>
  <c r="I157"/>
  <c r="O107"/>
  <c r="N74"/>
  <c r="M41"/>
  <c r="G215"/>
  <c r="R139"/>
  <c r="AB39"/>
  <c r="V451"/>
  <c r="P196"/>
  <c r="N130"/>
  <c r="B94"/>
  <c r="AF60"/>
  <c r="E307"/>
  <c r="R179"/>
  <c r="AE98"/>
  <c r="V358"/>
  <c r="J118"/>
  <c r="B46"/>
  <c r="S140"/>
  <c r="D61" i="96"/>
  <c r="I65"/>
  <c r="J65" s="1"/>
  <c r="I67"/>
  <c r="J67" s="1"/>
  <c r="I67" i="105"/>
  <c r="J67" s="1"/>
  <c r="I66" i="96"/>
  <c r="J66" s="1"/>
  <c r="G61"/>
  <c r="I62" i="91"/>
  <c r="J62" s="1"/>
  <c r="I66" i="101"/>
  <c r="J66" s="1"/>
  <c r="I66" i="91"/>
  <c r="J66" s="1"/>
  <c r="I59" i="105"/>
  <c r="J59" s="1"/>
  <c r="D59" i="101"/>
  <c r="E59"/>
  <c r="F59"/>
  <c r="G59"/>
  <c r="F60" i="91"/>
  <c r="E60"/>
  <c r="G60"/>
  <c r="D60"/>
  <c r="I62" i="105"/>
  <c r="J62" s="1"/>
  <c r="I60"/>
  <c r="J60" s="1"/>
  <c r="E61" i="101"/>
  <c r="D61"/>
  <c r="F61"/>
  <c r="G61"/>
  <c r="E59" i="91"/>
  <c r="D59"/>
  <c r="G59"/>
  <c r="F59"/>
  <c r="F62" i="101"/>
  <c r="D62"/>
  <c r="E62"/>
  <c r="G62"/>
  <c r="H62"/>
  <c r="I62" i="96"/>
  <c r="J62" s="1"/>
  <c r="E60" i="101"/>
  <c r="F60"/>
  <c r="G60"/>
  <c r="D60"/>
  <c r="D61" i="91"/>
  <c r="G61"/>
  <c r="E61"/>
  <c r="F61"/>
  <c r="I61" i="105"/>
  <c r="J61" s="1"/>
  <c r="F60" i="96" l="1"/>
  <c r="E59"/>
  <c r="D65" i="91"/>
  <c r="G59" i="96"/>
  <c r="F59"/>
  <c r="E60"/>
  <c r="D60"/>
  <c r="I67" i="101"/>
  <c r="J67" s="1"/>
  <c r="J68" s="1"/>
  <c r="I65" i="105"/>
  <c r="J65" s="1"/>
  <c r="J68" s="1"/>
  <c r="I65" i="91"/>
  <c r="J65" s="1"/>
  <c r="J68" s="1"/>
  <c r="I61" i="96"/>
  <c r="J61" s="1"/>
  <c r="I60" i="91"/>
  <c r="J60" s="1"/>
  <c r="I59"/>
  <c r="J59" s="1"/>
  <c r="I61" i="101"/>
  <c r="J61" s="1"/>
  <c r="J63" i="105"/>
  <c r="I61" i="91"/>
  <c r="J61" s="1"/>
  <c r="J68" i="96"/>
  <c r="I62" i="101"/>
  <c r="J62" s="1"/>
  <c r="I59"/>
  <c r="J59" s="1"/>
  <c r="I60"/>
  <c r="J60" s="1"/>
  <c r="I59" i="96" l="1"/>
  <c r="J59" s="1"/>
  <c r="I60"/>
  <c r="J60" s="1"/>
  <c r="D15" i="105"/>
  <c r="E15"/>
  <c r="J63" i="91"/>
  <c r="E16" s="1"/>
  <c r="E16" i="105"/>
  <c r="D16"/>
  <c r="J63" i="101"/>
  <c r="J63" i="96" l="1"/>
  <c r="D16"/>
  <c r="E16"/>
  <c r="E15"/>
  <c r="D15"/>
  <c r="D16" i="93"/>
  <c r="E15" i="91"/>
  <c r="D36" i="93"/>
  <c r="D17"/>
  <c r="D16" i="91"/>
  <c r="D35" i="93"/>
  <c r="D15" i="91"/>
  <c r="D15" i="101"/>
  <c r="D16"/>
  <c r="E15"/>
  <c r="E16"/>
</calcChain>
</file>

<file path=xl/comments1.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Select the type of Voltage Regulator used.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values for the custom VRM in the </t>
        </r>
        <r>
          <rPr>
            <b/>
            <sz val="8"/>
            <color indexed="81"/>
            <rFont val="Tahoma"/>
            <family val="2"/>
          </rPr>
          <t>"Library"</t>
        </r>
        <r>
          <rPr>
            <sz val="8"/>
            <color indexed="81"/>
            <rFont val="Tahoma"/>
            <family val="2"/>
          </rPr>
          <t xml:space="preserve"> tab.</t>
        </r>
      </text>
    </comment>
    <comment ref="C12" authorId="0">
      <text>
        <r>
          <rPr>
            <b/>
            <sz val="8"/>
            <color indexed="81"/>
            <rFont val="Tahoma"/>
            <family val="2"/>
          </rPr>
          <t>Altera User:</t>
        </r>
        <r>
          <rPr>
            <sz val="8"/>
            <color indexed="81"/>
            <rFont val="Tahoma"/>
            <family val="2"/>
          </rPr>
          <t xml:space="preserve">
Select a Spreading Inductance profile.
-If </t>
        </r>
        <r>
          <rPr>
            <b/>
            <sz val="8"/>
            <color indexed="81"/>
            <rFont val="Tahoma"/>
            <family val="2"/>
          </rPr>
          <t xml:space="preserve">User Defined </t>
        </r>
        <r>
          <rPr>
            <sz val="8"/>
            <color indexed="81"/>
            <rFont val="Tahoma"/>
            <family val="2"/>
          </rPr>
          <t xml:space="preserve">is selected, be sure to fill in the appropriate </t>
        </r>
        <r>
          <rPr>
            <b/>
            <sz val="8"/>
            <color indexed="81"/>
            <rFont val="Tahoma"/>
            <family val="2"/>
          </rPr>
          <t>Rs</t>
        </r>
        <r>
          <rPr>
            <sz val="8"/>
            <color indexed="81"/>
            <rFont val="Tahoma"/>
            <family val="2"/>
          </rPr>
          <t xml:space="preserve"> and </t>
        </r>
        <r>
          <rPr>
            <b/>
            <sz val="8"/>
            <color indexed="81"/>
            <rFont val="Tahoma"/>
            <family val="2"/>
          </rPr>
          <t>Ls</t>
        </r>
        <r>
          <rPr>
            <sz val="8"/>
            <color indexed="81"/>
            <rFont val="Tahoma"/>
            <family val="2"/>
          </rPr>
          <t xml:space="preserve"> spreading parasitic values in the </t>
        </r>
        <r>
          <rPr>
            <b/>
            <sz val="8"/>
            <color indexed="81"/>
            <rFont val="Tahoma"/>
            <family val="2"/>
          </rPr>
          <t>"Library"</t>
        </r>
        <r>
          <rPr>
            <sz val="8"/>
            <color indexed="81"/>
            <rFont val="Tahoma"/>
            <family val="2"/>
          </rPr>
          <t xml:space="preserve"> tab.</t>
        </r>
      </text>
    </comment>
    <comment ref="C13"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BGA Via parasitics are calculated on the </t>
        </r>
        <r>
          <rPr>
            <b/>
            <sz val="8"/>
            <color indexed="81"/>
            <rFont val="Tahoma"/>
            <family val="2"/>
          </rPr>
          <t>"BGA_Via"</t>
        </r>
        <r>
          <rPr>
            <sz val="8"/>
            <color indexed="81"/>
            <rFont val="Tahoma"/>
            <family val="2"/>
          </rPr>
          <t xml:space="preserve"> tab.
-If </t>
        </r>
        <r>
          <rPr>
            <b/>
            <sz val="8"/>
            <color indexed="81"/>
            <rFont val="Tahoma"/>
            <family val="2"/>
          </rPr>
          <t>Custom</t>
        </r>
        <r>
          <rPr>
            <sz val="8"/>
            <color indexed="81"/>
            <rFont val="Tahoma"/>
            <family val="2"/>
          </rPr>
          <t xml:space="preserve"> is selected, BGA Via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BGA Via parasitics are ignored.</t>
        </r>
      </text>
    </comment>
    <comment ref="C14"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Plane Cap parasitics are calculated on the </t>
        </r>
        <r>
          <rPr>
            <b/>
            <sz val="8"/>
            <color indexed="81"/>
            <rFont val="Tahoma"/>
            <family val="2"/>
          </rPr>
          <t>"Plane_Cap"</t>
        </r>
        <r>
          <rPr>
            <sz val="8"/>
            <color indexed="81"/>
            <rFont val="Tahoma"/>
            <family val="2"/>
          </rPr>
          <t xml:space="preserve"> tab.
If </t>
        </r>
        <r>
          <rPr>
            <b/>
            <sz val="8"/>
            <color indexed="81"/>
            <rFont val="Tahoma"/>
            <family val="2"/>
          </rPr>
          <t>Custom</t>
        </r>
        <r>
          <rPr>
            <sz val="8"/>
            <color indexed="81"/>
            <rFont val="Tahoma"/>
            <family val="2"/>
          </rPr>
          <t xml:space="preserve"> is selected, Plane Cap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Plane Cap parasitics are ignored.</t>
        </r>
      </text>
    </comment>
    <comment ref="E18" authorId="0">
      <text>
        <r>
          <rPr>
            <b/>
            <sz val="8"/>
            <color indexed="81"/>
            <rFont val="Tahoma"/>
            <family val="2"/>
          </rPr>
          <t>Altera User:</t>
        </r>
        <r>
          <rPr>
            <sz val="8"/>
            <color indexed="81"/>
            <rFont val="Tahoma"/>
            <family val="2"/>
          </rPr>
          <t xml:space="preserve">
Enter the minimum operating Supply Voltage for worst case Ztarget calculations.</t>
        </r>
      </text>
    </comment>
    <comment ref="E19" authorId="0">
      <text>
        <r>
          <rPr>
            <b/>
            <sz val="8"/>
            <color indexed="81"/>
            <rFont val="Tahoma"/>
            <family val="2"/>
          </rPr>
          <t>Altera User:</t>
        </r>
        <r>
          <rPr>
            <sz val="8"/>
            <color indexed="81"/>
            <rFont val="Tahoma"/>
            <family val="2"/>
          </rPr>
          <t xml:space="preserve">
Enter the maximum current draw for worst case Ztarget calculations.</t>
        </r>
      </text>
    </comment>
    <comment ref="E20" authorId="0">
      <text>
        <r>
          <rPr>
            <b/>
            <sz val="8"/>
            <color indexed="81"/>
            <rFont val="Tahoma"/>
            <family val="2"/>
          </rPr>
          <t>Altera User:</t>
        </r>
        <r>
          <rPr>
            <sz val="8"/>
            <color indexed="81"/>
            <rFont val="Tahoma"/>
            <family val="2"/>
          </rPr>
          <t xml:space="preserve">
Select a Transient Current percentage for the Ztarget calculations.</t>
        </r>
      </text>
    </comment>
    <comment ref="E21" authorId="0">
      <text>
        <r>
          <rPr>
            <b/>
            <sz val="8"/>
            <color indexed="81"/>
            <rFont val="Tahoma"/>
            <family val="2"/>
          </rPr>
          <t>Altera User:</t>
        </r>
        <r>
          <rPr>
            <sz val="8"/>
            <color indexed="81"/>
            <rFont val="Tahoma"/>
            <family val="2"/>
          </rPr>
          <t xml:space="preserve">
Select a peak-to-peak Ripple Tolerance percentage for the Ztarget calculations.</t>
        </r>
      </text>
    </comment>
    <comment ref="C28" authorId="0">
      <text>
        <r>
          <rPr>
            <b/>
            <sz val="8"/>
            <color indexed="81"/>
            <rFont val="Tahoma"/>
            <family val="2"/>
          </rPr>
          <t>Altera User:</t>
        </r>
        <r>
          <rPr>
            <sz val="8"/>
            <color indexed="81"/>
            <rFont val="Tahoma"/>
            <family val="2"/>
          </rPr>
          <t xml:space="preserve">
Select a decoupling capacitor value from the drop-down list box.</t>
        </r>
      </text>
    </comment>
    <comment ref="D2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8" authorId="0">
      <text>
        <r>
          <rPr>
            <b/>
            <sz val="8"/>
            <color indexed="81"/>
            <rFont val="Tahoma"/>
            <family val="2"/>
          </rPr>
          <t>Altera User:</t>
        </r>
        <r>
          <rPr>
            <sz val="8"/>
            <color indexed="81"/>
            <rFont val="Tahoma"/>
            <family val="2"/>
          </rPr>
          <t xml:space="preserve">
Select the layer where the capacitor resides on the board.</t>
        </r>
      </text>
    </comment>
    <comment ref="F2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29" authorId="0">
      <text>
        <r>
          <rPr>
            <b/>
            <sz val="8"/>
            <color indexed="81"/>
            <rFont val="Tahoma"/>
            <family val="2"/>
          </rPr>
          <t>Altera User:</t>
        </r>
        <r>
          <rPr>
            <sz val="8"/>
            <color indexed="81"/>
            <rFont val="Tahoma"/>
            <family val="2"/>
          </rPr>
          <t xml:space="preserve">
Select a decoupling capacitor value from the drop-down list box.</t>
        </r>
      </text>
    </comment>
    <comment ref="D2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9" authorId="0">
      <text>
        <r>
          <rPr>
            <b/>
            <sz val="8"/>
            <color indexed="81"/>
            <rFont val="Tahoma"/>
            <family val="2"/>
          </rPr>
          <t>Altera User:</t>
        </r>
        <r>
          <rPr>
            <sz val="8"/>
            <color indexed="81"/>
            <rFont val="Tahoma"/>
            <family val="2"/>
          </rPr>
          <t xml:space="preserve">
Select the layer where the capacitor resides on the board.</t>
        </r>
      </text>
    </comment>
    <comment ref="F2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0" authorId="0">
      <text>
        <r>
          <rPr>
            <b/>
            <sz val="8"/>
            <color indexed="81"/>
            <rFont val="Tahoma"/>
            <family val="2"/>
          </rPr>
          <t>Altera User:</t>
        </r>
        <r>
          <rPr>
            <sz val="8"/>
            <color indexed="81"/>
            <rFont val="Tahoma"/>
            <family val="2"/>
          </rPr>
          <t xml:space="preserve">
Select a decoupling capacitor value from the drop-down list box.</t>
        </r>
      </text>
    </comment>
    <comment ref="D3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0" authorId="0">
      <text>
        <r>
          <rPr>
            <b/>
            <sz val="8"/>
            <color indexed="81"/>
            <rFont val="Tahoma"/>
            <family val="2"/>
          </rPr>
          <t>Altera User:</t>
        </r>
        <r>
          <rPr>
            <sz val="8"/>
            <color indexed="81"/>
            <rFont val="Tahoma"/>
            <family val="2"/>
          </rPr>
          <t xml:space="preserve">
Select the layer where the capacitor resides on the board.</t>
        </r>
      </text>
    </comment>
    <comment ref="F3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1" authorId="0">
      <text>
        <r>
          <rPr>
            <b/>
            <sz val="8"/>
            <color indexed="81"/>
            <rFont val="Tahoma"/>
            <family val="2"/>
          </rPr>
          <t>Altera User:</t>
        </r>
        <r>
          <rPr>
            <sz val="8"/>
            <color indexed="81"/>
            <rFont val="Tahoma"/>
            <family val="2"/>
          </rPr>
          <t xml:space="preserve">
Select a decoupling capacitor value from the drop-down list box.</t>
        </r>
      </text>
    </comment>
    <comment ref="D3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1" authorId="0">
      <text>
        <r>
          <rPr>
            <b/>
            <sz val="8"/>
            <color indexed="81"/>
            <rFont val="Tahoma"/>
            <family val="2"/>
          </rPr>
          <t>Altera User:</t>
        </r>
        <r>
          <rPr>
            <sz val="8"/>
            <color indexed="81"/>
            <rFont val="Tahoma"/>
            <family val="2"/>
          </rPr>
          <t xml:space="preserve">
Select the layer where the capacitor resides on the board.</t>
        </r>
      </text>
    </comment>
    <comment ref="F3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2" authorId="0">
      <text>
        <r>
          <rPr>
            <b/>
            <sz val="8"/>
            <color indexed="81"/>
            <rFont val="Tahoma"/>
            <family val="2"/>
          </rPr>
          <t>Altera User:</t>
        </r>
        <r>
          <rPr>
            <sz val="8"/>
            <color indexed="81"/>
            <rFont val="Tahoma"/>
            <family val="2"/>
          </rPr>
          <t xml:space="preserve">
Select a decoupling capacitor value from the drop-down list box.</t>
        </r>
      </text>
    </comment>
    <comment ref="D3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2" authorId="0">
      <text>
        <r>
          <rPr>
            <b/>
            <sz val="8"/>
            <color indexed="81"/>
            <rFont val="Tahoma"/>
            <family val="2"/>
          </rPr>
          <t>Altera User:</t>
        </r>
        <r>
          <rPr>
            <sz val="8"/>
            <color indexed="81"/>
            <rFont val="Tahoma"/>
            <family val="2"/>
          </rPr>
          <t xml:space="preserve">
Select the layer where the capacitor resides on the board.</t>
        </r>
      </text>
    </comment>
    <comment ref="F3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3" authorId="0">
      <text>
        <r>
          <rPr>
            <b/>
            <sz val="8"/>
            <color indexed="81"/>
            <rFont val="Tahoma"/>
            <family val="2"/>
          </rPr>
          <t>Altera User:</t>
        </r>
        <r>
          <rPr>
            <sz val="8"/>
            <color indexed="81"/>
            <rFont val="Tahoma"/>
            <family val="2"/>
          </rPr>
          <t xml:space="preserve">
Select a decoupling capacitor value from the drop-down list box.</t>
        </r>
      </text>
    </comment>
    <comment ref="D3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3" authorId="0">
      <text>
        <r>
          <rPr>
            <b/>
            <sz val="8"/>
            <color indexed="81"/>
            <rFont val="Tahoma"/>
            <family val="2"/>
          </rPr>
          <t>Altera User:</t>
        </r>
        <r>
          <rPr>
            <sz val="8"/>
            <color indexed="81"/>
            <rFont val="Tahoma"/>
            <family val="2"/>
          </rPr>
          <t xml:space="preserve">
Select the layer where the capacitor resides on the board.</t>
        </r>
      </text>
    </comment>
    <comment ref="F3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4" authorId="0">
      <text>
        <r>
          <rPr>
            <b/>
            <sz val="8"/>
            <color indexed="81"/>
            <rFont val="Tahoma"/>
            <family val="2"/>
          </rPr>
          <t>Altera User:</t>
        </r>
        <r>
          <rPr>
            <sz val="8"/>
            <color indexed="81"/>
            <rFont val="Tahoma"/>
            <family val="2"/>
          </rPr>
          <t xml:space="preserve">
Select a decoupling capacitor value from the drop-down list box.</t>
        </r>
      </text>
    </comment>
    <comment ref="D34"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4" authorId="0">
      <text>
        <r>
          <rPr>
            <b/>
            <sz val="8"/>
            <color indexed="81"/>
            <rFont val="Tahoma"/>
            <family val="2"/>
          </rPr>
          <t>Altera User:</t>
        </r>
        <r>
          <rPr>
            <sz val="8"/>
            <color indexed="81"/>
            <rFont val="Tahoma"/>
            <family val="2"/>
          </rPr>
          <t xml:space="preserve">
Select the layer where the capacitor resides on the board.</t>
        </r>
      </text>
    </comment>
    <comment ref="F34"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4"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5" authorId="0">
      <text>
        <r>
          <rPr>
            <b/>
            <sz val="8"/>
            <color indexed="81"/>
            <rFont val="Tahoma"/>
            <family val="2"/>
          </rPr>
          <t>Altera User:</t>
        </r>
        <r>
          <rPr>
            <sz val="8"/>
            <color indexed="81"/>
            <rFont val="Tahoma"/>
            <family val="2"/>
          </rPr>
          <t xml:space="preserve">
Select a decoupling capacitor value from the drop-down list box.</t>
        </r>
      </text>
    </comment>
    <comment ref="D35"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5" authorId="0">
      <text>
        <r>
          <rPr>
            <b/>
            <sz val="8"/>
            <color indexed="81"/>
            <rFont val="Tahoma"/>
            <family val="2"/>
          </rPr>
          <t>Altera User:</t>
        </r>
        <r>
          <rPr>
            <sz val="8"/>
            <color indexed="81"/>
            <rFont val="Tahoma"/>
            <family val="2"/>
          </rPr>
          <t xml:space="preserve">
Select the layer where the capacitor resides on the board.</t>
        </r>
      </text>
    </comment>
    <comment ref="F35"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5"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6" authorId="0">
      <text>
        <r>
          <rPr>
            <b/>
            <sz val="8"/>
            <color indexed="81"/>
            <rFont val="Tahoma"/>
            <family val="2"/>
          </rPr>
          <t>Altera User:</t>
        </r>
        <r>
          <rPr>
            <sz val="8"/>
            <color indexed="81"/>
            <rFont val="Tahoma"/>
            <family val="2"/>
          </rPr>
          <t xml:space="preserve">
Select a decoupling capacitor value from the drop-down list box.</t>
        </r>
      </text>
    </comment>
    <comment ref="D36"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6" authorId="0">
      <text>
        <r>
          <rPr>
            <b/>
            <sz val="8"/>
            <color indexed="81"/>
            <rFont val="Tahoma"/>
            <family val="2"/>
          </rPr>
          <t>Altera User:</t>
        </r>
        <r>
          <rPr>
            <sz val="8"/>
            <color indexed="81"/>
            <rFont val="Tahoma"/>
            <family val="2"/>
          </rPr>
          <t xml:space="preserve">
Select the layer where the capacitor resides on the board.</t>
        </r>
      </text>
    </comment>
    <comment ref="F36"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6"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7" authorId="0">
      <text>
        <r>
          <rPr>
            <b/>
            <sz val="8"/>
            <color indexed="81"/>
            <rFont val="Tahoma"/>
            <family val="2"/>
          </rPr>
          <t>Altera User:</t>
        </r>
        <r>
          <rPr>
            <sz val="8"/>
            <color indexed="81"/>
            <rFont val="Tahoma"/>
            <family val="2"/>
          </rPr>
          <t xml:space="preserve">
Select a decoupling capacitor value from the drop-down list box.</t>
        </r>
      </text>
    </comment>
    <comment ref="D37"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7" authorId="0">
      <text>
        <r>
          <rPr>
            <b/>
            <sz val="8"/>
            <color indexed="81"/>
            <rFont val="Tahoma"/>
            <family val="2"/>
          </rPr>
          <t>Altera User:</t>
        </r>
        <r>
          <rPr>
            <sz val="8"/>
            <color indexed="81"/>
            <rFont val="Tahoma"/>
            <family val="2"/>
          </rPr>
          <t xml:space="preserve">
Select the layer where the capacitor resides on the board.</t>
        </r>
      </text>
    </comment>
    <comment ref="F37"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7"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8" authorId="0">
      <text>
        <r>
          <rPr>
            <b/>
            <sz val="8"/>
            <color indexed="81"/>
            <rFont val="Tahoma"/>
            <family val="2"/>
          </rPr>
          <t>Altera User:</t>
        </r>
        <r>
          <rPr>
            <sz val="8"/>
            <color indexed="81"/>
            <rFont val="Tahoma"/>
            <family val="2"/>
          </rPr>
          <t xml:space="preserve">
Select a decoupling capacitor value from the drop-down list box.</t>
        </r>
      </text>
    </comment>
    <comment ref="D3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8" authorId="0">
      <text>
        <r>
          <rPr>
            <b/>
            <sz val="8"/>
            <color indexed="81"/>
            <rFont val="Tahoma"/>
            <family val="2"/>
          </rPr>
          <t>Altera User:</t>
        </r>
        <r>
          <rPr>
            <sz val="8"/>
            <color indexed="81"/>
            <rFont val="Tahoma"/>
            <family val="2"/>
          </rPr>
          <t xml:space="preserve">
Select the layer where the capacitor resides on the board.</t>
        </r>
      </text>
    </comment>
    <comment ref="F3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9" authorId="0">
      <text>
        <r>
          <rPr>
            <b/>
            <sz val="8"/>
            <color indexed="81"/>
            <rFont val="Tahoma"/>
            <family val="2"/>
          </rPr>
          <t>Altera User:</t>
        </r>
        <r>
          <rPr>
            <sz val="8"/>
            <color indexed="81"/>
            <rFont val="Tahoma"/>
            <family val="2"/>
          </rPr>
          <t xml:space="preserve">
Select a decoupling capacitor value from the drop-down list box.</t>
        </r>
      </text>
    </comment>
    <comment ref="D3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9" authorId="0">
      <text>
        <r>
          <rPr>
            <b/>
            <sz val="8"/>
            <color indexed="81"/>
            <rFont val="Tahoma"/>
            <family val="2"/>
          </rPr>
          <t>Altera User:</t>
        </r>
        <r>
          <rPr>
            <sz val="8"/>
            <color indexed="81"/>
            <rFont val="Tahoma"/>
            <family val="2"/>
          </rPr>
          <t xml:space="preserve">
Select the layer where the capacitor resides on the board.</t>
        </r>
      </text>
    </comment>
    <comment ref="F3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0" authorId="0">
      <text>
        <r>
          <rPr>
            <b/>
            <sz val="8"/>
            <color indexed="81"/>
            <rFont val="Tahoma"/>
            <family val="2"/>
          </rPr>
          <t>Altera User:</t>
        </r>
        <r>
          <rPr>
            <sz val="8"/>
            <color indexed="81"/>
            <rFont val="Tahoma"/>
            <family val="2"/>
          </rPr>
          <t xml:space="preserve">
Enter a custom decoupling capacitor value.</t>
        </r>
      </text>
    </comment>
    <comment ref="D4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0" authorId="0">
      <text>
        <r>
          <rPr>
            <b/>
            <sz val="8"/>
            <color indexed="81"/>
            <rFont val="Tahoma"/>
            <family val="2"/>
          </rPr>
          <t>Altera User:</t>
        </r>
        <r>
          <rPr>
            <sz val="8"/>
            <color indexed="81"/>
            <rFont val="Tahoma"/>
            <family val="2"/>
          </rPr>
          <t xml:space="preserve">
Select the layer where the capacitor resides on the board.</t>
        </r>
      </text>
    </comment>
    <comment ref="F4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1" authorId="0">
      <text>
        <r>
          <rPr>
            <b/>
            <sz val="8"/>
            <color indexed="81"/>
            <rFont val="Tahoma"/>
            <family val="2"/>
          </rPr>
          <t>Altera User:</t>
        </r>
        <r>
          <rPr>
            <sz val="8"/>
            <color indexed="81"/>
            <rFont val="Tahoma"/>
            <family val="2"/>
          </rPr>
          <t xml:space="preserve">
Enter a custom decoupling capacitor value.</t>
        </r>
      </text>
    </comment>
    <comment ref="D4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1" authorId="0">
      <text>
        <r>
          <rPr>
            <b/>
            <sz val="8"/>
            <color indexed="81"/>
            <rFont val="Tahoma"/>
            <family val="2"/>
          </rPr>
          <t>Altera User:</t>
        </r>
        <r>
          <rPr>
            <sz val="8"/>
            <color indexed="81"/>
            <rFont val="Tahoma"/>
            <family val="2"/>
          </rPr>
          <t xml:space="preserve">
Select the layer where the capacitor resides on the board.</t>
        </r>
      </text>
    </comment>
    <comment ref="F4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2" authorId="0">
      <text>
        <r>
          <rPr>
            <b/>
            <sz val="8"/>
            <color indexed="81"/>
            <rFont val="Tahoma"/>
            <family val="2"/>
          </rPr>
          <t>Altera User:</t>
        </r>
        <r>
          <rPr>
            <sz val="8"/>
            <color indexed="81"/>
            <rFont val="Tahoma"/>
            <family val="2"/>
          </rPr>
          <t xml:space="preserve">
Enter a custom decoupling capacitor value.</t>
        </r>
      </text>
    </comment>
    <comment ref="D4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2" authorId="0">
      <text>
        <r>
          <rPr>
            <b/>
            <sz val="8"/>
            <color indexed="81"/>
            <rFont val="Tahoma"/>
            <family val="2"/>
          </rPr>
          <t>Altera User:</t>
        </r>
        <r>
          <rPr>
            <sz val="8"/>
            <color indexed="81"/>
            <rFont val="Tahoma"/>
            <family val="2"/>
          </rPr>
          <t xml:space="preserve">
Select the layer where the capacitor resides on the board.</t>
        </r>
      </text>
    </comment>
    <comment ref="F4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3" authorId="0">
      <text>
        <r>
          <rPr>
            <b/>
            <sz val="8"/>
            <color indexed="81"/>
            <rFont val="Tahoma"/>
            <family val="2"/>
          </rPr>
          <t>Altera User:</t>
        </r>
        <r>
          <rPr>
            <sz val="8"/>
            <color indexed="81"/>
            <rFont val="Tahoma"/>
            <family val="2"/>
          </rPr>
          <t xml:space="preserve">
Enter a custom decoupling capacitor value.</t>
        </r>
      </text>
    </comment>
    <comment ref="D4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3" authorId="0">
      <text>
        <r>
          <rPr>
            <b/>
            <sz val="8"/>
            <color indexed="81"/>
            <rFont val="Tahoma"/>
            <family val="2"/>
          </rPr>
          <t>Altera User:</t>
        </r>
        <r>
          <rPr>
            <sz val="8"/>
            <color indexed="81"/>
            <rFont val="Tahoma"/>
            <family val="2"/>
          </rPr>
          <t xml:space="preserve">
Select the layer where the capacitor resides on the board.</t>
        </r>
      </text>
    </comment>
    <comment ref="F4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7"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8"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9"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0"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1"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2"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3"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4"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5"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List>
</comments>
</file>

<file path=xl/comments2.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Select the type of Voltage Regulator used.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values for the custom VRM in the </t>
        </r>
        <r>
          <rPr>
            <b/>
            <sz val="8"/>
            <color indexed="81"/>
            <rFont val="Tahoma"/>
            <family val="2"/>
          </rPr>
          <t>"Library"</t>
        </r>
        <r>
          <rPr>
            <sz val="8"/>
            <color indexed="81"/>
            <rFont val="Tahoma"/>
            <family val="2"/>
          </rPr>
          <t xml:space="preserve"> tab.</t>
        </r>
      </text>
    </comment>
    <comment ref="C12" authorId="0">
      <text>
        <r>
          <rPr>
            <b/>
            <sz val="8"/>
            <color indexed="81"/>
            <rFont val="Tahoma"/>
            <family val="2"/>
          </rPr>
          <t>Altera User:</t>
        </r>
        <r>
          <rPr>
            <sz val="8"/>
            <color indexed="81"/>
            <rFont val="Tahoma"/>
            <family val="2"/>
          </rPr>
          <t xml:space="preserve">
Select a Spreading Inductance profile.
-If </t>
        </r>
        <r>
          <rPr>
            <b/>
            <sz val="8"/>
            <color indexed="81"/>
            <rFont val="Tahoma"/>
            <family val="2"/>
          </rPr>
          <t xml:space="preserve">User Defined </t>
        </r>
        <r>
          <rPr>
            <sz val="8"/>
            <color indexed="81"/>
            <rFont val="Tahoma"/>
            <family val="2"/>
          </rPr>
          <t xml:space="preserve">is selected, be sure to fill in the appropriate </t>
        </r>
        <r>
          <rPr>
            <b/>
            <sz val="8"/>
            <color indexed="81"/>
            <rFont val="Tahoma"/>
            <family val="2"/>
          </rPr>
          <t>Rs</t>
        </r>
        <r>
          <rPr>
            <sz val="8"/>
            <color indexed="81"/>
            <rFont val="Tahoma"/>
            <family val="2"/>
          </rPr>
          <t xml:space="preserve"> and </t>
        </r>
        <r>
          <rPr>
            <b/>
            <sz val="8"/>
            <color indexed="81"/>
            <rFont val="Tahoma"/>
            <family val="2"/>
          </rPr>
          <t>Ls</t>
        </r>
        <r>
          <rPr>
            <sz val="8"/>
            <color indexed="81"/>
            <rFont val="Tahoma"/>
            <family val="2"/>
          </rPr>
          <t xml:space="preserve"> spreading parasitic values in the </t>
        </r>
        <r>
          <rPr>
            <b/>
            <sz val="8"/>
            <color indexed="81"/>
            <rFont val="Tahoma"/>
            <family val="2"/>
          </rPr>
          <t>"Library"</t>
        </r>
        <r>
          <rPr>
            <sz val="8"/>
            <color indexed="81"/>
            <rFont val="Tahoma"/>
            <family val="2"/>
          </rPr>
          <t xml:space="preserve"> tab.</t>
        </r>
      </text>
    </comment>
    <comment ref="C13"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BGA Via parasitics are calculated on the </t>
        </r>
        <r>
          <rPr>
            <b/>
            <sz val="8"/>
            <color indexed="81"/>
            <rFont val="Tahoma"/>
            <family val="2"/>
          </rPr>
          <t>"BGA_Via"</t>
        </r>
        <r>
          <rPr>
            <sz val="8"/>
            <color indexed="81"/>
            <rFont val="Tahoma"/>
            <family val="2"/>
          </rPr>
          <t xml:space="preserve"> tab.
-If </t>
        </r>
        <r>
          <rPr>
            <b/>
            <sz val="8"/>
            <color indexed="81"/>
            <rFont val="Tahoma"/>
            <family val="2"/>
          </rPr>
          <t>Custom</t>
        </r>
        <r>
          <rPr>
            <sz val="8"/>
            <color indexed="81"/>
            <rFont val="Tahoma"/>
            <family val="2"/>
          </rPr>
          <t xml:space="preserve"> is selected, BGA Via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BGA Via parasitics are ignored.</t>
        </r>
      </text>
    </comment>
    <comment ref="C14"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Plane Cap parasitics are calculated on the </t>
        </r>
        <r>
          <rPr>
            <b/>
            <sz val="8"/>
            <color indexed="81"/>
            <rFont val="Tahoma"/>
            <family val="2"/>
          </rPr>
          <t>"Plane_Cap"</t>
        </r>
        <r>
          <rPr>
            <sz val="8"/>
            <color indexed="81"/>
            <rFont val="Tahoma"/>
            <family val="2"/>
          </rPr>
          <t xml:space="preserve"> tab.
If </t>
        </r>
        <r>
          <rPr>
            <b/>
            <sz val="8"/>
            <color indexed="81"/>
            <rFont val="Tahoma"/>
            <family val="2"/>
          </rPr>
          <t>Custom</t>
        </r>
        <r>
          <rPr>
            <sz val="8"/>
            <color indexed="81"/>
            <rFont val="Tahoma"/>
            <family val="2"/>
          </rPr>
          <t xml:space="preserve"> is selected, Plane Cap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Plane Cap parasitics are ignored.</t>
        </r>
      </text>
    </comment>
    <comment ref="E18" authorId="0">
      <text>
        <r>
          <rPr>
            <b/>
            <sz val="8"/>
            <color indexed="81"/>
            <rFont val="Tahoma"/>
            <family val="2"/>
          </rPr>
          <t>Altera User:</t>
        </r>
        <r>
          <rPr>
            <sz val="8"/>
            <color indexed="81"/>
            <rFont val="Tahoma"/>
            <family val="2"/>
          </rPr>
          <t xml:space="preserve">
Enter the minimum operating Supply Voltage for worst case Ztarget calculations.</t>
        </r>
      </text>
    </comment>
    <comment ref="E19" authorId="0">
      <text>
        <r>
          <rPr>
            <b/>
            <sz val="8"/>
            <color indexed="81"/>
            <rFont val="Tahoma"/>
            <family val="2"/>
          </rPr>
          <t>Altera User:</t>
        </r>
        <r>
          <rPr>
            <sz val="8"/>
            <color indexed="81"/>
            <rFont val="Tahoma"/>
            <family val="2"/>
          </rPr>
          <t xml:space="preserve">
Enter the maximum current draw for worst case Ztarget calculations.</t>
        </r>
      </text>
    </comment>
    <comment ref="E20" authorId="0">
      <text>
        <r>
          <rPr>
            <b/>
            <sz val="8"/>
            <color indexed="81"/>
            <rFont val="Tahoma"/>
            <family val="2"/>
          </rPr>
          <t>Altera User:</t>
        </r>
        <r>
          <rPr>
            <sz val="8"/>
            <color indexed="81"/>
            <rFont val="Tahoma"/>
            <family val="2"/>
          </rPr>
          <t xml:space="preserve">
Select a Transient Current percentage for the Ztarget calculations.</t>
        </r>
      </text>
    </comment>
    <comment ref="E21" authorId="0">
      <text>
        <r>
          <rPr>
            <b/>
            <sz val="8"/>
            <color indexed="81"/>
            <rFont val="Tahoma"/>
            <family val="2"/>
          </rPr>
          <t>Altera User:</t>
        </r>
        <r>
          <rPr>
            <sz val="8"/>
            <color indexed="81"/>
            <rFont val="Tahoma"/>
            <family val="2"/>
          </rPr>
          <t xml:space="preserve">
Select a peak-to-peak Ripple Tolerance percentage for the Ztarget calculations.</t>
        </r>
      </text>
    </comment>
    <comment ref="C28" authorId="0">
      <text>
        <r>
          <rPr>
            <b/>
            <sz val="8"/>
            <color indexed="81"/>
            <rFont val="Tahoma"/>
            <family val="2"/>
          </rPr>
          <t>Altera User:</t>
        </r>
        <r>
          <rPr>
            <sz val="8"/>
            <color indexed="81"/>
            <rFont val="Tahoma"/>
            <family val="2"/>
          </rPr>
          <t xml:space="preserve">
Select a decoupling capacitor value from the drop-down list box.</t>
        </r>
      </text>
    </comment>
    <comment ref="D2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8" authorId="0">
      <text>
        <r>
          <rPr>
            <b/>
            <sz val="8"/>
            <color indexed="81"/>
            <rFont val="Tahoma"/>
            <family val="2"/>
          </rPr>
          <t>Altera User:</t>
        </r>
        <r>
          <rPr>
            <sz val="8"/>
            <color indexed="81"/>
            <rFont val="Tahoma"/>
            <family val="2"/>
          </rPr>
          <t xml:space="preserve">
Select the layer where the capacitor resides on the board.</t>
        </r>
      </text>
    </comment>
    <comment ref="F2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29" authorId="0">
      <text>
        <r>
          <rPr>
            <b/>
            <sz val="8"/>
            <color indexed="81"/>
            <rFont val="Tahoma"/>
            <family val="2"/>
          </rPr>
          <t>Altera User:</t>
        </r>
        <r>
          <rPr>
            <sz val="8"/>
            <color indexed="81"/>
            <rFont val="Tahoma"/>
            <family val="2"/>
          </rPr>
          <t xml:space="preserve">
Select a decoupling capacitor value from the drop-down list box.</t>
        </r>
      </text>
    </comment>
    <comment ref="D2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9" authorId="0">
      <text>
        <r>
          <rPr>
            <b/>
            <sz val="8"/>
            <color indexed="81"/>
            <rFont val="Tahoma"/>
            <family val="2"/>
          </rPr>
          <t>Altera User:</t>
        </r>
        <r>
          <rPr>
            <sz val="8"/>
            <color indexed="81"/>
            <rFont val="Tahoma"/>
            <family val="2"/>
          </rPr>
          <t xml:space="preserve">
Select the layer where the capacitor resides on the board.</t>
        </r>
      </text>
    </comment>
    <comment ref="F2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0" authorId="0">
      <text>
        <r>
          <rPr>
            <b/>
            <sz val="8"/>
            <color indexed="81"/>
            <rFont val="Tahoma"/>
            <family val="2"/>
          </rPr>
          <t>Altera User:</t>
        </r>
        <r>
          <rPr>
            <sz val="8"/>
            <color indexed="81"/>
            <rFont val="Tahoma"/>
            <family val="2"/>
          </rPr>
          <t xml:space="preserve">
Select a decoupling capacitor value from the drop-down list box.</t>
        </r>
      </text>
    </comment>
    <comment ref="D3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0" authorId="0">
      <text>
        <r>
          <rPr>
            <b/>
            <sz val="8"/>
            <color indexed="81"/>
            <rFont val="Tahoma"/>
            <family val="2"/>
          </rPr>
          <t>Altera User:</t>
        </r>
        <r>
          <rPr>
            <sz val="8"/>
            <color indexed="81"/>
            <rFont val="Tahoma"/>
            <family val="2"/>
          </rPr>
          <t xml:space="preserve">
Select the layer where the capacitor resides on the board.</t>
        </r>
      </text>
    </comment>
    <comment ref="F3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1" authorId="0">
      <text>
        <r>
          <rPr>
            <b/>
            <sz val="8"/>
            <color indexed="81"/>
            <rFont val="Tahoma"/>
            <family val="2"/>
          </rPr>
          <t>Altera User:</t>
        </r>
        <r>
          <rPr>
            <sz val="8"/>
            <color indexed="81"/>
            <rFont val="Tahoma"/>
            <family val="2"/>
          </rPr>
          <t xml:space="preserve">
Select a decoupling capacitor value from the drop-down list box.</t>
        </r>
      </text>
    </comment>
    <comment ref="D3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1" authorId="0">
      <text>
        <r>
          <rPr>
            <b/>
            <sz val="8"/>
            <color indexed="81"/>
            <rFont val="Tahoma"/>
            <family val="2"/>
          </rPr>
          <t>Altera User:</t>
        </r>
        <r>
          <rPr>
            <sz val="8"/>
            <color indexed="81"/>
            <rFont val="Tahoma"/>
            <family val="2"/>
          </rPr>
          <t xml:space="preserve">
Select the layer where the capacitor resides on the board.</t>
        </r>
      </text>
    </comment>
    <comment ref="F3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2" authorId="0">
      <text>
        <r>
          <rPr>
            <b/>
            <sz val="8"/>
            <color indexed="81"/>
            <rFont val="Tahoma"/>
            <family val="2"/>
          </rPr>
          <t>Altera User:</t>
        </r>
        <r>
          <rPr>
            <sz val="8"/>
            <color indexed="81"/>
            <rFont val="Tahoma"/>
            <family val="2"/>
          </rPr>
          <t xml:space="preserve">
Select a decoupling capacitor value from the drop-down list box.</t>
        </r>
      </text>
    </comment>
    <comment ref="D3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2" authorId="0">
      <text>
        <r>
          <rPr>
            <b/>
            <sz val="8"/>
            <color indexed="81"/>
            <rFont val="Tahoma"/>
            <family val="2"/>
          </rPr>
          <t>Altera User:</t>
        </r>
        <r>
          <rPr>
            <sz val="8"/>
            <color indexed="81"/>
            <rFont val="Tahoma"/>
            <family val="2"/>
          </rPr>
          <t xml:space="preserve">
Select the layer where the capacitor resides on the board.</t>
        </r>
      </text>
    </comment>
    <comment ref="F3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3" authorId="0">
      <text>
        <r>
          <rPr>
            <b/>
            <sz val="8"/>
            <color indexed="81"/>
            <rFont val="Tahoma"/>
            <family val="2"/>
          </rPr>
          <t>Altera User:</t>
        </r>
        <r>
          <rPr>
            <sz val="8"/>
            <color indexed="81"/>
            <rFont val="Tahoma"/>
            <family val="2"/>
          </rPr>
          <t xml:space="preserve">
Select a decoupling capacitor value from the drop-down list box.</t>
        </r>
      </text>
    </comment>
    <comment ref="D3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3" authorId="0">
      <text>
        <r>
          <rPr>
            <b/>
            <sz val="8"/>
            <color indexed="81"/>
            <rFont val="Tahoma"/>
            <family val="2"/>
          </rPr>
          <t>Altera User:</t>
        </r>
        <r>
          <rPr>
            <sz val="8"/>
            <color indexed="81"/>
            <rFont val="Tahoma"/>
            <family val="2"/>
          </rPr>
          <t xml:space="preserve">
Select the layer where the capacitor resides on the board.</t>
        </r>
      </text>
    </comment>
    <comment ref="F3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4" authorId="0">
      <text>
        <r>
          <rPr>
            <b/>
            <sz val="8"/>
            <color indexed="81"/>
            <rFont val="Tahoma"/>
            <family val="2"/>
          </rPr>
          <t>Altera User:</t>
        </r>
        <r>
          <rPr>
            <sz val="8"/>
            <color indexed="81"/>
            <rFont val="Tahoma"/>
            <family val="2"/>
          </rPr>
          <t xml:space="preserve">
Select a decoupling capacitor value from the drop-down list box.</t>
        </r>
      </text>
    </comment>
    <comment ref="D34"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4" authorId="0">
      <text>
        <r>
          <rPr>
            <b/>
            <sz val="8"/>
            <color indexed="81"/>
            <rFont val="Tahoma"/>
            <family val="2"/>
          </rPr>
          <t>Altera User:</t>
        </r>
        <r>
          <rPr>
            <sz val="8"/>
            <color indexed="81"/>
            <rFont val="Tahoma"/>
            <family val="2"/>
          </rPr>
          <t xml:space="preserve">
Select the layer where the capacitor resides on the board.</t>
        </r>
      </text>
    </comment>
    <comment ref="F34"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4"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5" authorId="0">
      <text>
        <r>
          <rPr>
            <b/>
            <sz val="8"/>
            <color indexed="81"/>
            <rFont val="Tahoma"/>
            <family val="2"/>
          </rPr>
          <t>Altera User:</t>
        </r>
        <r>
          <rPr>
            <sz val="8"/>
            <color indexed="81"/>
            <rFont val="Tahoma"/>
            <family val="2"/>
          </rPr>
          <t xml:space="preserve">
Select a decoupling capacitor value from the drop-down list box.</t>
        </r>
      </text>
    </comment>
    <comment ref="D35"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5" authorId="0">
      <text>
        <r>
          <rPr>
            <b/>
            <sz val="8"/>
            <color indexed="81"/>
            <rFont val="Tahoma"/>
            <family val="2"/>
          </rPr>
          <t>Altera User:</t>
        </r>
        <r>
          <rPr>
            <sz val="8"/>
            <color indexed="81"/>
            <rFont val="Tahoma"/>
            <family val="2"/>
          </rPr>
          <t xml:space="preserve">
Select the layer where the capacitor resides on the board.</t>
        </r>
      </text>
    </comment>
    <comment ref="F35"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5"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6" authorId="0">
      <text>
        <r>
          <rPr>
            <b/>
            <sz val="8"/>
            <color indexed="81"/>
            <rFont val="Tahoma"/>
            <family val="2"/>
          </rPr>
          <t>Altera User:</t>
        </r>
        <r>
          <rPr>
            <sz val="8"/>
            <color indexed="81"/>
            <rFont val="Tahoma"/>
            <family val="2"/>
          </rPr>
          <t xml:space="preserve">
Select a decoupling capacitor value from the drop-down list box.</t>
        </r>
      </text>
    </comment>
    <comment ref="D36"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6" authorId="0">
      <text>
        <r>
          <rPr>
            <b/>
            <sz val="8"/>
            <color indexed="81"/>
            <rFont val="Tahoma"/>
            <family val="2"/>
          </rPr>
          <t>Altera User:</t>
        </r>
        <r>
          <rPr>
            <sz val="8"/>
            <color indexed="81"/>
            <rFont val="Tahoma"/>
            <family val="2"/>
          </rPr>
          <t xml:space="preserve">
Select the layer where the capacitor resides on the board.</t>
        </r>
      </text>
    </comment>
    <comment ref="F36"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6"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7" authorId="0">
      <text>
        <r>
          <rPr>
            <b/>
            <sz val="8"/>
            <color indexed="81"/>
            <rFont val="Tahoma"/>
            <family val="2"/>
          </rPr>
          <t>Altera User:</t>
        </r>
        <r>
          <rPr>
            <sz val="8"/>
            <color indexed="81"/>
            <rFont val="Tahoma"/>
            <family val="2"/>
          </rPr>
          <t xml:space="preserve">
Select a decoupling capacitor value from the drop-down list box.</t>
        </r>
      </text>
    </comment>
    <comment ref="D37"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7" authorId="0">
      <text>
        <r>
          <rPr>
            <b/>
            <sz val="8"/>
            <color indexed="81"/>
            <rFont val="Tahoma"/>
            <family val="2"/>
          </rPr>
          <t>Altera User:</t>
        </r>
        <r>
          <rPr>
            <sz val="8"/>
            <color indexed="81"/>
            <rFont val="Tahoma"/>
            <family val="2"/>
          </rPr>
          <t xml:space="preserve">
Select the layer where the capacitor resides on the board.</t>
        </r>
      </text>
    </comment>
    <comment ref="F37"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7"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8" authorId="0">
      <text>
        <r>
          <rPr>
            <b/>
            <sz val="8"/>
            <color indexed="81"/>
            <rFont val="Tahoma"/>
            <family val="2"/>
          </rPr>
          <t>Altera User:</t>
        </r>
        <r>
          <rPr>
            <sz val="8"/>
            <color indexed="81"/>
            <rFont val="Tahoma"/>
            <family val="2"/>
          </rPr>
          <t xml:space="preserve">
Select a decoupling capacitor value from the drop-down list box.</t>
        </r>
      </text>
    </comment>
    <comment ref="D3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8" authorId="0">
      <text>
        <r>
          <rPr>
            <b/>
            <sz val="8"/>
            <color indexed="81"/>
            <rFont val="Tahoma"/>
            <family val="2"/>
          </rPr>
          <t>Altera User:</t>
        </r>
        <r>
          <rPr>
            <sz val="8"/>
            <color indexed="81"/>
            <rFont val="Tahoma"/>
            <family val="2"/>
          </rPr>
          <t xml:space="preserve">
Select the layer where the capacitor resides on the board.</t>
        </r>
      </text>
    </comment>
    <comment ref="F3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9" authorId="0">
      <text>
        <r>
          <rPr>
            <b/>
            <sz val="8"/>
            <color indexed="81"/>
            <rFont val="Tahoma"/>
            <family val="2"/>
          </rPr>
          <t>Altera User:</t>
        </r>
        <r>
          <rPr>
            <sz val="8"/>
            <color indexed="81"/>
            <rFont val="Tahoma"/>
            <family val="2"/>
          </rPr>
          <t xml:space="preserve">
Select a decoupling capacitor value from the drop-down list box.</t>
        </r>
      </text>
    </comment>
    <comment ref="D3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9" authorId="0">
      <text>
        <r>
          <rPr>
            <b/>
            <sz val="8"/>
            <color indexed="81"/>
            <rFont val="Tahoma"/>
            <family val="2"/>
          </rPr>
          <t>Altera User:</t>
        </r>
        <r>
          <rPr>
            <sz val="8"/>
            <color indexed="81"/>
            <rFont val="Tahoma"/>
            <family val="2"/>
          </rPr>
          <t xml:space="preserve">
Select the layer where the capacitor resides on the board.</t>
        </r>
      </text>
    </comment>
    <comment ref="F3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0" authorId="0">
      <text>
        <r>
          <rPr>
            <b/>
            <sz val="8"/>
            <color indexed="81"/>
            <rFont val="Tahoma"/>
            <family val="2"/>
          </rPr>
          <t>Altera User:</t>
        </r>
        <r>
          <rPr>
            <sz val="8"/>
            <color indexed="81"/>
            <rFont val="Tahoma"/>
            <family val="2"/>
          </rPr>
          <t xml:space="preserve">
Enter a custom decoupling capacitor value.</t>
        </r>
      </text>
    </comment>
    <comment ref="D4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0" authorId="0">
      <text>
        <r>
          <rPr>
            <b/>
            <sz val="8"/>
            <color indexed="81"/>
            <rFont val="Tahoma"/>
            <family val="2"/>
          </rPr>
          <t>Altera User:</t>
        </r>
        <r>
          <rPr>
            <sz val="8"/>
            <color indexed="81"/>
            <rFont val="Tahoma"/>
            <family val="2"/>
          </rPr>
          <t xml:space="preserve">
Select the layer where the capacitor resides on the board.</t>
        </r>
      </text>
    </comment>
    <comment ref="F4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1" authorId="0">
      <text>
        <r>
          <rPr>
            <b/>
            <sz val="8"/>
            <color indexed="81"/>
            <rFont val="Tahoma"/>
            <family val="2"/>
          </rPr>
          <t>Altera User:</t>
        </r>
        <r>
          <rPr>
            <sz val="8"/>
            <color indexed="81"/>
            <rFont val="Tahoma"/>
            <family val="2"/>
          </rPr>
          <t xml:space="preserve">
Enter a custom decoupling capacitor value.</t>
        </r>
      </text>
    </comment>
    <comment ref="D4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1" authorId="0">
      <text>
        <r>
          <rPr>
            <b/>
            <sz val="8"/>
            <color indexed="81"/>
            <rFont val="Tahoma"/>
            <family val="2"/>
          </rPr>
          <t>Altera User:</t>
        </r>
        <r>
          <rPr>
            <sz val="8"/>
            <color indexed="81"/>
            <rFont val="Tahoma"/>
            <family val="2"/>
          </rPr>
          <t xml:space="preserve">
Select the layer where the capacitor resides on the board.</t>
        </r>
      </text>
    </comment>
    <comment ref="F4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2" authorId="0">
      <text>
        <r>
          <rPr>
            <b/>
            <sz val="8"/>
            <color indexed="81"/>
            <rFont val="Tahoma"/>
            <family val="2"/>
          </rPr>
          <t>Altera User:</t>
        </r>
        <r>
          <rPr>
            <sz val="8"/>
            <color indexed="81"/>
            <rFont val="Tahoma"/>
            <family val="2"/>
          </rPr>
          <t xml:space="preserve">
Enter a custom decoupling capacitor value.</t>
        </r>
      </text>
    </comment>
    <comment ref="D4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2" authorId="0">
      <text>
        <r>
          <rPr>
            <b/>
            <sz val="8"/>
            <color indexed="81"/>
            <rFont val="Tahoma"/>
            <family val="2"/>
          </rPr>
          <t>Altera User:</t>
        </r>
        <r>
          <rPr>
            <sz val="8"/>
            <color indexed="81"/>
            <rFont val="Tahoma"/>
            <family val="2"/>
          </rPr>
          <t xml:space="preserve">
Select the layer where the capacitor resides on the board.</t>
        </r>
      </text>
    </comment>
    <comment ref="F4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3" authorId="0">
      <text>
        <r>
          <rPr>
            <b/>
            <sz val="8"/>
            <color indexed="81"/>
            <rFont val="Tahoma"/>
            <family val="2"/>
          </rPr>
          <t>Altera User:</t>
        </r>
        <r>
          <rPr>
            <sz val="8"/>
            <color indexed="81"/>
            <rFont val="Tahoma"/>
            <family val="2"/>
          </rPr>
          <t xml:space="preserve">
Enter a custom decoupling capacitor value.</t>
        </r>
      </text>
    </comment>
    <comment ref="D4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3" authorId="0">
      <text>
        <r>
          <rPr>
            <b/>
            <sz val="8"/>
            <color indexed="81"/>
            <rFont val="Tahoma"/>
            <family val="2"/>
          </rPr>
          <t>Altera User:</t>
        </r>
        <r>
          <rPr>
            <sz val="8"/>
            <color indexed="81"/>
            <rFont val="Tahoma"/>
            <family val="2"/>
          </rPr>
          <t xml:space="preserve">
Select the layer where the capacitor resides on the board.</t>
        </r>
      </text>
    </comment>
    <comment ref="F4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7"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8"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9"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0"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1"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2"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3"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4"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5"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List>
</comments>
</file>

<file path=xl/comments3.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Select the type of Voltage Regulator used.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values for the custom VRM in the </t>
        </r>
        <r>
          <rPr>
            <b/>
            <sz val="8"/>
            <color indexed="81"/>
            <rFont val="Tahoma"/>
            <family val="2"/>
          </rPr>
          <t>"Library"</t>
        </r>
        <r>
          <rPr>
            <sz val="8"/>
            <color indexed="81"/>
            <rFont val="Tahoma"/>
            <family val="2"/>
          </rPr>
          <t xml:space="preserve"> tab.</t>
        </r>
      </text>
    </comment>
    <comment ref="C12" authorId="0">
      <text>
        <r>
          <rPr>
            <b/>
            <sz val="8"/>
            <color indexed="81"/>
            <rFont val="Tahoma"/>
            <family val="2"/>
          </rPr>
          <t>Altera User:</t>
        </r>
        <r>
          <rPr>
            <sz val="8"/>
            <color indexed="81"/>
            <rFont val="Tahoma"/>
            <family val="2"/>
          </rPr>
          <t xml:space="preserve">
Select a Spreading Inductance profile.
-If </t>
        </r>
        <r>
          <rPr>
            <b/>
            <sz val="8"/>
            <color indexed="81"/>
            <rFont val="Tahoma"/>
            <family val="2"/>
          </rPr>
          <t xml:space="preserve">User Defined </t>
        </r>
        <r>
          <rPr>
            <sz val="8"/>
            <color indexed="81"/>
            <rFont val="Tahoma"/>
            <family val="2"/>
          </rPr>
          <t xml:space="preserve">is selected, be sure to fill in the appropriate </t>
        </r>
        <r>
          <rPr>
            <b/>
            <sz val="8"/>
            <color indexed="81"/>
            <rFont val="Tahoma"/>
            <family val="2"/>
          </rPr>
          <t>Rs</t>
        </r>
        <r>
          <rPr>
            <sz val="8"/>
            <color indexed="81"/>
            <rFont val="Tahoma"/>
            <family val="2"/>
          </rPr>
          <t xml:space="preserve"> and </t>
        </r>
        <r>
          <rPr>
            <b/>
            <sz val="8"/>
            <color indexed="81"/>
            <rFont val="Tahoma"/>
            <family val="2"/>
          </rPr>
          <t>Ls</t>
        </r>
        <r>
          <rPr>
            <sz val="8"/>
            <color indexed="81"/>
            <rFont val="Tahoma"/>
            <family val="2"/>
          </rPr>
          <t xml:space="preserve"> spreading parasitic values in the </t>
        </r>
        <r>
          <rPr>
            <b/>
            <sz val="8"/>
            <color indexed="81"/>
            <rFont val="Tahoma"/>
            <family val="2"/>
          </rPr>
          <t>"Library"</t>
        </r>
        <r>
          <rPr>
            <sz val="8"/>
            <color indexed="81"/>
            <rFont val="Tahoma"/>
            <family val="2"/>
          </rPr>
          <t xml:space="preserve"> tab.</t>
        </r>
      </text>
    </comment>
    <comment ref="C13"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BGA Via parasitics are calculated on the </t>
        </r>
        <r>
          <rPr>
            <b/>
            <sz val="8"/>
            <color indexed="81"/>
            <rFont val="Tahoma"/>
            <family val="2"/>
          </rPr>
          <t>"BGA_Via"</t>
        </r>
        <r>
          <rPr>
            <sz val="8"/>
            <color indexed="81"/>
            <rFont val="Tahoma"/>
            <family val="2"/>
          </rPr>
          <t xml:space="preserve"> tab.
-If </t>
        </r>
        <r>
          <rPr>
            <b/>
            <sz val="8"/>
            <color indexed="81"/>
            <rFont val="Tahoma"/>
            <family val="2"/>
          </rPr>
          <t>Custom</t>
        </r>
        <r>
          <rPr>
            <sz val="8"/>
            <color indexed="81"/>
            <rFont val="Tahoma"/>
            <family val="2"/>
          </rPr>
          <t xml:space="preserve"> is selected, BGA Via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BGA Via parasitics are ignored.</t>
        </r>
      </text>
    </comment>
    <comment ref="C14" authorId="0">
      <text>
        <r>
          <rPr>
            <b/>
            <sz val="8"/>
            <color indexed="81"/>
            <rFont val="Tahoma"/>
            <family val="2"/>
          </rPr>
          <t>Altera User:</t>
        </r>
        <r>
          <rPr>
            <sz val="8"/>
            <color indexed="81"/>
            <rFont val="Tahoma"/>
            <family val="2"/>
          </rPr>
          <t xml:space="preserve">
If </t>
        </r>
        <r>
          <rPr>
            <b/>
            <sz val="8"/>
            <color indexed="81"/>
            <rFont val="Tahoma"/>
            <family val="2"/>
          </rPr>
          <t>Calculate</t>
        </r>
        <r>
          <rPr>
            <sz val="8"/>
            <color indexed="81"/>
            <rFont val="Tahoma"/>
            <family val="2"/>
          </rPr>
          <t xml:space="preserve"> is selected, Plane Cap parasitics are calculated on the </t>
        </r>
        <r>
          <rPr>
            <b/>
            <sz val="8"/>
            <color indexed="81"/>
            <rFont val="Tahoma"/>
            <family val="2"/>
          </rPr>
          <t>"Plane_Cap"</t>
        </r>
        <r>
          <rPr>
            <sz val="8"/>
            <color indexed="81"/>
            <rFont val="Tahoma"/>
            <family val="2"/>
          </rPr>
          <t xml:space="preserve"> tab.
If </t>
        </r>
        <r>
          <rPr>
            <b/>
            <sz val="8"/>
            <color indexed="81"/>
            <rFont val="Tahoma"/>
            <family val="2"/>
          </rPr>
          <t>Custom</t>
        </r>
        <r>
          <rPr>
            <sz val="8"/>
            <color indexed="81"/>
            <rFont val="Tahoma"/>
            <family val="2"/>
          </rPr>
          <t xml:space="preserve"> is selected, Plane Cap parasitics are taken from the </t>
        </r>
        <r>
          <rPr>
            <b/>
            <sz val="8"/>
            <color indexed="81"/>
            <rFont val="Tahoma"/>
            <family val="2"/>
          </rPr>
          <t>"Library"</t>
        </r>
        <r>
          <rPr>
            <sz val="8"/>
            <color indexed="81"/>
            <rFont val="Tahoma"/>
            <family val="2"/>
          </rPr>
          <t xml:space="preserve"> tab custom fields.
If </t>
        </r>
        <r>
          <rPr>
            <b/>
            <sz val="8"/>
            <color indexed="81"/>
            <rFont val="Tahoma"/>
            <family val="2"/>
          </rPr>
          <t>Ingore</t>
        </r>
        <r>
          <rPr>
            <sz val="8"/>
            <color indexed="81"/>
            <rFont val="Tahoma"/>
            <family val="2"/>
          </rPr>
          <t xml:space="preserve"> is selected, Plane Cap parasitics are ignored.</t>
        </r>
      </text>
    </comment>
    <comment ref="E18" authorId="0">
      <text>
        <r>
          <rPr>
            <b/>
            <sz val="8"/>
            <color indexed="81"/>
            <rFont val="Tahoma"/>
            <family val="2"/>
          </rPr>
          <t>Altera User:</t>
        </r>
        <r>
          <rPr>
            <sz val="8"/>
            <color indexed="81"/>
            <rFont val="Tahoma"/>
            <family val="2"/>
          </rPr>
          <t xml:space="preserve">
Enter the minimum operating Supply Voltage for worst case Ztarget calculations.</t>
        </r>
      </text>
    </comment>
    <comment ref="E19" authorId="0">
      <text>
        <r>
          <rPr>
            <b/>
            <sz val="8"/>
            <color indexed="81"/>
            <rFont val="Tahoma"/>
            <family val="2"/>
          </rPr>
          <t>Altera User:</t>
        </r>
        <r>
          <rPr>
            <sz val="8"/>
            <color indexed="81"/>
            <rFont val="Tahoma"/>
            <family val="2"/>
          </rPr>
          <t xml:space="preserve">
Enter the maximum current draw for worst case Ztarget calculations.</t>
        </r>
      </text>
    </comment>
    <comment ref="E20" authorId="0">
      <text>
        <r>
          <rPr>
            <b/>
            <sz val="8"/>
            <color indexed="81"/>
            <rFont val="Tahoma"/>
            <family val="2"/>
          </rPr>
          <t>Altera User:</t>
        </r>
        <r>
          <rPr>
            <sz val="8"/>
            <color indexed="81"/>
            <rFont val="Tahoma"/>
            <family val="2"/>
          </rPr>
          <t xml:space="preserve">
Select a Transient Current percentage for the Ztarget calculations.</t>
        </r>
      </text>
    </comment>
    <comment ref="E21" authorId="0">
      <text>
        <r>
          <rPr>
            <b/>
            <sz val="8"/>
            <color indexed="81"/>
            <rFont val="Tahoma"/>
            <family val="2"/>
          </rPr>
          <t>Altera User:</t>
        </r>
        <r>
          <rPr>
            <sz val="8"/>
            <color indexed="81"/>
            <rFont val="Tahoma"/>
            <family val="2"/>
          </rPr>
          <t xml:space="preserve">
Select a peak-to-peak Ripple Tolerance percentage for the Ztarget calculations.</t>
        </r>
      </text>
    </comment>
    <comment ref="C28" authorId="0">
      <text>
        <r>
          <rPr>
            <b/>
            <sz val="8"/>
            <color indexed="81"/>
            <rFont val="Tahoma"/>
            <family val="2"/>
          </rPr>
          <t>Altera User:</t>
        </r>
        <r>
          <rPr>
            <sz val="8"/>
            <color indexed="81"/>
            <rFont val="Tahoma"/>
            <family val="2"/>
          </rPr>
          <t xml:space="preserve">
Select a decoupling capacitor value from the drop-down list box.</t>
        </r>
      </text>
    </comment>
    <comment ref="D2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8" authorId="0">
      <text>
        <r>
          <rPr>
            <b/>
            <sz val="8"/>
            <color indexed="81"/>
            <rFont val="Tahoma"/>
            <family val="2"/>
          </rPr>
          <t>Altera User:</t>
        </r>
        <r>
          <rPr>
            <sz val="8"/>
            <color indexed="81"/>
            <rFont val="Tahoma"/>
            <family val="2"/>
          </rPr>
          <t xml:space="preserve">
Select the layer where the capacitor resides on the board.</t>
        </r>
      </text>
    </comment>
    <comment ref="F2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29" authorId="0">
      <text>
        <r>
          <rPr>
            <b/>
            <sz val="8"/>
            <color indexed="81"/>
            <rFont val="Tahoma"/>
            <family val="2"/>
          </rPr>
          <t>Altera User:</t>
        </r>
        <r>
          <rPr>
            <sz val="8"/>
            <color indexed="81"/>
            <rFont val="Tahoma"/>
            <family val="2"/>
          </rPr>
          <t xml:space="preserve">
Select a decoupling capacitor value from the drop-down list box.</t>
        </r>
      </text>
    </comment>
    <comment ref="D2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29" authorId="0">
      <text>
        <r>
          <rPr>
            <b/>
            <sz val="8"/>
            <color indexed="81"/>
            <rFont val="Tahoma"/>
            <family val="2"/>
          </rPr>
          <t>Altera User:</t>
        </r>
        <r>
          <rPr>
            <sz val="8"/>
            <color indexed="81"/>
            <rFont val="Tahoma"/>
            <family val="2"/>
          </rPr>
          <t xml:space="preserve">
Select the layer where the capacitor resides on the board.</t>
        </r>
      </text>
    </comment>
    <comment ref="F2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2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0" authorId="0">
      <text>
        <r>
          <rPr>
            <b/>
            <sz val="8"/>
            <color indexed="81"/>
            <rFont val="Tahoma"/>
            <family val="2"/>
          </rPr>
          <t>Altera User:</t>
        </r>
        <r>
          <rPr>
            <sz val="8"/>
            <color indexed="81"/>
            <rFont val="Tahoma"/>
            <family val="2"/>
          </rPr>
          <t xml:space="preserve">
Select a decoupling capacitor value from the drop-down list box.</t>
        </r>
      </text>
    </comment>
    <comment ref="D3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0" authorId="0">
      <text>
        <r>
          <rPr>
            <b/>
            <sz val="8"/>
            <color indexed="81"/>
            <rFont val="Tahoma"/>
            <family val="2"/>
          </rPr>
          <t>Altera User:</t>
        </r>
        <r>
          <rPr>
            <sz val="8"/>
            <color indexed="81"/>
            <rFont val="Tahoma"/>
            <family val="2"/>
          </rPr>
          <t xml:space="preserve">
Select the layer where the capacitor resides on the board.</t>
        </r>
      </text>
    </comment>
    <comment ref="F3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1" authorId="0">
      <text>
        <r>
          <rPr>
            <b/>
            <sz val="8"/>
            <color indexed="81"/>
            <rFont val="Tahoma"/>
            <family val="2"/>
          </rPr>
          <t>Altera User:</t>
        </r>
        <r>
          <rPr>
            <sz val="8"/>
            <color indexed="81"/>
            <rFont val="Tahoma"/>
            <family val="2"/>
          </rPr>
          <t xml:space="preserve">
Select a decoupling capacitor value from the drop-down list box.</t>
        </r>
      </text>
    </comment>
    <comment ref="D3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1" authorId="0">
      <text>
        <r>
          <rPr>
            <b/>
            <sz val="8"/>
            <color indexed="81"/>
            <rFont val="Tahoma"/>
            <family val="2"/>
          </rPr>
          <t>Altera User:</t>
        </r>
        <r>
          <rPr>
            <sz val="8"/>
            <color indexed="81"/>
            <rFont val="Tahoma"/>
            <family val="2"/>
          </rPr>
          <t xml:space="preserve">
Select the layer where the capacitor resides on the board.</t>
        </r>
      </text>
    </comment>
    <comment ref="F3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2" authorId="0">
      <text>
        <r>
          <rPr>
            <b/>
            <sz val="8"/>
            <color indexed="81"/>
            <rFont val="Tahoma"/>
            <family val="2"/>
          </rPr>
          <t>Altera User:</t>
        </r>
        <r>
          <rPr>
            <sz val="8"/>
            <color indexed="81"/>
            <rFont val="Tahoma"/>
            <family val="2"/>
          </rPr>
          <t xml:space="preserve">
Select a decoupling capacitor value from the drop-down list box.</t>
        </r>
      </text>
    </comment>
    <comment ref="D3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2" authorId="0">
      <text>
        <r>
          <rPr>
            <b/>
            <sz val="8"/>
            <color indexed="81"/>
            <rFont val="Tahoma"/>
            <family val="2"/>
          </rPr>
          <t>Altera User:</t>
        </r>
        <r>
          <rPr>
            <sz val="8"/>
            <color indexed="81"/>
            <rFont val="Tahoma"/>
            <family val="2"/>
          </rPr>
          <t xml:space="preserve">
Select the layer where the capacitor resides on the board.</t>
        </r>
      </text>
    </comment>
    <comment ref="F3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3" authorId="0">
      <text>
        <r>
          <rPr>
            <b/>
            <sz val="8"/>
            <color indexed="81"/>
            <rFont val="Tahoma"/>
            <family val="2"/>
          </rPr>
          <t>Altera User:</t>
        </r>
        <r>
          <rPr>
            <sz val="8"/>
            <color indexed="81"/>
            <rFont val="Tahoma"/>
            <family val="2"/>
          </rPr>
          <t xml:space="preserve">
Select a decoupling capacitor value from the drop-down list box.</t>
        </r>
      </text>
    </comment>
    <comment ref="D3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3" authorId="0">
      <text>
        <r>
          <rPr>
            <b/>
            <sz val="8"/>
            <color indexed="81"/>
            <rFont val="Tahoma"/>
            <family val="2"/>
          </rPr>
          <t>Altera User:</t>
        </r>
        <r>
          <rPr>
            <sz val="8"/>
            <color indexed="81"/>
            <rFont val="Tahoma"/>
            <family val="2"/>
          </rPr>
          <t xml:space="preserve">
Select the layer where the capacitor resides on the board.</t>
        </r>
      </text>
    </comment>
    <comment ref="F3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4" authorId="0">
      <text>
        <r>
          <rPr>
            <b/>
            <sz val="8"/>
            <color indexed="81"/>
            <rFont val="Tahoma"/>
            <family val="2"/>
          </rPr>
          <t>Altera User:</t>
        </r>
        <r>
          <rPr>
            <sz val="8"/>
            <color indexed="81"/>
            <rFont val="Tahoma"/>
            <family val="2"/>
          </rPr>
          <t xml:space="preserve">
Select a decoupling capacitor value from the drop-down list box.</t>
        </r>
      </text>
    </comment>
    <comment ref="D34"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4" authorId="0">
      <text>
        <r>
          <rPr>
            <b/>
            <sz val="8"/>
            <color indexed="81"/>
            <rFont val="Tahoma"/>
            <family val="2"/>
          </rPr>
          <t>Altera User:</t>
        </r>
        <r>
          <rPr>
            <sz val="8"/>
            <color indexed="81"/>
            <rFont val="Tahoma"/>
            <family val="2"/>
          </rPr>
          <t xml:space="preserve">
Select the layer where the capacitor resides on the board.</t>
        </r>
      </text>
    </comment>
    <comment ref="F34"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4"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5" authorId="0">
      <text>
        <r>
          <rPr>
            <b/>
            <sz val="8"/>
            <color indexed="81"/>
            <rFont val="Tahoma"/>
            <family val="2"/>
          </rPr>
          <t>Altera User:</t>
        </r>
        <r>
          <rPr>
            <sz val="8"/>
            <color indexed="81"/>
            <rFont val="Tahoma"/>
            <family val="2"/>
          </rPr>
          <t xml:space="preserve">
Select a decoupling capacitor value from the drop-down list box.</t>
        </r>
      </text>
    </comment>
    <comment ref="D35"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5" authorId="0">
      <text>
        <r>
          <rPr>
            <b/>
            <sz val="8"/>
            <color indexed="81"/>
            <rFont val="Tahoma"/>
            <family val="2"/>
          </rPr>
          <t>Altera User:</t>
        </r>
        <r>
          <rPr>
            <sz val="8"/>
            <color indexed="81"/>
            <rFont val="Tahoma"/>
            <family val="2"/>
          </rPr>
          <t xml:space="preserve">
Select the layer where the capacitor resides on the board.</t>
        </r>
      </text>
    </comment>
    <comment ref="F35"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5"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6" authorId="0">
      <text>
        <r>
          <rPr>
            <b/>
            <sz val="8"/>
            <color indexed="81"/>
            <rFont val="Tahoma"/>
            <family val="2"/>
          </rPr>
          <t>Altera User:</t>
        </r>
        <r>
          <rPr>
            <sz val="8"/>
            <color indexed="81"/>
            <rFont val="Tahoma"/>
            <family val="2"/>
          </rPr>
          <t xml:space="preserve">
Select a decoupling capacitor value from the drop-down list box.</t>
        </r>
      </text>
    </comment>
    <comment ref="D36"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6" authorId="0">
      <text>
        <r>
          <rPr>
            <b/>
            <sz val="8"/>
            <color indexed="81"/>
            <rFont val="Tahoma"/>
            <family val="2"/>
          </rPr>
          <t>Altera User:</t>
        </r>
        <r>
          <rPr>
            <sz val="8"/>
            <color indexed="81"/>
            <rFont val="Tahoma"/>
            <family val="2"/>
          </rPr>
          <t xml:space="preserve">
Select the layer where the capacitor resides on the board.</t>
        </r>
      </text>
    </comment>
    <comment ref="F36"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6"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7" authorId="0">
      <text>
        <r>
          <rPr>
            <b/>
            <sz val="8"/>
            <color indexed="81"/>
            <rFont val="Tahoma"/>
            <family val="2"/>
          </rPr>
          <t>Altera User:</t>
        </r>
        <r>
          <rPr>
            <sz val="8"/>
            <color indexed="81"/>
            <rFont val="Tahoma"/>
            <family val="2"/>
          </rPr>
          <t xml:space="preserve">
Select a decoupling capacitor value from the drop-down list box.</t>
        </r>
      </text>
    </comment>
    <comment ref="D37"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7" authorId="0">
      <text>
        <r>
          <rPr>
            <b/>
            <sz val="8"/>
            <color indexed="81"/>
            <rFont val="Tahoma"/>
            <family val="2"/>
          </rPr>
          <t>Altera User:</t>
        </r>
        <r>
          <rPr>
            <sz val="8"/>
            <color indexed="81"/>
            <rFont val="Tahoma"/>
            <family val="2"/>
          </rPr>
          <t xml:space="preserve">
Select the layer where the capacitor resides on the board.</t>
        </r>
      </text>
    </comment>
    <comment ref="F37"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7"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8" authorId="0">
      <text>
        <r>
          <rPr>
            <b/>
            <sz val="8"/>
            <color indexed="81"/>
            <rFont val="Tahoma"/>
            <family val="2"/>
          </rPr>
          <t>Altera User:</t>
        </r>
        <r>
          <rPr>
            <sz val="8"/>
            <color indexed="81"/>
            <rFont val="Tahoma"/>
            <family val="2"/>
          </rPr>
          <t xml:space="preserve">
Select a decoupling capacitor value from the drop-down list box.</t>
        </r>
      </text>
    </comment>
    <comment ref="D38"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8" authorId="0">
      <text>
        <r>
          <rPr>
            <b/>
            <sz val="8"/>
            <color indexed="81"/>
            <rFont val="Tahoma"/>
            <family val="2"/>
          </rPr>
          <t>Altera User:</t>
        </r>
        <r>
          <rPr>
            <sz val="8"/>
            <color indexed="81"/>
            <rFont val="Tahoma"/>
            <family val="2"/>
          </rPr>
          <t xml:space="preserve">
Select the layer where the capacitor resides on the board.</t>
        </r>
      </text>
    </comment>
    <comment ref="F38"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8"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39" authorId="0">
      <text>
        <r>
          <rPr>
            <b/>
            <sz val="8"/>
            <color indexed="81"/>
            <rFont val="Tahoma"/>
            <family val="2"/>
          </rPr>
          <t>Altera User:</t>
        </r>
        <r>
          <rPr>
            <sz val="8"/>
            <color indexed="81"/>
            <rFont val="Tahoma"/>
            <family val="2"/>
          </rPr>
          <t xml:space="preserve">
Select a decoupling capacitor value from the drop-down list box.</t>
        </r>
      </text>
    </comment>
    <comment ref="D39"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39" authorId="0">
      <text>
        <r>
          <rPr>
            <b/>
            <sz val="8"/>
            <color indexed="81"/>
            <rFont val="Tahoma"/>
            <family val="2"/>
          </rPr>
          <t>Altera User:</t>
        </r>
        <r>
          <rPr>
            <sz val="8"/>
            <color indexed="81"/>
            <rFont val="Tahoma"/>
            <family val="2"/>
          </rPr>
          <t xml:space="preserve">
Select the layer where the capacitor resides on the board.</t>
        </r>
      </text>
    </comment>
    <comment ref="F39"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39"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0" authorId="0">
      <text>
        <r>
          <rPr>
            <b/>
            <sz val="8"/>
            <color indexed="81"/>
            <rFont val="Tahoma"/>
            <family val="2"/>
          </rPr>
          <t>Altera User:</t>
        </r>
        <r>
          <rPr>
            <sz val="8"/>
            <color indexed="81"/>
            <rFont val="Tahoma"/>
            <family val="2"/>
          </rPr>
          <t xml:space="preserve">
Enter a custom decoupling capacitor value.</t>
        </r>
      </text>
    </comment>
    <comment ref="D40"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0" authorId="0">
      <text>
        <r>
          <rPr>
            <b/>
            <sz val="8"/>
            <color indexed="81"/>
            <rFont val="Tahoma"/>
            <family val="2"/>
          </rPr>
          <t>Altera User:</t>
        </r>
        <r>
          <rPr>
            <sz val="8"/>
            <color indexed="81"/>
            <rFont val="Tahoma"/>
            <family val="2"/>
          </rPr>
          <t xml:space="preserve">
Select the layer where the capacitor resides on the board.</t>
        </r>
      </text>
    </comment>
    <comment ref="F40"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0"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1" authorId="0">
      <text>
        <r>
          <rPr>
            <b/>
            <sz val="8"/>
            <color indexed="81"/>
            <rFont val="Tahoma"/>
            <family val="2"/>
          </rPr>
          <t>Altera User:</t>
        </r>
        <r>
          <rPr>
            <sz val="8"/>
            <color indexed="81"/>
            <rFont val="Tahoma"/>
            <family val="2"/>
          </rPr>
          <t xml:space="preserve">
Enter a custom decoupling capacitor value.</t>
        </r>
      </text>
    </comment>
    <comment ref="D41"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1" authorId="0">
      <text>
        <r>
          <rPr>
            <b/>
            <sz val="8"/>
            <color indexed="81"/>
            <rFont val="Tahoma"/>
            <family val="2"/>
          </rPr>
          <t>Altera User:</t>
        </r>
        <r>
          <rPr>
            <sz val="8"/>
            <color indexed="81"/>
            <rFont val="Tahoma"/>
            <family val="2"/>
          </rPr>
          <t xml:space="preserve">
Select the layer where the capacitor resides on the board.</t>
        </r>
      </text>
    </comment>
    <comment ref="F41"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1"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2" authorId="0">
      <text>
        <r>
          <rPr>
            <b/>
            <sz val="8"/>
            <color indexed="81"/>
            <rFont val="Tahoma"/>
            <family val="2"/>
          </rPr>
          <t>Altera User:</t>
        </r>
        <r>
          <rPr>
            <sz val="8"/>
            <color indexed="81"/>
            <rFont val="Tahoma"/>
            <family val="2"/>
          </rPr>
          <t xml:space="preserve">
Enter a custom decoupling capacitor value.</t>
        </r>
      </text>
    </comment>
    <comment ref="D42"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2" authorId="0">
      <text>
        <r>
          <rPr>
            <b/>
            <sz val="8"/>
            <color indexed="81"/>
            <rFont val="Tahoma"/>
            <family val="2"/>
          </rPr>
          <t>Altera User:</t>
        </r>
        <r>
          <rPr>
            <sz val="8"/>
            <color indexed="81"/>
            <rFont val="Tahoma"/>
            <family val="2"/>
          </rPr>
          <t xml:space="preserve">
Select the layer where the capacitor resides on the board.</t>
        </r>
      </text>
    </comment>
    <comment ref="F42"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2"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3" authorId="0">
      <text>
        <r>
          <rPr>
            <b/>
            <sz val="8"/>
            <color indexed="81"/>
            <rFont val="Tahoma"/>
            <family val="2"/>
          </rPr>
          <t>Altera User:</t>
        </r>
        <r>
          <rPr>
            <sz val="8"/>
            <color indexed="81"/>
            <rFont val="Tahoma"/>
            <family val="2"/>
          </rPr>
          <t xml:space="preserve">
Enter a custom decoupling capacitor value.</t>
        </r>
      </text>
    </comment>
    <comment ref="D43" authorId="0">
      <text>
        <r>
          <rPr>
            <b/>
            <sz val="8"/>
            <color indexed="81"/>
            <rFont val="Tahoma"/>
            <family val="2"/>
          </rPr>
          <t>Altera User:</t>
        </r>
        <r>
          <rPr>
            <sz val="8"/>
            <color indexed="81"/>
            <rFont val="Tahoma"/>
            <family val="2"/>
          </rPr>
          <t xml:space="preserve">
Select a decoupling capacitor footprint from the drop-down list box.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in </t>
        </r>
        <r>
          <rPr>
            <b/>
            <sz val="8"/>
            <color indexed="81"/>
            <rFont val="Tahoma"/>
            <family val="2"/>
          </rPr>
          <t>"Library"</t>
        </r>
        <r>
          <rPr>
            <sz val="8"/>
            <color indexed="81"/>
            <rFont val="Tahoma"/>
            <family val="2"/>
          </rPr>
          <t xml:space="preserve"> tab.</t>
        </r>
      </text>
    </comment>
    <comment ref="E43" authorId="0">
      <text>
        <r>
          <rPr>
            <b/>
            <sz val="8"/>
            <color indexed="81"/>
            <rFont val="Tahoma"/>
            <family val="2"/>
          </rPr>
          <t>Altera User:</t>
        </r>
        <r>
          <rPr>
            <sz val="8"/>
            <color indexed="81"/>
            <rFont val="Tahoma"/>
            <family val="2"/>
          </rPr>
          <t xml:space="preserve">
Select the layer where the capacitor resides on the board.</t>
        </r>
      </text>
    </comment>
    <comment ref="F43" authorId="0">
      <text>
        <r>
          <rPr>
            <b/>
            <sz val="8"/>
            <color indexed="81"/>
            <rFont val="Tahoma"/>
            <family val="2"/>
          </rPr>
          <t>Altera User:</t>
        </r>
        <r>
          <rPr>
            <sz val="8"/>
            <color indexed="81"/>
            <rFont val="Tahoma"/>
            <family val="2"/>
          </rPr>
          <t xml:space="preserve">
Select the capacitor layout orientation.
</t>
        </r>
        <r>
          <rPr>
            <b/>
            <sz val="8"/>
            <color indexed="81"/>
            <rFont val="Tahoma"/>
            <family val="2"/>
          </rPr>
          <t>VOS = Via-On-Side</t>
        </r>
        <r>
          <rPr>
            <sz val="8"/>
            <color indexed="81"/>
            <rFont val="Tahoma"/>
            <family val="2"/>
          </rPr>
          <t xml:space="preserve">.
</t>
        </r>
        <r>
          <rPr>
            <b/>
            <sz val="8"/>
            <color indexed="81"/>
            <rFont val="Tahoma"/>
            <family val="2"/>
          </rPr>
          <t>VOE = Via-On-End</t>
        </r>
        <r>
          <rPr>
            <sz val="8"/>
            <color indexed="81"/>
            <rFont val="Tahoma"/>
            <family val="2"/>
          </rPr>
          <t xml:space="preserve">.
Refer to the diagrams in the </t>
        </r>
        <r>
          <rPr>
            <b/>
            <sz val="8"/>
            <color indexed="81"/>
            <rFont val="Tahoma"/>
            <family val="2"/>
          </rPr>
          <t>"Cap_Mount"</t>
        </r>
        <r>
          <rPr>
            <sz val="8"/>
            <color indexed="81"/>
            <rFont val="Tahoma"/>
            <family val="2"/>
          </rPr>
          <t xml:space="preserve"> tab for details.</t>
        </r>
      </text>
    </comment>
    <comment ref="G43" authorId="0">
      <text>
        <r>
          <rPr>
            <b/>
            <sz val="8"/>
            <color indexed="81"/>
            <rFont val="Tahoma"/>
            <family val="2"/>
          </rPr>
          <t>Altera User:</t>
        </r>
        <r>
          <rPr>
            <sz val="8"/>
            <color indexed="81"/>
            <rFont val="Tahoma"/>
            <family val="2"/>
          </rPr>
          <t xml:space="preserve">
Enter the decoupling capacitor quantity used, or leave blank if this capacitor is unused.</t>
        </r>
      </text>
    </comment>
    <comment ref="C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7"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7"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8"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8"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49"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49"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0"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0"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1"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1"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2"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2"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3"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3"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4"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4"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 ref="C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D55" authorId="0">
      <text>
        <r>
          <rPr>
            <b/>
            <sz val="8"/>
            <color indexed="81"/>
            <rFont val="Tahoma"/>
            <family val="2"/>
          </rPr>
          <t>Altera User:</t>
        </r>
        <r>
          <rPr>
            <sz val="8"/>
            <color indexed="81"/>
            <rFont val="Tahoma"/>
            <family val="2"/>
          </rPr>
          <t xml:space="preserve">
Select </t>
        </r>
        <r>
          <rPr>
            <b/>
            <sz val="8"/>
            <color indexed="81"/>
            <rFont val="Tahoma"/>
            <family val="2"/>
          </rPr>
          <t>Bulk</t>
        </r>
        <r>
          <rPr>
            <sz val="8"/>
            <color indexed="81"/>
            <rFont val="Tahoma"/>
            <family val="2"/>
          </rPr>
          <t xml:space="preserve"> capacitor footprint from the drop-down list box to use the default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value from the bulk capacitor </t>
        </r>
        <r>
          <rPr>
            <b/>
            <sz val="8"/>
            <color indexed="81"/>
            <rFont val="Tahoma"/>
            <family val="2"/>
          </rPr>
          <t>"Library"</t>
        </r>
        <r>
          <rPr>
            <sz val="8"/>
            <color indexed="81"/>
            <rFont val="Tahoma"/>
            <family val="2"/>
          </rPr>
          <t xml:space="preserve"> tab.
If </t>
        </r>
        <r>
          <rPr>
            <b/>
            <sz val="8"/>
            <color indexed="81"/>
            <rFont val="Tahoma"/>
            <family val="2"/>
          </rPr>
          <t>Custom</t>
        </r>
        <r>
          <rPr>
            <sz val="8"/>
            <color indexed="81"/>
            <rFont val="Tahoma"/>
            <family val="2"/>
          </rPr>
          <t xml:space="preserve"> is selected, be sure to fill in the appropriate </t>
        </r>
        <r>
          <rPr>
            <b/>
            <sz val="8"/>
            <color indexed="81"/>
            <rFont val="Tahoma"/>
            <family val="2"/>
          </rPr>
          <t>ESR</t>
        </r>
        <r>
          <rPr>
            <sz val="8"/>
            <color indexed="81"/>
            <rFont val="Tahoma"/>
            <family val="2"/>
          </rPr>
          <t xml:space="preserve">, </t>
        </r>
        <r>
          <rPr>
            <b/>
            <sz val="8"/>
            <color indexed="81"/>
            <rFont val="Tahoma"/>
            <family val="2"/>
          </rPr>
          <t>ESL</t>
        </r>
        <r>
          <rPr>
            <sz val="8"/>
            <color indexed="81"/>
            <rFont val="Tahoma"/>
            <family val="2"/>
          </rPr>
          <t xml:space="preserve">, and </t>
        </r>
        <r>
          <rPr>
            <b/>
            <sz val="8"/>
            <color indexed="81"/>
            <rFont val="Tahoma"/>
            <family val="2"/>
          </rPr>
          <t>Lmnt</t>
        </r>
        <r>
          <rPr>
            <sz val="8"/>
            <color indexed="81"/>
            <rFont val="Tahoma"/>
            <family val="2"/>
          </rPr>
          <t xml:space="preserve"> parasitics for the custom bulk capacitors in the </t>
        </r>
        <r>
          <rPr>
            <b/>
            <sz val="8"/>
            <color indexed="81"/>
            <rFont val="Tahoma"/>
            <family val="2"/>
          </rPr>
          <t>"Library"</t>
        </r>
        <r>
          <rPr>
            <sz val="8"/>
            <color indexed="81"/>
            <rFont val="Tahoma"/>
            <family val="2"/>
          </rPr>
          <t xml:space="preserve"> tab.</t>
        </r>
      </text>
    </comment>
    <comment ref="G55" authorId="0">
      <text>
        <r>
          <rPr>
            <b/>
            <sz val="8"/>
            <color indexed="81"/>
            <rFont val="Tahoma"/>
            <family val="2"/>
          </rPr>
          <t>Altera User:</t>
        </r>
        <r>
          <rPr>
            <sz val="8"/>
            <color indexed="81"/>
            <rFont val="Tahoma"/>
            <family val="2"/>
          </rPr>
          <t xml:space="preserve">
Enter the bulk capacitor quantity used, or leave blank if this capacitor is unused.</t>
        </r>
      </text>
    </comment>
  </commentList>
</comments>
</file>

<file path=xl/comments4.xml><?xml version="1.0" encoding="utf-8"?>
<comments xmlns="http://schemas.openxmlformats.org/spreadsheetml/2006/main">
  <authors>
    <author>Altera User</author>
  </authors>
  <commentList>
    <comment ref="A1" authorId="0">
      <text>
        <r>
          <rPr>
            <b/>
            <sz val="8"/>
            <color indexed="81"/>
            <rFont val="Tahoma"/>
            <family val="2"/>
          </rPr>
          <t>Altera User:
This is the bank ID for the selected bank and device.</t>
        </r>
      </text>
    </comment>
    <comment ref="B5" authorId="0">
      <text>
        <r>
          <rPr>
            <b/>
            <sz val="8"/>
            <color indexed="81"/>
            <rFont val="Tahoma"/>
            <family val="2"/>
          </rPr>
          <t>Altera User:</t>
        </r>
        <r>
          <rPr>
            <sz val="8"/>
            <color indexed="81"/>
            <rFont val="Tahoma"/>
            <family val="2"/>
          </rPr>
          <t xml:space="preserve">
Add Rpkg</t>
        </r>
      </text>
    </comment>
  </commentList>
</comments>
</file>

<file path=xl/comments5.xml><?xml version="1.0" encoding="utf-8"?>
<comments xmlns="http://schemas.openxmlformats.org/spreadsheetml/2006/main">
  <authors>
    <author>Altera User</author>
  </authors>
  <commentList>
    <comment ref="A1" authorId="0">
      <text>
        <r>
          <rPr>
            <b/>
            <sz val="8"/>
            <color indexed="81"/>
            <rFont val="Tahoma"/>
            <family val="2"/>
          </rPr>
          <t>Altera User:
This is the bank ID for the selected bank and device.</t>
        </r>
      </text>
    </comment>
    <comment ref="B5" authorId="0">
      <text>
        <r>
          <rPr>
            <b/>
            <sz val="8"/>
            <color indexed="81"/>
            <rFont val="Tahoma"/>
            <family val="2"/>
          </rPr>
          <t>Altera User:</t>
        </r>
        <r>
          <rPr>
            <sz val="8"/>
            <color indexed="81"/>
            <rFont val="Tahoma"/>
            <family val="2"/>
          </rPr>
          <t xml:space="preserve">
Add Rpkg</t>
        </r>
      </text>
    </comment>
  </commentList>
</comments>
</file>

<file path=xl/comments6.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9"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9"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9"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0"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0"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0"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1"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1"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1"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2"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2"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2"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3"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3"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3"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4"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4"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4"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5"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5"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5"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6"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6"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6"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7"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7"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7"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8"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8"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8"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F40" authorId="0">
      <text>
        <r>
          <rPr>
            <b/>
            <sz val="8"/>
            <color indexed="81"/>
            <rFont val="Tahoma"/>
            <family val="2"/>
          </rPr>
          <t>Altera User:</t>
        </r>
        <r>
          <rPr>
            <sz val="8"/>
            <color indexed="81"/>
            <rFont val="Tahoma"/>
            <family val="2"/>
          </rPr>
          <t xml:space="preserve">
</t>
        </r>
      </text>
    </comment>
    <comment ref="C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ESR</t>
        </r>
        <r>
          <rPr>
            <sz val="8"/>
            <color indexed="81"/>
            <rFont val="Tahoma"/>
            <family val="2"/>
          </rPr>
          <t xml:space="preserve"> should be very large (</t>
        </r>
        <r>
          <rPr>
            <sz val="10"/>
            <color indexed="81"/>
            <rFont val="Tahoma"/>
            <family val="2"/>
          </rPr>
          <t>∞</t>
        </r>
        <r>
          <rPr>
            <sz val="8"/>
            <color indexed="81"/>
            <rFont val="Tahoma"/>
            <family val="2"/>
          </rPr>
          <t>).</t>
        </r>
      </text>
    </comment>
    <comment ref="D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ESL</t>
        </r>
        <r>
          <rPr>
            <sz val="8"/>
            <color indexed="81"/>
            <rFont val="Tahoma"/>
            <family val="2"/>
          </rPr>
          <t xml:space="preserve"> should be very large (</t>
        </r>
        <r>
          <rPr>
            <sz val="10"/>
            <color indexed="81"/>
            <rFont val="Tahoma"/>
            <family val="2"/>
          </rPr>
          <t>∞).</t>
        </r>
      </text>
    </comment>
    <comment ref="C42" authorId="0">
      <text>
        <r>
          <rPr>
            <b/>
            <sz val="8"/>
            <color indexed="81"/>
            <rFont val="Tahoma"/>
            <family val="2"/>
          </rPr>
          <t>Altera User:</t>
        </r>
        <r>
          <rPr>
            <sz val="8"/>
            <color indexed="81"/>
            <rFont val="Tahoma"/>
            <family val="2"/>
          </rPr>
          <t xml:space="preserve">
Default ESR for a typical Linear Voltage Regulator.
Value may be overidden and saved/restored with buttons above.</t>
        </r>
      </text>
    </comment>
    <comment ref="D42" authorId="0">
      <text>
        <r>
          <rPr>
            <b/>
            <sz val="8"/>
            <color indexed="81"/>
            <rFont val="Tahoma"/>
            <family val="2"/>
          </rPr>
          <t>Altera User:</t>
        </r>
        <r>
          <rPr>
            <sz val="8"/>
            <color indexed="81"/>
            <rFont val="Tahoma"/>
            <family val="2"/>
          </rPr>
          <t xml:space="preserve">
Default ESL for a typical Linear Voltage Regulator.
Value may be overidden and saved/restored with buttons above.</t>
        </r>
      </text>
    </comment>
    <comment ref="C43" authorId="0">
      <text>
        <r>
          <rPr>
            <b/>
            <sz val="8"/>
            <color indexed="81"/>
            <rFont val="Tahoma"/>
            <family val="2"/>
          </rPr>
          <t>Altera User:</t>
        </r>
        <r>
          <rPr>
            <sz val="8"/>
            <color indexed="81"/>
            <rFont val="Tahoma"/>
            <family val="2"/>
          </rPr>
          <t xml:space="preserve">
Default ESR for a typical Switching Voltage Regulator.
Value may be overidden and saved/restored with buttons above.</t>
        </r>
      </text>
    </comment>
    <comment ref="D43" authorId="0">
      <text>
        <r>
          <rPr>
            <b/>
            <sz val="8"/>
            <color indexed="81"/>
            <rFont val="Tahoma"/>
            <family val="2"/>
          </rPr>
          <t>Altera User:</t>
        </r>
        <r>
          <rPr>
            <sz val="8"/>
            <color indexed="81"/>
            <rFont val="Tahoma"/>
            <family val="2"/>
          </rPr>
          <t xml:space="preserve">
Default ESL for a typical Switching Voltage Regulator.
Value may be overidden and saved/restored with buttons above.</t>
        </r>
      </text>
    </comment>
    <comment ref="C44" authorId="0">
      <text>
        <r>
          <rPr>
            <b/>
            <sz val="8"/>
            <color indexed="81"/>
            <rFont val="Tahoma"/>
            <family val="2"/>
          </rPr>
          <t>Altera User:</t>
        </r>
        <r>
          <rPr>
            <sz val="8"/>
            <color indexed="81"/>
            <rFont val="Tahoma"/>
            <family val="2"/>
          </rPr>
          <t xml:space="preserve">
User-defined ESR for a Custom Voltage Regulator.
Value may be overidden and saved/restored with buttons above.</t>
        </r>
      </text>
    </comment>
    <comment ref="D44" authorId="0">
      <text>
        <r>
          <rPr>
            <b/>
            <sz val="8"/>
            <color indexed="81"/>
            <rFont val="Tahoma"/>
            <family val="2"/>
          </rPr>
          <t>Altera User:</t>
        </r>
        <r>
          <rPr>
            <sz val="8"/>
            <color indexed="81"/>
            <rFont val="Tahoma"/>
            <family val="2"/>
          </rPr>
          <t xml:space="preserve">
User-defined ESL for a Custom Voltage Regulator.
Value may be overidden and saved/restored with buttons above.</t>
        </r>
      </text>
    </comment>
    <comment ref="C47" authorId="0">
      <text>
        <r>
          <rPr>
            <b/>
            <sz val="8"/>
            <color indexed="81"/>
            <rFont val="Tahoma"/>
            <family val="2"/>
          </rPr>
          <t>Altera User:</t>
        </r>
        <r>
          <rPr>
            <sz val="8"/>
            <color indexed="81"/>
            <rFont val="Tahoma"/>
            <family val="2"/>
          </rPr>
          <t xml:space="preserve">
To ignore the plane Resistance in calculations, Rs should be 0.</t>
        </r>
      </text>
    </comment>
    <comment ref="D47" authorId="0">
      <text>
        <r>
          <rPr>
            <b/>
            <sz val="8"/>
            <color indexed="81"/>
            <rFont val="Tahoma"/>
            <family val="2"/>
          </rPr>
          <t>Altera User:</t>
        </r>
        <r>
          <rPr>
            <sz val="8"/>
            <color indexed="81"/>
            <rFont val="Tahoma"/>
            <family val="2"/>
          </rPr>
          <t xml:space="preserve">
To ignore the plane Inductance in calculations, Ls should be 0.</t>
        </r>
      </text>
    </comment>
    <comment ref="C48" authorId="0">
      <text>
        <r>
          <rPr>
            <b/>
            <sz val="8"/>
            <color indexed="81"/>
            <rFont val="Tahoma"/>
            <family val="2"/>
          </rPr>
          <t>Altera User:</t>
        </r>
        <r>
          <rPr>
            <sz val="8"/>
            <color indexed="81"/>
            <rFont val="Tahoma"/>
            <family val="2"/>
          </rPr>
          <t xml:space="preserve">
Default Spreading Resistance for a very well designed PWR/GND plane.</t>
        </r>
      </text>
    </comment>
    <comment ref="D48" authorId="0">
      <text>
        <r>
          <rPr>
            <b/>
            <sz val="8"/>
            <color indexed="81"/>
            <rFont val="Tahoma"/>
            <family val="2"/>
          </rPr>
          <t>Altera User:</t>
        </r>
        <r>
          <rPr>
            <sz val="8"/>
            <color indexed="81"/>
            <rFont val="Tahoma"/>
            <family val="2"/>
          </rPr>
          <t xml:space="preserve">
Default Spreading Inductance for a very well designed PWR/GND plane.</t>
        </r>
      </text>
    </comment>
    <comment ref="C49" authorId="0">
      <text>
        <r>
          <rPr>
            <b/>
            <sz val="8"/>
            <color indexed="81"/>
            <rFont val="Tahoma"/>
            <family val="2"/>
          </rPr>
          <t>Altera User:</t>
        </r>
        <r>
          <rPr>
            <sz val="8"/>
            <color indexed="81"/>
            <rFont val="Tahoma"/>
            <family val="2"/>
          </rPr>
          <t xml:space="preserve">
Default Spreading Resistance for an average  PWR/GND plane design.</t>
        </r>
      </text>
    </comment>
    <comment ref="D49" authorId="0">
      <text>
        <r>
          <rPr>
            <b/>
            <sz val="8"/>
            <color indexed="81"/>
            <rFont val="Tahoma"/>
            <family val="2"/>
          </rPr>
          <t>Altera User:</t>
        </r>
        <r>
          <rPr>
            <sz val="8"/>
            <color indexed="81"/>
            <rFont val="Tahoma"/>
            <family val="2"/>
          </rPr>
          <t xml:space="preserve">
Default Spreading Inductance for an average PWR/GND plane design.</t>
        </r>
      </text>
    </comment>
    <comment ref="C50" authorId="0">
      <text>
        <r>
          <rPr>
            <b/>
            <sz val="8"/>
            <color indexed="81"/>
            <rFont val="Tahoma"/>
            <family val="2"/>
          </rPr>
          <t>Altera User:</t>
        </r>
        <r>
          <rPr>
            <sz val="8"/>
            <color indexed="81"/>
            <rFont val="Tahoma"/>
            <family val="2"/>
          </rPr>
          <t xml:space="preserve">
Default Spreading Resistance for a poorly designed PWR/GND plane.</t>
        </r>
      </text>
    </comment>
    <comment ref="D50" authorId="0">
      <text>
        <r>
          <rPr>
            <b/>
            <sz val="8"/>
            <color indexed="81"/>
            <rFont val="Tahoma"/>
            <family val="2"/>
          </rPr>
          <t>Altera User:</t>
        </r>
        <r>
          <rPr>
            <sz val="8"/>
            <color indexed="81"/>
            <rFont val="Tahoma"/>
            <family val="2"/>
          </rPr>
          <t xml:space="preserve">
Default Spreading Inductance for a poorly designed PWR/GND plane.</t>
        </r>
      </text>
    </comment>
    <comment ref="C51" authorId="0">
      <text>
        <r>
          <rPr>
            <b/>
            <sz val="8"/>
            <color indexed="81"/>
            <rFont val="Tahoma"/>
            <family val="2"/>
          </rPr>
          <t>Altera User:</t>
        </r>
        <r>
          <rPr>
            <sz val="8"/>
            <color indexed="81"/>
            <rFont val="Tahoma"/>
            <family val="2"/>
          </rPr>
          <t xml:space="preserve">
User-defined Spreading Resistance for the PWR/GND plane.  Value may be saved/restored with buttons above.</t>
        </r>
      </text>
    </comment>
    <comment ref="D51" authorId="0">
      <text>
        <r>
          <rPr>
            <b/>
            <sz val="8"/>
            <color indexed="81"/>
            <rFont val="Tahoma"/>
            <family val="2"/>
          </rPr>
          <t>Altera User:</t>
        </r>
        <r>
          <rPr>
            <sz val="8"/>
            <color indexed="81"/>
            <rFont val="Tahoma"/>
            <family val="2"/>
          </rPr>
          <t xml:space="preserve">
User-defined Spreading Inductance for the PWR/GND plane.  Value may be saved/restored with buttons above.</t>
        </r>
      </text>
    </comment>
    <comment ref="C54" authorId="0">
      <text>
        <r>
          <rPr>
            <b/>
            <sz val="8"/>
            <color indexed="81"/>
            <rFont val="Tahoma"/>
            <family val="2"/>
          </rPr>
          <t>Altera User:</t>
        </r>
        <r>
          <rPr>
            <sz val="8"/>
            <color indexed="81"/>
            <rFont val="Tahoma"/>
            <family val="2"/>
          </rPr>
          <t xml:space="preserve">
Default typical Er value for FR4 material.  Value may be overidden and saved/restored with buttons above.</t>
        </r>
      </text>
    </comment>
    <comment ref="C55" authorId="0">
      <text>
        <r>
          <rPr>
            <b/>
            <sz val="8"/>
            <color indexed="81"/>
            <rFont val="Tahoma"/>
            <family val="2"/>
          </rPr>
          <t>Altera User:</t>
        </r>
        <r>
          <rPr>
            <sz val="8"/>
            <color indexed="81"/>
            <rFont val="Tahoma"/>
            <family val="2"/>
          </rPr>
          <t xml:space="preserve">
Default typical Er value for Nelco 4000-6 material.  Value may be overidden and saved/restored with buttons above.</t>
        </r>
      </text>
    </comment>
    <comment ref="C56" authorId="0">
      <text>
        <r>
          <rPr>
            <b/>
            <sz val="8"/>
            <color indexed="81"/>
            <rFont val="Tahoma"/>
            <family val="2"/>
          </rPr>
          <t>Altera User:</t>
        </r>
        <r>
          <rPr>
            <sz val="8"/>
            <color indexed="81"/>
            <rFont val="Tahoma"/>
            <family val="2"/>
          </rPr>
          <t xml:space="preserve">
Default typical Er value for Nelco 4000-13 material.  Value may be overidden and saved/restored with buttons above.</t>
        </r>
      </text>
    </comment>
    <comment ref="C57" authorId="0">
      <text>
        <r>
          <rPr>
            <b/>
            <sz val="8"/>
            <color indexed="81"/>
            <rFont val="Tahoma"/>
            <family val="2"/>
          </rPr>
          <t>Altera User:</t>
        </r>
        <r>
          <rPr>
            <sz val="8"/>
            <color indexed="81"/>
            <rFont val="Tahoma"/>
            <family val="2"/>
          </rPr>
          <t xml:space="preserve">
Default typical Er value for Isola FR406 material.  Value may be overidden and saved/restored with buttons above.</t>
        </r>
      </text>
    </comment>
    <comment ref="C58" authorId="0">
      <text>
        <r>
          <rPr>
            <b/>
            <sz val="8"/>
            <color indexed="81"/>
            <rFont val="Tahoma"/>
            <family val="2"/>
          </rPr>
          <t>Altera User:</t>
        </r>
        <r>
          <rPr>
            <sz val="8"/>
            <color indexed="81"/>
            <rFont val="Tahoma"/>
            <family val="2"/>
          </rPr>
          <t xml:space="preserve">
Default typical Er value for Isola FR408 material.  Value may be overidden and saved/restored with buttons above.</t>
        </r>
      </text>
    </comment>
    <comment ref="C59" authorId="0">
      <text>
        <r>
          <rPr>
            <b/>
            <sz val="8"/>
            <color indexed="81"/>
            <rFont val="Tahoma"/>
            <family val="2"/>
          </rPr>
          <t>Altera User:</t>
        </r>
        <r>
          <rPr>
            <sz val="8"/>
            <color indexed="81"/>
            <rFont val="Tahoma"/>
            <family val="2"/>
          </rPr>
          <t xml:space="preserve">
Default typical Er value for Isola FR370HR material.  Value may be overidden and saved/restored with buttons above.</t>
        </r>
      </text>
    </comment>
    <comment ref="C60" authorId="0">
      <text>
        <r>
          <rPr>
            <b/>
            <sz val="8"/>
            <color indexed="81"/>
            <rFont val="Tahoma"/>
            <family val="2"/>
          </rPr>
          <t>Altera User:</t>
        </r>
        <r>
          <rPr>
            <sz val="8"/>
            <color indexed="81"/>
            <rFont val="Tahoma"/>
            <family val="2"/>
          </rPr>
          <t xml:space="preserve">
Default typical Er value for Getek material.  Value may be overidden and saved/restored with buttons above.</t>
        </r>
      </text>
    </comment>
    <comment ref="C61" authorId="0">
      <text>
        <r>
          <rPr>
            <b/>
            <sz val="8"/>
            <color indexed="81"/>
            <rFont val="Tahoma"/>
            <family val="2"/>
          </rPr>
          <t>Altera User:</t>
        </r>
        <r>
          <rPr>
            <sz val="8"/>
            <color indexed="81"/>
            <rFont val="Tahoma"/>
            <family val="2"/>
          </rPr>
          <t xml:space="preserve">
Default typical Er value for Rogers 4350B material.  Value may be overidden and saved/restored with buttons above.</t>
        </r>
      </text>
    </comment>
    <comment ref="C62" authorId="0">
      <text>
        <r>
          <rPr>
            <b/>
            <sz val="8"/>
            <color indexed="81"/>
            <rFont val="Tahoma"/>
            <family val="2"/>
          </rPr>
          <t>Altera User:</t>
        </r>
        <r>
          <rPr>
            <sz val="8"/>
            <color indexed="81"/>
            <rFont val="Tahoma"/>
            <family val="2"/>
          </rPr>
          <t xml:space="preserve">
User-defined Er value a custom material.  Value may be saved/restored with buttons above.</t>
        </r>
      </text>
    </comment>
  </commentList>
</comments>
</file>

<file path=xl/comments7.xml><?xml version="1.0" encoding="utf-8"?>
<comments xmlns="http://schemas.openxmlformats.org/spreadsheetml/2006/main">
  <authors>
    <author>Altera User</author>
  </authors>
  <commentList>
    <comment ref="E33" authorId="0">
      <text>
        <r>
          <rPr>
            <b/>
            <sz val="8"/>
            <color indexed="81"/>
            <rFont val="Tahoma"/>
            <family val="2"/>
          </rPr>
          <t>Altera User:</t>
        </r>
        <r>
          <rPr>
            <sz val="8"/>
            <color indexed="81"/>
            <rFont val="Tahoma"/>
            <family val="2"/>
          </rPr>
          <t xml:space="preserve">
Enter the BGA Via drill outer diameter </t>
        </r>
        <r>
          <rPr>
            <b/>
            <sz val="8"/>
            <color indexed="81"/>
            <rFont val="Tahoma"/>
            <family val="2"/>
          </rPr>
          <t>(OD)</t>
        </r>
        <r>
          <rPr>
            <sz val="8"/>
            <color indexed="81"/>
            <rFont val="Tahoma"/>
            <family val="2"/>
          </rPr>
          <t xml:space="preserve"> in mils.</t>
        </r>
      </text>
    </comment>
    <comment ref="E34" authorId="0">
      <text>
        <r>
          <rPr>
            <b/>
            <sz val="8"/>
            <color indexed="81"/>
            <rFont val="Tahoma"/>
            <family val="2"/>
          </rPr>
          <t>Altera User:</t>
        </r>
        <r>
          <rPr>
            <sz val="8"/>
            <color indexed="81"/>
            <rFont val="Tahoma"/>
            <family val="2"/>
          </rPr>
          <t xml:space="preserve">
Enter the BGA Via drill inner diameter </t>
        </r>
        <r>
          <rPr>
            <b/>
            <sz val="8"/>
            <color indexed="81"/>
            <rFont val="Tahoma"/>
            <family val="2"/>
          </rPr>
          <t>(ID)</t>
        </r>
        <r>
          <rPr>
            <sz val="8"/>
            <color indexed="81"/>
            <rFont val="Tahoma"/>
            <family val="2"/>
          </rPr>
          <t xml:space="preserve"> in mils.</t>
        </r>
      </text>
    </comment>
    <comment ref="E35" authorId="0">
      <text>
        <r>
          <rPr>
            <b/>
            <sz val="8"/>
            <color indexed="81"/>
            <rFont val="Tahoma"/>
            <family val="2"/>
          </rPr>
          <t>Altera User:</t>
        </r>
        <r>
          <rPr>
            <sz val="8"/>
            <color indexed="81"/>
            <rFont val="Tahoma"/>
            <family val="2"/>
          </rPr>
          <t xml:space="preserve">
Enter the BGA Via-to-Via pitch </t>
        </r>
        <r>
          <rPr>
            <b/>
            <sz val="8"/>
            <color indexed="81"/>
            <rFont val="Tahoma"/>
            <family val="2"/>
          </rPr>
          <t>(B)</t>
        </r>
        <r>
          <rPr>
            <sz val="8"/>
            <color indexed="81"/>
            <rFont val="Tahoma"/>
            <family val="2"/>
          </rPr>
          <t xml:space="preserve"> in mils.</t>
        </r>
      </text>
    </comment>
    <comment ref="E36" authorId="0">
      <text>
        <r>
          <rPr>
            <b/>
            <sz val="8"/>
            <color indexed="81"/>
            <rFont val="Tahoma"/>
            <family val="2"/>
          </rPr>
          <t>Altera User:</t>
        </r>
        <r>
          <rPr>
            <sz val="8"/>
            <color indexed="81"/>
            <rFont val="Tahoma"/>
            <family val="2"/>
          </rPr>
          <t xml:space="preserve">
Enter the BGA Via barrel length </t>
        </r>
        <r>
          <rPr>
            <b/>
            <sz val="8"/>
            <color indexed="81"/>
            <rFont val="Tahoma"/>
            <family val="2"/>
          </rPr>
          <t>(C)</t>
        </r>
        <r>
          <rPr>
            <sz val="8"/>
            <color indexed="81"/>
            <rFont val="Tahoma"/>
            <family val="2"/>
          </rPr>
          <t xml:space="preserve"> in mils.</t>
        </r>
      </text>
    </comment>
    <comment ref="E37" authorId="0">
      <text>
        <r>
          <rPr>
            <b/>
            <sz val="8"/>
            <color indexed="81"/>
            <rFont val="Tahoma"/>
            <family val="2"/>
          </rPr>
          <t>Altera User:</t>
        </r>
        <r>
          <rPr>
            <sz val="8"/>
            <color indexed="81"/>
            <rFont val="Tahoma"/>
            <family val="2"/>
          </rPr>
          <t xml:space="preserve">
Enter the number of PWR/GND Via pairs for the BGA device used.</t>
        </r>
      </text>
    </comment>
  </commentList>
</comments>
</file>

<file path=xl/comments8.xml><?xml version="1.0" encoding="utf-8"?>
<comments xmlns="http://schemas.openxmlformats.org/spreadsheetml/2006/main">
  <authors>
    <author>Altera User</author>
  </authors>
  <commentList>
    <comment ref="E28" authorId="0">
      <text>
        <r>
          <rPr>
            <b/>
            <sz val="8"/>
            <color indexed="81"/>
            <rFont val="Tahoma"/>
            <family val="2"/>
          </rPr>
          <t>Altera User:</t>
        </r>
        <r>
          <rPr>
            <sz val="8"/>
            <color indexed="81"/>
            <rFont val="Tahoma"/>
            <family val="2"/>
          </rPr>
          <t xml:space="preserve">
Enter the </t>
        </r>
        <r>
          <rPr>
            <b/>
            <sz val="8"/>
            <color indexed="81"/>
            <rFont val="Tahoma"/>
            <family val="2"/>
          </rPr>
          <t>Length</t>
        </r>
        <r>
          <rPr>
            <sz val="8"/>
            <color indexed="81"/>
            <rFont val="Tahoma"/>
            <family val="2"/>
          </rPr>
          <t xml:space="preserve"> of the PWR/GND plane in mils.</t>
        </r>
      </text>
    </comment>
    <comment ref="E29" authorId="0">
      <text>
        <r>
          <rPr>
            <b/>
            <sz val="8"/>
            <color indexed="81"/>
            <rFont val="Tahoma"/>
            <family val="2"/>
          </rPr>
          <t>Altera User:</t>
        </r>
        <r>
          <rPr>
            <sz val="8"/>
            <color indexed="81"/>
            <rFont val="Tahoma"/>
            <family val="2"/>
          </rPr>
          <t xml:space="preserve">
Enter the </t>
        </r>
        <r>
          <rPr>
            <b/>
            <sz val="8"/>
            <color indexed="81"/>
            <rFont val="Tahoma"/>
            <family val="2"/>
          </rPr>
          <t>Width</t>
        </r>
        <r>
          <rPr>
            <sz val="8"/>
            <color indexed="81"/>
            <rFont val="Tahoma"/>
            <family val="2"/>
          </rPr>
          <t xml:space="preserve"> of the PWR/GND plane in mils.</t>
        </r>
      </text>
    </comment>
    <comment ref="E30" authorId="0">
      <text>
        <r>
          <rPr>
            <b/>
            <sz val="8"/>
            <color indexed="81"/>
            <rFont val="Tahoma"/>
            <family val="2"/>
          </rPr>
          <t>Altera User:</t>
        </r>
        <r>
          <rPr>
            <sz val="8"/>
            <color indexed="81"/>
            <rFont val="Tahoma"/>
            <family val="2"/>
          </rPr>
          <t xml:space="preserve">
Enter the </t>
        </r>
        <r>
          <rPr>
            <b/>
            <sz val="8"/>
            <color indexed="81"/>
            <rFont val="Tahoma"/>
            <family val="2"/>
          </rPr>
          <t>thickness</t>
        </r>
        <r>
          <rPr>
            <sz val="8"/>
            <color indexed="81"/>
            <rFont val="Tahoma"/>
            <family val="2"/>
          </rPr>
          <t xml:space="preserve"> of the metal plane in mils.</t>
        </r>
      </text>
    </comment>
    <comment ref="E31"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first GND plane in mils.</t>
        </r>
      </text>
    </comment>
    <comment ref="E32"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second GND plane in mils.</t>
        </r>
      </text>
    </comment>
    <comment ref="D33" authorId="0">
      <text>
        <r>
          <rPr>
            <b/>
            <sz val="8"/>
            <color indexed="81"/>
            <rFont val="Tahoma"/>
            <family val="2"/>
          </rPr>
          <t>Altera User:</t>
        </r>
        <r>
          <rPr>
            <sz val="8"/>
            <color indexed="81"/>
            <rFont val="Tahoma"/>
            <family val="2"/>
          </rPr>
          <t xml:space="preserve">
Select the </t>
        </r>
        <r>
          <rPr>
            <b/>
            <sz val="8"/>
            <color indexed="81"/>
            <rFont val="Tahoma"/>
            <family val="2"/>
          </rPr>
          <t>1st dielectric</t>
        </r>
        <r>
          <rPr>
            <sz val="8"/>
            <color indexed="81"/>
            <rFont val="Tahoma"/>
            <family val="2"/>
          </rPr>
          <t xml:space="preserve"> material from the drop-down list box.</t>
        </r>
      </text>
    </comment>
    <comment ref="E33" authorId="0">
      <text>
        <r>
          <rPr>
            <b/>
            <sz val="8"/>
            <color indexed="81"/>
            <rFont val="Tahoma"/>
            <family val="2"/>
          </rPr>
          <t>Altera User:</t>
        </r>
        <r>
          <rPr>
            <sz val="8"/>
            <color indexed="81"/>
            <rFont val="Tahoma"/>
            <family val="2"/>
          </rPr>
          <t xml:space="preserve">
Shows the value of </t>
        </r>
        <r>
          <rPr>
            <b/>
            <sz val="8"/>
            <color indexed="81"/>
            <rFont val="Tahoma"/>
            <family val="2"/>
          </rPr>
          <t>Er1</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 ref="D34" authorId="0">
      <text>
        <r>
          <rPr>
            <b/>
            <sz val="8"/>
            <color indexed="81"/>
            <rFont val="Tahoma"/>
            <family val="2"/>
          </rPr>
          <t>Altera User:</t>
        </r>
        <r>
          <rPr>
            <sz val="8"/>
            <color indexed="81"/>
            <rFont val="Tahoma"/>
            <family val="2"/>
          </rPr>
          <t xml:space="preserve">
Select the </t>
        </r>
        <r>
          <rPr>
            <b/>
            <sz val="8"/>
            <color indexed="81"/>
            <rFont val="Tahoma"/>
            <family val="2"/>
          </rPr>
          <t>2nd dielectric</t>
        </r>
        <r>
          <rPr>
            <sz val="8"/>
            <color indexed="81"/>
            <rFont val="Tahoma"/>
            <family val="2"/>
          </rPr>
          <t xml:space="preserve"> material from the drop-down list box.</t>
        </r>
      </text>
    </comment>
    <comment ref="E34" authorId="0">
      <text>
        <r>
          <rPr>
            <b/>
            <sz val="8"/>
            <color indexed="81"/>
            <rFont val="Tahoma"/>
            <family val="2"/>
          </rPr>
          <t>Altera User:</t>
        </r>
        <r>
          <rPr>
            <sz val="8"/>
            <color indexed="81"/>
            <rFont val="Tahoma"/>
            <family val="2"/>
          </rPr>
          <t xml:space="preserve">
Shows the value of </t>
        </r>
        <r>
          <rPr>
            <b/>
            <sz val="8"/>
            <color indexed="81"/>
            <rFont val="Tahoma"/>
            <family val="2"/>
          </rPr>
          <t>Er2</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List>
</comments>
</file>

<file path=xl/comments9.xml><?xml version="1.0" encoding="utf-8"?>
<comments xmlns="http://schemas.openxmlformats.org/spreadsheetml/2006/main">
  <authors>
    <author>Altera User</author>
  </authors>
  <commentList>
    <comment ref="E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4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List>
</comments>
</file>

<file path=xl/comments10.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9"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9"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9"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0"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0"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0"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1"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1"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1"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2"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2"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2"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3"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3"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3"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4"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4"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4"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5"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5"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5"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6"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6"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6"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7"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7"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7"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8"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8"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8"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F40" authorId="0">
      <text>
        <r>
          <rPr>
            <b/>
            <sz val="8"/>
            <color indexed="81"/>
            <rFont val="Tahoma"/>
            <family val="2"/>
          </rPr>
          <t>Altera User:</t>
        </r>
        <r>
          <rPr>
            <sz val="8"/>
            <color indexed="81"/>
            <rFont val="Tahoma"/>
            <family val="2"/>
          </rPr>
          <t xml:space="preserve">
</t>
        </r>
      </text>
    </comment>
    <comment ref="C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ESR</t>
        </r>
        <r>
          <rPr>
            <sz val="8"/>
            <color indexed="81"/>
            <rFont val="Tahoma"/>
            <family val="2"/>
          </rPr>
          <t xml:space="preserve"> should be very large (</t>
        </r>
        <r>
          <rPr>
            <sz val="10"/>
            <color indexed="81"/>
            <rFont val="Tahoma"/>
            <family val="2"/>
          </rPr>
          <t>∞</t>
        </r>
        <r>
          <rPr>
            <sz val="8"/>
            <color indexed="81"/>
            <rFont val="Tahoma"/>
            <family val="2"/>
          </rPr>
          <t>).</t>
        </r>
      </text>
    </comment>
    <comment ref="D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ESL</t>
        </r>
        <r>
          <rPr>
            <sz val="8"/>
            <color indexed="81"/>
            <rFont val="Tahoma"/>
            <family val="2"/>
          </rPr>
          <t xml:space="preserve"> should be very large (</t>
        </r>
        <r>
          <rPr>
            <sz val="10"/>
            <color indexed="81"/>
            <rFont val="Tahoma"/>
            <family val="2"/>
          </rPr>
          <t>∞).</t>
        </r>
      </text>
    </comment>
    <comment ref="C42" authorId="0">
      <text>
        <r>
          <rPr>
            <b/>
            <sz val="8"/>
            <color indexed="81"/>
            <rFont val="Tahoma"/>
            <family val="2"/>
          </rPr>
          <t>Altera User:</t>
        </r>
        <r>
          <rPr>
            <sz val="8"/>
            <color indexed="81"/>
            <rFont val="Tahoma"/>
            <family val="2"/>
          </rPr>
          <t xml:space="preserve">
Default ESR for a typical Linear Voltage Regulator.
Value may be overidden and saved/restored with buttons above.</t>
        </r>
      </text>
    </comment>
    <comment ref="D42" authorId="0">
      <text>
        <r>
          <rPr>
            <b/>
            <sz val="8"/>
            <color indexed="81"/>
            <rFont val="Tahoma"/>
            <family val="2"/>
          </rPr>
          <t>Altera User:</t>
        </r>
        <r>
          <rPr>
            <sz val="8"/>
            <color indexed="81"/>
            <rFont val="Tahoma"/>
            <family val="2"/>
          </rPr>
          <t xml:space="preserve">
Default ESL for a typical Linear Voltage Regulator.
Value may be overidden and saved/restored with buttons above.</t>
        </r>
      </text>
    </comment>
    <comment ref="C43" authorId="0">
      <text>
        <r>
          <rPr>
            <b/>
            <sz val="8"/>
            <color indexed="81"/>
            <rFont val="Tahoma"/>
            <family val="2"/>
          </rPr>
          <t>Altera User:</t>
        </r>
        <r>
          <rPr>
            <sz val="8"/>
            <color indexed="81"/>
            <rFont val="Tahoma"/>
            <family val="2"/>
          </rPr>
          <t xml:space="preserve">
Default ESR for a typical Switching Voltage Regulator.
Value may be overidden and saved/restored with buttons above.</t>
        </r>
      </text>
    </comment>
    <comment ref="D43" authorId="0">
      <text>
        <r>
          <rPr>
            <b/>
            <sz val="8"/>
            <color indexed="81"/>
            <rFont val="Tahoma"/>
            <family val="2"/>
          </rPr>
          <t>Altera User:</t>
        </r>
        <r>
          <rPr>
            <sz val="8"/>
            <color indexed="81"/>
            <rFont val="Tahoma"/>
            <family val="2"/>
          </rPr>
          <t xml:space="preserve">
Default ESL for a typical Switching Voltage Regulator.
Value may be overidden and saved/restored with buttons above.</t>
        </r>
      </text>
    </comment>
    <comment ref="C44" authorId="0">
      <text>
        <r>
          <rPr>
            <b/>
            <sz val="8"/>
            <color indexed="81"/>
            <rFont val="Tahoma"/>
            <family val="2"/>
          </rPr>
          <t>Altera User:</t>
        </r>
        <r>
          <rPr>
            <sz val="8"/>
            <color indexed="81"/>
            <rFont val="Tahoma"/>
            <family val="2"/>
          </rPr>
          <t xml:space="preserve">
User-defined ESR for a Custom Voltage Regulator.
Value may be overidden and saved/restored with buttons above.</t>
        </r>
      </text>
    </comment>
    <comment ref="D44" authorId="0">
      <text>
        <r>
          <rPr>
            <b/>
            <sz val="8"/>
            <color indexed="81"/>
            <rFont val="Tahoma"/>
            <family val="2"/>
          </rPr>
          <t>Altera User:</t>
        </r>
        <r>
          <rPr>
            <sz val="8"/>
            <color indexed="81"/>
            <rFont val="Tahoma"/>
            <family val="2"/>
          </rPr>
          <t xml:space="preserve">
User-defined ESL for a Custom Voltage Regulator.
Value may be overidden and saved/restored with buttons above.</t>
        </r>
      </text>
    </comment>
    <comment ref="C47" authorId="0">
      <text>
        <r>
          <rPr>
            <b/>
            <sz val="8"/>
            <color indexed="81"/>
            <rFont val="Tahoma"/>
            <family val="2"/>
          </rPr>
          <t>Altera User:</t>
        </r>
        <r>
          <rPr>
            <sz val="8"/>
            <color indexed="81"/>
            <rFont val="Tahoma"/>
            <family val="2"/>
          </rPr>
          <t xml:space="preserve">
To ignore the plane Resistance in calculations, Rs should be 0.</t>
        </r>
      </text>
    </comment>
    <comment ref="D47" authorId="0">
      <text>
        <r>
          <rPr>
            <b/>
            <sz val="8"/>
            <color indexed="81"/>
            <rFont val="Tahoma"/>
            <family val="2"/>
          </rPr>
          <t>Altera User:</t>
        </r>
        <r>
          <rPr>
            <sz val="8"/>
            <color indexed="81"/>
            <rFont val="Tahoma"/>
            <family val="2"/>
          </rPr>
          <t xml:space="preserve">
To ignore the plane Inductance in calculations, Ls should be 0.</t>
        </r>
      </text>
    </comment>
    <comment ref="C48" authorId="0">
      <text>
        <r>
          <rPr>
            <b/>
            <sz val="8"/>
            <color indexed="81"/>
            <rFont val="Tahoma"/>
            <family val="2"/>
          </rPr>
          <t>Altera User:</t>
        </r>
        <r>
          <rPr>
            <sz val="8"/>
            <color indexed="81"/>
            <rFont val="Tahoma"/>
            <family val="2"/>
          </rPr>
          <t xml:space="preserve">
Default Spreading Resistance for a very well designed PWR/GND plane.</t>
        </r>
      </text>
    </comment>
    <comment ref="D48" authorId="0">
      <text>
        <r>
          <rPr>
            <b/>
            <sz val="8"/>
            <color indexed="81"/>
            <rFont val="Tahoma"/>
            <family val="2"/>
          </rPr>
          <t>Altera User:</t>
        </r>
        <r>
          <rPr>
            <sz val="8"/>
            <color indexed="81"/>
            <rFont val="Tahoma"/>
            <family val="2"/>
          </rPr>
          <t xml:space="preserve">
Default Spreading Inductance for a very well designed PWR/GND plane.</t>
        </r>
      </text>
    </comment>
    <comment ref="C49" authorId="0">
      <text>
        <r>
          <rPr>
            <b/>
            <sz val="8"/>
            <color indexed="81"/>
            <rFont val="Tahoma"/>
            <family val="2"/>
          </rPr>
          <t>Altera User:</t>
        </r>
        <r>
          <rPr>
            <sz val="8"/>
            <color indexed="81"/>
            <rFont val="Tahoma"/>
            <family val="2"/>
          </rPr>
          <t xml:space="preserve">
Default Spreading Resistance for an average  PWR/GND plane design.</t>
        </r>
      </text>
    </comment>
    <comment ref="D49" authorId="0">
      <text>
        <r>
          <rPr>
            <b/>
            <sz val="8"/>
            <color indexed="81"/>
            <rFont val="Tahoma"/>
            <family val="2"/>
          </rPr>
          <t>Altera User:</t>
        </r>
        <r>
          <rPr>
            <sz val="8"/>
            <color indexed="81"/>
            <rFont val="Tahoma"/>
            <family val="2"/>
          </rPr>
          <t xml:space="preserve">
Default Spreading Inductance for an average PWR/GND plane design.</t>
        </r>
      </text>
    </comment>
    <comment ref="C50" authorId="0">
      <text>
        <r>
          <rPr>
            <b/>
            <sz val="8"/>
            <color indexed="81"/>
            <rFont val="Tahoma"/>
            <family val="2"/>
          </rPr>
          <t>Altera User:</t>
        </r>
        <r>
          <rPr>
            <sz val="8"/>
            <color indexed="81"/>
            <rFont val="Tahoma"/>
            <family val="2"/>
          </rPr>
          <t xml:space="preserve">
Default Spreading Resistance for a poorly designed PWR/GND plane.</t>
        </r>
      </text>
    </comment>
    <comment ref="D50" authorId="0">
      <text>
        <r>
          <rPr>
            <b/>
            <sz val="8"/>
            <color indexed="81"/>
            <rFont val="Tahoma"/>
            <family val="2"/>
          </rPr>
          <t>Altera User:</t>
        </r>
        <r>
          <rPr>
            <sz val="8"/>
            <color indexed="81"/>
            <rFont val="Tahoma"/>
            <family val="2"/>
          </rPr>
          <t xml:space="preserve">
Default Spreading Inductance for a poorly designed PWR/GND plane.</t>
        </r>
      </text>
    </comment>
    <comment ref="C51" authorId="0">
      <text>
        <r>
          <rPr>
            <b/>
            <sz val="8"/>
            <color indexed="81"/>
            <rFont val="Tahoma"/>
            <family val="2"/>
          </rPr>
          <t>Altera User:</t>
        </r>
        <r>
          <rPr>
            <sz val="8"/>
            <color indexed="81"/>
            <rFont val="Tahoma"/>
            <family val="2"/>
          </rPr>
          <t xml:space="preserve">
User-defined Spreading Resistance for the PWR/GND plane.  Value may be saved/restored with buttons above.</t>
        </r>
      </text>
    </comment>
    <comment ref="D51" authorId="0">
      <text>
        <r>
          <rPr>
            <b/>
            <sz val="8"/>
            <color indexed="81"/>
            <rFont val="Tahoma"/>
            <family val="2"/>
          </rPr>
          <t>Altera User:</t>
        </r>
        <r>
          <rPr>
            <sz val="8"/>
            <color indexed="81"/>
            <rFont val="Tahoma"/>
            <family val="2"/>
          </rPr>
          <t xml:space="preserve">
User-defined Spreading Inductance for the PWR/GND plane.  Value may be saved/restored with buttons above.</t>
        </r>
      </text>
    </comment>
    <comment ref="C54" authorId="0">
      <text>
        <r>
          <rPr>
            <b/>
            <sz val="8"/>
            <color indexed="81"/>
            <rFont val="Tahoma"/>
            <family val="2"/>
          </rPr>
          <t>Altera User:</t>
        </r>
        <r>
          <rPr>
            <sz val="8"/>
            <color indexed="81"/>
            <rFont val="Tahoma"/>
            <family val="2"/>
          </rPr>
          <t xml:space="preserve">
Default typical Er value for FR4 material.  Value may be overidden and saved/restored with buttons above.</t>
        </r>
      </text>
    </comment>
    <comment ref="C55" authorId="0">
      <text>
        <r>
          <rPr>
            <b/>
            <sz val="8"/>
            <color indexed="81"/>
            <rFont val="Tahoma"/>
            <family val="2"/>
          </rPr>
          <t>Altera User:</t>
        </r>
        <r>
          <rPr>
            <sz val="8"/>
            <color indexed="81"/>
            <rFont val="Tahoma"/>
            <family val="2"/>
          </rPr>
          <t xml:space="preserve">
Default typical Er value for Nelco 4000-6 material.  Value may be overidden and saved/restored with buttons above.</t>
        </r>
      </text>
    </comment>
    <comment ref="C56" authorId="0">
      <text>
        <r>
          <rPr>
            <b/>
            <sz val="8"/>
            <color indexed="81"/>
            <rFont val="Tahoma"/>
            <family val="2"/>
          </rPr>
          <t>Altera User:</t>
        </r>
        <r>
          <rPr>
            <sz val="8"/>
            <color indexed="81"/>
            <rFont val="Tahoma"/>
            <family val="2"/>
          </rPr>
          <t xml:space="preserve">
Default typical Er value for Nelco 4000-13 material.  Value may be overidden and saved/restored with buttons above.</t>
        </r>
      </text>
    </comment>
    <comment ref="C57" authorId="0">
      <text>
        <r>
          <rPr>
            <b/>
            <sz val="8"/>
            <color indexed="81"/>
            <rFont val="Tahoma"/>
            <family val="2"/>
          </rPr>
          <t>Altera User:</t>
        </r>
        <r>
          <rPr>
            <sz val="8"/>
            <color indexed="81"/>
            <rFont val="Tahoma"/>
            <family val="2"/>
          </rPr>
          <t xml:space="preserve">
Default typical Er value for Isola FR406 material.  Value may be overidden and saved/restored with buttons above.</t>
        </r>
      </text>
    </comment>
    <comment ref="C58" authorId="0">
      <text>
        <r>
          <rPr>
            <b/>
            <sz val="8"/>
            <color indexed="81"/>
            <rFont val="Tahoma"/>
            <family val="2"/>
          </rPr>
          <t>Altera User:</t>
        </r>
        <r>
          <rPr>
            <sz val="8"/>
            <color indexed="81"/>
            <rFont val="Tahoma"/>
            <family val="2"/>
          </rPr>
          <t xml:space="preserve">
Default typical Er value for Isola FR408 material.  Value may be overidden and saved/restored with buttons above.</t>
        </r>
      </text>
    </comment>
    <comment ref="C59" authorId="0">
      <text>
        <r>
          <rPr>
            <b/>
            <sz val="8"/>
            <color indexed="81"/>
            <rFont val="Tahoma"/>
            <family val="2"/>
          </rPr>
          <t>Altera User:</t>
        </r>
        <r>
          <rPr>
            <sz val="8"/>
            <color indexed="81"/>
            <rFont val="Tahoma"/>
            <family val="2"/>
          </rPr>
          <t xml:space="preserve">
Default typical Er value for Isola FR370HR material.  Value may be overidden and saved/restored with buttons above.</t>
        </r>
      </text>
    </comment>
    <comment ref="C60" authorId="0">
      <text>
        <r>
          <rPr>
            <b/>
            <sz val="8"/>
            <color indexed="81"/>
            <rFont val="Tahoma"/>
            <family val="2"/>
          </rPr>
          <t>Altera User:</t>
        </r>
        <r>
          <rPr>
            <sz val="8"/>
            <color indexed="81"/>
            <rFont val="Tahoma"/>
            <family val="2"/>
          </rPr>
          <t xml:space="preserve">
Default typical Er value for Getek material.  Value may be overidden and saved/restored with buttons above.</t>
        </r>
      </text>
    </comment>
    <comment ref="C61" authorId="0">
      <text>
        <r>
          <rPr>
            <b/>
            <sz val="8"/>
            <color indexed="81"/>
            <rFont val="Tahoma"/>
            <family val="2"/>
          </rPr>
          <t>Altera User:</t>
        </r>
        <r>
          <rPr>
            <sz val="8"/>
            <color indexed="81"/>
            <rFont val="Tahoma"/>
            <family val="2"/>
          </rPr>
          <t xml:space="preserve">
Default typical Er value for Rogers 4350B material.  Value may be overidden and saved/restored with buttons above.</t>
        </r>
      </text>
    </comment>
    <comment ref="C62" authorId="0">
      <text>
        <r>
          <rPr>
            <b/>
            <sz val="8"/>
            <color indexed="81"/>
            <rFont val="Tahoma"/>
            <family val="2"/>
          </rPr>
          <t>Altera User:</t>
        </r>
        <r>
          <rPr>
            <sz val="8"/>
            <color indexed="81"/>
            <rFont val="Tahoma"/>
            <family val="2"/>
          </rPr>
          <t xml:space="preserve">
User-defined Er value a custom material.  Value may be saved/restored with buttons above.</t>
        </r>
      </text>
    </comment>
  </commentList>
</comments>
</file>

<file path=xl/comments11.xml><?xml version="1.0" encoding="utf-8"?>
<comments xmlns="http://schemas.openxmlformats.org/spreadsheetml/2006/main">
  <authors>
    <author>Altera User</author>
  </authors>
  <commentList>
    <comment ref="C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3"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3"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4"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4"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5"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5"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6"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6"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7"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7"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8"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8"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19"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19"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19"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19"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19"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0"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0"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1"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1"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D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E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F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G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H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I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J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K22" authorId="0">
      <text>
        <r>
          <rPr>
            <b/>
            <sz val="8"/>
            <color indexed="81"/>
            <rFont val="Tahoma"/>
            <family val="2"/>
          </rPr>
          <t>Altera User:</t>
        </r>
        <r>
          <rPr>
            <sz val="8"/>
            <color indexed="81"/>
            <rFont val="Tahoma"/>
            <family val="2"/>
          </rPr>
          <t xml:space="preserve">
Default decoupling capacitor ESR value.  Value may be overidden with custom user value and saved/restored with buttons above.</t>
        </r>
      </text>
    </comment>
    <comment ref="L22" authorId="0">
      <text>
        <r>
          <rPr>
            <b/>
            <sz val="8"/>
            <color indexed="81"/>
            <rFont val="Tahoma"/>
            <family val="2"/>
          </rPr>
          <t>Altera User:</t>
        </r>
        <r>
          <rPr>
            <sz val="8"/>
            <color indexed="81"/>
            <rFont val="Tahoma"/>
            <family val="2"/>
          </rPr>
          <t xml:space="preserve">
Default decoupling capacitor ESL value.  Value may be overidden with custom user value and saved/restored with buttons above.</t>
        </r>
      </text>
    </comment>
    <comment ref="M2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3"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3"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4"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4"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5"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5"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D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E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F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G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H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I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J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K26" authorId="0">
      <text>
        <r>
          <rPr>
            <b/>
            <sz val="8"/>
            <color indexed="81"/>
            <rFont val="Tahoma"/>
            <family val="2"/>
          </rPr>
          <t>Altera User:</t>
        </r>
        <r>
          <rPr>
            <sz val="8"/>
            <color indexed="81"/>
            <rFont val="Tahoma"/>
            <family val="2"/>
          </rPr>
          <t xml:space="preserve">
User-defined decoupling capacitor ESR value.  Value may be saved/restored with buttons above.</t>
        </r>
      </text>
    </comment>
    <comment ref="L26" authorId="0">
      <text>
        <r>
          <rPr>
            <b/>
            <sz val="8"/>
            <color indexed="81"/>
            <rFont val="Tahoma"/>
            <family val="2"/>
          </rPr>
          <t>Altera User:</t>
        </r>
        <r>
          <rPr>
            <sz val="8"/>
            <color indexed="81"/>
            <rFont val="Tahoma"/>
            <family val="2"/>
          </rPr>
          <t xml:space="preserve">
User-defined decoupling capacitor ESL value.  Value may be saved/restored with buttons above.</t>
        </r>
      </text>
    </comment>
    <comment ref="M2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N2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O2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0"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0"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0"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0"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0"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0"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1"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1"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1"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1"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1"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1"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2"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2"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2"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2"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2"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2"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3"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3"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3"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3"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3"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3"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4"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4"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4"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4"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4"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4"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5"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5"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5"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5"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5"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5"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6" authorId="0">
      <text>
        <r>
          <rPr>
            <b/>
            <sz val="8"/>
            <color indexed="81"/>
            <rFont val="Tahoma"/>
            <family val="2"/>
          </rPr>
          <t>Altera User:</t>
        </r>
        <r>
          <rPr>
            <sz val="8"/>
            <color indexed="81"/>
            <rFont val="Tahoma"/>
            <family val="2"/>
          </rPr>
          <t xml:space="preserve">
Default bulk capacitor ESR value.  Value may be overidden with custom user value and saved/restored with buttons above.</t>
        </r>
      </text>
    </comment>
    <comment ref="D36" authorId="0">
      <text>
        <r>
          <rPr>
            <b/>
            <sz val="8"/>
            <color indexed="81"/>
            <rFont val="Tahoma"/>
            <family val="2"/>
          </rPr>
          <t>Altera User:</t>
        </r>
        <r>
          <rPr>
            <sz val="8"/>
            <color indexed="81"/>
            <rFont val="Tahoma"/>
            <family val="2"/>
          </rPr>
          <t xml:space="preserve">
Default bulk capacitor ESL value.  Value may be overidden with custom user value and saved/restored with buttons above.</t>
        </r>
      </text>
    </comment>
    <comment ref="E36" authorId="0">
      <text>
        <r>
          <rPr>
            <b/>
            <sz val="8"/>
            <color indexed="81"/>
            <rFont val="Tahoma"/>
            <family val="2"/>
          </rPr>
          <t>Altera User:</t>
        </r>
        <r>
          <rPr>
            <sz val="8"/>
            <color indexed="81"/>
            <rFont val="Tahoma"/>
            <family val="2"/>
          </rPr>
          <t xml:space="preserve">
Default bulk capacitor Lmnt value.  Value may be overidden with custom user value and saved/restored with buttons above.</t>
        </r>
      </text>
    </comment>
    <comment ref="F36"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6"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6"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7"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7"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7"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7"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7"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7"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C38" authorId="0">
      <text>
        <r>
          <rPr>
            <b/>
            <sz val="8"/>
            <color indexed="81"/>
            <rFont val="Tahoma"/>
            <family val="2"/>
          </rPr>
          <t>Altera User:</t>
        </r>
        <r>
          <rPr>
            <sz val="8"/>
            <color indexed="81"/>
            <rFont val="Tahoma"/>
            <family val="2"/>
          </rPr>
          <t xml:space="preserve">
User-defined bulk capacitor ESR value.  Value may be saved/restored with buttons above.</t>
        </r>
      </text>
    </comment>
    <comment ref="D38" authorId="0">
      <text>
        <r>
          <rPr>
            <b/>
            <sz val="8"/>
            <color indexed="81"/>
            <rFont val="Tahoma"/>
            <family val="2"/>
          </rPr>
          <t>Altera User:</t>
        </r>
        <r>
          <rPr>
            <sz val="8"/>
            <color indexed="81"/>
            <rFont val="Tahoma"/>
            <family val="2"/>
          </rPr>
          <t xml:space="preserve">
User-defined bulk capacitor ESL value.  Value may be saved/restored with buttons above.</t>
        </r>
      </text>
    </comment>
    <comment ref="E38" authorId="0">
      <text>
        <r>
          <rPr>
            <b/>
            <sz val="8"/>
            <color indexed="81"/>
            <rFont val="Tahoma"/>
            <family val="2"/>
          </rPr>
          <t>Altera User:</t>
        </r>
        <r>
          <rPr>
            <sz val="8"/>
            <color indexed="81"/>
            <rFont val="Tahoma"/>
            <family val="2"/>
          </rPr>
          <t xml:space="preserve">
User-defined bulk capacitor Lmnt value.  Value may be saved/restored with buttons above.</t>
        </r>
      </text>
    </comment>
    <comment ref="F38" authorId="0">
      <text>
        <r>
          <rPr>
            <b/>
            <sz val="8"/>
            <color indexed="81"/>
            <rFont val="Tahoma"/>
            <family val="2"/>
          </rPr>
          <t>Altera User:</t>
        </r>
        <r>
          <rPr>
            <sz val="8"/>
            <color indexed="81"/>
            <rFont val="Tahoma"/>
            <family val="2"/>
          </rPr>
          <t xml:space="preserve">
Enter ESR value for the custom footprint used.  Value may be saved/restored with buttons above.</t>
        </r>
      </text>
    </comment>
    <comment ref="G38" authorId="0">
      <text>
        <r>
          <rPr>
            <b/>
            <sz val="8"/>
            <color indexed="81"/>
            <rFont val="Tahoma"/>
            <family val="2"/>
          </rPr>
          <t>Altera User:</t>
        </r>
        <r>
          <rPr>
            <sz val="8"/>
            <color indexed="81"/>
            <rFont val="Tahoma"/>
            <family val="2"/>
          </rPr>
          <t xml:space="preserve">
Enter ESL value for the custom footprint used.  Value may be saved/restored with buttons above.</t>
        </r>
      </text>
    </comment>
    <comment ref="H38" authorId="0">
      <text>
        <r>
          <rPr>
            <b/>
            <sz val="8"/>
            <color indexed="81"/>
            <rFont val="Tahoma"/>
            <family val="2"/>
          </rPr>
          <t>Altera User:</t>
        </r>
        <r>
          <rPr>
            <sz val="8"/>
            <color indexed="81"/>
            <rFont val="Tahoma"/>
            <family val="2"/>
          </rPr>
          <t xml:space="preserve">
Enter Lmnt value for the custom footprint used.  Value may be saved/restored with buttons above.</t>
        </r>
      </text>
    </comment>
    <comment ref="F40" authorId="0">
      <text>
        <r>
          <rPr>
            <b/>
            <sz val="8"/>
            <color indexed="81"/>
            <rFont val="Tahoma"/>
            <family val="2"/>
          </rPr>
          <t>Altera User:</t>
        </r>
        <r>
          <rPr>
            <sz val="8"/>
            <color indexed="81"/>
            <rFont val="Tahoma"/>
            <family val="2"/>
          </rPr>
          <t xml:space="preserve">
</t>
        </r>
      </text>
    </comment>
    <comment ref="C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ESR</t>
        </r>
        <r>
          <rPr>
            <sz val="8"/>
            <color indexed="81"/>
            <rFont val="Tahoma"/>
            <family val="2"/>
          </rPr>
          <t xml:space="preserve"> should be very large (</t>
        </r>
        <r>
          <rPr>
            <sz val="10"/>
            <color indexed="81"/>
            <rFont val="Tahoma"/>
            <family val="2"/>
          </rPr>
          <t>∞</t>
        </r>
        <r>
          <rPr>
            <sz val="8"/>
            <color indexed="81"/>
            <rFont val="Tahoma"/>
            <family val="2"/>
          </rPr>
          <t>).</t>
        </r>
      </text>
    </comment>
    <comment ref="D41" authorId="0">
      <text>
        <r>
          <rPr>
            <b/>
            <sz val="8"/>
            <color indexed="81"/>
            <rFont val="Tahoma"/>
            <family val="2"/>
          </rPr>
          <t>Altera User:</t>
        </r>
        <r>
          <rPr>
            <sz val="8"/>
            <color indexed="81"/>
            <rFont val="Tahoma"/>
            <family val="2"/>
          </rPr>
          <t xml:space="preserve">
To ignore the VRM in calculations, </t>
        </r>
        <r>
          <rPr>
            <b/>
            <sz val="8"/>
            <color indexed="81"/>
            <rFont val="Tahoma"/>
            <family val="2"/>
          </rPr>
          <t>ESL</t>
        </r>
        <r>
          <rPr>
            <sz val="8"/>
            <color indexed="81"/>
            <rFont val="Tahoma"/>
            <family val="2"/>
          </rPr>
          <t xml:space="preserve"> should be very large (</t>
        </r>
        <r>
          <rPr>
            <sz val="10"/>
            <color indexed="81"/>
            <rFont val="Tahoma"/>
            <family val="2"/>
          </rPr>
          <t>∞).</t>
        </r>
      </text>
    </comment>
    <comment ref="C42" authorId="0">
      <text>
        <r>
          <rPr>
            <b/>
            <sz val="8"/>
            <color indexed="81"/>
            <rFont val="Tahoma"/>
            <family val="2"/>
          </rPr>
          <t>Altera User:</t>
        </r>
        <r>
          <rPr>
            <sz val="8"/>
            <color indexed="81"/>
            <rFont val="Tahoma"/>
            <family val="2"/>
          </rPr>
          <t xml:space="preserve">
Default ESR for a typical Linear Voltage Regulator.
Value may be overidden and saved/restored with buttons above.</t>
        </r>
      </text>
    </comment>
    <comment ref="D42" authorId="0">
      <text>
        <r>
          <rPr>
            <b/>
            <sz val="8"/>
            <color indexed="81"/>
            <rFont val="Tahoma"/>
            <family val="2"/>
          </rPr>
          <t>Altera User:</t>
        </r>
        <r>
          <rPr>
            <sz val="8"/>
            <color indexed="81"/>
            <rFont val="Tahoma"/>
            <family val="2"/>
          </rPr>
          <t xml:space="preserve">
Default ESL for a typical Linear Voltage Regulator.
Value may be overidden and saved/restored with buttons above.</t>
        </r>
      </text>
    </comment>
    <comment ref="C43" authorId="0">
      <text>
        <r>
          <rPr>
            <b/>
            <sz val="8"/>
            <color indexed="81"/>
            <rFont val="Tahoma"/>
            <family val="2"/>
          </rPr>
          <t>Altera User:</t>
        </r>
        <r>
          <rPr>
            <sz val="8"/>
            <color indexed="81"/>
            <rFont val="Tahoma"/>
            <family val="2"/>
          </rPr>
          <t xml:space="preserve">
Default ESR for a typical Switching Voltage Regulator.
Value may be overidden and saved/restored with buttons above.</t>
        </r>
      </text>
    </comment>
    <comment ref="D43" authorId="0">
      <text>
        <r>
          <rPr>
            <b/>
            <sz val="8"/>
            <color indexed="81"/>
            <rFont val="Tahoma"/>
            <family val="2"/>
          </rPr>
          <t>Altera User:</t>
        </r>
        <r>
          <rPr>
            <sz val="8"/>
            <color indexed="81"/>
            <rFont val="Tahoma"/>
            <family val="2"/>
          </rPr>
          <t xml:space="preserve">
Default ESL for a typical Switching Voltage Regulator.
Value may be overidden and saved/restored with buttons above.</t>
        </r>
      </text>
    </comment>
    <comment ref="C44" authorId="0">
      <text>
        <r>
          <rPr>
            <b/>
            <sz val="8"/>
            <color indexed="81"/>
            <rFont val="Tahoma"/>
            <family val="2"/>
          </rPr>
          <t>Altera User:</t>
        </r>
        <r>
          <rPr>
            <sz val="8"/>
            <color indexed="81"/>
            <rFont val="Tahoma"/>
            <family val="2"/>
          </rPr>
          <t xml:space="preserve">
User-defined ESR for a Custom Voltage Regulator.
Value may be overidden and saved/restored with buttons above.</t>
        </r>
      </text>
    </comment>
    <comment ref="D44" authorId="0">
      <text>
        <r>
          <rPr>
            <b/>
            <sz val="8"/>
            <color indexed="81"/>
            <rFont val="Tahoma"/>
            <family val="2"/>
          </rPr>
          <t>Altera User:</t>
        </r>
        <r>
          <rPr>
            <sz val="8"/>
            <color indexed="81"/>
            <rFont val="Tahoma"/>
            <family val="2"/>
          </rPr>
          <t xml:space="preserve">
User-defined ESL for a Custom Voltage Regulator.
Value may be overidden and saved/restored with buttons above.</t>
        </r>
      </text>
    </comment>
    <comment ref="C47" authorId="0">
      <text>
        <r>
          <rPr>
            <b/>
            <sz val="8"/>
            <color indexed="81"/>
            <rFont val="Tahoma"/>
            <family val="2"/>
          </rPr>
          <t>Altera User:</t>
        </r>
        <r>
          <rPr>
            <sz val="8"/>
            <color indexed="81"/>
            <rFont val="Tahoma"/>
            <family val="2"/>
          </rPr>
          <t xml:space="preserve">
To ignore the plane Resistance in calculations, Rs should be 0.</t>
        </r>
      </text>
    </comment>
    <comment ref="D47" authorId="0">
      <text>
        <r>
          <rPr>
            <b/>
            <sz val="8"/>
            <color indexed="81"/>
            <rFont val="Tahoma"/>
            <family val="2"/>
          </rPr>
          <t>Altera User:</t>
        </r>
        <r>
          <rPr>
            <sz val="8"/>
            <color indexed="81"/>
            <rFont val="Tahoma"/>
            <family val="2"/>
          </rPr>
          <t xml:space="preserve">
To ignore the plane Inductance in calculations, Ls should be 0.</t>
        </r>
      </text>
    </comment>
    <comment ref="C48" authorId="0">
      <text>
        <r>
          <rPr>
            <b/>
            <sz val="8"/>
            <color indexed="81"/>
            <rFont val="Tahoma"/>
            <family val="2"/>
          </rPr>
          <t>Altera User:</t>
        </r>
        <r>
          <rPr>
            <sz val="8"/>
            <color indexed="81"/>
            <rFont val="Tahoma"/>
            <family val="2"/>
          </rPr>
          <t xml:space="preserve">
Default Spreading Resistance for a very well designed PWR/GND plane.</t>
        </r>
      </text>
    </comment>
    <comment ref="D48" authorId="0">
      <text>
        <r>
          <rPr>
            <b/>
            <sz val="8"/>
            <color indexed="81"/>
            <rFont val="Tahoma"/>
            <family val="2"/>
          </rPr>
          <t>Altera User:</t>
        </r>
        <r>
          <rPr>
            <sz val="8"/>
            <color indexed="81"/>
            <rFont val="Tahoma"/>
            <family val="2"/>
          </rPr>
          <t xml:space="preserve">
Default Spreading Inductance for a very well designed PWR/GND plane.</t>
        </r>
      </text>
    </comment>
    <comment ref="C49" authorId="0">
      <text>
        <r>
          <rPr>
            <b/>
            <sz val="8"/>
            <color indexed="81"/>
            <rFont val="Tahoma"/>
            <family val="2"/>
          </rPr>
          <t>Altera User:</t>
        </r>
        <r>
          <rPr>
            <sz val="8"/>
            <color indexed="81"/>
            <rFont val="Tahoma"/>
            <family val="2"/>
          </rPr>
          <t xml:space="preserve">
Default Spreading Resistance for an average  PWR/GND plane design.</t>
        </r>
      </text>
    </comment>
    <comment ref="D49" authorId="0">
      <text>
        <r>
          <rPr>
            <b/>
            <sz val="8"/>
            <color indexed="81"/>
            <rFont val="Tahoma"/>
            <family val="2"/>
          </rPr>
          <t>Altera User:</t>
        </r>
        <r>
          <rPr>
            <sz val="8"/>
            <color indexed="81"/>
            <rFont val="Tahoma"/>
            <family val="2"/>
          </rPr>
          <t xml:space="preserve">
Default Spreading Inductance for an average PWR/GND plane design.</t>
        </r>
      </text>
    </comment>
    <comment ref="C50" authorId="0">
      <text>
        <r>
          <rPr>
            <b/>
            <sz val="8"/>
            <color indexed="81"/>
            <rFont val="Tahoma"/>
            <family val="2"/>
          </rPr>
          <t>Altera User:</t>
        </r>
        <r>
          <rPr>
            <sz val="8"/>
            <color indexed="81"/>
            <rFont val="Tahoma"/>
            <family val="2"/>
          </rPr>
          <t xml:space="preserve">
Default Spreading Resistance for a poorly designed PWR/GND plane.</t>
        </r>
      </text>
    </comment>
    <comment ref="D50" authorId="0">
      <text>
        <r>
          <rPr>
            <b/>
            <sz val="8"/>
            <color indexed="81"/>
            <rFont val="Tahoma"/>
            <family val="2"/>
          </rPr>
          <t>Altera User:</t>
        </r>
        <r>
          <rPr>
            <sz val="8"/>
            <color indexed="81"/>
            <rFont val="Tahoma"/>
            <family val="2"/>
          </rPr>
          <t xml:space="preserve">
Default Spreading Inductance for a poorly designed PWR/GND plane.</t>
        </r>
      </text>
    </comment>
    <comment ref="C51" authorId="0">
      <text>
        <r>
          <rPr>
            <b/>
            <sz val="8"/>
            <color indexed="81"/>
            <rFont val="Tahoma"/>
            <family val="2"/>
          </rPr>
          <t>Altera User:</t>
        </r>
        <r>
          <rPr>
            <sz val="8"/>
            <color indexed="81"/>
            <rFont val="Tahoma"/>
            <family val="2"/>
          </rPr>
          <t xml:space="preserve">
User-defined Spreading Resistance for the PWR/GND plane.  Value may be saved/restored with buttons above.</t>
        </r>
      </text>
    </comment>
    <comment ref="D51" authorId="0">
      <text>
        <r>
          <rPr>
            <b/>
            <sz val="8"/>
            <color indexed="81"/>
            <rFont val="Tahoma"/>
            <family val="2"/>
          </rPr>
          <t>Altera User:</t>
        </r>
        <r>
          <rPr>
            <sz val="8"/>
            <color indexed="81"/>
            <rFont val="Tahoma"/>
            <family val="2"/>
          </rPr>
          <t xml:space="preserve">
User-defined Spreading Inductance for the PWR/GND plane.  Value may be saved/restored with buttons above.</t>
        </r>
      </text>
    </comment>
    <comment ref="C54" authorId="0">
      <text>
        <r>
          <rPr>
            <b/>
            <sz val="8"/>
            <color indexed="81"/>
            <rFont val="Tahoma"/>
            <family val="2"/>
          </rPr>
          <t>Altera User:</t>
        </r>
        <r>
          <rPr>
            <sz val="8"/>
            <color indexed="81"/>
            <rFont val="Tahoma"/>
            <family val="2"/>
          </rPr>
          <t xml:space="preserve">
Default typical Er value for FR4 material.  Value may be overidden and saved/restored with buttons above.</t>
        </r>
      </text>
    </comment>
    <comment ref="C55" authorId="0">
      <text>
        <r>
          <rPr>
            <b/>
            <sz val="8"/>
            <color indexed="81"/>
            <rFont val="Tahoma"/>
            <family val="2"/>
          </rPr>
          <t>Altera User:</t>
        </r>
        <r>
          <rPr>
            <sz val="8"/>
            <color indexed="81"/>
            <rFont val="Tahoma"/>
            <family val="2"/>
          </rPr>
          <t xml:space="preserve">
Default typical Er value for Nelco 4000-6 material.  Value may be overidden and saved/restored with buttons above.</t>
        </r>
      </text>
    </comment>
    <comment ref="C56" authorId="0">
      <text>
        <r>
          <rPr>
            <b/>
            <sz val="8"/>
            <color indexed="81"/>
            <rFont val="Tahoma"/>
            <family val="2"/>
          </rPr>
          <t>Altera User:</t>
        </r>
        <r>
          <rPr>
            <sz val="8"/>
            <color indexed="81"/>
            <rFont val="Tahoma"/>
            <family val="2"/>
          </rPr>
          <t xml:space="preserve">
Default typical Er value for Nelco 4000-13 material.  Value may be overidden and saved/restored with buttons above.</t>
        </r>
      </text>
    </comment>
    <comment ref="C57" authorId="0">
      <text>
        <r>
          <rPr>
            <b/>
            <sz val="8"/>
            <color indexed="81"/>
            <rFont val="Tahoma"/>
            <family val="2"/>
          </rPr>
          <t>Altera User:</t>
        </r>
        <r>
          <rPr>
            <sz val="8"/>
            <color indexed="81"/>
            <rFont val="Tahoma"/>
            <family val="2"/>
          </rPr>
          <t xml:space="preserve">
Default typical Er value for Isola FR406 material.  Value may be overidden and saved/restored with buttons above.</t>
        </r>
      </text>
    </comment>
    <comment ref="C58" authorId="0">
      <text>
        <r>
          <rPr>
            <b/>
            <sz val="8"/>
            <color indexed="81"/>
            <rFont val="Tahoma"/>
            <family val="2"/>
          </rPr>
          <t>Altera User:</t>
        </r>
        <r>
          <rPr>
            <sz val="8"/>
            <color indexed="81"/>
            <rFont val="Tahoma"/>
            <family val="2"/>
          </rPr>
          <t xml:space="preserve">
Default typical Er value for Isola FR408 material.  Value may be overidden and saved/restored with buttons above.</t>
        </r>
      </text>
    </comment>
    <comment ref="C59" authorId="0">
      <text>
        <r>
          <rPr>
            <b/>
            <sz val="8"/>
            <color indexed="81"/>
            <rFont val="Tahoma"/>
            <family val="2"/>
          </rPr>
          <t>Altera User:</t>
        </r>
        <r>
          <rPr>
            <sz val="8"/>
            <color indexed="81"/>
            <rFont val="Tahoma"/>
            <family val="2"/>
          </rPr>
          <t xml:space="preserve">
Default typical Er value for Isola FR370HR material.  Value may be overidden and saved/restored with buttons above.</t>
        </r>
      </text>
    </comment>
    <comment ref="C60" authorId="0">
      <text>
        <r>
          <rPr>
            <b/>
            <sz val="8"/>
            <color indexed="81"/>
            <rFont val="Tahoma"/>
            <family val="2"/>
          </rPr>
          <t>Altera User:</t>
        </r>
        <r>
          <rPr>
            <sz val="8"/>
            <color indexed="81"/>
            <rFont val="Tahoma"/>
            <family val="2"/>
          </rPr>
          <t xml:space="preserve">
Default typical Er value for Getek material.  Value may be overidden and saved/restored with buttons above.</t>
        </r>
      </text>
    </comment>
    <comment ref="C61" authorId="0">
      <text>
        <r>
          <rPr>
            <b/>
            <sz val="8"/>
            <color indexed="81"/>
            <rFont val="Tahoma"/>
            <family val="2"/>
          </rPr>
          <t>Altera User:</t>
        </r>
        <r>
          <rPr>
            <sz val="8"/>
            <color indexed="81"/>
            <rFont val="Tahoma"/>
            <family val="2"/>
          </rPr>
          <t xml:space="preserve">
Default typical Er value for Rogers 4350B material.  Value may be overidden and saved/restored with buttons above.</t>
        </r>
      </text>
    </comment>
    <comment ref="C62" authorId="0">
      <text>
        <r>
          <rPr>
            <b/>
            <sz val="8"/>
            <color indexed="81"/>
            <rFont val="Tahoma"/>
            <family val="2"/>
          </rPr>
          <t>Altera User:</t>
        </r>
        <r>
          <rPr>
            <sz val="8"/>
            <color indexed="81"/>
            <rFont val="Tahoma"/>
            <family val="2"/>
          </rPr>
          <t xml:space="preserve">
User-defined Er value a custom material.  Value may be saved/restored with buttons above.</t>
        </r>
      </text>
    </comment>
  </commentList>
</comments>
</file>

<file path=xl/comments12.xml><?xml version="1.0" encoding="utf-8"?>
<comments xmlns="http://schemas.openxmlformats.org/spreadsheetml/2006/main">
  <authors>
    <author>Altera User</author>
  </authors>
  <commentList>
    <comment ref="E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0"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1"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2"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3"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4"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5"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6"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7"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8"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19"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20"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21"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28" authorId="0">
      <text>
        <r>
          <rPr>
            <b/>
            <sz val="8"/>
            <color indexed="81"/>
            <rFont val="Tahoma"/>
            <family val="2"/>
          </rPr>
          <t>Altera User:</t>
        </r>
        <r>
          <rPr>
            <sz val="8"/>
            <color indexed="81"/>
            <rFont val="Tahoma"/>
            <family val="2"/>
          </rPr>
          <t xml:space="preserve">
Enter the space between pads </t>
        </r>
        <r>
          <rPr>
            <b/>
            <sz val="8"/>
            <color indexed="81"/>
            <rFont val="Tahoma"/>
            <family val="2"/>
          </rPr>
          <t>(GAP)</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29" authorId="0">
      <text>
        <r>
          <rPr>
            <b/>
            <sz val="8"/>
            <color indexed="81"/>
            <rFont val="Tahoma"/>
            <family val="2"/>
          </rPr>
          <t>Altera User:</t>
        </r>
        <r>
          <rPr>
            <sz val="8"/>
            <color indexed="81"/>
            <rFont val="Tahoma"/>
            <family val="2"/>
          </rPr>
          <t xml:space="preserve">
Enter the width of pads </t>
        </r>
        <r>
          <rPr>
            <b/>
            <sz val="8"/>
            <color indexed="81"/>
            <rFont val="Tahoma"/>
            <family val="2"/>
          </rPr>
          <t>(Width)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0" authorId="0">
      <text>
        <r>
          <rPr>
            <b/>
            <sz val="8"/>
            <color indexed="81"/>
            <rFont val="Tahoma"/>
            <family val="2"/>
          </rPr>
          <t>Altera User:</t>
        </r>
        <r>
          <rPr>
            <sz val="8"/>
            <color indexed="81"/>
            <rFont val="Tahoma"/>
            <family val="2"/>
          </rPr>
          <t xml:space="preserve">
Enter the pitch between traces </t>
        </r>
        <r>
          <rPr>
            <b/>
            <sz val="8"/>
            <color indexed="81"/>
            <rFont val="Tahoma"/>
            <family val="2"/>
          </rPr>
          <t>(Pitch)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1" authorId="0">
      <text>
        <r>
          <rPr>
            <b/>
            <sz val="8"/>
            <color indexed="81"/>
            <rFont val="Tahoma"/>
            <family val="2"/>
          </rPr>
          <t>Altera User:</t>
        </r>
        <r>
          <rPr>
            <sz val="8"/>
            <color indexed="81"/>
            <rFont val="Tahoma"/>
            <family val="2"/>
          </rPr>
          <t xml:space="preserve">
Enter the metal thickness </t>
        </r>
        <r>
          <rPr>
            <b/>
            <sz val="8"/>
            <color indexed="81"/>
            <rFont val="Tahoma"/>
            <family val="2"/>
          </rPr>
          <t>(t)</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2" authorId="0">
      <text>
        <r>
          <rPr>
            <b/>
            <sz val="8"/>
            <color indexed="81"/>
            <rFont val="Tahoma"/>
            <family val="2"/>
          </rPr>
          <t>Altera User:</t>
        </r>
        <r>
          <rPr>
            <sz val="8"/>
            <color indexed="81"/>
            <rFont val="Tahoma"/>
            <family val="2"/>
          </rPr>
          <t xml:space="preserve">
Enter the height above reference plane </t>
        </r>
        <r>
          <rPr>
            <b/>
            <sz val="8"/>
            <color indexed="81"/>
            <rFont val="Tahoma"/>
            <family val="2"/>
          </rPr>
          <t>(h)</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3" authorId="0">
      <text>
        <r>
          <rPr>
            <b/>
            <sz val="8"/>
            <color indexed="81"/>
            <rFont val="Tahoma"/>
            <family val="2"/>
          </rPr>
          <t>Altera User:</t>
        </r>
        <r>
          <rPr>
            <sz val="8"/>
            <color indexed="81"/>
            <rFont val="Tahoma"/>
            <family val="2"/>
          </rPr>
          <t xml:space="preserve">
Enter the trace length </t>
        </r>
        <r>
          <rPr>
            <b/>
            <sz val="8"/>
            <color indexed="81"/>
            <rFont val="Tahoma"/>
            <family val="2"/>
          </rPr>
          <t>(A)</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4" authorId="0">
      <text>
        <r>
          <rPr>
            <b/>
            <sz val="8"/>
            <color indexed="81"/>
            <rFont val="Tahoma"/>
            <family val="2"/>
          </rPr>
          <t>Altera User:</t>
        </r>
        <r>
          <rPr>
            <sz val="8"/>
            <color indexed="81"/>
            <rFont val="Tahoma"/>
            <family val="2"/>
          </rPr>
          <t xml:space="preserve">
Enter the trace width </t>
        </r>
        <r>
          <rPr>
            <b/>
            <sz val="8"/>
            <color indexed="81"/>
            <rFont val="Tahoma"/>
            <family val="2"/>
          </rPr>
          <t>(W)</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5" authorId="0">
      <text>
        <r>
          <rPr>
            <b/>
            <sz val="8"/>
            <color indexed="81"/>
            <rFont val="Tahoma"/>
            <family val="2"/>
          </rPr>
          <t>Altera User:</t>
        </r>
        <r>
          <rPr>
            <sz val="8"/>
            <color indexed="81"/>
            <rFont val="Tahoma"/>
            <family val="2"/>
          </rPr>
          <t xml:space="preserve">
Enter the via radius </t>
        </r>
        <r>
          <rPr>
            <b/>
            <sz val="8"/>
            <color indexed="81"/>
            <rFont val="Tahoma"/>
            <family val="2"/>
          </rPr>
          <t>(r)</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6" authorId="0">
      <text>
        <r>
          <rPr>
            <b/>
            <sz val="8"/>
            <color indexed="81"/>
            <rFont val="Tahoma"/>
            <family val="2"/>
          </rPr>
          <t>Altera User:</t>
        </r>
        <r>
          <rPr>
            <sz val="8"/>
            <color indexed="81"/>
            <rFont val="Tahoma"/>
            <family val="2"/>
          </rPr>
          <t xml:space="preserve">
Enter the via pitch </t>
        </r>
        <r>
          <rPr>
            <b/>
            <sz val="8"/>
            <color indexed="81"/>
            <rFont val="Tahoma"/>
            <family val="2"/>
          </rPr>
          <t>(B)</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E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7" authorId="0">
      <text>
        <r>
          <rPr>
            <b/>
            <sz val="8"/>
            <color indexed="81"/>
            <rFont val="Tahoma"/>
            <family val="2"/>
          </rPr>
          <t>Altera User:</t>
        </r>
        <r>
          <rPr>
            <sz val="8"/>
            <color indexed="81"/>
            <rFont val="Tahoma"/>
            <family val="2"/>
          </rPr>
          <t xml:space="preserve">
Enter the top via length </t>
        </r>
        <r>
          <rPr>
            <b/>
            <sz val="8"/>
            <color indexed="81"/>
            <rFont val="Tahoma"/>
            <family val="2"/>
          </rPr>
          <t>(C1)</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G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I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K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M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8" authorId="0">
      <text>
        <r>
          <rPr>
            <b/>
            <sz val="8"/>
            <color indexed="81"/>
            <rFont val="Tahoma"/>
            <family val="2"/>
          </rPr>
          <t>Altera User:</t>
        </r>
        <r>
          <rPr>
            <sz val="8"/>
            <color indexed="81"/>
            <rFont val="Tahoma"/>
            <family val="2"/>
          </rPr>
          <t xml:space="preserve">
Enter the bottom via length </t>
        </r>
        <r>
          <rPr>
            <b/>
            <sz val="8"/>
            <color indexed="81"/>
            <rFont val="Tahoma"/>
            <family val="2"/>
          </rPr>
          <t>(C2)</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E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F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0201</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G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H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0402</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I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J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0603</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K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L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0805</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 ref="M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Via-On-Side</t>
        </r>
        <r>
          <rPr>
            <sz val="8"/>
            <color indexed="81"/>
            <rFont val="Tahoma"/>
            <family val="2"/>
          </rPr>
          <t xml:space="preserve"> land pattern in mils.</t>
        </r>
      </text>
    </comment>
    <comment ref="N39" authorId="0">
      <text>
        <r>
          <rPr>
            <b/>
            <sz val="8"/>
            <color indexed="81"/>
            <rFont val="Tahoma"/>
            <family val="2"/>
          </rPr>
          <t>Altera User:</t>
        </r>
        <r>
          <rPr>
            <sz val="8"/>
            <color indexed="81"/>
            <rFont val="Tahoma"/>
            <family val="2"/>
          </rPr>
          <t xml:space="preserve">
Enter the power plane dielectric thickness </t>
        </r>
        <r>
          <rPr>
            <b/>
            <sz val="8"/>
            <color indexed="81"/>
            <rFont val="Tahoma"/>
            <family val="2"/>
          </rPr>
          <t>(thk)</t>
        </r>
        <r>
          <rPr>
            <sz val="8"/>
            <color indexed="81"/>
            <rFont val="Tahoma"/>
            <family val="2"/>
          </rPr>
          <t xml:space="preserve"> dimension for the </t>
        </r>
        <r>
          <rPr>
            <b/>
            <sz val="8"/>
            <color indexed="81"/>
            <rFont val="Tahoma"/>
            <family val="2"/>
          </rPr>
          <t>1206</t>
        </r>
        <r>
          <rPr>
            <sz val="8"/>
            <color indexed="81"/>
            <rFont val="Tahoma"/>
            <family val="2"/>
          </rPr>
          <t xml:space="preserve"> footprint </t>
        </r>
        <r>
          <rPr>
            <b/>
            <sz val="8"/>
            <color indexed="81"/>
            <rFont val="Tahoma"/>
            <family val="2"/>
          </rPr>
          <t>Via-On-End</t>
        </r>
        <r>
          <rPr>
            <sz val="8"/>
            <color indexed="81"/>
            <rFont val="Tahoma"/>
            <family val="2"/>
          </rPr>
          <t xml:space="preserve"> land pattern in mils.</t>
        </r>
      </text>
    </comment>
  </commentList>
</comments>
</file>

<file path=xl/comments13.xml><?xml version="1.0" encoding="utf-8"?>
<comments xmlns="http://schemas.openxmlformats.org/spreadsheetml/2006/main">
  <authors>
    <author>Altera User</author>
  </authors>
  <commentList>
    <comment ref="E9" authorId="0">
      <text>
        <r>
          <rPr>
            <b/>
            <sz val="8"/>
            <color indexed="81"/>
            <rFont val="Tahoma"/>
            <family val="2"/>
          </rPr>
          <t>Altera User:</t>
        </r>
        <r>
          <rPr>
            <sz val="8"/>
            <color indexed="81"/>
            <rFont val="Tahoma"/>
            <family val="2"/>
          </rPr>
          <t xml:space="preserve">
Enter the </t>
        </r>
        <r>
          <rPr>
            <b/>
            <sz val="8"/>
            <color indexed="81"/>
            <rFont val="Tahoma"/>
            <family val="2"/>
          </rPr>
          <t>Length</t>
        </r>
        <r>
          <rPr>
            <sz val="8"/>
            <color indexed="81"/>
            <rFont val="Tahoma"/>
            <family val="2"/>
          </rPr>
          <t xml:space="preserve"> of the PWR/GND plane in mils.</t>
        </r>
      </text>
    </comment>
    <comment ref="E10" authorId="0">
      <text>
        <r>
          <rPr>
            <b/>
            <sz val="8"/>
            <color indexed="81"/>
            <rFont val="Tahoma"/>
            <family val="2"/>
          </rPr>
          <t>Altera User:</t>
        </r>
        <r>
          <rPr>
            <sz val="8"/>
            <color indexed="81"/>
            <rFont val="Tahoma"/>
            <family val="2"/>
          </rPr>
          <t xml:space="preserve">
Enter the </t>
        </r>
        <r>
          <rPr>
            <b/>
            <sz val="8"/>
            <color indexed="81"/>
            <rFont val="Tahoma"/>
            <family val="2"/>
          </rPr>
          <t>Width</t>
        </r>
        <r>
          <rPr>
            <sz val="8"/>
            <color indexed="81"/>
            <rFont val="Tahoma"/>
            <family val="2"/>
          </rPr>
          <t xml:space="preserve"> of the PWR/GND plane in mils.</t>
        </r>
      </text>
    </comment>
    <comment ref="E11" authorId="0">
      <text>
        <r>
          <rPr>
            <b/>
            <sz val="8"/>
            <color indexed="81"/>
            <rFont val="Tahoma"/>
            <family val="2"/>
          </rPr>
          <t>Altera User:</t>
        </r>
        <r>
          <rPr>
            <sz val="8"/>
            <color indexed="81"/>
            <rFont val="Tahoma"/>
            <family val="2"/>
          </rPr>
          <t xml:space="preserve">
Enter the </t>
        </r>
        <r>
          <rPr>
            <b/>
            <sz val="8"/>
            <color indexed="81"/>
            <rFont val="Tahoma"/>
            <family val="2"/>
          </rPr>
          <t>thickness</t>
        </r>
        <r>
          <rPr>
            <sz val="8"/>
            <color indexed="81"/>
            <rFont val="Tahoma"/>
            <family val="2"/>
          </rPr>
          <t xml:space="preserve"> of the metal plane in mils.</t>
        </r>
      </text>
    </comment>
    <comment ref="E12"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first GND plane in mils.</t>
        </r>
      </text>
    </comment>
    <comment ref="E13"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second GND plane in mils.</t>
        </r>
      </text>
    </comment>
    <comment ref="D14" authorId="0">
      <text>
        <r>
          <rPr>
            <b/>
            <sz val="8"/>
            <color indexed="81"/>
            <rFont val="Tahoma"/>
            <family val="2"/>
          </rPr>
          <t>Altera User:</t>
        </r>
        <r>
          <rPr>
            <sz val="8"/>
            <color indexed="81"/>
            <rFont val="Tahoma"/>
            <family val="2"/>
          </rPr>
          <t xml:space="preserve">
Select the </t>
        </r>
        <r>
          <rPr>
            <b/>
            <sz val="8"/>
            <color indexed="81"/>
            <rFont val="Tahoma"/>
            <family val="2"/>
          </rPr>
          <t>1st dielectric</t>
        </r>
        <r>
          <rPr>
            <sz val="8"/>
            <color indexed="81"/>
            <rFont val="Tahoma"/>
            <family val="2"/>
          </rPr>
          <t xml:space="preserve"> material from the drop-down list box.</t>
        </r>
      </text>
    </comment>
    <comment ref="E14" authorId="0">
      <text>
        <r>
          <rPr>
            <b/>
            <sz val="8"/>
            <color indexed="81"/>
            <rFont val="Tahoma"/>
            <family val="2"/>
          </rPr>
          <t>Altera User:</t>
        </r>
        <r>
          <rPr>
            <sz val="8"/>
            <color indexed="81"/>
            <rFont val="Tahoma"/>
            <family val="2"/>
          </rPr>
          <t xml:space="preserve">
Shows the value of </t>
        </r>
        <r>
          <rPr>
            <b/>
            <sz val="8"/>
            <color indexed="81"/>
            <rFont val="Tahoma"/>
            <family val="2"/>
          </rPr>
          <t>Er1</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 ref="D15" authorId="0">
      <text>
        <r>
          <rPr>
            <b/>
            <sz val="8"/>
            <color indexed="81"/>
            <rFont val="Tahoma"/>
            <family val="2"/>
          </rPr>
          <t>Altera User:</t>
        </r>
        <r>
          <rPr>
            <sz val="8"/>
            <color indexed="81"/>
            <rFont val="Tahoma"/>
            <family val="2"/>
          </rPr>
          <t xml:space="preserve">
Select the </t>
        </r>
        <r>
          <rPr>
            <b/>
            <sz val="8"/>
            <color indexed="81"/>
            <rFont val="Tahoma"/>
            <family val="2"/>
          </rPr>
          <t>2nd dielectric</t>
        </r>
        <r>
          <rPr>
            <sz val="8"/>
            <color indexed="81"/>
            <rFont val="Tahoma"/>
            <family val="2"/>
          </rPr>
          <t xml:space="preserve"> material from the drop-down list box.</t>
        </r>
      </text>
    </comment>
    <comment ref="E15" authorId="0">
      <text>
        <r>
          <rPr>
            <b/>
            <sz val="8"/>
            <color indexed="81"/>
            <rFont val="Tahoma"/>
            <family val="2"/>
          </rPr>
          <t>Altera User:</t>
        </r>
        <r>
          <rPr>
            <sz val="8"/>
            <color indexed="81"/>
            <rFont val="Tahoma"/>
            <family val="2"/>
          </rPr>
          <t xml:space="preserve">
Shows the value of </t>
        </r>
        <r>
          <rPr>
            <b/>
            <sz val="8"/>
            <color indexed="81"/>
            <rFont val="Tahoma"/>
            <family val="2"/>
          </rPr>
          <t>Er2</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 ref="E19" authorId="0">
      <text>
        <r>
          <rPr>
            <b/>
            <sz val="8"/>
            <color indexed="81"/>
            <rFont val="Tahoma"/>
            <family val="2"/>
          </rPr>
          <t>Altera User:</t>
        </r>
        <r>
          <rPr>
            <sz val="8"/>
            <color indexed="81"/>
            <rFont val="Tahoma"/>
            <family val="2"/>
          </rPr>
          <t xml:space="preserve">
Enter the </t>
        </r>
        <r>
          <rPr>
            <b/>
            <sz val="8"/>
            <color indexed="81"/>
            <rFont val="Tahoma"/>
            <family val="2"/>
          </rPr>
          <t>Length</t>
        </r>
        <r>
          <rPr>
            <sz val="8"/>
            <color indexed="81"/>
            <rFont val="Tahoma"/>
            <family val="2"/>
          </rPr>
          <t xml:space="preserve"> of the PWR/GND plane in mils.</t>
        </r>
      </text>
    </comment>
    <comment ref="E20" authorId="0">
      <text>
        <r>
          <rPr>
            <b/>
            <sz val="8"/>
            <color indexed="81"/>
            <rFont val="Tahoma"/>
            <family val="2"/>
          </rPr>
          <t>Altera User:</t>
        </r>
        <r>
          <rPr>
            <sz val="8"/>
            <color indexed="81"/>
            <rFont val="Tahoma"/>
            <family val="2"/>
          </rPr>
          <t xml:space="preserve">
Enter the </t>
        </r>
        <r>
          <rPr>
            <b/>
            <sz val="8"/>
            <color indexed="81"/>
            <rFont val="Tahoma"/>
            <family val="2"/>
          </rPr>
          <t>Width</t>
        </r>
        <r>
          <rPr>
            <sz val="8"/>
            <color indexed="81"/>
            <rFont val="Tahoma"/>
            <family val="2"/>
          </rPr>
          <t xml:space="preserve"> of the PWR/GND plane in mils.</t>
        </r>
      </text>
    </comment>
    <comment ref="E21" authorId="0">
      <text>
        <r>
          <rPr>
            <b/>
            <sz val="8"/>
            <color indexed="81"/>
            <rFont val="Tahoma"/>
            <family val="2"/>
          </rPr>
          <t>Altera User:</t>
        </r>
        <r>
          <rPr>
            <sz val="8"/>
            <color indexed="81"/>
            <rFont val="Tahoma"/>
            <family val="2"/>
          </rPr>
          <t xml:space="preserve">
Enter the </t>
        </r>
        <r>
          <rPr>
            <b/>
            <sz val="8"/>
            <color indexed="81"/>
            <rFont val="Tahoma"/>
            <family val="2"/>
          </rPr>
          <t>thickness</t>
        </r>
        <r>
          <rPr>
            <sz val="8"/>
            <color indexed="81"/>
            <rFont val="Tahoma"/>
            <family val="2"/>
          </rPr>
          <t xml:space="preserve"> of the metal plane in mils.</t>
        </r>
      </text>
    </comment>
    <comment ref="E22"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first GND plane in mils.</t>
        </r>
      </text>
    </comment>
    <comment ref="E23" authorId="0">
      <text>
        <r>
          <rPr>
            <b/>
            <sz val="8"/>
            <color indexed="81"/>
            <rFont val="Tahoma"/>
            <family val="2"/>
          </rPr>
          <t>Altera User:</t>
        </r>
        <r>
          <rPr>
            <sz val="8"/>
            <color indexed="81"/>
            <rFont val="Tahoma"/>
            <family val="2"/>
          </rPr>
          <t xml:space="preserve">
Enter the </t>
        </r>
        <r>
          <rPr>
            <b/>
            <sz val="8"/>
            <color indexed="81"/>
            <rFont val="Tahoma"/>
            <family val="2"/>
          </rPr>
          <t>Height</t>
        </r>
        <r>
          <rPr>
            <sz val="8"/>
            <color indexed="81"/>
            <rFont val="Tahoma"/>
            <family val="2"/>
          </rPr>
          <t xml:space="preserve"> from the PWR plane to the second GND plane in mils.</t>
        </r>
      </text>
    </comment>
    <comment ref="D24" authorId="0">
      <text>
        <r>
          <rPr>
            <b/>
            <sz val="8"/>
            <color indexed="81"/>
            <rFont val="Tahoma"/>
            <family val="2"/>
          </rPr>
          <t>Altera User:</t>
        </r>
        <r>
          <rPr>
            <sz val="8"/>
            <color indexed="81"/>
            <rFont val="Tahoma"/>
            <family val="2"/>
          </rPr>
          <t xml:space="preserve">
Select the </t>
        </r>
        <r>
          <rPr>
            <b/>
            <sz val="8"/>
            <color indexed="81"/>
            <rFont val="Tahoma"/>
            <family val="2"/>
          </rPr>
          <t>1st dielectric</t>
        </r>
        <r>
          <rPr>
            <sz val="8"/>
            <color indexed="81"/>
            <rFont val="Tahoma"/>
            <family val="2"/>
          </rPr>
          <t xml:space="preserve"> material from the drop-down list box.</t>
        </r>
      </text>
    </comment>
    <comment ref="E24" authorId="0">
      <text>
        <r>
          <rPr>
            <b/>
            <sz val="8"/>
            <color indexed="81"/>
            <rFont val="Tahoma"/>
            <family val="2"/>
          </rPr>
          <t>Altera User:</t>
        </r>
        <r>
          <rPr>
            <sz val="8"/>
            <color indexed="81"/>
            <rFont val="Tahoma"/>
            <family val="2"/>
          </rPr>
          <t xml:space="preserve">
Shows the value of </t>
        </r>
        <r>
          <rPr>
            <b/>
            <sz val="8"/>
            <color indexed="81"/>
            <rFont val="Tahoma"/>
            <family val="2"/>
          </rPr>
          <t>Er1</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 ref="D25" authorId="0">
      <text>
        <r>
          <rPr>
            <b/>
            <sz val="8"/>
            <color indexed="81"/>
            <rFont val="Tahoma"/>
            <family val="2"/>
          </rPr>
          <t>Altera User:</t>
        </r>
        <r>
          <rPr>
            <sz val="8"/>
            <color indexed="81"/>
            <rFont val="Tahoma"/>
            <family val="2"/>
          </rPr>
          <t xml:space="preserve">
Select the </t>
        </r>
        <r>
          <rPr>
            <b/>
            <sz val="8"/>
            <color indexed="81"/>
            <rFont val="Tahoma"/>
            <family val="2"/>
          </rPr>
          <t>2nd dielectric</t>
        </r>
        <r>
          <rPr>
            <sz val="8"/>
            <color indexed="81"/>
            <rFont val="Tahoma"/>
            <family val="2"/>
          </rPr>
          <t xml:space="preserve"> material from the drop-down list box.</t>
        </r>
      </text>
    </comment>
    <comment ref="E25" authorId="0">
      <text>
        <r>
          <rPr>
            <b/>
            <sz val="8"/>
            <color indexed="81"/>
            <rFont val="Tahoma"/>
            <family val="2"/>
          </rPr>
          <t>Altera User:</t>
        </r>
        <r>
          <rPr>
            <sz val="8"/>
            <color indexed="81"/>
            <rFont val="Tahoma"/>
            <family val="2"/>
          </rPr>
          <t xml:space="preserve">
Shows the value of </t>
        </r>
        <r>
          <rPr>
            <b/>
            <sz val="8"/>
            <color indexed="81"/>
            <rFont val="Tahoma"/>
            <family val="2"/>
          </rPr>
          <t>Er2</t>
        </r>
        <r>
          <rPr>
            <sz val="8"/>
            <color indexed="81"/>
            <rFont val="Tahoma"/>
            <family val="2"/>
          </rPr>
          <t xml:space="preserve"> for the first dielectric material selected.  Default values may be changed in the </t>
        </r>
        <r>
          <rPr>
            <b/>
            <sz val="8"/>
            <color indexed="81"/>
            <rFont val="Tahoma"/>
            <family val="2"/>
          </rPr>
          <t>"Library"</t>
        </r>
        <r>
          <rPr>
            <sz val="8"/>
            <color indexed="81"/>
            <rFont val="Tahoma"/>
            <family val="2"/>
          </rPr>
          <t xml:space="preserve"> tab.</t>
        </r>
      </text>
    </comment>
  </commentList>
</comments>
</file>

<file path=xl/comments14.xml><?xml version="1.0" encoding="utf-8"?>
<comments xmlns="http://schemas.openxmlformats.org/spreadsheetml/2006/main">
  <authors>
    <author>Altera User</author>
  </authors>
  <commentList>
    <comment ref="E9" authorId="0">
      <text>
        <r>
          <rPr>
            <b/>
            <sz val="8"/>
            <color indexed="81"/>
            <rFont val="Tahoma"/>
            <family val="2"/>
          </rPr>
          <t>Altera User:</t>
        </r>
        <r>
          <rPr>
            <sz val="8"/>
            <color indexed="81"/>
            <rFont val="Tahoma"/>
            <family val="2"/>
          </rPr>
          <t xml:space="preserve">
Enter the BGA Via drill outer diameter </t>
        </r>
        <r>
          <rPr>
            <b/>
            <sz val="8"/>
            <color indexed="81"/>
            <rFont val="Tahoma"/>
            <family val="2"/>
          </rPr>
          <t>(OD)</t>
        </r>
        <r>
          <rPr>
            <sz val="8"/>
            <color indexed="81"/>
            <rFont val="Tahoma"/>
            <family val="2"/>
          </rPr>
          <t xml:space="preserve"> in mils.</t>
        </r>
      </text>
    </comment>
    <comment ref="E10" authorId="0">
      <text>
        <r>
          <rPr>
            <b/>
            <sz val="8"/>
            <color indexed="81"/>
            <rFont val="Tahoma"/>
            <family val="2"/>
          </rPr>
          <t>Altera User:</t>
        </r>
        <r>
          <rPr>
            <sz val="8"/>
            <color indexed="81"/>
            <rFont val="Tahoma"/>
            <family val="2"/>
          </rPr>
          <t xml:space="preserve">
Enter the BGA Via drill inner diameter </t>
        </r>
        <r>
          <rPr>
            <b/>
            <sz val="8"/>
            <color indexed="81"/>
            <rFont val="Tahoma"/>
            <family val="2"/>
          </rPr>
          <t>(ID)</t>
        </r>
        <r>
          <rPr>
            <sz val="8"/>
            <color indexed="81"/>
            <rFont val="Tahoma"/>
            <family val="2"/>
          </rPr>
          <t xml:space="preserve"> in mils.</t>
        </r>
      </text>
    </comment>
    <comment ref="E11" authorId="0">
      <text>
        <r>
          <rPr>
            <b/>
            <sz val="8"/>
            <color indexed="81"/>
            <rFont val="Tahoma"/>
            <family val="2"/>
          </rPr>
          <t>Altera User:</t>
        </r>
        <r>
          <rPr>
            <sz val="8"/>
            <color indexed="81"/>
            <rFont val="Tahoma"/>
            <family val="2"/>
          </rPr>
          <t xml:space="preserve">
Enter the BGA Via-to-Via pitch </t>
        </r>
        <r>
          <rPr>
            <b/>
            <sz val="8"/>
            <color indexed="81"/>
            <rFont val="Tahoma"/>
            <family val="2"/>
          </rPr>
          <t>(B)</t>
        </r>
        <r>
          <rPr>
            <sz val="8"/>
            <color indexed="81"/>
            <rFont val="Tahoma"/>
            <family val="2"/>
          </rPr>
          <t xml:space="preserve"> in mils.</t>
        </r>
      </text>
    </comment>
    <comment ref="E12" authorId="0">
      <text>
        <r>
          <rPr>
            <b/>
            <sz val="8"/>
            <color indexed="81"/>
            <rFont val="Tahoma"/>
            <family val="2"/>
          </rPr>
          <t>Altera User:</t>
        </r>
        <r>
          <rPr>
            <sz val="8"/>
            <color indexed="81"/>
            <rFont val="Tahoma"/>
            <family val="2"/>
          </rPr>
          <t xml:space="preserve">
Enter the BGA Via barrel length </t>
        </r>
        <r>
          <rPr>
            <b/>
            <sz val="8"/>
            <color indexed="81"/>
            <rFont val="Tahoma"/>
            <family val="2"/>
          </rPr>
          <t>(C)</t>
        </r>
        <r>
          <rPr>
            <sz val="8"/>
            <color indexed="81"/>
            <rFont val="Tahoma"/>
            <family val="2"/>
          </rPr>
          <t xml:space="preserve"> in mils.</t>
        </r>
      </text>
    </comment>
    <comment ref="E13" authorId="0">
      <text>
        <r>
          <rPr>
            <b/>
            <sz val="8"/>
            <color indexed="81"/>
            <rFont val="Tahoma"/>
            <family val="2"/>
          </rPr>
          <t>Altera User:</t>
        </r>
        <r>
          <rPr>
            <sz val="8"/>
            <color indexed="81"/>
            <rFont val="Tahoma"/>
            <family val="2"/>
          </rPr>
          <t xml:space="preserve">
Enter the number of PWR/GND Via pairs for the BGA device used.</t>
        </r>
      </text>
    </comment>
    <comment ref="E17" authorId="0">
      <text>
        <r>
          <rPr>
            <b/>
            <sz val="8"/>
            <color indexed="81"/>
            <rFont val="Tahoma"/>
            <family val="2"/>
          </rPr>
          <t>Altera User:</t>
        </r>
        <r>
          <rPr>
            <sz val="8"/>
            <color indexed="81"/>
            <rFont val="Tahoma"/>
            <family val="2"/>
          </rPr>
          <t xml:space="preserve">
Enter the BGA Via drill outer diameter </t>
        </r>
        <r>
          <rPr>
            <b/>
            <sz val="8"/>
            <color indexed="81"/>
            <rFont val="Tahoma"/>
            <family val="2"/>
          </rPr>
          <t>(OD)</t>
        </r>
        <r>
          <rPr>
            <sz val="8"/>
            <color indexed="81"/>
            <rFont val="Tahoma"/>
            <family val="2"/>
          </rPr>
          <t xml:space="preserve"> in mils.</t>
        </r>
      </text>
    </comment>
    <comment ref="E18" authorId="0">
      <text>
        <r>
          <rPr>
            <b/>
            <sz val="8"/>
            <color indexed="81"/>
            <rFont val="Tahoma"/>
            <family val="2"/>
          </rPr>
          <t>Altera User:</t>
        </r>
        <r>
          <rPr>
            <sz val="8"/>
            <color indexed="81"/>
            <rFont val="Tahoma"/>
            <family val="2"/>
          </rPr>
          <t xml:space="preserve">
Enter the BGA Via drill inner diameter </t>
        </r>
        <r>
          <rPr>
            <b/>
            <sz val="8"/>
            <color indexed="81"/>
            <rFont val="Tahoma"/>
            <family val="2"/>
          </rPr>
          <t>(ID)</t>
        </r>
        <r>
          <rPr>
            <sz val="8"/>
            <color indexed="81"/>
            <rFont val="Tahoma"/>
            <family val="2"/>
          </rPr>
          <t xml:space="preserve"> in mils.</t>
        </r>
      </text>
    </comment>
    <comment ref="E19" authorId="0">
      <text>
        <r>
          <rPr>
            <b/>
            <sz val="8"/>
            <color indexed="81"/>
            <rFont val="Tahoma"/>
            <family val="2"/>
          </rPr>
          <t>Altera User:</t>
        </r>
        <r>
          <rPr>
            <sz val="8"/>
            <color indexed="81"/>
            <rFont val="Tahoma"/>
            <family val="2"/>
          </rPr>
          <t xml:space="preserve">
Enter the BGA Via-to-Via pitch </t>
        </r>
        <r>
          <rPr>
            <b/>
            <sz val="8"/>
            <color indexed="81"/>
            <rFont val="Tahoma"/>
            <family val="2"/>
          </rPr>
          <t>(B)</t>
        </r>
        <r>
          <rPr>
            <sz val="8"/>
            <color indexed="81"/>
            <rFont val="Tahoma"/>
            <family val="2"/>
          </rPr>
          <t xml:space="preserve"> in mils.</t>
        </r>
      </text>
    </comment>
    <comment ref="E20" authorId="0">
      <text>
        <r>
          <rPr>
            <b/>
            <sz val="8"/>
            <color indexed="81"/>
            <rFont val="Tahoma"/>
            <family val="2"/>
          </rPr>
          <t>Altera User:</t>
        </r>
        <r>
          <rPr>
            <sz val="8"/>
            <color indexed="81"/>
            <rFont val="Tahoma"/>
            <family val="2"/>
          </rPr>
          <t xml:space="preserve">
Enter the BGA Via barrel length </t>
        </r>
        <r>
          <rPr>
            <b/>
            <sz val="8"/>
            <color indexed="81"/>
            <rFont val="Tahoma"/>
            <family val="2"/>
          </rPr>
          <t>(C)</t>
        </r>
        <r>
          <rPr>
            <sz val="8"/>
            <color indexed="81"/>
            <rFont val="Tahoma"/>
            <family val="2"/>
          </rPr>
          <t xml:space="preserve"> in mils.</t>
        </r>
      </text>
    </comment>
    <comment ref="E21" authorId="0">
      <text>
        <r>
          <rPr>
            <b/>
            <sz val="8"/>
            <color indexed="81"/>
            <rFont val="Tahoma"/>
            <family val="2"/>
          </rPr>
          <t>Altera User:</t>
        </r>
        <r>
          <rPr>
            <sz val="8"/>
            <color indexed="81"/>
            <rFont val="Tahoma"/>
            <family val="2"/>
          </rPr>
          <t xml:space="preserve">
Enter the number of PWR/GND Via pairs for the BGA device used.</t>
        </r>
      </text>
    </comment>
  </commentList>
</comments>
</file>

<file path=xl/sharedStrings.xml><?xml version="1.0" encoding="utf-8"?>
<sst xmlns="http://schemas.openxmlformats.org/spreadsheetml/2006/main" count="3703" uniqueCount="1468">
  <si>
    <t>EP4CE40_VCCIO7</t>
  </si>
  <si>
    <t>EP4CE40_VCCIO8</t>
  </si>
  <si>
    <t>EP4CE40_VCCA1</t>
  </si>
  <si>
    <t>EP4CE40_VCCA2</t>
  </si>
  <si>
    <t>EP4CE40_VCCA3</t>
  </si>
  <si>
    <t>EP4CE40_VCCA4</t>
  </si>
  <si>
    <t>EP4CE40_VCCD_PLL1</t>
  </si>
  <si>
    <t>EP4CE40_VCCD_PLL2</t>
  </si>
  <si>
    <t>EP4CE40_VCCD_PLL3</t>
  </si>
  <si>
    <t>EP4CE40_VCCD_PLL4</t>
  </si>
  <si>
    <t>EP4CE55_VCCINT</t>
  </si>
  <si>
    <t>EP4CE55_VCCIO1</t>
  </si>
  <si>
    <t>EP4CE55_VCCIO2</t>
  </si>
  <si>
    <t>EP4CE55_VCCIO3</t>
  </si>
  <si>
    <t>EP4CE55_VCCIO4</t>
  </si>
  <si>
    <t>EP4CE55_VCCIO5</t>
  </si>
  <si>
    <t>EP4CE55_VCCIO6</t>
  </si>
  <si>
    <t>EP4CE55_VCCIO7</t>
  </si>
  <si>
    <t>EP4CE55_VCCIO8</t>
  </si>
  <si>
    <t>EP4CE55_VCCA1</t>
  </si>
  <si>
    <t>EP4CE55_VCCA2</t>
  </si>
  <si>
    <t>EP4CE55_VCCA3</t>
  </si>
  <si>
    <t>EP4CE55_VCCA4</t>
  </si>
  <si>
    <t>EP4CE55_VCCD_PLL1</t>
  </si>
  <si>
    <t>EP4CE55_VCCD_PLL2</t>
  </si>
  <si>
    <t>EP4CE55_VCCD_PLL3</t>
  </si>
  <si>
    <t>EP4CE55_VCCD_PLL4</t>
  </si>
  <si>
    <t>EP4CE6_VCCINT</t>
  </si>
  <si>
    <t>EP4CE6_VCCIO1</t>
  </si>
  <si>
    <t>EP4CE6_VCCIO2</t>
  </si>
  <si>
    <t>EP4CE6_VCCIO3</t>
  </si>
  <si>
    <t>EP4CE6_VCCIO4</t>
  </si>
  <si>
    <t>EP4CE6_VCCIO5</t>
  </si>
  <si>
    <t>EP4CE6_VCCIO6</t>
  </si>
  <si>
    <t>EP4CE6_VCCIO7</t>
  </si>
  <si>
    <t>EP4CE6_VCCIO8</t>
  </si>
  <si>
    <t>EP4CE6_VCCA1</t>
  </si>
  <si>
    <t>EP4CE6_VCCA2</t>
  </si>
  <si>
    <t>EP4CE6_VCCD_PLL1</t>
  </si>
  <si>
    <t>EP4CE6_VCCD_PLL2</t>
  </si>
  <si>
    <t>EP4CE75_VCCINT</t>
  </si>
  <si>
    <t>EP4CE75_VCCIO1</t>
  </si>
  <si>
    <t>EP4CE75_VCCIO2</t>
  </si>
  <si>
    <t>EP4CE75_VCCIO3</t>
  </si>
  <si>
    <t>EP4CE75_VCCIO4</t>
  </si>
  <si>
    <t>EP4CE75_VCCIO5</t>
  </si>
  <si>
    <t>EP4CE75_VCCIO6</t>
  </si>
  <si>
    <t>EP4CE75_VCCIO7</t>
  </si>
  <si>
    <t>EP4CE75_VCCIO8</t>
  </si>
  <si>
    <t>EP4CE75_VCCA1</t>
  </si>
  <si>
    <t>EP4CE75_VCCA2</t>
  </si>
  <si>
    <t>EP4CE75_VCCA3</t>
  </si>
  <si>
    <t>EP4CE75_VCCA4</t>
  </si>
  <si>
    <t>EP4CE75_VCCD_PLL1</t>
  </si>
  <si>
    <t>EP4CE75_VCCD_PLL2</t>
  </si>
  <si>
    <t>EP4CE75_VCCD_PLL3</t>
  </si>
  <si>
    <t>EP4CE75_VCCD_PLL4</t>
  </si>
  <si>
    <t>EP4CGX110_VCCINT</t>
  </si>
  <si>
    <t>EP4CGX110_VCCIO3</t>
  </si>
  <si>
    <t>EP4CGX110_VCCIO4</t>
  </si>
  <si>
    <t>EP4CGX110_VCCIO5</t>
  </si>
  <si>
    <t>EP4CGX110_VCCIO6</t>
  </si>
  <si>
    <t>EP4CGX110_VCCIO7</t>
  </si>
  <si>
    <t>EP4CGX110_VCCIO8</t>
  </si>
  <si>
    <t>EP4CGX110_VCCIO9</t>
  </si>
  <si>
    <t>EP4CGX110_VCCA</t>
  </si>
  <si>
    <t>EP4CGX110_VCCA_GXB</t>
  </si>
  <si>
    <t>EP4CGX110_VCCD_PLL</t>
  </si>
  <si>
    <t>EP4CGX110_VCC_CLKIN3A</t>
  </si>
  <si>
    <t>EP4CGX110_VCC_CLKIN3B</t>
  </si>
  <si>
    <t>EP4CGX110_VCC_CLKIN8A</t>
  </si>
  <si>
    <t>EP4CGX110_VCCH_GXB</t>
  </si>
  <si>
    <t>EP4CGX110_VCCL_GXB</t>
  </si>
  <si>
    <t>EP4CGX150_VCCINT</t>
  </si>
  <si>
    <t>EP4CGX150_VCCIO3</t>
  </si>
  <si>
    <t>EP4CGX150_VCCIO4</t>
  </si>
  <si>
    <t>EP4CGX150_VCCIO5</t>
  </si>
  <si>
    <t>EP4CGX150_VCCIO6</t>
  </si>
  <si>
    <t>EP4CGX150_VCCIO7</t>
  </si>
  <si>
    <t>EP4CGX150_VCCIO8</t>
  </si>
  <si>
    <t>EP4CGX150_VCCIO9</t>
  </si>
  <si>
    <t>EP4CGX150_VCCA</t>
  </si>
  <si>
    <t>EP4CGX150_VCCA_GXB</t>
  </si>
  <si>
    <t>EP4CGX150_VCCD_PLL</t>
  </si>
  <si>
    <t>EP4CGX150_VCC_CLKIN3A</t>
  </si>
  <si>
    <t>EP4CGX150_VCC_CLKIN3B</t>
  </si>
  <si>
    <t>EP4CGX150_VCC_CLKIN8A</t>
  </si>
  <si>
    <t>EP4CGX150_VCCH_GXB</t>
  </si>
  <si>
    <t>EP4CGX150_VCCL_GXB</t>
  </si>
  <si>
    <t>EP4CGX15_VCCINT</t>
  </si>
  <si>
    <t>EP4CGX15_VCCIO3</t>
  </si>
  <si>
    <t>EP4CGX15_VCCIO4</t>
  </si>
  <si>
    <t>EP4CGX15_VCCIO5</t>
  </si>
  <si>
    <t>EP4CGX15_VCCIO6</t>
  </si>
  <si>
    <t>EP4CGX15_VCCIO7</t>
  </si>
  <si>
    <t>EP4CGX15_VCCIO8</t>
  </si>
  <si>
    <t>EP4CGX15_VCCIO9</t>
  </si>
  <si>
    <t>EP4CGX15_VCCA</t>
  </si>
  <si>
    <t>EP4CGX15_VCCA_GXB</t>
  </si>
  <si>
    <t>EP4CGX15_VCCD_PLL</t>
  </si>
  <si>
    <t>EP4CGX15_VCC_CLKIN3A</t>
  </si>
  <si>
    <t>EP4CGX15_VCC_CLKIN8A</t>
  </si>
  <si>
    <t>Cyclone_IV_GX</t>
  </si>
  <si>
    <t>EP4CGX15_VCCH_GXB</t>
  </si>
  <si>
    <t>Cyclone® IV</t>
  </si>
  <si>
    <t>Scaled values from GX15</t>
  </si>
  <si>
    <t>Scaled by largest number of I/Os</t>
  </si>
  <si>
    <t>Get the whole tool ready for release</t>
  </si>
  <si>
    <t>Handy unhiding functions</t>
  </si>
  <si>
    <t>Development helpers</t>
  </si>
  <si>
    <t xml:space="preserve">   - Create named ranges in the Family tab</t>
  </si>
  <si>
    <t xml:space="preserve">   - Check data for all devices/rails</t>
  </si>
  <si>
    <t>(hides all internal sheets, password-protects visible ones, activates Decap_selection sheet)</t>
  </si>
  <si>
    <t>Number of Calculate calls</t>
  </si>
  <si>
    <t>Num caps</t>
  </si>
  <si>
    <t>Num types</t>
  </si>
  <si>
    <t>opt1: num reductions</t>
  </si>
  <si>
    <t>opt2: num smaller substs</t>
  </si>
  <si>
    <t>opt: num optimization loop</t>
  </si>
  <si>
    <t>Elapsed time (sec)</t>
  </si>
  <si>
    <t>opt3: num 2 large for 1 small</t>
  </si>
  <si>
    <t>opt4: num 2 small for 1 large</t>
  </si>
  <si>
    <t>http://sw-wiki/twiki/bin/viewfile/Software/PDNToolCycloneIV?rev=1;filename=3C120_F780_2L-BGA_Package_v1.xls</t>
  </si>
  <si>
    <t>http://sj-engportal/OPS/Packaging/ModelSimulation/Stingray%20I/EPSR15_F169-BGA%20Package_v0.xls</t>
  </si>
  <si>
    <t>EP4CGX150_VCC_CLKIN8B</t>
  </si>
  <si>
    <t>EP4CGX15_VCCL_GXB</t>
  </si>
  <si>
    <t>EP4CGX22_VCCINT</t>
  </si>
  <si>
    <t>EP4CGX22_VCCIO3</t>
  </si>
  <si>
    <t>EP4CGX22_VCCIO4</t>
  </si>
  <si>
    <t>EP4CGX22_VCCIO5</t>
  </si>
  <si>
    <t>EP4CGX22_VCCIO6</t>
  </si>
  <si>
    <t>EP4CGX22_VCCIO7</t>
  </si>
  <si>
    <t>EP4CGX22_VCCIO8</t>
  </si>
  <si>
    <t>EP4CGX22_VCCIO9</t>
  </si>
  <si>
    <t>EP4CGX22_VCCA</t>
  </si>
  <si>
    <t>EP4CGX22_VCCA_GXB</t>
  </si>
  <si>
    <t>EP4CGX22_VCCD_PLL</t>
  </si>
  <si>
    <t>EP4CGX22_VCC_CLKIN3A</t>
  </si>
  <si>
    <t>EP4CGX22_VCC_CLKIN8A</t>
  </si>
  <si>
    <t>EP4CGX22_VCCH_GXB</t>
  </si>
  <si>
    <t>EP4CGX22_VCCL_GXB</t>
  </si>
  <si>
    <t>EP4CGX30_VCCINT</t>
  </si>
  <si>
    <t>EP4CGX30_VCCIO3</t>
  </si>
  <si>
    <t>EP4CGX30_VCCIO4</t>
  </si>
  <si>
    <t>EP4CGX30_VCCIO5</t>
  </si>
  <si>
    <t>EP4CGX30_VCCIO6</t>
  </si>
  <si>
    <t>EP4CGX30_VCCIO7</t>
  </si>
  <si>
    <t>EP4CGX30_VCCIO8</t>
  </si>
  <si>
    <t>EP4CGX30_VCCIO9</t>
  </si>
  <si>
    <t>EP4CGX30_VCCA</t>
  </si>
  <si>
    <t>EP4CGX30_VCCA_GXB</t>
  </si>
  <si>
    <t>EP4CGX30_VCCD_PLL</t>
  </si>
  <si>
    <t>EP4CGX30_VCC_CLKIN3A</t>
  </si>
  <si>
    <t>EP4CGX30_VCC_CLKIN8A</t>
  </si>
  <si>
    <t>EP4CGX30_VCCH_GXB</t>
  </si>
  <si>
    <t>EP4CGX30_VCCL_GXB</t>
  </si>
  <si>
    <t>EP4CGX30A_VCCINT</t>
  </si>
  <si>
    <t>EP4CGX30A_VCCIO3</t>
  </si>
  <si>
    <t>EP4CGX30A_VCCIO4</t>
  </si>
  <si>
    <t>EP4CGX30A_VCCIO5</t>
  </si>
  <si>
    <t>EP4CGX30A_VCCIO6</t>
  </si>
  <si>
    <t>EP4CGX30A_VCCIO7</t>
  </si>
  <si>
    <t>EP4CGX30A_VCCIO8</t>
  </si>
  <si>
    <t>EP4CGX30A_VCCIO9</t>
  </si>
  <si>
    <t>EP4CGX30A_VCCA</t>
  </si>
  <si>
    <t>EP4CGX30A_VCCA_GXB</t>
  </si>
  <si>
    <t>EP4CGX30A_VCCD_PLL</t>
  </si>
  <si>
    <t>EP4CGX30A_VCC_CLKIN3A</t>
  </si>
  <si>
    <t>EP4CGX30A_VCC_CLKIN3B</t>
  </si>
  <si>
    <t>EP4CGX30A_VCC_CLKIN8A</t>
  </si>
  <si>
    <t>EP4CGX30A_VCCH_GXB</t>
  </si>
  <si>
    <t>EP4CGX30A_VCCL_GXB</t>
  </si>
  <si>
    <t>EP4CGX50_VCCINT</t>
  </si>
  <si>
    <t>EP4CGX50_VCCIO3</t>
  </si>
  <si>
    <t>EP4CGX50_VCCIO4</t>
  </si>
  <si>
    <t>EP4CGX50_VCCIO5</t>
  </si>
  <si>
    <t>EP4CGX50_VCCIO6</t>
  </si>
  <si>
    <t>EP4CGX50_VCCIO7</t>
  </si>
  <si>
    <t>EP4CGX50_VCCIO8</t>
  </si>
  <si>
    <t>EP4CGX50_VCCIO9</t>
  </si>
  <si>
    <t>EP4CGX50_VCCA</t>
  </si>
  <si>
    <t>EP4CGX50_VCCA_GXB</t>
  </si>
  <si>
    <t>EP4CGX50_VCCD_PLL</t>
  </si>
  <si>
    <t>EP4CGX50_VCC_CLKIN3A</t>
  </si>
  <si>
    <t>EP4CGX50_VCC_CLKIN3B</t>
  </si>
  <si>
    <t>EP4CGX50_VCC_CLKIN8A</t>
  </si>
  <si>
    <t>EP4CGX50_VCCH_GXB</t>
  </si>
  <si>
    <t>EP4CGX50_VCCL_GXB</t>
  </si>
  <si>
    <t>EP4CGX75_VCCINT</t>
  </si>
  <si>
    <t>EP4CGX75_VCCIO3</t>
  </si>
  <si>
    <t>EP4CGX75_VCCIO4</t>
  </si>
  <si>
    <t>EP4CGX75_VCCIO5</t>
  </si>
  <si>
    <t>EP4CGX75_VCCIO6</t>
  </si>
  <si>
    <t>EP4CGX75_VCCIO7</t>
  </si>
  <si>
    <t>EP4CGX75_VCCIO8</t>
  </si>
  <si>
    <t>EP4CGX75_VCCIO9</t>
  </si>
  <si>
    <t>EP4CGX75_VCCA</t>
  </si>
  <si>
    <t>EP4CGX75_VCCA_GXB</t>
  </si>
  <si>
    <t>EP4CGX75_VCCD_PLL</t>
  </si>
  <si>
    <t>EP4CGX75_VCC_CLKIN3A</t>
  </si>
  <si>
    <t>EP4CGX75_VCC_CLKIN3B</t>
  </si>
  <si>
    <t>EP4CGX75_VCC_CLKIN8A</t>
  </si>
  <si>
    <t>EP4CGX75_VCCH_GXB</t>
  </si>
  <si>
    <t>EP4CGX75_VCCL_GXB</t>
  </si>
  <si>
    <t>Pkg_Pin</t>
  </si>
  <si>
    <t xml:space="preserve"> Rpkg (mOhm)</t>
  </si>
  <si>
    <t xml:space="preserve"> L2(nH)</t>
  </si>
  <si>
    <t xml:space="preserve"> L3 (nH)</t>
  </si>
  <si>
    <t xml:space="preserve"> L1 (nH)</t>
  </si>
  <si>
    <t xml:space="preserve"> ESR OPD (mOhm)</t>
  </si>
  <si>
    <t xml:space="preserve"> ESL OPD (nH)</t>
  </si>
  <si>
    <t xml:space="preserve"> C OPD (nF)</t>
  </si>
  <si>
    <t>Source</t>
  </si>
  <si>
    <t>EP4CE10E22_VCCINT</t>
  </si>
  <si>
    <t>EP4CE10E22_VCCIO1</t>
  </si>
  <si>
    <t>EP4CE10E22_VCCIO2</t>
  </si>
  <si>
    <t>EP4CE10E22_VCCIO3</t>
  </si>
  <si>
    <t>EP4CE10E22_VCCIO4</t>
  </si>
  <si>
    <t>EP4CE10E22_VCCIO5</t>
  </si>
  <si>
    <t>EP4CE10E22_VCCIO6</t>
  </si>
  <si>
    <t>EP4CE10E22_VCCIO7</t>
  </si>
  <si>
    <t>EP4CE10E22_VCCIO8</t>
  </si>
  <si>
    <t>EP4CE10E22_VCCA1</t>
  </si>
  <si>
    <t>EP4CE10E22_VCCA2</t>
  </si>
  <si>
    <t>EP4CE10E22_VCCD_PLL1</t>
  </si>
  <si>
    <t>EP4CE10E22_VCCD_PLL2</t>
  </si>
  <si>
    <t>EP4CE10F17_VCCINT</t>
  </si>
  <si>
    <t>EP4CE10F17_VCCIO1</t>
  </si>
  <si>
    <t>EP4CE10F17_VCCIO2</t>
  </si>
  <si>
    <t>EP4CE10F17_VCCIO3</t>
  </si>
  <si>
    <t>EP4CE10F17_VCCIO4</t>
  </si>
  <si>
    <t>EP4CE10F17_VCCIO5</t>
  </si>
  <si>
    <t>EP4CE10F17_VCCIO6</t>
  </si>
  <si>
    <t>EP4CE10F17_VCCIO7</t>
  </si>
  <si>
    <t>EP4CE10F17_VCCIO8</t>
  </si>
  <si>
    <t>EP4CE10F17_VCCA1</t>
  </si>
  <si>
    <t>EP4CE10F17_VCCA2</t>
  </si>
  <si>
    <t>EP4CE10F17_VCCD_PLL1</t>
  </si>
  <si>
    <t>EP4CE10F17_VCCD_PLL2</t>
  </si>
  <si>
    <t>EP4CE115F23_VCCINT</t>
  </si>
  <si>
    <t>EP4CE115F23_VCCIO1</t>
  </si>
  <si>
    <t>EP4CE115F23_VCCIO2</t>
  </si>
  <si>
    <t>EP4CE115F23_VCCIO3</t>
  </si>
  <si>
    <t>EP4CE115F23_VCCIO4</t>
  </si>
  <si>
    <t>EP4CE115F23_VCCIO5</t>
  </si>
  <si>
    <t>EP4CE115F23_VCCIO6</t>
  </si>
  <si>
    <t>EP4CE115F23_VCCIO7</t>
  </si>
  <si>
    <t>EP4CE115F23_VCCIO8</t>
  </si>
  <si>
    <t>EP4CE115F23_VCCA1</t>
  </si>
  <si>
    <t>EP4CE115F23_VCCA2</t>
  </si>
  <si>
    <t>EP4CE115F23_VCCA3</t>
  </si>
  <si>
    <t>EP4CE115F23_VCCA4</t>
  </si>
  <si>
    <t>EP4CE115F23_VCCD_PLL1</t>
  </si>
  <si>
    <t>EP4CE115F23_VCCD_PLL2</t>
  </si>
  <si>
    <t>EP4CE115F23_VCCD_PLL3</t>
  </si>
  <si>
    <t>EP4CE115F23_VCCD_PLL4</t>
  </si>
  <si>
    <t>EP4CE115F29_VCCINT</t>
  </si>
  <si>
    <t>EP4CE115F29_VCCIO1</t>
  </si>
  <si>
    <t>EP4CE115F29_VCCIO2</t>
  </si>
  <si>
    <t>EP4CE115F29_VCCIO3</t>
  </si>
  <si>
    <t>EP4CE115F29_VCCIO4</t>
  </si>
  <si>
    <t>EP4CE115F29_VCCIO5</t>
  </si>
  <si>
    <t>EP4CE115F29_VCCIO6</t>
  </si>
  <si>
    <t>EP4CE115F29_VCCIO7</t>
  </si>
  <si>
    <t>EP4CE115F29_VCCIO8</t>
  </si>
  <si>
    <t>EP4CE115F29_VCCA1</t>
  </si>
  <si>
    <t>EP4CE115F29_VCCA2</t>
  </si>
  <si>
    <t>EP4CE115F29_VCCA3</t>
  </si>
  <si>
    <t>EP4CE115F29_VCCA4</t>
  </si>
  <si>
    <t>EP4CE115F29_VCCD_PLL1</t>
  </si>
  <si>
    <t>EP4CE115F29_VCCD_PLL2</t>
  </si>
  <si>
    <t>EP4CE115F29_VCCD_PLL3</t>
  </si>
  <si>
    <t>EP4CE115F29_VCCD_PLL4</t>
  </si>
  <si>
    <t>EP4CE15E22_VCCINT</t>
  </si>
  <si>
    <t>EP4CE15E22_VCCIO1</t>
  </si>
  <si>
    <t>EP4CE15E22_VCCIO2</t>
  </si>
  <si>
    <t>EP4CE15E22_VCCIO3</t>
  </si>
  <si>
    <t>EP4CE15E22_VCCIO4</t>
  </si>
  <si>
    <t>EP4CE15E22_VCCIO5</t>
  </si>
  <si>
    <t>EP4CE15E22_VCCIO6</t>
  </si>
  <si>
    <t>EP4CE15E22_VCCIO7</t>
  </si>
  <si>
    <t>EP4CE15E22_VCCIO8</t>
  </si>
  <si>
    <t>EP4CE15E22_VCCA1</t>
  </si>
  <si>
    <t>EP4CE15E22_VCCA2</t>
  </si>
  <si>
    <t>EP4CE15E22_VCCA3</t>
  </si>
  <si>
    <t>EP4CE15E22_VCCA4</t>
  </si>
  <si>
    <t>EP4CE15E22_VCCD_PLL1</t>
  </si>
  <si>
    <t>EP4CE15E22_VCCD_PLL2</t>
  </si>
  <si>
    <t>EP4CE15E22_VCCD_PLL3</t>
  </si>
  <si>
    <t>EP4CE15E22_VCCD_PLL4</t>
  </si>
  <si>
    <t>EP4CE15F17_VCCINT</t>
  </si>
  <si>
    <t>EP4CE15F17_VCCIO1</t>
  </si>
  <si>
    <t>EP4CE15F17_VCCIO2</t>
  </si>
  <si>
    <t>EP4CE15F17_VCCIO3</t>
  </si>
  <si>
    <t>EP4CE15F17_VCCIO4</t>
  </si>
  <si>
    <t>EP4CE15F17_VCCIO5</t>
  </si>
  <si>
    <t>EP4CE15F17_VCCIO6</t>
  </si>
  <si>
    <t>EP4CE15F17_VCCIO7</t>
  </si>
  <si>
    <t>EP4CE15F17_VCCIO8</t>
  </si>
  <si>
    <t>EP4CE15F17_VCCA1</t>
  </si>
  <si>
    <t>EP4CE15F17_VCCA2</t>
  </si>
  <si>
    <t>EP4CE15F17_VCCA3</t>
  </si>
  <si>
    <t>EP4CE15F17_VCCA4</t>
  </si>
  <si>
    <t>EP4CE15F17_VCCD_PLL1</t>
  </si>
  <si>
    <t>EP4CE15F17_VCCD_PLL2</t>
  </si>
  <si>
    <t>EP4CE15F17_VCCD_PLL3</t>
  </si>
  <si>
    <t>EP4CE15F17_VCCD_PLL4</t>
  </si>
  <si>
    <t>EP4CE15F23_VCCINT</t>
  </si>
  <si>
    <t>EP4CE15F23_VCCIO1</t>
  </si>
  <si>
    <t>EP4CE15F23_VCCIO2</t>
  </si>
  <si>
    <t>EP4CE15F23_VCCIO3</t>
  </si>
  <si>
    <t>EP4CE15F23_VCCIO4</t>
  </si>
  <si>
    <t>EP4CE15F23_VCCIO5</t>
  </si>
  <si>
    <t>EP4CE15F23_VCCIO6</t>
  </si>
  <si>
    <t>EP4CE15F23_VCCIO7</t>
  </si>
  <si>
    <t>EP4CE15F23_VCCIO8</t>
  </si>
  <si>
    <t>EP4CE15F23_VCCA1</t>
  </si>
  <si>
    <t>EP4CE15F23_VCCA2</t>
  </si>
  <si>
    <t>EP4CE15F23_VCCA3</t>
  </si>
  <si>
    <t>EP4CE15F23_VCCA4</t>
  </si>
  <si>
    <t>EP4CE15F23_VCCD_PLL1</t>
  </si>
  <si>
    <t>EP4CE15F23_VCCD_PLL2</t>
  </si>
  <si>
    <t>EP4CE15F23_VCCD_PLL3</t>
  </si>
  <si>
    <t>EP4CE15F23_VCCD_PLL4</t>
  </si>
  <si>
    <t>EP4CE22E22_VCCINT</t>
  </si>
  <si>
    <t>EP4CE22E22_VCCIO1</t>
  </si>
  <si>
    <t>EP4CE22E22_VCCIO2</t>
  </si>
  <si>
    <t>EP4CE22E22_VCCIO3</t>
  </si>
  <si>
    <t>EP4CE22E22_VCCIO4</t>
  </si>
  <si>
    <t>EP4CE22E22_VCCIO5</t>
  </si>
  <si>
    <t>EP4CE22E22_VCCIO6</t>
  </si>
  <si>
    <t>EP4CE22E22_VCCIO7</t>
  </si>
  <si>
    <t>EP4CE22E22_VCCIO8</t>
  </si>
  <si>
    <t>EP4CE22E22_VCCA1</t>
  </si>
  <si>
    <t>EP4CE22E22_VCCA2</t>
  </si>
  <si>
    <t>EP4CE22E22_VCCA3</t>
  </si>
  <si>
    <t>EP4CE22E22_VCCA4</t>
  </si>
  <si>
    <t>EP4CE22E22_VCCD_PLL1</t>
  </si>
  <si>
    <t>EP4CE22E22_VCCD_PLL2</t>
  </si>
  <si>
    <t>EP4CE22E22_VCCD_PLL3</t>
  </si>
  <si>
    <t>EP4CE22E22_VCCD_PLL4</t>
  </si>
  <si>
    <t>EP4CE22F17_VCCINT</t>
  </si>
  <si>
    <t>EP4CE22F17_VCCIO1</t>
  </si>
  <si>
    <t>EP4CE22F17_VCCIO2</t>
  </si>
  <si>
    <t>EP4CE22F17_VCCIO3</t>
  </si>
  <si>
    <t>EP4CE22F17_VCCIO4</t>
  </si>
  <si>
    <t>EP4CE22F17_VCCIO5</t>
  </si>
  <si>
    <t>EP4CE22F17_VCCIO6</t>
  </si>
  <si>
    <t>EP4CE22F17_VCCIO7</t>
  </si>
  <si>
    <t>EP4CE22F17_VCCIO8</t>
  </si>
  <si>
    <t>EP4CE22F17_VCCA1</t>
  </si>
  <si>
    <t>EP4CE22F17_VCCA2</t>
  </si>
  <si>
    <t>EP4CE22F17_VCCA3</t>
  </si>
  <si>
    <t>EP4CE22F17_VCCA4</t>
  </si>
  <si>
    <t>EP4CE22F17_VCCD_PLL1</t>
  </si>
  <si>
    <t>EP4CE22F17_VCCD_PLL2</t>
  </si>
  <si>
    <t>EP4CE22F17_VCCD_PLL3</t>
  </si>
  <si>
    <t>EP4CE22F17_VCCD_PLL4</t>
  </si>
  <si>
    <t>EP4CE30F23_VCCINT</t>
  </si>
  <si>
    <t>EP4CE30F23_VCCIO1</t>
  </si>
  <si>
    <t>EP4CE30F23_VCCIO2</t>
  </si>
  <si>
    <t>EP4CE30F23_VCCIO3</t>
  </si>
  <si>
    <t>EP4CE30F23_VCCIO4</t>
  </si>
  <si>
    <t>EP4CE30F23_VCCIO5</t>
  </si>
  <si>
    <t>EP4CE30F23_VCCIO6</t>
  </si>
  <si>
    <t>EP4CE30F23_VCCIO7</t>
  </si>
  <si>
    <t>EP4CE30F23_VCCIO8</t>
  </si>
  <si>
    <t>EP4CE30F23_VCCA1</t>
  </si>
  <si>
    <t>EP4CE30F23_VCCA2</t>
  </si>
  <si>
    <t>EP4CE30F23_VCCA3</t>
  </si>
  <si>
    <t>EP4CE30F23_VCCA4</t>
  </si>
  <si>
    <t>EP4CE30F23_VCCD_PLL1</t>
  </si>
  <si>
    <t>EP4CE30F23_VCCD_PLL2</t>
  </si>
  <si>
    <t>EP4CE30F23_VCCD_PLL3</t>
  </si>
  <si>
    <t>EP4CE30F23_VCCD_PLL4</t>
  </si>
  <si>
    <t>EP4CE30F29_VCCINT</t>
  </si>
  <si>
    <t>EP4CE30F29_VCCIO1</t>
  </si>
  <si>
    <t>EP4CE30F29_VCCIO2</t>
  </si>
  <si>
    <t>EP4CE30F29_VCCIO3</t>
  </si>
  <si>
    <t>EP4CE30F29_VCCIO4</t>
  </si>
  <si>
    <t>EP4CE30F29_VCCIO5</t>
  </si>
  <si>
    <t>EP4CE30F29_VCCIO6</t>
  </si>
  <si>
    <t>EP4CE30F29_VCCIO7</t>
  </si>
  <si>
    <t>EP4CE30F29_VCCIO8</t>
  </si>
  <si>
    <t>Scaled by # of Les from CE115</t>
  </si>
  <si>
    <t>Scaled by # of pins in largest packages from CE115</t>
  </si>
  <si>
    <t>.end</t>
  </si>
  <si>
    <t>EP4CE30F29_VCCA1</t>
  </si>
  <si>
    <t>EP4CE30F29_VCCA2</t>
  </si>
  <si>
    <t>EP4CE30F29_VCCA3</t>
  </si>
  <si>
    <t>EP4CE30F29_VCCA4</t>
  </si>
  <si>
    <t>EP4CE30F29_VCCD_PLL1</t>
  </si>
  <si>
    <t>EP4CE30F29_VCCD_PLL2</t>
  </si>
  <si>
    <t>EP4CE30F29_VCCD_PLL3</t>
  </si>
  <si>
    <t>EP4CE30F29_VCCD_PLL4</t>
  </si>
  <si>
    <t>EP4CE40F23_VCCINT</t>
  </si>
  <si>
    <t>EP4CE40F23_VCCIO1</t>
  </si>
  <si>
    <t>EP4CE40F23_VCCIO2</t>
  </si>
  <si>
    <t>EP4CE40F23_VCCIO3</t>
  </si>
  <si>
    <t>EP4CE40F23_VCCIO4</t>
  </si>
  <si>
    <t>EP4CE40F23_VCCIO5</t>
  </si>
  <si>
    <t>EP4CE40F23_VCCIO6</t>
  </si>
  <si>
    <t>EP4CE40F23_VCCIO7</t>
  </si>
  <si>
    <t>EP4CE40F23_VCCIO8</t>
  </si>
  <si>
    <t>EP4CE40F23_VCCA1</t>
  </si>
  <si>
    <t>EP4CE40F23_VCCA2</t>
  </si>
  <si>
    <t>EP4CE40F23_VCCA3</t>
  </si>
  <si>
    <t>EP4CE40F23_VCCA4</t>
  </si>
  <si>
    <t>EP4CE40F23_VCCD_PLL1</t>
  </si>
  <si>
    <t>EP4CE40F23_VCCD_PLL2</t>
  </si>
  <si>
    <t>EP4CE40F23_VCCD_PLL3</t>
  </si>
  <si>
    <t>EP4CE40F23_VCCD_PLL4</t>
  </si>
  <si>
    <t>EP4CE40F29_VCCINT</t>
  </si>
  <si>
    <t>EP4CE40F29_VCCIO1</t>
  </si>
  <si>
    <t>EP4CE40F29_VCCIO2</t>
  </si>
  <si>
    <t>EP4CE40F29_VCCIO3</t>
  </si>
  <si>
    <t>EP4CE40F29_VCCIO4</t>
  </si>
  <si>
    <t>EP4CE40F29_VCCIO5</t>
  </si>
  <si>
    <t>EP4CE40F29_VCCIO6</t>
  </si>
  <si>
    <t>EP4CE40F29_VCCIO7</t>
  </si>
  <si>
    <t>EP4CE40F29_VCCIO8</t>
  </si>
  <si>
    <t>EP4CE40F29_VCCA1</t>
  </si>
  <si>
    <t>EP4CE40F29_VCCA2</t>
  </si>
  <si>
    <t>EP4CE40F29_VCCA3</t>
  </si>
  <si>
    <t>EP4CE40F29_VCCA4</t>
  </si>
  <si>
    <t>EP4CE40F29_VCCD_PLL1</t>
  </si>
  <si>
    <t>EP4CE40F29_VCCD_PLL2</t>
  </si>
  <si>
    <t>EP4CE40F29_VCCD_PLL3</t>
  </si>
  <si>
    <t>EP4CE40F29_VCCD_PLL4</t>
  </si>
  <si>
    <t>EP4CE55F23_VCCINT</t>
  </si>
  <si>
    <t>EP4CE55F23_VCCIO1</t>
  </si>
  <si>
    <t>EP4CE55F23_VCCIO2</t>
  </si>
  <si>
    <t>EP4CE55F23_VCCIO3</t>
  </si>
  <si>
    <t>EP4CE55F23_VCCIO4</t>
  </si>
  <si>
    <t>EP4CE55F23_VCCIO5</t>
  </si>
  <si>
    <t>EP4CE55F23_VCCIO6</t>
  </si>
  <si>
    <t>EP4CE55F23_VCCIO7</t>
  </si>
  <si>
    <t>EP4CE55F23_VCCIO8</t>
  </si>
  <si>
    <t>EP4CE55F23_VCCA1</t>
  </si>
  <si>
    <t>EP4CE55F23_VCCA2</t>
  </si>
  <si>
    <t>EP4CE55F23_VCCA3</t>
  </si>
  <si>
    <t>EP4CE55F23_VCCA4</t>
  </si>
  <si>
    <t>EP4CE55F23_VCCD_PLL1</t>
  </si>
  <si>
    <t>EP4CE55F23_VCCD_PLL2</t>
  </si>
  <si>
    <t>EP4CE55F23_VCCD_PLL3</t>
  </si>
  <si>
    <t>EP4CE55F23_VCCD_PLL4</t>
  </si>
  <si>
    <t>EP4CE55F29_VCCINT</t>
  </si>
  <si>
    <t>EP4CE55F29_VCCIO1</t>
  </si>
  <si>
    <t>EP4CE55F29_VCCIO2</t>
  </si>
  <si>
    <t>EP4CE55F29_VCCIO3</t>
  </si>
  <si>
    <t>EP4CE55F29_VCCIO4</t>
  </si>
  <si>
    <t>EP4CE55F29_VCCIO5</t>
  </si>
  <si>
    <t>EP4CE55F29_VCCIO6</t>
  </si>
  <si>
    <t>EP4CE55F29_VCCIO7</t>
  </si>
  <si>
    <t>EP4CE55F29_VCCIO8</t>
  </si>
  <si>
    <t>EP4CE55F29_VCCA1</t>
  </si>
  <si>
    <t>EP4CE55F29_VCCA2</t>
  </si>
  <si>
    <t>EP4CE55F29_VCCA3</t>
  </si>
  <si>
    <t>EP4CE55F29_VCCA4</t>
  </si>
  <si>
    <t>EP4CE55F29_VCCD_PLL1</t>
  </si>
  <si>
    <t>EP4CE55F29_VCCD_PLL2</t>
  </si>
  <si>
    <t>EP4CE55F29_VCCD_PLL3</t>
  </si>
  <si>
    <t>EP4CE55F29_VCCD_PLL4</t>
  </si>
  <si>
    <t>EP4CE6E22_VCCINT</t>
  </si>
  <si>
    <t>EP4CE6E22_VCCIO1</t>
  </si>
  <si>
    <t>EP4CE6E22_VCCIO2</t>
  </si>
  <si>
    <t>EP4CE6E22_VCCIO3</t>
  </si>
  <si>
    <t>EP4CE6E22_VCCIO4</t>
  </si>
  <si>
    <t>EP4CE6E22_VCCIO5</t>
  </si>
  <si>
    <t>EP4CE6E22_VCCIO6</t>
  </si>
  <si>
    <t>EP4CE6E22_VCCIO7</t>
  </si>
  <si>
    <t>EP4CE6E22_VCCIO8</t>
  </si>
  <si>
    <t>EP4CE6E22_VCCA1</t>
  </si>
  <si>
    <t>EP4CE6E22_VCCA2</t>
  </si>
  <si>
    <t>EP4CE6E22_VCCD_PLL1</t>
  </si>
  <si>
    <t>EP4CE6E22_VCCD_PLL2</t>
  </si>
  <si>
    <t>EP4CE6F17_VCCINT</t>
  </si>
  <si>
    <t>EP4CE6F17_VCCIO1</t>
  </si>
  <si>
    <t>EP4CE6F17_VCCIO2</t>
  </si>
  <si>
    <t>EP4CE6F17_VCCIO3</t>
  </si>
  <si>
    <t>EP4CE6F17_VCCIO4</t>
  </si>
  <si>
    <t>EP4CE6F17_VCCIO5</t>
  </si>
  <si>
    <t>EP4CE6F17_VCCIO6</t>
  </si>
  <si>
    <t>EP4CE6F17_VCCIO7</t>
  </si>
  <si>
    <t>EP4CE6F17_VCCIO8</t>
  </si>
  <si>
    <t>EP4CE6F17_VCCA1</t>
  </si>
  <si>
    <t>EP4CE6F17_VCCA2</t>
  </si>
  <si>
    <t>EP4CE6F17_VCCD_PLL1</t>
  </si>
  <si>
    <t>EP4CE6F17_VCCD_PLL2</t>
  </si>
  <si>
    <t>EP4CE75F23_VCCINT</t>
  </si>
  <si>
    <t>EP4CE75F23_VCCIO1</t>
  </si>
  <si>
    <t>EP4CE75F23_VCCIO2</t>
  </si>
  <si>
    <t>EP4CE75F23_VCCIO3</t>
  </si>
  <si>
    <t>EP4CE75F23_VCCIO4</t>
  </si>
  <si>
    <t>EP4CE75F23_VCCIO5</t>
  </si>
  <si>
    <t>EP4CE75F23_VCCIO6</t>
  </si>
  <si>
    <t>EP4CE75F23_VCCIO7</t>
  </si>
  <si>
    <t>EP4CE75F23_VCCIO8</t>
  </si>
  <si>
    <t>EP4CE75F23_VCCA1</t>
  </si>
  <si>
    <t>EP4CE75F23_VCCA2</t>
  </si>
  <si>
    <t>EP4CE75F23_VCCA3</t>
  </si>
  <si>
    <t>EP4CE75F23_VCCA4</t>
  </si>
  <si>
    <t>EP4CE75F23_VCCD_PLL1</t>
  </si>
  <si>
    <t>EP4CE75F23_VCCD_PLL2</t>
  </si>
  <si>
    <t>EP4CE75F23_VCCD_PLL3</t>
  </si>
  <si>
    <t>EP4CE75F23_VCCD_PLL4</t>
  </si>
  <si>
    <t>EP4CE75F29_VCCINT</t>
  </si>
  <si>
    <t>EP4CE75F29_VCCIO1</t>
  </si>
  <si>
    <t>EP4CE75F29_VCCIO2</t>
  </si>
  <si>
    <t>EP4CE75F29_VCCIO3</t>
  </si>
  <si>
    <t>EP4CE75F29_VCCIO4</t>
  </si>
  <si>
    <t>EP4CE75F29_VCCIO5</t>
  </si>
  <si>
    <t>EP4CE75F29_VCCIO6</t>
  </si>
  <si>
    <t>EP4CE75F29_VCCIO7</t>
  </si>
  <si>
    <t>EP4CE75F29_VCCIO8</t>
  </si>
  <si>
    <t>EP4CE75F29_VCCA1</t>
  </si>
  <si>
    <t>EP4CE75F29_VCCA2</t>
  </si>
  <si>
    <t>EP4CE75F29_VCCA3</t>
  </si>
  <si>
    <t>EP4CE75F29_VCCA4</t>
  </si>
  <si>
    <t>EP4CE75F29_VCCD_PLL1</t>
  </si>
  <si>
    <t>EP4CE75F29_VCCD_PLL2</t>
  </si>
  <si>
    <t>EP4CE75F29_VCCD_PLL3</t>
  </si>
  <si>
    <t>EP4CE75F29_VCCD_PLL4</t>
  </si>
  <si>
    <t>EP4CGX110CF23_VCCINT</t>
  </si>
  <si>
    <t>EP4CGX110CF23_VCCIO3</t>
  </si>
  <si>
    <t>EP4CGX110CF23_VCCIO4</t>
  </si>
  <si>
    <t>EP4CGX110CF23_VCCIO5</t>
  </si>
  <si>
    <t>EP4CGX110CF23_VCCIO6</t>
  </si>
  <si>
    <t>EP4CGX110CF23_VCCIO7</t>
  </si>
  <si>
    <t>EP4CGX110CF23_VCCIO8</t>
  </si>
  <si>
    <t>EP4CGX110CF23_VCCIO9</t>
  </si>
  <si>
    <t>EP4CGX110CF23_VCCA</t>
  </si>
  <si>
    <t>EP4CGX110CF23_VCCA_GXB</t>
  </si>
  <si>
    <t>EP4CGX110CF23_VCCD_PLL</t>
  </si>
  <si>
    <t>EP4CGX110CF23_VCC_CLKIN3A</t>
  </si>
  <si>
    <t>EP4CGX110CF23_VCC_CLKIN3B</t>
  </si>
  <si>
    <t>EP4CGX110CF23_VCC_CLKIN8A</t>
  </si>
  <si>
    <t>EP4CGX110CF23_VCCH_GXB</t>
  </si>
  <si>
    <t>EP4CGX110CF23_VCCL_GXB</t>
  </si>
  <si>
    <t>EP4CGX110DF27_VCCINT</t>
  </si>
  <si>
    <t>EP4CGX110DF27_VCCIO3</t>
  </si>
  <si>
    <t>EP4CGX110DF27_VCCIO4</t>
  </si>
  <si>
    <t>EP4CGX110DF27_VCCIO5</t>
  </si>
  <si>
    <t>EP4CGX110DF27_VCCIO6</t>
  </si>
  <si>
    <t>EP4CGX110DF27_VCCIO7</t>
  </si>
  <si>
    <t>EP4CGX110DF27_VCCIO8</t>
  </si>
  <si>
    <t>EP4CGX110DF27_VCCIO9</t>
  </si>
  <si>
    <t>EP4CGX110DF27_VCCA</t>
  </si>
  <si>
    <t>EP4CGX110DF27_VCCA_GXB</t>
  </si>
  <si>
    <t>EP4CGX110DF27_VCCD_PLL</t>
  </si>
  <si>
    <t>EP4CGX110DF27_VCC_CLKIN3A</t>
  </si>
  <si>
    <t>EP4CGX110DF27_VCC_CLKIN3B</t>
  </si>
  <si>
    <t>EP4CGX110DF27_VCC_CLKIN8A</t>
  </si>
  <si>
    <t>EP4CGX110DF27_VCC_CLKIN8B</t>
  </si>
  <si>
    <t>EP4CGX110DF27_VCCH_GXB</t>
  </si>
  <si>
    <t>EP4CGX110DF27_VCCL_GXB</t>
  </si>
  <si>
    <t>EP4CGX110DF31_VCCINT</t>
  </si>
  <si>
    <t>EP4CGX110DF31_VCCIO3</t>
  </si>
  <si>
    <t>EP4CGX110DF31_VCCIO4</t>
  </si>
  <si>
    <t>EP4CGX110DF31_VCCIO5</t>
  </si>
  <si>
    <t>EP4CGX110DF31_VCCIO6</t>
  </si>
  <si>
    <t>EP4CGX110DF31_VCCIO7</t>
  </si>
  <si>
    <t>EP4CGX110DF31_VCCIO8</t>
  </si>
  <si>
    <t>EP4CGX110DF31_VCCIO9</t>
  </si>
  <si>
    <t>EP4CGX110DF31_VCCA</t>
  </si>
  <si>
    <t>EP4CGX110DF31_VCCA_GXB</t>
  </si>
  <si>
    <t>EP4CGX110DF31_VCCD_PLL</t>
  </si>
  <si>
    <t>EP4CGX110DF31_VCC_CLKIN3A</t>
  </si>
  <si>
    <t>EP4CGX110DF31_VCC_CLKIN3B</t>
  </si>
  <si>
    <t>EP4CGX110DF31_VCC_CLKIN8A</t>
  </si>
  <si>
    <t>EP4CGX110DF31_VCC_CLKIN8B</t>
  </si>
  <si>
    <t>EP4CGX110DF31_VCCH_GXB</t>
  </si>
  <si>
    <t>EP4CGX110DF31_VCCL_GXB</t>
  </si>
  <si>
    <t>EP4CGX150CF23_VCCINT</t>
  </si>
  <si>
    <t>EP4CGX150CF23_VCCIO3</t>
  </si>
  <si>
    <t>EP4CGX150CF23_VCCIO4</t>
  </si>
  <si>
    <t>EP4CGX150CF23_VCCIO5</t>
  </si>
  <si>
    <t>EP4CGX150CF23_VCCIO6</t>
  </si>
  <si>
    <t>EP4CGX150CF23_VCCIO7</t>
  </si>
  <si>
    <t>EP4CGX150CF23_VCCIO8</t>
  </si>
  <si>
    <t>EP4CGX150CF23_VCCIO9</t>
  </si>
  <si>
    <t>EP4CGX150CF23_VCCA</t>
  </si>
  <si>
    <t>EP4CGX150CF23_VCCA_GXB</t>
  </si>
  <si>
    <t>EP4CGX150CF23_VCCD_PLL</t>
  </si>
  <si>
    <t>EP4CGX150CF23_VCC_CLKIN3A</t>
  </si>
  <si>
    <t>EP4CGX150CF23_VCC_CLKIN3B</t>
  </si>
  <si>
    <t>EP4CGX150CF23_VCC_CLKIN8A</t>
  </si>
  <si>
    <t>EP4CGX150CF23_VCCH_GXB</t>
  </si>
  <si>
    <t>EP4CGX150CF23_VCCL_GXB</t>
  </si>
  <si>
    <t>EP4CGX150DF27_VCCINT</t>
  </si>
  <si>
    <t>EP4CGX150DF27_VCCIO3</t>
  </si>
  <si>
    <t>EP4CGX150DF27_VCCIO4</t>
  </si>
  <si>
    <t>EP4CGX150DF27_VCCIO5</t>
  </si>
  <si>
    <t>EP4CGX150DF27_VCCIO6</t>
  </si>
  <si>
    <t>EP4CGX150DF27_VCCIO7</t>
  </si>
  <si>
    <t>EP4CGX150DF27_VCCIO8</t>
  </si>
  <si>
    <t>EP4CGX150DF27_VCCIO9</t>
  </si>
  <si>
    <t>EP4CGX150DF27_VCCA</t>
  </si>
  <si>
    <t>EP4CGX150DF27_VCCA_GXB</t>
  </si>
  <si>
    <t>EP4CGX150DF27_VCCD_PLL</t>
  </si>
  <si>
    <t>EP4CGX150DF27_VCC_CLKIN3A</t>
  </si>
  <si>
    <t>EP4CGX150DF27_VCC_CLKIN3B</t>
  </si>
  <si>
    <t>EP4CGX150DF27_VCC_CLKIN8A</t>
  </si>
  <si>
    <t>EP4CGX150DF27_VCC_CLKIN8B</t>
  </si>
  <si>
    <t>EP4CGX150DF27_VCCH_GXB</t>
  </si>
  <si>
    <t>EP4CGX150DF27_VCCL_GXB</t>
  </si>
  <si>
    <t>EP4CGX150DF31_VCCINT</t>
  </si>
  <si>
    <t>EP4CGX150DF31_VCCIO3</t>
  </si>
  <si>
    <t>EP4CGX150DF31_VCCIO4</t>
  </si>
  <si>
    <t>EP4CGX150DF31_VCCIO5</t>
  </si>
  <si>
    <t>EP4CGX150DF31_VCCIO6</t>
  </si>
  <si>
    <t>EP4CGX150DF31_VCCIO7</t>
  </si>
  <si>
    <t>EP4CGX150DF31_VCCIO8</t>
  </si>
  <si>
    <t>EP4CGX150DF31_VCCIO9</t>
  </si>
  <si>
    <t>EP4CGX150DF31_VCCA</t>
  </si>
  <si>
    <t>EP4CGX150DF31_VCCA_GXB</t>
  </si>
  <si>
    <t>EP4CGX150DF31_VCCD_PLL</t>
  </si>
  <si>
    <t>EP4CGX150DF31_VCC_CLKIN3A</t>
  </si>
  <si>
    <t>EP4CGX150DF31_VCC_CLKIN3B</t>
  </si>
  <si>
    <t>EP4CGX150DF31_VCC_CLKIN8A</t>
  </si>
  <si>
    <t>EP4CGX150DF31_VCC_CLKIN8B</t>
  </si>
  <si>
    <t>EP4CGX150DF31_VCCH_GXB</t>
  </si>
  <si>
    <t>EP4CGX150DF31_VCCL_GXB</t>
  </si>
  <si>
    <t>EP4CGX15BF14_VCCINT</t>
  </si>
  <si>
    <t>EP4CGX15BF14_VCCIO3</t>
  </si>
  <si>
    <t>EP4CGX15BF14_VCCIO4</t>
  </si>
  <si>
    <t>EP4CGX15BF14_VCCIO5</t>
  </si>
  <si>
    <t>EP4CGX15BF14_VCCIO6</t>
  </si>
  <si>
    <t>EP4CGX15BF14_VCCIO7</t>
  </si>
  <si>
    <t>EP4CGX15BF14_VCCIO8</t>
  </si>
  <si>
    <t>EP4CGX15BF14_VCCIO9</t>
  </si>
  <si>
    <t>EP4CGX15BF14_VCCA</t>
  </si>
  <si>
    <t>EP4CGX15BF14_VCCA_GXB</t>
  </si>
  <si>
    <t>EP4CGX15BF14_VCCD_PLL</t>
  </si>
  <si>
    <t>EP4CGX15BF14_VCC_CLKIN3A</t>
  </si>
  <si>
    <t>EP4CGX15BF14_VCC_CLKIN8A</t>
  </si>
  <si>
    <t>EP4CGX15BF14_VCCH_GXB</t>
  </si>
  <si>
    <t>EP4CGX15BF14_VCCL_GXB</t>
  </si>
  <si>
    <t>EP4CGX15BN11_VCCINT</t>
  </si>
  <si>
    <t>EP4CGX15BN11_VCCIO3</t>
  </si>
  <si>
    <t>EP4CGX15BN11_VCCIO4</t>
  </si>
  <si>
    <t>EP4CGX15BN11_VCCIO5</t>
  </si>
  <si>
    <t>EP4CGX15BN11_VCCIO6</t>
  </si>
  <si>
    <t>EP4CGX15BN11_VCCIO7</t>
  </si>
  <si>
    <t>EP4CGX15BN11_VCCIO8</t>
  </si>
  <si>
    <t>EP4CGX15BN11_VCCIO9</t>
  </si>
  <si>
    <t>EP4CGX15BN11_VCCA</t>
  </si>
  <si>
    <t>Same lead as VCCR</t>
  </si>
  <si>
    <t>EP4CGX15BN11_VCCA_GXB</t>
  </si>
  <si>
    <t>EP4CGX15BN11_VCCD_PLL</t>
  </si>
  <si>
    <t>EP4CGX15BN11_VCC_CLKIN3A</t>
  </si>
  <si>
    <t>EP4CGX15BN11_VCC_CLKIN8A</t>
  </si>
  <si>
    <t>EP4CGX15BN11_VCCH_GXB</t>
  </si>
  <si>
    <t>EP4CGX15BN11_VCCL_GXB</t>
  </si>
  <si>
    <t>EP4CGX22BF14_VCCINT</t>
  </si>
  <si>
    <t>EP4CGX22BF14_VCCIO3</t>
  </si>
  <si>
    <t>EP4CGX22BF14_VCCIO4</t>
  </si>
  <si>
    <t>EP4CGX22BF14_VCCIO5</t>
  </si>
  <si>
    <t>EP4CGX22BF14_VCCIO6</t>
  </si>
  <si>
    <t>EP4CGX22BF14_VCCIO7</t>
  </si>
  <si>
    <t>EP4CGX22BF14_VCCIO8</t>
  </si>
  <si>
    <t>EP4CGX22BF14_VCCIO9</t>
  </si>
  <si>
    <t>EP4CGX22BF14_VCCA</t>
  </si>
  <si>
    <t>EP4CGX22BF14_VCCA_GXB</t>
  </si>
  <si>
    <t>EP4CGX22BF14_VCCD_PLL</t>
  </si>
  <si>
    <t>EP4CGX22BF14_VCC_CLKIN3A</t>
  </si>
  <si>
    <t>EP4CGX22BF14_VCC_CLKIN8A</t>
  </si>
  <si>
    <t>EP4CGX22BF14_VCCH_GXB</t>
  </si>
  <si>
    <t>EP4CGX22BF14_VCCL_GXB</t>
  </si>
  <si>
    <t>EP4CGX22CF19_VCCINT</t>
  </si>
  <si>
    <t>EP4CGX22CF19_VCCIO3</t>
  </si>
  <si>
    <t>EP4CGX22CF19_VCCIO4</t>
  </si>
  <si>
    <t>EP4CGX22CF19_VCCIO5</t>
  </si>
  <si>
    <t>EP4CGX22CF19_VCCIO6</t>
  </si>
  <si>
    <t>EP4CGX22CF19_VCCIO7</t>
  </si>
  <si>
    <t>EP4CGX22CF19_VCCIO8</t>
  </si>
  <si>
    <t>EP4CGX22CF19_VCCIO9</t>
  </si>
  <si>
    <t>EP4CGX22CF19_VCCA</t>
  </si>
  <si>
    <t>EP4CGX22CF19_VCCA_GXB</t>
  </si>
  <si>
    <t>EP4CGX22CF19_VCCD_PLL</t>
  </si>
  <si>
    <t>EP4CGX22CF19_VCC_CLKIN3A</t>
  </si>
  <si>
    <t>EP4CGX22CF19_VCC_CLKIN8A</t>
  </si>
  <si>
    <t>EP4CGX22CF19_VCCH_GXB</t>
  </si>
  <si>
    <t>EP4CGX22CF19_VCCL_GXB</t>
  </si>
  <si>
    <t>EP4CGX30BF14_VCCINT</t>
  </si>
  <si>
    <t>EP4CGX30BF14_VCCIO3</t>
  </si>
  <si>
    <t>EP4CGX30BF14_VCCIO4</t>
  </si>
  <si>
    <t>EP4CGX30BF14_VCCIO5</t>
  </si>
  <si>
    <t>EP4CGX30BF14_VCCIO6</t>
  </si>
  <si>
    <t>EP4CGX30BF14_VCCIO7</t>
  </si>
  <si>
    <t>EP4CGX30BF14_VCCIO8</t>
  </si>
  <si>
    <t>EP4CGX30BF14_VCCIO9</t>
  </si>
  <si>
    <t>EP4CGX30BF14_VCCA</t>
  </si>
  <si>
    <t>EP4CGX30BF14_VCCA_GXB</t>
  </si>
  <si>
    <t>EP4CGX30BF14_VCCD_PLL</t>
  </si>
  <si>
    <t>EP4CGX30BF14_VCC_CLKIN3A</t>
  </si>
  <si>
    <t>EP4CGX30BF14_VCC_CLKIN8A</t>
  </si>
  <si>
    <t>EP4CGX30BF14_VCCH_GXB</t>
  </si>
  <si>
    <t>EP4CGX30BF14_VCCL_GXB</t>
  </si>
  <si>
    <t>EP4CGX30CF19_VCCINT</t>
  </si>
  <si>
    <t>EP4CGX30CF19_VCCIO3</t>
  </si>
  <si>
    <t>EP4CGX30CF19_VCCIO4</t>
  </si>
  <si>
    <t>EP4CGX30CF19_VCCIO5</t>
  </si>
  <si>
    <t>EP4CGX30CF19_VCCIO6</t>
  </si>
  <si>
    <t>EP4CGX30CF19_VCCIO7</t>
  </si>
  <si>
    <t>EP4CGX30CF19_VCCIO8</t>
  </si>
  <si>
    <t>EP4CGX30CF19_VCCIO9</t>
  </si>
  <si>
    <t>EP4CGX30CF19_VCCA</t>
  </si>
  <si>
    <t>EP4CGX30CF19_VCCA_GXB</t>
  </si>
  <si>
    <t>EP4CGX30CF19_VCCD_PLL</t>
  </si>
  <si>
    <t>EP4CGX30CF19_VCC_CLKIN3A</t>
  </si>
  <si>
    <t>EP4CGX30CF19_VCC_CLKIN8A</t>
  </si>
  <si>
    <t>EP4CGX30CF19_VCCH_GXB</t>
  </si>
  <si>
    <t>EP4CGX30CF19_VCCL_GXB</t>
  </si>
  <si>
    <t>EP4CGX30CF23_VCCINT</t>
  </si>
  <si>
    <t>EP4CGX30CF23_VCCIO3</t>
  </si>
  <si>
    <t>EP4CGX30CF23_VCCIO4</t>
  </si>
  <si>
    <t>EP4CGX30CF23_VCCIO5</t>
  </si>
  <si>
    <t>EP4CGX30CF23_VCCIO6</t>
  </si>
  <si>
    <t>EP4CGX30CF23_VCCIO7</t>
  </si>
  <si>
    <t>EP4CGX30CF23_VCCIO8</t>
  </si>
  <si>
    <t>EP4CGX30CF23_VCCIO9</t>
  </si>
  <si>
    <t>EP4CGX30CF23_VCCA</t>
  </si>
  <si>
    <t>EP4CGX30CF23_VCCA_GXB</t>
  </si>
  <si>
    <t>EP4CGX30CF23_VCCD_PLL</t>
  </si>
  <si>
    <t>EP4CGX30CF23_VCC_CLKIN3A</t>
  </si>
  <si>
    <t>EP4CGX30CF23_VCC_CLKIN3B</t>
  </si>
  <si>
    <t>EP4CGX30CF23_VCC_CLKIN8A</t>
  </si>
  <si>
    <t>EP4CGX30CF23_VCCH_GXB</t>
  </si>
  <si>
    <t>EP4CGX30CF23_VCCL_GXB</t>
  </si>
  <si>
    <t>EP4CGX50CF23_VCCINT</t>
  </si>
  <si>
    <t>EP4CGX50CF23_VCCIO3</t>
  </si>
  <si>
    <t>EP4CGX50CF23_VCCIO4</t>
  </si>
  <si>
    <t>EP4CGX50CF23_VCCIO5</t>
  </si>
  <si>
    <t>EP4CGX50CF23_VCCIO6</t>
  </si>
  <si>
    <t>EP4CGX50CF23_VCCIO7</t>
  </si>
  <si>
    <t>EP4CGX50CF23_VCCIO8</t>
  </si>
  <si>
    <t>EP4CGX50CF23_VCCIO9</t>
  </si>
  <si>
    <t>EP4CGX50CF23_VCCA</t>
  </si>
  <si>
    <t>EP4CGX50CF23_VCCA_GXB</t>
  </si>
  <si>
    <t>EP4CGX50CF23_VCCD_PLL</t>
  </si>
  <si>
    <t>EP4CGX50CF23_VCC_CLKIN3A</t>
  </si>
  <si>
    <t>EP4CGX50CF23_VCC_CLKIN3B</t>
  </si>
  <si>
    <t>EP4CGX50CF23_VCC_CLKIN8A</t>
  </si>
  <si>
    <t>EP4CGX50CF23_VCCH_GXB</t>
  </si>
  <si>
    <t>EP4CGX50CF23_VCCL_GXB</t>
  </si>
  <si>
    <t>EP4CGX50DF27_VCCINT</t>
  </si>
  <si>
    <t>EP4CGX50DF27_VCCIO3</t>
  </si>
  <si>
    <t>EP4CGX50DF27_VCCIO4</t>
  </si>
  <si>
    <t>EP4CGX50DF27_VCCIO5</t>
  </si>
  <si>
    <t>EP4CGX50DF27_VCCIO6</t>
  </si>
  <si>
    <t>EP4CGX50DF27_VCCIO7</t>
  </si>
  <si>
    <t>EP4CGX50DF27_VCCIO8</t>
  </si>
  <si>
    <t>EP4CGX50DF27_VCCIO9</t>
  </si>
  <si>
    <t>EP4CGX50DF27_VCCA</t>
  </si>
  <si>
    <t>EP4CGX50DF27_VCCA_GXB</t>
  </si>
  <si>
    <t>EP4CGX50DF27_VCCD_PLL</t>
  </si>
  <si>
    <t>VCCE</t>
  </si>
  <si>
    <t>VCCEH</t>
  </si>
  <si>
    <t>VCCEHTPad</t>
  </si>
  <si>
    <t>Average values of VCCA[1..4]</t>
  </si>
  <si>
    <t>Average values of VCCD[1..3]</t>
  </si>
  <si>
    <t>VCCPGM -- non-critical, so no measurements</t>
  </si>
  <si>
    <t>EP4CGX50DF27_VCC_CLKIN3A</t>
  </si>
  <si>
    <t>EP4CGX50DF27_VCC_CLKIN3B</t>
  </si>
  <si>
    <t>EP4CGX50DF27_VCC_CLKIN8A</t>
  </si>
  <si>
    <t>EP4CGX50DF27_VCC_CLKIN8B</t>
  </si>
  <si>
    <t>EP4CGX50DF27_VCCH_GXB</t>
  </si>
  <si>
    <t>EP4CGX50DF27_VCCL_GXB</t>
  </si>
  <si>
    <t>EP4CGX75CF23_VCCINT</t>
  </si>
  <si>
    <t>EP4CGX75CF23_VCCIO3</t>
  </si>
  <si>
    <t>EP4CGX75CF23_VCCIO4</t>
  </si>
  <si>
    <t>EP4CGX75CF23_VCCIO5</t>
  </si>
  <si>
    <t>EP4CGX75CF23_VCCIO6</t>
  </si>
  <si>
    <t>EP4CGX75CF23_VCCIO7</t>
  </si>
  <si>
    <t>EP4CGX75CF23_VCCIO8</t>
  </si>
  <si>
    <t>EP4CGX75CF23_VCCIO9</t>
  </si>
  <si>
    <t>EP4CGX75CF23_VCCA</t>
  </si>
  <si>
    <t>EP4CGX75CF23_VCCA_GXB</t>
  </si>
  <si>
    <t>EP4CGX75CF23_VCCD_PLL</t>
  </si>
  <si>
    <t>EP4CGX75CF23_VCC_CLKIN3A</t>
  </si>
  <si>
    <t>EP4CGX75CF23_VCC_CLKIN3B</t>
  </si>
  <si>
    <t>EP4CGX75CF23_VCC_CLKIN8A</t>
  </si>
  <si>
    <t>EP4CGX75CF23_VCCH_GXB</t>
  </si>
  <si>
    <t>EP4CGX75CF23_VCCL_GXB</t>
  </si>
  <si>
    <t>EP4CGX75DF27_VCCINT</t>
  </si>
  <si>
    <t>EP4CGX75DF27_VCCIO3</t>
  </si>
  <si>
    <t>EP4CGX75DF27_VCCIO4</t>
  </si>
  <si>
    <t>EP4CGX75DF27_VCCIO5</t>
  </si>
  <si>
    <t>EP4CGX75DF27_VCCIO6</t>
  </si>
  <si>
    <t>EP4CGX75DF27_VCCIO7</t>
  </si>
  <si>
    <t>EP4CGX75DF27_VCCIO8</t>
  </si>
  <si>
    <t>EP4CGX75DF27_VCCIO9</t>
  </si>
  <si>
    <t>EP4CGX75DF27_VCCA</t>
  </si>
  <si>
    <t>EP4CGX75DF27_VCCA_GXB</t>
  </si>
  <si>
    <t>EP4CGX75DF27_VCCD_PLL</t>
  </si>
  <si>
    <t>EP4CGX75DF27_VCC_CLKIN3A</t>
  </si>
  <si>
    <t>EP4CGX75DF27_VCC_CLKIN3B</t>
  </si>
  <si>
    <t>EP4CGX75DF27_VCC_CLKIN8A</t>
  </si>
  <si>
    <t>EP4CGX75DF27_VCC_CLKIN8B</t>
  </si>
  <si>
    <t>EP4CGX75DF27_VCCH_GXB</t>
  </si>
  <si>
    <t>EP4CGX75DF27_VCCL_GXB</t>
  </si>
  <si>
    <t>Scaling factor</t>
  </si>
  <si>
    <t>Notes</t>
  </si>
  <si>
    <t>Virtual of CE10</t>
  </si>
  <si>
    <t>Virtual of CE40</t>
  </si>
  <si>
    <t>Rail Name</t>
  </si>
  <si>
    <t>Allowable Ripple Percentage (+/-)</t>
  </si>
  <si>
    <t>Transient Current Percentage (%)</t>
  </si>
  <si>
    <t>Description</t>
  </si>
  <si>
    <t>Core</t>
  </si>
  <si>
    <t>VCCIO</t>
  </si>
  <si>
    <t>I/O Bank</t>
  </si>
  <si>
    <t>2.5V</t>
  </si>
  <si>
    <t>PLL (Analog)</t>
  </si>
  <si>
    <t>VCCD_PLL</t>
  </si>
  <si>
    <t>PLL (Digital)</t>
  </si>
  <si>
    <t>VCC_CLKIN</t>
  </si>
  <si>
    <t>PCB decoupling design flow</t>
  </si>
  <si>
    <t>Design Advisor</t>
  </si>
  <si>
    <t>Zeff</t>
  </si>
  <si>
    <t>Units</t>
  </si>
  <si>
    <t>VRM</t>
  </si>
  <si>
    <t>Footprint</t>
  </si>
  <si>
    <t>VOS</t>
  </si>
  <si>
    <t>VOE</t>
  </si>
  <si>
    <t>TOP</t>
  </si>
  <si>
    <t>BOTTOM</t>
  </si>
  <si>
    <t>Dielectric Material</t>
  </si>
  <si>
    <t>Er</t>
  </si>
  <si>
    <t>Symbol</t>
  </si>
  <si>
    <t>h</t>
  </si>
  <si>
    <t>W</t>
  </si>
  <si>
    <t>r</t>
  </si>
  <si>
    <t>B</t>
  </si>
  <si>
    <t>C</t>
  </si>
  <si>
    <t>Gap</t>
  </si>
  <si>
    <t>Width</t>
  </si>
  <si>
    <t>Pitch</t>
  </si>
  <si>
    <t>t</t>
  </si>
  <si>
    <t>Top via length</t>
  </si>
  <si>
    <t>C1</t>
  </si>
  <si>
    <t>C2</t>
  </si>
  <si>
    <t>Cap Mounting Inductance</t>
  </si>
  <si>
    <t>Via length</t>
  </si>
  <si>
    <t>Via pitch</t>
  </si>
  <si>
    <t>Linear</t>
  </si>
  <si>
    <t>Switcher</t>
  </si>
  <si>
    <t>BGA Via Inductance</t>
  </si>
  <si>
    <t>Orientation</t>
  </si>
  <si>
    <t>Zvrm</t>
  </si>
  <si>
    <t>Spreading</t>
  </si>
  <si>
    <t>BGA Via</t>
  </si>
  <si>
    <t>Freq (Hz)</t>
  </si>
  <si>
    <t>C3</t>
  </si>
  <si>
    <t>Permeability of free space</t>
  </si>
  <si>
    <t>Fringe - 0.7 squares on each side of trace</t>
  </si>
  <si>
    <t>Pad and Gap Inductance</t>
  </si>
  <si>
    <t>Trace Inductance</t>
  </si>
  <si>
    <t>Spreading Inductance</t>
  </si>
  <si>
    <t>Linear Inductance</t>
  </si>
  <si>
    <t>Via Inductance (C1)</t>
  </si>
  <si>
    <t>Via Inductance (C2)</t>
  </si>
  <si>
    <t>thk</t>
  </si>
  <si>
    <t>Via radius (half of drill size)</t>
  </si>
  <si>
    <t>Nelco 4000-6</t>
  </si>
  <si>
    <t>Rogers 4350B</t>
  </si>
  <si>
    <t>Unit</t>
  </si>
  <si>
    <t>Height to 1st GND plane</t>
  </si>
  <si>
    <t>Height to 2nd GND plane</t>
  </si>
  <si>
    <t>mils</t>
  </si>
  <si>
    <t>Length</t>
  </si>
  <si>
    <t>h2</t>
  </si>
  <si>
    <t>h1</t>
  </si>
  <si>
    <t>Er1</t>
  </si>
  <si>
    <t>Er2</t>
  </si>
  <si>
    <t>Ctotal</t>
  </si>
  <si>
    <t>Eo in Farads/meter</t>
  </si>
  <si>
    <t>Eo in Farads/mil</t>
  </si>
  <si>
    <t>Ltop</t>
  </si>
  <si>
    <t>Lbot</t>
  </si>
  <si>
    <t>nH</t>
  </si>
  <si>
    <t>Custom</t>
  </si>
  <si>
    <t>User1</t>
  </si>
  <si>
    <t>User2</t>
  </si>
  <si>
    <t>User3</t>
  </si>
  <si>
    <t>User4</t>
  </si>
  <si>
    <t>User5</t>
  </si>
  <si>
    <t>User6</t>
  </si>
  <si>
    <t>Bulk</t>
  </si>
  <si>
    <t>Layer</t>
  </si>
  <si>
    <t>QTY</t>
  </si>
  <si>
    <t>Plane C</t>
  </si>
  <si>
    <t>C (nf)</t>
  </si>
  <si>
    <t>Value</t>
  </si>
  <si>
    <t>Lvia</t>
  </si>
  <si>
    <t>Llin</t>
  </si>
  <si>
    <t>Eqv. ESL (nH)</t>
  </si>
  <si>
    <t>Eqv. Lmnt (nH)</t>
  </si>
  <si>
    <t>From Library</t>
  </si>
  <si>
    <t>N/A</t>
  </si>
  <si>
    <t>ESL (nH)</t>
  </si>
  <si>
    <t>L (nh)</t>
  </si>
  <si>
    <t>R (ohms)</t>
  </si>
  <si>
    <t>Lspread</t>
  </si>
  <si>
    <t>C4</t>
  </si>
  <si>
    <t>C5</t>
  </si>
  <si>
    <t>C6</t>
  </si>
  <si>
    <t>C7</t>
  </si>
  <si>
    <t>C8</t>
  </si>
  <si>
    <t>C9</t>
  </si>
  <si>
    <t>C10</t>
  </si>
  <si>
    <t>C11</t>
  </si>
  <si>
    <t>C12</t>
  </si>
  <si>
    <t>C13</t>
  </si>
  <si>
    <t>C14</t>
  </si>
  <si>
    <t>C15</t>
  </si>
  <si>
    <t>C16</t>
  </si>
  <si>
    <t>C17</t>
  </si>
  <si>
    <t>C18</t>
  </si>
  <si>
    <t>C19</t>
  </si>
  <si>
    <t>C20</t>
  </si>
  <si>
    <t>C21</t>
  </si>
  <si>
    <t>C22</t>
  </si>
  <si>
    <t>C23</t>
  </si>
  <si>
    <t>C24</t>
  </si>
  <si>
    <t>C25</t>
  </si>
  <si>
    <t>L (nH)</t>
  </si>
  <si>
    <t>Rtotal</t>
  </si>
  <si>
    <t>Rvia</t>
  </si>
  <si>
    <t>Plane Cap</t>
  </si>
  <si>
    <t>Options</t>
  </si>
  <si>
    <t>Zc1</t>
  </si>
  <si>
    <t>Zc2</t>
  </si>
  <si>
    <t>Zc3</t>
  </si>
  <si>
    <t>Zc4</t>
  </si>
  <si>
    <t>Zc5</t>
  </si>
  <si>
    <t>Zc6</t>
  </si>
  <si>
    <t>Zc7</t>
  </si>
  <si>
    <t>Zc8</t>
  </si>
  <si>
    <t>Zc9</t>
  </si>
  <si>
    <t>Zc10</t>
  </si>
  <si>
    <t>Zc11</t>
  </si>
  <si>
    <t>Zc12</t>
  </si>
  <si>
    <t>Zc13</t>
  </si>
  <si>
    <t>Zc14</t>
  </si>
  <si>
    <t>Zc15</t>
  </si>
  <si>
    <t>Zc16</t>
  </si>
  <si>
    <t>Zc17</t>
  </si>
  <si>
    <t>Zc18</t>
  </si>
  <si>
    <t>Zc19</t>
  </si>
  <si>
    <t>Zc20</t>
  </si>
  <si>
    <t>Zc21</t>
  </si>
  <si>
    <t>Zc22</t>
  </si>
  <si>
    <t>Zc23</t>
  </si>
  <si>
    <t>Zc24</t>
  </si>
  <si>
    <t>Zc25</t>
  </si>
  <si>
    <t>Zplane</t>
  </si>
  <si>
    <t>Ω</t>
  </si>
  <si>
    <t>Eqv. ESR (Ω)</t>
  </si>
  <si>
    <t>Eqv. Cap (μF)</t>
  </si>
  <si>
    <t>R (Ω)</t>
  </si>
  <si>
    <t>CAP Mounting Inductance</t>
  </si>
  <si>
    <t>Space between pads</t>
  </si>
  <si>
    <t>Width of pads</t>
  </si>
  <si>
    <t>Pitch between traces</t>
  </si>
  <si>
    <t>Metal thickness</t>
  </si>
  <si>
    <t>Height above reference plane</t>
  </si>
  <si>
    <t>Trace length</t>
  </si>
  <si>
    <t>Trace width</t>
  </si>
  <si>
    <t>Bottom via length</t>
  </si>
  <si>
    <t>Power plane dielectric thickness</t>
  </si>
  <si>
    <t>Cap mounting inductance - Top</t>
  </si>
  <si>
    <t>Cap mounting inductance - Bottom</t>
  </si>
  <si>
    <t>A</t>
  </si>
  <si>
    <t>PDN Equivalent Schematic</t>
  </si>
  <si>
    <t>Planar Capacitance</t>
  </si>
  <si>
    <t>Plane length</t>
  </si>
  <si>
    <t>Plane width</t>
  </si>
  <si>
    <t>Total planar capacitance</t>
  </si>
  <si>
    <t>Dielectric material 1</t>
  </si>
  <si>
    <t>Dielectric material 2</t>
  </si>
  <si>
    <t>Plane capacitance 1</t>
  </si>
  <si>
    <t>Plane capacitance 2</t>
  </si>
  <si>
    <t>Total sheet resistance</t>
  </si>
  <si>
    <t>Library</t>
  </si>
  <si>
    <t>Linear inductance</t>
  </si>
  <si>
    <t>Via inductance</t>
  </si>
  <si>
    <t>Via resistance</t>
  </si>
  <si>
    <t>Effective via inductance</t>
  </si>
  <si>
    <t>Effective via resistance</t>
  </si>
  <si>
    <t>Number of BGA PWR/GND via pairs</t>
  </si>
  <si>
    <t>Target Impedance</t>
  </si>
  <si>
    <t>Summary</t>
  </si>
  <si>
    <t>FR4</t>
  </si>
  <si>
    <t>ESR (Ω)</t>
  </si>
  <si>
    <t>Lmnt (nH)</t>
  </si>
  <si>
    <t>Ls (nH)</t>
  </si>
  <si>
    <t>Decoupling Cap (μF)</t>
  </si>
  <si>
    <t>Bulk Cap (μF)</t>
  </si>
  <si>
    <t>Ftarget</t>
  </si>
  <si>
    <t>Ztarget</t>
  </si>
  <si>
    <t>V</t>
  </si>
  <si>
    <t>%</t>
  </si>
  <si>
    <t>MHz</t>
  </si>
  <si>
    <t>Transient Current</t>
  </si>
  <si>
    <t>Ripple Tolerance</t>
  </si>
  <si>
    <t>Legend</t>
  </si>
  <si>
    <t>Rs (Ω)</t>
  </si>
  <si>
    <t>Spreading R and L</t>
  </si>
  <si>
    <t>Isola FR406</t>
  </si>
  <si>
    <t>Getek</t>
  </si>
  <si>
    <t>Frequency target</t>
  </si>
  <si>
    <t>constants:</t>
  </si>
  <si>
    <t>Decoupling Caps</t>
  </si>
  <si>
    <t>Bulk Caps</t>
  </si>
  <si>
    <t>Value (μF)</t>
  </si>
  <si>
    <t>CAP</t>
  </si>
  <si>
    <t>Ignore</t>
  </si>
  <si>
    <t>User Define</t>
  </si>
  <si>
    <t>% I transient</t>
  </si>
  <si>
    <t>% Vripple</t>
  </si>
  <si>
    <t>Isola FR408</t>
  </si>
  <si>
    <t>Isola FR370HR</t>
  </si>
  <si>
    <t>Nelco 4000-13EPSI</t>
  </si>
  <si>
    <t>Ztarget = ∆V / ∆I</t>
  </si>
  <si>
    <t>Z</t>
  </si>
  <si>
    <t>Include</t>
  </si>
  <si>
    <t>Other</t>
  </si>
  <si>
    <t>Lvia eff</t>
  </si>
  <si>
    <t>Rvia eff</t>
  </si>
  <si>
    <t>Hide the menu items below:</t>
  </si>
  <si>
    <t>Hide calculations items below:</t>
  </si>
  <si>
    <t>Hide constants items below:</t>
  </si>
  <si>
    <t>Bill of Materials</t>
  </si>
  <si>
    <t>Item</t>
  </si>
  <si>
    <t>CAP Value (μF)</t>
  </si>
  <si>
    <t>C (μF)</t>
  </si>
  <si>
    <t>μF</t>
  </si>
  <si>
    <t>Low</t>
  </si>
  <si>
    <t>High</t>
  </si>
  <si>
    <t>Medium</t>
  </si>
  <si>
    <t>Rvrm = Resistance of Voltage Regulator Module</t>
  </si>
  <si>
    <t>Lvrm = Inductance of Voltage Regulator Module</t>
  </si>
  <si>
    <t>Lmnt1…LmntN = Mounting Inductance of Decoupling Cap C1 to CN</t>
  </si>
  <si>
    <t>Rp = Sheet Resistance of Parallel Plate Capacitor</t>
  </si>
  <si>
    <t>Cp = Equivalent Parallel Plate Capacitance</t>
  </si>
  <si>
    <t>Definition of terms</t>
  </si>
  <si>
    <t>Library Default</t>
  </si>
  <si>
    <t>Cap Mounting Inductance Default</t>
  </si>
  <si>
    <t>BGA Via Inductance Default</t>
  </si>
  <si>
    <t>Date:</t>
  </si>
  <si>
    <t>Time:</t>
  </si>
  <si>
    <t>Volts</t>
  </si>
  <si>
    <t>Rc1…RcN = Equivalent Series Resistance of Decoupling Cap C1 to CN</t>
  </si>
  <si>
    <t>Lc1…RcN = Equivalent Series Inductance of Decoupling Cap C1 to CN</t>
  </si>
  <si>
    <t>Cc1...CcN = Capacitance of Decoupling Cap C1 to CN</t>
  </si>
  <si>
    <t>Supply:</t>
  </si>
  <si>
    <t>Imax:</t>
  </si>
  <si>
    <t>I transient:</t>
  </si>
  <si>
    <t>V ripple:</t>
  </si>
  <si>
    <t>Z target:</t>
  </si>
  <si>
    <t>Amps</t>
  </si>
  <si>
    <t>Report Summary</t>
  </si>
  <si>
    <t>Library Custom</t>
  </si>
  <si>
    <t>```</t>
  </si>
  <si>
    <t>Supply Voltage (Min)</t>
  </si>
  <si>
    <t>I max</t>
  </si>
  <si>
    <t>Quick Start Instructions</t>
  </si>
  <si>
    <t>Step 1:</t>
  </si>
  <si>
    <t>Step 2:</t>
  </si>
  <si>
    <t>Revision History</t>
  </si>
  <si>
    <t>Date</t>
  </si>
  <si>
    <t>Plane Capacitance Default</t>
  </si>
  <si>
    <t>Vripple (peak-to-peak)</t>
  </si>
  <si>
    <t>C (uF)</t>
  </si>
  <si>
    <t xml:space="preserve">BGA Via &amp; Plane Cap </t>
  </si>
  <si>
    <t>Cap Mounting Inductance Custom</t>
  </si>
  <si>
    <t>Plane Capacitance Custom</t>
  </si>
  <si>
    <t>BGA Via Inductance Custom</t>
  </si>
  <si>
    <t>NA</t>
  </si>
  <si>
    <t>Supply Voltage</t>
  </si>
  <si>
    <t>Transient Current %</t>
  </si>
  <si>
    <t>Ripple Tolerance %</t>
  </si>
  <si>
    <t>Maximum Current</t>
  </si>
  <si>
    <t>This tool is being provided on an "as-is" basis and as an accommodation and therefore all warranties, representations, or guarantees of any kind (whether express, implied or statutory) including, without limitation, warranties of merchantability, non-infringement, or fitness for a particular purpose are specifically disclaimed. By making this tool available, Altera expressly does not recommend, suggest or require that this software tool be used in combination with any other product not provided by Altera.</t>
  </si>
  <si>
    <t>By downloading or using this tool, you indicate that you have a current and valid license to use the Quartus II software manufactured by Altera Corporation and have agreed to the terms and conditions of the Altera Program Subscription Agreement applicable to the software you have licensed. Your use of Altera Corporation's design tools, logic functions and other software and tools, including this tool, and any associated documentation or information are expressly subject to the terms and conditions of the Altera Program License Subscription Agreement, or other applicable license agreement. Your use of this PDN Calculator decoupling design tool is for the sole purpose of designing systems that include designs programmed on logic devices manufactured by Altera and sold by Altera or its authorized distributors. Please refer to the applicable agreement for further details.</t>
  </si>
  <si>
    <t>VRM Type:</t>
  </si>
  <si>
    <t>Spreading:</t>
  </si>
  <si>
    <t>BGA Via:</t>
  </si>
  <si>
    <t>Plane Cap:</t>
  </si>
  <si>
    <t>Calculate</t>
  </si>
  <si>
    <t>OD</t>
  </si>
  <si>
    <t>Via drill outer diameter</t>
  </si>
  <si>
    <t>Via drill inner diameter</t>
  </si>
  <si>
    <t>ID</t>
  </si>
  <si>
    <t>Plane thickness</t>
  </si>
  <si>
    <t>Vig drill inner diameter</t>
  </si>
  <si>
    <t>Scaled by # of Les from CE115 (4CE15 is actually derived from 3C16)</t>
  </si>
  <si>
    <t>Scaled by # of Les from CE115 (4CE22 is actually derived from 3C25)</t>
  </si>
  <si>
    <r>
      <t xml:space="preserve">Note:  Default capacitor ESR and ESL values have been derived using Spice tools provided by various device vendors. These tools may be obtained directly from the vendors website, a few of which are listed here: </t>
    </r>
    <r>
      <rPr>
        <i/>
        <sz val="10"/>
        <color indexed="12"/>
        <rFont val="Arial"/>
        <family val="2"/>
      </rPr>
      <t>www.kemet.com</t>
    </r>
    <r>
      <rPr>
        <i/>
        <sz val="10"/>
        <rFont val="Arial"/>
        <family val="2"/>
      </rPr>
      <t xml:space="preserve">, </t>
    </r>
    <r>
      <rPr>
        <i/>
        <sz val="10"/>
        <color indexed="12"/>
        <rFont val="Arial"/>
        <family val="2"/>
      </rPr>
      <t>www.avx.com</t>
    </r>
    <r>
      <rPr>
        <i/>
        <sz val="10"/>
        <rFont val="Arial"/>
        <family val="2"/>
      </rPr>
      <t xml:space="preserve">, </t>
    </r>
    <r>
      <rPr>
        <i/>
        <sz val="10"/>
        <color indexed="12"/>
        <rFont val="Arial"/>
        <family val="2"/>
      </rPr>
      <t>www.murata.com</t>
    </r>
    <r>
      <rPr>
        <i/>
        <sz val="10"/>
        <rFont val="Arial"/>
        <family val="2"/>
      </rPr>
      <t xml:space="preserve">, </t>
    </r>
    <r>
      <rPr>
        <i/>
        <sz val="10"/>
        <color indexed="12"/>
        <rFont val="Arial"/>
        <family val="2"/>
      </rPr>
      <t>www.vishay.com</t>
    </r>
    <r>
      <rPr>
        <i/>
        <sz val="10"/>
        <rFont val="Arial"/>
        <family val="2"/>
      </rPr>
      <t xml:space="preserve">, and </t>
    </r>
    <r>
      <rPr>
        <i/>
        <sz val="10"/>
        <color indexed="12"/>
        <rFont val="Arial"/>
        <family val="2"/>
      </rPr>
      <t>www.yageo.com</t>
    </r>
    <r>
      <rPr>
        <i/>
        <sz val="10"/>
        <rFont val="Arial"/>
        <family val="2"/>
      </rPr>
      <t xml:space="preserve"> among others. All other default values are typical values only. For best accuracy, default values may be overidden and saved with custom values determined by the user.</t>
    </r>
  </si>
  <si>
    <t>Total Capacitor Count</t>
  </si>
  <si>
    <t>Total Decoupling &amp; Bulk Capacitors Used</t>
  </si>
  <si>
    <r>
      <t xml:space="preserve">Provide the following inputs to calculate a </t>
    </r>
    <r>
      <rPr>
        <sz val="10"/>
        <color indexed="12"/>
        <rFont val="Arial"/>
        <family val="2"/>
      </rPr>
      <t>Ztarget:</t>
    </r>
  </si>
  <si>
    <t>Step 3:</t>
  </si>
  <si>
    <t>Objective</t>
  </si>
  <si>
    <r>
      <t>In the "</t>
    </r>
    <r>
      <rPr>
        <b/>
        <sz val="10"/>
        <rFont val="Arial"/>
        <family val="2"/>
      </rPr>
      <t>Decap_Selection</t>
    </r>
    <r>
      <rPr>
        <sz val="10"/>
        <rFont val="Arial"/>
        <family val="2"/>
      </rPr>
      <t>" tab:</t>
    </r>
  </si>
  <si>
    <t>Zv</t>
  </si>
  <si>
    <t>Zs</t>
  </si>
  <si>
    <t>Zh = Zs + Zv</t>
  </si>
  <si>
    <t>mΩ</t>
  </si>
  <si>
    <t>VCCA</t>
  </si>
  <si>
    <t>VCCH_GXB</t>
  </si>
  <si>
    <t>VCCL_GXB</t>
  </si>
  <si>
    <t>Power Supply Rail</t>
  </si>
  <si>
    <t>Simulated</t>
  </si>
  <si>
    <t>Polynomial Coefficients</t>
  </si>
  <si>
    <t>Interpolated</t>
  </si>
  <si>
    <t>G</t>
  </si>
  <si>
    <t>A/B X</t>
  </si>
  <si>
    <t>A/B Y</t>
  </si>
  <si>
    <t>H1</t>
  </si>
  <si>
    <t>c3</t>
  </si>
  <si>
    <t>c2</t>
  </si>
  <si>
    <t>c1</t>
  </si>
  <si>
    <t>b</t>
  </si>
  <si>
    <t>Error pH</t>
  </si>
  <si>
    <t>Error %</t>
  </si>
  <si>
    <t>min</t>
  </si>
  <si>
    <t>metal thk table</t>
  </si>
  <si>
    <t>rvia table</t>
  </si>
  <si>
    <t>G pts</t>
  </si>
  <si>
    <t>A pts</t>
  </si>
  <si>
    <t>A-G pts</t>
  </si>
  <si>
    <t>This version includes an adjustment factor for different via drill radii in cell D72.  The adjustment factor is a reasonable guess but has not been rigorously evaluated.</t>
  </si>
  <si>
    <t>V1.0 tool Cap Mount Cell</t>
  </si>
  <si>
    <t>User Input</t>
  </si>
  <si>
    <t>E41</t>
  </si>
  <si>
    <t>These cells retained for reference.</t>
  </si>
  <si>
    <t>E42</t>
  </si>
  <si>
    <t>E44</t>
  </si>
  <si>
    <t>E45</t>
  </si>
  <si>
    <t>G Vias</t>
  </si>
  <si>
    <t>A (B) Vias</t>
  </si>
  <si>
    <t>G-A (B) Vias</t>
  </si>
  <si>
    <t>E47</t>
  </si>
  <si>
    <t>E48</t>
  </si>
  <si>
    <t>r = 5</t>
  </si>
  <si>
    <t>E49</t>
  </si>
  <si>
    <t>Mounting L</t>
  </si>
  <si>
    <t>E50</t>
  </si>
  <si>
    <t>E51</t>
  </si>
  <si>
    <t>Htotal</t>
  </si>
  <si>
    <t>G Vias limit</t>
  </si>
  <si>
    <t>A (B) Vias limit</t>
  </si>
  <si>
    <t>G-A Vias limit</t>
  </si>
  <si>
    <t>H1 limit</t>
  </si>
  <si>
    <t>Indices</t>
  </si>
  <si>
    <t>G low</t>
  </si>
  <si>
    <t>A-B low</t>
  </si>
  <si>
    <t>A-G low</t>
  </si>
  <si>
    <t>H1 low</t>
  </si>
  <si>
    <t>G high bound</t>
  </si>
  <si>
    <t>A-B high bound</t>
  </si>
  <si>
    <t>A-G high bound</t>
  </si>
  <si>
    <t>H1 high bound</t>
  </si>
  <si>
    <t>G closest</t>
  </si>
  <si>
    <t>A-B closest</t>
  </si>
  <si>
    <t>A-G closest</t>
  </si>
  <si>
    <t>H1 closest</t>
  </si>
  <si>
    <t>G high</t>
  </si>
  <si>
    <t>A-B high</t>
  </si>
  <si>
    <t>A-G high</t>
  </si>
  <si>
    <t>H1 high</t>
  </si>
  <si>
    <t>H2</t>
  </si>
  <si>
    <t>H2 top</t>
  </si>
  <si>
    <t>H2 bottom</t>
  </si>
  <si>
    <t>var coef</t>
  </si>
  <si>
    <t>LH1</t>
  </si>
  <si>
    <t>Gvar</t>
  </si>
  <si>
    <t>A-Bvar</t>
  </si>
  <si>
    <t>A-Gvar</t>
  </si>
  <si>
    <t>LH1var</t>
  </si>
  <si>
    <t>LH2</t>
  </si>
  <si>
    <t>Capacitor short plate</t>
  </si>
  <si>
    <t>Via diameter factor</t>
  </si>
  <si>
    <t>Long Axis spacing between G1/G2 and A/B Vias</t>
  </si>
  <si>
    <t>X2Y CAP Mounting Inductance</t>
  </si>
  <si>
    <t>Center to Center Spacing (G1 - G2) Vias</t>
  </si>
  <si>
    <t>Center to Center Spacing (A - B) Vias</t>
  </si>
  <si>
    <t>X2Y Cap mounting inductance - Top</t>
  </si>
  <si>
    <t>X2Y Cap mounting inductance - Bottom</t>
  </si>
  <si>
    <t>Metal Thickness (t)</t>
  </si>
  <si>
    <t>Height above reference plane (h)</t>
  </si>
  <si>
    <t>Pad to Via trace width (W)</t>
  </si>
  <si>
    <t>Top Via Length (C1)</t>
  </si>
  <si>
    <t>Bottom via length (C2)</t>
  </si>
  <si>
    <t>Power plane dielectric thickness (thk)</t>
  </si>
  <si>
    <t>Via radius (half of drill size) - r</t>
  </si>
  <si>
    <t>0603</t>
  </si>
  <si>
    <t>0805</t>
  </si>
  <si>
    <t>1206</t>
  </si>
  <si>
    <t>0603_X2Y</t>
  </si>
  <si>
    <t>0805_X2Y</t>
  </si>
  <si>
    <t>1206_X2Y</t>
  </si>
  <si>
    <t>1210_X2Y</t>
  </si>
  <si>
    <t>X2Y Caps</t>
  </si>
  <si>
    <t>0201</t>
  </si>
  <si>
    <t>0402</t>
  </si>
  <si>
    <t>Feffective</t>
  </si>
  <si>
    <t>Effective Frequency</t>
  </si>
  <si>
    <t>Decap</t>
  </si>
  <si>
    <t>X2Y Cap Mounting Inductance</t>
  </si>
  <si>
    <t>Default Value</t>
  </si>
  <si>
    <t>Saved Custom Value</t>
  </si>
  <si>
    <r>
      <t xml:space="preserve">Select various decoupling and bulk capacitors so that the </t>
    </r>
    <r>
      <rPr>
        <sz val="10"/>
        <color indexed="10"/>
        <rFont val="Arial"/>
        <family val="2"/>
      </rPr>
      <t>Zeffective</t>
    </r>
    <r>
      <rPr>
        <sz val="10"/>
        <rFont val="Arial"/>
        <family val="2"/>
      </rPr>
      <t xml:space="preserve"> is below the </t>
    </r>
    <r>
      <rPr>
        <sz val="10"/>
        <color indexed="12"/>
        <rFont val="Arial"/>
        <family val="2"/>
      </rPr>
      <t>Ztarget</t>
    </r>
    <r>
      <rPr>
        <sz val="10"/>
        <rFont val="Arial"/>
        <family val="2"/>
      </rPr>
      <t xml:space="preserve"> up to the suggested </t>
    </r>
    <r>
      <rPr>
        <sz val="10"/>
        <color indexed="10"/>
        <rFont val="Arial"/>
        <family val="2"/>
      </rPr>
      <t>Feffective</t>
    </r>
    <r>
      <rPr>
        <sz val="10"/>
        <rFont val="Arial"/>
        <family val="2"/>
      </rPr>
      <t xml:space="preserve"> frequency.</t>
    </r>
  </si>
  <si>
    <t>Virtual part of CE10 ==&gt; direct copy of data</t>
  </si>
  <si>
    <t>Virtual part of CE40 =&gt; direct copy</t>
  </si>
  <si>
    <t>These parts are not supported, yet</t>
  </si>
  <si>
    <t>Full list of CIV GX parts</t>
  </si>
  <si>
    <t>Quick Start assumes the default "Library", "Plane_Cap", "Cap_Mount" "X2Y_Mount" and "BGA_Via" tab settings provided by Altera will be used.  For best accuracy, these values should be changed to reflect the user's specific design.</t>
  </si>
  <si>
    <t>Feffective:</t>
  </si>
  <si>
    <r>
      <t>To design a robust Power Delivery Network by determining an optimum number, type, and value of decoupling capacitors needed to achieve the target impedance (</t>
    </r>
    <r>
      <rPr>
        <sz val="10"/>
        <color indexed="12"/>
        <rFont val="Arial"/>
        <family val="2"/>
      </rPr>
      <t>Ztarget</t>
    </r>
    <r>
      <rPr>
        <sz val="10"/>
        <rFont val="Arial"/>
        <family val="2"/>
      </rPr>
      <t xml:space="preserve">) up to the suggested cut-off frequency </t>
    </r>
    <r>
      <rPr>
        <sz val="10"/>
        <color indexed="10"/>
        <rFont val="Arial"/>
        <family val="2"/>
      </rPr>
      <t>Feffective</t>
    </r>
    <r>
      <rPr>
        <sz val="10"/>
        <rFont val="Arial"/>
        <family val="2"/>
      </rPr>
      <t>.</t>
    </r>
  </si>
  <si>
    <t>BGA</t>
  </si>
  <si>
    <t>Vripple (+/-)</t>
  </si>
  <si>
    <r>
      <t xml:space="preserve">Step 1: Enter </t>
    </r>
    <r>
      <rPr>
        <b/>
        <sz val="10"/>
        <rFont val="Arial"/>
        <family val="2"/>
      </rPr>
      <t>Supply Voltage</t>
    </r>
  </si>
  <si>
    <t>Step 1. Select Device/Power rail to work with</t>
  </si>
  <si>
    <t>PCB decoupling design flow for power supply connecting to single power rail</t>
  </si>
  <si>
    <t>A/B/G X</t>
  </si>
  <si>
    <t>G Y</t>
  </si>
  <si>
    <t>Rv = Effective Resistance of PWR/GND BGA Via Pair</t>
  </si>
  <si>
    <t>Rv = Effective Inductance of PWR/GND BGA Via Pair</t>
  </si>
  <si>
    <t>Diff Clock Input</t>
  </si>
  <si>
    <r>
      <t xml:space="preserve">Step 3: Set parameters for </t>
    </r>
    <r>
      <rPr>
        <b/>
        <sz val="10"/>
        <rFont val="Arial"/>
        <family val="2"/>
      </rPr>
      <t>Supply Voltage</t>
    </r>
    <r>
      <rPr>
        <sz val="10"/>
        <rFont val="Arial"/>
        <family val="2"/>
      </rPr>
      <t>,</t>
    </r>
    <r>
      <rPr>
        <b/>
        <sz val="10"/>
        <rFont val="Arial"/>
        <family val="2"/>
      </rPr>
      <t xml:space="preserve"> Imax</t>
    </r>
    <r>
      <rPr>
        <sz val="10"/>
        <rFont val="Arial"/>
        <family val="2"/>
      </rPr>
      <t>,</t>
    </r>
    <r>
      <rPr>
        <b/>
        <sz val="10"/>
        <rFont val="Arial"/>
        <family val="2"/>
      </rPr>
      <t xml:space="preserve"> Transient Current </t>
    </r>
    <r>
      <rPr>
        <sz val="10"/>
        <rFont val="Arial"/>
        <family val="2"/>
      </rPr>
      <t>and</t>
    </r>
    <r>
      <rPr>
        <b/>
        <sz val="10"/>
        <rFont val="Arial"/>
        <family val="2"/>
      </rPr>
      <t xml:space="preserve"> Vripple</t>
    </r>
  </si>
  <si>
    <r>
      <t>Step 4: Enter the lowest Vripple % among the shared rails.</t>
    </r>
    <r>
      <rPr>
        <b/>
        <sz val="10"/>
        <rFont val="Arial"/>
        <family val="2"/>
      </rPr>
      <t xml:space="preserve"> </t>
    </r>
  </si>
  <si>
    <t>selected rail.</t>
  </si>
  <si>
    <r>
      <t>Note:</t>
    </r>
    <r>
      <rPr>
        <sz val="10"/>
        <rFont val="Arial"/>
      </rPr>
      <t xml:space="preserve"> Some power rails are sensitive to the noise, such as PLL related power supplies. They are isolated from other rails by power filter (usually </t>
    </r>
  </si>
  <si>
    <t>ferrite bead) although they connect to the same VRM module. These isolated rails usually have their own PCB power plane. In this scenario, you</t>
  </si>
  <si>
    <t xml:space="preserve">must treat each group of isolated power rails as an individual power supply and decouple each power supply individually following procedures </t>
  </si>
  <si>
    <t>described before.</t>
  </si>
  <si>
    <r>
      <t>1</t>
    </r>
    <r>
      <rPr>
        <sz val="10"/>
        <rFont val="Arial"/>
      </rPr>
      <t xml:space="preserve">. Determine </t>
    </r>
    <r>
      <rPr>
        <b/>
        <sz val="10"/>
        <color indexed="10"/>
        <rFont val="Arial"/>
        <family val="2"/>
      </rPr>
      <t>Ztarget</t>
    </r>
  </si>
  <si>
    <r>
      <t>3</t>
    </r>
    <r>
      <rPr>
        <sz val="10"/>
        <rFont val="Arial"/>
      </rPr>
      <t xml:space="preserve">. Set parameters for </t>
    </r>
    <r>
      <rPr>
        <b/>
        <sz val="10"/>
        <rFont val="Arial"/>
        <family val="2"/>
      </rPr>
      <t>VRM</t>
    </r>
    <r>
      <rPr>
        <sz val="10"/>
        <rFont val="Arial"/>
      </rPr>
      <t xml:space="preserve">, </t>
    </r>
    <r>
      <rPr>
        <b/>
        <sz val="10"/>
        <rFont val="Arial"/>
        <family val="2"/>
      </rPr>
      <t>Spreading</t>
    </r>
    <r>
      <rPr>
        <sz val="10"/>
        <rFont val="Arial"/>
      </rPr>
      <t xml:space="preserve">, </t>
    </r>
    <r>
      <rPr>
        <b/>
        <sz val="10"/>
        <rFont val="Arial"/>
        <family val="2"/>
      </rPr>
      <t>BGA Via</t>
    </r>
    <r>
      <rPr>
        <sz val="10"/>
        <rFont val="Arial"/>
      </rPr>
      <t xml:space="preserve"> and </t>
    </r>
    <r>
      <rPr>
        <b/>
        <sz val="10"/>
        <rFont val="Arial"/>
        <family val="2"/>
      </rPr>
      <t>Plane Cap</t>
    </r>
  </si>
  <si>
    <t>PCB decoupling design flow for power supply sharing scenario</t>
  </si>
  <si>
    <t>Step 3: Calculate the transient current for individual rail</t>
  </si>
  <si>
    <t>Select a VRM type, Spreading Inductance, BGA Via Inductance, and Plane Capacitance profile</t>
  </si>
  <si>
    <r>
      <t xml:space="preserve">           Divide the total transient current by the </t>
    </r>
    <r>
      <rPr>
        <b/>
        <sz val="10"/>
        <rFont val="Arial"/>
        <family val="2"/>
      </rPr>
      <t>Imax</t>
    </r>
    <r>
      <rPr>
        <sz val="10"/>
        <rFont val="Arial"/>
      </rPr>
      <t xml:space="preserve"> obtained from Step 2 to arrive at the total transient current percentage</t>
    </r>
  </si>
  <si>
    <r>
      <t xml:space="preserve">Step 2: Enter total current consumption from all the shared rails as </t>
    </r>
    <r>
      <rPr>
        <b/>
        <sz val="10"/>
        <rFont val="Arial"/>
        <family val="2"/>
      </rPr>
      <t>Imax</t>
    </r>
  </si>
  <si>
    <r>
      <t xml:space="preserve">Step 2: Select parameters for </t>
    </r>
    <r>
      <rPr>
        <b/>
        <sz val="10"/>
        <rFont val="Arial"/>
        <family val="2"/>
      </rPr>
      <t>VRM,</t>
    </r>
    <r>
      <rPr>
        <sz val="10"/>
        <rFont val="Arial"/>
      </rPr>
      <t xml:space="preserve"> </t>
    </r>
    <r>
      <rPr>
        <b/>
        <sz val="10"/>
        <rFont val="Arial"/>
        <family val="2"/>
      </rPr>
      <t>Spreading,</t>
    </r>
    <r>
      <rPr>
        <sz val="10"/>
        <rFont val="Arial"/>
      </rPr>
      <t xml:space="preserve"> </t>
    </r>
    <r>
      <rPr>
        <b/>
        <sz val="10"/>
        <rFont val="Arial"/>
        <family val="2"/>
      </rPr>
      <t>BGA Via</t>
    </r>
    <r>
      <rPr>
        <sz val="10"/>
        <rFont val="Arial"/>
      </rPr>
      <t xml:space="preserve"> and </t>
    </r>
    <r>
      <rPr>
        <b/>
        <sz val="10"/>
        <rFont val="Arial"/>
        <family val="2"/>
      </rPr>
      <t>Plane Cap</t>
    </r>
  </si>
  <si>
    <r>
      <t xml:space="preserve">Step 4: Select PCB decoupling capacitor combination to ensure </t>
    </r>
    <r>
      <rPr>
        <sz val="10"/>
        <color indexed="12"/>
        <rFont val="Arial"/>
        <family val="2"/>
      </rPr>
      <t>Zeff</t>
    </r>
    <r>
      <rPr>
        <sz val="10"/>
        <rFont val="Arial"/>
      </rPr>
      <t xml:space="preserve"> is below </t>
    </r>
    <r>
      <rPr>
        <sz val="10"/>
        <color indexed="10"/>
        <rFont val="Arial"/>
        <family val="2"/>
      </rPr>
      <t>Ztarget</t>
    </r>
    <r>
      <rPr>
        <sz val="10"/>
        <rFont val="Arial"/>
      </rPr>
      <t xml:space="preserve"> until </t>
    </r>
    <r>
      <rPr>
        <sz val="10"/>
        <color indexed="10"/>
        <rFont val="Arial"/>
        <family val="2"/>
      </rPr>
      <t>Feffective</t>
    </r>
  </si>
  <si>
    <r>
      <t>4</t>
    </r>
    <r>
      <rPr>
        <sz val="10"/>
        <rFont val="Arial"/>
      </rPr>
      <t xml:space="preserve">. Select PCB decoupling capacitor combination to ensure </t>
    </r>
    <r>
      <rPr>
        <sz val="10"/>
        <color indexed="12"/>
        <rFont val="Arial"/>
        <family val="2"/>
      </rPr>
      <t>Zeff</t>
    </r>
    <r>
      <rPr>
        <sz val="10"/>
        <rFont val="Arial"/>
      </rPr>
      <t xml:space="preserve"> is below </t>
    </r>
    <r>
      <rPr>
        <sz val="10"/>
        <color indexed="10"/>
        <rFont val="Arial"/>
        <family val="2"/>
      </rPr>
      <t>Ztarget</t>
    </r>
    <r>
      <rPr>
        <sz val="10"/>
        <rFont val="Arial"/>
      </rPr>
      <t xml:space="preserve"> until </t>
    </r>
    <r>
      <rPr>
        <sz val="10"/>
        <color indexed="10"/>
        <rFont val="Arial"/>
        <family val="2"/>
      </rPr>
      <t>Feffective</t>
    </r>
  </si>
  <si>
    <r>
      <t>2</t>
    </r>
    <r>
      <rPr>
        <sz val="10"/>
        <rFont val="Arial"/>
      </rPr>
      <t xml:space="preserve">. Select the power rail with the highest </t>
    </r>
    <r>
      <rPr>
        <sz val="10"/>
        <color indexed="10"/>
        <rFont val="Arial"/>
        <family val="2"/>
      </rPr>
      <t>Feffective</t>
    </r>
    <r>
      <rPr>
        <sz val="10"/>
        <rFont val="Arial"/>
      </rPr>
      <t xml:space="preserve"> frequency among the shared rails. Populate the </t>
    </r>
    <r>
      <rPr>
        <b/>
        <sz val="10"/>
        <rFont val="Arial"/>
        <family val="2"/>
      </rPr>
      <t>BGA_Via</t>
    </r>
    <r>
      <rPr>
        <sz val="10"/>
        <rFont val="Arial"/>
      </rPr>
      <t xml:space="preserve"> tab with via information for the</t>
    </r>
  </si>
  <si>
    <r>
      <t xml:space="preserve">           Select the closest </t>
    </r>
    <r>
      <rPr>
        <b/>
        <sz val="10"/>
        <rFont val="Arial"/>
        <family val="2"/>
      </rPr>
      <t>Transient Current</t>
    </r>
    <r>
      <rPr>
        <sz val="10"/>
        <rFont val="Arial"/>
      </rPr>
      <t xml:space="preserve"> </t>
    </r>
    <r>
      <rPr>
        <b/>
        <sz val="10"/>
        <rFont val="Arial"/>
        <family val="2"/>
      </rPr>
      <t>%</t>
    </r>
    <r>
      <rPr>
        <sz val="10"/>
        <rFont val="Arial"/>
      </rPr>
      <t xml:space="preserve"> setting</t>
    </r>
  </si>
  <si>
    <t xml:space="preserve">           Add all the transient currents together</t>
  </si>
  <si>
    <t>Rs = Effective Spreading Resistance from BGA Device to Decoupling Capacitors</t>
  </si>
  <si>
    <t>Ls = Effective Spreading Inductance from BGA Device to Decoupling Capacitors</t>
  </si>
  <si>
    <t>H1_excess</t>
  </si>
  <si>
    <t>H1 excess</t>
  </si>
  <si>
    <t>* Refer to figures below for detailed pad layout and dimensions</t>
  </si>
  <si>
    <t>* Mounting inductance values for 'h' &gt; 13.2mils are extrapolated</t>
  </si>
  <si>
    <t>Default voltage (V)</t>
  </si>
  <si>
    <t>1.2V</t>
  </si>
  <si>
    <t>Available Devices</t>
  </si>
  <si>
    <t>Family / Device</t>
  </si>
  <si>
    <t>Copyright © 2010 Altera Corporation.  All rights reserved.</t>
  </si>
  <si>
    <t>PDN Design Tool Version 10.0 for Cyclone® IV</t>
  </si>
  <si>
    <t>Taking directly from CE115 data</t>
  </si>
  <si>
    <t>© 2010 Altera Corporation. All rights reserved. Altera, The Programmable Solutions Company, the stylized Altera logo, specific device designations, and all other words and logos that are identified as trademarks and/or service marks are, unless noted otherwise, the trademarks and service marks of Altera Corporation in the U.S. and other countries. All other product or service names are the property of their respective holders.</t>
  </si>
  <si>
    <t>VCCINT</t>
  </si>
  <si>
    <t>1.0V - 1.2V</t>
  </si>
  <si>
    <t>1.2V – 3.3 V</t>
  </si>
  <si>
    <r>
      <t>Recommended settings for Cyclone</t>
    </r>
    <r>
      <rPr>
        <b/>
        <vertAlign val="superscript"/>
        <sz val="12"/>
        <color indexed="9"/>
        <rFont val="Times New Roman"/>
        <family val="1"/>
      </rPr>
      <t>®</t>
    </r>
    <r>
      <rPr>
        <b/>
        <sz val="12"/>
        <color indexed="9"/>
        <rFont val="Times New Roman"/>
        <family val="1"/>
      </rPr>
      <t xml:space="preserve"> IV E device power rails</t>
    </r>
  </si>
  <si>
    <r>
      <t>Recommended settings for Cyclone</t>
    </r>
    <r>
      <rPr>
        <b/>
        <vertAlign val="superscript"/>
        <sz val="12"/>
        <color indexed="9"/>
        <rFont val="Times New Roman"/>
        <family val="1"/>
      </rPr>
      <t>®</t>
    </r>
    <r>
      <rPr>
        <b/>
        <sz val="12"/>
        <color indexed="9"/>
        <rFont val="Times New Roman"/>
        <family val="1"/>
      </rPr>
      <t xml:space="preserve"> IV GX device power rails</t>
    </r>
  </si>
  <si>
    <t>VCCA_CGB</t>
  </si>
  <si>
    <t>XCVR PMA and Auxiliary</t>
  </si>
  <si>
    <t>XCVR Output Buffer</t>
  </si>
  <si>
    <r>
      <t xml:space="preserve">Refer to </t>
    </r>
    <r>
      <rPr>
        <b/>
        <i/>
        <sz val="10"/>
        <rFont val="Arial"/>
        <family val="2"/>
      </rPr>
      <t>Cyclone IV Device Handbook</t>
    </r>
    <r>
      <rPr>
        <i/>
        <sz val="10"/>
        <rFont val="Arial"/>
        <family val="2"/>
      </rPr>
      <t xml:space="preserve">, </t>
    </r>
    <r>
      <rPr>
        <b/>
        <i/>
        <sz val="10"/>
        <rFont val="Arial"/>
        <family val="2"/>
      </rPr>
      <t xml:space="preserve">Cyclone IV Device Datasheet </t>
    </r>
    <r>
      <rPr>
        <i/>
        <sz val="10"/>
        <rFont val="Arial"/>
        <family val="2"/>
      </rPr>
      <t>and</t>
    </r>
    <r>
      <rPr>
        <b/>
        <i/>
        <sz val="10"/>
        <rFont val="Arial"/>
        <family val="2"/>
      </rPr>
      <t xml:space="preserve"> Cyclone IV Device Family Pin Connection Guidelines</t>
    </r>
    <r>
      <rPr>
        <i/>
        <sz val="10"/>
        <rFont val="Arial"/>
        <family val="2"/>
      </rPr>
      <t xml:space="preserve"> for detailed description on power rail functions and default voltage.</t>
    </r>
  </si>
  <si>
    <t>Cyclone_IV_E</t>
  </si>
  <si>
    <t>EP4CE10E22</t>
  </si>
  <si>
    <t>EP4CE10F17</t>
  </si>
  <si>
    <t>EP4CE115F23</t>
  </si>
  <si>
    <t>EP4CE115F29</t>
  </si>
  <si>
    <t>EP4CE15E22</t>
  </si>
  <si>
    <t>EP4CE15F17</t>
  </si>
  <si>
    <t>EP4CE15F23</t>
  </si>
  <si>
    <t>EP4CE22E22</t>
  </si>
  <si>
    <t>EP4CE22F17</t>
  </si>
  <si>
    <t>EP4CE30F23</t>
  </si>
  <si>
    <t>EP4CE30F29</t>
  </si>
  <si>
    <t>EP4CE40F23</t>
  </si>
  <si>
    <t>EP4CE40F29</t>
  </si>
  <si>
    <t>EP4CE55F23</t>
  </si>
  <si>
    <t>EP4CE55F29</t>
  </si>
  <si>
    <t>EP4CE6E22</t>
  </si>
  <si>
    <t>EP4CE6F17</t>
  </si>
  <si>
    <t>EP4CE75F23</t>
  </si>
  <si>
    <t>EP4CE75F29</t>
  </si>
  <si>
    <t>VCCIO1</t>
  </si>
  <si>
    <t>VCCIO2</t>
  </si>
  <si>
    <t>VCCIO3</t>
  </si>
  <si>
    <t>VCCIO4</t>
  </si>
  <si>
    <t>VCCIO5</t>
  </si>
  <si>
    <t>VCCIO6</t>
  </si>
  <si>
    <t>VCCIO7</t>
  </si>
  <si>
    <t>VCCIO8</t>
  </si>
  <si>
    <t>VCCA1</t>
  </si>
  <si>
    <t>VCCA2</t>
  </si>
  <si>
    <t>VCCD_PLL1</t>
  </si>
  <si>
    <t>VCCD_PLL2</t>
  </si>
  <si>
    <t>EP4CGX110CF23</t>
  </si>
  <si>
    <t>EP4CGX110DF27</t>
  </si>
  <si>
    <t>EP4CGX110DF31</t>
  </si>
  <si>
    <t>EP4CGX150CF23</t>
  </si>
  <si>
    <t>EP4CGX150DF27</t>
  </si>
  <si>
    <t>EP4CGX150DF31</t>
  </si>
  <si>
    <t>EP4CGX15BF14</t>
  </si>
  <si>
    <t>EP4CGX15BN11</t>
  </si>
  <si>
    <t>EP4CGX22BF14</t>
  </si>
  <si>
    <t>EP4CGX22CF19</t>
  </si>
  <si>
    <t>EP4CGX30BF14</t>
  </si>
  <si>
    <t>EP4CGX30CF19</t>
  </si>
  <si>
    <t>EP4CGX30CF23</t>
  </si>
  <si>
    <t>EP4CGX50CF23</t>
  </si>
  <si>
    <t>EP4CGX50DF27</t>
  </si>
  <si>
    <t>EP4CGX75CF23</t>
  </si>
  <si>
    <t>EP4CGX75DF27</t>
  </si>
  <si>
    <t>VCCIO9</t>
  </si>
  <si>
    <t>VCCA_GXB</t>
  </si>
  <si>
    <t>VCC_CLKIN3A</t>
  </si>
  <si>
    <t>VCC_CLKIN3B</t>
  </si>
  <si>
    <t>VCC_CLKIN8A</t>
  </si>
  <si>
    <t>.end_parts</t>
  </si>
  <si>
    <t>.end_family_names</t>
  </si>
  <si>
    <t>.end_pins</t>
  </si>
  <si>
    <t>VCCA3</t>
  </si>
  <si>
    <t>VCCA4</t>
  </si>
  <si>
    <t>VCCD_PLL3</t>
  </si>
  <si>
    <t>VCCD_PLL4</t>
  </si>
  <si>
    <t>VCC_CLKIN8B</t>
  </si>
  <si>
    <t>.end_part_info</t>
  </si>
  <si>
    <t>EP4CE10</t>
  </si>
  <si>
    <t>TQFP_144</t>
  </si>
  <si>
    <t>FBGA_256</t>
  </si>
  <si>
    <t>EP4CE115</t>
  </si>
  <si>
    <t>FBGA_484</t>
  </si>
  <si>
    <t>FBGA_780</t>
  </si>
  <si>
    <t>EP4CE15</t>
  </si>
  <si>
    <t>EP4CE22</t>
  </si>
  <si>
    <t>EP4CE30</t>
  </si>
  <si>
    <t>EP4CE40</t>
  </si>
  <si>
    <t>EP4CE55</t>
  </si>
  <si>
    <t>EP4CE6</t>
  </si>
  <si>
    <t>EP4CE75</t>
  </si>
  <si>
    <t>EP4CGX110</t>
  </si>
  <si>
    <t>FBGA_672</t>
  </si>
  <si>
    <t>FBGA_896</t>
  </si>
  <si>
    <t>EP4CGX150</t>
  </si>
  <si>
    <t>EP4CGX15</t>
  </si>
  <si>
    <t>FBGA_169</t>
  </si>
  <si>
    <t>QFN_148</t>
  </si>
  <si>
    <t>EP4CGX22</t>
  </si>
  <si>
    <t>FBGA_324</t>
  </si>
  <si>
    <t>EP4CGX30</t>
  </si>
  <si>
    <t>EP4CGX30A</t>
  </si>
  <si>
    <t>EP4CGX50</t>
  </si>
  <si>
    <t>EP4CGX75</t>
  </si>
  <si>
    <t>Die_Pin</t>
  </si>
  <si>
    <t xml:space="preserve"> Rdie (mOhm)</t>
  </si>
  <si>
    <t xml:space="preserve"> Cdie (nF)</t>
  </si>
  <si>
    <t>EP4CE10_VCCINT</t>
  </si>
  <si>
    <t>EP4CE10_VCCIO1</t>
  </si>
  <si>
    <t>EP4CE10_VCCIO2</t>
  </si>
  <si>
    <t>EP4CE10_VCCIO3</t>
  </si>
  <si>
    <t>EP4CE10_VCCIO4</t>
  </si>
  <si>
    <t>EP4CE10_VCCIO5</t>
  </si>
  <si>
    <t>EP4CE10_VCCIO6</t>
  </si>
  <si>
    <t>EP4CE10_VCCIO7</t>
  </si>
  <si>
    <t>EP4CE10_VCCIO8</t>
  </si>
  <si>
    <t>EP4CE10_VCCA1</t>
  </si>
  <si>
    <t>EP4CE10_VCCA2</t>
  </si>
  <si>
    <t>EP4CE10_VCCD_PLL1</t>
  </si>
  <si>
    <t>EP4CE10_VCCD_PLL2</t>
  </si>
  <si>
    <t>EP4CE115_VCCINT</t>
  </si>
  <si>
    <t>EP4CE115_VCCIO1</t>
  </si>
  <si>
    <t>EP4CE115_VCCIO2</t>
  </si>
  <si>
    <t>EP4CE115_VCCIO3</t>
  </si>
  <si>
    <t>EP4CE115_VCCIO4</t>
  </si>
  <si>
    <t>EP4CE115_VCCIO5</t>
  </si>
  <si>
    <t>EP4CE115_VCCIO6</t>
  </si>
  <si>
    <t>EP4CE115_VCCIO7</t>
  </si>
  <si>
    <t>EP4CE115_VCCIO8</t>
  </si>
  <si>
    <t>EP4CE115_VCCA1</t>
  </si>
  <si>
    <t>EP4CE115_VCCA2</t>
  </si>
  <si>
    <t>EP4CE115_VCCA3</t>
  </si>
  <si>
    <t>EP4CE115_VCCA4</t>
  </si>
  <si>
    <t>EP4CE115_VCCD_PLL1</t>
  </si>
  <si>
    <t>EP4CE115_VCCD_PLL2</t>
  </si>
  <si>
    <t>EP4CE115_VCCD_PLL3</t>
  </si>
  <si>
    <t>EP4CE115_VCCD_PLL4</t>
  </si>
  <si>
    <t>EP4CE15_VCCINT</t>
  </si>
  <si>
    <t>EP4CE15_VCCIO1</t>
  </si>
  <si>
    <t>EP4CE15_VCCIO2</t>
  </si>
  <si>
    <t>EP4CE15_VCCIO3</t>
  </si>
  <si>
    <t>EP4CE15_VCCIO4</t>
  </si>
  <si>
    <t>EP4CE15_VCCIO5</t>
  </si>
  <si>
    <t>EP4CE15_VCCIO6</t>
  </si>
  <si>
    <t>EP4CE15_VCCIO7</t>
  </si>
  <si>
    <t>EP4CE15_VCCIO8</t>
  </si>
  <si>
    <t>EP4CE15_VCCA1</t>
  </si>
  <si>
    <t>EP4CE15_VCCA2</t>
  </si>
  <si>
    <t>EP4CE15_VCCA3</t>
  </si>
  <si>
    <t>EP4CE15_VCCA4</t>
  </si>
  <si>
    <t>EP4CE15_VCCD_PLL1</t>
  </si>
  <si>
    <t>EP4CE15_VCCD_PLL2</t>
  </si>
  <si>
    <t>EP4CE15_VCCD_PLL3</t>
  </si>
  <si>
    <t>EP4CE15_VCCD_PLL4</t>
  </si>
  <si>
    <t>EP4CE22_VCCINT</t>
  </si>
  <si>
    <t>EP4CE22_VCCIO1</t>
  </si>
  <si>
    <t>EP4CE22_VCCIO2</t>
  </si>
  <si>
    <t>EP4CE22_VCCIO3</t>
  </si>
  <si>
    <t>EP4CE22_VCCIO4</t>
  </si>
  <si>
    <t>EP4CE22_VCCIO5</t>
  </si>
  <si>
    <t>EP4CE22_VCCIO6</t>
  </si>
  <si>
    <t>EP4CE22_VCCIO7</t>
  </si>
  <si>
    <t>EP4CE22_VCCIO8</t>
  </si>
  <si>
    <t>EP4CE22_VCCA1</t>
  </si>
  <si>
    <t>EP4CE22_VCCA2</t>
  </si>
  <si>
    <t>EP4CE22_VCCA3</t>
  </si>
  <si>
    <t>EP4CE22_VCCA4</t>
  </si>
  <si>
    <t>EP4CE22_VCCD_PLL1</t>
  </si>
  <si>
    <t>EP4CE22_VCCD_PLL2</t>
  </si>
  <si>
    <t>EP4CE22_VCCD_PLL3</t>
  </si>
  <si>
    <t>EP4CE22_VCCD_PLL4</t>
  </si>
  <si>
    <t>EP4CE30_VCCINT</t>
  </si>
  <si>
    <t>EP4CE30_VCCIO1</t>
  </si>
  <si>
    <t>EP4CE30_VCCIO2</t>
  </si>
  <si>
    <t>EP4CE30_VCCIO3</t>
  </si>
  <si>
    <t>EP4CE30_VCCIO4</t>
  </si>
  <si>
    <t>EP4CE30_VCCIO5</t>
  </si>
  <si>
    <t>EP4CE30_VCCIO6</t>
  </si>
  <si>
    <t>EP4CE30_VCCIO7</t>
  </si>
  <si>
    <t>EP4CE30_VCCIO8</t>
  </si>
  <si>
    <t>EP4CE30_VCCA1</t>
  </si>
  <si>
    <t>EP4CE30_VCCA2</t>
  </si>
  <si>
    <t>EP4CE30_VCCA3</t>
  </si>
  <si>
    <t>EP4CE30_VCCA4</t>
  </si>
  <si>
    <t>EP4CE30_VCCD_PLL1</t>
  </si>
  <si>
    <t>EP4CE30_VCCD_PLL2</t>
  </si>
  <si>
    <t>EP4CE30_VCCD_PLL3</t>
  </si>
  <si>
    <t>EP4CE30_VCCD_PLL4</t>
  </si>
  <si>
    <t>EP4CE40_VCCINT</t>
  </si>
  <si>
    <t>EP4CE40_VCCIO1</t>
  </si>
  <si>
    <t>EP4CE40_VCCIO2</t>
  </si>
  <si>
    <t>EP4CE40_VCCIO3</t>
  </si>
  <si>
    <t>EP4CE40_VCCIO4</t>
  </si>
  <si>
    <t>EP4CE40_VCCIO5</t>
  </si>
  <si>
    <t>EP4CE40_VCCIO6</t>
  </si>
  <si>
    <t>Virtual of GX150</t>
  </si>
  <si>
    <t>Virtual of 150</t>
  </si>
  <si>
    <t>EP4CGX110CF23_VCC_CLKIN8B</t>
  </si>
  <si>
    <t>EP4CGX150CF23_VCC_CLKIN8B</t>
  </si>
  <si>
    <t xml:space="preserve"> Release Notes</t>
  </si>
  <si>
    <t xml:space="preserve"> Initial Release. Cyclone IV E and Cyclone IV GX support.</t>
  </si>
  <si>
    <t xml:space="preserve"> Support for GX 110 and 150C devices. Auto decoupling beta.</t>
  </si>
  <si>
    <t xml:space="preserve"> 10.0</t>
  </si>
  <si>
    <t xml:space="preserve"> 10.0 SP1</t>
  </si>
  <si>
    <t xml:space="preserve"> Version</t>
  </si>
  <si>
    <t>PDN Design Tool 10.0SP1</t>
  </si>
  <si>
    <t>EP4CGX110_VCC_CLKIN8B</t>
  </si>
</sst>
</file>

<file path=xl/styles.xml><?xml version="1.0" encoding="utf-8"?>
<styleSheet xmlns="http://schemas.openxmlformats.org/spreadsheetml/2006/main">
  <numFmts count="10">
    <numFmt numFmtId="164" formatCode="0.000E+00"/>
    <numFmt numFmtId="165" formatCode="0.0000"/>
    <numFmt numFmtId="166" formatCode="0.0"/>
    <numFmt numFmtId="167" formatCode="0.000"/>
    <numFmt numFmtId="168" formatCode="0.00000"/>
    <numFmt numFmtId="169" formatCode="0.0E+00"/>
    <numFmt numFmtId="170" formatCode="0000"/>
    <numFmt numFmtId="171" formatCode="[$-F400]h:mm:ss\ AM/PM"/>
    <numFmt numFmtId="172" formatCode="0.000000000000"/>
    <numFmt numFmtId="173" formatCode="0.0%"/>
  </numFmts>
  <fonts count="74">
    <font>
      <sz val="10"/>
      <name val="Arial"/>
    </font>
    <font>
      <sz val="10"/>
      <name val="Arial"/>
    </font>
    <font>
      <sz val="8"/>
      <name val="Arial"/>
      <family val="2"/>
    </font>
    <font>
      <b/>
      <sz val="10"/>
      <name val="Arial"/>
      <family val="2"/>
    </font>
    <font>
      <sz val="10"/>
      <name val="Arial"/>
      <family val="2"/>
    </font>
    <font>
      <u/>
      <sz val="10"/>
      <color indexed="12"/>
      <name val="Arial"/>
      <family val="2"/>
    </font>
    <font>
      <b/>
      <sz val="10"/>
      <color indexed="12"/>
      <name val="Arial"/>
      <family val="2"/>
    </font>
    <font>
      <b/>
      <sz val="10"/>
      <color indexed="10"/>
      <name val="Arial"/>
      <family val="2"/>
    </font>
    <font>
      <b/>
      <sz val="10"/>
      <color indexed="9"/>
      <name val="Arial"/>
      <family val="2"/>
    </font>
    <font>
      <b/>
      <sz val="12"/>
      <color indexed="9"/>
      <name val="Arial"/>
      <family val="2"/>
    </font>
    <font>
      <sz val="10"/>
      <color indexed="8"/>
      <name val="Arial"/>
      <family val="2"/>
    </font>
    <font>
      <b/>
      <sz val="8"/>
      <color indexed="9"/>
      <name val="Arial"/>
      <family val="2"/>
    </font>
    <font>
      <sz val="10"/>
      <color indexed="10"/>
      <name val="Arial"/>
      <family val="2"/>
    </font>
    <font>
      <b/>
      <sz val="8"/>
      <name val="Arial"/>
      <family val="2"/>
    </font>
    <font>
      <sz val="10"/>
      <color indexed="9"/>
      <name val="Arial"/>
      <family val="2"/>
    </font>
    <font>
      <sz val="10"/>
      <color indexed="12"/>
      <name val="Arial"/>
      <family val="2"/>
    </font>
    <font>
      <b/>
      <sz val="8"/>
      <name val="Arial"/>
      <family val="2"/>
    </font>
    <font>
      <b/>
      <u/>
      <sz val="10"/>
      <color indexed="9"/>
      <name val="Arial"/>
      <family val="2"/>
    </font>
    <font>
      <b/>
      <u/>
      <sz val="8"/>
      <name val="Arial"/>
      <family val="2"/>
    </font>
    <font>
      <b/>
      <sz val="20"/>
      <name val="Arial"/>
      <family val="2"/>
    </font>
    <font>
      <i/>
      <sz val="10"/>
      <name val="Arial"/>
      <family val="2"/>
    </font>
    <font>
      <sz val="8"/>
      <color indexed="81"/>
      <name val="Tahoma"/>
      <family val="2"/>
    </font>
    <font>
      <b/>
      <sz val="8"/>
      <color indexed="81"/>
      <name val="Tahoma"/>
      <family val="2"/>
    </font>
    <font>
      <sz val="10"/>
      <color indexed="9"/>
      <name val="Arial"/>
      <family val="2"/>
    </font>
    <font>
      <sz val="10"/>
      <name val="Arial"/>
      <family val="2"/>
    </font>
    <font>
      <sz val="9"/>
      <name val="Arial"/>
      <family val="2"/>
    </font>
    <font>
      <sz val="8"/>
      <name val="Arial"/>
      <family val="2"/>
    </font>
    <font>
      <i/>
      <sz val="10"/>
      <color indexed="12"/>
      <name val="Arial"/>
      <family val="2"/>
    </font>
    <font>
      <sz val="10"/>
      <color indexed="81"/>
      <name val="Tahoma"/>
      <family val="2"/>
    </font>
    <font>
      <b/>
      <sz val="10"/>
      <color indexed="9"/>
      <name val="Arial"/>
      <family val="2"/>
    </font>
    <font>
      <b/>
      <sz val="11"/>
      <color indexed="10"/>
      <name val="Arial"/>
      <family val="2"/>
    </font>
    <font>
      <b/>
      <sz val="12"/>
      <name val="Times New Roman"/>
      <family val="1"/>
    </font>
    <font>
      <sz val="12"/>
      <name val="Times New Roman"/>
      <family val="1"/>
    </font>
    <font>
      <b/>
      <vertAlign val="superscript"/>
      <sz val="12"/>
      <color indexed="9"/>
      <name val="Times New Roman"/>
      <family val="1"/>
    </font>
    <font>
      <b/>
      <sz val="12"/>
      <color indexed="9"/>
      <name val="Times New Roman"/>
      <family val="1"/>
    </font>
    <font>
      <b/>
      <sz val="16"/>
      <color indexed="9"/>
      <name val="Arial"/>
      <family val="2"/>
    </font>
    <font>
      <b/>
      <i/>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sz val="11"/>
      <color indexed="8"/>
      <name val="Calibri"/>
      <family val="2"/>
    </font>
    <font>
      <b/>
      <sz val="11"/>
      <color indexed="9"/>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s>
  <fills count="88">
    <fill>
      <patternFill patternType="none"/>
    </fill>
    <fill>
      <patternFill patternType="gray125"/>
    </fill>
    <fill>
      <patternFill patternType="solid">
        <fgColor indexed="31"/>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30"/>
        <bgColor indexed="64"/>
      </patternFill>
    </fill>
    <fill>
      <patternFill patternType="solid">
        <fgColor indexed="56"/>
        <bgColor indexed="64"/>
      </patternFill>
    </fill>
    <fill>
      <patternFill patternType="solid">
        <fgColor indexed="22"/>
        <bgColor indexed="64"/>
      </patternFill>
    </fill>
    <fill>
      <patternFill patternType="solid">
        <fgColor indexed="40"/>
        <bgColor indexed="64"/>
      </patternFill>
    </fill>
    <fill>
      <patternFill patternType="solid">
        <fgColor indexed="53"/>
        <bgColor indexed="64"/>
      </patternFill>
    </fill>
    <fill>
      <patternFill patternType="solid">
        <fgColor indexed="19"/>
        <bgColor indexed="64"/>
      </patternFill>
    </fill>
    <fill>
      <patternFill patternType="solid">
        <fgColor indexed="17"/>
        <bgColor indexed="64"/>
      </patternFill>
    </fill>
    <fill>
      <patternFill patternType="solid">
        <fgColor indexed="21"/>
        <bgColor indexed="64"/>
      </patternFill>
    </fill>
    <fill>
      <patternFill patternType="solid">
        <fgColor indexed="12"/>
        <bgColor indexed="64"/>
      </patternFill>
    </fill>
    <fill>
      <patternFill patternType="solid">
        <fgColor indexed="52"/>
        <bgColor indexed="64"/>
      </patternFill>
    </fill>
    <fill>
      <patternFill patternType="solid">
        <fgColor indexed="50"/>
        <bgColor indexed="64"/>
      </patternFill>
    </fill>
    <fill>
      <patternFill patternType="solid">
        <fgColor indexed="57"/>
        <bgColor indexed="64"/>
      </patternFill>
    </fill>
    <fill>
      <patternFill patternType="solid">
        <fgColor indexed="49"/>
        <bgColor indexed="64"/>
      </patternFill>
    </fill>
    <fill>
      <patternFill patternType="solid">
        <fgColor indexed="48"/>
        <bgColor indexed="64"/>
      </patternFill>
    </fill>
    <fill>
      <patternFill patternType="solid">
        <fgColor indexed="20"/>
        <bgColor indexed="64"/>
      </patternFill>
    </fill>
    <fill>
      <patternFill patternType="solid">
        <fgColor indexed="14"/>
        <bgColor indexed="64"/>
      </patternFill>
    </fill>
    <fill>
      <patternFill patternType="solid">
        <fgColor indexed="51"/>
        <bgColor indexed="64"/>
      </patternFill>
    </fill>
    <fill>
      <patternFill patternType="solid">
        <fgColor indexed="11"/>
        <bgColor indexed="64"/>
      </patternFill>
    </fill>
    <fill>
      <patternFill patternType="solid">
        <fgColor indexed="61"/>
        <bgColor indexed="64"/>
      </patternFill>
    </fill>
    <fill>
      <patternFill patternType="solid">
        <fgColor indexed="45"/>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44"/>
        <bgColor indexed="64"/>
      </patternFill>
    </fill>
    <fill>
      <patternFill patternType="solid">
        <fgColor indexed="46"/>
        <bgColor indexed="64"/>
      </patternFill>
    </fill>
    <fill>
      <patternFill patternType="solid">
        <fgColor indexed="9"/>
        <bgColor indexed="64"/>
      </patternFill>
    </fill>
    <fill>
      <patternFill patternType="solid">
        <fgColor indexed="43"/>
        <bgColor indexed="64"/>
      </patternFill>
    </fill>
    <fill>
      <patternFill patternType="solid">
        <fgColor indexed="15"/>
        <bgColor indexed="64"/>
      </patternFill>
    </fill>
    <fill>
      <patternFill patternType="solid">
        <fgColor indexed="16"/>
        <bgColor indexed="64"/>
      </patternFill>
    </fill>
    <fill>
      <patternFill patternType="solid">
        <fgColor indexed="55"/>
        <bgColor indexed="64"/>
      </patternFill>
    </fill>
    <fill>
      <patternFill patternType="solid">
        <fgColor indexed="30"/>
        <bgColor indexed="9"/>
      </patternFill>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9.9978637043366805E-2"/>
        <bgColor indexed="64"/>
      </patternFill>
    </fill>
  </fills>
  <borders count="10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thin">
        <color indexed="64"/>
      </right>
      <top style="medium">
        <color indexed="64"/>
      </top>
      <bottom/>
      <diagonal/>
    </border>
    <border>
      <left style="medium">
        <color indexed="64"/>
      </left>
      <right style="medium">
        <color indexed="64"/>
      </right>
      <top/>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medium">
        <color indexed="64"/>
      </bottom>
      <diagonal/>
    </border>
    <border>
      <left/>
      <right style="medium">
        <color indexed="64"/>
      </right>
      <top/>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9"/>
      </right>
      <top/>
      <bottom/>
      <diagonal/>
    </border>
    <border>
      <left/>
      <right style="thin">
        <color indexed="9"/>
      </right>
      <top/>
      <bottom style="thin">
        <color indexed="64"/>
      </bottom>
      <diagonal/>
    </border>
    <border>
      <left style="thin">
        <color indexed="9"/>
      </left>
      <right/>
      <top/>
      <bottom/>
      <diagonal/>
    </border>
    <border>
      <left style="thin">
        <color indexed="9"/>
      </left>
      <right/>
      <top/>
      <bottom style="thin">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thick">
        <color indexed="64"/>
      </top>
      <bottom/>
      <diagonal/>
    </border>
    <border>
      <left style="thick">
        <color indexed="64"/>
      </left>
      <right/>
      <top/>
      <bottom/>
      <diagonal/>
    </border>
    <border>
      <left style="thick">
        <color indexed="64"/>
      </left>
      <right/>
      <top/>
      <bottom style="thick">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99">
    <xf numFmtId="0" fontId="0" fillId="0" borderId="0"/>
    <xf numFmtId="0" fontId="24" fillId="0" borderId="0"/>
    <xf numFmtId="0" fontId="4" fillId="0" borderId="0"/>
    <xf numFmtId="0" fontId="37" fillId="2" borderId="0" applyNumberFormat="0" applyBorder="0" applyAlignment="0" applyProtection="0"/>
    <xf numFmtId="0" fontId="57" fillId="56" borderId="0" applyNumberFormat="0" applyBorder="0" applyAlignment="0" applyProtection="0"/>
    <xf numFmtId="0" fontId="37" fillId="3" borderId="0" applyNumberFormat="0" applyBorder="0" applyAlignment="0" applyProtection="0"/>
    <xf numFmtId="0" fontId="57" fillId="57" borderId="0" applyNumberFormat="0" applyBorder="0" applyAlignment="0" applyProtection="0"/>
    <xf numFmtId="0" fontId="37" fillId="5" borderId="0" applyNumberFormat="0" applyBorder="0" applyAlignment="0" applyProtection="0"/>
    <xf numFmtId="0" fontId="57" fillId="58" borderId="0" applyNumberFormat="0" applyBorder="0" applyAlignment="0" applyProtection="0"/>
    <xf numFmtId="0" fontId="37" fillId="7" borderId="0" applyNumberFormat="0" applyBorder="0" applyAlignment="0" applyProtection="0"/>
    <xf numFmtId="0" fontId="57" fillId="59" borderId="0" applyNumberFormat="0" applyBorder="0" applyAlignment="0" applyProtection="0"/>
    <xf numFmtId="0" fontId="37" fillId="8" borderId="0" applyNumberFormat="0" applyBorder="0" applyAlignment="0" applyProtection="0"/>
    <xf numFmtId="0" fontId="57" fillId="60" borderId="0" applyNumberFormat="0" applyBorder="0" applyAlignment="0" applyProtection="0"/>
    <xf numFmtId="0" fontId="37" fillId="4" borderId="0" applyNumberFormat="0" applyBorder="0" applyAlignment="0" applyProtection="0"/>
    <xf numFmtId="0" fontId="57" fillId="61" borderId="0" applyNumberFormat="0" applyBorder="0" applyAlignment="0" applyProtection="0"/>
    <xf numFmtId="0" fontId="37" fillId="9" borderId="0" applyNumberFormat="0" applyBorder="0" applyAlignment="0" applyProtection="0"/>
    <xf numFmtId="0" fontId="57" fillId="62" borderId="0" applyNumberFormat="0" applyBorder="0" applyAlignment="0" applyProtection="0"/>
    <xf numFmtId="0" fontId="37" fillId="11" borderId="0" applyNumberFormat="0" applyBorder="0" applyAlignment="0" applyProtection="0"/>
    <xf numFmtId="0" fontId="57" fillId="63" borderId="0" applyNumberFormat="0" applyBorder="0" applyAlignment="0" applyProtection="0"/>
    <xf numFmtId="0" fontId="37" fillId="12" borderId="0" applyNumberFormat="0" applyBorder="0" applyAlignment="0" applyProtection="0"/>
    <xf numFmtId="0" fontId="57" fillId="64" borderId="0" applyNumberFormat="0" applyBorder="0" applyAlignment="0" applyProtection="0"/>
    <xf numFmtId="0" fontId="37" fillId="7" borderId="0" applyNumberFormat="0" applyBorder="0" applyAlignment="0" applyProtection="0"/>
    <xf numFmtId="0" fontId="57" fillId="65" borderId="0" applyNumberFormat="0" applyBorder="0" applyAlignment="0" applyProtection="0"/>
    <xf numFmtId="0" fontId="37" fillId="9" borderId="0" applyNumberFormat="0" applyBorder="0" applyAlignment="0" applyProtection="0"/>
    <xf numFmtId="0" fontId="57" fillId="66" borderId="0" applyNumberFormat="0" applyBorder="0" applyAlignment="0" applyProtection="0"/>
    <xf numFmtId="0" fontId="37" fillId="14" borderId="0" applyNumberFormat="0" applyBorder="0" applyAlignment="0" applyProtection="0"/>
    <xf numFmtId="0" fontId="57" fillId="67" borderId="0" applyNumberFormat="0" applyBorder="0" applyAlignment="0" applyProtection="0"/>
    <xf numFmtId="0" fontId="38" fillId="15" borderId="0" applyNumberFormat="0" applyBorder="0" applyAlignment="0" applyProtection="0"/>
    <xf numFmtId="0" fontId="58" fillId="68" borderId="0" applyNumberFormat="0" applyBorder="0" applyAlignment="0" applyProtection="0"/>
    <xf numFmtId="0" fontId="38" fillId="11" borderId="0" applyNumberFormat="0" applyBorder="0" applyAlignment="0" applyProtection="0"/>
    <xf numFmtId="0" fontId="58" fillId="69" borderId="0" applyNumberFormat="0" applyBorder="0" applyAlignment="0" applyProtection="0"/>
    <xf numFmtId="0" fontId="38" fillId="12" borderId="0" applyNumberFormat="0" applyBorder="0" applyAlignment="0" applyProtection="0"/>
    <xf numFmtId="0" fontId="58" fillId="70" borderId="0" applyNumberFormat="0" applyBorder="0" applyAlignment="0" applyProtection="0"/>
    <xf numFmtId="0" fontId="38" fillId="17" borderId="0" applyNumberFormat="0" applyBorder="0" applyAlignment="0" applyProtection="0"/>
    <xf numFmtId="0" fontId="58" fillId="71" borderId="0" applyNumberFormat="0" applyBorder="0" applyAlignment="0" applyProtection="0"/>
    <xf numFmtId="0" fontId="38" fillId="16" borderId="0" applyNumberFormat="0" applyBorder="0" applyAlignment="0" applyProtection="0"/>
    <xf numFmtId="0" fontId="58" fillId="72" borderId="0" applyNumberFormat="0" applyBorder="0" applyAlignment="0" applyProtection="0"/>
    <xf numFmtId="0" fontId="38" fillId="18" borderId="0" applyNumberFormat="0" applyBorder="0" applyAlignment="0" applyProtection="0"/>
    <xf numFmtId="0" fontId="58" fillId="73" borderId="0" applyNumberFormat="0" applyBorder="0" applyAlignment="0" applyProtection="0"/>
    <xf numFmtId="0" fontId="38" fillId="19" borderId="0" applyNumberFormat="0" applyBorder="0" applyAlignment="0" applyProtection="0"/>
    <xf numFmtId="0" fontId="58" fillId="74" borderId="0" applyNumberFormat="0" applyBorder="0" applyAlignment="0" applyProtection="0"/>
    <xf numFmtId="0" fontId="38" fillId="20" borderId="0" applyNumberFormat="0" applyBorder="0" applyAlignment="0" applyProtection="0"/>
    <xf numFmtId="0" fontId="58" fillId="75" borderId="0" applyNumberFormat="0" applyBorder="0" applyAlignment="0" applyProtection="0"/>
    <xf numFmtId="0" fontId="38" fillId="21" borderId="0" applyNumberFormat="0" applyBorder="0" applyAlignment="0" applyProtection="0"/>
    <xf numFmtId="0" fontId="58" fillId="76" borderId="0" applyNumberFormat="0" applyBorder="0" applyAlignment="0" applyProtection="0"/>
    <xf numFmtId="0" fontId="38" fillId="17" borderId="0" applyNumberFormat="0" applyBorder="0" applyAlignment="0" applyProtection="0"/>
    <xf numFmtId="0" fontId="58" fillId="77" borderId="0" applyNumberFormat="0" applyBorder="0" applyAlignment="0" applyProtection="0"/>
    <xf numFmtId="0" fontId="38" fillId="16" borderId="0" applyNumberFormat="0" applyBorder="0" applyAlignment="0" applyProtection="0"/>
    <xf numFmtId="0" fontId="58" fillId="78" borderId="0" applyNumberFormat="0" applyBorder="0" applyAlignment="0" applyProtection="0"/>
    <xf numFmtId="0" fontId="38" fillId="22" borderId="0" applyNumberFormat="0" applyBorder="0" applyAlignment="0" applyProtection="0"/>
    <xf numFmtId="0" fontId="58" fillId="79" borderId="0" applyNumberFormat="0" applyBorder="0" applyAlignment="0" applyProtection="0"/>
    <xf numFmtId="0" fontId="39" fillId="3" borderId="0" applyNumberFormat="0" applyBorder="0" applyAlignment="0" applyProtection="0"/>
    <xf numFmtId="0" fontId="59" fillId="80" borderId="0" applyNumberFormat="0" applyBorder="0" applyAlignment="0" applyProtection="0"/>
    <xf numFmtId="0" fontId="40" fillId="10" borderId="1" applyNumberFormat="0" applyAlignment="0" applyProtection="0"/>
    <xf numFmtId="0" fontId="60" fillId="81" borderId="92" applyNumberFormat="0" applyAlignment="0" applyProtection="0"/>
    <xf numFmtId="0" fontId="41" fillId="23" borderId="2" applyNumberFormat="0" applyAlignment="0" applyProtection="0"/>
    <xf numFmtId="0" fontId="61" fillId="82" borderId="93" applyNumberFormat="0" applyAlignment="0" applyProtection="0"/>
    <xf numFmtId="0" fontId="42" fillId="0" borderId="0" applyNumberFormat="0" applyFill="0" applyBorder="0" applyAlignment="0" applyProtection="0"/>
    <xf numFmtId="0" fontId="62" fillId="0" borderId="0" applyNumberFormat="0" applyFill="0" applyBorder="0" applyAlignment="0" applyProtection="0"/>
    <xf numFmtId="0" fontId="43" fillId="5" borderId="0" applyNumberFormat="0" applyBorder="0" applyAlignment="0" applyProtection="0"/>
    <xf numFmtId="0" fontId="63" fillId="83" borderId="0" applyNumberFormat="0" applyBorder="0" applyAlignment="0" applyProtection="0"/>
    <xf numFmtId="0" fontId="44" fillId="0" borderId="3" applyNumberFormat="0" applyFill="0" applyAlignment="0" applyProtection="0"/>
    <xf numFmtId="0" fontId="64" fillId="0" borderId="94" applyNumberFormat="0" applyFill="0" applyAlignment="0" applyProtection="0"/>
    <xf numFmtId="0" fontId="45" fillId="0" borderId="4" applyNumberFormat="0" applyFill="0" applyAlignment="0" applyProtection="0"/>
    <xf numFmtId="0" fontId="65" fillId="0" borderId="95" applyNumberFormat="0" applyFill="0" applyAlignment="0" applyProtection="0"/>
    <xf numFmtId="0" fontId="46" fillId="0" borderId="5" applyNumberFormat="0" applyFill="0" applyAlignment="0" applyProtection="0"/>
    <xf numFmtId="0" fontId="66" fillId="0" borderId="96" applyNumberFormat="0" applyFill="0" applyAlignment="0" applyProtection="0"/>
    <xf numFmtId="0" fontId="46" fillId="0" borderId="0" applyNumberFormat="0" applyFill="0" applyBorder="0" applyAlignment="0" applyProtection="0"/>
    <xf numFmtId="0" fontId="66" fillId="0" borderId="0" applyNumberFormat="0" applyFill="0" applyBorder="0" applyAlignment="0" applyProtection="0"/>
    <xf numFmtId="0" fontId="5" fillId="0" borderId="0" applyNumberFormat="0" applyFill="0" applyBorder="0" applyAlignment="0" applyProtection="0">
      <alignment vertical="top"/>
      <protection locked="0"/>
    </xf>
    <xf numFmtId="0" fontId="47" fillId="4" borderId="1" applyNumberFormat="0" applyAlignment="0" applyProtection="0"/>
    <xf numFmtId="0" fontId="67" fillId="84" borderId="92" applyNumberFormat="0" applyAlignment="0" applyProtection="0"/>
    <xf numFmtId="0" fontId="48" fillId="0" borderId="6" applyNumberFormat="0" applyFill="0" applyAlignment="0" applyProtection="0"/>
    <xf numFmtId="0" fontId="68" fillId="0" borderId="97" applyNumberFormat="0" applyFill="0" applyAlignment="0" applyProtection="0"/>
    <xf numFmtId="0" fontId="49" fillId="13" borderId="0" applyNumberFormat="0" applyBorder="0" applyAlignment="0" applyProtection="0"/>
    <xf numFmtId="0" fontId="69" fillId="85" borderId="0" applyNumberFormat="0" applyBorder="0" applyAlignment="0" applyProtection="0"/>
    <xf numFmtId="0" fontId="57" fillId="0" borderId="0"/>
    <xf numFmtId="0" fontId="54" fillId="0" borderId="0"/>
    <xf numFmtId="0" fontId="4" fillId="0" borderId="0"/>
    <xf numFmtId="0" fontId="4" fillId="0" borderId="0"/>
    <xf numFmtId="0" fontId="1" fillId="0" borderId="0"/>
    <xf numFmtId="0" fontId="4" fillId="0" borderId="0"/>
    <xf numFmtId="0" fontId="4" fillId="0" borderId="0"/>
    <xf numFmtId="0" fontId="4" fillId="0" borderId="0"/>
    <xf numFmtId="0" fontId="1" fillId="0" borderId="0"/>
    <xf numFmtId="0" fontId="4" fillId="0" borderId="0"/>
    <xf numFmtId="0" fontId="4" fillId="0" borderId="0"/>
    <xf numFmtId="0" fontId="1" fillId="6" borderId="7" applyNumberFormat="0" applyFont="0" applyAlignment="0" applyProtection="0"/>
    <xf numFmtId="0" fontId="55" fillId="86" borderId="98" applyNumberFormat="0" applyFont="0" applyAlignment="0" applyProtection="0"/>
    <xf numFmtId="0" fontId="4" fillId="6" borderId="7" applyNumberFormat="0" applyFont="0" applyAlignment="0" applyProtection="0"/>
    <xf numFmtId="0" fontId="57" fillId="86" borderId="98" applyNumberFormat="0" applyFont="0" applyAlignment="0" applyProtection="0"/>
    <xf numFmtId="0" fontId="50" fillId="10" borderId="8" applyNumberFormat="0" applyAlignment="0" applyProtection="0"/>
    <xf numFmtId="0" fontId="70" fillId="81" borderId="99" applyNumberFormat="0" applyAlignment="0" applyProtection="0"/>
    <xf numFmtId="0" fontId="51" fillId="0" borderId="0" applyNumberFormat="0" applyFill="0" applyBorder="0" applyAlignment="0" applyProtection="0"/>
    <xf numFmtId="0" fontId="71" fillId="0" borderId="0" applyNumberFormat="0" applyFill="0" applyBorder="0" applyAlignment="0" applyProtection="0"/>
    <xf numFmtId="0" fontId="52" fillId="0" borderId="9" applyNumberFormat="0" applyFill="0" applyAlignment="0" applyProtection="0"/>
    <xf numFmtId="0" fontId="72" fillId="0" borderId="100" applyNumberFormat="0" applyFill="0" applyAlignment="0" applyProtection="0"/>
    <xf numFmtId="0" fontId="53" fillId="0" borderId="0" applyNumberFormat="0" applyFill="0" applyBorder="0" applyAlignment="0" applyProtection="0"/>
    <xf numFmtId="0" fontId="73" fillId="0" borderId="0" applyNumberFormat="0" applyFill="0" applyBorder="0" applyAlignment="0" applyProtection="0"/>
  </cellStyleXfs>
  <cellXfs count="853">
    <xf numFmtId="0" fontId="0" fillId="0" borderId="0" xfId="0"/>
    <xf numFmtId="0" fontId="0" fillId="0" borderId="0" xfId="1" applyFont="1" applyFill="1" applyBorder="1"/>
    <xf numFmtId="0" fontId="0" fillId="24" borderId="0" xfId="1" applyFont="1" applyFill="1" applyBorder="1"/>
    <xf numFmtId="0" fontId="0" fillId="25" borderId="0" xfId="1" applyFont="1" applyFill="1" applyBorder="1"/>
    <xf numFmtId="0" fontId="0" fillId="26" borderId="0" xfId="1" applyFont="1" applyFill="1" applyBorder="1"/>
    <xf numFmtId="0" fontId="0" fillId="26" borderId="0" xfId="1" applyFont="1" applyFill="1"/>
    <xf numFmtId="0" fontId="3" fillId="26" borderId="0" xfId="1" applyFont="1" applyFill="1" applyAlignment="1">
      <alignment horizontal="center"/>
    </xf>
    <xf numFmtId="0" fontId="0" fillId="26" borderId="0" xfId="1" applyFont="1" applyFill="1" applyAlignment="1">
      <alignment horizontal="center"/>
    </xf>
    <xf numFmtId="0" fontId="0" fillId="0" borderId="0" xfId="1" applyFont="1" applyFill="1"/>
    <xf numFmtId="0" fontId="0" fillId="26" borderId="0" xfId="1" applyFont="1" applyFill="1" applyAlignment="1"/>
    <xf numFmtId="0" fontId="2" fillId="26" borderId="0" xfId="1" applyFont="1" applyFill="1" applyBorder="1"/>
    <xf numFmtId="0" fontId="11" fillId="26" borderId="0" xfId="1" applyFont="1" applyFill="1" applyBorder="1" applyAlignment="1">
      <alignment horizontal="center"/>
    </xf>
    <xf numFmtId="0" fontId="11" fillId="24" borderId="10" xfId="1" applyFont="1" applyFill="1" applyBorder="1" applyAlignment="1">
      <alignment horizontal="center"/>
    </xf>
    <xf numFmtId="0" fontId="2" fillId="26" borderId="0" xfId="1" applyFont="1" applyFill="1"/>
    <xf numFmtId="0" fontId="2" fillId="0" borderId="0" xfId="1" applyFont="1"/>
    <xf numFmtId="165" fontId="0" fillId="27" borderId="11" xfId="1" applyNumberFormat="1" applyFont="1" applyFill="1" applyBorder="1" applyAlignment="1" applyProtection="1">
      <alignment horizontal="center" vertical="center"/>
    </xf>
    <xf numFmtId="165" fontId="0" fillId="27" borderId="12" xfId="1" applyNumberFormat="1" applyFont="1" applyFill="1" applyBorder="1" applyAlignment="1" applyProtection="1">
      <alignment horizontal="center" vertical="center"/>
    </xf>
    <xf numFmtId="165" fontId="0" fillId="27" borderId="13" xfId="1" applyNumberFormat="1" applyFont="1" applyFill="1" applyBorder="1" applyAlignment="1" applyProtection="1">
      <alignment horizontal="center" vertical="center"/>
    </xf>
    <xf numFmtId="0" fontId="11" fillId="24" borderId="14" xfId="1" applyFont="1" applyFill="1" applyBorder="1" applyAlignment="1">
      <alignment horizontal="center"/>
    </xf>
    <xf numFmtId="0" fontId="11" fillId="24" borderId="15" xfId="1" applyFont="1" applyFill="1" applyBorder="1" applyAlignment="1">
      <alignment horizontal="center"/>
    </xf>
    <xf numFmtId="0" fontId="0" fillId="24" borderId="0" xfId="1" applyFont="1" applyFill="1" applyBorder="1" applyProtection="1"/>
    <xf numFmtId="0" fontId="0" fillId="0" borderId="0" xfId="1" applyFont="1" applyProtection="1"/>
    <xf numFmtId="0" fontId="0" fillId="0" borderId="0" xfId="1" applyFont="1" applyAlignment="1" applyProtection="1">
      <alignment horizontal="left"/>
    </xf>
    <xf numFmtId="0" fontId="0" fillId="0" borderId="0" xfId="1" applyFont="1" applyBorder="1" applyAlignment="1" applyProtection="1">
      <alignment horizontal="left"/>
    </xf>
    <xf numFmtId="0" fontId="9" fillId="24" borderId="0" xfId="1" applyFont="1" applyFill="1" applyBorder="1" applyAlignment="1" applyProtection="1">
      <alignment horizontal="left"/>
    </xf>
    <xf numFmtId="0" fontId="0" fillId="25" borderId="0" xfId="1" applyFont="1" applyFill="1" applyBorder="1" applyProtection="1"/>
    <xf numFmtId="0" fontId="0" fillId="0" borderId="0" xfId="1" applyFont="1" applyFill="1" applyBorder="1" applyProtection="1"/>
    <xf numFmtId="0" fontId="0" fillId="0" borderId="0" xfId="1" applyFont="1" applyFill="1" applyProtection="1"/>
    <xf numFmtId="0" fontId="0" fillId="0" borderId="0" xfId="1" applyFont="1" applyFill="1" applyAlignment="1" applyProtection="1">
      <alignment horizontal="left"/>
    </xf>
    <xf numFmtId="0" fontId="0" fillId="26" borderId="0" xfId="1" applyFont="1" applyFill="1" applyBorder="1" applyProtection="1"/>
    <xf numFmtId="0" fontId="0" fillId="26" borderId="0" xfId="1" applyFont="1" applyFill="1" applyProtection="1"/>
    <xf numFmtId="0" fontId="3" fillId="26" borderId="0" xfId="1" applyFont="1" applyFill="1" applyAlignment="1" applyProtection="1">
      <alignment horizontal="center"/>
    </xf>
    <xf numFmtId="0" fontId="0" fillId="26" borderId="0" xfId="1" applyFont="1" applyFill="1" applyAlignment="1" applyProtection="1">
      <alignment horizontal="center"/>
    </xf>
    <xf numFmtId="0" fontId="0" fillId="0" borderId="0" xfId="1" applyFont="1" applyAlignment="1" applyProtection="1">
      <alignment horizontal="center"/>
    </xf>
    <xf numFmtId="0" fontId="0" fillId="26" borderId="0" xfId="1" applyFont="1" applyFill="1" applyBorder="1" applyAlignment="1" applyProtection="1">
      <alignment horizontal="center"/>
    </xf>
    <xf numFmtId="1" fontId="0" fillId="0" borderId="0" xfId="1" applyNumberFormat="1" applyFont="1" applyAlignment="1" applyProtection="1">
      <alignment horizontal="left"/>
    </xf>
    <xf numFmtId="0" fontId="8" fillId="25" borderId="16" xfId="1" applyFont="1" applyFill="1" applyBorder="1" applyAlignment="1" applyProtection="1">
      <alignment horizontal="left"/>
    </xf>
    <xf numFmtId="0" fontId="8" fillId="24" borderId="17" xfId="1" applyFont="1" applyFill="1" applyBorder="1" applyAlignment="1" applyProtection="1">
      <alignment horizontal="center"/>
    </xf>
    <xf numFmtId="0" fontId="8" fillId="24" borderId="18" xfId="1" applyFont="1" applyFill="1" applyBorder="1" applyAlignment="1" applyProtection="1">
      <alignment horizontal="center"/>
    </xf>
    <xf numFmtId="0" fontId="8" fillId="24" borderId="19" xfId="1" applyFont="1" applyFill="1" applyBorder="1" applyAlignment="1" applyProtection="1">
      <alignment horizontal="center"/>
    </xf>
    <xf numFmtId="0" fontId="8" fillId="24" borderId="20" xfId="1" applyFont="1" applyFill="1" applyBorder="1" applyAlignment="1" applyProtection="1">
      <alignment horizontal="left"/>
    </xf>
    <xf numFmtId="165" fontId="4" fillId="27" borderId="21" xfId="1" applyNumberFormat="1" applyFont="1" applyFill="1" applyBorder="1" applyAlignment="1" applyProtection="1">
      <alignment horizontal="center"/>
    </xf>
    <xf numFmtId="167" fontId="0" fillId="26" borderId="22" xfId="1" applyNumberFormat="1" applyFont="1" applyFill="1" applyBorder="1" applyAlignment="1" applyProtection="1">
      <alignment horizontal="center"/>
    </xf>
    <xf numFmtId="166" fontId="4" fillId="0" borderId="0" xfId="1" applyNumberFormat="1" applyFont="1" applyAlignment="1" applyProtection="1">
      <alignment horizontal="left"/>
    </xf>
    <xf numFmtId="0" fontId="8" fillId="24" borderId="23" xfId="1" applyFont="1" applyFill="1" applyBorder="1" applyAlignment="1" applyProtection="1">
      <alignment horizontal="left"/>
    </xf>
    <xf numFmtId="165" fontId="4" fillId="27" borderId="12" xfId="1" applyNumberFormat="1" applyFont="1" applyFill="1" applyBorder="1" applyAlignment="1" applyProtection="1">
      <alignment horizontal="center"/>
    </xf>
    <xf numFmtId="0" fontId="0" fillId="26" borderId="24" xfId="1" applyFont="1" applyFill="1" applyBorder="1" applyAlignment="1" applyProtection="1">
      <alignment horizontal="center"/>
    </xf>
    <xf numFmtId="1" fontId="4" fillId="0" borderId="0" xfId="1" applyNumberFormat="1" applyFont="1" applyFill="1" applyBorder="1" applyAlignment="1" applyProtection="1">
      <alignment horizontal="left"/>
    </xf>
    <xf numFmtId="1" fontId="4" fillId="0" borderId="0" xfId="1" applyNumberFormat="1" applyFont="1" applyAlignment="1" applyProtection="1">
      <alignment horizontal="left"/>
    </xf>
    <xf numFmtId="0" fontId="8" fillId="24" borderId="25" xfId="1" applyFont="1" applyFill="1" applyBorder="1" applyAlignment="1" applyProtection="1">
      <alignment horizontal="left"/>
    </xf>
    <xf numFmtId="165" fontId="4" fillId="27" borderId="13" xfId="1" applyNumberFormat="1" applyFont="1" applyFill="1" applyBorder="1" applyAlignment="1" applyProtection="1">
      <alignment horizontal="center"/>
    </xf>
    <xf numFmtId="0" fontId="0" fillId="26" borderId="13" xfId="1" applyFont="1" applyFill="1" applyBorder="1" applyAlignment="1" applyProtection="1">
      <alignment horizontal="center"/>
    </xf>
    <xf numFmtId="165" fontId="4" fillId="27" borderId="26" xfId="1" applyNumberFormat="1" applyFont="1" applyFill="1" applyBorder="1" applyAlignment="1" applyProtection="1">
      <alignment horizontal="center"/>
    </xf>
    <xf numFmtId="0" fontId="8" fillId="26" borderId="0" xfId="1" applyFont="1" applyFill="1" applyBorder="1" applyAlignment="1" applyProtection="1">
      <alignment horizontal="center"/>
    </xf>
    <xf numFmtId="0" fontId="4" fillId="26" borderId="0" xfId="1" applyFont="1" applyFill="1" applyBorder="1" applyAlignment="1" applyProtection="1">
      <alignment horizontal="center"/>
    </xf>
    <xf numFmtId="2" fontId="0" fillId="26" borderId="0" xfId="1" applyNumberFormat="1" applyFont="1" applyFill="1" applyBorder="1" applyAlignment="1" applyProtection="1">
      <alignment horizontal="center"/>
    </xf>
    <xf numFmtId="0" fontId="8" fillId="24" borderId="16" xfId="1" applyFont="1" applyFill="1" applyBorder="1" applyAlignment="1" applyProtection="1">
      <alignment horizontal="center"/>
    </xf>
    <xf numFmtId="0" fontId="8" fillId="24" borderId="20" xfId="1" applyFont="1" applyFill="1" applyBorder="1" applyAlignment="1" applyProtection="1">
      <alignment horizontal="center"/>
    </xf>
    <xf numFmtId="0" fontId="8" fillId="24" borderId="23" xfId="1" applyFont="1" applyFill="1" applyBorder="1" applyAlignment="1" applyProtection="1">
      <alignment horizontal="center"/>
    </xf>
    <xf numFmtId="0" fontId="8" fillId="24" borderId="25" xfId="1" applyFont="1" applyFill="1" applyBorder="1" applyAlignment="1" applyProtection="1">
      <alignment horizontal="center"/>
    </xf>
    <xf numFmtId="165" fontId="0" fillId="27" borderId="26" xfId="1" applyNumberFormat="1" applyFont="1" applyFill="1" applyBorder="1" applyAlignment="1" applyProtection="1">
      <alignment horizontal="center"/>
    </xf>
    <xf numFmtId="0" fontId="8" fillId="26" borderId="0" xfId="1" applyFont="1" applyFill="1" applyBorder="1" applyAlignment="1" applyProtection="1">
      <alignment horizontal="left"/>
    </xf>
    <xf numFmtId="0" fontId="0" fillId="26" borderId="0" xfId="1" applyFont="1" applyFill="1" applyBorder="1" applyAlignment="1" applyProtection="1">
      <alignment horizontal="left"/>
    </xf>
    <xf numFmtId="166" fontId="0" fillId="26" borderId="0" xfId="1" applyNumberFormat="1" applyFont="1" applyFill="1" applyBorder="1" applyAlignment="1" applyProtection="1">
      <alignment horizontal="center"/>
    </xf>
    <xf numFmtId="0" fontId="8" fillId="24" borderId="10" xfId="1" applyFont="1" applyFill="1" applyBorder="1" applyAlignment="1" applyProtection="1">
      <alignment horizontal="center"/>
    </xf>
    <xf numFmtId="0" fontId="8" fillId="24" borderId="27" xfId="1" applyFont="1" applyFill="1" applyBorder="1" applyAlignment="1" applyProtection="1">
      <alignment horizontal="center"/>
    </xf>
    <xf numFmtId="0" fontId="8" fillId="24" borderId="28" xfId="1" applyFont="1" applyFill="1" applyBorder="1" applyAlignment="1" applyProtection="1">
      <alignment horizontal="center"/>
    </xf>
    <xf numFmtId="0" fontId="8" fillId="24" borderId="29" xfId="1" applyFont="1" applyFill="1" applyBorder="1" applyAlignment="1" applyProtection="1">
      <alignment horizontal="center"/>
    </xf>
    <xf numFmtId="0" fontId="0" fillId="0" borderId="0" xfId="1" applyNumberFormat="1" applyFont="1" applyFill="1" applyBorder="1" applyAlignment="1" applyProtection="1">
      <alignment horizontal="left"/>
    </xf>
    <xf numFmtId="170" fontId="0" fillId="0" borderId="0" xfId="1" applyNumberFormat="1" applyFont="1" applyAlignment="1" applyProtection="1">
      <alignment horizontal="left"/>
    </xf>
    <xf numFmtId="165" fontId="0" fillId="27" borderId="11" xfId="1" applyNumberFormat="1" applyFont="1" applyFill="1" applyBorder="1" applyAlignment="1" applyProtection="1">
      <alignment horizontal="center"/>
    </xf>
    <xf numFmtId="165" fontId="0" fillId="27" borderId="12" xfId="1" applyNumberFormat="1" applyFont="1" applyFill="1" applyBorder="1" applyAlignment="1" applyProtection="1">
      <alignment horizontal="center"/>
    </xf>
    <xf numFmtId="2" fontId="1" fillId="28" borderId="24" xfId="1" applyNumberFormat="1" applyFont="1" applyFill="1" applyBorder="1" applyAlignment="1" applyProtection="1">
      <alignment horizontal="center"/>
    </xf>
    <xf numFmtId="2" fontId="1" fillId="29" borderId="24" xfId="1" applyNumberFormat="1" applyFont="1" applyFill="1" applyBorder="1" applyAlignment="1" applyProtection="1">
      <alignment horizontal="center"/>
    </xf>
    <xf numFmtId="170" fontId="0" fillId="0" borderId="0" xfId="1" applyNumberFormat="1" applyFont="1" applyFill="1" applyBorder="1" applyAlignment="1" applyProtection="1">
      <alignment horizontal="left"/>
    </xf>
    <xf numFmtId="2" fontId="1" fillId="30" borderId="24" xfId="1" applyNumberFormat="1" applyFont="1" applyFill="1" applyBorder="1" applyAlignment="1" applyProtection="1">
      <alignment horizontal="center"/>
    </xf>
    <xf numFmtId="2" fontId="1" fillId="31" borderId="24" xfId="1" applyNumberFormat="1" applyFont="1" applyFill="1" applyBorder="1" applyAlignment="1" applyProtection="1">
      <alignment horizontal="center"/>
    </xf>
    <xf numFmtId="49" fontId="0" fillId="0" borderId="0" xfId="1" applyNumberFormat="1" applyFont="1" applyFill="1" applyBorder="1" applyAlignment="1" applyProtection="1">
      <alignment horizontal="left"/>
    </xf>
    <xf numFmtId="2" fontId="1" fillId="32" borderId="24" xfId="1" applyNumberFormat="1" applyFont="1" applyFill="1" applyBorder="1" applyAlignment="1" applyProtection="1">
      <alignment horizontal="center"/>
    </xf>
    <xf numFmtId="2" fontId="1" fillId="33" borderId="24" xfId="1" applyNumberFormat="1" applyFont="1" applyFill="1" applyBorder="1" applyAlignment="1" applyProtection="1">
      <alignment horizontal="center"/>
    </xf>
    <xf numFmtId="2" fontId="1" fillId="34" borderId="24" xfId="1" applyNumberFormat="1" applyFont="1" applyFill="1" applyBorder="1" applyAlignment="1" applyProtection="1">
      <alignment horizontal="center"/>
    </xf>
    <xf numFmtId="2" fontId="1" fillId="35" borderId="24" xfId="1" applyNumberFormat="1" applyFont="1" applyFill="1" applyBorder="1" applyAlignment="1" applyProtection="1">
      <alignment horizontal="center"/>
    </xf>
    <xf numFmtId="2" fontId="1" fillId="36" borderId="24" xfId="1" applyNumberFormat="1" applyFont="1" applyFill="1" applyBorder="1" applyAlignment="1" applyProtection="1">
      <alignment horizontal="center"/>
    </xf>
    <xf numFmtId="2" fontId="1" fillId="37" borderId="24" xfId="1" applyNumberFormat="1" applyFont="1" applyFill="1" applyBorder="1" applyAlignment="1" applyProtection="1">
      <alignment horizontal="center"/>
    </xf>
    <xf numFmtId="2" fontId="1" fillId="38" borderId="24" xfId="1" applyNumberFormat="1" applyFont="1" applyFill="1" applyBorder="1" applyAlignment="1" applyProtection="1">
      <alignment horizontal="center"/>
    </xf>
    <xf numFmtId="0" fontId="4" fillId="0" borderId="0" xfId="1" applyFont="1" applyBorder="1" applyAlignment="1" applyProtection="1">
      <alignment horizontal="left"/>
    </xf>
    <xf numFmtId="0" fontId="8" fillId="24" borderId="30" xfId="1" applyFont="1" applyFill="1" applyBorder="1" applyAlignment="1" applyProtection="1">
      <alignment horizontal="center"/>
    </xf>
    <xf numFmtId="2" fontId="1" fillId="39" borderId="24" xfId="1" applyNumberFormat="1" applyFont="1" applyFill="1" applyBorder="1" applyAlignment="1" applyProtection="1">
      <alignment horizontal="center"/>
    </xf>
    <xf numFmtId="2" fontId="1" fillId="40" borderId="24" xfId="1" applyNumberFormat="1" applyFont="1" applyFill="1" applyBorder="1" applyAlignment="1" applyProtection="1">
      <alignment horizontal="center"/>
    </xf>
    <xf numFmtId="0" fontId="8" fillId="24" borderId="31" xfId="1" applyFont="1" applyFill="1" applyBorder="1" applyAlignment="1" applyProtection="1">
      <alignment horizontal="center"/>
    </xf>
    <xf numFmtId="165" fontId="0" fillId="27" borderId="13" xfId="1" applyNumberFormat="1" applyFont="1" applyFill="1" applyBorder="1" applyAlignment="1" applyProtection="1">
      <alignment horizontal="center"/>
    </xf>
    <xf numFmtId="2" fontId="1" fillId="41" borderId="26" xfId="1" applyNumberFormat="1" applyFont="1" applyFill="1" applyBorder="1" applyAlignment="1" applyProtection="1">
      <alignment horizontal="center"/>
    </xf>
    <xf numFmtId="0" fontId="8" fillId="0" borderId="0" xfId="1" applyFont="1" applyFill="1" applyBorder="1" applyAlignment="1" applyProtection="1">
      <alignment horizontal="left"/>
    </xf>
    <xf numFmtId="0" fontId="8" fillId="25" borderId="10" xfId="1" applyFont="1" applyFill="1" applyBorder="1" applyAlignment="1" applyProtection="1">
      <alignment horizontal="center"/>
    </xf>
    <xf numFmtId="2" fontId="0" fillId="42" borderId="24" xfId="1" applyNumberFormat="1" applyFont="1" applyFill="1" applyBorder="1" applyAlignment="1" applyProtection="1">
      <alignment horizontal="center"/>
    </xf>
    <xf numFmtId="2" fontId="0" fillId="43" borderId="24" xfId="1" applyNumberFormat="1" applyFont="1" applyFill="1" applyBorder="1" applyAlignment="1" applyProtection="1">
      <alignment horizontal="center"/>
    </xf>
    <xf numFmtId="2" fontId="0" fillId="44" borderId="24" xfId="1" applyNumberFormat="1" applyFont="1" applyFill="1" applyBorder="1" applyAlignment="1" applyProtection="1">
      <alignment horizontal="center"/>
    </xf>
    <xf numFmtId="2" fontId="0" fillId="45" borderId="24" xfId="1" applyNumberFormat="1" applyFont="1" applyFill="1" applyBorder="1" applyAlignment="1" applyProtection="1">
      <alignment horizontal="center"/>
    </xf>
    <xf numFmtId="2" fontId="0" fillId="46" borderId="24" xfId="1" applyNumberFormat="1" applyFont="1" applyFill="1" applyBorder="1" applyAlignment="1" applyProtection="1">
      <alignment horizontal="center"/>
    </xf>
    <xf numFmtId="2" fontId="0" fillId="47" borderId="24" xfId="1" applyNumberFormat="1" applyFont="1" applyFill="1" applyBorder="1" applyAlignment="1" applyProtection="1">
      <alignment horizontal="center"/>
    </xf>
    <xf numFmtId="2" fontId="0" fillId="48" borderId="26" xfId="1" applyNumberFormat="1" applyFont="1" applyFill="1" applyBorder="1" applyAlignment="1" applyProtection="1">
      <alignment horizontal="center"/>
    </xf>
    <xf numFmtId="0" fontId="0" fillId="49" borderId="0" xfId="1" applyFont="1" applyFill="1" applyProtection="1"/>
    <xf numFmtId="0" fontId="3" fillId="0" borderId="0" xfId="1" applyFont="1" applyAlignment="1" applyProtection="1">
      <alignment horizontal="center"/>
    </xf>
    <xf numFmtId="0" fontId="8" fillId="25" borderId="32" xfId="1" applyFont="1" applyFill="1" applyBorder="1" applyAlignment="1" applyProtection="1">
      <alignment horizontal="left"/>
    </xf>
    <xf numFmtId="0" fontId="9" fillId="0" borderId="0" xfId="1" applyFont="1" applyFill="1" applyBorder="1" applyAlignment="1" applyProtection="1">
      <alignment horizontal="left"/>
    </xf>
    <xf numFmtId="0" fontId="0" fillId="0" borderId="0" xfId="1" applyFont="1" applyFill="1" applyAlignment="1" applyProtection="1"/>
    <xf numFmtId="0" fontId="8" fillId="24" borderId="0" xfId="1" applyFont="1" applyFill="1" applyBorder="1" applyAlignment="1" applyProtection="1">
      <alignment horizontal="center"/>
    </xf>
    <xf numFmtId="0" fontId="8" fillId="0" borderId="0" xfId="1" applyFont="1" applyFill="1" applyBorder="1" applyAlignment="1" applyProtection="1">
      <alignment horizontal="center"/>
    </xf>
    <xf numFmtId="0" fontId="8" fillId="24" borderId="33" xfId="1" applyFont="1" applyFill="1" applyBorder="1" applyAlignment="1" applyProtection="1">
      <alignment horizontal="left"/>
    </xf>
    <xf numFmtId="0" fontId="0" fillId="0" borderId="0" xfId="1" applyFont="1" applyFill="1" applyBorder="1" applyAlignment="1" applyProtection="1">
      <alignment horizontal="center" vertical="center"/>
    </xf>
    <xf numFmtId="0" fontId="8" fillId="24" borderId="15" xfId="1" applyFont="1" applyFill="1" applyBorder="1" applyAlignment="1" applyProtection="1">
      <alignment horizontal="left"/>
    </xf>
    <xf numFmtId="0" fontId="8" fillId="24" borderId="34" xfId="1" applyFont="1" applyFill="1" applyBorder="1" applyAlignment="1" applyProtection="1">
      <alignment horizontal="left"/>
    </xf>
    <xf numFmtId="0" fontId="8" fillId="24" borderId="35" xfId="1" applyFont="1" applyFill="1" applyBorder="1" applyAlignment="1" applyProtection="1">
      <alignment horizontal="center"/>
    </xf>
    <xf numFmtId="0" fontId="8" fillId="24" borderId="36" xfId="1" applyFont="1" applyFill="1" applyBorder="1" applyAlignment="1" applyProtection="1">
      <alignment horizontal="center"/>
    </xf>
    <xf numFmtId="0" fontId="8" fillId="24" borderId="37" xfId="1" applyFont="1" applyFill="1" applyBorder="1" applyAlignment="1" applyProtection="1">
      <alignment horizontal="left"/>
    </xf>
    <xf numFmtId="0" fontId="8" fillId="24" borderId="30" xfId="1" applyFont="1" applyFill="1" applyBorder="1" applyAlignment="1" applyProtection="1">
      <alignment horizontal="left"/>
    </xf>
    <xf numFmtId="0" fontId="8" fillId="24" borderId="31" xfId="1" applyFont="1" applyFill="1" applyBorder="1" applyAlignment="1" applyProtection="1">
      <alignment horizontal="left"/>
    </xf>
    <xf numFmtId="0" fontId="8" fillId="24" borderId="38" xfId="1" applyFont="1" applyFill="1" applyBorder="1" applyAlignment="1" applyProtection="1">
      <alignment horizontal="left"/>
    </xf>
    <xf numFmtId="0" fontId="8" fillId="24" borderId="39" xfId="1" applyFont="1" applyFill="1" applyBorder="1" applyAlignment="1" applyProtection="1">
      <alignment horizontal="left"/>
    </xf>
    <xf numFmtId="0" fontId="8" fillId="24" borderId="16" xfId="1" applyFont="1" applyFill="1" applyBorder="1" applyAlignment="1" applyProtection="1">
      <alignment horizontal="left"/>
    </xf>
    <xf numFmtId="0" fontId="8" fillId="24" borderId="40" xfId="1" applyFont="1" applyFill="1" applyBorder="1" applyAlignment="1" applyProtection="1">
      <alignment horizontal="center"/>
    </xf>
    <xf numFmtId="0" fontId="4" fillId="26" borderId="0" xfId="1" applyFont="1" applyFill="1" applyBorder="1" applyAlignment="1" applyProtection="1"/>
    <xf numFmtId="0" fontId="8" fillId="24" borderId="10" xfId="1" applyFont="1" applyFill="1" applyBorder="1" applyAlignment="1" applyProtection="1">
      <alignment horizontal="left"/>
    </xf>
    <xf numFmtId="0" fontId="4" fillId="26" borderId="0" xfId="1" applyFont="1" applyFill="1" applyBorder="1" applyAlignment="1" applyProtection="1">
      <alignment horizontal="left"/>
    </xf>
    <xf numFmtId="170" fontId="0" fillId="46" borderId="41" xfId="1" applyNumberFormat="1" applyFont="1" applyFill="1" applyBorder="1" applyAlignment="1" applyProtection="1">
      <alignment horizontal="center"/>
    </xf>
    <xf numFmtId="0" fontId="0" fillId="46" borderId="37" xfId="1" applyFont="1" applyFill="1" applyBorder="1" applyAlignment="1" applyProtection="1">
      <alignment horizontal="center"/>
    </xf>
    <xf numFmtId="1" fontId="4" fillId="46" borderId="37" xfId="1" applyNumberFormat="1" applyFont="1" applyFill="1" applyBorder="1" applyAlignment="1" applyProtection="1">
      <alignment horizontal="center"/>
    </xf>
    <xf numFmtId="170" fontId="0" fillId="50" borderId="41" xfId="1" applyNumberFormat="1" applyFont="1" applyFill="1" applyBorder="1" applyAlignment="1" applyProtection="1">
      <alignment horizontal="center"/>
    </xf>
    <xf numFmtId="0" fontId="0" fillId="50" borderId="31" xfId="1" applyFont="1" applyFill="1" applyBorder="1" applyAlignment="1" applyProtection="1">
      <alignment horizontal="center"/>
    </xf>
    <xf numFmtId="1" fontId="4" fillId="50" borderId="30" xfId="1" applyNumberFormat="1" applyFont="1" applyFill="1" applyBorder="1" applyAlignment="1" applyProtection="1">
      <alignment horizontal="center"/>
    </xf>
    <xf numFmtId="0" fontId="0" fillId="50" borderId="30" xfId="1" applyFont="1" applyFill="1" applyBorder="1" applyAlignment="1" applyProtection="1">
      <alignment horizontal="center"/>
    </xf>
    <xf numFmtId="1" fontId="4" fillId="46" borderId="30" xfId="1" applyNumberFormat="1" applyFont="1" applyFill="1" applyBorder="1" applyAlignment="1" applyProtection="1">
      <alignment horizontal="center"/>
    </xf>
    <xf numFmtId="0" fontId="0" fillId="46" borderId="30" xfId="1" applyFont="1" applyFill="1" applyBorder="1" applyAlignment="1" applyProtection="1">
      <alignment horizontal="center"/>
    </xf>
    <xf numFmtId="1" fontId="4" fillId="46" borderId="31" xfId="1" applyNumberFormat="1" applyFont="1" applyFill="1" applyBorder="1" applyAlignment="1" applyProtection="1">
      <alignment horizontal="center"/>
    </xf>
    <xf numFmtId="2" fontId="0" fillId="46" borderId="37" xfId="1" applyNumberFormat="1" applyFont="1" applyFill="1" applyBorder="1" applyAlignment="1" applyProtection="1">
      <alignment horizontal="center"/>
    </xf>
    <xf numFmtId="0" fontId="0" fillId="46" borderId="31" xfId="1" applyFont="1" applyFill="1" applyBorder="1" applyAlignment="1" applyProtection="1">
      <alignment horizontal="center"/>
    </xf>
    <xf numFmtId="0" fontId="0" fillId="0" borderId="0" xfId="1" applyFont="1" applyAlignment="1"/>
    <xf numFmtId="0" fontId="8" fillId="24" borderId="42" xfId="1" applyFont="1" applyFill="1" applyBorder="1" applyAlignment="1" applyProtection="1">
      <alignment horizontal="left"/>
    </xf>
    <xf numFmtId="0" fontId="6" fillId="26" borderId="0" xfId="1" applyFont="1" applyFill="1" applyBorder="1" applyProtection="1"/>
    <xf numFmtId="0" fontId="8" fillId="24" borderId="43" xfId="1" applyFont="1" applyFill="1" applyBorder="1" applyAlignment="1" applyProtection="1">
      <alignment horizontal="center"/>
    </xf>
    <xf numFmtId="0" fontId="8" fillId="24" borderId="35" xfId="1" applyFont="1" applyFill="1" applyBorder="1" applyAlignment="1" applyProtection="1">
      <alignment horizontal="left"/>
    </xf>
    <xf numFmtId="0" fontId="8" fillId="24" borderId="37" xfId="1" applyFont="1" applyFill="1" applyBorder="1" applyAlignment="1" applyProtection="1">
      <alignment horizontal="center"/>
    </xf>
    <xf numFmtId="0" fontId="8" fillId="24" borderId="44" xfId="1" applyFont="1" applyFill="1" applyBorder="1" applyAlignment="1" applyProtection="1">
      <alignment horizontal="left"/>
    </xf>
    <xf numFmtId="2" fontId="0" fillId="0" borderId="0" xfId="1" applyNumberFormat="1" applyFont="1" applyFill="1" applyBorder="1" applyAlignment="1" applyProtection="1">
      <alignment horizontal="center"/>
    </xf>
    <xf numFmtId="0" fontId="8" fillId="24" borderId="39" xfId="1" applyFont="1" applyFill="1" applyBorder="1" applyAlignment="1" applyProtection="1">
      <alignment horizontal="center"/>
    </xf>
    <xf numFmtId="2" fontId="0" fillId="27" borderId="45" xfId="1" applyNumberFormat="1" applyFont="1" applyFill="1" applyBorder="1" applyAlignment="1" applyProtection="1">
      <alignment horizontal="center"/>
    </xf>
    <xf numFmtId="2" fontId="0" fillId="27" borderId="29" xfId="1" applyNumberFormat="1" applyFont="1" applyFill="1" applyBorder="1" applyAlignment="1" applyProtection="1">
      <alignment horizontal="center"/>
    </xf>
    <xf numFmtId="0" fontId="8" fillId="24" borderId="43" xfId="1" applyFont="1" applyFill="1" applyBorder="1" applyAlignment="1" applyProtection="1">
      <alignment horizontal="left"/>
    </xf>
    <xf numFmtId="0" fontId="4" fillId="0" borderId="0" xfId="1" applyFont="1" applyFill="1" applyBorder="1" applyProtection="1"/>
    <xf numFmtId="0" fontId="0" fillId="0" borderId="0" xfId="1" applyFont="1" applyBorder="1" applyProtection="1"/>
    <xf numFmtId="0" fontId="0" fillId="0" borderId="0" xfId="1" applyFont="1" applyBorder="1" applyAlignment="1" applyProtection="1">
      <alignment horizontal="center"/>
    </xf>
    <xf numFmtId="0" fontId="4" fillId="0" borderId="12" xfId="1" applyFont="1" applyBorder="1" applyProtection="1"/>
    <xf numFmtId="0" fontId="0" fillId="0" borderId="12" xfId="1" applyFont="1" applyBorder="1" applyProtection="1"/>
    <xf numFmtId="0" fontId="0" fillId="0" borderId="12" xfId="1" applyFont="1" applyBorder="1" applyAlignment="1" applyProtection="1">
      <alignment horizontal="center"/>
    </xf>
    <xf numFmtId="0" fontId="4" fillId="0" borderId="12" xfId="1" applyFont="1" applyBorder="1" applyAlignment="1" applyProtection="1">
      <alignment horizontal="center"/>
    </xf>
    <xf numFmtId="0" fontId="4" fillId="0" borderId="0" xfId="1" applyFont="1" applyBorder="1" applyAlignment="1" applyProtection="1">
      <alignment horizontal="center"/>
    </xf>
    <xf numFmtId="0" fontId="4" fillId="0" borderId="46" xfId="1" applyFont="1" applyBorder="1" applyProtection="1"/>
    <xf numFmtId="0" fontId="0" fillId="0" borderId="46" xfId="1" applyFont="1" applyBorder="1" applyProtection="1"/>
    <xf numFmtId="0" fontId="0" fillId="0" borderId="46" xfId="1" applyFont="1" applyBorder="1" applyAlignment="1" applyProtection="1">
      <alignment horizontal="center"/>
    </xf>
    <xf numFmtId="0" fontId="4" fillId="0" borderId="46" xfId="1" applyFont="1" applyBorder="1" applyAlignment="1" applyProtection="1">
      <alignment horizontal="center"/>
    </xf>
    <xf numFmtId="1" fontId="4" fillId="0" borderId="12" xfId="1" applyNumberFormat="1" applyFont="1" applyFill="1" applyBorder="1" applyAlignment="1" applyProtection="1">
      <alignment horizontal="center"/>
    </xf>
    <xf numFmtId="0" fontId="4" fillId="26" borderId="0" xfId="1" applyFont="1" applyFill="1" applyAlignment="1" applyProtection="1">
      <alignment horizontal="center"/>
    </xf>
    <xf numFmtId="0" fontId="8" fillId="24" borderId="38" xfId="1" applyFont="1" applyFill="1" applyBorder="1" applyAlignment="1" applyProtection="1">
      <alignment horizontal="center"/>
    </xf>
    <xf numFmtId="0" fontId="8" fillId="24" borderId="33" xfId="1" applyFont="1" applyFill="1" applyBorder="1" applyAlignment="1" applyProtection="1">
      <alignment horizontal="center"/>
    </xf>
    <xf numFmtId="165" fontId="0" fillId="27" borderId="37" xfId="1" applyNumberFormat="1" applyFont="1" applyFill="1" applyBorder="1" applyAlignment="1" applyProtection="1">
      <alignment horizontal="center"/>
    </xf>
    <xf numFmtId="0" fontId="8" fillId="24" borderId="15" xfId="1" applyFont="1" applyFill="1" applyBorder="1" applyAlignment="1" applyProtection="1">
      <alignment horizontal="center"/>
    </xf>
    <xf numFmtId="165" fontId="0" fillId="27" borderId="30" xfId="1" applyNumberFormat="1" applyFont="1" applyFill="1" applyBorder="1" applyAlignment="1" applyProtection="1">
      <alignment horizontal="center"/>
    </xf>
    <xf numFmtId="0" fontId="8" fillId="24" borderId="34" xfId="1" applyFont="1" applyFill="1" applyBorder="1" applyAlignment="1" applyProtection="1">
      <alignment horizontal="center"/>
    </xf>
    <xf numFmtId="165" fontId="0" fillId="27" borderId="31" xfId="1" applyNumberFormat="1" applyFont="1" applyFill="1" applyBorder="1" applyAlignment="1" applyProtection="1">
      <alignment horizontal="center"/>
    </xf>
    <xf numFmtId="0" fontId="4" fillId="0" borderId="0" xfId="1" applyFont="1" applyFill="1" applyBorder="1" applyAlignment="1" applyProtection="1">
      <alignment horizontal="left"/>
    </xf>
    <xf numFmtId="0" fontId="4" fillId="0" borderId="12" xfId="1" applyFont="1" applyFill="1" applyBorder="1" applyProtection="1"/>
    <xf numFmtId="0" fontId="4" fillId="0" borderId="0" xfId="1" applyFont="1" applyFill="1" applyBorder="1" applyAlignment="1" applyProtection="1">
      <alignment horizontal="center"/>
    </xf>
    <xf numFmtId="11" fontId="4" fillId="0" borderId="12" xfId="1" applyNumberFormat="1" applyFont="1" applyBorder="1" applyAlignment="1" applyProtection="1">
      <alignment horizontal="center"/>
    </xf>
    <xf numFmtId="0" fontId="0" fillId="0" borderId="0" xfId="1" applyFont="1" applyFill="1" applyBorder="1" applyAlignment="1" applyProtection="1">
      <alignment horizontal="left"/>
    </xf>
    <xf numFmtId="0" fontId="0" fillId="26" borderId="0" xfId="1" applyFont="1" applyFill="1" applyAlignment="1" applyProtection="1"/>
    <xf numFmtId="0" fontId="8" fillId="24" borderId="17" xfId="1" applyFont="1" applyFill="1" applyBorder="1" applyAlignment="1" applyProtection="1">
      <alignment horizontal="left"/>
    </xf>
    <xf numFmtId="0" fontId="8" fillId="24" borderId="21" xfId="1" applyFont="1" applyFill="1" applyBorder="1" applyAlignment="1" applyProtection="1">
      <alignment horizontal="center"/>
    </xf>
    <xf numFmtId="0" fontId="8" fillId="24" borderId="12" xfId="1" applyFont="1" applyFill="1" applyBorder="1" applyAlignment="1" applyProtection="1">
      <alignment horizontal="center"/>
    </xf>
    <xf numFmtId="0" fontId="8" fillId="24" borderId="47" xfId="1" applyFont="1" applyFill="1" applyBorder="1" applyAlignment="1" applyProtection="1">
      <alignment horizontal="left"/>
    </xf>
    <xf numFmtId="0" fontId="8" fillId="24" borderId="46" xfId="1" applyFont="1" applyFill="1" applyBorder="1" applyAlignment="1" applyProtection="1">
      <alignment horizontal="center"/>
    </xf>
    <xf numFmtId="165" fontId="0" fillId="27" borderId="22" xfId="1" applyNumberFormat="1" applyFont="1" applyFill="1" applyBorder="1" applyAlignment="1" applyProtection="1">
      <alignment horizontal="center" vertical="center"/>
    </xf>
    <xf numFmtId="165" fontId="0" fillId="27" borderId="24" xfId="1" applyNumberFormat="1" applyFont="1" applyFill="1" applyBorder="1" applyAlignment="1" applyProtection="1">
      <alignment horizontal="center" vertical="center"/>
    </xf>
    <xf numFmtId="0" fontId="8" fillId="24" borderId="13" xfId="1" applyFont="1" applyFill="1" applyBorder="1" applyAlignment="1" applyProtection="1">
      <alignment horizontal="center"/>
    </xf>
    <xf numFmtId="167" fontId="0" fillId="0" borderId="0" xfId="1" applyNumberFormat="1" applyFont="1" applyFill="1" applyBorder="1" applyAlignment="1" applyProtection="1">
      <alignment horizontal="center" vertical="center"/>
    </xf>
    <xf numFmtId="165" fontId="0" fillId="27" borderId="26" xfId="1" applyNumberFormat="1" applyFont="1" applyFill="1" applyBorder="1" applyAlignment="1" applyProtection="1">
      <alignment horizontal="center" vertical="center"/>
    </xf>
    <xf numFmtId="0" fontId="3" fillId="26" borderId="0" xfId="1" applyFont="1" applyFill="1" applyAlignment="1">
      <alignment horizontal="right"/>
    </xf>
    <xf numFmtId="14" fontId="4" fillId="26" borderId="0" xfId="1" applyNumberFormat="1" applyFont="1" applyFill="1" applyAlignment="1">
      <alignment horizontal="center"/>
    </xf>
    <xf numFmtId="171" fontId="0" fillId="26" borderId="0" xfId="1" applyNumberFormat="1" applyFont="1" applyFill="1" applyAlignment="1">
      <alignment horizontal="center"/>
    </xf>
    <xf numFmtId="0" fontId="0" fillId="26" borderId="0" xfId="1" applyFont="1" applyFill="1" applyBorder="1" applyAlignment="1"/>
    <xf numFmtId="0" fontId="13" fillId="26" borderId="0" xfId="1" applyFont="1" applyFill="1"/>
    <xf numFmtId="0" fontId="13" fillId="26" borderId="0" xfId="1" applyFont="1" applyFill="1" applyAlignment="1">
      <alignment horizontal="left"/>
    </xf>
    <xf numFmtId="0" fontId="4" fillId="26" borderId="0" xfId="1" applyFont="1" applyFill="1" applyBorder="1" applyProtection="1"/>
    <xf numFmtId="0" fontId="14" fillId="26" borderId="0" xfId="1" applyFont="1" applyFill="1" applyBorder="1" applyAlignment="1" applyProtection="1">
      <alignment horizontal="center"/>
    </xf>
    <xf numFmtId="0" fontId="16" fillId="26" borderId="0" xfId="1" applyFont="1" applyFill="1" applyBorder="1" applyAlignment="1">
      <alignment horizontal="left"/>
    </xf>
    <xf numFmtId="0" fontId="17" fillId="26" borderId="0" xfId="1" applyFont="1" applyFill="1" applyBorder="1" applyAlignment="1">
      <alignment horizontal="left"/>
    </xf>
    <xf numFmtId="0" fontId="18" fillId="26" borderId="0" xfId="1" applyFont="1" applyFill="1"/>
    <xf numFmtId="170" fontId="0" fillId="46" borderId="16" xfId="1" applyNumberFormat="1" applyFont="1" applyFill="1" applyBorder="1" applyAlignment="1" applyProtection="1">
      <alignment horizontal="center"/>
    </xf>
    <xf numFmtId="170" fontId="0" fillId="50" borderId="48" xfId="1" applyNumberFormat="1" applyFont="1" applyFill="1" applyBorder="1" applyAlignment="1" applyProtection="1">
      <alignment horizontal="center"/>
    </xf>
    <xf numFmtId="165" fontId="0" fillId="27" borderId="21" xfId="1" applyNumberFormat="1" applyFont="1" applyFill="1" applyBorder="1" applyAlignment="1" applyProtection="1">
      <alignment horizontal="center"/>
    </xf>
    <xf numFmtId="165" fontId="0" fillId="27" borderId="21" xfId="1" applyNumberFormat="1" applyFont="1" applyFill="1" applyBorder="1" applyAlignment="1" applyProtection="1">
      <alignment horizontal="center" vertical="center"/>
    </xf>
    <xf numFmtId="2" fontId="0" fillId="51" borderId="22" xfId="1" applyNumberFormat="1" applyFont="1" applyFill="1" applyBorder="1" applyAlignment="1" applyProtection="1">
      <alignment horizontal="center"/>
    </xf>
    <xf numFmtId="0" fontId="8" fillId="24" borderId="14" xfId="1" applyFont="1" applyFill="1" applyBorder="1" applyAlignment="1" applyProtection="1">
      <alignment horizontal="left"/>
    </xf>
    <xf numFmtId="0" fontId="0" fillId="26" borderId="0" xfId="1" applyFont="1" applyFill="1" applyAlignment="1" applyProtection="1">
      <alignment wrapText="1"/>
    </xf>
    <xf numFmtId="0" fontId="4" fillId="26" borderId="0" xfId="1" applyFont="1" applyFill="1" applyAlignment="1" applyProtection="1"/>
    <xf numFmtId="0" fontId="0" fillId="26" borderId="0" xfId="1" applyFont="1" applyFill="1" applyBorder="1" applyAlignment="1" applyProtection="1"/>
    <xf numFmtId="2" fontId="0" fillId="50" borderId="30" xfId="1" applyNumberFormat="1" applyFont="1" applyFill="1" applyBorder="1" applyAlignment="1" applyProtection="1">
      <alignment horizontal="center"/>
    </xf>
    <xf numFmtId="0" fontId="0" fillId="26" borderId="22" xfId="1" applyFont="1" applyFill="1" applyBorder="1" applyAlignment="1" applyProtection="1">
      <alignment horizontal="center"/>
    </xf>
    <xf numFmtId="0" fontId="0" fillId="0" borderId="26" xfId="1" applyFont="1" applyFill="1" applyBorder="1" applyAlignment="1" applyProtection="1">
      <alignment horizontal="center"/>
      <protection locked="0"/>
    </xf>
    <xf numFmtId="2" fontId="0" fillId="50" borderId="31" xfId="1" applyNumberFormat="1" applyFont="1" applyFill="1" applyBorder="1" applyAlignment="1" applyProtection="1">
      <alignment horizontal="center"/>
    </xf>
    <xf numFmtId="0" fontId="4" fillId="0" borderId="49" xfId="1" applyFont="1" applyFill="1" applyBorder="1" applyAlignment="1" applyProtection="1">
      <alignment horizontal="center"/>
      <protection locked="0"/>
    </xf>
    <xf numFmtId="0" fontId="4" fillId="0" borderId="50" xfId="1" applyFont="1" applyFill="1" applyBorder="1" applyAlignment="1" applyProtection="1">
      <alignment horizontal="center"/>
      <protection locked="0"/>
    </xf>
    <xf numFmtId="0" fontId="4" fillId="0" borderId="51" xfId="1" applyFont="1" applyFill="1" applyBorder="1" applyAlignment="1" applyProtection="1">
      <alignment horizontal="center"/>
      <protection locked="0"/>
    </xf>
    <xf numFmtId="0" fontId="4" fillId="0" borderId="52" xfId="1" applyFont="1" applyFill="1" applyBorder="1" applyAlignment="1" applyProtection="1">
      <alignment horizontal="center"/>
      <protection locked="0"/>
    </xf>
    <xf numFmtId="0" fontId="4" fillId="0" borderId="24" xfId="1" applyFont="1" applyFill="1" applyBorder="1" applyAlignment="1" applyProtection="1">
      <alignment horizontal="center"/>
      <protection locked="0"/>
    </xf>
    <xf numFmtId="0" fontId="4" fillId="0" borderId="23" xfId="1" applyFont="1" applyFill="1" applyBorder="1" applyAlignment="1" applyProtection="1">
      <alignment horizontal="center"/>
      <protection locked="0"/>
    </xf>
    <xf numFmtId="0" fontId="4" fillId="0" borderId="53" xfId="1" applyFont="1" applyFill="1" applyBorder="1" applyAlignment="1" applyProtection="1">
      <alignment horizontal="center"/>
      <protection locked="0"/>
    </xf>
    <xf numFmtId="0" fontId="4" fillId="0" borderId="54" xfId="1" applyFont="1" applyFill="1" applyBorder="1" applyAlignment="1" applyProtection="1">
      <alignment horizontal="center"/>
      <protection locked="0"/>
    </xf>
    <xf numFmtId="0" fontId="4" fillId="0" borderId="47" xfId="1" applyFont="1" applyFill="1" applyBorder="1" applyAlignment="1" applyProtection="1">
      <alignment horizontal="center"/>
      <protection locked="0"/>
    </xf>
    <xf numFmtId="167" fontId="4" fillId="26" borderId="0" xfId="1" applyNumberFormat="1" applyFont="1" applyFill="1" applyBorder="1" applyAlignment="1" applyProtection="1">
      <alignment horizontal="center"/>
    </xf>
    <xf numFmtId="167" fontId="4" fillId="0" borderId="24" xfId="1" applyNumberFormat="1" applyFont="1" applyBorder="1" applyAlignment="1" applyProtection="1">
      <alignment horizontal="center"/>
      <protection locked="0"/>
    </xf>
    <xf numFmtId="167" fontId="4" fillId="0" borderId="24" xfId="1" applyNumberFormat="1" applyFont="1" applyFill="1" applyBorder="1" applyAlignment="1" applyProtection="1">
      <alignment horizontal="center"/>
      <protection locked="0"/>
    </xf>
    <xf numFmtId="0" fontId="4" fillId="0" borderId="30" xfId="1" applyFont="1" applyFill="1" applyBorder="1" applyAlignment="1" applyProtection="1">
      <alignment horizontal="center"/>
      <protection locked="0"/>
    </xf>
    <xf numFmtId="165" fontId="0" fillId="26" borderId="0" xfId="1" applyNumberFormat="1" applyFont="1" applyFill="1" applyBorder="1" applyAlignment="1" applyProtection="1">
      <alignment horizontal="center" vertical="center"/>
    </xf>
    <xf numFmtId="0" fontId="4" fillId="0" borderId="22" xfId="1" applyFont="1" applyFill="1" applyBorder="1" applyAlignment="1" applyProtection="1">
      <alignment horizontal="center"/>
      <protection locked="0"/>
    </xf>
    <xf numFmtId="0" fontId="0" fillId="0" borderId="49" xfId="1" applyFont="1" applyFill="1" applyBorder="1" applyAlignment="1" applyProtection="1">
      <alignment horizontal="center"/>
      <protection locked="0"/>
    </xf>
    <xf numFmtId="0" fontId="0" fillId="0" borderId="52" xfId="1" applyFont="1" applyFill="1" applyBorder="1" applyAlignment="1" applyProtection="1">
      <alignment horizontal="center"/>
      <protection locked="0"/>
    </xf>
    <xf numFmtId="0" fontId="0" fillId="0" borderId="55" xfId="1" applyFont="1" applyFill="1" applyBorder="1" applyAlignment="1" applyProtection="1">
      <alignment horizontal="center"/>
      <protection locked="0"/>
    </xf>
    <xf numFmtId="2" fontId="23" fillId="37" borderId="31" xfId="1" applyNumberFormat="1" applyFont="1" applyFill="1" applyBorder="1" applyAlignment="1" applyProtection="1">
      <alignment horizontal="center"/>
    </xf>
    <xf numFmtId="165" fontId="4" fillId="27" borderId="56" xfId="1" applyNumberFormat="1" applyFont="1" applyFill="1" applyBorder="1" applyAlignment="1" applyProtection="1">
      <alignment horizontal="center"/>
    </xf>
    <xf numFmtId="165" fontId="4" fillId="27" borderId="57" xfId="1" applyNumberFormat="1" applyFont="1" applyFill="1" applyBorder="1" applyAlignment="1" applyProtection="1">
      <alignment horizontal="center"/>
    </xf>
    <xf numFmtId="0" fontId="8" fillId="24" borderId="58" xfId="1" applyFont="1" applyFill="1" applyBorder="1" applyAlignment="1" applyProtection="1">
      <alignment horizontal="center"/>
    </xf>
    <xf numFmtId="0" fontId="0" fillId="26" borderId="59" xfId="1" applyFont="1" applyFill="1" applyBorder="1" applyAlignment="1" applyProtection="1">
      <alignment horizontal="center"/>
    </xf>
    <xf numFmtId="165" fontId="4" fillId="27" borderId="31" xfId="1" applyNumberFormat="1" applyFont="1" applyFill="1" applyBorder="1" applyAlignment="1" applyProtection="1">
      <alignment horizontal="center"/>
    </xf>
    <xf numFmtId="2" fontId="1" fillId="26" borderId="37" xfId="1" applyNumberFormat="1" applyFont="1" applyFill="1" applyBorder="1" applyAlignment="1" applyProtection="1">
      <alignment horizontal="center" vertical="center"/>
    </xf>
    <xf numFmtId="167" fontId="0" fillId="26" borderId="37" xfId="1" applyNumberFormat="1" applyFont="1" applyFill="1" applyBorder="1" applyAlignment="1" applyProtection="1">
      <alignment horizontal="center" vertical="center"/>
    </xf>
    <xf numFmtId="0" fontId="0" fillId="26" borderId="30" xfId="1" applyFont="1" applyFill="1" applyBorder="1" applyAlignment="1" applyProtection="1">
      <alignment horizontal="center" vertical="center"/>
    </xf>
    <xf numFmtId="0" fontId="1" fillId="26" borderId="30" xfId="1" applyFont="1" applyFill="1" applyBorder="1" applyAlignment="1" applyProtection="1">
      <alignment horizontal="center" vertical="center"/>
    </xf>
    <xf numFmtId="0" fontId="1" fillId="26" borderId="31" xfId="1" applyFont="1" applyFill="1" applyBorder="1" applyAlignment="1" applyProtection="1">
      <alignment horizontal="center" vertical="center"/>
    </xf>
    <xf numFmtId="164" fontId="0" fillId="0" borderId="0" xfId="1" applyNumberFormat="1" applyFont="1" applyFill="1" applyProtection="1"/>
    <xf numFmtId="164" fontId="0" fillId="0" borderId="0" xfId="1" applyNumberFormat="1" applyFont="1" applyProtection="1"/>
    <xf numFmtId="164" fontId="4" fillId="0" borderId="0" xfId="1" applyNumberFormat="1" applyFont="1" applyProtection="1"/>
    <xf numFmtId="164" fontId="12" fillId="0" borderId="0" xfId="1" applyNumberFormat="1" applyFont="1" applyProtection="1"/>
    <xf numFmtId="164" fontId="7" fillId="0" borderId="0" xfId="1" applyNumberFormat="1" applyFont="1" applyProtection="1"/>
    <xf numFmtId="164" fontId="0" fillId="0" borderId="0" xfId="1" applyNumberFormat="1" applyFont="1" applyAlignment="1" applyProtection="1">
      <alignment horizontal="left"/>
    </xf>
    <xf numFmtId="164" fontId="0" fillId="0" borderId="0" xfId="1" applyNumberFormat="1" applyFont="1" applyFill="1" applyAlignment="1" applyProtection="1">
      <alignment horizontal="left"/>
    </xf>
    <xf numFmtId="0" fontId="6" fillId="0" borderId="0" xfId="1" applyFont="1" applyAlignment="1" applyProtection="1">
      <alignment horizontal="left"/>
    </xf>
    <xf numFmtId="164" fontId="24" fillId="0" borderId="0" xfId="1" applyNumberFormat="1" applyFont="1" applyProtection="1"/>
    <xf numFmtId="0" fontId="0" fillId="0" borderId="0" xfId="1" applyFont="1" applyAlignment="1" applyProtection="1"/>
    <xf numFmtId="2" fontId="1" fillId="26" borderId="0" xfId="1" applyNumberFormat="1" applyFont="1" applyFill="1" applyBorder="1" applyAlignment="1" applyProtection="1">
      <alignment horizontal="center" vertical="center"/>
    </xf>
    <xf numFmtId="0" fontId="1" fillId="26" borderId="0" xfId="1" applyFont="1" applyFill="1" applyBorder="1" applyAlignment="1" applyProtection="1">
      <alignment horizontal="center" vertical="center"/>
    </xf>
    <xf numFmtId="2" fontId="14" fillId="26" borderId="0" xfId="1" applyNumberFormat="1" applyFont="1" applyFill="1" applyBorder="1" applyAlignment="1" applyProtection="1">
      <alignment horizontal="center"/>
    </xf>
    <xf numFmtId="2" fontId="23" fillId="26" borderId="0" xfId="1" applyNumberFormat="1" applyFont="1" applyFill="1" applyBorder="1" applyAlignment="1" applyProtection="1">
      <alignment horizontal="center"/>
    </xf>
    <xf numFmtId="165" fontId="0" fillId="27" borderId="50" xfId="1" applyNumberFormat="1" applyFont="1" applyFill="1" applyBorder="1" applyAlignment="1" applyProtection="1">
      <alignment horizontal="center"/>
    </xf>
    <xf numFmtId="165" fontId="0" fillId="27" borderId="24" xfId="1" applyNumberFormat="1" applyFont="1" applyFill="1" applyBorder="1" applyAlignment="1" applyProtection="1">
      <alignment horizontal="center"/>
    </xf>
    <xf numFmtId="165" fontId="0" fillId="27" borderId="22" xfId="1" applyNumberFormat="1" applyFont="1" applyFill="1" applyBorder="1" applyAlignment="1" applyProtection="1">
      <alignment horizontal="center"/>
    </xf>
    <xf numFmtId="0" fontId="19" fillId="26" borderId="0" xfId="1" applyFont="1" applyFill="1" applyBorder="1" applyAlignment="1" applyProtection="1">
      <alignment horizontal="left"/>
    </xf>
    <xf numFmtId="0" fontId="3" fillId="26" borderId="10" xfId="1" applyFont="1" applyFill="1" applyBorder="1" applyAlignment="1" applyProtection="1">
      <alignment horizontal="center"/>
    </xf>
    <xf numFmtId="0" fontId="1" fillId="26" borderId="0" xfId="1" applyNumberFormat="1" applyFont="1" applyFill="1" applyAlignment="1" applyProtection="1">
      <alignment horizontal="justify" vertical="top"/>
    </xf>
    <xf numFmtId="0" fontId="0" fillId="26" borderId="0" xfId="1" applyFont="1" applyFill="1" applyAlignment="1" applyProtection="1">
      <alignment horizontal="justify" vertical="top"/>
    </xf>
    <xf numFmtId="2" fontId="1" fillId="52" borderId="22" xfId="1" applyNumberFormat="1" applyFont="1" applyFill="1" applyBorder="1" applyAlignment="1" applyProtection="1">
      <alignment horizontal="center"/>
    </xf>
    <xf numFmtId="0" fontId="26" fillId="26" borderId="0" xfId="1" applyFont="1" applyFill="1" applyAlignment="1">
      <alignment horizontal="center"/>
    </xf>
    <xf numFmtId="165" fontId="26" fillId="26" borderId="0" xfId="1" applyNumberFormat="1" applyFont="1" applyFill="1" applyAlignment="1">
      <alignment horizontal="left"/>
    </xf>
    <xf numFmtId="165" fontId="2" fillId="26" borderId="0" xfId="1" applyNumberFormat="1" applyFont="1" applyFill="1"/>
    <xf numFmtId="0" fontId="8" fillId="24" borderId="60" xfId="1" applyFont="1" applyFill="1" applyBorder="1" applyAlignment="1" applyProtection="1">
      <alignment horizontal="center"/>
    </xf>
    <xf numFmtId="0" fontId="8" fillId="24" borderId="61" xfId="1" applyFont="1" applyFill="1" applyBorder="1" applyAlignment="1" applyProtection="1">
      <alignment horizontal="center"/>
    </xf>
    <xf numFmtId="0" fontId="8" fillId="24" borderId="62" xfId="1" applyFont="1" applyFill="1" applyBorder="1" applyAlignment="1" applyProtection="1">
      <alignment horizontal="center"/>
    </xf>
    <xf numFmtId="0" fontId="1" fillId="46" borderId="37" xfId="1" applyFont="1" applyFill="1" applyBorder="1" applyAlignment="1" applyProtection="1">
      <alignment horizontal="center"/>
    </xf>
    <xf numFmtId="0" fontId="3" fillId="0" borderId="0" xfId="1" applyFont="1" applyAlignment="1" applyProtection="1">
      <alignment horizontal="center"/>
      <protection locked="0"/>
    </xf>
    <xf numFmtId="0" fontId="0" fillId="0" borderId="0" xfId="1" applyFont="1" applyAlignment="1" applyProtection="1">
      <alignment horizontal="center"/>
      <protection locked="0"/>
    </xf>
    <xf numFmtId="0" fontId="8" fillId="24" borderId="51" xfId="1" applyFont="1" applyFill="1" applyBorder="1" applyAlignment="1" applyProtection="1">
      <alignment horizontal="left"/>
    </xf>
    <xf numFmtId="0" fontId="8" fillId="24" borderId="11" xfId="1" applyFont="1" applyFill="1" applyBorder="1" applyAlignment="1" applyProtection="1">
      <alignment horizontal="center"/>
    </xf>
    <xf numFmtId="0" fontId="4" fillId="0" borderId="31" xfId="1" applyFont="1" applyFill="1" applyBorder="1" applyAlignment="1" applyProtection="1">
      <alignment horizontal="center"/>
      <protection locked="0"/>
    </xf>
    <xf numFmtId="0" fontId="5" fillId="0" borderId="0" xfId="69" applyAlignment="1" applyProtection="1"/>
    <xf numFmtId="0" fontId="8" fillId="24" borderId="63" xfId="1" applyFont="1" applyFill="1" applyBorder="1" applyAlignment="1" applyProtection="1">
      <alignment horizontal="center"/>
    </xf>
    <xf numFmtId="2" fontId="0" fillId="27" borderId="27" xfId="1" applyNumberFormat="1" applyFont="1" applyFill="1" applyBorder="1" applyAlignment="1" applyProtection="1">
      <alignment horizontal="center"/>
    </xf>
    <xf numFmtId="0" fontId="4" fillId="0" borderId="64" xfId="1" applyFont="1" applyFill="1" applyBorder="1" applyAlignment="1" applyProtection="1">
      <alignment horizontal="center"/>
      <protection locked="0"/>
    </xf>
    <xf numFmtId="0" fontId="4" fillId="0" borderId="57" xfId="1" applyFont="1" applyFill="1" applyBorder="1" applyAlignment="1" applyProtection="1">
      <alignment horizontal="center"/>
      <protection locked="0"/>
    </xf>
    <xf numFmtId="0" fontId="4" fillId="0" borderId="65" xfId="1" applyFont="1" applyFill="1" applyBorder="1" applyAlignment="1" applyProtection="1">
      <alignment horizontal="center"/>
      <protection locked="0"/>
    </xf>
    <xf numFmtId="2" fontId="0" fillId="27" borderId="66" xfId="1" applyNumberFormat="1" applyFont="1" applyFill="1" applyBorder="1" applyAlignment="1" applyProtection="1">
      <alignment horizontal="center"/>
    </xf>
    <xf numFmtId="165" fontId="0" fillId="26" borderId="0" xfId="1" applyNumberFormat="1" applyFont="1" applyFill="1" applyBorder="1" applyAlignment="1" applyProtection="1">
      <alignment horizontal="center"/>
    </xf>
    <xf numFmtId="1" fontId="0" fillId="27" borderId="10" xfId="1" applyNumberFormat="1" applyFont="1" applyFill="1" applyBorder="1" applyAlignment="1" applyProtection="1">
      <alignment horizontal="center"/>
    </xf>
    <xf numFmtId="2" fontId="0" fillId="27" borderId="20" xfId="1" applyNumberFormat="1" applyFont="1" applyFill="1" applyBorder="1" applyAlignment="1" applyProtection="1">
      <alignment horizontal="center"/>
    </xf>
    <xf numFmtId="2" fontId="0" fillId="27" borderId="22" xfId="1" applyNumberFormat="1" applyFont="1" applyFill="1" applyBorder="1" applyAlignment="1" applyProtection="1">
      <alignment horizontal="center"/>
    </xf>
    <xf numFmtId="2" fontId="0" fillId="27" borderId="25" xfId="1" applyNumberFormat="1" applyFont="1" applyFill="1" applyBorder="1" applyAlignment="1" applyProtection="1">
      <alignment horizontal="center"/>
    </xf>
    <xf numFmtId="2" fontId="0" fillId="27" borderId="26" xfId="1" applyNumberFormat="1" applyFont="1" applyFill="1" applyBorder="1" applyAlignment="1" applyProtection="1">
      <alignment horizontal="center"/>
    </xf>
    <xf numFmtId="0" fontId="4" fillId="0" borderId="0" xfId="1" applyFont="1" applyBorder="1" applyProtection="1"/>
    <xf numFmtId="1" fontId="4" fillId="0" borderId="0" xfId="1" applyNumberFormat="1" applyFont="1" applyFill="1" applyBorder="1" applyAlignment="1" applyProtection="1">
      <alignment horizontal="center"/>
    </xf>
    <xf numFmtId="167" fontId="4" fillId="0" borderId="0" xfId="1" applyNumberFormat="1" applyFont="1" applyFill="1" applyBorder="1" applyAlignment="1" applyProtection="1">
      <alignment horizontal="center"/>
    </xf>
    <xf numFmtId="167" fontId="0" fillId="0" borderId="0" xfId="1" applyNumberFormat="1" applyFont="1" applyBorder="1" applyAlignment="1" applyProtection="1">
      <alignment horizontal="center"/>
    </xf>
    <xf numFmtId="168" fontId="4" fillId="0" borderId="0" xfId="1" applyNumberFormat="1" applyFont="1" applyFill="1" applyBorder="1" applyAlignment="1" applyProtection="1">
      <alignment horizontal="center"/>
    </xf>
    <xf numFmtId="0" fontId="0" fillId="0" borderId="0" xfId="1" applyFont="1" applyFill="1" applyBorder="1" applyAlignment="1" applyProtection="1">
      <alignment horizontal="center"/>
    </xf>
    <xf numFmtId="11" fontId="0" fillId="0" borderId="0" xfId="1" applyNumberFormat="1" applyFont="1" applyBorder="1" applyProtection="1"/>
    <xf numFmtId="165" fontId="4" fillId="0" borderId="0" xfId="1" applyNumberFormat="1" applyFont="1" applyFill="1" applyBorder="1" applyAlignment="1" applyProtection="1">
      <alignment horizontal="center"/>
    </xf>
    <xf numFmtId="2" fontId="4" fillId="0" borderId="0" xfId="1" applyNumberFormat="1" applyFont="1" applyFill="1" applyBorder="1" applyAlignment="1" applyProtection="1">
      <alignment horizontal="center"/>
    </xf>
    <xf numFmtId="172" fontId="0" fillId="0" borderId="0" xfId="1" applyNumberFormat="1" applyFont="1" applyBorder="1" applyProtection="1"/>
    <xf numFmtId="11" fontId="4" fillId="0" borderId="0" xfId="1" applyNumberFormat="1" applyFont="1" applyBorder="1" applyAlignment="1" applyProtection="1">
      <alignment horizontal="center"/>
    </xf>
    <xf numFmtId="11" fontId="4" fillId="0" borderId="0" xfId="1" applyNumberFormat="1" applyFont="1" applyFill="1" applyBorder="1" applyAlignment="1" applyProtection="1">
      <alignment horizontal="center"/>
    </xf>
    <xf numFmtId="165" fontId="1" fillId="0" borderId="0" xfId="1" applyNumberFormat="1" applyFont="1" applyFill="1" applyBorder="1" applyAlignment="1" applyProtection="1">
      <alignment horizontal="center"/>
    </xf>
    <xf numFmtId="167" fontId="0" fillId="0" borderId="0" xfId="1" applyNumberFormat="1" applyFont="1" applyFill="1" applyBorder="1" applyAlignment="1" applyProtection="1">
      <alignment horizontal="center"/>
    </xf>
    <xf numFmtId="2" fontId="0" fillId="0" borderId="0" xfId="1" applyNumberFormat="1" applyFont="1" applyBorder="1" applyAlignment="1" applyProtection="1">
      <alignment horizontal="center"/>
    </xf>
    <xf numFmtId="165" fontId="0" fillId="0" borderId="0" xfId="1" applyNumberFormat="1" applyFont="1" applyBorder="1" applyProtection="1"/>
    <xf numFmtId="0" fontId="0" fillId="0" borderId="0" xfId="1" applyFont="1" applyFill="1" applyBorder="1" applyAlignment="1" applyProtection="1"/>
    <xf numFmtId="0" fontId="0" fillId="0" borderId="0" xfId="1" applyFont="1" applyBorder="1" applyAlignment="1" applyProtection="1"/>
    <xf numFmtId="0" fontId="4" fillId="26" borderId="0" xfId="1" applyFont="1" applyFill="1" applyProtection="1"/>
    <xf numFmtId="0" fontId="4" fillId="26" borderId="0" xfId="1" applyFont="1" applyFill="1" applyAlignment="1" applyProtection="1">
      <alignment horizontal="right"/>
    </xf>
    <xf numFmtId="169" fontId="4" fillId="27" borderId="21" xfId="1" applyNumberFormat="1" applyFont="1" applyFill="1" applyBorder="1" applyAlignment="1" applyProtection="1">
      <alignment horizontal="center"/>
    </xf>
    <xf numFmtId="169" fontId="4" fillId="27" borderId="56" xfId="1" applyNumberFormat="1" applyFont="1" applyFill="1" applyBorder="1" applyAlignment="1" applyProtection="1">
      <alignment horizontal="center"/>
    </xf>
    <xf numFmtId="0" fontId="9" fillId="24" borderId="0" xfId="1" applyFont="1" applyFill="1" applyBorder="1" applyAlignment="1">
      <alignment horizontal="left"/>
    </xf>
    <xf numFmtId="164" fontId="24" fillId="0" borderId="0" xfId="1" applyNumberFormat="1" applyFont="1" applyAlignment="1" applyProtection="1">
      <alignment horizontal="center"/>
    </xf>
    <xf numFmtId="2" fontId="1" fillId="26" borderId="24" xfId="1" applyNumberFormat="1" applyFont="1" applyFill="1" applyBorder="1" applyAlignment="1" applyProtection="1">
      <alignment horizontal="center"/>
    </xf>
    <xf numFmtId="2" fontId="0" fillId="53" borderId="24" xfId="1" applyNumberFormat="1" applyFont="1" applyFill="1" applyBorder="1" applyAlignment="1" applyProtection="1">
      <alignment horizontal="center"/>
    </xf>
    <xf numFmtId="17" fontId="25" fillId="26" borderId="37" xfId="1" applyNumberFormat="1" applyFont="1" applyFill="1" applyBorder="1" applyAlignment="1" applyProtection="1">
      <alignment horizontal="center"/>
    </xf>
    <xf numFmtId="0" fontId="0" fillId="0" borderId="0" xfId="1" applyFont="1" applyBorder="1"/>
    <xf numFmtId="0" fontId="4" fillId="0" borderId="0" xfId="1" applyFont="1"/>
    <xf numFmtId="0" fontId="3" fillId="0" borderId="0" xfId="1" applyFont="1"/>
    <xf numFmtId="0" fontId="1" fillId="0" borderId="0" xfId="84" applyAlignment="1">
      <alignment horizontal="center"/>
    </xf>
    <xf numFmtId="0" fontId="1" fillId="0" borderId="0" xfId="84"/>
    <xf numFmtId="169" fontId="1" fillId="0" borderId="0" xfId="84" applyNumberFormat="1"/>
    <xf numFmtId="0" fontId="1" fillId="0" borderId="0" xfId="84" applyAlignment="1"/>
    <xf numFmtId="2" fontId="1" fillId="0" borderId="0" xfId="84" applyNumberFormat="1"/>
    <xf numFmtId="1" fontId="1" fillId="0" borderId="0" xfId="84" applyNumberFormat="1"/>
    <xf numFmtId="0" fontId="1" fillId="0" borderId="0" xfId="84" applyAlignment="1">
      <alignment vertical="center"/>
    </xf>
    <xf numFmtId="0" fontId="3" fillId="0" borderId="0" xfId="84" applyFont="1"/>
    <xf numFmtId="11" fontId="1" fillId="0" borderId="0" xfId="84" applyNumberFormat="1"/>
    <xf numFmtId="173" fontId="1" fillId="0" borderId="0" xfId="84" applyNumberFormat="1"/>
    <xf numFmtId="0" fontId="1" fillId="0" borderId="0" xfId="84" applyAlignment="1">
      <alignment horizontal="center" vertical="center"/>
    </xf>
    <xf numFmtId="11" fontId="1" fillId="0" borderId="0" xfId="84" applyNumberFormat="1" applyFill="1"/>
    <xf numFmtId="0" fontId="4" fillId="0" borderId="0" xfId="84" applyFont="1"/>
    <xf numFmtId="0" fontId="1" fillId="47" borderId="67" xfId="84" applyFill="1" applyBorder="1"/>
    <xf numFmtId="0" fontId="1" fillId="47" borderId="68" xfId="84" applyFill="1" applyBorder="1"/>
    <xf numFmtId="0" fontId="1" fillId="47" borderId="0" xfId="84" applyFill="1"/>
    <xf numFmtId="0" fontId="1" fillId="47" borderId="0" xfId="84" quotePrefix="1" applyFill="1"/>
    <xf numFmtId="0" fontId="1" fillId="47" borderId="0" xfId="84" applyFill="1" applyBorder="1"/>
    <xf numFmtId="0" fontId="1" fillId="47" borderId="69" xfId="84" applyFill="1" applyBorder="1"/>
    <xf numFmtId="0" fontId="1" fillId="47" borderId="70" xfId="84" applyFill="1" applyBorder="1"/>
    <xf numFmtId="0" fontId="1" fillId="47" borderId="71" xfId="84" applyFill="1" applyBorder="1"/>
    <xf numFmtId="11" fontId="1" fillId="47" borderId="68" xfId="84" applyNumberFormat="1" applyFill="1" applyBorder="1"/>
    <xf numFmtId="11" fontId="1" fillId="47" borderId="71" xfId="84" applyNumberFormat="1" applyFill="1" applyBorder="1"/>
    <xf numFmtId="0" fontId="1" fillId="47" borderId="0" xfId="84" quotePrefix="1" applyFill="1" applyBorder="1"/>
    <xf numFmtId="0" fontId="1" fillId="50" borderId="0" xfId="84" applyFill="1"/>
    <xf numFmtId="0" fontId="1" fillId="45" borderId="0" xfId="84" applyFill="1"/>
    <xf numFmtId="0" fontId="1" fillId="46" borderId="0" xfId="84" applyFill="1"/>
    <xf numFmtId="1" fontId="1" fillId="46" borderId="0" xfId="84" applyNumberFormat="1" applyFill="1"/>
    <xf numFmtId="11" fontId="1" fillId="46" borderId="0" xfId="84" applyNumberFormat="1" applyFill="1"/>
    <xf numFmtId="0" fontId="3" fillId="0" borderId="0" xfId="1" applyFont="1" applyFill="1" applyBorder="1" applyAlignment="1" applyProtection="1">
      <alignment horizontal="left"/>
    </xf>
    <xf numFmtId="0" fontId="3" fillId="0" borderId="0" xfId="1" applyFont="1" applyFill="1" applyBorder="1" applyAlignment="1" applyProtection="1">
      <alignment horizontal="center"/>
    </xf>
    <xf numFmtId="0" fontId="3" fillId="0" borderId="0" xfId="1" quotePrefix="1" applyFont="1" applyFill="1" applyBorder="1" applyAlignment="1" applyProtection="1">
      <alignment horizontal="center"/>
    </xf>
    <xf numFmtId="2" fontId="4" fillId="0" borderId="0" xfId="1" applyNumberFormat="1" applyFont="1" applyFill="1" applyBorder="1" applyProtection="1"/>
    <xf numFmtId="166" fontId="4" fillId="0" borderId="0" xfId="1" applyNumberFormat="1" applyFont="1" applyFill="1" applyBorder="1" applyAlignment="1" applyProtection="1">
      <alignment horizontal="right"/>
    </xf>
    <xf numFmtId="166" fontId="4" fillId="0" borderId="0" xfId="1" applyNumberFormat="1" applyFont="1" applyFill="1" applyBorder="1" applyProtection="1"/>
    <xf numFmtId="11" fontId="4" fillId="0" borderId="0" xfId="1" applyNumberFormat="1" applyFont="1" applyFill="1" applyBorder="1" applyProtection="1"/>
    <xf numFmtId="0" fontId="8" fillId="54" borderId="23" xfId="1" applyFont="1" applyFill="1" applyBorder="1" applyAlignment="1" applyProtection="1">
      <alignment horizontal="center"/>
    </xf>
    <xf numFmtId="0" fontId="8" fillId="24" borderId="42" xfId="1" applyFont="1" applyFill="1" applyBorder="1" applyAlignment="1" applyProtection="1">
      <alignment horizontal="center"/>
    </xf>
    <xf numFmtId="0" fontId="23" fillId="24" borderId="20" xfId="1" applyFont="1" applyFill="1" applyBorder="1" applyProtection="1"/>
    <xf numFmtId="0" fontId="29" fillId="24" borderId="23" xfId="1" applyFont="1" applyFill="1" applyBorder="1" applyAlignment="1" applyProtection="1">
      <alignment horizontal="center"/>
    </xf>
    <xf numFmtId="0" fontId="0" fillId="0" borderId="0" xfId="1" quotePrefix="1" applyFont="1" applyBorder="1" applyAlignment="1" applyProtection="1">
      <alignment horizontal="center"/>
    </xf>
    <xf numFmtId="0" fontId="7" fillId="0" borderId="0" xfId="1" applyFont="1" applyBorder="1" applyAlignment="1" applyProtection="1">
      <alignment horizontal="center"/>
    </xf>
    <xf numFmtId="0" fontId="7" fillId="0" borderId="0" xfId="1" applyFont="1" applyFill="1" applyBorder="1" applyAlignment="1" applyProtection="1">
      <alignment horizontal="center"/>
    </xf>
    <xf numFmtId="0" fontId="8" fillId="24" borderId="56" xfId="1" applyFont="1" applyFill="1" applyBorder="1" applyAlignment="1" applyProtection="1">
      <alignment horizontal="center"/>
    </xf>
    <xf numFmtId="167" fontId="0" fillId="27" borderId="15" xfId="1" applyNumberFormat="1" applyFont="1" applyFill="1" applyBorder="1" applyProtection="1"/>
    <xf numFmtId="167" fontId="0" fillId="27" borderId="34" xfId="1" applyNumberFormat="1" applyFont="1" applyFill="1" applyBorder="1" applyProtection="1"/>
    <xf numFmtId="0" fontId="0" fillId="27" borderId="12" xfId="1" applyFont="1" applyFill="1" applyBorder="1"/>
    <xf numFmtId="0" fontId="0" fillId="27" borderId="57" xfId="1" applyFont="1" applyFill="1" applyBorder="1"/>
    <xf numFmtId="0" fontId="0" fillId="27" borderId="13" xfId="1" applyFont="1" applyFill="1" applyBorder="1"/>
    <xf numFmtId="0" fontId="0" fillId="27" borderId="59" xfId="1" applyFont="1" applyFill="1" applyBorder="1"/>
    <xf numFmtId="0" fontId="0" fillId="26" borderId="0" xfId="1" applyFont="1" applyFill="1" applyAlignment="1" applyProtection="1">
      <alignment horizontal="center"/>
      <protection locked="0"/>
    </xf>
    <xf numFmtId="49" fontId="0" fillId="46" borderId="12" xfId="1" applyNumberFormat="1" applyFont="1" applyFill="1" applyBorder="1" applyAlignment="1" applyProtection="1">
      <alignment horizontal="center"/>
    </xf>
    <xf numFmtId="49" fontId="0" fillId="50" borderId="12" xfId="1" applyNumberFormat="1" applyFont="1" applyFill="1" applyBorder="1" applyAlignment="1" applyProtection="1">
      <alignment horizontal="center"/>
    </xf>
    <xf numFmtId="165" fontId="0" fillId="27" borderId="10" xfId="1" applyNumberFormat="1" applyFont="1" applyFill="1" applyBorder="1" applyAlignment="1" applyProtection="1">
      <alignment horizontal="center"/>
    </xf>
    <xf numFmtId="0" fontId="1" fillId="26" borderId="0" xfId="1" applyFont="1" applyFill="1" applyBorder="1" applyAlignment="1" applyProtection="1">
      <alignment horizontal="center"/>
      <protection locked="0"/>
    </xf>
    <xf numFmtId="165" fontId="4" fillId="26" borderId="0" xfId="1" applyNumberFormat="1" applyFont="1" applyFill="1" applyBorder="1" applyAlignment="1" applyProtection="1">
      <alignment horizontal="center"/>
    </xf>
    <xf numFmtId="0" fontId="1" fillId="26" borderId="0" xfId="1" applyFont="1" applyFill="1" applyBorder="1" applyAlignment="1" applyProtection="1">
      <alignment horizontal="center"/>
    </xf>
    <xf numFmtId="0" fontId="0" fillId="0" borderId="0" xfId="1" quotePrefix="1" applyFont="1" applyFill="1" applyBorder="1" applyAlignment="1" applyProtection="1">
      <alignment horizontal="center"/>
    </xf>
    <xf numFmtId="2" fontId="14" fillId="42" borderId="72" xfId="1" applyNumberFormat="1" applyFont="1" applyFill="1" applyBorder="1" applyAlignment="1" applyProtection="1">
      <alignment horizontal="center"/>
    </xf>
    <xf numFmtId="165" fontId="0" fillId="27" borderId="73" xfId="1" applyNumberFormat="1" applyFont="1" applyFill="1" applyBorder="1" applyAlignment="1" applyProtection="1">
      <alignment horizontal="center"/>
    </xf>
    <xf numFmtId="2" fontId="0" fillId="27" borderId="12" xfId="1" applyNumberFormat="1" applyFont="1" applyFill="1" applyBorder="1" applyAlignment="1" applyProtection="1">
      <alignment horizontal="center"/>
    </xf>
    <xf numFmtId="0" fontId="0" fillId="0" borderId="21" xfId="1" applyFont="1" applyBorder="1" applyAlignment="1" applyProtection="1">
      <alignment horizontal="center"/>
      <protection locked="0"/>
    </xf>
    <xf numFmtId="0" fontId="0" fillId="0" borderId="12" xfId="1" applyFont="1" applyBorder="1" applyAlignment="1" applyProtection="1">
      <alignment horizontal="center"/>
      <protection locked="0"/>
    </xf>
    <xf numFmtId="0" fontId="1" fillId="0" borderId="12" xfId="1" applyFont="1" applyFill="1" applyBorder="1" applyAlignment="1" applyProtection="1">
      <alignment horizontal="center"/>
      <protection locked="0"/>
    </xf>
    <xf numFmtId="0" fontId="1" fillId="0" borderId="13" xfId="1" applyFont="1" applyFill="1" applyBorder="1" applyAlignment="1" applyProtection="1">
      <alignment horizontal="center"/>
      <protection locked="0"/>
    </xf>
    <xf numFmtId="0" fontId="0" fillId="0" borderId="24" xfId="1" applyFont="1" applyFill="1" applyBorder="1" applyAlignment="1" applyProtection="1">
      <alignment horizontal="center"/>
      <protection locked="0"/>
    </xf>
    <xf numFmtId="0" fontId="0" fillId="0" borderId="22" xfId="1" applyFont="1" applyFill="1" applyBorder="1" applyAlignment="1" applyProtection="1">
      <alignment horizontal="center"/>
      <protection locked="0"/>
    </xf>
    <xf numFmtId="1" fontId="0" fillId="0" borderId="24" xfId="1" applyNumberFormat="1" applyFont="1" applyBorder="1" applyAlignment="1" applyProtection="1">
      <alignment horizontal="center"/>
      <protection locked="0"/>
    </xf>
    <xf numFmtId="0" fontId="0" fillId="0" borderId="11" xfId="1" applyFont="1" applyFill="1" applyBorder="1" applyAlignment="1" applyProtection="1">
      <alignment horizontal="center"/>
      <protection locked="0"/>
    </xf>
    <xf numFmtId="0" fontId="0" fillId="0" borderId="12" xfId="1" applyFont="1" applyFill="1" applyBorder="1" applyAlignment="1" applyProtection="1">
      <alignment horizontal="center"/>
      <protection locked="0"/>
    </xf>
    <xf numFmtId="0" fontId="0" fillId="0" borderId="13" xfId="1" applyFont="1" applyFill="1" applyBorder="1" applyAlignment="1" applyProtection="1">
      <alignment horizontal="center"/>
      <protection locked="0"/>
    </xf>
    <xf numFmtId="0" fontId="1" fillId="0" borderId="11" xfId="1" applyFont="1" applyFill="1" applyBorder="1" applyAlignment="1" applyProtection="1">
      <alignment horizontal="center"/>
      <protection locked="0"/>
    </xf>
    <xf numFmtId="0" fontId="0" fillId="0" borderId="74" xfId="1" applyFont="1" applyBorder="1" applyAlignment="1" applyProtection="1">
      <alignment horizontal="center"/>
      <protection locked="0"/>
    </xf>
    <xf numFmtId="0" fontId="0" fillId="0" borderId="52" xfId="1" applyFont="1" applyBorder="1" applyAlignment="1" applyProtection="1">
      <alignment horizontal="center"/>
      <protection locked="0"/>
    </xf>
    <xf numFmtId="0" fontId="0" fillId="0" borderId="55" xfId="1" applyFont="1" applyBorder="1" applyAlignment="1" applyProtection="1">
      <alignment horizontal="center"/>
      <protection locked="0"/>
    </xf>
    <xf numFmtId="0" fontId="0" fillId="0" borderId="21" xfId="1" applyFont="1" applyFill="1" applyBorder="1" applyAlignment="1" applyProtection="1">
      <alignment horizontal="center" vertical="center"/>
      <protection locked="0"/>
    </xf>
    <xf numFmtId="0" fontId="0" fillId="0" borderId="13" xfId="1" applyFont="1" applyBorder="1" applyAlignment="1" applyProtection="1">
      <alignment horizontal="center"/>
      <protection locked="0"/>
    </xf>
    <xf numFmtId="0" fontId="0" fillId="0" borderId="54" xfId="1" applyFont="1" applyFill="1" applyBorder="1" applyAlignment="1" applyProtection="1">
      <alignment horizontal="center"/>
      <protection locked="0"/>
    </xf>
    <xf numFmtId="0" fontId="8" fillId="24" borderId="43" xfId="1" quotePrefix="1" applyFont="1" applyFill="1" applyBorder="1" applyAlignment="1" applyProtection="1">
      <alignment horizontal="center"/>
    </xf>
    <xf numFmtId="0" fontId="8" fillId="24" borderId="10" xfId="1" quotePrefix="1" applyFont="1" applyFill="1" applyBorder="1" applyAlignment="1" applyProtection="1">
      <alignment horizontal="center"/>
    </xf>
    <xf numFmtId="0" fontId="0" fillId="27" borderId="12" xfId="1" applyFont="1" applyFill="1" applyBorder="1" applyProtection="1"/>
    <xf numFmtId="0" fontId="0" fillId="27" borderId="57" xfId="1" applyFont="1" applyFill="1" applyBorder="1" applyProtection="1"/>
    <xf numFmtId="0" fontId="0" fillId="27" borderId="13" xfId="1" applyFont="1" applyFill="1" applyBorder="1" applyProtection="1"/>
    <xf numFmtId="0" fontId="0" fillId="27" borderId="59" xfId="1" applyFont="1" applyFill="1" applyBorder="1" applyProtection="1"/>
    <xf numFmtId="0" fontId="0" fillId="0" borderId="0" xfId="1" applyFont="1" applyProtection="1">
      <protection hidden="1"/>
    </xf>
    <xf numFmtId="2" fontId="0" fillId="0" borderId="15" xfId="1" applyNumberFormat="1" applyFont="1" applyBorder="1" applyProtection="1">
      <protection locked="0"/>
    </xf>
    <xf numFmtId="166" fontId="0" fillId="0" borderId="15" xfId="1" applyNumberFormat="1" applyFont="1" applyFill="1" applyBorder="1" applyAlignment="1" applyProtection="1">
      <alignment horizontal="right"/>
      <protection locked="0"/>
    </xf>
    <xf numFmtId="166" fontId="0" fillId="0" borderId="15" xfId="1" applyNumberFormat="1" applyFont="1" applyBorder="1" applyProtection="1">
      <protection locked="0"/>
    </xf>
    <xf numFmtId="1" fontId="13" fillId="0" borderId="57" xfId="1" applyNumberFormat="1" applyFont="1" applyFill="1" applyBorder="1" applyAlignment="1">
      <alignment horizontal="center"/>
    </xf>
    <xf numFmtId="1" fontId="13" fillId="0" borderId="59" xfId="1" applyNumberFormat="1" applyFont="1" applyFill="1" applyBorder="1" applyAlignment="1">
      <alignment horizontal="center"/>
    </xf>
    <xf numFmtId="1" fontId="0" fillId="27" borderId="66" xfId="1" applyNumberFormat="1" applyFont="1" applyFill="1" applyBorder="1" applyAlignment="1" applyProtection="1">
      <alignment horizontal="center"/>
    </xf>
    <xf numFmtId="1" fontId="13" fillId="0" borderId="64" xfId="1" applyNumberFormat="1" applyFont="1" applyFill="1" applyBorder="1" applyAlignment="1">
      <alignment horizontal="center"/>
    </xf>
    <xf numFmtId="0" fontId="11" fillId="24" borderId="66" xfId="1" applyFont="1" applyFill="1" applyBorder="1" applyAlignment="1">
      <alignment horizontal="center"/>
    </xf>
    <xf numFmtId="0" fontId="11" fillId="24" borderId="29" xfId="1" applyFont="1" applyFill="1" applyBorder="1" applyAlignment="1">
      <alignment horizontal="center"/>
    </xf>
    <xf numFmtId="0" fontId="11" fillId="24" borderId="42" xfId="1" applyFont="1" applyFill="1" applyBorder="1" applyAlignment="1">
      <alignment horizontal="center"/>
    </xf>
    <xf numFmtId="0" fontId="2" fillId="26" borderId="29" xfId="1" applyFont="1" applyFill="1" applyBorder="1"/>
    <xf numFmtId="1" fontId="26" fillId="26" borderId="0" xfId="1" applyNumberFormat="1" applyFont="1" applyFill="1" applyAlignment="1">
      <alignment horizontal="center"/>
    </xf>
    <xf numFmtId="2" fontId="26" fillId="26" borderId="0" xfId="1" applyNumberFormat="1" applyFont="1" applyFill="1" applyAlignment="1">
      <alignment horizontal="center"/>
    </xf>
    <xf numFmtId="167" fontId="4" fillId="46" borderId="12" xfId="1" applyNumberFormat="1" applyFont="1" applyFill="1" applyBorder="1" applyAlignment="1" applyProtection="1">
      <alignment horizontal="center"/>
      <protection locked="0"/>
    </xf>
    <xf numFmtId="167" fontId="0" fillId="46" borderId="12" xfId="1" applyNumberFormat="1" applyFont="1" applyFill="1" applyBorder="1" applyAlignment="1" applyProtection="1">
      <protection locked="0"/>
    </xf>
    <xf numFmtId="167" fontId="0" fillId="46" borderId="12" xfId="1" applyNumberFormat="1" applyFont="1" applyFill="1" applyBorder="1" applyProtection="1">
      <protection locked="0"/>
    </xf>
    <xf numFmtId="167" fontId="0" fillId="46" borderId="24" xfId="1" applyNumberFormat="1" applyFont="1" applyFill="1" applyBorder="1" applyProtection="1">
      <protection locked="0"/>
    </xf>
    <xf numFmtId="167" fontId="4" fillId="50" borderId="12" xfId="1" applyNumberFormat="1" applyFont="1" applyFill="1" applyBorder="1" applyAlignment="1" applyProtection="1">
      <alignment horizontal="center"/>
      <protection locked="0"/>
    </xf>
    <xf numFmtId="167" fontId="0" fillId="50" borderId="12" xfId="1" applyNumberFormat="1" applyFont="1" applyFill="1" applyBorder="1" applyAlignment="1" applyProtection="1">
      <protection locked="0"/>
    </xf>
    <xf numFmtId="167" fontId="0" fillId="50" borderId="12" xfId="1" applyNumberFormat="1" applyFont="1" applyFill="1" applyBorder="1" applyProtection="1">
      <protection locked="0"/>
    </xf>
    <xf numFmtId="167" fontId="0" fillId="50" borderId="24" xfId="1" applyNumberFormat="1" applyFont="1" applyFill="1" applyBorder="1" applyProtection="1">
      <protection locked="0"/>
    </xf>
    <xf numFmtId="167" fontId="1" fillId="46" borderId="12" xfId="1" applyNumberFormat="1" applyFont="1" applyFill="1" applyBorder="1" applyAlignment="1" applyProtection="1">
      <alignment horizontal="center"/>
      <protection locked="0"/>
    </xf>
    <xf numFmtId="167" fontId="1" fillId="46" borderId="12" xfId="1" applyNumberFormat="1" applyFont="1" applyFill="1" applyBorder="1" applyAlignment="1" applyProtection="1">
      <protection locked="0"/>
    </xf>
    <xf numFmtId="167" fontId="0" fillId="50" borderId="12" xfId="1" applyNumberFormat="1" applyFont="1" applyFill="1" applyBorder="1" applyAlignment="1" applyProtection="1">
      <alignment horizontal="center"/>
      <protection locked="0"/>
    </xf>
    <xf numFmtId="0" fontId="0" fillId="50" borderId="12" xfId="1" applyFont="1" applyFill="1" applyBorder="1" applyAlignment="1" applyProtection="1">
      <alignment horizontal="center"/>
      <protection locked="0"/>
    </xf>
    <xf numFmtId="0" fontId="0" fillId="46" borderId="12" xfId="1" applyFont="1" applyFill="1" applyBorder="1" applyAlignment="1" applyProtection="1">
      <alignment horizontal="center"/>
      <protection locked="0"/>
    </xf>
    <xf numFmtId="2" fontId="0" fillId="50" borderId="13" xfId="1" applyNumberFormat="1" applyFont="1" applyFill="1" applyBorder="1" applyAlignment="1" applyProtection="1">
      <alignment horizontal="center"/>
      <protection locked="0"/>
    </xf>
    <xf numFmtId="0" fontId="0" fillId="50" borderId="13" xfId="1" applyFont="1" applyFill="1" applyBorder="1" applyProtection="1">
      <protection locked="0"/>
    </xf>
    <xf numFmtId="0" fontId="0" fillId="50" borderId="26" xfId="1" applyFont="1" applyFill="1" applyBorder="1" applyProtection="1">
      <protection locked="0"/>
    </xf>
    <xf numFmtId="2" fontId="4" fillId="0" borderId="50" xfId="1" applyNumberFormat="1" applyFont="1" applyFill="1" applyBorder="1" applyAlignment="1" applyProtection="1">
      <alignment horizontal="center"/>
      <protection locked="0"/>
    </xf>
    <xf numFmtId="167" fontId="0" fillId="46" borderId="37" xfId="1" applyNumberFormat="1" applyFont="1" applyFill="1" applyBorder="1" applyAlignment="1" applyProtection="1">
      <alignment horizontal="center" vertical="center"/>
      <protection locked="0"/>
    </xf>
    <xf numFmtId="167" fontId="0" fillId="46" borderId="33" xfId="1" applyNumberFormat="1" applyFont="1" applyFill="1" applyBorder="1" applyAlignment="1" applyProtection="1">
      <alignment horizontal="center"/>
      <protection locked="0"/>
    </xf>
    <xf numFmtId="167" fontId="0" fillId="49" borderId="20" xfId="1" applyNumberFormat="1" applyFont="1" applyFill="1" applyBorder="1" applyAlignment="1" applyProtection="1">
      <alignment horizontal="center" vertical="center"/>
      <protection locked="0"/>
    </xf>
    <xf numFmtId="167" fontId="0" fillId="49" borderId="21" xfId="1" applyNumberFormat="1" applyFont="1" applyFill="1" applyBorder="1" applyAlignment="1" applyProtection="1">
      <alignment horizontal="center" vertical="center"/>
      <protection locked="0"/>
    </xf>
    <xf numFmtId="167" fontId="0" fillId="49" borderId="22" xfId="1" applyNumberFormat="1" applyFont="1" applyFill="1" applyBorder="1" applyAlignment="1" applyProtection="1">
      <alignment horizontal="center" vertical="center"/>
      <protection locked="0"/>
    </xf>
    <xf numFmtId="167" fontId="0" fillId="50" borderId="30" xfId="1" applyNumberFormat="1" applyFont="1" applyFill="1" applyBorder="1" applyAlignment="1" applyProtection="1">
      <alignment horizontal="center" vertical="center"/>
      <protection locked="0"/>
    </xf>
    <xf numFmtId="167" fontId="0" fillId="50" borderId="15" xfId="1" applyNumberFormat="1" applyFont="1" applyFill="1" applyBorder="1" applyAlignment="1" applyProtection="1">
      <alignment horizontal="center"/>
      <protection locked="0"/>
    </xf>
    <xf numFmtId="167" fontId="0" fillId="49" borderId="23" xfId="1" applyNumberFormat="1" applyFont="1" applyFill="1" applyBorder="1" applyAlignment="1" applyProtection="1">
      <alignment horizontal="center" vertical="center"/>
      <protection locked="0"/>
    </xf>
    <xf numFmtId="167" fontId="0" fillId="49" borderId="12" xfId="1" applyNumberFormat="1" applyFont="1" applyFill="1" applyBorder="1" applyAlignment="1" applyProtection="1">
      <alignment horizontal="center" vertical="center"/>
      <protection locked="0"/>
    </xf>
    <xf numFmtId="167" fontId="0" fillId="49" borderId="24" xfId="1" applyNumberFormat="1" applyFont="1" applyFill="1" applyBorder="1" applyAlignment="1" applyProtection="1">
      <alignment horizontal="center" vertical="center"/>
      <protection locked="0"/>
    </xf>
    <xf numFmtId="167" fontId="0" fillId="46" borderId="30" xfId="1" applyNumberFormat="1" applyFont="1" applyFill="1" applyBorder="1" applyAlignment="1" applyProtection="1">
      <alignment horizontal="center" vertical="center"/>
      <protection locked="0"/>
    </xf>
    <xf numFmtId="167" fontId="0" fillId="46" borderId="15" xfId="1" applyNumberFormat="1" applyFont="1" applyFill="1" applyBorder="1" applyAlignment="1" applyProtection="1">
      <alignment horizontal="center"/>
      <protection locked="0"/>
    </xf>
    <xf numFmtId="167" fontId="0" fillId="46" borderId="39" xfId="1" applyNumberFormat="1" applyFont="1" applyFill="1" applyBorder="1" applyAlignment="1" applyProtection="1">
      <alignment horizontal="center" vertical="center"/>
      <protection locked="0"/>
    </xf>
    <xf numFmtId="167" fontId="0" fillId="46" borderId="42" xfId="1" applyNumberFormat="1" applyFont="1" applyFill="1" applyBorder="1" applyAlignment="1" applyProtection="1">
      <alignment horizontal="center"/>
      <protection locked="0"/>
    </xf>
    <xf numFmtId="167" fontId="0" fillId="49" borderId="30" xfId="1" applyNumberFormat="1" applyFont="1" applyFill="1" applyBorder="1" applyAlignment="1" applyProtection="1">
      <alignment horizontal="center" vertical="center"/>
      <protection locked="0"/>
    </xf>
    <xf numFmtId="167" fontId="0" fillId="49" borderId="15" xfId="1" applyNumberFormat="1" applyFont="1" applyFill="1" applyBorder="1" applyAlignment="1" applyProtection="1">
      <alignment horizontal="center"/>
      <protection locked="0"/>
    </xf>
    <xf numFmtId="167" fontId="0" fillId="49" borderId="31" xfId="1" applyNumberFormat="1" applyFont="1" applyFill="1" applyBorder="1" applyAlignment="1" applyProtection="1">
      <alignment horizontal="center" vertical="center"/>
      <protection locked="0"/>
    </xf>
    <xf numFmtId="167" fontId="0" fillId="49" borderId="34" xfId="1" applyNumberFormat="1" applyFont="1" applyFill="1" applyBorder="1" applyAlignment="1" applyProtection="1">
      <alignment horizontal="center"/>
      <protection locked="0"/>
    </xf>
    <xf numFmtId="167" fontId="0" fillId="49" borderId="25" xfId="1" applyNumberFormat="1" applyFont="1" applyFill="1" applyBorder="1" applyAlignment="1" applyProtection="1">
      <alignment horizontal="center" vertical="center"/>
      <protection locked="0"/>
    </xf>
    <xf numFmtId="167" fontId="0" fillId="49" borderId="13" xfId="1" applyNumberFormat="1" applyFont="1" applyFill="1" applyBorder="1" applyAlignment="1" applyProtection="1">
      <alignment horizontal="center" vertical="center"/>
      <protection locked="0"/>
    </xf>
    <xf numFmtId="167" fontId="0" fillId="49" borderId="26" xfId="1" applyNumberFormat="1" applyFont="1" applyFill="1" applyBorder="1" applyAlignment="1" applyProtection="1">
      <alignment horizontal="center" vertical="center"/>
      <protection locked="0"/>
    </xf>
    <xf numFmtId="169" fontId="4" fillId="46" borderId="20" xfId="1" applyNumberFormat="1" applyFont="1" applyFill="1" applyBorder="1" applyAlignment="1" applyProtection="1">
      <alignment horizontal="center"/>
      <protection locked="0"/>
    </xf>
    <xf numFmtId="169" fontId="4" fillId="46" borderId="22" xfId="1" applyNumberFormat="1" applyFont="1" applyFill="1" applyBorder="1" applyAlignment="1" applyProtection="1">
      <alignment horizontal="center"/>
      <protection locked="0"/>
    </xf>
    <xf numFmtId="0" fontId="0" fillId="50" borderId="23" xfId="1" applyFont="1" applyFill="1" applyBorder="1" applyAlignment="1" applyProtection="1">
      <alignment horizontal="center"/>
      <protection locked="0"/>
    </xf>
    <xf numFmtId="2" fontId="0" fillId="50" borderId="24" xfId="1" applyNumberFormat="1" applyFont="1" applyFill="1" applyBorder="1" applyAlignment="1" applyProtection="1">
      <alignment horizontal="center"/>
      <protection locked="0"/>
    </xf>
    <xf numFmtId="0" fontId="0" fillId="46" borderId="23" xfId="1" applyFont="1" applyFill="1" applyBorder="1" applyAlignment="1" applyProtection="1">
      <alignment horizontal="center"/>
      <protection locked="0"/>
    </xf>
    <xf numFmtId="2" fontId="0" fillId="46" borderId="24" xfId="1" applyNumberFormat="1" applyFont="1" applyFill="1" applyBorder="1" applyAlignment="1" applyProtection="1">
      <alignment horizontal="center"/>
      <protection locked="0"/>
    </xf>
    <xf numFmtId="0" fontId="0" fillId="0" borderId="25" xfId="1" applyFont="1" applyFill="1" applyBorder="1" applyAlignment="1" applyProtection="1">
      <alignment horizontal="center"/>
      <protection locked="0"/>
    </xf>
    <xf numFmtId="2" fontId="0" fillId="0" borderId="26" xfId="1" applyNumberFormat="1" applyFont="1" applyFill="1" applyBorder="1" applyAlignment="1" applyProtection="1">
      <alignment horizontal="center"/>
      <protection locked="0"/>
    </xf>
    <xf numFmtId="1" fontId="4" fillId="46" borderId="20" xfId="1" applyNumberFormat="1" applyFont="1" applyFill="1" applyBorder="1" applyAlignment="1" applyProtection="1">
      <alignment horizontal="center"/>
      <protection locked="0"/>
    </xf>
    <xf numFmtId="1" fontId="4" fillId="46" borderId="22" xfId="1" applyNumberFormat="1" applyFont="1" applyFill="1" applyBorder="1" applyAlignment="1" applyProtection="1">
      <alignment horizontal="center"/>
      <protection locked="0"/>
    </xf>
    <xf numFmtId="167" fontId="0" fillId="50" borderId="24" xfId="1" applyNumberFormat="1" applyFont="1" applyFill="1" applyBorder="1" applyAlignment="1" applyProtection="1">
      <alignment horizontal="center"/>
      <protection locked="0"/>
    </xf>
    <xf numFmtId="167" fontId="0" fillId="46" borderId="24" xfId="1" applyNumberFormat="1" applyFont="1" applyFill="1" applyBorder="1" applyAlignment="1" applyProtection="1">
      <alignment horizontal="center"/>
      <protection locked="0"/>
    </xf>
    <xf numFmtId="167" fontId="0" fillId="0" borderId="26" xfId="1" applyNumberFormat="1" applyFont="1" applyFill="1" applyBorder="1" applyAlignment="1" applyProtection="1">
      <alignment horizontal="center"/>
      <protection locked="0"/>
    </xf>
    <xf numFmtId="167" fontId="1" fillId="46" borderId="20" xfId="1" applyNumberFormat="1" applyFont="1" applyFill="1" applyBorder="1" applyAlignment="1" applyProtection="1">
      <alignment horizontal="center" vertical="center"/>
      <protection locked="0"/>
    </xf>
    <xf numFmtId="167" fontId="1" fillId="46" borderId="22" xfId="1" applyNumberFormat="1" applyFont="1" applyFill="1" applyBorder="1" applyAlignment="1" applyProtection="1">
      <alignment horizontal="center" vertical="center"/>
      <protection locked="0"/>
    </xf>
    <xf numFmtId="167" fontId="0" fillId="46" borderId="20" xfId="1" applyNumberFormat="1" applyFont="1" applyFill="1" applyBorder="1" applyAlignment="1" applyProtection="1">
      <alignment horizontal="center" vertical="center"/>
      <protection locked="0"/>
    </xf>
    <xf numFmtId="167" fontId="0" fillId="46" borderId="22" xfId="1" applyNumberFormat="1" applyFont="1" applyFill="1" applyBorder="1" applyAlignment="1" applyProtection="1">
      <alignment horizontal="center" vertical="center"/>
      <protection locked="0"/>
    </xf>
    <xf numFmtId="167" fontId="1" fillId="46" borderId="56" xfId="1" applyNumberFormat="1" applyFont="1" applyFill="1" applyBorder="1" applyAlignment="1" applyProtection="1">
      <alignment horizontal="center" vertical="center"/>
      <protection locked="0"/>
    </xf>
    <xf numFmtId="167" fontId="1" fillId="50" borderId="23" xfId="1" applyNumberFormat="1" applyFont="1" applyFill="1" applyBorder="1" applyAlignment="1" applyProtection="1">
      <alignment horizontal="center" vertical="center"/>
      <protection locked="0"/>
    </xf>
    <xf numFmtId="167" fontId="1" fillId="50" borderId="24" xfId="1" applyNumberFormat="1" applyFont="1" applyFill="1" applyBorder="1" applyAlignment="1" applyProtection="1">
      <alignment horizontal="center" vertical="center"/>
      <protection locked="0"/>
    </xf>
    <xf numFmtId="167" fontId="0" fillId="50" borderId="23" xfId="1" applyNumberFormat="1" applyFont="1" applyFill="1" applyBorder="1" applyAlignment="1" applyProtection="1">
      <alignment horizontal="center" vertical="center"/>
      <protection locked="0"/>
    </xf>
    <xf numFmtId="167" fontId="0" fillId="50" borderId="24" xfId="1" applyNumberFormat="1" applyFont="1" applyFill="1" applyBorder="1" applyAlignment="1" applyProtection="1">
      <alignment horizontal="center" vertical="center"/>
      <protection locked="0"/>
    </xf>
    <xf numFmtId="167" fontId="1" fillId="50" borderId="57" xfId="1" applyNumberFormat="1" applyFont="1" applyFill="1" applyBorder="1" applyAlignment="1" applyProtection="1">
      <alignment horizontal="center" vertical="center"/>
      <protection locked="0"/>
    </xf>
    <xf numFmtId="167" fontId="1" fillId="46" borderId="23" xfId="1" applyNumberFormat="1" applyFont="1" applyFill="1" applyBorder="1" applyAlignment="1" applyProtection="1">
      <alignment horizontal="center" vertical="center"/>
      <protection locked="0"/>
    </xf>
    <xf numFmtId="167" fontId="1" fillId="46" borderId="24" xfId="1" applyNumberFormat="1" applyFont="1" applyFill="1" applyBorder="1" applyAlignment="1" applyProtection="1">
      <alignment horizontal="center" vertical="center"/>
      <protection locked="0"/>
    </xf>
    <xf numFmtId="167" fontId="0" fillId="46" borderId="23" xfId="1" applyNumberFormat="1" applyFont="1" applyFill="1" applyBorder="1" applyAlignment="1" applyProtection="1">
      <alignment horizontal="center" vertical="center"/>
      <protection locked="0"/>
    </xf>
    <xf numFmtId="167" fontId="0" fillId="46" borderId="24" xfId="1" applyNumberFormat="1" applyFont="1" applyFill="1" applyBorder="1" applyAlignment="1" applyProtection="1">
      <alignment horizontal="center" vertical="center"/>
      <protection locked="0"/>
    </xf>
    <xf numFmtId="167" fontId="1" fillId="46" borderId="57" xfId="1" applyNumberFormat="1" applyFont="1" applyFill="1" applyBorder="1" applyAlignment="1" applyProtection="1">
      <alignment horizontal="center" vertical="center"/>
      <protection locked="0"/>
    </xf>
    <xf numFmtId="167" fontId="1" fillId="50" borderId="47" xfId="1" applyNumberFormat="1" applyFont="1" applyFill="1" applyBorder="1" applyAlignment="1" applyProtection="1">
      <alignment horizontal="center" vertical="center"/>
      <protection locked="0"/>
    </xf>
    <xf numFmtId="167" fontId="1" fillId="50" borderId="54" xfId="1" applyNumberFormat="1" applyFont="1" applyFill="1" applyBorder="1" applyAlignment="1" applyProtection="1">
      <alignment horizontal="center" vertical="center"/>
      <protection locked="0"/>
    </xf>
    <xf numFmtId="167" fontId="1" fillId="50" borderId="65" xfId="1" applyNumberFormat="1" applyFont="1" applyFill="1" applyBorder="1" applyAlignment="1" applyProtection="1">
      <alignment horizontal="center" vertical="center"/>
      <protection locked="0"/>
    </xf>
    <xf numFmtId="167" fontId="0" fillId="49" borderId="57" xfId="1" applyNumberFormat="1" applyFont="1" applyFill="1" applyBorder="1" applyAlignment="1" applyProtection="1">
      <alignment horizontal="center" vertical="center"/>
      <protection locked="0"/>
    </xf>
    <xf numFmtId="167" fontId="0" fillId="49" borderId="59" xfId="1" applyNumberFormat="1" applyFont="1" applyFill="1" applyBorder="1" applyAlignment="1" applyProtection="1">
      <alignment horizontal="center" vertical="center"/>
      <protection locked="0"/>
    </xf>
    <xf numFmtId="2" fontId="0" fillId="46" borderId="37" xfId="1" applyNumberFormat="1" applyFont="1" applyFill="1" applyBorder="1" applyAlignment="1" applyProtection="1">
      <alignment horizontal="center"/>
      <protection locked="0"/>
    </xf>
    <xf numFmtId="2" fontId="0" fillId="50" borderId="30" xfId="1" applyNumberFormat="1" applyFont="1" applyFill="1" applyBorder="1" applyAlignment="1" applyProtection="1">
      <alignment horizontal="center"/>
      <protection locked="0"/>
    </xf>
    <xf numFmtId="2" fontId="0" fillId="46" borderId="30" xfId="1" applyNumberFormat="1" applyFont="1" applyFill="1" applyBorder="1" applyAlignment="1" applyProtection="1">
      <alignment horizontal="center"/>
      <protection locked="0"/>
    </xf>
    <xf numFmtId="2" fontId="0" fillId="0" borderId="31" xfId="1" applyNumberFormat="1" applyFont="1" applyFill="1" applyBorder="1" applyAlignment="1" applyProtection="1">
      <alignment horizontal="center"/>
      <protection locked="0"/>
    </xf>
    <xf numFmtId="0" fontId="0" fillId="0" borderId="20" xfId="1" applyFont="1" applyFill="1" applyBorder="1" applyAlignment="1" applyProtection="1">
      <alignment horizontal="center"/>
      <protection locked="0"/>
    </xf>
    <xf numFmtId="0" fontId="0" fillId="0" borderId="21" xfId="1" applyFont="1" applyFill="1" applyBorder="1" applyAlignment="1" applyProtection="1">
      <alignment horizontal="center"/>
      <protection locked="0"/>
    </xf>
    <xf numFmtId="0" fontId="0" fillId="26" borderId="22" xfId="1" applyFont="1" applyFill="1" applyBorder="1" applyAlignment="1" applyProtection="1">
      <alignment horizontal="center"/>
      <protection locked="0"/>
    </xf>
    <xf numFmtId="0" fontId="0" fillId="26" borderId="13" xfId="1" applyFont="1" applyFill="1" applyBorder="1" applyAlignment="1" applyProtection="1">
      <alignment horizontal="center"/>
      <protection locked="0"/>
    </xf>
    <xf numFmtId="2" fontId="4" fillId="0" borderId="75" xfId="1" applyNumberFormat="1" applyFont="1" applyFill="1" applyBorder="1" applyAlignment="1" applyProtection="1">
      <alignment horizontal="center"/>
      <protection locked="0"/>
    </xf>
    <xf numFmtId="167" fontId="4" fillId="46" borderId="12" xfId="1" applyNumberFormat="1" applyFont="1" applyFill="1" applyBorder="1" applyAlignment="1" applyProtection="1">
      <protection locked="0"/>
    </xf>
    <xf numFmtId="167" fontId="4" fillId="46" borderId="12" xfId="1" applyNumberFormat="1" applyFont="1" applyFill="1" applyBorder="1" applyProtection="1">
      <protection locked="0"/>
    </xf>
    <xf numFmtId="167" fontId="4" fillId="46" borderId="24" xfId="1" applyNumberFormat="1" applyFont="1" applyFill="1" applyBorder="1" applyProtection="1">
      <protection locked="0"/>
    </xf>
    <xf numFmtId="167" fontId="4" fillId="50" borderId="12" xfId="1" applyNumberFormat="1" applyFont="1" applyFill="1" applyBorder="1" applyAlignment="1" applyProtection="1">
      <protection locked="0"/>
    </xf>
    <xf numFmtId="167" fontId="4" fillId="50" borderId="12" xfId="1" applyNumberFormat="1" applyFont="1" applyFill="1" applyBorder="1" applyProtection="1">
      <protection locked="0"/>
    </xf>
    <xf numFmtId="167" fontId="4" fillId="50" borderId="24" xfId="1" applyNumberFormat="1" applyFont="1" applyFill="1" applyBorder="1" applyProtection="1">
      <protection locked="0"/>
    </xf>
    <xf numFmtId="0" fontId="0" fillId="0" borderId="0" xfId="1" applyFont="1" applyProtection="1">
      <protection locked="0"/>
    </xf>
    <xf numFmtId="0" fontId="0" fillId="0" borderId="0" xfId="1" applyFont="1" applyFill="1" applyProtection="1">
      <protection locked="0"/>
    </xf>
    <xf numFmtId="0" fontId="0" fillId="0" borderId="0" xfId="1" applyFont="1" applyAlignment="1" applyProtection="1">
      <protection locked="0"/>
    </xf>
    <xf numFmtId="165" fontId="4" fillId="0" borderId="0" xfId="1" applyNumberFormat="1" applyFont="1" applyFill="1" applyBorder="1" applyAlignment="1" applyProtection="1">
      <alignment horizontal="center"/>
      <protection locked="0"/>
    </xf>
    <xf numFmtId="0" fontId="2" fillId="0" borderId="0" xfId="1" applyFont="1" applyFill="1" applyProtection="1">
      <protection locked="0"/>
    </xf>
    <xf numFmtId="0" fontId="2" fillId="0" borderId="0" xfId="1" applyFont="1" applyProtection="1">
      <protection locked="0"/>
    </xf>
    <xf numFmtId="0" fontId="2" fillId="26" borderId="0" xfId="1" applyFont="1" applyFill="1" applyBorder="1" applyProtection="1"/>
    <xf numFmtId="0" fontId="11" fillId="26" borderId="0" xfId="1" applyFont="1" applyFill="1" applyBorder="1" applyAlignment="1" applyProtection="1">
      <alignment horizontal="center"/>
    </xf>
    <xf numFmtId="0" fontId="2" fillId="26" borderId="0" xfId="1" applyFont="1" applyFill="1" applyProtection="1"/>
    <xf numFmtId="2" fontId="0" fillId="27" borderId="37" xfId="1" applyNumberFormat="1" applyFont="1" applyFill="1" applyBorder="1" applyAlignment="1" applyProtection="1">
      <alignment horizontal="center"/>
    </xf>
    <xf numFmtId="49" fontId="13" fillId="0" borderId="50" xfId="1" applyNumberFormat="1" applyFont="1" applyFill="1" applyBorder="1" applyAlignment="1">
      <alignment horizontal="center"/>
    </xf>
    <xf numFmtId="49" fontId="0" fillId="0" borderId="12" xfId="1" applyNumberFormat="1" applyFont="1" applyFill="1" applyBorder="1" applyAlignment="1" applyProtection="1">
      <alignment horizontal="center"/>
      <protection locked="0"/>
    </xf>
    <xf numFmtId="0" fontId="30" fillId="26" borderId="0" xfId="1" applyFont="1" applyFill="1" applyAlignment="1" applyProtection="1">
      <alignment horizontal="center" vertical="top"/>
    </xf>
    <xf numFmtId="0" fontId="9" fillId="24" borderId="0" xfId="1" applyFont="1" applyFill="1" applyBorder="1" applyAlignment="1" applyProtection="1">
      <alignment horizontal="right"/>
    </xf>
    <xf numFmtId="2" fontId="0" fillId="0" borderId="33" xfId="1" applyNumberFormat="1" applyFont="1" applyBorder="1" applyProtection="1">
      <protection locked="0"/>
    </xf>
    <xf numFmtId="2" fontId="0" fillId="0" borderId="37" xfId="1" applyNumberFormat="1" applyFont="1" applyBorder="1" applyProtection="1">
      <protection locked="0"/>
    </xf>
    <xf numFmtId="2" fontId="0" fillId="0" borderId="30" xfId="1" applyNumberFormat="1" applyFont="1" applyBorder="1" applyProtection="1">
      <protection locked="0"/>
    </xf>
    <xf numFmtId="166" fontId="0" fillId="0" borderId="30" xfId="1" applyNumberFormat="1" applyFont="1" applyFill="1" applyBorder="1" applyAlignment="1" applyProtection="1">
      <alignment horizontal="right"/>
      <protection locked="0"/>
    </xf>
    <xf numFmtId="166" fontId="0" fillId="0" borderId="30" xfId="1" applyNumberFormat="1" applyFont="1" applyBorder="1" applyProtection="1">
      <protection locked="0"/>
    </xf>
    <xf numFmtId="166" fontId="0" fillId="0" borderId="34" xfId="1" applyNumberFormat="1" applyFont="1" applyBorder="1" applyProtection="1">
      <protection locked="0"/>
    </xf>
    <xf numFmtId="166" fontId="0" fillId="0" borderId="31" xfId="1" applyNumberFormat="1" applyFont="1" applyBorder="1" applyProtection="1">
      <protection locked="0"/>
    </xf>
    <xf numFmtId="167" fontId="0" fillId="27" borderId="37" xfId="1" applyNumberFormat="1" applyFont="1" applyFill="1" applyBorder="1" applyProtection="1"/>
    <xf numFmtId="167" fontId="0" fillId="27" borderId="31" xfId="1" applyNumberFormat="1" applyFont="1" applyFill="1" applyBorder="1" applyProtection="1"/>
    <xf numFmtId="49" fontId="0" fillId="0" borderId="11" xfId="1" applyNumberFormat="1" applyFont="1" applyFill="1" applyBorder="1" applyAlignment="1" applyProtection="1">
      <alignment horizontal="center"/>
      <protection locked="0"/>
    </xf>
    <xf numFmtId="0" fontId="3" fillId="26" borderId="0" xfId="1" applyFont="1" applyFill="1" applyProtection="1"/>
    <xf numFmtId="0" fontId="0" fillId="25" borderId="0" xfId="1" applyFont="1" applyFill="1" applyProtection="1"/>
    <xf numFmtId="0" fontId="29" fillId="25" borderId="0" xfId="1" applyFont="1" applyFill="1" applyProtection="1"/>
    <xf numFmtId="0" fontId="9" fillId="24" borderId="0" xfId="1" applyFont="1" applyFill="1" applyBorder="1" applyAlignment="1" applyProtection="1">
      <alignment horizontal="center"/>
    </xf>
    <xf numFmtId="0" fontId="35" fillId="24" borderId="0" xfId="1" applyFont="1" applyFill="1" applyBorder="1" applyProtection="1"/>
    <xf numFmtId="169" fontId="4" fillId="0" borderId="0" xfId="1" applyNumberFormat="1" applyFont="1"/>
    <xf numFmtId="0" fontId="4" fillId="0" borderId="0" xfId="1" applyFont="1" applyAlignment="1">
      <alignment horizontal="center"/>
    </xf>
    <xf numFmtId="0" fontId="4" fillId="0" borderId="0" xfId="1" applyFont="1" applyAlignment="1"/>
    <xf numFmtId="2" fontId="4" fillId="0" borderId="0" xfId="1" applyNumberFormat="1" applyFont="1"/>
    <xf numFmtId="1" fontId="4" fillId="0" borderId="0" xfId="1" applyNumberFormat="1" applyFont="1"/>
    <xf numFmtId="0" fontId="4" fillId="0" borderId="0" xfId="1" applyFont="1" applyAlignment="1">
      <alignment vertical="center"/>
    </xf>
    <xf numFmtId="11" fontId="4" fillId="0" borderId="0" xfId="1" applyNumberFormat="1" applyFont="1"/>
    <xf numFmtId="173" fontId="4" fillId="0" borderId="0" xfId="1" applyNumberFormat="1" applyFont="1"/>
    <xf numFmtId="0" fontId="4" fillId="0" borderId="0" xfId="1" applyFont="1" applyAlignment="1">
      <alignment horizontal="center" vertical="center"/>
    </xf>
    <xf numFmtId="0" fontId="4" fillId="0" borderId="0" xfId="1" applyFont="1" applyFill="1"/>
    <xf numFmtId="0" fontId="3" fillId="0" borderId="0" xfId="1" applyFont="1" applyFill="1"/>
    <xf numFmtId="11" fontId="4" fillId="0" borderId="0" xfId="1" applyNumberFormat="1" applyFont="1" applyFill="1"/>
    <xf numFmtId="2" fontId="4" fillId="0" borderId="0" xfId="1" applyNumberFormat="1" applyFont="1" applyFill="1"/>
    <xf numFmtId="173" fontId="4" fillId="0" borderId="0" xfId="1" applyNumberFormat="1" applyFont="1" applyFill="1"/>
    <xf numFmtId="0" fontId="4" fillId="47" borderId="67" xfId="1" applyFont="1" applyFill="1" applyBorder="1"/>
    <xf numFmtId="0" fontId="4" fillId="47" borderId="68" xfId="1" applyFont="1" applyFill="1" applyBorder="1"/>
    <xf numFmtId="0" fontId="4" fillId="47" borderId="0" xfId="1" applyFont="1" applyFill="1"/>
    <xf numFmtId="0" fontId="4" fillId="47" borderId="0" xfId="1" quotePrefix="1" applyFont="1" applyFill="1"/>
    <xf numFmtId="0" fontId="4" fillId="47" borderId="0" xfId="1" applyFont="1" applyFill="1" applyBorder="1"/>
    <xf numFmtId="0" fontId="4" fillId="47" borderId="69" xfId="1" applyFont="1" applyFill="1" applyBorder="1"/>
    <xf numFmtId="0" fontId="4" fillId="47" borderId="70" xfId="1" applyFont="1" applyFill="1" applyBorder="1"/>
    <xf numFmtId="0" fontId="4" fillId="47" borderId="71" xfId="1" applyFont="1" applyFill="1" applyBorder="1"/>
    <xf numFmtId="11" fontId="4" fillId="47" borderId="68" xfId="1" applyNumberFormat="1" applyFont="1" applyFill="1" applyBorder="1"/>
    <xf numFmtId="11" fontId="4" fillId="47" borderId="71" xfId="1" applyNumberFormat="1" applyFont="1" applyFill="1" applyBorder="1"/>
    <xf numFmtId="0" fontId="4" fillId="47" borderId="0" xfId="1" quotePrefix="1" applyFont="1" applyFill="1" applyBorder="1"/>
    <xf numFmtId="0" fontId="4" fillId="50" borderId="0" xfId="1" applyFont="1" applyFill="1"/>
    <xf numFmtId="0" fontId="4" fillId="45" borderId="0" xfId="1" applyFont="1" applyFill="1"/>
    <xf numFmtId="0" fontId="4" fillId="46" borderId="0" xfId="1" applyFont="1" applyFill="1"/>
    <xf numFmtId="1" fontId="4" fillId="46" borderId="0" xfId="1" applyNumberFormat="1" applyFont="1" applyFill="1"/>
    <xf numFmtId="11" fontId="4" fillId="46" borderId="0" xfId="1" applyNumberFormat="1" applyFont="1" applyFill="1"/>
    <xf numFmtId="0" fontId="3" fillId="26" borderId="0" xfId="1" applyFont="1" applyFill="1" applyBorder="1" applyProtection="1"/>
    <xf numFmtId="0" fontId="0" fillId="27" borderId="30" xfId="1" applyFont="1" applyFill="1" applyBorder="1"/>
    <xf numFmtId="0" fontId="0" fillId="27" borderId="31" xfId="1" applyFont="1" applyFill="1" applyBorder="1"/>
    <xf numFmtId="0" fontId="0" fillId="27" borderId="30" xfId="1" applyFont="1" applyFill="1" applyBorder="1" applyProtection="1"/>
    <xf numFmtId="0" fontId="0" fillId="27" borderId="31" xfId="1" applyFont="1" applyFill="1" applyBorder="1" applyProtection="1"/>
    <xf numFmtId="0" fontId="0" fillId="26" borderId="0" xfId="1" applyNumberFormat="1" applyFont="1" applyFill="1" applyProtection="1"/>
    <xf numFmtId="0" fontId="3" fillId="26" borderId="0" xfId="1" applyFont="1" applyFill="1" applyAlignment="1" applyProtection="1">
      <alignment horizontal="left" indent="1"/>
    </xf>
    <xf numFmtId="0" fontId="31" fillId="26" borderId="0" xfId="1" applyFont="1" applyFill="1" applyBorder="1" applyAlignment="1">
      <alignment horizontal="center" wrapText="1"/>
    </xf>
    <xf numFmtId="0" fontId="32" fillId="26" borderId="0" xfId="1" applyFont="1" applyFill="1" applyBorder="1" applyAlignment="1">
      <alignment horizontal="center" wrapText="1"/>
    </xf>
    <xf numFmtId="0" fontId="32" fillId="26" borderId="0" xfId="1" applyFont="1" applyFill="1" applyBorder="1" applyAlignment="1" applyProtection="1">
      <alignment horizontal="left" wrapText="1"/>
    </xf>
    <xf numFmtId="0" fontId="1" fillId="26" borderId="0" xfId="1" applyFont="1" applyFill="1" applyBorder="1" applyAlignment="1" applyProtection="1">
      <alignment horizontal="left"/>
    </xf>
    <xf numFmtId="0" fontId="20" fillId="26" borderId="0" xfId="1" applyFont="1" applyFill="1" applyProtection="1"/>
    <xf numFmtId="0" fontId="4" fillId="0" borderId="25" xfId="1" applyFont="1" applyFill="1" applyBorder="1" applyAlignment="1" applyProtection="1">
      <alignment horizontal="center"/>
      <protection locked="0"/>
    </xf>
    <xf numFmtId="0" fontId="4" fillId="0" borderId="26" xfId="1" applyFont="1" applyFill="1" applyBorder="1" applyAlignment="1" applyProtection="1">
      <alignment horizontal="center"/>
      <protection locked="0"/>
    </xf>
    <xf numFmtId="0" fontId="4" fillId="0" borderId="20" xfId="1" applyFont="1" applyFill="1" applyBorder="1" applyAlignment="1" applyProtection="1">
      <alignment horizontal="center"/>
      <protection locked="0"/>
    </xf>
    <xf numFmtId="0" fontId="4" fillId="0" borderId="61" xfId="1" applyFont="1" applyFill="1" applyBorder="1" applyAlignment="1" applyProtection="1">
      <alignment horizontal="center"/>
      <protection locked="0"/>
    </xf>
    <xf numFmtId="2" fontId="0" fillId="26" borderId="15" xfId="1" applyNumberFormat="1" applyFont="1" applyFill="1" applyBorder="1" applyProtection="1"/>
    <xf numFmtId="2" fontId="0" fillId="26" borderId="30" xfId="1" applyNumberFormat="1" applyFont="1" applyFill="1" applyBorder="1" applyProtection="1"/>
    <xf numFmtId="164" fontId="4" fillId="46" borderId="0" xfId="1" applyNumberFormat="1" applyFont="1" applyFill="1"/>
    <xf numFmtId="0" fontId="1" fillId="0" borderId="0" xfId="84" applyNumberFormat="1"/>
    <xf numFmtId="0" fontId="0" fillId="26" borderId="76" xfId="1" applyFont="1" applyFill="1" applyBorder="1" applyProtection="1"/>
    <xf numFmtId="0" fontId="26" fillId="0" borderId="0" xfId="1" applyFont="1" applyFill="1" applyBorder="1"/>
    <xf numFmtId="0" fontId="4" fillId="0" borderId="0" xfId="1" applyFont="1" applyBorder="1"/>
    <xf numFmtId="2" fontId="25" fillId="26" borderId="0" xfId="1" applyNumberFormat="1" applyFont="1" applyFill="1" applyBorder="1" applyAlignment="1" applyProtection="1">
      <alignment horizontal="center"/>
    </xf>
    <xf numFmtId="17" fontId="25" fillId="26" borderId="0" xfId="1" applyNumberFormat="1" applyFont="1" applyFill="1" applyBorder="1" applyAlignment="1" applyProtection="1">
      <alignment horizontal="center"/>
    </xf>
    <xf numFmtId="17" fontId="25" fillId="26" borderId="48" xfId="1" applyNumberFormat="1" applyFont="1" applyFill="1" applyBorder="1" applyAlignment="1" applyProtection="1">
      <alignment horizontal="center" vertical="center"/>
    </xf>
    <xf numFmtId="166" fontId="0" fillId="26" borderId="48" xfId="1" applyNumberFormat="1" applyFont="1" applyFill="1" applyBorder="1" applyAlignment="1">
      <alignment horizontal="center" vertical="center"/>
    </xf>
    <xf numFmtId="0" fontId="1" fillId="0" borderId="0" xfId="80"/>
    <xf numFmtId="0" fontId="0" fillId="48" borderId="0" xfId="1" applyFont="1" applyFill="1"/>
    <xf numFmtId="2" fontId="4" fillId="0" borderId="0" xfId="1" applyNumberFormat="1" applyFont="1" applyAlignment="1">
      <alignment horizontal="center"/>
    </xf>
    <xf numFmtId="0" fontId="0" fillId="26" borderId="0" xfId="2" applyFont="1" applyFill="1"/>
    <xf numFmtId="2" fontId="0" fillId="48" borderId="0" xfId="2" applyNumberFormat="1" applyFont="1" applyFill="1"/>
    <xf numFmtId="0" fontId="0" fillId="48" borderId="0" xfId="2" applyFont="1" applyFill="1"/>
    <xf numFmtId="166" fontId="0" fillId="48" borderId="0" xfId="2" applyNumberFormat="1" applyFont="1" applyFill="1"/>
    <xf numFmtId="0" fontId="7" fillId="26" borderId="0" xfId="1" applyFont="1" applyFill="1" applyAlignment="1" applyProtection="1">
      <alignment horizontal="center" vertical="top"/>
    </xf>
    <xf numFmtId="0" fontId="4" fillId="0" borderId="0" xfId="0" applyFont="1"/>
    <xf numFmtId="0" fontId="3" fillId="0" borderId="0" xfId="0" applyFont="1"/>
    <xf numFmtId="2" fontId="0" fillId="0" borderId="0" xfId="0" applyNumberFormat="1"/>
    <xf numFmtId="1" fontId="0" fillId="0" borderId="0" xfId="0" applyNumberFormat="1"/>
    <xf numFmtId="164" fontId="0" fillId="0" borderId="23" xfId="2" applyNumberFormat="1" applyFont="1" applyBorder="1" applyAlignment="1" applyProtection="1">
      <alignment horizontal="left"/>
    </xf>
    <xf numFmtId="0" fontId="0" fillId="0" borderId="26" xfId="2" applyFont="1" applyBorder="1" applyAlignment="1" applyProtection="1">
      <alignment horizontal="center"/>
    </xf>
    <xf numFmtId="164" fontId="0" fillId="0" borderId="25" xfId="2" applyNumberFormat="1" applyFont="1" applyBorder="1" applyAlignment="1" applyProtection="1">
      <alignment horizontal="left"/>
    </xf>
    <xf numFmtId="0" fontId="0" fillId="0" borderId="77" xfId="2" applyFont="1" applyBorder="1" applyAlignment="1" applyProtection="1">
      <alignment horizontal="center"/>
    </xf>
    <xf numFmtId="0" fontId="0" fillId="0" borderId="24" xfId="2" applyFont="1" applyBorder="1" applyAlignment="1" applyProtection="1">
      <alignment horizontal="center"/>
    </xf>
    <xf numFmtId="0" fontId="0" fillId="0" borderId="0" xfId="2" applyFont="1" applyAlignment="1" applyProtection="1">
      <alignment horizontal="left"/>
    </xf>
    <xf numFmtId="0" fontId="0" fillId="0" borderId="60" xfId="2" applyFont="1" applyBorder="1" applyAlignment="1" applyProtection="1">
      <alignment horizontal="center"/>
    </xf>
    <xf numFmtId="0" fontId="0" fillId="0" borderId="56" xfId="2" applyFont="1" applyBorder="1" applyAlignment="1" applyProtection="1">
      <alignment horizontal="center"/>
    </xf>
    <xf numFmtId="164" fontId="0" fillId="0" borderId="20" xfId="2" applyNumberFormat="1" applyFont="1" applyBorder="1" applyAlignment="1" applyProtection="1">
      <alignment horizontal="left"/>
    </xf>
    <xf numFmtId="164" fontId="0" fillId="0" borderId="0" xfId="2" applyNumberFormat="1" applyFont="1" applyFill="1" applyAlignment="1" applyProtection="1">
      <alignment horizontal="left"/>
    </xf>
    <xf numFmtId="164" fontId="0" fillId="0" borderId="0" xfId="2" applyNumberFormat="1" applyFont="1" applyAlignment="1" applyProtection="1">
      <alignment horizontal="left"/>
    </xf>
    <xf numFmtId="164" fontId="0" fillId="0" borderId="10" xfId="2" applyNumberFormat="1" applyFont="1" applyBorder="1" applyAlignment="1" applyProtection="1">
      <alignment horizontal="left"/>
    </xf>
    <xf numFmtId="0" fontId="0" fillId="0" borderId="0" xfId="2" applyFont="1" applyProtection="1"/>
    <xf numFmtId="164" fontId="0" fillId="0" borderId="0" xfId="2" applyNumberFormat="1" applyFont="1" applyProtection="1"/>
    <xf numFmtId="164" fontId="0" fillId="0" borderId="0" xfId="2" applyNumberFormat="1" applyFont="1" applyFill="1" applyProtection="1"/>
    <xf numFmtId="0" fontId="0" fillId="0" borderId="0" xfId="2" applyFont="1" applyAlignment="1" applyProtection="1">
      <alignment horizontal="center"/>
    </xf>
    <xf numFmtId="164" fontId="0" fillId="0" borderId="0" xfId="2" applyNumberFormat="1" applyFont="1" applyAlignment="1" applyProtection="1">
      <alignment horizontal="center"/>
    </xf>
    <xf numFmtId="164" fontId="0" fillId="0" borderId="0" xfId="2" applyNumberFormat="1" applyFont="1" applyFill="1" applyAlignment="1" applyProtection="1">
      <alignment horizontal="center"/>
    </xf>
    <xf numFmtId="164" fontId="6" fillId="0" borderId="21" xfId="2" applyNumberFormat="1" applyFont="1" applyBorder="1" applyAlignment="1" applyProtection="1">
      <alignment horizontal="center"/>
    </xf>
    <xf numFmtId="164" fontId="6" fillId="0" borderId="21" xfId="2" applyNumberFormat="1" applyFont="1" applyFill="1" applyBorder="1" applyAlignment="1" applyProtection="1">
      <alignment horizontal="center"/>
    </xf>
    <xf numFmtId="164" fontId="6" fillId="0" borderId="22" xfId="2" applyNumberFormat="1" applyFont="1" applyBorder="1" applyAlignment="1" applyProtection="1">
      <alignment horizontal="center"/>
    </xf>
    <xf numFmtId="164" fontId="7" fillId="0" borderId="0" xfId="2" applyNumberFormat="1" applyFont="1" applyBorder="1" applyAlignment="1" applyProtection="1">
      <alignment horizontal="center"/>
    </xf>
    <xf numFmtId="164" fontId="7" fillId="0" borderId="0" xfId="2" applyNumberFormat="1" applyFont="1" applyFill="1" applyBorder="1" applyAlignment="1" applyProtection="1">
      <alignment horizontal="center"/>
    </xf>
    <xf numFmtId="164" fontId="4" fillId="0" borderId="0" xfId="2" applyNumberFormat="1" applyFont="1" applyAlignment="1" applyProtection="1">
      <alignment horizontal="center"/>
    </xf>
    <xf numFmtId="164" fontId="12" fillId="0" borderId="0" xfId="2" applyNumberFormat="1" applyFont="1" applyAlignment="1" applyProtection="1">
      <alignment horizontal="center"/>
    </xf>
    <xf numFmtId="164" fontId="7" fillId="0" borderId="0" xfId="2" applyNumberFormat="1" applyFont="1" applyAlignment="1" applyProtection="1">
      <alignment horizontal="center"/>
    </xf>
    <xf numFmtId="164" fontId="6" fillId="0" borderId="23" xfId="2" applyNumberFormat="1" applyFont="1" applyBorder="1" applyAlignment="1" applyProtection="1">
      <alignment horizontal="left"/>
    </xf>
    <xf numFmtId="164" fontId="7" fillId="0" borderId="0" xfId="2" applyNumberFormat="1" applyFont="1" applyBorder="1" applyProtection="1"/>
    <xf numFmtId="164" fontId="7" fillId="0" borderId="0" xfId="2" applyNumberFormat="1" applyFont="1" applyFill="1" applyBorder="1" applyProtection="1"/>
    <xf numFmtId="164" fontId="4" fillId="0" borderId="0" xfId="2" applyNumberFormat="1" applyFont="1" applyProtection="1"/>
    <xf numFmtId="164" fontId="12" fillId="0" borderId="0" xfId="2" applyNumberFormat="1" applyFont="1" applyProtection="1"/>
    <xf numFmtId="164" fontId="7" fillId="0" borderId="0" xfId="2" applyNumberFormat="1" applyFont="1" applyProtection="1"/>
    <xf numFmtId="164" fontId="6" fillId="0" borderId="25" xfId="2" applyNumberFormat="1" applyFont="1" applyBorder="1" applyAlignment="1" applyProtection="1">
      <alignment horizontal="left"/>
    </xf>
    <xf numFmtId="164" fontId="6" fillId="0" borderId="0" xfId="2" applyNumberFormat="1" applyFont="1" applyBorder="1" applyAlignment="1" applyProtection="1">
      <alignment horizontal="left"/>
    </xf>
    <xf numFmtId="164" fontId="7" fillId="0" borderId="0" xfId="2" applyNumberFormat="1" applyFont="1" applyBorder="1" applyAlignment="1" applyProtection="1">
      <alignment horizontal="left"/>
    </xf>
    <xf numFmtId="164" fontId="7" fillId="0" borderId="0" xfId="2" applyNumberFormat="1" applyFont="1" applyFill="1" applyBorder="1" applyAlignment="1" applyProtection="1">
      <alignment horizontal="left"/>
    </xf>
    <xf numFmtId="164" fontId="6" fillId="0" borderId="45" xfId="2" applyNumberFormat="1" applyFont="1" applyBorder="1" applyAlignment="1" applyProtection="1">
      <alignment horizontal="left"/>
    </xf>
    <xf numFmtId="164" fontId="6" fillId="0" borderId="28" xfId="2" applyNumberFormat="1" applyFont="1" applyBorder="1" applyAlignment="1" applyProtection="1">
      <alignment horizontal="center"/>
    </xf>
    <xf numFmtId="164" fontId="6" fillId="0" borderId="28" xfId="2" applyNumberFormat="1" applyFont="1" applyFill="1" applyBorder="1" applyAlignment="1" applyProtection="1">
      <alignment horizontal="center"/>
    </xf>
    <xf numFmtId="0" fontId="6" fillId="0" borderId="28" xfId="2" applyFont="1" applyBorder="1" applyAlignment="1" applyProtection="1">
      <alignment horizontal="center"/>
    </xf>
    <xf numFmtId="0" fontId="6" fillId="0" borderId="28" xfId="2" applyFont="1" applyFill="1" applyBorder="1" applyAlignment="1" applyProtection="1">
      <alignment horizontal="center"/>
    </xf>
    <xf numFmtId="0" fontId="6" fillId="0" borderId="66" xfId="2" applyFont="1" applyBorder="1" applyAlignment="1" applyProtection="1">
      <alignment horizontal="center"/>
    </xf>
    <xf numFmtId="0" fontId="7" fillId="0" borderId="66" xfId="2" applyFont="1" applyBorder="1" applyAlignment="1" applyProtection="1">
      <alignment horizontal="center"/>
    </xf>
    <xf numFmtId="0" fontId="6" fillId="0" borderId="29" xfId="2" applyFont="1" applyBorder="1" applyAlignment="1" applyProtection="1">
      <alignment horizontal="center"/>
    </xf>
    <xf numFmtId="0" fontId="6" fillId="0" borderId="36" xfId="2" applyFont="1" applyBorder="1" applyAlignment="1" applyProtection="1">
      <alignment horizontal="center"/>
    </xf>
    <xf numFmtId="0" fontId="6" fillId="0" borderId="0" xfId="2" applyFont="1" applyAlignment="1" applyProtection="1">
      <alignment horizontal="left"/>
    </xf>
    <xf numFmtId="165" fontId="10" fillId="0" borderId="12" xfId="2" applyNumberFormat="1" applyFont="1" applyBorder="1" applyAlignment="1" applyProtection="1">
      <alignment horizontal="center"/>
    </xf>
    <xf numFmtId="165" fontId="10" fillId="0" borderId="12" xfId="2" applyNumberFormat="1" applyFont="1" applyFill="1" applyBorder="1" applyAlignment="1" applyProtection="1">
      <alignment horizontal="center"/>
    </xf>
    <xf numFmtId="165" fontId="10" fillId="0" borderId="24" xfId="2" applyNumberFormat="1" applyFont="1" applyBorder="1" applyAlignment="1" applyProtection="1">
      <alignment horizontal="center"/>
    </xf>
    <xf numFmtId="165" fontId="10" fillId="0" borderId="13" xfId="2" applyNumberFormat="1" applyFont="1" applyBorder="1" applyAlignment="1" applyProtection="1">
      <alignment horizontal="center"/>
    </xf>
    <xf numFmtId="165" fontId="10" fillId="0" borderId="13" xfId="2" applyNumberFormat="1" applyFont="1" applyFill="1" applyBorder="1" applyAlignment="1" applyProtection="1">
      <alignment horizontal="center"/>
    </xf>
    <xf numFmtId="165" fontId="10" fillId="0" borderId="26" xfId="2" applyNumberFormat="1" applyFont="1" applyBorder="1" applyAlignment="1" applyProtection="1">
      <alignment horizontal="center"/>
    </xf>
    <xf numFmtId="0" fontId="7" fillId="0" borderId="0" xfId="2" applyNumberFormat="1" applyFont="1" applyFill="1" applyBorder="1" applyProtection="1"/>
    <xf numFmtId="165" fontId="7" fillId="0" borderId="12" xfId="2" applyNumberFormat="1" applyFont="1" applyBorder="1" applyAlignment="1" applyProtection="1">
      <alignment horizontal="center"/>
    </xf>
    <xf numFmtId="164" fontId="7" fillId="0" borderId="37" xfId="2" applyNumberFormat="1" applyFont="1" applyBorder="1" applyAlignment="1" applyProtection="1">
      <alignment horizontal="center"/>
    </xf>
    <xf numFmtId="164" fontId="7" fillId="0" borderId="48" xfId="2" applyNumberFormat="1" applyFont="1" applyBorder="1" applyAlignment="1" applyProtection="1">
      <alignment horizontal="center"/>
    </xf>
    <xf numFmtId="0" fontId="6" fillId="0" borderId="10" xfId="2" applyFont="1" applyBorder="1" applyAlignment="1" applyProtection="1">
      <alignment horizontal="center"/>
    </xf>
    <xf numFmtId="167" fontId="7" fillId="0" borderId="0" xfId="2" applyNumberFormat="1" applyFont="1" applyBorder="1" applyProtection="1"/>
    <xf numFmtId="0" fontId="7" fillId="0" borderId="20" xfId="2" applyNumberFormat="1" applyFont="1" applyBorder="1" applyAlignment="1" applyProtection="1">
      <alignment horizontal="left"/>
    </xf>
    <xf numFmtId="0" fontId="0" fillId="26" borderId="0" xfId="2" applyFont="1" applyFill="1" applyAlignment="1" applyProtection="1">
      <alignment wrapText="1"/>
    </xf>
    <xf numFmtId="0" fontId="0" fillId="26" borderId="0" xfId="2" applyFont="1" applyFill="1" applyAlignment="1" applyProtection="1"/>
    <xf numFmtId="0" fontId="0" fillId="26" borderId="0" xfId="2" applyFont="1" applyFill="1" applyProtection="1"/>
    <xf numFmtId="0" fontId="0" fillId="25" borderId="0" xfId="2" applyFont="1" applyFill="1" applyProtection="1"/>
    <xf numFmtId="0" fontId="0" fillId="26" borderId="0" xfId="2" applyFont="1" applyFill="1" applyBorder="1" applyAlignment="1" applyProtection="1">
      <alignment horizontal="left"/>
    </xf>
    <xf numFmtId="0" fontId="4" fillId="0" borderId="0" xfId="78"/>
    <xf numFmtId="0" fontId="4" fillId="26" borderId="0" xfId="2" applyFont="1" applyFill="1" applyBorder="1" applyAlignment="1" applyProtection="1">
      <alignment horizontal="left"/>
    </xf>
    <xf numFmtId="0" fontId="4" fillId="26" borderId="0" xfId="2" applyFont="1" applyFill="1" applyBorder="1" applyAlignment="1"/>
    <xf numFmtId="0" fontId="3" fillId="0" borderId="0" xfId="2" applyFont="1"/>
    <xf numFmtId="0" fontId="8" fillId="25" borderId="0" xfId="2" applyFont="1" applyFill="1" applyProtection="1"/>
    <xf numFmtId="0" fontId="31" fillId="26" borderId="0" xfId="2" applyFont="1" applyFill="1" applyBorder="1" applyAlignment="1">
      <alignment horizontal="center" wrapText="1"/>
    </xf>
    <xf numFmtId="0" fontId="32" fillId="26" borderId="0" xfId="2" applyFont="1" applyFill="1" applyBorder="1" applyAlignment="1">
      <alignment horizontal="center" wrapText="1"/>
    </xf>
    <xf numFmtId="0" fontId="32" fillId="26" borderId="0" xfId="2" applyFont="1" applyFill="1" applyBorder="1" applyAlignment="1" applyProtection="1">
      <alignment horizontal="left" wrapText="1"/>
    </xf>
    <xf numFmtId="0" fontId="4" fillId="0" borderId="0" xfId="81"/>
    <xf numFmtId="0" fontId="4" fillId="0" borderId="0" xfId="79"/>
    <xf numFmtId="0" fontId="4" fillId="0" borderId="0" xfId="83"/>
    <xf numFmtId="0" fontId="3" fillId="0" borderId="0" xfId="79" applyFont="1"/>
    <xf numFmtId="0" fontId="4" fillId="26" borderId="0" xfId="79" applyFill="1"/>
    <xf numFmtId="0" fontId="4" fillId="26" borderId="0" xfId="83" applyFill="1"/>
    <xf numFmtId="0" fontId="4" fillId="48" borderId="0" xfId="79" applyFill="1"/>
    <xf numFmtId="0" fontId="4" fillId="0" borderId="0" xfId="81" applyFont="1"/>
    <xf numFmtId="0" fontId="3" fillId="0" borderId="0" xfId="79" applyFont="1" applyFill="1"/>
    <xf numFmtId="0" fontId="4" fillId="0" borderId="0" xfId="79" applyFont="1"/>
    <xf numFmtId="0" fontId="4" fillId="0" borderId="0" xfId="83" applyFont="1"/>
    <xf numFmtId="0" fontId="3" fillId="0" borderId="0" xfId="83" applyFont="1"/>
    <xf numFmtId="167" fontId="4" fillId="0" borderId="0" xfId="79" applyNumberFormat="1"/>
    <xf numFmtId="167" fontId="4" fillId="48" borderId="0" xfId="79" applyNumberFormat="1" applyFill="1"/>
    <xf numFmtId="167" fontId="4" fillId="26" borderId="0" xfId="79" applyNumberFormat="1" applyFill="1"/>
    <xf numFmtId="166" fontId="4" fillId="0" borderId="0" xfId="79" applyNumberFormat="1" applyFill="1"/>
    <xf numFmtId="166" fontId="4" fillId="0" borderId="0" xfId="79" applyNumberFormat="1"/>
    <xf numFmtId="166" fontId="4" fillId="48" borderId="0" xfId="79" applyNumberFormat="1" applyFill="1"/>
    <xf numFmtId="166" fontId="4" fillId="26" borderId="0" xfId="79" applyNumberFormat="1" applyFill="1"/>
    <xf numFmtId="0" fontId="4" fillId="0" borderId="0" xfId="82"/>
    <xf numFmtId="2" fontId="4" fillId="0" borderId="0" xfId="79" applyNumberFormat="1"/>
    <xf numFmtId="2" fontId="4" fillId="48" borderId="0" xfId="79" applyNumberFormat="1" applyFill="1"/>
    <xf numFmtId="2" fontId="4" fillId="26" borderId="0" xfId="79" applyNumberFormat="1" applyFill="1"/>
    <xf numFmtId="0" fontId="4" fillId="0" borderId="0" xfId="82" applyFill="1"/>
    <xf numFmtId="0" fontId="4" fillId="0" borderId="0" xfId="83" applyFill="1"/>
    <xf numFmtId="2" fontId="4" fillId="0" borderId="0" xfId="83" applyNumberFormat="1" applyFill="1"/>
    <xf numFmtId="166" fontId="4" fillId="0" borderId="0" xfId="83" applyNumberFormat="1"/>
    <xf numFmtId="2" fontId="4" fillId="0" borderId="0" xfId="78" applyNumberFormat="1"/>
    <xf numFmtId="2" fontId="4" fillId="0" borderId="0" xfId="82" applyNumberFormat="1"/>
    <xf numFmtId="2" fontId="4" fillId="0" borderId="0" xfId="83" applyNumberFormat="1"/>
    <xf numFmtId="2" fontId="4" fillId="26" borderId="0" xfId="83" applyNumberFormat="1" applyFill="1"/>
    <xf numFmtId="0" fontId="2" fillId="0" borderId="0" xfId="85" applyFont="1"/>
    <xf numFmtId="0" fontId="2" fillId="0" borderId="0" xfId="86" applyFont="1"/>
    <xf numFmtId="0" fontId="4" fillId="87" borderId="0" xfId="83" applyFill="1"/>
    <xf numFmtId="166" fontId="4" fillId="87" borderId="0" xfId="83" applyNumberFormat="1" applyFill="1"/>
    <xf numFmtId="0" fontId="4" fillId="87" borderId="0" xfId="78" applyFill="1"/>
    <xf numFmtId="0" fontId="0" fillId="87" borderId="0" xfId="0" applyFill="1"/>
    <xf numFmtId="0" fontId="4" fillId="87" borderId="0" xfId="79" applyFill="1"/>
    <xf numFmtId="166" fontId="4" fillId="87" borderId="0" xfId="79" applyNumberFormat="1" applyFill="1"/>
    <xf numFmtId="167" fontId="4" fillId="87" borderId="0" xfId="79" applyNumberFormat="1" applyFill="1"/>
    <xf numFmtId="0" fontId="4" fillId="87" borderId="0" xfId="79" applyFont="1" applyFill="1"/>
    <xf numFmtId="0" fontId="3" fillId="26" borderId="10" xfId="1" applyFont="1" applyFill="1" applyBorder="1" applyAlignment="1" applyProtection="1">
      <alignment horizontal="left"/>
    </xf>
    <xf numFmtId="166" fontId="25" fillId="26" borderId="38" xfId="1" quotePrefix="1" applyNumberFormat="1" applyFont="1" applyFill="1" applyBorder="1" applyAlignment="1" applyProtection="1">
      <alignment horizontal="left"/>
    </xf>
    <xf numFmtId="0" fontId="56" fillId="24" borderId="0" xfId="1" applyFont="1" applyFill="1" applyBorder="1" applyAlignment="1" applyProtection="1">
      <alignment horizontal="left"/>
    </xf>
    <xf numFmtId="0" fontId="56" fillId="24" borderId="0" xfId="1" applyFont="1" applyFill="1" applyBorder="1" applyAlignment="1" applyProtection="1">
      <alignment horizontal="right"/>
    </xf>
    <xf numFmtId="0" fontId="3" fillId="26" borderId="43" xfId="1" applyFont="1" applyFill="1" applyBorder="1" applyAlignment="1" applyProtection="1">
      <alignment horizontal="left" wrapText="1"/>
    </xf>
    <xf numFmtId="0" fontId="3" fillId="26" borderId="63" xfId="1" applyFont="1" applyFill="1" applyBorder="1" applyAlignment="1" applyProtection="1">
      <alignment horizontal="left" wrapText="1"/>
    </xf>
    <xf numFmtId="0" fontId="3" fillId="26" borderId="78" xfId="1" applyFont="1" applyFill="1" applyBorder="1" applyAlignment="1" applyProtection="1">
      <alignment horizontal="left" wrapText="1"/>
    </xf>
    <xf numFmtId="0" fontId="25" fillId="26" borderId="33" xfId="1" applyFont="1" applyFill="1" applyBorder="1" applyAlignment="1" applyProtection="1">
      <alignment horizontal="left" wrapText="1"/>
    </xf>
    <xf numFmtId="0" fontId="25" fillId="26" borderId="79" xfId="1" applyFont="1" applyFill="1" applyBorder="1" applyAlignment="1" applyProtection="1">
      <alignment horizontal="left" wrapText="1"/>
    </xf>
    <xf numFmtId="0" fontId="25" fillId="26" borderId="60" xfId="1" applyFont="1" applyFill="1" applyBorder="1" applyAlignment="1" applyProtection="1">
      <alignment horizontal="left" wrapText="1"/>
    </xf>
    <xf numFmtId="0" fontId="25" fillId="26" borderId="15" xfId="1" applyFont="1" applyFill="1" applyBorder="1" applyAlignment="1" applyProtection="1">
      <alignment horizontal="left" wrapText="1"/>
    </xf>
    <xf numFmtId="0" fontId="25" fillId="26" borderId="80" xfId="1" applyFont="1" applyFill="1" applyBorder="1" applyAlignment="1" applyProtection="1">
      <alignment horizontal="left" wrapText="1"/>
    </xf>
    <xf numFmtId="0" fontId="25" fillId="26" borderId="61" xfId="1" applyFont="1" applyFill="1" applyBorder="1" applyAlignment="1" applyProtection="1">
      <alignment horizontal="left" wrapText="1"/>
    </xf>
    <xf numFmtId="166" fontId="0" fillId="26" borderId="34" xfId="1" applyNumberFormat="1" applyFont="1" applyFill="1" applyBorder="1" applyAlignment="1">
      <alignment horizontal="left" vertical="center"/>
    </xf>
    <xf numFmtId="166" fontId="0" fillId="26" borderId="81" xfId="1" applyNumberFormat="1" applyFont="1" applyFill="1" applyBorder="1" applyAlignment="1">
      <alignment horizontal="left" vertical="center"/>
    </xf>
    <xf numFmtId="166" fontId="0" fillId="26" borderId="77" xfId="1" applyNumberFormat="1" applyFont="1" applyFill="1" applyBorder="1" applyAlignment="1">
      <alignment horizontal="left" vertical="center"/>
    </xf>
    <xf numFmtId="0" fontId="25" fillId="26" borderId="0" xfId="1" applyFont="1" applyFill="1" applyBorder="1" applyAlignment="1" applyProtection="1">
      <alignment horizontal="left" wrapText="1"/>
    </xf>
    <xf numFmtId="0" fontId="1" fillId="26" borderId="0" xfId="1" applyFont="1" applyFill="1" applyBorder="1" applyAlignment="1" applyProtection="1">
      <alignment wrapText="1"/>
    </xf>
    <xf numFmtId="0" fontId="1" fillId="0" borderId="0" xfId="1" applyFont="1" applyAlignment="1" applyProtection="1">
      <alignment wrapText="1"/>
    </xf>
    <xf numFmtId="0" fontId="1" fillId="26" borderId="0" xfId="1" applyFont="1" applyFill="1" applyBorder="1" applyAlignment="1" applyProtection="1">
      <alignment horizontal="justify" vertical="top" wrapText="1"/>
    </xf>
    <xf numFmtId="0" fontId="0" fillId="0" borderId="0" xfId="1" applyFont="1" applyAlignment="1" applyProtection="1">
      <alignment horizontal="justify" vertical="top" wrapText="1"/>
    </xf>
    <xf numFmtId="0" fontId="1" fillId="26" borderId="0" xfId="1" applyNumberFormat="1" applyFont="1" applyFill="1" applyAlignment="1" applyProtection="1">
      <alignment horizontal="justify" vertical="top" wrapText="1"/>
    </xf>
    <xf numFmtId="0" fontId="0" fillId="0" borderId="0" xfId="1" applyFont="1" applyAlignment="1" applyProtection="1">
      <alignment wrapText="1"/>
    </xf>
    <xf numFmtId="0" fontId="8" fillId="25" borderId="0" xfId="1" applyFont="1" applyFill="1" applyBorder="1" applyAlignment="1" applyProtection="1"/>
    <xf numFmtId="0" fontId="0" fillId="0" borderId="0" xfId="1" applyFont="1" applyAlignment="1" applyProtection="1"/>
    <xf numFmtId="0" fontId="1" fillId="0" borderId="0" xfId="1" applyFont="1" applyAlignment="1" applyProtection="1">
      <alignment horizontal="justify" vertical="top" wrapText="1"/>
    </xf>
    <xf numFmtId="0" fontId="32" fillId="0" borderId="57" xfId="2" applyFont="1" applyFill="1" applyBorder="1" applyAlignment="1" applyProtection="1">
      <alignment horizontal="left" wrapText="1"/>
    </xf>
    <xf numFmtId="0" fontId="32" fillId="0" borderId="80" xfId="2" applyFont="1" applyFill="1" applyBorder="1" applyAlignment="1" applyProtection="1">
      <alignment horizontal="left" wrapText="1"/>
    </xf>
    <xf numFmtId="0" fontId="32" fillId="0" borderId="52" xfId="2" applyFont="1" applyFill="1" applyBorder="1" applyAlignment="1" applyProtection="1">
      <alignment horizontal="left" wrapText="1"/>
    </xf>
    <xf numFmtId="0" fontId="31" fillId="26" borderId="57" xfId="2" applyFont="1" applyFill="1" applyBorder="1" applyAlignment="1">
      <alignment horizontal="center" wrapText="1"/>
    </xf>
    <xf numFmtId="0" fontId="31" fillId="26" borderId="52" xfId="2" applyFont="1" applyFill="1" applyBorder="1" applyAlignment="1">
      <alignment horizontal="center" wrapText="1"/>
    </xf>
    <xf numFmtId="0" fontId="32" fillId="26" borderId="12" xfId="2" applyFont="1" applyFill="1" applyBorder="1" applyAlignment="1">
      <alignment horizontal="center" wrapText="1"/>
    </xf>
    <xf numFmtId="0" fontId="4" fillId="26" borderId="12" xfId="2" applyFont="1" applyFill="1" applyBorder="1" applyAlignment="1"/>
    <xf numFmtId="0" fontId="32" fillId="26" borderId="57" xfId="2" applyFont="1" applyFill="1" applyBorder="1" applyAlignment="1">
      <alignment horizontal="center" wrapText="1"/>
    </xf>
    <xf numFmtId="0" fontId="32" fillId="26" borderId="52" xfId="2" applyFont="1" applyFill="1" applyBorder="1" applyAlignment="1">
      <alignment horizontal="center" wrapText="1"/>
    </xf>
    <xf numFmtId="0" fontId="32" fillId="26" borderId="57" xfId="2" applyFont="1" applyFill="1" applyBorder="1" applyAlignment="1" applyProtection="1">
      <alignment horizontal="left" wrapText="1"/>
    </xf>
    <xf numFmtId="0" fontId="32" fillId="26" borderId="80" xfId="2" applyFont="1" applyFill="1" applyBorder="1" applyAlignment="1" applyProtection="1">
      <alignment horizontal="left" wrapText="1"/>
    </xf>
    <xf numFmtId="0" fontId="32" fillId="26" borderId="52" xfId="2" applyFont="1" applyFill="1" applyBorder="1" applyAlignment="1" applyProtection="1">
      <alignment horizontal="left" wrapText="1"/>
    </xf>
    <xf numFmtId="0" fontId="31" fillId="0" borderId="57" xfId="2" applyFont="1" applyFill="1" applyBorder="1" applyAlignment="1">
      <alignment horizontal="center" wrapText="1"/>
    </xf>
    <xf numFmtId="0" fontId="31" fillId="0" borderId="52" xfId="2" applyFont="1" applyFill="1" applyBorder="1" applyAlignment="1">
      <alignment horizontal="center" wrapText="1"/>
    </xf>
    <xf numFmtId="0" fontId="32" fillId="0" borderId="57" xfId="2" applyFont="1" applyFill="1" applyBorder="1" applyAlignment="1">
      <alignment horizontal="center" wrapText="1"/>
    </xf>
    <xf numFmtId="0" fontId="32" fillId="0" borderId="52" xfId="2" applyFont="1" applyFill="1" applyBorder="1" applyAlignment="1">
      <alignment horizontal="center" wrapText="1"/>
    </xf>
    <xf numFmtId="0" fontId="8" fillId="55" borderId="32" xfId="2" applyFont="1" applyFill="1" applyBorder="1" applyAlignment="1" applyProtection="1">
      <alignment horizontal="center" vertical="center" wrapText="1"/>
    </xf>
    <xf numFmtId="0" fontId="8" fillId="55" borderId="82" xfId="2" applyFont="1" applyFill="1" applyBorder="1" applyAlignment="1" applyProtection="1">
      <alignment horizontal="center" vertical="center" wrapText="1"/>
    </xf>
    <xf numFmtId="0" fontId="8" fillId="55" borderId="64" xfId="2" applyFont="1" applyFill="1" applyBorder="1" applyAlignment="1" applyProtection="1">
      <alignment horizontal="center" vertical="center" wrapText="1"/>
    </xf>
    <xf numFmtId="0" fontId="8" fillId="55" borderId="83" xfId="2" applyFont="1" applyFill="1" applyBorder="1" applyAlignment="1" applyProtection="1">
      <alignment horizontal="center" vertical="center" wrapText="1"/>
    </xf>
    <xf numFmtId="0" fontId="8" fillId="55" borderId="84" xfId="2" applyFont="1" applyFill="1" applyBorder="1" applyAlignment="1" applyProtection="1">
      <alignment horizontal="center" vertical="center" wrapText="1"/>
    </xf>
    <xf numFmtId="0" fontId="8" fillId="55" borderId="85" xfId="2" applyFont="1" applyFill="1" applyBorder="1" applyAlignment="1" applyProtection="1">
      <alignment horizontal="center" vertical="center" wrapText="1"/>
    </xf>
    <xf numFmtId="0" fontId="20" fillId="26" borderId="0" xfId="1" applyFont="1" applyFill="1" applyAlignment="1" applyProtection="1">
      <alignment horizontal="left" vertical="top" wrapText="1"/>
    </xf>
    <xf numFmtId="0" fontId="32" fillId="0" borderId="12" xfId="2" applyFont="1" applyBorder="1" applyAlignment="1">
      <alignment horizontal="center" wrapText="1"/>
    </xf>
    <xf numFmtId="0" fontId="4" fillId="0" borderId="12" xfId="2" applyFont="1" applyBorder="1" applyAlignment="1"/>
    <xf numFmtId="0" fontId="32" fillId="0" borderId="12" xfId="2" applyFont="1" applyBorder="1" applyAlignment="1" applyProtection="1">
      <alignment horizontal="left" wrapText="1"/>
    </xf>
    <xf numFmtId="0" fontId="4" fillId="0" borderId="12" xfId="2" applyFont="1" applyBorder="1" applyAlignment="1" applyProtection="1">
      <alignment horizontal="left"/>
    </xf>
    <xf numFmtId="0" fontId="0" fillId="0" borderId="12" xfId="2" applyFont="1" applyBorder="1" applyAlignment="1" applyProtection="1">
      <alignment horizontal="left"/>
    </xf>
    <xf numFmtId="0" fontId="32" fillId="26" borderId="12" xfId="2" applyFont="1" applyFill="1" applyBorder="1" applyAlignment="1" applyProtection="1">
      <alignment horizontal="left" wrapText="1"/>
    </xf>
    <xf numFmtId="0" fontId="4" fillId="26" borderId="12" xfId="2" applyFont="1" applyFill="1" applyBorder="1" applyAlignment="1" applyProtection="1">
      <alignment horizontal="left"/>
    </xf>
    <xf numFmtId="0" fontId="0" fillId="26" borderId="12" xfId="2" applyFont="1" applyFill="1" applyBorder="1" applyAlignment="1" applyProtection="1">
      <alignment horizontal="left"/>
    </xf>
    <xf numFmtId="0" fontId="31" fillId="26" borderId="12" xfId="2" applyFont="1" applyFill="1" applyBorder="1" applyAlignment="1">
      <alignment horizontal="center" wrapText="1"/>
    </xf>
    <xf numFmtId="0" fontId="31" fillId="0" borderId="12" xfId="2" applyFont="1" applyBorder="1" applyAlignment="1">
      <alignment horizontal="center" wrapText="1"/>
    </xf>
    <xf numFmtId="0" fontId="32" fillId="0" borderId="12" xfId="2" applyFont="1" applyFill="1" applyBorder="1" applyAlignment="1" applyProtection="1">
      <alignment horizontal="left" wrapText="1"/>
    </xf>
    <xf numFmtId="0" fontId="4" fillId="0" borderId="12" xfId="2" applyFont="1" applyFill="1" applyBorder="1" applyAlignment="1" applyProtection="1">
      <alignment horizontal="left"/>
    </xf>
    <xf numFmtId="0" fontId="0" fillId="0" borderId="12" xfId="2" applyFont="1" applyFill="1" applyBorder="1" applyAlignment="1" applyProtection="1">
      <alignment horizontal="left"/>
    </xf>
    <xf numFmtId="0" fontId="8" fillId="55" borderId="0" xfId="2" applyFont="1" applyFill="1" applyBorder="1" applyAlignment="1" applyProtection="1">
      <alignment horizontal="center" vertical="center" wrapText="1"/>
    </xf>
    <xf numFmtId="0" fontId="0" fillId="55" borderId="0" xfId="2" applyFont="1" applyFill="1" applyAlignment="1"/>
    <xf numFmtId="0" fontId="32" fillId="0" borderId="57" xfId="2" applyFont="1" applyBorder="1" applyAlignment="1">
      <alignment horizontal="center" wrapText="1"/>
    </xf>
    <xf numFmtId="0" fontId="32" fillId="0" borderId="52" xfId="2" applyFont="1" applyBorder="1" applyAlignment="1">
      <alignment horizontal="center" wrapText="1"/>
    </xf>
    <xf numFmtId="0" fontId="20" fillId="26" borderId="0" xfId="1" applyFont="1" applyFill="1" applyAlignment="1" applyProtection="1">
      <alignment wrapText="1"/>
    </xf>
    <xf numFmtId="0" fontId="4" fillId="0" borderId="0" xfId="1" applyFont="1" applyAlignment="1" applyProtection="1">
      <alignment wrapText="1"/>
    </xf>
    <xf numFmtId="0" fontId="8" fillId="25" borderId="32" xfId="1" applyFont="1" applyFill="1" applyBorder="1" applyAlignment="1" applyProtection="1">
      <alignment horizontal="left"/>
    </xf>
    <xf numFmtId="0" fontId="8" fillId="25" borderId="0" xfId="1" applyFont="1" applyFill="1" applyBorder="1" applyAlignment="1" applyProtection="1">
      <alignment horizontal="left"/>
    </xf>
    <xf numFmtId="0" fontId="4" fillId="26" borderId="0" xfId="1" applyFont="1" applyFill="1" applyAlignment="1" applyProtection="1">
      <alignment wrapText="1"/>
    </xf>
    <xf numFmtId="0" fontId="4" fillId="26" borderId="0" xfId="1" applyFont="1" applyFill="1" applyBorder="1" applyAlignment="1" applyProtection="1">
      <alignment horizontal="justify" vertical="top" wrapText="1"/>
    </xf>
    <xf numFmtId="0" fontId="8" fillId="24" borderId="43" xfId="1" applyFont="1" applyFill="1" applyBorder="1" applyAlignment="1" applyProtection="1">
      <alignment horizontal="left"/>
      <protection locked="0"/>
    </xf>
    <xf numFmtId="0" fontId="0" fillId="0" borderId="78" xfId="1" applyFont="1" applyBorder="1" applyAlignment="1" applyProtection="1">
      <alignment horizontal="left"/>
      <protection locked="0"/>
    </xf>
    <xf numFmtId="0" fontId="3" fillId="0" borderId="63" xfId="1" applyFont="1" applyFill="1" applyBorder="1" applyAlignment="1" applyProtection="1">
      <alignment horizontal="left"/>
      <protection locked="0"/>
    </xf>
    <xf numFmtId="0" fontId="3" fillId="0" borderId="78" xfId="1" applyFont="1" applyFill="1" applyBorder="1" applyAlignment="1" applyProtection="1">
      <alignment horizontal="left"/>
      <protection locked="0"/>
    </xf>
    <xf numFmtId="0" fontId="8" fillId="24" borderId="25" xfId="1" applyFont="1" applyFill="1" applyBorder="1" applyAlignment="1" applyProtection="1">
      <alignment horizontal="left"/>
    </xf>
    <xf numFmtId="0" fontId="0" fillId="0" borderId="59" xfId="1" applyFont="1" applyBorder="1" applyAlignment="1" applyProtection="1">
      <alignment horizontal="left"/>
    </xf>
    <xf numFmtId="0" fontId="8" fillId="24" borderId="43" xfId="1" applyFont="1" applyFill="1" applyBorder="1" applyAlignment="1" applyProtection="1">
      <alignment horizontal="left" wrapText="1"/>
    </xf>
    <xf numFmtId="0" fontId="0" fillId="0" borderId="63" xfId="1" applyFont="1" applyBorder="1" applyAlignment="1" applyProtection="1">
      <alignment horizontal="left" wrapText="1"/>
    </xf>
    <xf numFmtId="0" fontId="0" fillId="0" borderId="78" xfId="1" applyFont="1" applyBorder="1" applyAlignment="1" applyProtection="1">
      <alignment horizontal="left" wrapText="1"/>
    </xf>
    <xf numFmtId="0" fontId="8" fillId="24" borderId="37" xfId="1" applyFont="1" applyFill="1" applyBorder="1" applyAlignment="1" applyProtection="1">
      <alignment horizontal="center" vertical="center" wrapText="1"/>
    </xf>
    <xf numFmtId="0" fontId="0" fillId="0" borderId="30" xfId="1" applyFont="1" applyBorder="1" applyAlignment="1" applyProtection="1">
      <alignment horizontal="center" vertical="center" wrapText="1"/>
    </xf>
    <xf numFmtId="0" fontId="0" fillId="26" borderId="21" xfId="1" applyFont="1" applyFill="1" applyBorder="1" applyAlignment="1" applyProtection="1">
      <alignment horizontal="center" vertical="center"/>
    </xf>
    <xf numFmtId="0" fontId="0" fillId="26" borderId="12" xfId="1" applyFont="1" applyFill="1" applyBorder="1" applyAlignment="1" applyProtection="1">
      <alignment horizontal="center" vertical="center"/>
    </xf>
    <xf numFmtId="0" fontId="0" fillId="26" borderId="13" xfId="1" applyFont="1" applyFill="1" applyBorder="1" applyAlignment="1" applyProtection="1">
      <alignment horizontal="center" vertical="center"/>
    </xf>
    <xf numFmtId="0" fontId="8" fillId="25" borderId="57" xfId="1" applyFont="1" applyFill="1" applyBorder="1" applyAlignment="1" applyProtection="1">
      <alignment horizontal="left"/>
    </xf>
    <xf numFmtId="0" fontId="8" fillId="25" borderId="52" xfId="1" applyFont="1" applyFill="1" applyBorder="1" applyAlignment="1" applyProtection="1">
      <alignment horizontal="left"/>
    </xf>
    <xf numFmtId="0" fontId="8" fillId="24" borderId="30" xfId="1" applyFont="1" applyFill="1" applyBorder="1" applyAlignment="1" applyProtection="1">
      <alignment horizontal="center" vertical="center" wrapText="1"/>
    </xf>
    <xf numFmtId="0" fontId="8" fillId="25" borderId="43" xfId="1" applyFont="1" applyFill="1" applyBorder="1" applyAlignment="1" applyProtection="1">
      <alignment horizontal="left"/>
    </xf>
    <xf numFmtId="0" fontId="8" fillId="25" borderId="78" xfId="1" applyFont="1" applyFill="1" applyBorder="1" applyAlignment="1" applyProtection="1">
      <alignment horizontal="left"/>
    </xf>
    <xf numFmtId="0" fontId="8" fillId="24" borderId="20" xfId="1" applyFont="1" applyFill="1" applyBorder="1" applyAlignment="1" applyProtection="1">
      <alignment horizontal="left"/>
    </xf>
    <xf numFmtId="0" fontId="0" fillId="0" borderId="56" xfId="1" applyFont="1" applyBorder="1" applyAlignment="1" applyProtection="1">
      <alignment horizontal="left"/>
    </xf>
    <xf numFmtId="0" fontId="8" fillId="24" borderId="23" xfId="1" applyFont="1" applyFill="1" applyBorder="1" applyAlignment="1" applyProtection="1">
      <alignment horizontal="left"/>
    </xf>
    <xf numFmtId="0" fontId="0" fillId="0" borderId="57" xfId="1" applyFont="1" applyBorder="1" applyAlignment="1" applyProtection="1">
      <alignment horizontal="left"/>
    </xf>
    <xf numFmtId="0" fontId="9" fillId="24" borderId="0" xfId="1" applyFont="1" applyFill="1" applyBorder="1" applyAlignment="1" applyProtection="1">
      <alignment horizontal="left"/>
    </xf>
    <xf numFmtId="0" fontId="8" fillId="24" borderId="38" xfId="1" applyFont="1" applyFill="1" applyBorder="1" applyAlignment="1" applyProtection="1">
      <alignment horizontal="center" vertical="center" wrapText="1"/>
    </xf>
    <xf numFmtId="0" fontId="20" fillId="26" borderId="0" xfId="1" applyFont="1" applyFill="1" applyBorder="1" applyAlignment="1" applyProtection="1">
      <alignment horizontal="left" wrapText="1"/>
    </xf>
    <xf numFmtId="170" fontId="8" fillId="24" borderId="43" xfId="1" applyNumberFormat="1" applyFont="1" applyFill="1" applyBorder="1" applyAlignment="1" applyProtection="1">
      <alignment horizontal="center" vertical="center"/>
    </xf>
    <xf numFmtId="170" fontId="8" fillId="24" borderId="78" xfId="1" applyNumberFormat="1" applyFont="1" applyFill="1" applyBorder="1" applyAlignment="1" applyProtection="1">
      <alignment horizontal="center" vertical="center"/>
    </xf>
    <xf numFmtId="170" fontId="8" fillId="24" borderId="35" xfId="1" applyNumberFormat="1" applyFont="1" applyFill="1" applyBorder="1" applyAlignment="1" applyProtection="1">
      <alignment horizontal="center" vertical="center"/>
    </xf>
    <xf numFmtId="170" fontId="8" fillId="24" borderId="86" xfId="1" applyNumberFormat="1" applyFont="1" applyFill="1" applyBorder="1" applyAlignment="1" applyProtection="1">
      <alignment horizontal="center" vertical="center"/>
    </xf>
    <xf numFmtId="0" fontId="0" fillId="0" borderId="36" xfId="1" applyFont="1" applyBorder="1" applyAlignment="1" applyProtection="1">
      <alignment horizontal="center" vertical="center"/>
    </xf>
    <xf numFmtId="0" fontId="8" fillId="24" borderId="16" xfId="1" applyFont="1" applyFill="1" applyBorder="1" applyAlignment="1" applyProtection="1">
      <alignment horizontal="left" vertical="center"/>
    </xf>
    <xf numFmtId="0" fontId="0" fillId="0" borderId="48" xfId="1" applyFont="1" applyBorder="1" applyAlignment="1" applyProtection="1">
      <alignment horizontal="left" vertical="center"/>
    </xf>
    <xf numFmtId="0" fontId="8" fillId="24" borderId="35" xfId="1" applyFont="1" applyFill="1" applyBorder="1" applyAlignment="1" applyProtection="1">
      <alignment horizontal="center" vertical="center" wrapText="1"/>
    </xf>
    <xf numFmtId="0" fontId="8" fillId="24" borderId="36" xfId="1" applyFont="1" applyFill="1" applyBorder="1" applyAlignment="1" applyProtection="1">
      <alignment horizontal="center" vertical="center" wrapText="1"/>
    </xf>
    <xf numFmtId="0" fontId="8" fillId="24" borderId="87" xfId="1" applyFont="1" applyFill="1" applyBorder="1" applyAlignment="1" applyProtection="1">
      <alignment horizontal="center" vertical="center" wrapText="1"/>
    </xf>
    <xf numFmtId="0" fontId="8" fillId="24" borderId="88" xfId="1" applyFont="1" applyFill="1" applyBorder="1" applyAlignment="1" applyProtection="1">
      <alignment horizontal="center" vertical="center" wrapText="1"/>
    </xf>
    <xf numFmtId="0" fontId="8" fillId="24" borderId="43" xfId="1" applyFont="1" applyFill="1" applyBorder="1" applyAlignment="1" applyProtection="1">
      <alignment horizontal="left"/>
    </xf>
    <xf numFmtId="0" fontId="8" fillId="24" borderId="63" xfId="1" applyFont="1" applyFill="1" applyBorder="1" applyAlignment="1" applyProtection="1">
      <alignment horizontal="left"/>
    </xf>
    <xf numFmtId="0" fontId="0" fillId="0" borderId="63" xfId="1" applyFont="1" applyBorder="1" applyAlignment="1" applyProtection="1">
      <alignment horizontal="center" vertical="center"/>
    </xf>
    <xf numFmtId="0" fontId="0" fillId="0" borderId="78" xfId="1" applyFont="1" applyBorder="1" applyAlignment="1" applyProtection="1">
      <alignment horizontal="center"/>
    </xf>
    <xf numFmtId="170" fontId="0" fillId="0" borderId="36" xfId="1" applyNumberFormat="1" applyFont="1" applyBorder="1" applyAlignment="1" applyProtection="1">
      <alignment horizontal="center" vertical="center"/>
    </xf>
    <xf numFmtId="170" fontId="0" fillId="0" borderId="78" xfId="1" applyNumberFormat="1" applyFont="1" applyBorder="1" applyAlignment="1" applyProtection="1">
      <alignment horizontal="center" vertical="center"/>
    </xf>
    <xf numFmtId="170" fontId="8" fillId="24" borderId="63" xfId="1" applyNumberFormat="1" applyFont="1" applyFill="1" applyBorder="1" applyAlignment="1" applyProtection="1">
      <alignment horizontal="center" vertical="center"/>
    </xf>
    <xf numFmtId="170" fontId="0" fillId="0" borderId="63" xfId="1" applyNumberFormat="1" applyFont="1" applyBorder="1" applyAlignment="1" applyProtection="1">
      <alignment horizontal="center" vertical="center"/>
    </xf>
    <xf numFmtId="0" fontId="13" fillId="0" borderId="23" xfId="1" applyFont="1" applyFill="1" applyBorder="1" applyAlignment="1">
      <alignment horizontal="center"/>
    </xf>
    <xf numFmtId="0" fontId="3" fillId="0" borderId="12" xfId="1" applyFont="1" applyBorder="1" applyAlignment="1">
      <alignment horizontal="center"/>
    </xf>
    <xf numFmtId="0" fontId="11" fillId="24" borderId="43" xfId="1" applyFont="1" applyFill="1" applyBorder="1" applyAlignment="1">
      <alignment horizontal="center" wrapText="1"/>
    </xf>
    <xf numFmtId="0" fontId="0" fillId="0" borderId="63" xfId="1" applyFont="1" applyBorder="1" applyAlignment="1">
      <alignment horizontal="center" wrapText="1"/>
    </xf>
    <xf numFmtId="0" fontId="13" fillId="0" borderId="25" xfId="1" applyFont="1" applyFill="1" applyBorder="1" applyAlignment="1">
      <alignment horizontal="center"/>
    </xf>
    <xf numFmtId="0" fontId="3" fillId="0" borderId="13" xfId="1" applyFont="1" applyBorder="1" applyAlignment="1">
      <alignment horizontal="center"/>
    </xf>
    <xf numFmtId="0" fontId="8" fillId="25" borderId="32" xfId="1" applyFont="1" applyFill="1" applyBorder="1" applyAlignment="1">
      <alignment horizontal="left"/>
    </xf>
    <xf numFmtId="0" fontId="0" fillId="0" borderId="0" xfId="1" applyFont="1" applyAlignment="1"/>
    <xf numFmtId="0" fontId="11" fillId="24" borderId="45" xfId="1" applyFont="1" applyFill="1" applyBorder="1" applyAlignment="1">
      <alignment horizontal="center"/>
    </xf>
    <xf numFmtId="0" fontId="11" fillId="24" borderId="28" xfId="1" applyFont="1" applyFill="1" applyBorder="1" applyAlignment="1">
      <alignment horizontal="center"/>
    </xf>
    <xf numFmtId="0" fontId="13" fillId="0" borderId="51" xfId="1" applyFont="1" applyFill="1" applyBorder="1" applyAlignment="1">
      <alignment horizontal="center"/>
    </xf>
    <xf numFmtId="0" fontId="13" fillId="0" borderId="49" xfId="1" applyFont="1" applyFill="1" applyBorder="1" applyAlignment="1">
      <alignment horizontal="center"/>
    </xf>
    <xf numFmtId="0" fontId="4" fillId="0" borderId="0" xfId="1" applyFont="1" applyAlignment="1">
      <alignment horizontal="center"/>
    </xf>
    <xf numFmtId="0" fontId="4" fillId="0" borderId="0" xfId="1" applyFont="1" applyAlignment="1">
      <alignment horizontal="center" vertical="center"/>
    </xf>
    <xf numFmtId="0" fontId="4" fillId="47" borderId="89" xfId="1" applyFont="1" applyFill="1" applyBorder="1" applyAlignment="1">
      <alignment horizontal="center" vertical="center"/>
    </xf>
    <xf numFmtId="0" fontId="4" fillId="47" borderId="90" xfId="1" applyFont="1" applyFill="1" applyBorder="1" applyAlignment="1">
      <alignment horizontal="center" vertical="center"/>
    </xf>
    <xf numFmtId="0" fontId="4" fillId="47" borderId="91" xfId="1" applyFont="1" applyFill="1" applyBorder="1" applyAlignment="1">
      <alignment horizontal="center" vertical="center"/>
    </xf>
    <xf numFmtId="0" fontId="4" fillId="47" borderId="0" xfId="1" applyFont="1" applyFill="1" applyAlignment="1">
      <alignment horizontal="center" vertical="center" wrapText="1"/>
    </xf>
    <xf numFmtId="0" fontId="4" fillId="47" borderId="0" xfId="1" applyFont="1" applyFill="1" applyBorder="1" applyAlignment="1">
      <alignment horizontal="center" vertical="center"/>
    </xf>
    <xf numFmtId="0" fontId="1" fillId="47" borderId="0" xfId="84" applyFill="1" applyAlignment="1">
      <alignment horizontal="center" vertical="center" wrapText="1"/>
    </xf>
    <xf numFmtId="0" fontId="1" fillId="0" borderId="0" xfId="84" applyAlignment="1">
      <alignment horizontal="center" vertical="center"/>
    </xf>
    <xf numFmtId="0" fontId="1" fillId="47" borderId="0" xfId="84" applyFill="1" applyBorder="1" applyAlignment="1">
      <alignment horizontal="center" vertical="center"/>
    </xf>
    <xf numFmtId="0" fontId="1" fillId="47" borderId="89" xfId="84" applyFill="1" applyBorder="1" applyAlignment="1">
      <alignment horizontal="center" vertical="center"/>
    </xf>
    <xf numFmtId="0" fontId="1" fillId="47" borderId="91" xfId="84" applyFill="1" applyBorder="1" applyAlignment="1">
      <alignment horizontal="center" vertical="center"/>
    </xf>
    <xf numFmtId="0" fontId="1" fillId="47" borderId="90" xfId="84" applyFill="1" applyBorder="1" applyAlignment="1">
      <alignment horizontal="center" vertical="center"/>
    </xf>
    <xf numFmtId="0" fontId="1" fillId="0" borderId="0" xfId="84" applyAlignment="1">
      <alignment horizontal="center"/>
    </xf>
  </cellXfs>
  <cellStyles count="99">
    <cellStyle name="??&amp;_x0012_?&amp;_x000b_?_x0008_*_x0007_?_x0007__x0001__x0001_" xfId="1"/>
    <cellStyle name="??&amp;_x0012_?&amp;_x000b_?_x0008_*_x0007_?_x0007__x0001__x0001_ 2" xfId="2"/>
    <cellStyle name="20% - Accent1" xfId="3" builtinId="30" customBuiltin="1"/>
    <cellStyle name="20% - Accent1 2" xfId="4"/>
    <cellStyle name="20% - Accent2" xfId="5" builtinId="34" customBuiltin="1"/>
    <cellStyle name="20% - Accent2 2" xfId="6"/>
    <cellStyle name="20% - Accent3" xfId="7" builtinId="38" customBuiltin="1"/>
    <cellStyle name="20% - Accent3 2" xfId="8"/>
    <cellStyle name="20% - Accent4" xfId="9" builtinId="42" customBuiltin="1"/>
    <cellStyle name="20% - Accent4 2" xfId="10"/>
    <cellStyle name="20% - Accent5" xfId="11" builtinId="46" customBuiltin="1"/>
    <cellStyle name="20% - Accent5 2" xfId="12"/>
    <cellStyle name="20% - Accent6" xfId="13" builtinId="50" customBuiltin="1"/>
    <cellStyle name="20% - Accent6 2" xfId="14"/>
    <cellStyle name="40% - Accent1" xfId="15" builtinId="31" customBuiltin="1"/>
    <cellStyle name="40% - Accent1 2" xfId="16"/>
    <cellStyle name="40% - Accent2" xfId="17" builtinId="35" customBuiltin="1"/>
    <cellStyle name="40% - Accent2 2" xfId="18"/>
    <cellStyle name="40% - Accent3" xfId="19" builtinId="39" customBuiltin="1"/>
    <cellStyle name="40% - Accent3 2" xfId="20"/>
    <cellStyle name="40% - Accent4" xfId="21" builtinId="43" customBuiltin="1"/>
    <cellStyle name="40% - Accent4 2" xfId="22"/>
    <cellStyle name="40% - Accent5" xfId="23" builtinId="47" customBuiltin="1"/>
    <cellStyle name="40% - Accent5 2" xfId="24"/>
    <cellStyle name="40% - Accent6" xfId="25" builtinId="51" customBuiltin="1"/>
    <cellStyle name="40% - Accent6 2" xfId="26"/>
    <cellStyle name="60% - Accent1" xfId="27" builtinId="32" customBuiltin="1"/>
    <cellStyle name="60% - Accent1 2" xfId="28"/>
    <cellStyle name="60% - Accent2" xfId="29" builtinId="36" customBuiltin="1"/>
    <cellStyle name="60% - Accent2 2" xfId="30"/>
    <cellStyle name="60% - Accent3" xfId="31" builtinId="40" customBuiltin="1"/>
    <cellStyle name="60% - Accent3 2" xfId="32"/>
    <cellStyle name="60% - Accent4" xfId="33" builtinId="44" customBuiltin="1"/>
    <cellStyle name="60% - Accent4 2" xfId="34"/>
    <cellStyle name="60% - Accent5" xfId="35" builtinId="48" customBuiltin="1"/>
    <cellStyle name="60% - Accent5 2" xfId="36"/>
    <cellStyle name="60% - Accent6" xfId="37" builtinId="52" customBuiltin="1"/>
    <cellStyle name="60% - Accent6 2" xfId="38"/>
    <cellStyle name="Accent1" xfId="39" builtinId="29" customBuiltin="1"/>
    <cellStyle name="Accent1 2" xfId="40"/>
    <cellStyle name="Accent2" xfId="41" builtinId="33" customBuiltin="1"/>
    <cellStyle name="Accent2 2" xfId="42"/>
    <cellStyle name="Accent3" xfId="43" builtinId="37" customBuiltin="1"/>
    <cellStyle name="Accent3 2" xfId="44"/>
    <cellStyle name="Accent4" xfId="45" builtinId="41" customBuiltin="1"/>
    <cellStyle name="Accent4 2" xfId="46"/>
    <cellStyle name="Accent5" xfId="47" builtinId="45" customBuiltin="1"/>
    <cellStyle name="Accent5 2" xfId="48"/>
    <cellStyle name="Accent6" xfId="49" builtinId="49" customBuiltin="1"/>
    <cellStyle name="Accent6 2" xfId="50"/>
    <cellStyle name="Bad" xfId="51" builtinId="27" customBuiltin="1"/>
    <cellStyle name="Bad 2" xfId="52"/>
    <cellStyle name="Calculation" xfId="53" builtinId="22" customBuiltin="1"/>
    <cellStyle name="Calculation 2" xfId="54"/>
    <cellStyle name="Check Cell" xfId="55" builtinId="23" customBuiltin="1"/>
    <cellStyle name="Check Cell 2" xfId="56"/>
    <cellStyle name="Explanatory Text" xfId="57" builtinId="53" customBuiltin="1"/>
    <cellStyle name="Explanatory Text 2" xfId="58"/>
    <cellStyle name="Good" xfId="59" builtinId="26" customBuiltin="1"/>
    <cellStyle name="Good 2" xfId="60"/>
    <cellStyle name="Heading 1" xfId="61" builtinId="16" customBuiltin="1"/>
    <cellStyle name="Heading 1 2" xfId="62"/>
    <cellStyle name="Heading 2" xfId="63" builtinId="17" customBuiltin="1"/>
    <cellStyle name="Heading 2 2" xfId="64"/>
    <cellStyle name="Heading 3" xfId="65" builtinId="18" customBuiltin="1"/>
    <cellStyle name="Heading 3 2" xfId="66"/>
    <cellStyle name="Heading 4" xfId="67" builtinId="19" customBuiltin="1"/>
    <cellStyle name="Heading 4 2" xfId="68"/>
    <cellStyle name="Hyperlink" xfId="69" builtinId="8"/>
    <cellStyle name="Input" xfId="70" builtinId="20" customBuiltin="1"/>
    <cellStyle name="Input 2" xfId="71"/>
    <cellStyle name="Linked Cell" xfId="72" builtinId="24" customBuiltin="1"/>
    <cellStyle name="Linked Cell 2" xfId="73"/>
    <cellStyle name="Neutral" xfId="74" builtinId="28" customBuiltin="1"/>
    <cellStyle name="Neutral 2" xfId="75"/>
    <cellStyle name="Normal" xfId="0" builtinId="0"/>
    <cellStyle name="Normal 2" xfId="76"/>
    <cellStyle name="Normal 3" xfId="77"/>
    <cellStyle name="Normal 4" xfId="78"/>
    <cellStyle name="Normal_DIE_DATA" xfId="79"/>
    <cellStyle name="Normal_FAMILY" xfId="80"/>
    <cellStyle name="Normal_FAMILY 2" xfId="81"/>
    <cellStyle name="Normal_PKG_DATA" xfId="82"/>
    <cellStyle name="Normal_PKG_DATA_NEW 2" xfId="83"/>
    <cellStyle name="Normal_x2y_0603_pdn_map_03" xfId="84"/>
    <cellStyle name="Normal_z1432_3C10_pin" xfId="85"/>
    <cellStyle name="Normal_z1433_3C16_pin" xfId="86"/>
    <cellStyle name="Note" xfId="87" builtinId="10" customBuiltin="1"/>
    <cellStyle name="Note 2" xfId="88"/>
    <cellStyle name="Note 3" xfId="89"/>
    <cellStyle name="Note 4" xfId="90"/>
    <cellStyle name="Output" xfId="91" builtinId="21" customBuiltin="1"/>
    <cellStyle name="Output 2" xfId="92"/>
    <cellStyle name="Title" xfId="93" builtinId="15" customBuiltin="1"/>
    <cellStyle name="Title 2" xfId="94"/>
    <cellStyle name="Total" xfId="95" builtinId="25" customBuiltin="1"/>
    <cellStyle name="Total 2" xfId="96"/>
    <cellStyle name="Warning Text" xfId="97" builtinId="11" customBuiltin="1"/>
    <cellStyle name="Warning Text 2" xfId="9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E3E3E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392176761980625"/>
          <c:y val="4.7353760445682458E-2"/>
          <c:w val="0.84902123357313453"/>
          <c:h val="0.80779944289693595"/>
        </c:manualLayout>
      </c:layout>
      <c:scatterChart>
        <c:scatterStyle val="smoothMarker"/>
        <c:ser>
          <c:idx val="2"/>
          <c:order val="0"/>
          <c:tx>
            <c:strRef>
              <c:f>Calculations!$B$36</c:f>
              <c:strCache>
                <c:ptCount val="1"/>
                <c:pt idx="0">
                  <c:v>Zvrm</c:v>
                </c:pt>
              </c:strCache>
            </c:strRef>
          </c:tx>
          <c:spPr>
            <a:ln w="12700">
              <a:solidFill>
                <a:srgbClr val="FF6600"/>
              </a:solidFill>
              <a:prstDash val="solid"/>
            </a:ln>
          </c:spPr>
          <c:marker>
            <c:symbol val="none"/>
          </c:marker>
          <c:dPt>
            <c:idx val="667"/>
            <c:spPr>
              <a:ln w="28575">
                <a:noFill/>
              </a:ln>
            </c:spPr>
          </c:dPt>
          <c:dLbls>
            <c:dLbl>
              <c:idx val="667"/>
              <c:layout>
                <c:manualLayout>
                  <c:x val="-9.8268951675158256E-2"/>
                  <c:y val="1.7641597028783661E-2"/>
                </c:manualLayout>
              </c:layout>
              <c:tx>
                <c:rich>
                  <a:bodyPr rot="-2400000" vert="horz"/>
                  <a:lstStyle/>
                  <a:p>
                    <a:pPr algn="ctr">
                      <a:defRPr sz="800" b="1" i="0" u="none" strike="noStrike" baseline="0">
                        <a:solidFill>
                          <a:srgbClr val="FF6600"/>
                        </a:solidFill>
                        <a:latin typeface="Arial"/>
                        <a:ea typeface="Arial"/>
                        <a:cs typeface="Arial"/>
                      </a:defRPr>
                    </a:pPr>
                    <a:r>
                      <a:rPr lang="en-US"/>
                      <a:t>Zvrm</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Calculations!$B$37:$B$735</c:f>
              <c:numCache>
                <c:formatCode>0.000E+00</c:formatCode>
                <c:ptCount val="699"/>
                <c:pt idx="0">
                  <c:v>1.0019718603334127E-3</c:v>
                </c:pt>
                <c:pt idx="1">
                  <c:v>1.0020514419427577E-3</c:v>
                </c:pt>
                <c:pt idx="2">
                  <c:v>1.0021342319412416E-3</c:v>
                </c:pt>
                <c:pt idx="3">
                  <c:v>1.0022203593966408E-3</c:v>
                </c:pt>
                <c:pt idx="4">
                  <c:v>1.0023099585458647E-3</c:v>
                </c:pt>
                <c:pt idx="5">
                  <c:v>1.0024031690000891E-3</c:v>
                </c:pt>
                <c:pt idx="6">
                  <c:v>1.0025001359578794E-3</c:v>
                </c:pt>
                <c:pt idx="7">
                  <c:v>1.0026010104265941E-3</c:v>
                </c:pt>
                <c:pt idx="8">
                  <c:v>1.0027059494523848E-3</c:v>
                </c:pt>
                <c:pt idx="9">
                  <c:v>1.0028151163591042E-3</c:v>
                </c:pt>
                <c:pt idx="10">
                  <c:v>1.0029286809964586E-3</c:v>
                </c:pt>
                <c:pt idx="11">
                  <c:v>1.0030468199977375E-3</c:v>
                </c:pt>
                <c:pt idx="12">
                  <c:v>1.0031697170474795E-3</c:v>
                </c:pt>
                <c:pt idx="13">
                  <c:v>1.0032975631594275E-3</c:v>
                </c:pt>
                <c:pt idx="14">
                  <c:v>1.0034305569651583E-3</c:v>
                </c:pt>
                <c:pt idx="15">
                  <c:v>1.0035689050137636E-3</c:v>
                </c:pt>
                <c:pt idx="16">
                  <c:v>1.0037128220829849E-3</c:v>
                </c:pt>
                <c:pt idx="17">
                  <c:v>1.0038625315022104E-3</c:v>
                </c:pt>
                <c:pt idx="18">
                  <c:v>1.0040182654877598E-3</c:v>
                </c:pt>
                <c:pt idx="19">
                  <c:v>1.0041802654908851E-3</c:v>
                </c:pt>
                <c:pt idx="20">
                  <c:v>1.0043487825589469E-3</c:v>
                </c:pt>
                <c:pt idx="21">
                  <c:v>1.0045240777102138E-3</c:v>
                </c:pt>
                <c:pt idx="22">
                  <c:v>1.0047064223227687E-3</c:v>
                </c:pt>
                <c:pt idx="23">
                  <c:v>1.0048960985380056E-3</c:v>
                </c:pt>
                <c:pt idx="24">
                  <c:v>1.005093399679216E-3</c:v>
                </c:pt>
                <c:pt idx="25">
                  <c:v>1.00529863068578E-3</c:v>
                </c:pt>
                <c:pt idx="26">
                  <c:v>1.0055121085634899E-3</c:v>
                </c:pt>
                <c:pt idx="27">
                  <c:v>1.0057341628515435E-3</c:v>
                </c:pt>
                <c:pt idx="28">
                  <c:v>1.0059651361067606E-3</c:v>
                </c:pt>
                <c:pt idx="29">
                  <c:v>1.0062053844055946E-3</c:v>
                </c:pt>
                <c:pt idx="30">
                  <c:v>1.0064552778645086E-3</c:v>
                </c:pt>
                <c:pt idx="31">
                  <c:v>1.006715201179318E-3</c:v>
                </c:pt>
                <c:pt idx="32">
                  <c:v>1.0069855541840953E-3</c:v>
                </c:pt>
                <c:pt idx="33">
                  <c:v>1.0072667524302595E-3</c:v>
                </c:pt>
                <c:pt idx="34">
                  <c:v>1.0075592277864751E-3</c:v>
                </c:pt>
                <c:pt idx="35">
                  <c:v>1.0078634290600014E-3</c:v>
                </c:pt>
                <c:pt idx="36">
                  <c:v>1.0081798226401393E-3</c:v>
                </c:pt>
                <c:pt idx="37">
                  <c:v>1.0085088931644391E-3</c:v>
                </c:pt>
                <c:pt idx="38">
                  <c:v>1.0088511442083361E-3</c:v>
                </c:pt>
                <c:pt idx="39">
                  <c:v>1.0092070989988907E-3</c:v>
                </c:pt>
                <c:pt idx="40">
                  <c:v>1.0095773011533165E-3</c:v>
                </c:pt>
                <c:pt idx="41">
                  <c:v>1.0099623154429956E-3</c:v>
                </c:pt>
                <c:pt idx="42">
                  <c:v>1.0103627285836616E-3</c:v>
                </c:pt>
                <c:pt idx="43">
                  <c:v>1.0107791500524668E-3</c:v>
                </c:pt>
                <c:pt idx="44">
                  <c:v>1.0112122129326221E-3</c:v>
                </c:pt>
                <c:pt idx="45">
                  <c:v>1.0116625747863207E-3</c:v>
                </c:pt>
                <c:pt idx="46">
                  <c:v>1.0121309185566404E-3</c:v>
                </c:pt>
                <c:pt idx="47">
                  <c:v>1.0126179534991273E-3</c:v>
                </c:pt>
                <c:pt idx="48">
                  <c:v>1.0131244161437482E-3</c:v>
                </c:pt>
                <c:pt idx="49">
                  <c:v>1.0136510712879011E-3</c:v>
                </c:pt>
                <c:pt idx="50">
                  <c:v>1.0141987130211532E-3</c:v>
                </c:pt>
                <c:pt idx="51">
                  <c:v>1.014768165782368E-3</c:v>
                </c:pt>
                <c:pt idx="52">
                  <c:v>1.0153602854498683E-3</c:v>
                </c:pt>
                <c:pt idx="53">
                  <c:v>1.0159759604652558E-3</c:v>
                </c:pt>
                <c:pt idx="54">
                  <c:v>1.0166161129914911E-3</c:v>
                </c:pt>
                <c:pt idx="55">
                  <c:v>1.0172817001058081E-3</c:v>
                </c:pt>
                <c:pt idx="56">
                  <c:v>1.0179737150280048E-3</c:v>
                </c:pt>
                <c:pt idx="57">
                  <c:v>1.0186931883846232E-3</c:v>
                </c:pt>
                <c:pt idx="58">
                  <c:v>1.0194411895094798E-3</c:v>
                </c:pt>
                <c:pt idx="59">
                  <c:v>1.020218827780977E-3</c:v>
                </c:pt>
                <c:pt idx="60">
                  <c:v>1.0210272539965648E-3</c:v>
                </c:pt>
                <c:pt idx="61">
                  <c:v>1.0218676617846745E-3</c:v>
                </c:pt>
                <c:pt idx="62">
                  <c:v>1.0227412890543774E-3</c:v>
                </c:pt>
                <c:pt idx="63">
                  <c:v>1.0236494194829637E-3</c:v>
                </c:pt>
                <c:pt idx="64">
                  <c:v>1.0245933840415543E-3</c:v>
                </c:pt>
                <c:pt idx="65">
                  <c:v>1.0255745625587843E-3</c:v>
                </c:pt>
                <c:pt idx="66">
                  <c:v>1.0265943853225064E-3</c:v>
                </c:pt>
                <c:pt idx="67">
                  <c:v>1.0276543347193707E-3</c:v>
                </c:pt>
                <c:pt idx="68">
                  <c:v>1.0287559469120361E-3</c:v>
                </c:pt>
                <c:pt idx="69">
                  <c:v>1.029900813553654E-3</c:v>
                </c:pt>
                <c:pt idx="70">
                  <c:v>1.0310905835391577E-3</c:v>
                </c:pt>
                <c:pt idx="71">
                  <c:v>1.032326964792759E-3</c:v>
                </c:pt>
                <c:pt idx="72">
                  <c:v>1.0336117260909218E-3</c:v>
                </c:pt>
                <c:pt idx="73">
                  <c:v>1.0349466989199427E-3</c:v>
                </c:pt>
                <c:pt idx="74">
                  <c:v>1.0363337793671207E-3</c:v>
                </c:pt>
                <c:pt idx="75">
                  <c:v>1.0377749300443408E-3</c:v>
                </c:pt>
                <c:pt idx="76">
                  <c:v>1.0392721820427263E-3</c:v>
                </c:pt>
                <c:pt idx="77">
                  <c:v>1.0408276369168483E-3</c:v>
                </c:pt>
                <c:pt idx="78">
                  <c:v>1.0424434686967994E-3</c:v>
                </c:pt>
                <c:pt idx="79">
                  <c:v>1.0441219259262448E-3</c:v>
                </c:pt>
                <c:pt idx="80">
                  <c:v>1.0458653337243799E-3</c:v>
                </c:pt>
                <c:pt idx="81">
                  <c:v>1.0476760958695102E-3</c:v>
                </c:pt>
                <c:pt idx="82">
                  <c:v>1.049556696901781E-3</c:v>
                </c:pt>
                <c:pt idx="83">
                  <c:v>1.051509704242351E-3</c:v>
                </c:pt>
                <c:pt idx="84">
                  <c:v>1.0535377703261126E-3</c:v>
                </c:pt>
                <c:pt idx="85">
                  <c:v>1.0556436347448255E-3</c:v>
                </c:pt>
                <c:pt idx="86">
                  <c:v>1.0578301263973284E-3</c:v>
                </c:pt>
                <c:pt idx="87">
                  <c:v>1.0601001656432591E-3</c:v>
                </c:pt>
                <c:pt idx="88">
                  <c:v>1.0624567664565079E-3</c:v>
                </c:pt>
                <c:pt idx="89">
                  <c:v>1.0649030385744154E-3</c:v>
                </c:pt>
                <c:pt idx="90">
                  <c:v>1.0674421896385068E-3</c:v>
                </c:pt>
                <c:pt idx="91">
                  <c:v>1.0700775273223655E-3</c:v>
                </c:pt>
                <c:pt idx="92">
                  <c:v>1.0728124614420519E-3</c:v>
                </c:pt>
                <c:pt idx="93">
                  <c:v>1.0756505060442905E-3</c:v>
                </c:pt>
                <c:pt idx="94">
                  <c:v>1.0785952814674896E-3</c:v>
                </c:pt>
                <c:pt idx="95">
                  <c:v>1.0816505163705012E-3</c:v>
                </c:pt>
                <c:pt idx="96">
                  <c:v>1.0848200497239073E-3</c:v>
                </c:pt>
                <c:pt idx="97">
                  <c:v>1.0881078327585063E-3</c:v>
                </c:pt>
                <c:pt idx="98">
                  <c:v>1.0915179308655968E-3</c:v>
                </c:pt>
                <c:pt idx="99">
                  <c:v>1.0950545254436049E-3</c:v>
                </c:pt>
                <c:pt idx="100">
                  <c:v>1.0987219156855738E-3</c:v>
                </c:pt>
                <c:pt idx="101">
                  <c:v>1.1025245203020618E-3</c:v>
                </c:pt>
                <c:pt idx="102">
                  <c:v>1.1064668791740358E-3</c:v>
                </c:pt>
                <c:pt idx="103">
                  <c:v>1.1105536549304491E-3</c:v>
                </c:pt>
                <c:pt idx="104">
                  <c:v>1.1147896344453271E-3</c:v>
                </c:pt>
                <c:pt idx="105">
                  <c:v>1.1191797302493656E-3</c:v>
                </c:pt>
                <c:pt idx="106">
                  <c:v>1.1237289818512848E-3</c:v>
                </c:pt>
                <c:pt idx="107">
                  <c:v>1.1284425569644593E-3</c:v>
                </c:pt>
                <c:pt idx="108">
                  <c:v>1.1333257526346843E-3</c:v>
                </c:pt>
                <c:pt idx="109">
                  <c:v>1.1383839962653228E-3</c:v>
                </c:pt>
                <c:pt idx="110">
                  <c:v>1.1436228465365268E-3</c:v>
                </c:pt>
                <c:pt idx="111">
                  <c:v>1.1490479942157196E-3</c:v>
                </c:pt>
                <c:pt idx="112">
                  <c:v>1.1546652628570844E-3</c:v>
                </c:pt>
                <c:pt idx="113">
                  <c:v>1.1604806093884E-3</c:v>
                </c:pt>
                <c:pt idx="114">
                  <c:v>1.1665001245842357E-3</c:v>
                </c:pt>
                <c:pt idx="115">
                  <c:v>1.172730033425213E-3</c:v>
                </c:pt>
                <c:pt idx="116">
                  <c:v>1.179176695343798E-3</c:v>
                </c:pt>
                <c:pt idx="117">
                  <c:v>1.1858466043578881E-3</c:v>
                </c:pt>
                <c:pt idx="118">
                  <c:v>1.1927463890942808E-3</c:v>
                </c:pt>
                <c:pt idx="119">
                  <c:v>1.1998828127049836E-3</c:v>
                </c:pt>
                <c:pt idx="120">
                  <c:v>1.2072627726802088E-3</c:v>
                </c:pt>
                <c:pt idx="121">
                  <c:v>1.214893300562813E-3</c:v>
                </c:pt>
                <c:pt idx="122">
                  <c:v>1.2227815615698508E-3</c:v>
                </c:pt>
                <c:pt idx="123">
                  <c:v>1.2309348541278443E-3</c:v>
                </c:pt>
                <c:pt idx="124">
                  <c:v>1.239360609329282E-3</c:v>
                </c:pt>
                <c:pt idx="125">
                  <c:v>1.2480663903187657E-3</c:v>
                </c:pt>
                <c:pt idx="126">
                  <c:v>1.257059891618098E-3</c:v>
                </c:pt>
                <c:pt idx="127">
                  <c:v>1.2663489384004498E-3</c:v>
                </c:pt>
                <c:pt idx="128">
                  <c:v>1.2759414857245526E-3</c:v>
                </c:pt>
                <c:pt idx="129">
                  <c:v>1.2858456177405962E-3</c:v>
                </c:pt>
                <c:pt idx="130">
                  <c:v>1.2960695468802084E-3</c:v>
                </c:pt>
                <c:pt idx="131">
                  <c:v>1.3066216130435083E-3</c:v>
                </c:pt>
                <c:pt idx="132">
                  <c:v>1.3175102827967548E-3</c:v>
                </c:pt>
                <c:pt idx="133">
                  <c:v>1.3287441485945676E-3</c:v>
                </c:pt>
                <c:pt idx="134">
                  <c:v>1.3403319280410522E-3</c:v>
                </c:pt>
                <c:pt idx="135">
                  <c:v>1.3522824632044243E-3</c:v>
                </c:pt>
                <c:pt idx="136">
                  <c:v>1.3646047199998795E-3</c:v>
                </c:pt>
                <c:pt idx="137">
                  <c:v>1.3773077876555141E-3</c:v>
                </c:pt>
                <c:pt idx="138">
                  <c:v>1.3904008782760324E-3</c:v>
                </c:pt>
                <c:pt idx="139">
                  <c:v>1.4038933265188337E-3</c:v>
                </c:pt>
                <c:pt idx="140">
                  <c:v>1.4177945893967786E-3</c:v>
                </c:pt>
                <c:pt idx="141">
                  <c:v>1.4321142462215715E-3</c:v>
                </c:pt>
                <c:pt idx="142">
                  <c:v>1.4468619987012246E-3</c:v>
                </c:pt>
                <c:pt idx="143">
                  <c:v>1.4620476712044811E-3</c:v>
                </c:pt>
                <c:pt idx="144">
                  <c:v>1.477681211204424E-3</c:v>
                </c:pt>
                <c:pt idx="145">
                  <c:v>1.4937726899127638E-3</c:v>
                </c:pt>
                <c:pt idx="146">
                  <c:v>1.5103323031154556E-3</c:v>
                </c:pt>
                <c:pt idx="147">
                  <c:v>1.5273703722194333E-3</c:v>
                </c:pt>
                <c:pt idx="148">
                  <c:v>1.544897345519324E-3</c:v>
                </c:pt>
                <c:pt idx="149">
                  <c:v>1.5629237996919864E-3</c:v>
                </c:pt>
                <c:pt idx="150">
                  <c:v>1.5814604415257561E-3</c:v>
                </c:pt>
                <c:pt idx="151">
                  <c:v>1.6005181098902061E-3</c:v>
                </c:pt>
                <c:pt idx="152">
                  <c:v>1.6201077779512119E-3</c:v>
                </c:pt>
                <c:pt idx="153">
                  <c:v>1.6402405556350584E-3</c:v>
                </c:pt>
                <c:pt idx="154">
                  <c:v>1.6609276923442954E-3</c:v>
                </c:pt>
                <c:pt idx="155">
                  <c:v>1.682180579927039E-3</c:v>
                </c:pt>
                <c:pt idx="156">
                  <c:v>1.7040107559004463E-3</c:v>
                </c:pt>
                <c:pt idx="157">
                  <c:v>1.7264299069281318E-3</c:v>
                </c:pt>
                <c:pt idx="158">
                  <c:v>1.7494498725504329E-3</c:v>
                </c:pt>
                <c:pt idx="159">
                  <c:v>1.7730826491655775E-3</c:v>
                </c:pt>
                <c:pt idx="160">
                  <c:v>1.797340394259032E-3</c:v>
                </c:pt>
                <c:pt idx="161">
                  <c:v>1.8222354308776224E-3</c:v>
                </c:pt>
                <c:pt idx="162">
                  <c:v>1.8477802523443642E-3</c:v>
                </c:pt>
                <c:pt idx="163">
                  <c:v>1.8739875272093831E-3</c:v>
                </c:pt>
                <c:pt idx="164">
                  <c:v>1.9008701044318215E-3</c:v>
                </c:pt>
                <c:pt idx="165">
                  <c:v>1.9284410187872273E-3</c:v>
                </c:pt>
                <c:pt idx="166">
                  <c:v>1.9567134964945535E-3</c:v>
                </c:pt>
                <c:pt idx="167">
                  <c:v>1.9857009610566856E-3</c:v>
                </c:pt>
                <c:pt idx="168">
                  <c:v>2.0154170393081924E-3</c:v>
                </c:pt>
                <c:pt idx="169">
                  <c:v>2.0458755676639002E-3</c:v>
                </c:pt>
                <c:pt idx="170">
                  <c:v>2.0770905985618426E-3</c:v>
                </c:pt>
                <c:pt idx="171">
                  <c:v>2.1090764070941588E-3</c:v>
                </c:pt>
                <c:pt idx="172">
                  <c:v>2.1418474978195908E-3</c:v>
                </c:pt>
                <c:pt idx="173">
                  <c:v>2.175418611751368E-3</c:v>
                </c:pt>
                <c:pt idx="174">
                  <c:v>2.2098047335144706E-3</c:v>
                </c:pt>
                <c:pt idx="175">
                  <c:v>2.2450210986664654E-3</c:v>
                </c:pt>
                <c:pt idx="176">
                  <c:v>2.2810832011764225E-3</c:v>
                </c:pt>
                <c:pt idx="177">
                  <c:v>2.3180068010567011E-3</c:v>
                </c:pt>
                <c:pt idx="178">
                  <c:v>2.3558079321427759E-3</c:v>
                </c:pt>
                <c:pt idx="179">
                  <c:v>2.3945029100165978E-3</c:v>
                </c:pt>
                <c:pt idx="180">
                  <c:v>2.4341083400694192E-3</c:v>
                </c:pt>
                <c:pt idx="181">
                  <c:v>2.4746411257004124E-3</c:v>
                </c:pt>
                <c:pt idx="182">
                  <c:v>2.516118476647814E-3</c:v>
                </c:pt>
                <c:pt idx="183">
                  <c:v>2.5585579174498023E-3</c:v>
                </c:pt>
                <c:pt idx="184">
                  <c:v>2.6019772960327015E-3</c:v>
                </c:pt>
                <c:pt idx="185">
                  <c:v>2.6463947924246045E-3</c:v>
                </c:pt>
                <c:pt idx="186">
                  <c:v>2.6918289275928917E-3</c:v>
                </c:pt>
                <c:pt idx="187">
                  <c:v>2.738298572404606E-3</c:v>
                </c:pt>
                <c:pt idx="188">
                  <c:v>2.7858229567090369E-3</c:v>
                </c:pt>
                <c:pt idx="189">
                  <c:v>2.834421678542311E-3</c:v>
                </c:pt>
                <c:pt idx="190">
                  <c:v>2.884114713454193E-3</c:v>
                </c:pt>
                <c:pt idx="191">
                  <c:v>2.9349224239576797E-3</c:v>
                </c:pt>
                <c:pt idx="192">
                  <c:v>2.986865569102411E-3</c:v>
                </c:pt>
                <c:pt idx="193">
                  <c:v>3.0399653141732061E-3</c:v>
                </c:pt>
                <c:pt idx="194">
                  <c:v>3.0942432405154903E-3</c:v>
                </c:pt>
                <c:pt idx="195">
                  <c:v>3.1497213554896293E-3</c:v>
                </c:pt>
                <c:pt idx="196">
                  <c:v>3.2064221025565878E-3</c:v>
                </c:pt>
                <c:pt idx="197">
                  <c:v>3.2643683714975932E-3</c:v>
                </c:pt>
                <c:pt idx="198">
                  <c:v>3.3235835087707874E-3</c:v>
                </c:pt>
                <c:pt idx="199">
                  <c:v>3.384091328008152E-3</c:v>
                </c:pt>
                <c:pt idx="200">
                  <c:v>3.4459161206562322E-3</c:v>
                </c:pt>
                <c:pt idx="201">
                  <c:v>3.5090826667644459E-3</c:v>
                </c:pt>
                <c:pt idx="202">
                  <c:v>3.5736162459249895E-3</c:v>
                </c:pt>
                <c:pt idx="203">
                  <c:v>3.6395426483685879E-3</c:v>
                </c:pt>
                <c:pt idx="204">
                  <c:v>3.7068881862205266E-3</c:v>
                </c:pt>
                <c:pt idx="205">
                  <c:v>3.7756797049216203E-3</c:v>
                </c:pt>
                <c:pt idx="206">
                  <c:v>3.8459445948189311E-3</c:v>
                </c:pt>
                <c:pt idx="207">
                  <c:v>3.9177108029312471E-3</c:v>
                </c:pt>
                <c:pt idx="208">
                  <c:v>3.991006844894473E-3</c:v>
                </c:pt>
                <c:pt idx="209">
                  <c:v>4.065861817092252E-3</c:v>
                </c:pt>
                <c:pt idx="210">
                  <c:v>4.1423054089772928E-3</c:v>
                </c:pt>
                <c:pt idx="211">
                  <c:v>4.2203679155889632E-3</c:v>
                </c:pt>
                <c:pt idx="212">
                  <c:v>4.3000802502729208E-3</c:v>
                </c:pt>
                <c:pt idx="213">
                  <c:v>4.3814739576085822E-3</c:v>
                </c:pt>
                <c:pt idx="214">
                  <c:v>4.4645812265504568E-3</c:v>
                </c:pt>
                <c:pt idx="215">
                  <c:v>4.5494349037893548E-3</c:v>
                </c:pt>
                <c:pt idx="216">
                  <c:v>4.6360685073397094E-3</c:v>
                </c:pt>
                <c:pt idx="217">
                  <c:v>4.724516240359306E-3</c:v>
                </c:pt>
                <c:pt idx="218">
                  <c:v>4.8148130052077555E-3</c:v>
                </c:pt>
                <c:pt idx="219">
                  <c:v>4.9069944177502905E-3</c:v>
                </c:pt>
                <c:pt idx="220">
                  <c:v>5.001096821913382E-3</c:v>
                </c:pt>
                <c:pt idx="221">
                  <c:v>5.0971573044989588E-3</c:v>
                </c:pt>
                <c:pt idx="222">
                  <c:v>5.1952137102639099E-3</c:v>
                </c:pt>
                <c:pt idx="223">
                  <c:v>5.2953046572718349E-3</c:v>
                </c:pt>
                <c:pt idx="224">
                  <c:v>5.3974695525239513E-3</c:v>
                </c:pt>
                <c:pt idx="225">
                  <c:v>5.5017486078762449E-3</c:v>
                </c:pt>
                <c:pt idx="226">
                  <c:v>5.6081828562500212E-3</c:v>
                </c:pt>
                <c:pt idx="227">
                  <c:v>5.716814168143106E-3</c:v>
                </c:pt>
                <c:pt idx="228">
                  <c:v>5.8276852684490659E-3</c:v>
                </c:pt>
                <c:pt idx="229">
                  <c:v>5.9408397535918624E-3</c:v>
                </c:pt>
                <c:pt idx="230">
                  <c:v>6.0563221089835429E-3</c:v>
                </c:pt>
                <c:pt idx="231">
                  <c:v>6.1741777268125748E-3</c:v>
                </c:pt>
                <c:pt idx="232">
                  <c:v>6.2944529241706262E-3</c:v>
                </c:pt>
                <c:pt idx="233">
                  <c:v>6.4171949615256354E-3</c:v>
                </c:pt>
                <c:pt idx="234">
                  <c:v>6.5424520615491632E-3</c:v>
                </c:pt>
                <c:pt idx="235">
                  <c:v>6.6702734283061215E-3</c:v>
                </c:pt>
                <c:pt idx="236">
                  <c:v>6.8007092668150955E-3</c:v>
                </c:pt>
                <c:pt idx="237">
                  <c:v>6.9338108029875778E-3</c:v>
                </c:pt>
                <c:pt idx="238">
                  <c:v>7.0696303039545815E-3</c:v>
                </c:pt>
                <c:pt idx="239">
                  <c:v>7.2082210987892519E-3</c:v>
                </c:pt>
                <c:pt idx="240">
                  <c:v>7.3496375996341037E-3</c:v>
                </c:pt>
                <c:pt idx="241">
                  <c:v>7.4939353232418519E-3</c:v>
                </c:pt>
                <c:pt idx="242">
                  <c:v>7.6411709129387238E-3</c:v>
                </c:pt>
                <c:pt idx="243">
                  <c:v>7.7914021610194627E-3</c:v>
                </c:pt>
                <c:pt idx="244">
                  <c:v>7.9446880315832552E-3</c:v>
                </c:pt>
                <c:pt idx="245">
                  <c:v>8.1010886838200433E-3</c:v>
                </c:pt>
                <c:pt idx="246">
                  <c:v>8.2606654957568075E-3</c:v>
                </c:pt>
                <c:pt idx="247">
                  <c:v>8.4234810884735601E-3</c:v>
                </c:pt>
                <c:pt idx="248">
                  <c:v>8.589599350798947E-3</c:v>
                </c:pt>
                <c:pt idx="249">
                  <c:v>8.7590854644956206E-3</c:v>
                </c:pt>
                <c:pt idx="250">
                  <c:v>8.9320059299455093E-3</c:v>
                </c:pt>
                <c:pt idx="251">
                  <c:v>9.108428592345558E-3</c:v>
                </c:pt>
                <c:pt idx="252">
                  <c:v>9.2884226684244453E-3</c:v>
                </c:pt>
                <c:pt idx="253">
                  <c:v>9.4720587736911808E-3</c:v>
                </c:pt>
                <c:pt idx="254">
                  <c:v>9.6594089502264786E-3</c:v>
                </c:pt>
                <c:pt idx="255">
                  <c:v>9.8505466950282068E-3</c:v>
                </c:pt>
                <c:pt idx="256">
                  <c:v>1.0045546988922243E-2</c:v>
                </c:pt>
                <c:pt idx="257">
                  <c:v>1.0244486326050378E-2</c:v>
                </c:pt>
                <c:pt idx="258">
                  <c:v>1.0447442743947074E-2</c:v>
                </c:pt>
                <c:pt idx="259">
                  <c:v>1.0654495854217115E-2</c:v>
                </c:pt>
                <c:pt idx="260">
                  <c:v>1.0865726873826432E-2</c:v>
                </c:pt>
                <c:pt idx="261">
                  <c:v>1.1081218657018563E-2</c:v>
                </c:pt>
                <c:pt idx="262">
                  <c:v>1.1301055727869517E-2</c:v>
                </c:pt>
                <c:pt idx="263">
                  <c:v>1.1525324313493943E-2</c:v>
                </c:pt>
                <c:pt idx="264">
                  <c:v>1.1754112377915899E-2</c:v>
                </c:pt>
                <c:pt idx="265">
                  <c:v>1.1987509656617587E-2</c:v>
                </c:pt>
                <c:pt idx="266">
                  <c:v>1.2225607691779859E-2</c:v>
                </c:pt>
                <c:pt idx="267">
                  <c:v>1.2468499868228433E-2</c:v>
                </c:pt>
                <c:pt idx="268">
                  <c:v>1.2716281450100045E-2</c:v>
                </c:pt>
                <c:pt idx="269">
                  <c:v>1.2969049618243125E-2</c:v>
                </c:pt>
                <c:pt idx="270">
                  <c:v>1.3226903508367723E-2</c:v>
                </c:pt>
                <c:pt idx="271">
                  <c:v>1.3489944249959859E-2</c:v>
                </c:pt>
                <c:pt idx="272">
                  <c:v>1.3758275005975602E-2</c:v>
                </c:pt>
                <c:pt idx="273">
                  <c:v>1.4032001013330603E-2</c:v>
                </c:pt>
                <c:pt idx="274">
                  <c:v>1.4311229624201085E-2</c:v>
                </c:pt>
                <c:pt idx="275">
                  <c:v>1.4596070348152541E-2</c:v>
                </c:pt>
                <c:pt idx="276">
                  <c:v>1.488663489511279E-2</c:v>
                </c:pt>
                <c:pt idx="277">
                  <c:v>1.5183037219206356E-2</c:v>
                </c:pt>
                <c:pt idx="278">
                  <c:v>1.5485393563467406E-2</c:v>
                </c:pt>
                <c:pt idx="279">
                  <c:v>1.5793822505448866E-2</c:v>
                </c:pt>
                <c:pt idx="280">
                  <c:v>1.6108445003745753E-2</c:v>
                </c:pt>
                <c:pt idx="281">
                  <c:v>1.6429384445450938E-2</c:v>
                </c:pt>
                <c:pt idx="282">
                  <c:v>1.6756766694562074E-2</c:v>
                </c:pt>
                <c:pt idx="283">
                  <c:v>1.7090720141358772E-2</c:v>
                </c:pt>
                <c:pt idx="284">
                  <c:v>1.7431375752769384E-2</c:v>
                </c:pt>
                <c:pt idx="285">
                  <c:v>1.7778867123747214E-2</c:v>
                </c:pt>
                <c:pt idx="286">
                  <c:v>1.8133330529676434E-2</c:v>
                </c:pt>
                <c:pt idx="287">
                  <c:v>1.8494904979828222E-2</c:v>
                </c:pt>
                <c:pt idx="288">
                  <c:v>1.8863732271888162E-2</c:v>
                </c:pt>
                <c:pt idx="289">
                  <c:v>1.9239957047576382E-2</c:v>
                </c:pt>
                <c:pt idx="290">
                  <c:v>1.9623726849382215E-2</c:v>
                </c:pt>
                <c:pt idx="291">
                  <c:v>2.0015192178435722E-2</c:v>
                </c:pt>
                <c:pt idx="292">
                  <c:v>2.0414506553538814E-2</c:v>
                </c:pt>
                <c:pt idx="293">
                  <c:v>2.0821826571379085E-2</c:v>
                </c:pt>
                <c:pt idx="294">
                  <c:v>2.1237311967950159E-2</c:v>
                </c:pt>
                <c:pt idx="295">
                  <c:v>2.1661125681202497E-2</c:v>
                </c:pt>
                <c:pt idx="296">
                  <c:v>2.2093433914949369E-2</c:v>
                </c:pt>
                <c:pt idx="297">
                  <c:v>2.253440620405308E-2</c:v>
                </c:pt>
                <c:pt idx="298">
                  <c:v>2.2984215480916999E-2</c:v>
                </c:pt>
                <c:pt idx="299">
                  <c:v>2.3443038143309471E-2</c:v>
                </c:pt>
                <c:pt idx="300">
                  <c:v>2.3911054123546393E-2</c:v>
                </c:pt>
                <c:pt idx="301">
                  <c:v>2.4388446959059354E-2</c:v>
                </c:pt>
                <c:pt idx="302">
                  <c:v>2.4875403864377265E-2</c:v>
                </c:pt>
                <c:pt idx="303">
                  <c:v>2.5372115804549615E-2</c:v>
                </c:pt>
                <c:pt idx="304">
                  <c:v>2.5878777570040194E-2</c:v>
                </c:pt>
                <c:pt idx="305">
                  <c:v>2.6395587853120604E-2</c:v>
                </c:pt>
                <c:pt idx="306">
                  <c:v>2.6922749325793693E-2</c:v>
                </c:pt>
                <c:pt idx="307">
                  <c:v>2.7460468719277355E-2</c:v>
                </c:pt>
                <c:pt idx="308">
                  <c:v>2.8008956905079832E-2</c:v>
                </c:pt>
                <c:pt idx="309">
                  <c:v>2.8568428977698596E-2</c:v>
                </c:pt>
                <c:pt idx="310">
                  <c:v>2.9139104338974833E-2</c:v>
                </c:pt>
                <c:pt idx="311">
                  <c:v>2.9721206784137148E-2</c:v>
                </c:pt>
                <c:pt idx="312">
                  <c:v>3.0314964589567641E-2</c:v>
                </c:pt>
                <c:pt idx="313">
                  <c:v>3.0920610602325371E-2</c:v>
                </c:pt>
                <c:pt idx="314">
                  <c:v>3.1538382331461924E-2</c:v>
                </c:pt>
                <c:pt idx="315">
                  <c:v>3.2168522041165069E-2</c:v>
                </c:pt>
                <c:pt idx="316">
                  <c:v>3.2811276845766991E-2</c:v>
                </c:pt>
                <c:pt idx="317">
                  <c:v>3.3466898806654419E-2</c:v>
                </c:pt>
                <c:pt idx="318">
                  <c:v>3.4135645031118649E-2</c:v>
                </c:pt>
                <c:pt idx="319">
                  <c:v>3.4817777773184101E-2</c:v>
                </c:pt>
                <c:pt idx="320">
                  <c:v>3.5513564536455239E-2</c:v>
                </c:pt>
                <c:pt idx="321">
                  <c:v>3.6223278179021899E-2</c:v>
                </c:pt>
                <c:pt idx="322">
                  <c:v>3.6947197020464354E-2</c:v>
                </c:pt>
                <c:pt idx="323">
                  <c:v>3.7685604951000033E-2</c:v>
                </c:pt>
                <c:pt idx="324">
                  <c:v>3.8438791542814668E-2</c:v>
                </c:pt>
                <c:pt idx="325">
                  <c:v>3.9207052163621636E-2</c:v>
                </c:pt>
                <c:pt idx="326">
                  <c:v>3.9990688092493863E-2</c:v>
                </c:pt>
                <c:pt idx="327">
                  <c:v>4.0790006638013923E-2</c:v>
                </c:pt>
                <c:pt idx="328">
                  <c:v>4.1605321258788526E-2</c:v>
                </c:pt>
                <c:pt idx="329">
                  <c:v>4.243695168637468E-2</c:v>
                </c:pt>
                <c:pt idx="330">
                  <c:v>4.3285224050665844E-2</c:v>
                </c:pt>
                <c:pt idx="331">
                  <c:v>4.4150471007787004E-2</c:v>
                </c:pt>
                <c:pt idx="332">
                  <c:v>4.5033031870549217E-2</c:v>
                </c:pt>
                <c:pt idx="333">
                  <c:v>4.5933252741514406E-2</c:v>
                </c:pt>
                <c:pt idx="334">
                  <c:v>4.6851486648722684E-2</c:v>
                </c:pt>
                <c:pt idx="335">
                  <c:v>4.7788093684135759E-2</c:v>
                </c:pt>
                <c:pt idx="336">
                  <c:v>4.8743441144850165E-2</c:v>
                </c:pt>
                <c:pt idx="337">
                  <c:v>4.971790367713614E-2</c:v>
                </c:pt>
                <c:pt idx="338">
                  <c:v>5.0711863423358511E-2</c:v>
                </c:pt>
                <c:pt idx="339">
                  <c:v>5.1725710171837067E-2</c:v>
                </c:pt>
                <c:pt idx="340">
                  <c:v>5.2759841509705439E-2</c:v>
                </c:pt>
                <c:pt idx="341">
                  <c:v>5.3814662978828157E-2</c:v>
                </c:pt>
                <c:pt idx="342">
                  <c:v>5.4890588234837327E-2</c:v>
                </c:pt>
                <c:pt idx="343">
                  <c:v>5.5988039209351026E-2</c:v>
                </c:pt>
                <c:pt idx="344">
                  <c:v>5.7107446275437186E-2</c:v>
                </c:pt>
                <c:pt idx="345">
                  <c:v>5.8249248416387865E-2</c:v>
                </c:pt>
                <c:pt idx="346">
                  <c:v>5.9413893397869968E-2</c:v>
                </c:pt>
                <c:pt idx="347">
                  <c:v>6.0601837943520087E-2</c:v>
                </c:pt>
                <c:pt idx="348">
                  <c:v>6.1813547914052219E-2</c:v>
                </c:pt>
                <c:pt idx="349">
                  <c:v>6.3049498489948619E-2</c:v>
                </c:pt>
                <c:pt idx="350">
                  <c:v>6.4310174357805394E-2</c:v>
                </c:pt>
                <c:pt idx="351">
                  <c:v>6.5596069900406034E-2</c:v>
                </c:pt>
                <c:pt idx="352">
                  <c:v>6.6907689390597422E-2</c:v>
                </c:pt>
                <c:pt idx="353">
                  <c:v>6.8245547189044117E-2</c:v>
                </c:pt>
                <c:pt idx="354">
                  <c:v>6.9610167945938634E-2</c:v>
                </c:pt>
                <c:pt idx="355">
                  <c:v>7.1002086806747022E-2</c:v>
                </c:pt>
                <c:pt idx="356">
                  <c:v>7.2421849622069989E-2</c:v>
                </c:pt>
                <c:pt idx="357">
                  <c:v>7.3870013161702219E-2</c:v>
                </c:pt>
                <c:pt idx="358">
                  <c:v>7.5347145332973736E-2</c:v>
                </c:pt>
                <c:pt idx="359">
                  <c:v>7.6853825403458781E-2</c:v>
                </c:pt>
                <c:pt idx="360">
                  <c:v>7.8390644228139864E-2</c:v>
                </c:pt>
                <c:pt idx="361">
                  <c:v>7.9958204481115708E-2</c:v>
                </c:pt>
                <c:pt idx="362">
                  <c:v>8.1557120891944224E-2</c:v>
                </c:pt>
                <c:pt idx="363">
                  <c:v>8.3188020486713157E-2</c:v>
                </c:pt>
                <c:pt idx="364">
                  <c:v>8.4851542833932703E-2</c:v>
                </c:pt>
                <c:pt idx="365">
                  <c:v>8.6548340295347026E-2</c:v>
                </c:pt>
                <c:pt idx="366">
                  <c:v>8.8279078281762263E-2</c:v>
                </c:pt>
                <c:pt idx="367">
                  <c:v>9.0044435513992327E-2</c:v>
                </c:pt>
                <c:pt idx="368">
                  <c:v>9.1845104289023885E-2</c:v>
                </c:pt>
                <c:pt idx="369">
                  <c:v>9.3681790751505636E-2</c:v>
                </c:pt>
                <c:pt idx="370">
                  <c:v>9.5555215170667729E-2</c:v>
                </c:pt>
                <c:pt idx="371">
                  <c:v>9.7466112222780454E-2</c:v>
                </c:pt>
                <c:pt idx="372">
                  <c:v>9.94152312792628E-2</c:v>
                </c:pt>
                <c:pt idx="373">
                  <c:v>0.10140333670055343</c:v>
                </c:pt>
                <c:pt idx="374">
                  <c:v>0.10343120813586026</c:v>
                </c:pt>
                <c:pt idx="375">
                  <c:v>0.10549964082890506</c:v>
                </c:pt>
                <c:pt idx="376">
                  <c:v>0.10760944592978397</c:v>
                </c:pt>
                <c:pt idx="377">
                  <c:v>0.10976145081306564</c:v>
                </c:pt>
                <c:pt idx="378">
                  <c:v>0.11195649940225189</c:v>
                </c:pt>
                <c:pt idx="379">
                  <c:v>0.11419545250072809</c:v>
                </c:pt>
                <c:pt idx="380">
                  <c:v>0.11647918812933332</c:v>
                </c:pt>
                <c:pt idx="381">
                  <c:v>0.11880860187068225</c:v>
                </c:pt>
                <c:pt idx="382">
                  <c:v>0.12118460722037397</c:v>
                </c:pt>
                <c:pt idx="383">
                  <c:v>0.12360813594522584</c:v>
                </c:pt>
                <c:pt idx="384">
                  <c:v>0.12608013844867205</c:v>
                </c:pt>
                <c:pt idx="385">
                  <c:v>0.12860158414347103</c:v>
                </c:pt>
                <c:pt idx="386">
                  <c:v>0.13117346183186734</c:v>
                </c:pt>
                <c:pt idx="387">
                  <c:v>0.13379678009335721</c:v>
                </c:pt>
                <c:pt idx="388">
                  <c:v>0.13647256768021016</c:v>
                </c:pt>
                <c:pt idx="389">
                  <c:v>0.139201873920901</c:v>
                </c:pt>
                <c:pt idx="390">
                  <c:v>0.14198576913161148</c:v>
                </c:pt>
                <c:pt idx="391">
                  <c:v>0.14482534503596198</c:v>
                </c:pt>
                <c:pt idx="392">
                  <c:v>0.14772171519313868</c:v>
                </c:pt>
                <c:pt idx="393">
                  <c:v>0.15067601543458312</c:v>
                </c:pt>
                <c:pt idx="394">
                  <c:v>0.15368940430941663</c:v>
                </c:pt>
                <c:pt idx="395">
                  <c:v>0.15676306353877328</c:v>
                </c:pt>
                <c:pt idx="396">
                  <c:v>0.15989819847921974</c:v>
                </c:pt>
                <c:pt idx="397">
                  <c:v>0.16309603859544444</c:v>
                </c:pt>
                <c:pt idx="398">
                  <c:v>0.16635783794240053</c:v>
                </c:pt>
                <c:pt idx="399">
                  <c:v>0.16968487565709192</c:v>
                </c:pt>
                <c:pt idx="400">
                  <c:v>0.17307845646019596</c:v>
                </c:pt>
                <c:pt idx="401">
                  <c:v>0.17653991116771864</c:v>
                </c:pt>
                <c:pt idx="402">
                  <c:v>0.18007059721288279</c:v>
                </c:pt>
                <c:pt idx="403">
                  <c:v>0.18367189917845539</c:v>
                </c:pt>
                <c:pt idx="404">
                  <c:v>0.18734522933972092</c:v>
                </c:pt>
                <c:pt idx="405">
                  <c:v>0.191092028218315</c:v>
                </c:pt>
                <c:pt idx="406">
                  <c:v>0.19491376514713452</c:v>
                </c:pt>
                <c:pt idx="407">
                  <c:v>0.19881193884654691</c:v>
                </c:pt>
                <c:pt idx="408">
                  <c:v>0.20278807801212378</c:v>
                </c:pt>
                <c:pt idx="409">
                  <c:v>0.20684374191412905</c:v>
                </c:pt>
                <c:pt idx="410">
                  <c:v>0.21098052100899739</c:v>
                </c:pt>
                <c:pt idx="411">
                  <c:v>0.21520003756304318</c:v>
                </c:pt>
                <c:pt idx="412">
                  <c:v>0.21950394628864292</c:v>
                </c:pt>
                <c:pt idx="413">
                  <c:v>0.22389393499314234</c:v>
                </c:pt>
                <c:pt idx="414">
                  <c:v>0.22837172524074137</c:v>
                </c:pt>
                <c:pt idx="415">
                  <c:v>0.2329390730276176</c:v>
                </c:pt>
                <c:pt idx="416">
                  <c:v>0.237597769470552</c:v>
                </c:pt>
                <c:pt idx="417">
                  <c:v>0.24234964150932797</c:v>
                </c:pt>
                <c:pt idx="418">
                  <c:v>0.24719655262317811</c:v>
                </c:pt>
                <c:pt idx="419">
                  <c:v>0.25214040356156037</c:v>
                </c:pt>
                <c:pt idx="420">
                  <c:v>0.25718313308955015</c:v>
                </c:pt>
                <c:pt idx="421">
                  <c:v>0.26232671874814023</c:v>
                </c:pt>
                <c:pt idx="422">
                  <c:v>0.26757317762974708</c:v>
                </c:pt>
                <c:pt idx="423">
                  <c:v>0.27292456716922742</c:v>
                </c:pt>
                <c:pt idx="424">
                  <c:v>0.27838298595071564</c:v>
                </c:pt>
                <c:pt idx="425">
                  <c:v>0.28395057453059774</c:v>
                </c:pt>
                <c:pt idx="426">
                  <c:v>0.28962951627694522</c:v>
                </c:pt>
                <c:pt idx="427">
                  <c:v>0.29542203822573815</c:v>
                </c:pt>
                <c:pt idx="428">
                  <c:v>0.30133041195421223</c:v>
                </c:pt>
                <c:pt idx="429">
                  <c:v>0.30735695447167372</c:v>
                </c:pt>
                <c:pt idx="430">
                  <c:v>0.31350402912813014</c:v>
                </c:pt>
                <c:pt idx="431">
                  <c:v>0.31977404654109465</c:v>
                </c:pt>
                <c:pt idx="432">
                  <c:v>0.32616946554092607</c:v>
                </c:pt>
                <c:pt idx="433">
                  <c:v>0.33269279413507585</c:v>
                </c:pt>
                <c:pt idx="434">
                  <c:v>0.33934659049162097</c:v>
                </c:pt>
                <c:pt idx="435">
                  <c:v>0.34613346394246636</c:v>
                </c:pt>
                <c:pt idx="436">
                  <c:v>0.35305607600661332</c:v>
                </c:pt>
                <c:pt idx="437">
                  <c:v>0.36011714143389095</c:v>
                </c:pt>
                <c:pt idx="438">
                  <c:v>0.36731942926956579</c:v>
                </c:pt>
                <c:pt idx="439">
                  <c:v>0.37466576394024037</c:v>
                </c:pt>
                <c:pt idx="440">
                  <c:v>0.38215902636147225</c:v>
                </c:pt>
                <c:pt idx="441">
                  <c:v>0.38980215506754468</c:v>
                </c:pt>
                <c:pt idx="442">
                  <c:v>0.39759814736383325</c:v>
                </c:pt>
                <c:pt idx="443">
                  <c:v>0.40555006050221881</c:v>
                </c:pt>
                <c:pt idx="444">
                  <c:v>0.41366101288001128</c:v>
                </c:pt>
                <c:pt idx="445">
                  <c:v>0.42193418526284926</c:v>
                </c:pt>
                <c:pt idx="446">
                  <c:v>0.4303728220320594</c:v>
                </c:pt>
                <c:pt idx="447">
                  <c:v>0.4389802324569636</c:v>
                </c:pt>
                <c:pt idx="448">
                  <c:v>0.44775979199263055</c:v>
                </c:pt>
                <c:pt idx="449">
                  <c:v>0.45671494360358422</c:v>
                </c:pt>
                <c:pt idx="450">
                  <c:v>0.46584919911398648</c:v>
                </c:pt>
                <c:pt idx="451">
                  <c:v>0.47516614058482137</c:v>
                </c:pt>
                <c:pt idx="452">
                  <c:v>0.48466942171862726</c:v>
                </c:pt>
                <c:pt idx="453">
                  <c:v>0.49436276929231932</c:v>
                </c:pt>
                <c:pt idx="454">
                  <c:v>0.50424998461867176</c:v>
                </c:pt>
                <c:pt idx="455">
                  <c:v>0.51433494503702848</c:v>
                </c:pt>
                <c:pt idx="456">
                  <c:v>0.52462160543382819</c:v>
                </c:pt>
                <c:pt idx="457">
                  <c:v>0.53511399979354057</c:v>
                </c:pt>
                <c:pt idx="458">
                  <c:v>0.54581624278062024</c:v>
                </c:pt>
                <c:pt idx="459">
                  <c:v>0.55673253135310163</c:v>
                </c:pt>
                <c:pt idx="460">
                  <c:v>0.56786714640846447</c:v>
                </c:pt>
                <c:pt idx="461">
                  <c:v>0.57922445446241655</c:v>
                </c:pt>
                <c:pt idx="462">
                  <c:v>0.59080890936125385</c:v>
                </c:pt>
                <c:pt idx="463">
                  <c:v>0.60262505402846644</c:v>
                </c:pt>
                <c:pt idx="464">
                  <c:v>0.61467752224627648</c:v>
                </c:pt>
                <c:pt idx="465">
                  <c:v>0.62697104047280894</c:v>
                </c:pt>
                <c:pt idx="466">
                  <c:v>0.63951042969560357</c:v>
                </c:pt>
                <c:pt idx="467">
                  <c:v>0.65230060732219886</c:v>
                </c:pt>
                <c:pt idx="468">
                  <c:v>0.66534658910852695</c:v>
                </c:pt>
                <c:pt idx="469">
                  <c:v>0.6786534911258767</c:v>
                </c:pt>
                <c:pt idx="470">
                  <c:v>0.69222653176719606</c:v>
                </c:pt>
                <c:pt idx="471">
                  <c:v>0.70607103379352099</c:v>
                </c:pt>
                <c:pt idx="472">
                  <c:v>0.72019242642133263</c:v>
                </c:pt>
                <c:pt idx="473">
                  <c:v>0.73459624745166119</c:v>
                </c:pt>
                <c:pt idx="474">
                  <c:v>0.74928814544177369</c:v>
                </c:pt>
                <c:pt idx="475">
                  <c:v>0.76427388192029388</c:v>
                </c:pt>
                <c:pt idx="476">
                  <c:v>0.77955933364662533</c:v>
                </c:pt>
                <c:pt idx="477">
                  <c:v>0.795150494915562</c:v>
                </c:pt>
                <c:pt idx="478">
                  <c:v>0.8110534799079947</c:v>
                </c:pt>
                <c:pt idx="479">
                  <c:v>0.82727452508862565</c:v>
                </c:pt>
                <c:pt idx="480">
                  <c:v>0.84381999165164345</c:v>
                </c:pt>
                <c:pt idx="481">
                  <c:v>0.86069636801530847</c:v>
                </c:pt>
                <c:pt idx="482">
                  <c:v>0.87791027236642971</c:v>
                </c:pt>
                <c:pt idx="483">
                  <c:v>0.89546845525573315</c:v>
                </c:pt>
                <c:pt idx="484">
                  <c:v>0.91337780224513676</c:v>
                </c:pt>
                <c:pt idx="485">
                  <c:v>0.93164533660796911</c:v>
                </c:pt>
                <c:pt idx="486">
                  <c:v>0.95027822208319612</c:v>
                </c:pt>
                <c:pt idx="487">
                  <c:v>0.96928376568472996</c:v>
                </c:pt>
                <c:pt idx="488">
                  <c:v>0.98866942056692397</c:v>
                </c:pt>
                <c:pt idx="489">
                  <c:v>1.008442788947379</c:v>
                </c:pt>
                <c:pt idx="490">
                  <c:v>1.0286116250882054</c:v>
                </c:pt>
                <c:pt idx="491">
                  <c:v>1.0491838383369092</c:v>
                </c:pt>
                <c:pt idx="492">
                  <c:v>1.0701674962280978</c:v>
                </c:pt>
                <c:pt idx="493">
                  <c:v>1.0915708276472182</c:v>
                </c:pt>
                <c:pt idx="494">
                  <c:v>1.1134022260575731</c:v>
                </c:pt>
                <c:pt idx="495">
                  <c:v>1.1356702527918714</c:v>
                </c:pt>
                <c:pt idx="496">
                  <c:v>1.1583836404096177</c:v>
                </c:pt>
                <c:pt idx="497">
                  <c:v>1.1815512961216417</c:v>
                </c:pt>
                <c:pt idx="498">
                  <c:v>1.205182305283125</c:v>
                </c:pt>
                <c:pt idx="499">
                  <c:v>1.2292859349564835</c:v>
                </c:pt>
                <c:pt idx="500">
                  <c:v>1.2538716375455112</c:v>
                </c:pt>
                <c:pt idx="501">
                  <c:v>1.2789490545022042</c:v>
                </c:pt>
                <c:pt idx="502">
                  <c:v>1.3045280201077203</c:v>
                </c:pt>
                <c:pt idx="503">
                  <c:v>1.3306185653289655</c:v>
                </c:pt>
                <c:pt idx="504">
                  <c:v>1.3572309217523</c:v>
                </c:pt>
                <c:pt idx="505">
                  <c:v>1.3843755255959296</c:v>
                </c:pt>
                <c:pt idx="506">
                  <c:v>1.4120630218025381</c:v>
                </c:pt>
                <c:pt idx="507">
                  <c:v>1.4403042682137746</c:v>
                </c:pt>
                <c:pt idx="508">
                  <c:v>1.4691103398282319</c:v>
                </c:pt>
                <c:pt idx="509">
                  <c:v>1.4984925331445829</c:v>
                </c:pt>
                <c:pt idx="510">
                  <c:v>1.5284623705915785</c:v>
                </c:pt>
                <c:pt idx="511">
                  <c:v>1.5590316050466491</c:v>
                </c:pt>
                <c:pt idx="512">
                  <c:v>1.5902122244448749</c:v>
                </c:pt>
                <c:pt idx="513">
                  <c:v>1.6220164564801383</c:v>
                </c:pt>
                <c:pt idx="514">
                  <c:v>1.6544567734002955</c:v>
                </c:pt>
                <c:pt idx="515">
                  <c:v>1.6875458968982566</c:v>
                </c:pt>
                <c:pt idx="516">
                  <c:v>1.7212968031008835</c:v>
                </c:pt>
                <c:pt idx="517">
                  <c:v>1.7557227276576677</c:v>
                </c:pt>
                <c:pt idx="518">
                  <c:v>1.7908371709311803</c:v>
                </c:pt>
                <c:pt idx="519">
                  <c:v>1.8266539032913327</c:v>
                </c:pt>
                <c:pt idx="520">
                  <c:v>1.8631869705155206</c:v>
                </c:pt>
                <c:pt idx="521">
                  <c:v>1.9004506992967733</c:v>
                </c:pt>
                <c:pt idx="522">
                  <c:v>1.9384597028620638</c:v>
                </c:pt>
                <c:pt idx="523">
                  <c:v>1.9772288867029872</c:v>
                </c:pt>
                <c:pt idx="524">
                  <c:v>2.0167734544210481</c:v>
                </c:pt>
                <c:pt idx="525">
                  <c:v>2.0571089136898628</c:v>
                </c:pt>
                <c:pt idx="526">
                  <c:v>2.0982510823365956</c:v>
                </c:pt>
                <c:pt idx="527">
                  <c:v>2.1402160945450275</c:v>
                </c:pt>
                <c:pt idx="528">
                  <c:v>2.1830204071826937</c:v>
                </c:pt>
                <c:pt idx="529">
                  <c:v>2.2266808062545493</c:v>
                </c:pt>
                <c:pt idx="530">
                  <c:v>2.2712144134857195</c:v>
                </c:pt>
                <c:pt idx="531">
                  <c:v>2.3166386930359044</c:v>
                </c:pt>
                <c:pt idx="532">
                  <c:v>2.3629714583480639</c:v>
                </c:pt>
                <c:pt idx="533">
                  <c:v>2.410230879134085</c:v>
                </c:pt>
                <c:pt idx="534">
                  <c:v>2.4584354885001591</c:v>
                </c:pt>
                <c:pt idx="535">
                  <c:v>2.5076041902146642</c:v>
                </c:pt>
                <c:pt idx="536">
                  <c:v>2.5577562661214106</c:v>
                </c:pt>
                <c:pt idx="537">
                  <c:v>2.6089113837011464</c:v>
                </c:pt>
                <c:pt idx="538">
                  <c:v>2.6610896037842928</c:v>
                </c:pt>
                <c:pt idx="539">
                  <c:v>2.7143113884179444</c:v>
                </c:pt>
                <c:pt idx="540">
                  <c:v>2.7685976088901909</c:v>
                </c:pt>
                <c:pt idx="541">
                  <c:v>2.8239695539149423</c:v>
                </c:pt>
                <c:pt idx="542">
                  <c:v>2.8804489379804452</c:v>
                </c:pt>
                <c:pt idx="543">
                  <c:v>2.938057909864765</c:v>
                </c:pt>
                <c:pt idx="544">
                  <c:v>2.9968190613215797</c:v>
                </c:pt>
                <c:pt idx="545">
                  <c:v>3.056755435939698</c:v>
                </c:pt>
                <c:pt idx="546">
                  <c:v>3.1178905381797524</c:v>
                </c:pt>
                <c:pt idx="547">
                  <c:v>3.1802483425916428</c:v>
                </c:pt>
                <c:pt idx="548">
                  <c:v>3.2438533032163135</c:v>
                </c:pt>
                <c:pt idx="549">
                  <c:v>3.3087303631755787</c:v>
                </c:pt>
                <c:pt idx="550">
                  <c:v>3.3749049644537368</c:v>
                </c:pt>
                <c:pt idx="551">
                  <c:v>3.4424030578748184</c:v>
                </c:pt>
                <c:pt idx="552">
                  <c:v>3.5112511132793789</c:v>
                </c:pt>
                <c:pt idx="553">
                  <c:v>3.5814761299048348</c:v>
                </c:pt>
                <c:pt idx="554">
                  <c:v>3.6531056469733887</c:v>
                </c:pt>
                <c:pt idx="555">
                  <c:v>3.7261677544917373</c:v>
                </c:pt>
                <c:pt idx="556">
                  <c:v>3.8006911042667499</c:v>
                </c:pt>
                <c:pt idx="557">
                  <c:v>3.8767049211414735</c:v>
                </c:pt>
                <c:pt idx="558">
                  <c:v>3.9542390144558621</c:v>
                </c:pt>
                <c:pt idx="559">
                  <c:v>4.0333237897367029</c:v>
                </c:pt>
                <c:pt idx="560">
                  <c:v>4.1139902606213621</c:v>
                </c:pt>
                <c:pt idx="561">
                  <c:v>4.196270061019991</c:v>
                </c:pt>
                <c:pt idx="562">
                  <c:v>4.2801954575209802</c:v>
                </c:pt>
                <c:pt idx="563">
                  <c:v>4.3657993620445277</c:v>
                </c:pt>
                <c:pt idx="564">
                  <c:v>4.4531153447492686</c:v>
                </c:pt>
                <c:pt idx="565">
                  <c:v>4.5421776471970468</c:v>
                </c:pt>
                <c:pt idx="566">
                  <c:v>4.6330211957809837</c:v>
                </c:pt>
                <c:pt idx="567">
                  <c:v>4.7256816154220864</c:v>
                </c:pt>
                <c:pt idx="568">
                  <c:v>4.8201952435398265</c:v>
                </c:pt>
                <c:pt idx="569">
                  <c:v>4.9165991443020927</c:v>
                </c:pt>
                <c:pt idx="570">
                  <c:v>5.0149311231601619</c:v>
                </c:pt>
                <c:pt idx="571">
                  <c:v>5.1152297416743728</c:v>
                </c:pt>
                <c:pt idx="572">
                  <c:v>5.2175343326363004</c:v>
                </c:pt>
                <c:pt idx="573">
                  <c:v>5.3218850154933781</c:v>
                </c:pt>
                <c:pt idx="574">
                  <c:v>5.4283227120820232</c:v>
                </c:pt>
                <c:pt idx="575">
                  <c:v>5.5368891626754069</c:v>
                </c:pt>
                <c:pt idx="576">
                  <c:v>5.6476269423521908</c:v>
                </c:pt>
                <c:pt idx="577">
                  <c:v>5.7605794776926436</c:v>
                </c:pt>
                <c:pt idx="578">
                  <c:v>5.8757910638086601</c:v>
                </c:pt>
                <c:pt idx="579">
                  <c:v>5.9933068817144068</c:v>
                </c:pt>
                <c:pt idx="580">
                  <c:v>6.113173016044354</c:v>
                </c:pt>
                <c:pt idx="581">
                  <c:v>6.2354364731256968</c:v>
                </c:pt>
                <c:pt idx="582">
                  <c:v>6.3601451994121811</c:v>
                </c:pt>
                <c:pt idx="583">
                  <c:v>6.4873481002866713</c:v>
                </c:pt>
                <c:pt idx="584">
                  <c:v>6.6170950592397064</c:v>
                </c:pt>
                <c:pt idx="585">
                  <c:v>6.7494369574316568</c:v>
                </c:pt>
                <c:pt idx="586">
                  <c:v>6.884425693646131</c:v>
                </c:pt>
                <c:pt idx="587">
                  <c:v>7.0221142046424276</c:v>
                </c:pt>
                <c:pt idx="588">
                  <c:v>7.162556485915057</c:v>
                </c:pt>
                <c:pt idx="589">
                  <c:v>7.3058076128684331</c:v>
                </c:pt>
                <c:pt idx="590">
                  <c:v>7.4519237624150936</c:v>
                </c:pt>
                <c:pt idx="591">
                  <c:v>7.6009622350058352</c:v>
                </c:pt>
                <c:pt idx="592">
                  <c:v>7.7529814771005041</c:v>
                </c:pt>
                <c:pt idx="593">
                  <c:v>7.9080411040881522</c:v>
                </c:pt>
                <c:pt idx="594">
                  <c:v>8.0662019236656377</c:v>
                </c:pt>
                <c:pt idx="595">
                  <c:v>8.2275259596837778</c:v>
                </c:pt>
                <c:pt idx="596">
                  <c:v>8.3920764764704199</c:v>
                </c:pt>
                <c:pt idx="597">
                  <c:v>8.5599180036399929</c:v>
                </c:pt>
                <c:pt idx="598">
                  <c:v>8.7311163613992289</c:v>
                </c:pt>
                <c:pt idx="599">
                  <c:v>8.9057386863590136</c:v>
                </c:pt>
                <c:pt idx="600">
                  <c:v>9.0838534578624692</c:v>
                </c:pt>
                <c:pt idx="601">
                  <c:v>9.2655305248395941</c:v>
                </c:pt>
                <c:pt idx="602">
                  <c:v>9.4508411331990096</c:v>
                </c:pt>
                <c:pt idx="603">
                  <c:v>9.6398579537675211</c:v>
                </c:pt>
                <c:pt idx="604">
                  <c:v>9.8326551107884921</c:v>
                </c:pt>
                <c:pt idx="605">
                  <c:v>10.029308210990168</c:v>
                </c:pt>
                <c:pt idx="606">
                  <c:v>10.229894373235366</c:v>
                </c:pt>
                <c:pt idx="607">
                  <c:v>10.434492258764184</c:v>
                </c:pt>
                <c:pt idx="608">
                  <c:v>10.643182102041537</c:v>
                </c:pt>
                <c:pt idx="609">
                  <c:v>10.856045742221655</c:v>
                </c:pt>
                <c:pt idx="610">
                  <c:v>11.073166655241861</c:v>
                </c:pt>
                <c:pt idx="611">
                  <c:v>11.294629986558235</c:v>
                </c:pt>
                <c:pt idx="612">
                  <c:v>11.520522584536005</c:v>
                </c:pt>
                <c:pt idx="613">
                  <c:v>11.750933034507717</c:v>
                </c:pt>
                <c:pt idx="614">
                  <c:v>11.985951693512563</c:v>
                </c:pt>
                <c:pt idx="615">
                  <c:v>12.225670725730556</c:v>
                </c:pt>
                <c:pt idx="616">
                  <c:v>12.470184138625305</c:v>
                </c:pt>
                <c:pt idx="617">
                  <c:v>12.719587819809705</c:v>
                </c:pt>
                <c:pt idx="618">
                  <c:v>12.973979574648936</c:v>
                </c:pt>
                <c:pt idx="619">
                  <c:v>13.233459164615484</c:v>
                </c:pt>
                <c:pt idx="620">
                  <c:v>13.49812834641129</c:v>
                </c:pt>
                <c:pt idx="621">
                  <c:v>13.768090911872358</c:v>
                </c:pt>
                <c:pt idx="622">
                  <c:v>14.04345272867141</c:v>
                </c:pt>
                <c:pt idx="623">
                  <c:v>14.324321781834652</c:v>
                </c:pt>
                <c:pt idx="624">
                  <c:v>14.610808216088804</c:v>
                </c:pt>
                <c:pt idx="625">
                  <c:v>14.90302437905515</c:v>
                </c:pt>
                <c:pt idx="626">
                  <c:v>15.201084865307404</c:v>
                </c:pt>
                <c:pt idx="627">
                  <c:v>15.505106561310754</c:v>
                </c:pt>
                <c:pt idx="628">
                  <c:v>15.815208691259718</c:v>
                </c:pt>
                <c:pt idx="629">
                  <c:v>16.131512863832704</c:v>
                </c:pt>
                <c:pt idx="630">
                  <c:v>16.454143119881703</c:v>
                </c:pt>
                <c:pt idx="631">
                  <c:v>16.783225981075756</c:v>
                </c:pt>
                <c:pt idx="632">
                  <c:v>17.118890499517292</c:v>
                </c:pt>
                <c:pt idx="633">
                  <c:v>17.461268308350789</c:v>
                </c:pt>
                <c:pt idx="634">
                  <c:v>17.81049367338364</c:v>
                </c:pt>
                <c:pt idx="635">
                  <c:v>18.166703545739392</c:v>
                </c:pt>
                <c:pt idx="636">
                  <c:v>18.530037615564051</c:v>
                </c:pt>
                <c:pt idx="637">
                  <c:v>18.900638366806593</c:v>
                </c:pt>
                <c:pt idx="638">
                  <c:v>19.278651133094932</c:v>
                </c:pt>
                <c:pt idx="639">
                  <c:v>19.664224154729588</c:v>
                </c:pt>
                <c:pt idx="640">
                  <c:v>20.057508636817072</c:v>
                </c:pt>
                <c:pt idx="641">
                  <c:v>20.458658808566053</c:v>
                </c:pt>
                <c:pt idx="642">
                  <c:v>20.867831983769385</c:v>
                </c:pt>
                <c:pt idx="643">
                  <c:v>21.285188622495752</c:v>
                </c:pt>
                <c:pt idx="644">
                  <c:v>21.710892394015257</c:v>
                </c:pt>
                <c:pt idx="645">
                  <c:v>22.145110240983399</c:v>
                </c:pt>
                <c:pt idx="646">
                  <c:v>22.588012444908792</c:v>
                </c:pt>
                <c:pt idx="647">
                  <c:v>23.039772692930217</c:v>
                </c:pt>
                <c:pt idx="648">
                  <c:v>23.500568145929275</c:v>
                </c:pt>
                <c:pt idx="649">
                  <c:v>23.970579508005162</c:v>
                </c:pt>
                <c:pt idx="650">
                  <c:v>24.449991097339083</c:v>
                </c:pt>
                <c:pt idx="651">
                  <c:v>24.938990918475898</c:v>
                </c:pt>
                <c:pt idx="652">
                  <c:v>25.437770736051316</c:v>
                </c:pt>
                <c:pt idx="653">
                  <c:v>25.946526149993819</c:v>
                </c:pt>
                <c:pt idx="654">
                  <c:v>26.465456672230442</c:v>
                </c:pt>
                <c:pt idx="655">
                  <c:v>26.994765804926754</c:v>
                </c:pt>
                <c:pt idx="656">
                  <c:v>27.53466112029167</c:v>
                </c:pt>
                <c:pt idx="657">
                  <c:v>28.085354341978274</c:v>
                </c:pt>
                <c:pt idx="658">
                  <c:v>28.647061428112696</c:v>
                </c:pt>
                <c:pt idx="659">
                  <c:v>29.220002655983649</c:v>
                </c:pt>
                <c:pt idx="660">
                  <c:v>29.804402708425567</c:v>
                </c:pt>
                <c:pt idx="661">
                  <c:v>30.400490761929621</c:v>
                </c:pt>
                <c:pt idx="662">
                  <c:v>31.00850057651677</c:v>
                </c:pt>
                <c:pt idx="663">
                  <c:v>31.628670587408457</c:v>
                </c:pt>
                <c:pt idx="664">
                  <c:v>32.261243998530489</c:v>
                </c:pt>
                <c:pt idx="665">
                  <c:v>32.906468877887228</c:v>
                </c:pt>
                <c:pt idx="666">
                  <c:v>33.564598254843148</c:v>
                </c:pt>
                <c:pt idx="667">
                  <c:v>34.235890219349997</c:v>
                </c:pt>
                <c:pt idx="668">
                  <c:v>34.920608023158536</c:v>
                </c:pt>
                <c:pt idx="669">
                  <c:v>35.619020183054602</c:v>
                </c:pt>
                <c:pt idx="670">
                  <c:v>36.331400586159695</c:v>
                </c:pt>
                <c:pt idx="671">
                  <c:v>37.058028597337803</c:v>
                </c:pt>
                <c:pt idx="672">
                  <c:v>37.799189168750146</c:v>
                </c:pt>
                <c:pt idx="673">
                  <c:v>38.555172951601236</c:v>
                </c:pt>
                <c:pt idx="674">
                  <c:v>39.326276410119604</c:v>
                </c:pt>
                <c:pt idx="675">
                  <c:v>40.112801937818418</c:v>
                </c:pt>
                <c:pt idx="676">
                  <c:v>40.915057976081073</c:v>
                </c:pt>
                <c:pt idx="677">
                  <c:v>41.73335913511869</c:v>
                </c:pt>
                <c:pt idx="678">
                  <c:v>42.568026317346522</c:v>
                </c:pt>
                <c:pt idx="679">
                  <c:v>43.419386843228224</c:v>
                </c:pt>
                <c:pt idx="680">
                  <c:v>44.287774579636682</c:v>
                </c:pt>
                <c:pt idx="681">
                  <c:v>45.173530070782249</c:v>
                </c:pt>
                <c:pt idx="682">
                  <c:v>46.077000671759492</c:v>
                </c:pt>
                <c:pt idx="683">
                  <c:v>46.998540684764876</c:v>
                </c:pt>
                <c:pt idx="684">
                  <c:v>47.938511498038807</c:v>
                </c:pt>
                <c:pt idx="685">
                  <c:v>48.897281727586474</c:v>
                </c:pt>
                <c:pt idx="686">
                  <c:v>49.875227361733188</c:v>
                </c:pt>
                <c:pt idx="687">
                  <c:v>50.872731908570792</c:v>
                </c:pt>
                <c:pt idx="688">
                  <c:v>51.890186546352915</c:v>
                </c:pt>
                <c:pt idx="689">
                  <c:v>52.927990276898328</c:v>
                </c:pt>
                <c:pt idx="690">
                  <c:v>53.986550082062131</c:v>
                </c:pt>
                <c:pt idx="691">
                  <c:v>55.066281083336534</c:v>
                </c:pt>
                <c:pt idx="692">
                  <c:v>56.167606704643639</c:v>
                </c:pt>
                <c:pt idx="693">
                  <c:v>57.290958838383929</c:v>
                </c:pt>
                <c:pt idx="694">
                  <c:v>58.436778014805924</c:v>
                </c:pt>
                <c:pt idx="695">
                  <c:v>59.605513574763165</c:v>
                </c:pt>
                <c:pt idx="696">
                  <c:v>60.797623845926182</c:v>
                </c:pt>
                <c:pt idx="697">
                  <c:v>62.013576322518958</c:v>
                </c:pt>
                <c:pt idx="698">
                  <c:v>63.253847848649997</c:v>
                </c:pt>
              </c:numCache>
            </c:numRef>
          </c:yVal>
          <c:smooth val="1"/>
        </c:ser>
        <c:ser>
          <c:idx val="0"/>
          <c:order val="1"/>
          <c:tx>
            <c:strRef>
              <c:f>Calculations!$C$36</c:f>
              <c:strCache>
                <c:ptCount val="1"/>
                <c:pt idx="0">
                  <c:v>Zc1</c:v>
                </c:pt>
              </c:strCache>
            </c:strRef>
          </c:tx>
          <c:spPr>
            <a:ln w="12700">
              <a:solidFill>
                <a:srgbClr val="800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Calculations!$C$37:$C$735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
          <c:order val="2"/>
          <c:tx>
            <c:strRef>
              <c:f>Calculations!$D$36</c:f>
              <c:strCache>
                <c:ptCount val="1"/>
                <c:pt idx="0">
                  <c:v>Zc2</c:v>
                </c:pt>
              </c:strCache>
            </c:strRef>
          </c:tx>
          <c:spPr>
            <a:ln w="12700">
              <a:solidFill>
                <a:srgbClr val="FF66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Calculations!$D$37:$D$735</c:f>
              <c:numCache>
                <c:formatCode>0.000E+00</c:formatCode>
                <c:ptCount val="699"/>
                <c:pt idx="0">
                  <c:v>3617.2644757957378</c:v>
                </c:pt>
                <c:pt idx="1">
                  <c:v>3546.3377212054238</c:v>
                </c:pt>
                <c:pt idx="2">
                  <c:v>3476.8016872900935</c:v>
                </c:pt>
                <c:pt idx="3">
                  <c:v>3408.6291050168375</c:v>
                </c:pt>
                <c:pt idx="4">
                  <c:v>3341.7932400396658</c:v>
                </c:pt>
                <c:pt idx="5">
                  <c:v>3276.2678822154517</c:v>
                </c:pt>
                <c:pt idx="6">
                  <c:v>3212.0273353254402</c:v>
                </c:pt>
                <c:pt idx="7">
                  <c:v>3149.0464069983009</c:v>
                </c:pt>
                <c:pt idx="8">
                  <c:v>3087.3003988307678</c:v>
                </c:pt>
                <c:pt idx="9">
                  <c:v>3026.7650967019922</c:v>
                </c:pt>
                <c:pt idx="10">
                  <c:v>2967.4167612778065</c:v>
                </c:pt>
                <c:pt idx="11">
                  <c:v>2909.2321187011808</c:v>
                </c:pt>
                <c:pt idx="12">
                  <c:v>2852.1883514652209</c:v>
                </c:pt>
                <c:pt idx="13">
                  <c:v>2796.2630894651306</c:v>
                </c:pt>
                <c:pt idx="14">
                  <c:v>2741.4344012256142</c:v>
                </c:pt>
                <c:pt idx="15">
                  <c:v>2687.6807853003047</c:v>
                </c:pt>
                <c:pt idx="16">
                  <c:v>2634.9811618398189</c:v>
                </c:pt>
                <c:pt idx="17">
                  <c:v>2583.314864325152</c:v>
                </c:pt>
                <c:pt idx="18">
                  <c:v>2532.6616314631628</c:v>
                </c:pt>
                <c:pt idx="19">
                  <c:v>2483.0015992409617</c:v>
                </c:pt>
                <c:pt idx="20">
                  <c:v>2434.3152931361114</c:v>
                </c:pt>
                <c:pt idx="21">
                  <c:v>2386.5836204795496</c:v>
                </c:pt>
                <c:pt idx="22">
                  <c:v>2339.7878629682727</c:v>
                </c:pt>
                <c:pt idx="23">
                  <c:v>2293.9096693248271</c:v>
                </c:pt>
                <c:pt idx="24">
                  <c:v>2248.9310481007246</c:v>
                </c:pt>
                <c:pt idx="25">
                  <c:v>2204.834360620976</c:v>
                </c:pt>
                <c:pt idx="26">
                  <c:v>2161.6023140669595</c:v>
                </c:pt>
                <c:pt idx="27">
                  <c:v>2119.2179546949314</c:v>
                </c:pt>
                <c:pt idx="28">
                  <c:v>2077.6646611874894</c:v>
                </c:pt>
                <c:pt idx="29">
                  <c:v>2036.9261381354149</c:v>
                </c:pt>
                <c:pt idx="30">
                  <c:v>1996.9864096473145</c:v>
                </c:pt>
                <c:pt idx="31">
                  <c:v>1957.8298130845662</c:v>
                </c:pt>
                <c:pt idx="32">
                  <c:v>1919.4409929191063</c:v>
                </c:pt>
                <c:pt idx="33">
                  <c:v>1881.8048947116542</c:v>
                </c:pt>
                <c:pt idx="34">
                  <c:v>1844.90675920801</c:v>
                </c:pt>
                <c:pt idx="35">
                  <c:v>1808.7321165511141</c:v>
                </c:pt>
                <c:pt idx="36">
                  <c:v>1773.2667806065915</c:v>
                </c:pt>
                <c:pt idx="37">
                  <c:v>1738.4968433995616</c:v>
                </c:pt>
                <c:pt idx="38">
                  <c:v>1704.4086696605311</c:v>
                </c:pt>
                <c:pt idx="39">
                  <c:v>1670.9888914782307</c:v>
                </c:pt>
                <c:pt idx="40">
                  <c:v>1638.2244030572945</c:v>
                </c:pt>
                <c:pt idx="41">
                  <c:v>1606.1023555787331</c:v>
                </c:pt>
                <c:pt idx="42">
                  <c:v>1574.6101521611829</c:v>
                </c:pt>
                <c:pt idx="43">
                  <c:v>1543.7354429209515</c:v>
                </c:pt>
                <c:pt idx="44">
                  <c:v>1513.4661201289241</c:v>
                </c:pt>
                <c:pt idx="45">
                  <c:v>1483.7903134624371</c:v>
                </c:pt>
                <c:pt idx="46">
                  <c:v>1454.6963853502498</c:v>
                </c:pt>
                <c:pt idx="47">
                  <c:v>1426.1729264087876</c:v>
                </c:pt>
                <c:pt idx="48">
                  <c:v>1398.2087509678779</c:v>
                </c:pt>
                <c:pt idx="49">
                  <c:v>1370.792892684211</c:v>
                </c:pt>
                <c:pt idx="50">
                  <c:v>1343.9146002408115</c:v>
                </c:pt>
                <c:pt idx="51">
                  <c:v>1317.5633331308404</c:v>
                </c:pt>
                <c:pt idx="52">
                  <c:v>1291.7287575240578</c:v>
                </c:pt>
                <c:pt idx="53">
                  <c:v>1266.4007422143434</c:v>
                </c:pt>
                <c:pt idx="54">
                  <c:v>1241.5693546466739</c:v>
                </c:pt>
                <c:pt idx="55">
                  <c:v>1217.2248570220031</c:v>
                </c:pt>
                <c:pt idx="56">
                  <c:v>1193.3577024785172</c:v>
                </c:pt>
                <c:pt idx="57">
                  <c:v>1169.958531347768</c:v>
                </c:pt>
                <c:pt idx="58">
                  <c:v>1147.0181674842142</c:v>
                </c:pt>
                <c:pt idx="59">
                  <c:v>1124.5276146667327</c:v>
                </c:pt>
                <c:pt idx="60">
                  <c:v>1102.4780530706889</c:v>
                </c:pt>
                <c:pt idx="61">
                  <c:v>1080.8608358091826</c:v>
                </c:pt>
                <c:pt idx="62">
                  <c:v>1059.6674855421115</c:v>
                </c:pt>
                <c:pt idx="63">
                  <c:v>1038.8896911517236</c:v>
                </c:pt>
                <c:pt idx="64">
                  <c:v>1018.5193044833557</c:v>
                </c:pt>
                <c:pt idx="65">
                  <c:v>998.54833715007965</c:v>
                </c:pt>
                <c:pt idx="66">
                  <c:v>978.96895739999979</c:v>
                </c:pt>
                <c:pt idx="67">
                  <c:v>959.7734870449782</c:v>
                </c:pt>
                <c:pt idx="68">
                  <c:v>940.9543984495823</c:v>
                </c:pt>
                <c:pt idx="69">
                  <c:v>922.5043115790686</c:v>
                </c:pt>
                <c:pt idx="70">
                  <c:v>904.41599110525283</c:v>
                </c:pt>
                <c:pt idx="71">
                  <c:v>886.68234356912512</c:v>
                </c:pt>
                <c:pt idx="72">
                  <c:v>869.29641459910283</c:v>
                </c:pt>
                <c:pt idx="73">
                  <c:v>852.25138618382573</c:v>
                </c:pt>
                <c:pt idx="74">
                  <c:v>835.54057399842407</c:v>
                </c:pt>
                <c:pt idx="75">
                  <c:v>819.15742478321829</c:v>
                </c:pt>
                <c:pt idx="76">
                  <c:v>803.09551377380956</c:v>
                </c:pt>
                <c:pt idx="77">
                  <c:v>787.34854218156761</c:v>
                </c:pt>
                <c:pt idx="78">
                  <c:v>771.91033472351421</c:v>
                </c:pt>
                <c:pt idx="79">
                  <c:v>756.77483720064629</c:v>
                </c:pt>
                <c:pt idx="80">
                  <c:v>741.93611412373957</c:v>
                </c:pt>
                <c:pt idx="81">
                  <c:v>727.38834638570472</c:v>
                </c:pt>
                <c:pt idx="82">
                  <c:v>713.125828979586</c:v>
                </c:pt>
                <c:pt idx="83">
                  <c:v>699.14296876130243</c:v>
                </c:pt>
                <c:pt idx="84">
                  <c:v>685.4342822562586</c:v>
                </c:pt>
                <c:pt idx="85">
                  <c:v>671.99439350896228</c:v>
                </c:pt>
                <c:pt idx="86">
                  <c:v>658.8180319748069</c:v>
                </c:pt>
                <c:pt idx="87">
                  <c:v>645.90003045319042</c:v>
                </c:pt>
                <c:pt idx="88">
                  <c:v>633.2353230611634</c:v>
                </c:pt>
                <c:pt idx="89">
                  <c:v>620.81894324680752</c:v>
                </c:pt>
                <c:pt idx="90">
                  <c:v>608.64602184156809</c:v>
                </c:pt>
                <c:pt idx="91">
                  <c:v>596.71178515077622</c:v>
                </c:pt>
                <c:pt idx="92">
                  <c:v>585.01155308161219</c:v>
                </c:pt>
                <c:pt idx="93">
                  <c:v>573.54073730777441</c:v>
                </c:pt>
                <c:pt idx="94">
                  <c:v>562.29483947013546</c:v>
                </c:pt>
                <c:pt idx="95">
                  <c:v>551.26944941268107</c:v>
                </c:pt>
                <c:pt idx="96">
                  <c:v>540.46024345303545</c:v>
                </c:pt>
                <c:pt idx="97">
                  <c:v>529.86298268690086</c:v>
                </c:pt>
                <c:pt idx="98">
                  <c:v>519.4735113257417</c:v>
                </c:pt>
                <c:pt idx="99">
                  <c:v>509.28775506706324</c:v>
                </c:pt>
                <c:pt idx="100">
                  <c:v>499.30171949664623</c:v>
                </c:pt>
                <c:pt idx="101">
                  <c:v>489.5114885221102</c:v>
                </c:pt>
                <c:pt idx="102">
                  <c:v>479.91322283719074</c:v>
                </c:pt>
                <c:pt idx="103">
                  <c:v>470.503158416129</c:v>
                </c:pt>
                <c:pt idx="104">
                  <c:v>461.27760503758356</c:v>
                </c:pt>
                <c:pt idx="105">
                  <c:v>452.23294483748401</c:v>
                </c:pt>
                <c:pt idx="106">
                  <c:v>443.36563089026203</c:v>
                </c:pt>
                <c:pt idx="107">
                  <c:v>434.67218581789888</c:v>
                </c:pt>
                <c:pt idx="108">
                  <c:v>426.14920042624863</c:v>
                </c:pt>
                <c:pt idx="109">
                  <c:v>417.79333236809902</c:v>
                </c:pt>
                <c:pt idx="110">
                  <c:v>409.60130483244654</c:v>
                </c:pt>
                <c:pt idx="111">
                  <c:v>401.56990525947356</c:v>
                </c:pt>
                <c:pt idx="112">
                  <c:v>393.69598408071994</c:v>
                </c:pt>
                <c:pt idx="113">
                  <c:v>385.97645348395884</c:v>
                </c:pt>
                <c:pt idx="114">
                  <c:v>378.40828620228933</c:v>
                </c:pt>
                <c:pt idx="115">
                  <c:v>370.98851432697376</c:v>
                </c:pt>
                <c:pt idx="116">
                  <c:v>363.71422814355117</c:v>
                </c:pt>
                <c:pt idx="117">
                  <c:v>356.58257499077291</c:v>
                </c:pt>
                <c:pt idx="118">
                  <c:v>349.59075814191272</c:v>
                </c:pt>
                <c:pt idx="119">
                  <c:v>342.73603570801015</c:v>
                </c:pt>
                <c:pt idx="120">
                  <c:v>336.01571956262057</c:v>
                </c:pt>
                <c:pt idx="121">
                  <c:v>329.42717428764757</c:v>
                </c:pt>
                <c:pt idx="122">
                  <c:v>322.96781613984632</c:v>
                </c:pt>
                <c:pt idx="123">
                  <c:v>316.63511203759003</c:v>
                </c:pt>
                <c:pt idx="124">
                  <c:v>310.42657856750549</c:v>
                </c:pt>
                <c:pt idx="125">
                  <c:v>304.33978101058449</c:v>
                </c:pt>
                <c:pt idx="126">
                  <c:v>298.37233238739327</c:v>
                </c:pt>
                <c:pt idx="127">
                  <c:v>292.521892522001</c:v>
                </c:pt>
                <c:pt idx="128">
                  <c:v>286.78616712426435</c:v>
                </c:pt>
                <c:pt idx="129">
                  <c:v>281.16290689010589</c:v>
                </c:pt>
                <c:pt idx="130">
                  <c:v>275.64990661943375</c:v>
                </c:pt>
                <c:pt idx="131">
                  <c:v>270.24500435135735</c:v>
                </c:pt>
                <c:pt idx="132">
                  <c:v>264.9460805163601</c:v>
                </c:pt>
                <c:pt idx="133">
                  <c:v>259.75105710509473</c:v>
                </c:pt>
                <c:pt idx="134">
                  <c:v>254.65789685347835</c:v>
                </c:pt>
                <c:pt idx="135">
                  <c:v>249.66460244376529</c:v>
                </c:pt>
                <c:pt idx="136">
                  <c:v>244.76921572128504</c:v>
                </c:pt>
                <c:pt idx="137">
                  <c:v>239.96981692653875</c:v>
                </c:pt>
                <c:pt idx="138">
                  <c:v>235.26452394235187</c:v>
                </c:pt>
                <c:pt idx="139">
                  <c:v>230.65149155578939</c:v>
                </c:pt>
                <c:pt idx="140">
                  <c:v>226.12891073454298</c:v>
                </c:pt>
                <c:pt idx="141">
                  <c:v>221.69500791750613</c:v>
                </c:pt>
                <c:pt idx="142">
                  <c:v>217.34804431926048</c:v>
                </c:pt>
                <c:pt idx="143">
                  <c:v>213.08631524819887</c:v>
                </c:pt>
                <c:pt idx="144">
                  <c:v>208.90814943801891</c:v>
                </c:pt>
                <c:pt idx="145">
                  <c:v>204.8119083923244</c:v>
                </c:pt>
                <c:pt idx="146">
                  <c:v>200.79598574207793</c:v>
                </c:pt>
                <c:pt idx="147">
                  <c:v>196.85880661565184</c:v>
                </c:pt>
                <c:pt idx="148">
                  <c:v>192.9988270212319</c:v>
                </c:pt>
                <c:pt idx="149">
                  <c:v>189.21453324133017</c:v>
                </c:pt>
                <c:pt idx="150">
                  <c:v>185.50444123917001</c:v>
                </c:pt>
                <c:pt idx="151">
                  <c:v>181.86709607671153</c:v>
                </c:pt>
                <c:pt idx="152">
                  <c:v>178.30107134408712</c:v>
                </c:pt>
                <c:pt idx="153">
                  <c:v>174.80496860022507</c:v>
                </c:pt>
                <c:pt idx="154">
                  <c:v>171.37741682444153</c:v>
                </c:pt>
                <c:pt idx="155">
                  <c:v>168.01707187878526</c:v>
                </c:pt>
                <c:pt idx="156">
                  <c:v>164.72261598092453</c:v>
                </c:pt>
                <c:pt idx="157">
                  <c:v>161.4927571873701</c:v>
                </c:pt>
                <c:pt idx="158">
                  <c:v>158.32622888683036</c:v>
                </c:pt>
                <c:pt idx="159">
                  <c:v>155.22178930350111</c:v>
                </c:pt>
                <c:pt idx="160">
                  <c:v>152.1782210100948</c:v>
                </c:pt>
                <c:pt idx="161">
                  <c:v>149.19433045041799</c:v>
                </c:pt>
                <c:pt idx="162">
                  <c:v>146.26894747131001</c:v>
                </c:pt>
                <c:pt idx="163">
                  <c:v>143.40092486375934</c:v>
                </c:pt>
                <c:pt idx="164">
                  <c:v>140.58913791301799</c:v>
                </c:pt>
                <c:pt idx="165">
                  <c:v>137.83248395753671</c:v>
                </c:pt>
                <c:pt idx="166">
                  <c:v>135.12988195654856</c:v>
                </c:pt>
                <c:pt idx="167">
                  <c:v>132.48027206613159</c:v>
                </c:pt>
                <c:pt idx="168">
                  <c:v>129.8826152235838</c:v>
                </c:pt>
                <c:pt idx="169">
                  <c:v>127.33589273994711</c:v>
                </c:pt>
                <c:pt idx="170">
                  <c:v>124.83910590052228</c:v>
                </c:pt>
                <c:pt idx="171">
                  <c:v>122.3912755732153</c:v>
                </c:pt>
                <c:pt idx="172">
                  <c:v>119.99144182456443</c:v>
                </c:pt>
                <c:pt idx="173">
                  <c:v>117.63866354329582</c:v>
                </c:pt>
                <c:pt idx="174">
                  <c:v>115.33201807125985</c:v>
                </c:pt>
                <c:pt idx="175">
                  <c:v>113.07060084160484</c:v>
                </c:pt>
                <c:pt idx="176">
                  <c:v>110.85352502404457</c:v>
                </c:pt>
                <c:pt idx="177">
                  <c:v>108.67992117708198</c:v>
                </c:pt>
                <c:pt idx="178">
                  <c:v>106.54893690705161</c:v>
                </c:pt>
                <c:pt idx="179">
                  <c:v>104.45973653384755</c:v>
                </c:pt>
                <c:pt idx="180">
                  <c:v>102.41150076320581</c:v>
                </c:pt>
                <c:pt idx="181">
                  <c:v>100.40342636541243</c:v>
                </c:pt>
                <c:pt idx="182">
                  <c:v>98.434725860311389</c:v>
                </c:pt>
                <c:pt idx="183">
                  <c:v>96.504627208488927</c:v>
                </c:pt>
                <c:pt idx="184">
                  <c:v>94.612373508512945</c:v>
                </c:pt>
                <c:pt idx="185">
                  <c:v>92.757222700108983</c:v>
                </c:pt>
                <c:pt idx="186">
                  <c:v>90.938447273156058</c:v>
                </c:pt>
                <c:pt idx="187">
                  <c:v>89.155333982388768</c:v>
                </c:pt>
                <c:pt idx="188">
                  <c:v>87.407183567693025</c:v>
                </c:pt>
                <c:pt idx="189">
                  <c:v>85.693310479886577</c:v>
                </c:pt>
                <c:pt idx="190">
                  <c:v>84.013042611876244</c:v>
                </c:pt>
                <c:pt idx="191">
                  <c:v>82.365721035086295</c:v>
                </c:pt>
                <c:pt idx="192">
                  <c:v>80.750699741055257</c:v>
                </c:pt>
                <c:pt idx="193">
                  <c:v>79.167345388099193</c:v>
                </c:pt>
                <c:pt idx="194">
                  <c:v>77.615037052942441</c:v>
                </c:pt>
                <c:pt idx="195">
                  <c:v>76.093165987218271</c:v>
                </c:pt>
                <c:pt idx="196">
                  <c:v>74.601135378744075</c:v>
                </c:pt>
                <c:pt idx="197">
                  <c:v>73.138360117477291</c:v>
                </c:pt>
                <c:pt idx="198">
                  <c:v>71.704266566060554</c:v>
                </c:pt>
                <c:pt idx="199">
                  <c:v>70.298292334865891</c:v>
                </c:pt>
                <c:pt idx="200">
                  <c:v>68.919886061449674</c:v>
                </c:pt>
                <c:pt idx="201">
                  <c:v>67.568507194332184</c:v>
                </c:pt>
                <c:pt idx="202">
                  <c:v>66.243625781016462</c:v>
                </c:pt>
                <c:pt idx="203">
                  <c:v>64.944722260163985</c:v>
                </c:pt>
                <c:pt idx="204">
                  <c:v>63.671287257845002</c:v>
                </c:pt>
                <c:pt idx="205">
                  <c:v>62.422821387784097</c:v>
                </c:pt>
                <c:pt idx="206">
                  <c:v>61.198835055522473</c:v>
                </c:pt>
                <c:pt idx="207">
                  <c:v>59.998848266419962</c:v>
                </c:pt>
                <c:pt idx="208">
                  <c:v>58.822390437422087</c:v>
                </c:pt>
                <c:pt idx="209">
                  <c:v>57.669000212517453</c:v>
                </c:pt>
                <c:pt idx="210">
                  <c:v>56.538225281813965</c:v>
                </c:pt>
                <c:pt idx="211">
                  <c:v>55.429622204162314</c:v>
                </c:pt>
                <c:pt idx="212">
                  <c:v>54.342756233257553</c:v>
                </c:pt>
                <c:pt idx="213">
                  <c:v>53.277201147150336</c:v>
                </c:pt>
                <c:pt idx="214">
                  <c:v>52.232539081101017</c:v>
                </c:pt>
                <c:pt idx="215">
                  <c:v>51.208360363711137</c:v>
                </c:pt>
                <c:pt idx="216">
                  <c:v>50.204263356268022</c:v>
                </c:pt>
                <c:pt idx="217">
                  <c:v>49.219854295239379</c:v>
                </c:pt>
                <c:pt idx="218">
                  <c:v>48.254747137856143</c:v>
                </c:pt>
                <c:pt idx="219">
                  <c:v>47.308563410723295</c:v>
                </c:pt>
                <c:pt idx="220">
                  <c:v>46.380932061398852</c:v>
                </c:pt>
                <c:pt idx="221">
                  <c:v>45.471489312883079</c:v>
                </c:pt>
                <c:pt idx="222">
                  <c:v>44.579878520960897</c:v>
                </c:pt>
                <c:pt idx="223">
                  <c:v>43.705750034341378</c:v>
                </c:pt>
                <c:pt idx="224">
                  <c:v>42.848761057539576</c:v>
                </c:pt>
                <c:pt idx="225">
                  <c:v>42.008575516446982</c:v>
                </c:pt>
                <c:pt idx="226">
                  <c:v>41.184863926537687</c:v>
                </c:pt>
                <c:pt idx="227">
                  <c:v>40.377303263658817</c:v>
                </c:pt>
                <c:pt idx="228">
                  <c:v>39.585576837354353</c:v>
                </c:pt>
                <c:pt idx="229">
                  <c:v>38.809374166672846</c:v>
                </c:pt>
                <c:pt idx="230">
                  <c:v>38.048390858410123</c:v>
                </c:pt>
                <c:pt idx="231">
                  <c:v>37.302328487739452</c:v>
                </c:pt>
                <c:pt idx="232">
                  <c:v>36.570894481182158</c:v>
                </c:pt>
                <c:pt idx="233">
                  <c:v>35.853802001872978</c:v>
                </c:pt>
                <c:pt idx="234">
                  <c:v>35.150769837074954</c:v>
                </c:pt>
                <c:pt idx="235">
                  <c:v>34.461522287899946</c:v>
                </c:pt>
                <c:pt idx="236">
                  <c:v>33.785789061191494</c:v>
                </c:pt>
                <c:pt idx="237">
                  <c:v>33.123305163527363</c:v>
                </c:pt>
                <c:pt idx="238">
                  <c:v>32.4738107973007</c:v>
                </c:pt>
                <c:pt idx="239">
                  <c:v>31.837051258838517</c:v>
                </c:pt>
                <c:pt idx="240">
                  <c:v>31.212776838517922</c:v>
                </c:pt>
                <c:pt idx="241">
                  <c:v>30.600742722840824</c:v>
                </c:pt>
                <c:pt idx="242">
                  <c:v>30.000708898428563</c:v>
                </c:pt>
                <c:pt idx="243">
                  <c:v>29.412440057899101</c:v>
                </c:pt>
                <c:pt idx="244">
                  <c:v>28.835705507589541</c:v>
                </c:pt>
                <c:pt idx="245">
                  <c:v>28.270279077088041</c:v>
                </c:pt>
                <c:pt idx="246">
                  <c:v>27.715939030539616</c:v>
                </c:pt>
                <c:pt idx="247">
                  <c:v>27.172467979690758</c:v>
                </c:pt>
                <c:pt idx="248">
                  <c:v>26.639652798639279</c:v>
                </c:pt>
                <c:pt idx="249">
                  <c:v>26.117284540255429</c:v>
                </c:pt>
                <c:pt idx="250">
                  <c:v>25.605158354241894</c:v>
                </c:pt>
                <c:pt idx="251">
                  <c:v>25.103073406800345</c:v>
                </c:pt>
                <c:pt idx="252">
                  <c:v>24.610832801873052</c:v>
                </c:pt>
                <c:pt idx="253">
                  <c:v>24.128243503928793</c:v>
                </c:pt>
                <c:pt idx="254">
                  <c:v>23.655116262262606</c:v>
                </c:pt>
                <c:pt idx="255">
                  <c:v>23.191265536779834</c:v>
                </c:pt>
                <c:pt idx="256">
                  <c:v>22.736509425235333</c:v>
                </c:pt>
                <c:pt idx="257">
                  <c:v>22.290669591899213</c:v>
                </c:pt>
                <c:pt idx="258">
                  <c:v>21.853571197621303</c:v>
                </c:pt>
                <c:pt idx="259">
                  <c:v>21.425042831266747</c:v>
                </c:pt>
                <c:pt idx="260">
                  <c:v>21.004916442495954</c:v>
                </c:pt>
                <c:pt idx="261">
                  <c:v>20.593027275862536</c:v>
                </c:pt>
                <c:pt idx="262">
                  <c:v>20.189213806203295</c:v>
                </c:pt>
                <c:pt idx="263">
                  <c:v>19.793317675295025</c:v>
                </c:pt>
                <c:pt idx="264">
                  <c:v>19.405183629753271</c:v>
                </c:pt>
                <c:pt idx="265">
                  <c:v>19.024659460148637</c:v>
                </c:pt>
                <c:pt idx="266">
                  <c:v>18.651595941316799</c:v>
                </c:pt>
                <c:pt idx="267">
                  <c:v>18.285846773838873</c:v>
                </c:pt>
                <c:pt idx="268">
                  <c:v>17.927268526669046</c:v>
                </c:pt>
                <c:pt idx="269">
                  <c:v>17.57572058088715</c:v>
                </c:pt>
                <c:pt idx="270">
                  <c:v>17.23106507455396</c:v>
                </c:pt>
                <c:pt idx="271">
                  <c:v>16.893166848647699</c:v>
                </c:pt>
                <c:pt idx="272">
                  <c:v>16.561893394060519</c:v>
                </c:pt>
                <c:pt idx="273">
                  <c:v>16.23711479963411</c:v>
                </c:pt>
                <c:pt idx="274">
                  <c:v>15.918703701214184</c:v>
                </c:pt>
                <c:pt idx="275">
                  <c:v>15.606535231703718</c:v>
                </c:pt>
                <c:pt idx="276">
                  <c:v>15.300486972095499</c:v>
                </c:pt>
                <c:pt idx="277">
                  <c:v>15.000438903464643</c:v>
                </c:pt>
                <c:pt idx="278">
                  <c:v>14.706273359902365</c:v>
                </c:pt>
                <c:pt idx="279">
                  <c:v>14.41787498237249</c:v>
                </c:pt>
                <c:pt idx="280">
                  <c:v>14.135130673472609</c:v>
                </c:pt>
                <c:pt idx="281">
                  <c:v>13.857929553082176</c:v>
                </c:pt>
                <c:pt idx="282">
                  <c:v>13.586162914880067</c:v>
                </c:pt>
                <c:pt idx="283">
                  <c:v>13.31972418371471</c:v>
                </c:pt>
                <c:pt idx="284">
                  <c:v>13.058508873809862</c:v>
                </c:pt>
                <c:pt idx="285">
                  <c:v>12.802414547789828</c:v>
                </c:pt>
                <c:pt idx="286">
                  <c:v>12.551340776507926</c:v>
                </c:pt>
                <c:pt idx="287">
                  <c:v>12.305189099662524</c:v>
                </c:pt>
                <c:pt idx="288">
                  <c:v>12.063862987185143</c:v>
                </c:pt>
                <c:pt idx="289">
                  <c:v>11.827267801385547</c:v>
                </c:pt>
                <c:pt idx="290">
                  <c:v>11.595310759838931</c:v>
                </c:pt>
                <c:pt idx="291">
                  <c:v>11.367900899000622</c:v>
                </c:pt>
                <c:pt idx="292">
                  <c:v>11.144949038534163</c:v>
                </c:pt>
                <c:pt idx="293">
                  <c:v>10.926367746338588</c:v>
                </c:pt>
                <c:pt idx="294">
                  <c:v>10.712071304261348</c:v>
                </c:pt>
                <c:pt idx="295">
                  <c:v>10.501975674483351</c:v>
                </c:pt>
                <c:pt idx="296">
                  <c:v>10.29599846656296</c:v>
                </c:pt>
                <c:pt idx="297">
                  <c:v>10.094058905126021</c:v>
                </c:pt>
                <c:pt idx="298">
                  <c:v>9.8960777981892374</c:v>
                </c:pt>
                <c:pt idx="299">
                  <c:v>9.7019775061045248</c:v>
                </c:pt>
                <c:pt idx="300">
                  <c:v>9.5116819111120723</c:v>
                </c:pt>
                <c:pt idx="301">
                  <c:v>9.3251163874902527</c:v>
                </c:pt>
                <c:pt idx="302">
                  <c:v>9.1422077722906447</c:v>
                </c:pt>
                <c:pt idx="303">
                  <c:v>8.9628843366466828</c:v>
                </c:pt>
                <c:pt idx="304">
                  <c:v>8.7870757576447005</c:v>
                </c:pt>
                <c:pt idx="305">
                  <c:v>8.6147130907463172</c:v>
                </c:pt>
                <c:pt idx="306">
                  <c:v>8.4457287427513936</c:v>
                </c:pt>
                <c:pt idx="307">
                  <c:v>8.2800564452908798</c:v>
                </c:pt>
                <c:pt idx="308">
                  <c:v>8.1176312288392385</c:v>
                </c:pt>
                <c:pt idx="309">
                  <c:v>7.9583893972362203</c:v>
                </c:pt>
                <c:pt idx="310">
                  <c:v>7.8022685027079648</c:v>
                </c:pt>
                <c:pt idx="311">
                  <c:v>7.6492073213777099</c:v>
                </c:pt>
                <c:pt idx="312">
                  <c:v>7.4991458292564337</c:v>
                </c:pt>
                <c:pt idx="313">
                  <c:v>7.3520251787040438</c:v>
                </c:pt>
                <c:pt idx="314">
                  <c:v>7.207787675351895</c:v>
                </c:pt>
                <c:pt idx="315">
                  <c:v>7.0663767554775498</c:v>
                </c:pt>
                <c:pt idx="316">
                  <c:v>6.9277369638229462</c:v>
                </c:pt>
                <c:pt idx="317">
                  <c:v>6.7918139318472628</c:v>
                </c:pt>
                <c:pt idx="318">
                  <c:v>6.6585543564059222</c:v>
                </c:pt>
                <c:pt idx="319">
                  <c:v>6.5279059788474338</c:v>
                </c:pt>
                <c:pt idx="320">
                  <c:v>6.3998175645198128</c:v>
                </c:pt>
                <c:pt idx="321">
                  <c:v>6.274238882678584</c:v>
                </c:pt>
                <c:pt idx="322">
                  <c:v>6.1511206867884729</c:v>
                </c:pt>
                <c:pt idx="323">
                  <c:v>6.0304146952110633</c:v>
                </c:pt>
                <c:pt idx="324">
                  <c:v>5.9120735722708488</c:v>
                </c:pt>
                <c:pt idx="325">
                  <c:v>5.7960509096922355</c:v>
                </c:pt>
                <c:pt idx="326">
                  <c:v>5.6823012084002684</c:v>
                </c:pt>
                <c:pt idx="327">
                  <c:v>5.5707798606778711</c:v>
                </c:pt>
                <c:pt idx="328">
                  <c:v>5.4614431326726551</c:v>
                </c:pt>
                <c:pt idx="329">
                  <c:v>5.3542481472464312</c:v>
                </c:pt>
                <c:pt idx="330">
                  <c:v>5.2491528671606735</c:v>
                </c:pt>
                <c:pt idx="331">
                  <c:v>5.1461160785913735</c:v>
                </c:pt>
                <c:pt idx="332">
                  <c:v>5.0450973749667867</c:v>
                </c:pt>
                <c:pt idx="333">
                  <c:v>4.9460571411217691</c:v>
                </c:pt>
                <c:pt idx="334">
                  <c:v>4.8489565377624597</c:v>
                </c:pt>
                <c:pt idx="335">
                  <c:v>4.753757486235231</c:v>
                </c:pt>
                <c:pt idx="336">
                  <c:v>4.660422653593943</c:v>
                </c:pt>
                <c:pt idx="337">
                  <c:v>4.568915437959614</c:v>
                </c:pt>
                <c:pt idx="338">
                  <c:v>4.4791999541668091</c:v>
                </c:pt>
                <c:pt idx="339">
                  <c:v>4.3912410196910843</c:v>
                </c:pt>
                <c:pt idx="340">
                  <c:v>4.3050041408519828</c:v>
                </c:pt>
                <c:pt idx="341">
                  <c:v>4.2204554992861709</c:v>
                </c:pt>
                <c:pt idx="342">
                  <c:v>4.1375619386854092</c:v>
                </c:pt>
                <c:pt idx="343">
                  <c:v>4.0562909517941481</c:v>
                </c:pt>
                <c:pt idx="344">
                  <c:v>3.9766106676616828</c:v>
                </c:pt>
                <c:pt idx="345">
                  <c:v>3.8984898391438083</c:v>
                </c:pt>
                <c:pt idx="346">
                  <c:v>3.821897830649148</c:v>
                </c:pt>
                <c:pt idx="347">
                  <c:v>3.7468046061252824</c:v>
                </c:pt>
                <c:pt idx="348">
                  <c:v>3.6731807172800197</c:v>
                </c:pt>
                <c:pt idx="349">
                  <c:v>3.6009972920331457</c:v>
                </c:pt>
                <c:pt idx="350">
                  <c:v>3.530226023194166</c:v>
                </c:pt>
                <c:pt idx="351">
                  <c:v>3.4608391573615696</c:v>
                </c:pt>
                <c:pt idx="352">
                  <c:v>3.3928094840392746</c:v>
                </c:pt>
                <c:pt idx="353">
                  <c:v>3.3261103249659842</c:v>
                </c:pt>
                <c:pt idx="354">
                  <c:v>3.2607155236532774</c:v>
                </c:pt>
                <c:pt idx="355">
                  <c:v>3.1965994351283213</c:v>
                </c:pt>
                <c:pt idx="356">
                  <c:v>3.1337369158771837</c:v>
                </c:pt>
                <c:pt idx="357">
                  <c:v>3.0721033139848131</c:v>
                </c:pt>
                <c:pt idx="358">
                  <c:v>3.011674459467816</c:v>
                </c:pt>
                <c:pt idx="359">
                  <c:v>2.9524266547962283</c:v>
                </c:pt>
                <c:pt idx="360">
                  <c:v>2.8943366656005844</c:v>
                </c:pt>
                <c:pt idx="361">
                  <c:v>2.837381711560627</c:v>
                </c:pt>
                <c:pt idx="362">
                  <c:v>2.7815394574720917</c:v>
                </c:pt>
                <c:pt idx="363">
                  <c:v>2.7267880044880606</c:v>
                </c:pt>
                <c:pt idx="364">
                  <c:v>2.6731058815314532</c:v>
                </c:pt>
                <c:pt idx="365">
                  <c:v>2.6204720368752876</c:v>
                </c:pt>
                <c:pt idx="366">
                  <c:v>2.5688658298874074</c:v>
                </c:pt>
                <c:pt idx="367">
                  <c:v>2.5182670229364472</c:v>
                </c:pt>
                <c:pt idx="368">
                  <c:v>2.4686557734558545</c:v>
                </c:pt>
                <c:pt idx="369">
                  <c:v>2.4200126261628614</c:v>
                </c:pt>
                <c:pt idx="370">
                  <c:v>2.3723185054293539</c:v>
                </c:pt>
                <c:pt idx="371">
                  <c:v>2.325554707801655</c:v>
                </c:pt>
                <c:pt idx="372">
                  <c:v>2.2797028946662814</c:v>
                </c:pt>
                <c:pt idx="373">
                  <c:v>2.2347450850587989</c:v>
                </c:pt>
                <c:pt idx="374">
                  <c:v>2.1906636486129685</c:v>
                </c:pt>
                <c:pt idx="375">
                  <c:v>2.1474412986474118</c:v>
                </c:pt>
                <c:pt idx="376">
                  <c:v>2.1050610853870872</c:v>
                </c:pt>
                <c:pt idx="377">
                  <c:v>2.063506389316919</c:v>
                </c:pt>
                <c:pt idx="378">
                  <c:v>2.0227609146649868</c:v>
                </c:pt>
                <c:pt idx="379">
                  <c:v>1.9828086830127043</c:v>
                </c:pt>
                <c:pt idx="380">
                  <c:v>1.9436340270294969</c:v>
                </c:pt>
                <c:pt idx="381">
                  <c:v>1.9052215843295253</c:v>
                </c:pt>
                <c:pt idx="382">
                  <c:v>1.8675562914480353</c:v>
                </c:pt>
                <c:pt idx="383">
                  <c:v>1.8306233779349896</c:v>
                </c:pt>
                <c:pt idx="384">
                  <c:v>1.7944083605636616</c:v>
                </c:pt>
                <c:pt idx="385">
                  <c:v>1.7588970376519233</c:v>
                </c:pt>
                <c:pt idx="386">
                  <c:v>1.7240754834940062</c:v>
                </c:pt>
                <c:pt idx="387">
                  <c:v>1.6899300429005593</c:v>
                </c:pt>
                <c:pt idx="388">
                  <c:v>1.6564473258448518</c:v>
                </c:pt>
                <c:pt idx="389">
                  <c:v>1.6236142022130549</c:v>
                </c:pt>
                <c:pt idx="390">
                  <c:v>1.5914177966565113</c:v>
                </c:pt>
                <c:pt idx="391">
                  <c:v>1.5598454835440188</c:v>
                </c:pt>
                <c:pt idx="392">
                  <c:v>1.5288848820121157</c:v>
                </c:pt>
                <c:pt idx="393">
                  <c:v>1.4985238511114678</c:v>
                </c:pt>
                <c:pt idx="394">
                  <c:v>1.4687504850474327</c:v>
                </c:pt>
                <c:pt idx="395">
                  <c:v>1.4395531085129605</c:v>
                </c:pt>
                <c:pt idx="396">
                  <c:v>1.4109202721119962</c:v>
                </c:pt>
                <c:pt idx="397">
                  <c:v>1.382840747871608</c:v>
                </c:pt>
                <c:pt idx="398">
                  <c:v>1.3553035248410776</c:v>
                </c:pt>
                <c:pt idx="399">
                  <c:v>1.3282978047762457</c:v>
                </c:pt>
                <c:pt idx="400">
                  <c:v>1.3018129979074282</c:v>
                </c:pt>
                <c:pt idx="401">
                  <c:v>1.2758387187892517</c:v>
                </c:pt>
                <c:pt idx="402">
                  <c:v>1.2503647822307915</c:v>
                </c:pt>
                <c:pt idx="403">
                  <c:v>1.2253811993044332</c:v>
                </c:pt>
                <c:pt idx="404">
                  <c:v>1.2008781734319003</c:v>
                </c:pt>
                <c:pt idx="405">
                  <c:v>1.1768460965459306</c:v>
                </c:pt>
                <c:pt idx="406">
                  <c:v>1.1532755453261121</c:v>
                </c:pt>
                <c:pt idx="407">
                  <c:v>1.1301572775074114</c:v>
                </c:pt>
                <c:pt idx="408">
                  <c:v>1.1074822282599752</c:v>
                </c:pt>
                <c:pt idx="409">
                  <c:v>1.0852415066387957</c:v>
                </c:pt>
                <c:pt idx="410">
                  <c:v>1.0634263921018716</c:v>
                </c:pt>
                <c:pt idx="411">
                  <c:v>1.0420283310955198</c:v>
                </c:pt>
                <c:pt idx="412">
                  <c:v>1.021038933705521</c:v>
                </c:pt>
                <c:pt idx="413">
                  <c:v>1.0004499703728182</c:v>
                </c:pt>
                <c:pt idx="414">
                  <c:v>0.98025336867249446</c:v>
                </c:pt>
                <c:pt idx="415">
                  <c:v>0.96044121015481265</c:v>
                </c:pt>
                <c:pt idx="416">
                  <c:v>0.94100572724709364</c:v>
                </c:pt>
                <c:pt idx="417">
                  <c:v>0.92193930021526527</c:v>
                </c:pt>
                <c:pt idx="418">
                  <c:v>0.90323445418392212</c:v>
                </c:pt>
                <c:pt idx="419">
                  <c:v>0.88488385621376731</c:v>
                </c:pt>
                <c:pt idx="420">
                  <c:v>0.86688031243533636</c:v>
                </c:pt>
                <c:pt idx="421">
                  <c:v>0.84921676523792378</c:v>
                </c:pt>
                <c:pt idx="422">
                  <c:v>0.83188629051266483</c:v>
                </c:pt>
                <c:pt idx="423">
                  <c:v>0.81488209494874142</c:v>
                </c:pt>
                <c:pt idx="424">
                  <c:v>0.79819751338171663</c:v>
                </c:pt>
                <c:pt idx="425">
                  <c:v>0.781826006193023</c:v>
                </c:pt>
                <c:pt idx="426">
                  <c:v>0.76576115675965328</c:v>
                </c:pt>
                <c:pt idx="427">
                  <c:v>0.74999666895313422</c:v>
                </c:pt>
                <c:pt idx="428">
                  <c:v>0.73452636468688293</c:v>
                </c:pt>
                <c:pt idx="429">
                  <c:v>0.71934418151108204</c:v>
                </c:pt>
                <c:pt idx="430">
                  <c:v>0.70444417025422357</c:v>
                </c:pt>
                <c:pt idx="431">
                  <c:v>0.68982049271051038</c:v>
                </c:pt>
                <c:pt idx="432">
                  <c:v>0.67546741937232802</c:v>
                </c:pt>
                <c:pt idx="433">
                  <c:v>0.66137932720702608</c:v>
                </c:pt>
                <c:pt idx="434">
                  <c:v>0.64755069747728033</c:v>
                </c:pt>
                <c:pt idx="435">
                  <c:v>0.63397611360434103</c:v>
                </c:pt>
                <c:pt idx="436">
                  <c:v>0.6206502590734958</c:v>
                </c:pt>
                <c:pt idx="437">
                  <c:v>0.60756791538111932</c:v>
                </c:pt>
                <c:pt idx="438">
                  <c:v>0.59472396002270833</c:v>
                </c:pt>
                <c:pt idx="439">
                  <c:v>0.5821133645213421</c:v>
                </c:pt>
                <c:pt idx="440">
                  <c:v>0.56973119249604753</c:v>
                </c:pt>
                <c:pt idx="441">
                  <c:v>0.55757259776958423</c:v>
                </c:pt>
                <c:pt idx="442">
                  <c:v>0.54563282251521683</c:v>
                </c:pt>
                <c:pt idx="443">
                  <c:v>0.53390719544208243</c:v>
                </c:pt>
                <c:pt idx="444">
                  <c:v>0.52239113001881365</c:v>
                </c:pt>
                <c:pt idx="445">
                  <c:v>0.51108012273513792</c:v>
                </c:pt>
                <c:pt idx="446">
                  <c:v>0.49996975140122374</c:v>
                </c:pt>
                <c:pt idx="447">
                  <c:v>0.48905567348461926</c:v>
                </c:pt>
                <c:pt idx="448">
                  <c:v>0.47833362448469452</c:v>
                </c:pt>
                <c:pt idx="449">
                  <c:v>0.46779941634458</c:v>
                </c:pt>
                <c:pt idx="450">
                  <c:v>0.45744893590067903</c:v>
                </c:pt>
                <c:pt idx="451">
                  <c:v>0.44727814336993021</c:v>
                </c:pt>
                <c:pt idx="452">
                  <c:v>0.43728307087510127</c:v>
                </c:pt>
                <c:pt idx="453">
                  <c:v>0.42745982100851582</c:v>
                </c:pt>
                <c:pt idx="454">
                  <c:v>0.41780456543474898</c:v>
                </c:pt>
                <c:pt idx="455">
                  <c:v>0.40831354353298016</c:v>
                </c:pt>
                <c:pt idx="456">
                  <c:v>0.3989830610798546</c:v>
                </c:pt>
                <c:pt idx="457">
                  <c:v>0.3898094889739066</c:v>
                </c:pt>
                <c:pt idx="458">
                  <c:v>0.38078926200280694</c:v>
                </c:pt>
                <c:pt idx="459">
                  <c:v>0.37191887765495057</c:v>
                </c:pt>
                <c:pt idx="460">
                  <c:v>0.3631948949771765</c:v>
                </c:pt>
                <c:pt idx="461">
                  <c:v>0.35461393348074527</c:v>
                </c:pt>
                <c:pt idx="462">
                  <c:v>0.34617267209805958</c:v>
                </c:pt>
                <c:pt idx="463">
                  <c:v>0.33786784819304538</c:v>
                </c:pt>
                <c:pt idx="464">
                  <c:v>0.32969625662860697</c:v>
                </c:pt>
                <c:pt idx="465">
                  <c:v>0.32165474889512874</c:v>
                </c:pt>
                <c:pt idx="466">
                  <c:v>0.31374023230466946</c:v>
                </c:pt>
                <c:pt idx="467">
                  <c:v>0.30594966925625294</c:v>
                </c:pt>
                <c:pt idx="468">
                  <c:v>0.29828007657856376</c:v>
                </c:pt>
                <c:pt idx="469">
                  <c:v>0.29072852495740087</c:v>
                </c:pt>
                <c:pt idx="470">
                  <c:v>0.28329213845647749</c:v>
                </c:pt>
                <c:pt idx="471">
                  <c:v>0.27596809414160278</c:v>
                </c:pt>
                <c:pt idx="472">
                  <c:v>0.26875362181999374</c:v>
                </c:pt>
                <c:pt idx="473">
                  <c:v>0.26164600390849291</c:v>
                </c:pt>
                <c:pt idx="474">
                  <c:v>0.25464257544687485</c:v>
                </c:pt>
                <c:pt idx="475">
                  <c:v>0.2477407242752972</c:v>
                </c:pt>
                <c:pt idx="476">
                  <c:v>0.24093789139838509</c:v>
                </c:pt>
                <c:pt idx="477">
                  <c:v>0.23423157156255839</c:v>
                </c:pt>
                <c:pt idx="478">
                  <c:v>0.22761931407817854</c:v>
                </c:pt>
                <c:pt idx="479">
                  <c:v>0.22109872392409194</c:v>
                </c:pt>
                <c:pt idx="480">
                  <c:v>0.21466746317943319</c:v>
                </c:pt>
                <c:pt idx="481">
                  <c:v>0.20832325283642611</c:v>
                </c:pt>
                <c:pt idx="482">
                  <c:v>0.20206387505878187</c:v>
                </c:pt>
                <c:pt idx="483">
                  <c:v>0.19588717596363228</c:v>
                </c:pt>
                <c:pt idx="484">
                  <c:v>0.18979106902140019</c:v>
                </c:pt>
                <c:pt idx="485">
                  <c:v>0.18377353918841163</c:v>
                </c:pt>
                <c:pt idx="486">
                  <c:v>0.17783264791246461</c:v>
                </c:pt>
                <c:pt idx="487">
                  <c:v>0.17196653918336202</c:v>
                </c:pt>
                <c:pt idx="488">
                  <c:v>0.16617344684039143</c:v>
                </c:pt>
                <c:pt idx="489">
                  <c:v>0.1604517033992657</c:v>
                </c:pt>
                <c:pt idx="490">
                  <c:v>0.15479975072523566</c:v>
                </c:pt>
                <c:pt idx="491">
                  <c:v>0.14921615296109078</c:v>
                </c:pt>
                <c:pt idx="492">
                  <c:v>0.14369961222410685</c:v>
                </c:pt>
                <c:pt idx="493">
                  <c:v>0.13824898772205957</c:v>
                </c:pt>
                <c:pt idx="494">
                  <c:v>0.13286331911519297</c:v>
                </c:pt>
                <c:pt idx="495">
                  <c:v>0.127541855181977</c:v>
                </c:pt>
                <c:pt idx="496">
                  <c:v>0.1222840891499597</c:v>
                </c:pt>
                <c:pt idx="497">
                  <c:v>0.11708980245399171</c:v>
                </c:pt>
                <c:pt idx="498">
                  <c:v>0.11195911921672534</c:v>
                </c:pt>
                <c:pt idx="499">
                  <c:v>0.10689257445721143</c:v>
                </c:pt>
                <c:pt idx="500">
                  <c:v>0.10189119998623958</c:v>
                </c:pt>
                <c:pt idx="501">
                  <c:v>9.6956633227910233E-2</c:v>
                </c:pt>
                <c:pt idx="502">
                  <c:v>9.2091255930873153E-2</c:v>
                </c:pt>
                <c:pt idx="503">
                  <c:v>8.7298372049705641E-2</c:v>
                </c:pt>
                <c:pt idx="504">
                  <c:v>8.2582437173678511E-2</c:v>
                </c:pt>
                <c:pt idx="505">
                  <c:v>7.7949355968168946E-2</c:v>
                </c:pt>
                <c:pt idx="506">
                  <c:v>7.3406869363062899E-2</c:v>
                </c:pt>
                <c:pt idx="507">
                  <c:v>6.896505971281218E-2</c:v>
                </c:pt>
                <c:pt idx="508">
                  <c:v>6.4637009447827784E-2</c:v>
                </c:pt>
                <c:pt idx="509">
                  <c:v>6.0439655282436104E-2</c:v>
                </c:pt>
                <c:pt idx="510">
                  <c:v>5.6394881735584566E-2</c:v>
                </c:pt>
                <c:pt idx="511">
                  <c:v>5.2530885186968336E-2</c:v>
                </c:pt>
                <c:pt idx="512">
                  <c:v>4.8883793693762431E-2</c:v>
                </c:pt>
                <c:pt idx="513">
                  <c:v>4.54994132394494E-2</c:v>
                </c:pt>
                <c:pt idx="514">
                  <c:v>4.2434735094315938E-2</c:v>
                </c:pt>
                <c:pt idx="515">
                  <c:v>3.9758432155025877E-2</c:v>
                </c:pt>
                <c:pt idx="516">
                  <c:v>3.7549035527471061E-2</c:v>
                </c:pt>
                <c:pt idx="517">
                  <c:v>3.5889137842216451E-2</c:v>
                </c:pt>
                <c:pt idx="518">
                  <c:v>3.485458551274042E-2</c:v>
                </c:pt>
                <c:pt idx="519">
                  <c:v>3.4500014515541189E-2</c:v>
                </c:pt>
                <c:pt idx="520">
                  <c:v>3.4845634559835241E-2</c:v>
                </c:pt>
                <c:pt idx="521">
                  <c:v>3.5871736360906167E-2</c:v>
                </c:pt>
                <c:pt idx="522">
                  <c:v>3.7524052318474284E-2</c:v>
                </c:pt>
                <c:pt idx="523">
                  <c:v>3.9726912758178343E-2</c:v>
                </c:pt>
                <c:pt idx="524">
                  <c:v>4.2397732469953986E-2</c:v>
                </c:pt>
                <c:pt idx="525">
                  <c:v>4.5457881197436614E-2</c:v>
                </c:pt>
                <c:pt idx="526">
                  <c:v>4.8838541124641428E-2</c:v>
                </c:pt>
                <c:pt idx="527">
                  <c:v>5.2482570724334363E-2</c:v>
                </c:pt>
                <c:pt idx="528">
                  <c:v>5.6344028750365149E-2</c:v>
                </c:pt>
                <c:pt idx="529">
                  <c:v>6.0386673902928026E-2</c:v>
                </c:pt>
                <c:pt idx="530">
                  <c:v>6.4582218657152565E-2</c:v>
                </c:pt>
                <c:pt idx="531">
                  <c:v>6.8908706651829923E-2</c:v>
                </c:pt>
                <c:pt idx="532">
                  <c:v>7.3349145100812418E-2</c:v>
                </c:pt>
                <c:pt idx="533">
                  <c:v>7.7890407943073683E-2</c:v>
                </c:pt>
                <c:pt idx="534">
                  <c:v>8.2522378831792809E-2</c:v>
                </c:pt>
                <c:pt idx="535">
                  <c:v>8.7237290248825691E-2</c:v>
                </c:pt>
                <c:pt idx="536">
                  <c:v>9.2029216613898776E-2</c:v>
                </c:pt>
                <c:pt idx="537">
                  <c:v>9.6893685774752977E-2</c:v>
                </c:pt>
                <c:pt idx="538">
                  <c:v>0.10182738056324919</c:v>
                </c:pt>
                <c:pt idx="539">
                  <c:v>0.10682790860724119</c:v>
                </c:pt>
                <c:pt idx="540">
                  <c:v>0.1118936238730821</c:v>
                </c:pt>
                <c:pt idx="541">
                  <c:v>0.11702348751574697</c:v>
                </c:pt>
                <c:pt idx="542">
                  <c:v>0.12221695872169551</c:v>
                </c:pt>
                <c:pt idx="543">
                  <c:v>0.12747390855539611</c:v>
                </c:pt>
                <c:pt idx="544">
                  <c:v>0.13279455155096892</c:v>
                </c:pt>
                <c:pt idx="545">
                  <c:v>0.13817939107613969</c:v>
                </c:pt>
                <c:pt idx="546">
                  <c:v>0.14362917545213244</c:v>
                </c:pt>
                <c:pt idx="547">
                  <c:v>0.14914486252671344</c:v>
                </c:pt>
                <c:pt idx="548">
                  <c:v>0.15472759093218405</c:v>
                </c:pt>
                <c:pt idx="549">
                  <c:v>0.16037865666254944</c:v>
                </c:pt>
                <c:pt idx="550">
                  <c:v>0.16609949390863157</c:v>
                </c:pt>
                <c:pt idx="551">
                  <c:v>0.1718916593216524</c:v>
                </c:pt>
                <c:pt idx="552">
                  <c:v>0.17775681905317517</c:v>
                </c:pt>
                <c:pt idx="553">
                  <c:v>0.18369673805581535</c:v>
                </c:pt>
                <c:pt idx="554">
                  <c:v>0.1897132712348088</c:v>
                </c:pt>
                <c:pt idx="555">
                  <c:v>0.1958083561227979</c:v>
                </c:pt>
                <c:pt idx="556">
                  <c:v>0.20198400681459175</c:v>
                </c:pt>
                <c:pt idx="557">
                  <c:v>0.20824230894934007</c:v>
                </c:pt>
                <c:pt idx="558">
                  <c:v>0.21458541556765592</c:v>
                </c:pt>
                <c:pt idx="559">
                  <c:v>0.22101554370310889</c:v>
                </c:pt>
                <c:pt idx="560">
                  <c:v>0.22753497159299105</c:v>
                </c:pt>
                <c:pt idx="561">
                  <c:v>0.23414603641371953</c:v>
                </c:pt>
                <c:pt idx="562">
                  <c:v>0.24085113246274581</c:v>
                </c:pt>
                <c:pt idx="563">
                  <c:v>0.24765270972222</c:v>
                </c:pt>
                <c:pt idx="564">
                  <c:v>0.25455327275054507</c:v>
                </c:pt>
                <c:pt idx="565">
                  <c:v>0.26155537985685445</c:v>
                </c:pt>
                <c:pt idx="566">
                  <c:v>0.26866164252075175</c:v>
                </c:pt>
                <c:pt idx="567">
                  <c:v>0.27587472502566479</c:v>
                </c:pt>
                <c:pt idx="568">
                  <c:v>0.28319734427914833</c:v>
                </c:pt>
                <c:pt idx="569">
                  <c:v>0.2906322697975961</c:v>
                </c:pt>
                <c:pt idx="570">
                  <c:v>0.29818232383626758</c:v>
                </c:pt>
                <c:pt idx="571">
                  <c:v>0.30585038164841177</c:v>
                </c:pt>
                <c:pt idx="572">
                  <c:v>0.31363937185968571</c:v>
                </c:pt>
                <c:pt idx="573">
                  <c:v>0.32155227694609267</c:v>
                </c:pt>
                <c:pt idx="574">
                  <c:v>0.32959213380538743</c:v>
                </c:pt>
                <c:pt idx="575">
                  <c:v>0.3377620344133403</c:v>
                </c:pt>
                <c:pt idx="576">
                  <c:v>0.34606512655749383</c:v>
                </c:pt>
                <c:pt idx="577">
                  <c:v>0.35450461464209315</c:v>
                </c:pt>
                <c:pt idx="578">
                  <c:v>0.36308376055876757</c:v>
                </c:pt>
                <c:pt idx="579">
                  <c:v>0.37180588461832226</c:v>
                </c:pt>
                <c:pt idx="580">
                  <c:v>0.38067436653964298</c:v>
                </c:pt>
                <c:pt idx="581">
                  <c:v>0.3896926464923075</c:v>
                </c:pt>
                <c:pt idx="582">
                  <c:v>0.39886422618997297</c:v>
                </c:pt>
                <c:pt idx="583">
                  <c:v>0.40819267003204923</c:v>
                </c:pt>
                <c:pt idx="584">
                  <c:v>0.41768160629153106</c:v>
                </c:pt>
                <c:pt idx="585">
                  <c:v>0.42733472834719155</c:v>
                </c:pt>
                <c:pt idx="586">
                  <c:v>0.43715579595861742</c:v>
                </c:pt>
                <c:pt idx="587">
                  <c:v>0.44714863658281923</c:v>
                </c:pt>
                <c:pt idx="588">
                  <c:v>0.45731714673136575</c:v>
                </c:pt>
                <c:pt idx="589">
                  <c:v>0.46766529336718271</c:v>
                </c:pt>
                <c:pt idx="590">
                  <c:v>0.47819711534032971</c:v>
                </c:pt>
                <c:pt idx="591">
                  <c:v>0.48891672486221421</c:v>
                </c:pt>
                <c:pt idx="592">
                  <c:v>0.49982830901784386</c:v>
                </c:pt>
                <c:pt idx="593">
                  <c:v>0.51093613131582993</c:v>
                </c:pt>
                <c:pt idx="594">
                  <c:v>0.52224453327596687</c:v>
                </c:pt>
                <c:pt idx="595">
                  <c:v>0.53375793605430866</c:v>
                </c:pt>
                <c:pt idx="596">
                  <c:v>0.54548084210574777</c:v>
                </c:pt>
                <c:pt idx="597">
                  <c:v>0.55741783688418445</c:v>
                </c:pt>
                <c:pt idx="598">
                  <c:v>0.56957359058044332</c:v>
                </c:pt>
                <c:pt idx="599">
                  <c:v>0.58195285989815837</c:v>
                </c:pt>
                <c:pt idx="600">
                  <c:v>0.59456048986791343</c:v>
                </c:pt>
                <c:pt idx="601">
                  <c:v>0.60740141569997197</c:v>
                </c:pt>
                <c:pt idx="602">
                  <c:v>0.62048066467598673</c:v>
                </c:pt>
                <c:pt idx="603">
                  <c:v>0.63380335808012733</c:v>
                </c:pt>
                <c:pt idx="604">
                  <c:v>0.64737471317010309</c:v>
                </c:pt>
                <c:pt idx="605">
                  <c:v>0.66120004518860442</c:v>
                </c:pt>
                <c:pt idx="606">
                  <c:v>0.67528476941572435</c:v>
                </c:pt>
                <c:pt idx="607">
                  <c:v>0.68963440326295611</c:v>
                </c:pt>
                <c:pt idx="608">
                  <c:v>0.70425456840940015</c:v>
                </c:pt>
                <c:pt idx="609">
                  <c:v>0.71915099298084439</c:v>
                </c:pt>
                <c:pt idx="610">
                  <c:v>0.73432951377242006</c:v>
                </c:pt>
                <c:pt idx="611">
                  <c:v>0.74979607851555519</c:v>
                </c:pt>
                <c:pt idx="612">
                  <c:v>0.7655567481899912</c:v>
                </c:pt>
                <c:pt idx="613">
                  <c:v>0.78161769938164039</c:v>
                </c:pt>
                <c:pt idx="614">
                  <c:v>0.79798522668711025</c:v>
                </c:pt>
                <c:pt idx="615">
                  <c:v>0.8146657451657302</c:v>
                </c:pt>
                <c:pt idx="616">
                  <c:v>0.83166579283994924</c:v>
                </c:pt>
                <c:pt idx="617">
                  <c:v>0.84899203324500638</c:v>
                </c:pt>
                <c:pt idx="618">
                  <c:v>0.8666512580287935</c:v>
                </c:pt>
                <c:pt idx="619">
                  <c:v>0.88465038960285636</c:v>
                </c:pt>
                <c:pt idx="620">
                  <c:v>0.90299648384551223</c:v>
                </c:pt>
                <c:pt idx="621">
                  <c:v>0.92169673285807863</c:v>
                </c:pt>
                <c:pt idx="622">
                  <c:v>0.94075846777524719</c:v>
                </c:pt>
                <c:pt idx="623">
                  <c:v>0.96018916163064127</c:v>
                </c:pt>
                <c:pt idx="624">
                  <c:v>0.97999643227864508</c:v>
                </c:pt>
                <c:pt idx="625">
                  <c:v>1.0001880453735992</c:v>
                </c:pt>
                <c:pt idx="626">
                  <c:v>1.0207719174074952</c:v>
                </c:pt>
                <c:pt idx="627">
                  <c:v>1.0417561188073183</c:v>
                </c:pt>
                <c:pt idx="628">
                  <c:v>1.0631488770932243</c:v>
                </c:pt>
                <c:pt idx="629">
                  <c:v>1.0849585800987513</c:v>
                </c:pt>
                <c:pt idx="630">
                  <c:v>1.1071937792543061</c:v>
                </c:pt>
                <c:pt idx="631">
                  <c:v>1.1298631929351763</c:v>
                </c:pt>
                <c:pt idx="632">
                  <c:v>1.1529757098753672</c:v>
                </c:pt>
                <c:pt idx="633">
                  <c:v>1.1765403926485685</c:v>
                </c:pt>
                <c:pt idx="634">
                  <c:v>1.2005664812176007</c:v>
                </c:pt>
                <c:pt idx="635">
                  <c:v>1.225063396553709</c:v>
                </c:pt>
                <c:pt idx="636">
                  <c:v>1.2500407443271067</c:v>
                </c:pt>
                <c:pt idx="637">
                  <c:v>1.2755083186701985</c:v>
                </c:pt>
                <c:pt idx="638">
                  <c:v>1.3014761060149436</c:v>
                </c:pt>
                <c:pt idx="639">
                  <c:v>1.3279542890058424</c:v>
                </c:pt>
                <c:pt idx="640">
                  <c:v>1.3549532504900796</c:v>
                </c:pt>
                <c:pt idx="641">
                  <c:v>1.3824835775863582</c:v>
                </c:pt>
                <c:pt idx="642">
                  <c:v>1.4105560658340266</c:v>
                </c:pt>
                <c:pt idx="643">
                  <c:v>1.4391817234240998</c:v>
                </c:pt>
                <c:pt idx="644">
                  <c:v>1.468371775513829</c:v>
                </c:pt>
                <c:pt idx="645">
                  <c:v>1.4981376686265027</c:v>
                </c:pt>
                <c:pt idx="646">
                  <c:v>1.5284910751381942</c:v>
                </c:pt>
                <c:pt idx="647">
                  <c:v>1.5594438978532046</c:v>
                </c:pt>
                <c:pt idx="648">
                  <c:v>1.5910082746699938</c:v>
                </c:pt>
                <c:pt idx="649">
                  <c:v>1.6231965833394071</c:v>
                </c:pt>
                <c:pt idx="650">
                  <c:v>1.6560214463170813</c:v>
                </c:pt>
                <c:pt idx="651">
                  <c:v>1.6894957357118994</c:v>
                </c:pt>
                <c:pt idx="652">
                  <c:v>1.7236325783324447</c:v>
                </c:pt>
                <c:pt idx="653">
                  <c:v>1.7584453608334258</c:v>
                </c:pt>
                <c:pt idx="654">
                  <c:v>1.7939477349640791</c:v>
                </c:pt>
                <c:pt idx="655">
                  <c:v>1.8301536229206135</c:v>
                </c:pt>
                <c:pt idx="656">
                  <c:v>1.867077222804771</c:v>
                </c:pt>
                <c:pt idx="657">
                  <c:v>1.9047330141906689</c:v>
                </c:pt>
                <c:pt idx="658">
                  <c:v>1.9431357638020701</c:v>
                </c:pt>
                <c:pt idx="659">
                  <c:v>1.9823005313023334</c:v>
                </c:pt>
                <c:pt idx="660">
                  <c:v>2.0222426751992897</c:v>
                </c:pt>
                <c:pt idx="661">
                  <c:v>2.0629778588673662</c:v>
                </c:pt>
                <c:pt idx="662">
                  <c:v>2.1045220566893152</c:v>
                </c:pt>
                <c:pt idx="663">
                  <c:v>2.1468915603199545</c:v>
                </c:pt>
                <c:pt idx="664">
                  <c:v>2.1901029850743665</c:v>
                </c:pt>
                <c:pt idx="665">
                  <c:v>2.23417327644307</c:v>
                </c:pt>
                <c:pt idx="666">
                  <c:v>2.2791197167367039</c:v>
                </c:pt>
                <c:pt idx="667">
                  <c:v>2.3249599318628387</c:v>
                </c:pt>
                <c:pt idx="668">
                  <c:v>2.371711898237562</c:v>
                </c:pt>
                <c:pt idx="669">
                  <c:v>2.41939394983455</c:v>
                </c:pt>
                <c:pt idx="670">
                  <c:v>2.4680247853743928</c:v>
                </c:pt>
                <c:pt idx="671">
                  <c:v>2.5176234756569733</c:v>
                </c:pt>
                <c:pt idx="672">
                  <c:v>2.5682094710398005</c:v>
                </c:pt>
                <c:pt idx="673">
                  <c:v>2.6198026090652036</c:v>
                </c:pt>
                <c:pt idx="674">
                  <c:v>2.6724231222393895</c:v>
                </c:pt>
                <c:pt idx="675">
                  <c:v>2.7260916459664131</c:v>
                </c:pt>
                <c:pt idx="676">
                  <c:v>2.7808292266401593</c:v>
                </c:pt>
                <c:pt idx="677">
                  <c:v>2.8366573298975251</c:v>
                </c:pt>
                <c:pt idx="678">
                  <c:v>2.8935978490360239</c:v>
                </c:pt>
                <c:pt idx="679">
                  <c:v>2.9516731135991185</c:v>
                </c:pt>
                <c:pt idx="680">
                  <c:v>3.0109058981326484</c:v>
                </c:pt>
                <c:pt idx="681">
                  <c:v>3.0713194311157817</c:v>
                </c:pt>
                <c:pt idx="682">
                  <c:v>3.1329374040699878</c:v>
                </c:pt>
                <c:pt idx="683">
                  <c:v>3.1957839808496264</c:v>
                </c:pt>
                <c:pt idx="684">
                  <c:v>3.2598838071177569</c:v>
                </c:pt>
                <c:pt idx="685">
                  <c:v>3.3252620200109155</c:v>
                </c:pt>
                <c:pt idx="686">
                  <c:v>3.3919442579966375</c:v>
                </c:pt>
                <c:pt idx="687">
                  <c:v>3.4599566709275908</c:v>
                </c:pt>
                <c:pt idx="688">
                  <c:v>3.5293259302962565</c:v>
                </c:pt>
                <c:pt idx="689">
                  <c:v>3.6000792396941921</c:v>
                </c:pt>
                <c:pt idx="690">
                  <c:v>3.6722443454799603</c:v>
                </c:pt>
                <c:pt idx="691">
                  <c:v>3.7458495476599296</c:v>
                </c:pt>
                <c:pt idx="692">
                  <c:v>3.8209237109861811</c:v>
                </c:pt>
                <c:pt idx="693">
                  <c:v>3.8974962762759051</c:v>
                </c:pt>
                <c:pt idx="694">
                  <c:v>3.9755972719567119</c:v>
                </c:pt>
                <c:pt idx="695">
                  <c:v>4.0552573258423763</c:v>
                </c:pt>
                <c:pt idx="696">
                  <c:v>4.136507677143646</c:v>
                </c:pt>
                <c:pt idx="697">
                  <c:v>4.2193801887188265</c:v>
                </c:pt>
                <c:pt idx="698">
                  <c:v>4.3039073595689272</c:v>
                </c:pt>
              </c:numCache>
            </c:numRef>
          </c:yVal>
          <c:smooth val="1"/>
        </c:ser>
        <c:ser>
          <c:idx val="3"/>
          <c:order val="3"/>
          <c:tx>
            <c:strRef>
              <c:f>Calculations!$E$36</c:f>
              <c:strCache>
                <c:ptCount val="1"/>
                <c:pt idx="0">
                  <c:v>Zc3</c:v>
                </c:pt>
              </c:strCache>
            </c:strRef>
          </c:tx>
          <c:spPr>
            <a:ln w="12700">
              <a:solidFill>
                <a:srgbClr val="808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Calculations!$E$37:$E$735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4"/>
          <c:order val="4"/>
          <c:tx>
            <c:strRef>
              <c:f>Calculations!$F$36</c:f>
              <c:strCache>
                <c:ptCount val="1"/>
                <c:pt idx="0">
                  <c:v>Zc4</c:v>
                </c:pt>
              </c:strCache>
            </c:strRef>
          </c:tx>
          <c:spPr>
            <a:ln w="12700">
              <a:solidFill>
                <a:srgbClr val="008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Calculations!$F$37:$F$735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5"/>
          <c:order val="5"/>
          <c:tx>
            <c:strRef>
              <c:f>Calculations!$G$36</c:f>
              <c:strCache>
                <c:ptCount val="1"/>
                <c:pt idx="0">
                  <c:v>Zc5</c:v>
                </c:pt>
              </c:strCache>
            </c:strRef>
          </c:tx>
          <c:spPr>
            <a:ln w="12700">
              <a:solidFill>
                <a:srgbClr val="00808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Calculations!$G$37:$G$735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6"/>
          <c:order val="6"/>
          <c:tx>
            <c:strRef>
              <c:f>Calculations!$H$36</c:f>
              <c:strCache>
                <c:ptCount val="1"/>
                <c:pt idx="0">
                  <c:v>Zc6</c:v>
                </c:pt>
              </c:strCache>
            </c:strRef>
          </c:tx>
          <c:spPr>
            <a:ln w="12700">
              <a:solidFill>
                <a:srgbClr val="0000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Calculations!$H$37:$H$735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7"/>
          <c:order val="7"/>
          <c:tx>
            <c:strRef>
              <c:f>Calculations!$I$36</c:f>
              <c:strCache>
                <c:ptCount val="1"/>
                <c:pt idx="0">
                  <c:v>Zc7</c:v>
                </c:pt>
              </c:strCache>
            </c:strRef>
          </c:tx>
          <c:spPr>
            <a:ln w="12700">
              <a:solidFill>
                <a:srgbClr val="FF99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Calculations!$I$37:$I$735</c:f>
              <c:numCache>
                <c:formatCode>0.000E+00</c:formatCode>
                <c:ptCount val="699"/>
                <c:pt idx="0">
                  <c:v>795.79818150520657</c:v>
                </c:pt>
                <c:pt idx="1">
                  <c:v>780.19429543194042</c:v>
                </c:pt>
                <c:pt idx="2">
                  <c:v>764.89636790590271</c:v>
                </c:pt>
                <c:pt idx="3">
                  <c:v>749.89839973982805</c:v>
                </c:pt>
                <c:pt idx="4">
                  <c:v>735.19450937757279</c:v>
                </c:pt>
                <c:pt idx="5">
                  <c:v>720.77893058762277</c:v>
                </c:pt>
                <c:pt idx="6">
                  <c:v>706.64601020182431</c:v>
                </c:pt>
                <c:pt idx="7">
                  <c:v>692.79020589845823</c:v>
                </c:pt>
                <c:pt idx="8">
                  <c:v>679.2060840287777</c:v>
                </c:pt>
                <c:pt idx="9">
                  <c:v>665.88831748616747</c:v>
                </c:pt>
                <c:pt idx="10">
                  <c:v>652.83168361708113</c:v>
                </c:pt>
                <c:pt idx="11">
                  <c:v>640.0310621729426</c:v>
                </c:pt>
                <c:pt idx="12">
                  <c:v>627.48143330220535</c:v>
                </c:pt>
                <c:pt idx="13">
                  <c:v>615.17787558178247</c:v>
                </c:pt>
                <c:pt idx="14">
                  <c:v>603.11556408707804</c:v>
                </c:pt>
                <c:pt idx="15">
                  <c:v>591.28976849985884</c:v>
                </c:pt>
                <c:pt idx="16">
                  <c:v>579.69585125322772</c:v>
                </c:pt>
                <c:pt idx="17">
                  <c:v>568.32926571297037</c:v>
                </c:pt>
                <c:pt idx="18">
                  <c:v>557.18555439456156</c:v>
                </c:pt>
                <c:pt idx="19">
                  <c:v>546.26034721513054</c:v>
                </c:pt>
                <c:pt idx="20">
                  <c:v>535.54935977970581</c:v>
                </c:pt>
                <c:pt idx="21">
                  <c:v>525.04839170105731</c:v>
                </c:pt>
                <c:pt idx="22">
                  <c:v>514.75332495248779</c:v>
                </c:pt>
                <c:pt idx="23">
                  <c:v>504.66012225291888</c:v>
                </c:pt>
                <c:pt idx="24">
                  <c:v>494.76482548364555</c:v>
                </c:pt>
                <c:pt idx="25">
                  <c:v>485.06355413613051</c:v>
                </c:pt>
                <c:pt idx="26">
                  <c:v>475.55250379023732</c:v>
                </c:pt>
                <c:pt idx="27">
                  <c:v>466.22794462230115</c:v>
                </c:pt>
                <c:pt idx="28">
                  <c:v>457.0862199424522</c:v>
                </c:pt>
                <c:pt idx="29">
                  <c:v>448.1237447606199</c:v>
                </c:pt>
                <c:pt idx="30">
                  <c:v>439.33700438065443</c:v>
                </c:pt>
                <c:pt idx="31">
                  <c:v>430.72255302201478</c:v>
                </c:pt>
                <c:pt idx="32">
                  <c:v>422.27701246848176</c:v>
                </c:pt>
                <c:pt idx="33">
                  <c:v>413.99707074336777</c:v>
                </c:pt>
                <c:pt idx="34">
                  <c:v>405.87948081070215</c:v>
                </c:pt>
                <c:pt idx="35">
                  <c:v>397.92105930188393</c:v>
                </c:pt>
                <c:pt idx="36">
                  <c:v>390.11868526730177</c:v>
                </c:pt>
                <c:pt idx="37">
                  <c:v>382.46929895243221</c:v>
                </c:pt>
                <c:pt idx="38">
                  <c:v>374.96990059793603</c:v>
                </c:pt>
                <c:pt idx="39">
                  <c:v>367.6175492632824</c:v>
                </c:pt>
                <c:pt idx="40">
                  <c:v>360.40936167343773</c:v>
                </c:pt>
                <c:pt idx="41">
                  <c:v>353.34251108817097</c:v>
                </c:pt>
                <c:pt idx="42">
                  <c:v>346.41422619352699</c:v>
                </c:pt>
                <c:pt idx="43">
                  <c:v>339.62179001503728</c:v>
                </c:pt>
                <c:pt idx="44">
                  <c:v>332.96253885223985</c:v>
                </c:pt>
                <c:pt idx="45">
                  <c:v>326.43386123409033</c:v>
                </c:pt>
                <c:pt idx="46">
                  <c:v>320.03319689485608</c:v>
                </c:pt>
                <c:pt idx="47">
                  <c:v>313.75803577009049</c:v>
                </c:pt>
                <c:pt idx="48">
                  <c:v>307.6059170122935</c:v>
                </c:pt>
                <c:pt idx="49">
                  <c:v>301.57442802587389</c:v>
                </c:pt>
                <c:pt idx="50">
                  <c:v>295.66120352103309</c:v>
                </c:pt>
                <c:pt idx="51">
                  <c:v>289.86392458620048</c:v>
                </c:pt>
                <c:pt idx="52">
                  <c:v>284.18031777865656</c:v>
                </c:pt>
                <c:pt idx="53">
                  <c:v>278.60815423298675</c:v>
                </c:pt>
                <c:pt idx="54">
                  <c:v>273.1452487870161</c:v>
                </c:pt>
                <c:pt idx="55">
                  <c:v>267.78945912488342</c:v>
                </c:pt>
                <c:pt idx="56">
                  <c:v>262.53868493691738</c:v>
                </c:pt>
                <c:pt idx="57">
                  <c:v>257.39086709598553</c:v>
                </c:pt>
                <c:pt idx="58">
                  <c:v>252.34398684999314</c:v>
                </c:pt>
                <c:pt idx="59">
                  <c:v>247.39606503021653</c:v>
                </c:pt>
                <c:pt idx="60">
                  <c:v>242.54516127515768</c:v>
                </c:pt>
                <c:pt idx="61">
                  <c:v>237.78937326961841</c:v>
                </c:pt>
                <c:pt idx="62">
                  <c:v>233.12683599869467</c:v>
                </c:pt>
                <c:pt idx="63">
                  <c:v>228.55572101639802</c:v>
                </c:pt>
                <c:pt idx="64">
                  <c:v>224.07423572861742</c:v>
                </c:pt>
                <c:pt idx="65">
                  <c:v>219.68062269014223</c:v>
                </c:pt>
                <c:pt idx="66">
                  <c:v>215.37315891546706</c:v>
                </c:pt>
                <c:pt idx="67">
                  <c:v>211.15015520311175</c:v>
                </c:pt>
                <c:pt idx="68">
                  <c:v>207.00995547318902</c:v>
                </c:pt>
                <c:pt idx="69">
                  <c:v>202.95093611796167</c:v>
                </c:pt>
                <c:pt idx="70">
                  <c:v>198.97150536513345</c:v>
                </c:pt>
                <c:pt idx="71">
                  <c:v>195.07010265362496</c:v>
                </c:pt>
                <c:pt idx="72">
                  <c:v>191.24519802158841</c:v>
                </c:pt>
                <c:pt idx="73">
                  <c:v>187.49529150642311</c:v>
                </c:pt>
                <c:pt idx="74">
                  <c:v>183.81891255655444</c:v>
                </c:pt>
                <c:pt idx="75">
                  <c:v>180.21461945474721</c:v>
                </c:pt>
                <c:pt idx="76">
                  <c:v>176.68099875272608</c:v>
                </c:pt>
                <c:pt idx="77">
                  <c:v>173.21666471688255</c:v>
                </c:pt>
                <c:pt idx="78">
                  <c:v>169.82025878484956</c:v>
                </c:pt>
                <c:pt idx="79">
                  <c:v>166.49044903273216</c:v>
                </c:pt>
                <c:pt idx="80">
                  <c:v>163.22592965278452</c:v>
                </c:pt>
                <c:pt idx="81">
                  <c:v>160.02542044132812</c:v>
                </c:pt>
                <c:pt idx="82">
                  <c:v>156.88766629671144</c:v>
                </c:pt>
                <c:pt idx="83">
                  <c:v>153.81143672711315</c:v>
                </c:pt>
                <c:pt idx="84">
                  <c:v>150.79552536799602</c:v>
                </c:pt>
                <c:pt idx="85">
                  <c:v>147.83874950902322</c:v>
                </c:pt>
                <c:pt idx="86">
                  <c:v>144.93994963025003</c:v>
                </c:pt>
                <c:pt idx="87">
                  <c:v>142.0979889474103</c:v>
                </c:pt>
                <c:pt idx="88">
                  <c:v>139.31175296611855</c:v>
                </c:pt>
                <c:pt idx="89">
                  <c:v>136.58014904481348</c:v>
                </c:pt>
                <c:pt idx="90">
                  <c:v>133.90210596627114</c:v>
                </c:pt>
                <c:pt idx="91">
                  <c:v>131.27657351751947</c:v>
                </c:pt>
                <c:pt idx="92">
                  <c:v>128.70252207799035</c:v>
                </c:pt>
                <c:pt idx="93">
                  <c:v>126.17894221574677</c:v>
                </c:pt>
                <c:pt idx="94">
                  <c:v>123.70484429162696</c:v>
                </c:pt>
                <c:pt idx="95">
                  <c:v>121.27925807115092</c:v>
                </c:pt>
                <c:pt idx="96">
                  <c:v>118.90123234403616</c:v>
                </c:pt>
                <c:pt idx="97">
                  <c:v>116.56983455117394</c:v>
                </c:pt>
                <c:pt idx="98">
                  <c:v>114.28415041892001</c:v>
                </c:pt>
                <c:pt idx="99">
                  <c:v>112.0432836005559</c:v>
                </c:pt>
                <c:pt idx="100">
                  <c:v>109.84635532478018</c:v>
                </c:pt>
                <c:pt idx="101">
                  <c:v>107.69250405109266</c:v>
                </c:pt>
                <c:pt idx="102">
                  <c:v>105.58088513193493</c:v>
                </c:pt>
                <c:pt idx="103">
                  <c:v>103.51067048145646</c:v>
                </c:pt>
                <c:pt idx="104">
                  <c:v>101.48104825077462</c:v>
                </c:pt>
                <c:pt idx="105">
                  <c:v>99.491222509602892</c:v>
                </c:pt>
                <c:pt idx="106">
                  <c:v>97.540412934121179</c:v>
                </c:pt>
                <c:pt idx="107">
                  <c:v>95.627854500966592</c:v>
                </c:pt>
                <c:pt idx="108">
                  <c:v>93.752797187224147</c:v>
                </c:pt>
                <c:pt idx="109">
                  <c:v>91.914505676300237</c:v>
                </c:pt>
                <c:pt idx="110">
                  <c:v>90.112259069563081</c:v>
                </c:pt>
                <c:pt idx="111">
                  <c:v>88.345350603637527</c:v>
                </c:pt>
                <c:pt idx="112">
                  <c:v>86.613087373242863</c:v>
                </c:pt>
                <c:pt idx="113">
                  <c:v>84.914790059465119</c:v>
                </c:pt>
                <c:pt idx="114">
                  <c:v>83.249792663357766</c:v>
                </c:pt>
                <c:pt idx="115">
                  <c:v>81.617442244765471</c:v>
                </c:pt>
                <c:pt idx="116">
                  <c:v>80.017098666269135</c:v>
                </c:pt>
                <c:pt idx="117">
                  <c:v>78.448134342151747</c:v>
                </c:pt>
                <c:pt idx="118">
                  <c:v>76.909933992286184</c:v>
                </c:pt>
                <c:pt idx="119">
                  <c:v>75.401894400848974</c:v>
                </c:pt>
                <c:pt idx="120">
                  <c:v>73.923424179765036</c:v>
                </c:pt>
                <c:pt idx="121">
                  <c:v>72.473943536790813</c:v>
                </c:pt>
                <c:pt idx="122">
                  <c:v>71.052884048144747</c:v>
                </c:pt>
                <c:pt idx="123">
                  <c:v>69.659688435596024</c:v>
                </c:pt>
                <c:pt idx="124">
                  <c:v>68.29381034792398</c:v>
                </c:pt>
                <c:pt idx="125">
                  <c:v>66.954714146662909</c:v>
                </c:pt>
                <c:pt idx="126">
                  <c:v>65.64187469604758</c:v>
                </c:pt>
                <c:pt idx="127">
                  <c:v>64.354777157077777</c:v>
                </c:pt>
                <c:pt idx="128">
                  <c:v>63.092916785620545</c:v>
                </c:pt>
                <c:pt idx="129">
                  <c:v>61.855798734471421</c:v>
                </c:pt>
                <c:pt idx="130">
                  <c:v>60.642937859296595</c:v>
                </c:pt>
                <c:pt idx="131">
                  <c:v>59.453858528380344</c:v>
                </c:pt>
                <c:pt idx="132">
                  <c:v>58.288094436102661</c:v>
                </c:pt>
                <c:pt idx="133">
                  <c:v>57.145188420074454</c:v>
                </c:pt>
                <c:pt idx="134">
                  <c:v>56.024692281858037</c:v>
                </c:pt>
                <c:pt idx="135">
                  <c:v>54.926166611203151</c:v>
                </c:pt>
                <c:pt idx="136">
                  <c:v>53.849180613729125</c:v>
                </c:pt>
                <c:pt idx="137">
                  <c:v>52.793311941985984</c:v>
                </c:pt>
                <c:pt idx="138">
                  <c:v>51.758146529827975</c:v>
                </c:pt>
                <c:pt idx="139">
                  <c:v>50.7432784300346</c:v>
                </c:pt>
                <c:pt idx="140">
                  <c:v>49.748309655115762</c:v>
                </c:pt>
                <c:pt idx="141">
                  <c:v>48.772850021238156</c:v>
                </c:pt>
                <c:pt idx="142">
                  <c:v>47.816516995212041</c:v>
                </c:pt>
                <c:pt idx="143">
                  <c:v>46.878935544478175</c:v>
                </c:pt>
                <c:pt idx="144">
                  <c:v>45.959737990036281</c:v>
                </c:pt>
                <c:pt idx="145">
                  <c:v>45.058563862257152</c:v>
                </c:pt>
                <c:pt idx="146">
                  <c:v>44.175059759522064</c:v>
                </c:pt>
                <c:pt idx="147">
                  <c:v>43.308879209633879</c:v>
                </c:pt>
                <c:pt idx="148">
                  <c:v>42.459682533945568</c:v>
                </c:pt>
                <c:pt idx="149">
                  <c:v>41.62713671415294</c:v>
                </c:pt>
                <c:pt idx="150">
                  <c:v>40.810915261699222</c:v>
                </c:pt>
                <c:pt idx="151">
                  <c:v>40.010698089740309</c:v>
                </c:pt>
                <c:pt idx="152">
                  <c:v>39.226171387620532</c:v>
                </c:pt>
                <c:pt idx="153">
                  <c:v>38.457027497809662</c:v>
                </c:pt>
                <c:pt idx="154">
                  <c:v>37.702964795252868</c:v>
                </c:pt>
                <c:pt idx="155">
                  <c:v>36.963687569086396</c:v>
                </c:pt>
                <c:pt idx="156">
                  <c:v>36.238905906672528</c:v>
                </c:pt>
                <c:pt idx="157">
                  <c:v>35.528335579908394</c:v>
                </c:pt>
                <c:pt idx="158">
                  <c:v>34.831697933763863</c:v>
                </c:pt>
                <c:pt idx="159">
                  <c:v>34.148719777005148</c:v>
                </c:pt>
                <c:pt idx="160">
                  <c:v>33.47913327506101</c:v>
                </c:pt>
                <c:pt idx="161">
                  <c:v>32.822675844989476</c:v>
                </c:pt>
                <c:pt idx="162">
                  <c:v>32.179090052504264</c:v>
                </c:pt>
                <c:pt idx="163">
                  <c:v>31.548123511020087</c:v>
                </c:pt>
                <c:pt idx="164">
                  <c:v>30.929528782677533</c:v>
                </c:pt>
                <c:pt idx="165">
                  <c:v>30.323063281308634</c:v>
                </c:pt>
                <c:pt idx="166">
                  <c:v>29.728489177305018</c:v>
                </c:pt>
                <c:pt idx="167">
                  <c:v>29.145573304351384</c:v>
                </c:pt>
                <c:pt idx="168">
                  <c:v>28.574087067987776</c:v>
                </c:pt>
                <c:pt idx="169">
                  <c:v>28.013806355964615</c:v>
                </c:pt>
                <c:pt idx="170">
                  <c:v>27.464511450355644</c:v>
                </c:pt>
                <c:pt idx="171">
                  <c:v>26.925986941393948</c:v>
                </c:pt>
                <c:pt idx="172">
                  <c:v>26.398021642997584</c:v>
                </c:pt>
                <c:pt idx="173">
                  <c:v>25.880408509951515</c:v>
                </c:pt>
                <c:pt idx="174">
                  <c:v>25.37294455671336</c:v>
                </c:pt>
                <c:pt idx="175">
                  <c:v>24.875430777811289</c:v>
                </c:pt>
                <c:pt idx="176">
                  <c:v>24.387672069802573</c:v>
                </c:pt>
                <c:pt idx="177">
                  <c:v>23.909477154762534</c:v>
                </c:pt>
                <c:pt idx="178">
                  <c:v>23.440658505273493</c:v>
                </c:pt>
                <c:pt idx="179">
                  <c:v>22.981032270884704</c:v>
                </c:pt>
                <c:pt idx="180">
                  <c:v>22.530418206014041</c:v>
                </c:pt>
                <c:pt idx="181">
                  <c:v>22.088639599263534</c:v>
                </c:pt>
                <c:pt idx="182">
                  <c:v>21.65552320412074</c:v>
                </c:pt>
                <c:pt idx="183">
                  <c:v>21.23089917101894</c:v>
                </c:pt>
                <c:pt idx="184">
                  <c:v>20.81460098072948</c:v>
                </c:pt>
                <c:pt idx="185">
                  <c:v>20.406465379060108</c:v>
                </c:pt>
                <c:pt idx="186">
                  <c:v>20.006332312833695</c:v>
                </c:pt>
                <c:pt idx="187">
                  <c:v>19.614044867122338</c:v>
                </c:pt>
                <c:pt idx="188">
                  <c:v>19.229449203712033</c:v>
                </c:pt>
                <c:pt idx="189">
                  <c:v>18.852394500774011</c:v>
                </c:pt>
                <c:pt idx="190">
                  <c:v>18.482732893718893</c:v>
                </c:pt>
                <c:pt idx="191">
                  <c:v>18.120319417210606</c:v>
                </c:pt>
                <c:pt idx="192">
                  <c:v>17.765011948317191</c:v>
                </c:pt>
                <c:pt idx="193">
                  <c:v>17.416671150776359</c:v>
                </c:pt>
                <c:pt idx="194">
                  <c:v>17.0751604203538</c:v>
                </c:pt>
                <c:pt idx="195">
                  <c:v>16.740345831272897</c:v>
                </c:pt>
                <c:pt idx="196">
                  <c:v>16.412096083694813</c:v>
                </c:pt>
                <c:pt idx="197">
                  <c:v>16.090282452228362</c:v>
                </c:pt>
                <c:pt idx="198">
                  <c:v>15.77477873544947</c:v>
                </c:pt>
                <c:pt idx="199">
                  <c:v>15.465461206410398</c:v>
                </c:pt>
                <c:pt idx="200">
                  <c:v>15.162208564119391</c:v>
                </c:pt>
                <c:pt idx="201">
                  <c:v>14.864901885971664</c:v>
                </c:pt>
                <c:pt idx="202">
                  <c:v>14.573424581113066</c:v>
                </c:pt>
                <c:pt idx="203">
                  <c:v>14.2876623447182</c:v>
                </c:pt>
                <c:pt idx="204">
                  <c:v>14.007503113164976</c:v>
                </c:pt>
                <c:pt idx="205">
                  <c:v>13.732837020088114</c:v>
                </c:pt>
                <c:pt idx="206">
                  <c:v>13.463556353294297</c:v>
                </c:pt>
                <c:pt idx="207">
                  <c:v>13.199555512522068</c:v>
                </c:pt>
                <c:pt idx="208">
                  <c:v>12.940730968029998</c:v>
                </c:pt>
                <c:pt idx="209">
                  <c:v>12.68698121999676</c:v>
                </c:pt>
                <c:pt idx="210">
                  <c:v>12.438206758717287</c:v>
                </c:pt>
                <c:pt idx="211">
                  <c:v>12.194310025579364</c:v>
                </c:pt>
                <c:pt idx="212">
                  <c:v>11.955195374805347</c:v>
                </c:pt>
                <c:pt idx="213">
                  <c:v>11.720769035944006</c:v>
                </c:pt>
                <c:pt idx="214">
                  <c:v>11.490939077097813</c:v>
                </c:pt>
                <c:pt idx="215">
                  <c:v>11.265615368871202</c:v>
                </c:pt>
                <c:pt idx="216">
                  <c:v>11.044709549025724</c:v>
                </c:pt>
                <c:pt idx="217">
                  <c:v>10.828134987828173</c:v>
                </c:pt>
                <c:pt idx="218">
                  <c:v>10.615806754078163</c:v>
                </c:pt>
                <c:pt idx="219">
                  <c:v>10.407641581801752</c:v>
                </c:pt>
                <c:pt idx="220">
                  <c:v>10.203557837598137</c:v>
                </c:pt>
                <c:pt idx="221">
                  <c:v>10.003475488626538</c:v>
                </c:pt>
                <c:pt idx="222">
                  <c:v>9.8073160712207965</c:v>
                </c:pt>
                <c:pt idx="223">
                  <c:v>9.6150026601192877</c:v>
                </c:pt>
                <c:pt idx="224">
                  <c:v>9.4264598382981575</c:v>
                </c:pt>
                <c:pt idx="225">
                  <c:v>9.2416136673960221</c:v>
                </c:pt>
                <c:pt idx="226">
                  <c:v>9.0603916587185385</c:v>
                </c:pt>
                <c:pt idx="227">
                  <c:v>8.8827227448114527</c:v>
                </c:pt>
                <c:pt idx="228">
                  <c:v>8.7085372515910162</c:v>
                </c:pt>
                <c:pt idx="229">
                  <c:v>8.5377668710208194</c:v>
                </c:pt>
                <c:pt idx="230">
                  <c:v>8.3703446343243293</c:v>
                </c:pt>
                <c:pt idx="231">
                  <c:v>8.2062048857226095</c:v>
                </c:pt>
                <c:pt idx="232">
                  <c:v>8.045283256686977</c:v>
                </c:pt>
                <c:pt idx="233">
                  <c:v>7.8875166406964254</c:v>
                </c:pt>
                <c:pt idx="234">
                  <c:v>7.7328431684899872</c:v>
                </c:pt>
                <c:pt idx="235">
                  <c:v>7.5812021838042556</c:v>
                </c:pt>
                <c:pt idx="236">
                  <c:v>7.4325342195866391</c:v>
                </c:pt>
                <c:pt idx="237">
                  <c:v>7.2867809746749375</c:v>
                </c:pt>
                <c:pt idx="238">
                  <c:v>7.1438852909341408</c:v>
                </c:pt>
                <c:pt idx="239">
                  <c:v>7.0037911308414849</c:v>
                </c:pt>
                <c:pt idx="240">
                  <c:v>6.8664435555109389</c:v>
                </c:pt>
                <c:pt idx="241">
                  <c:v>6.731788703148557</c:v>
                </c:pt>
                <c:pt idx="242">
                  <c:v>6.5997737679302055</c:v>
                </c:pt>
                <c:pt idx="243">
                  <c:v>6.4703469792933896</c:v>
                </c:pt>
                <c:pt idx="244">
                  <c:v>6.3434575816350858</c:v>
                </c:pt>
                <c:pt idx="245">
                  <c:v>6.2190558144075707</c:v>
                </c:pt>
                <c:pt idx="246">
                  <c:v>6.0970928926044978</c:v>
                </c:pt>
                <c:pt idx="247">
                  <c:v>5.9775209876295063</c:v>
                </c:pt>
                <c:pt idx="248">
                  <c:v>5.860293208539928</c:v>
                </c:pt>
                <c:pt idx="249">
                  <c:v>5.7453635836581736</c:v>
                </c:pt>
                <c:pt idx="250">
                  <c:v>5.632687042543628</c:v>
                </c:pt>
                <c:pt idx="251">
                  <c:v>5.5222193983179668</c:v>
                </c:pt>
                <c:pt idx="252">
                  <c:v>5.4139173303369743</c:v>
                </c:pt>
                <c:pt idx="253">
                  <c:v>5.3077383672020559</c:v>
                </c:pt>
                <c:pt idx="254">
                  <c:v>5.2036408701047927</c:v>
                </c:pt>
                <c:pt idx="255">
                  <c:v>5.1015840164979949</c:v>
                </c:pt>
                <c:pt idx="256">
                  <c:v>5.0015277840868642</c:v>
                </c:pt>
                <c:pt idx="257">
                  <c:v>4.9034329351339778</c:v>
                </c:pt>
                <c:pt idx="258">
                  <c:v>4.8072610010719483</c:v>
                </c:pt>
                <c:pt idx="259">
                  <c:v>4.7129742674177066</c:v>
                </c:pt>
                <c:pt idx="260">
                  <c:v>4.6205357589825145</c:v>
                </c:pt>
                <c:pt idx="261">
                  <c:v>4.5299092253718971</c:v>
                </c:pt>
                <c:pt idx="262">
                  <c:v>4.4410591267698001</c:v>
                </c:pt>
                <c:pt idx="263">
                  <c:v>4.353950620001414</c:v>
                </c:pt>
                <c:pt idx="264">
                  <c:v>4.2685495448691873</c:v>
                </c:pt>
                <c:pt idx="265">
                  <c:v>4.1848224107566763</c:v>
                </c:pt>
                <c:pt idx="266">
                  <c:v>4.1027363834949693</c:v>
                </c:pt>
                <c:pt idx="267">
                  <c:v>4.0222592724865525</c:v>
                </c:pt>
                <c:pt idx="268">
                  <c:v>3.9433595180815484</c:v>
                </c:pt>
                <c:pt idx="269">
                  <c:v>3.8660061792013871</c:v>
                </c:pt>
                <c:pt idx="270">
                  <c:v>3.7901689212050611</c:v>
                </c:pt>
                <c:pt idx="271">
                  <c:v>3.7158180039931814</c:v>
                </c:pt>
                <c:pt idx="272">
                  <c:v>3.6429242703452163</c:v>
                </c:pt>
                <c:pt idx="273">
                  <c:v>3.5714591344852815</c:v>
                </c:pt>
                <c:pt idx="274">
                  <c:v>3.5013945708720406</c:v>
                </c:pt>
                <c:pt idx="275">
                  <c:v>3.4327031032083104</c:v>
                </c:pt>
                <c:pt idx="276">
                  <c:v>3.365357793666047</c:v>
                </c:pt>
                <c:pt idx="277">
                  <c:v>3.2993322323224938</c:v>
                </c:pt>
                <c:pt idx="278">
                  <c:v>3.2346005268033724</c:v>
                </c:pt>
                <c:pt idx="279">
                  <c:v>3.1711372921290066</c:v>
                </c:pt>
                <c:pt idx="280">
                  <c:v>3.108917640759445</c:v>
                </c:pt>
                <c:pt idx="281">
                  <c:v>3.0479171728346515</c:v>
                </c:pt>
                <c:pt idx="282">
                  <c:v>2.9881119666059415</c:v>
                </c:pt>
                <c:pt idx="283">
                  <c:v>2.9294785690549219</c:v>
                </c:pt>
                <c:pt idx="284">
                  <c:v>2.8719939866962365</c:v>
                </c:pt>
                <c:pt idx="285">
                  <c:v>2.8156356765605275</c:v>
                </c:pt>
                <c:pt idx="286">
                  <c:v>2.7603815373540721</c:v>
                </c:pt>
                <c:pt idx="287">
                  <c:v>2.7062099007916247</c:v>
                </c:pt>
                <c:pt idx="288">
                  <c:v>2.6530995230990606</c:v>
                </c:pt>
                <c:pt idx="289">
                  <c:v>2.6010295766825093</c:v>
                </c:pt>
                <c:pt idx="290">
                  <c:v>2.5499796419606842</c:v>
                </c:pt>
                <c:pt idx="291">
                  <c:v>2.4999296993572253</c:v>
                </c:pt>
                <c:pt idx="292">
                  <c:v>2.4508601214499048</c:v>
                </c:pt>
                <c:pt idx="293">
                  <c:v>2.4027516652736218</c:v>
                </c:pt>
                <c:pt idx="294">
                  <c:v>2.3555854647741636</c:v>
                </c:pt>
                <c:pt idx="295">
                  <c:v>2.30934302340978</c:v>
                </c:pt>
                <c:pt idx="296">
                  <c:v>2.2640062068976632</c:v>
                </c:pt>
                <c:pt idx="297">
                  <c:v>2.2195572361024904</c:v>
                </c:pt>
                <c:pt idx="298">
                  <c:v>2.1759786800642473</c:v>
                </c:pt>
                <c:pt idx="299">
                  <c:v>2.1332534491625879</c:v>
                </c:pt>
                <c:pt idx="300">
                  <c:v>2.0913647884150537</c:v>
                </c:pt>
                <c:pt idx="301">
                  <c:v>2.0502962709065309</c:v>
                </c:pt>
                <c:pt idx="302">
                  <c:v>2.010031791347362</c:v>
                </c:pt>
                <c:pt idx="303">
                  <c:v>1.9705555597575823</c:v>
                </c:pt>
                <c:pt idx="304">
                  <c:v>1.9318520952748142</c:v>
                </c:pt>
                <c:pt idx="305">
                  <c:v>1.8939062200833918</c:v>
                </c:pt>
                <c:pt idx="306">
                  <c:v>1.8567030534623157</c:v>
                </c:pt>
                <c:pt idx="307">
                  <c:v>1.8202280059497347</c:v>
                </c:pt>
                <c:pt idx="308">
                  <c:v>1.784466773621638</c:v>
                </c:pt>
                <c:pt idx="309">
                  <c:v>1.7494053324825336</c:v>
                </c:pt>
                <c:pt idx="310">
                  <c:v>1.7150299329659018</c:v>
                </c:pt>
                <c:pt idx="311">
                  <c:v>1.6813270945422734</c:v>
                </c:pt>
                <c:pt idx="312">
                  <c:v>1.6482836004328176</c:v>
                </c:pt>
                <c:pt idx="313">
                  <c:v>1.6158864924263636</c:v>
                </c:pt>
                <c:pt idx="314">
                  <c:v>1.5841230657978285</c:v>
                </c:pt>
                <c:pt idx="315">
                  <c:v>1.5529808643260523</c:v>
                </c:pt>
                <c:pt idx="316">
                  <c:v>1.5224476754090963</c:v>
                </c:pt>
                <c:pt idx="317">
                  <c:v>1.4925115252750778</c:v>
                </c:pt>
                <c:pt idx="318">
                  <c:v>1.4631606742866723</c:v>
                </c:pt>
                <c:pt idx="319">
                  <c:v>1.4343836123374429</c:v>
                </c:pt>
                <c:pt idx="320">
                  <c:v>1.4061690543381791</c:v>
                </c:pt>
                <c:pt idx="321">
                  <c:v>1.3785059357914955</c:v>
                </c:pt>
                <c:pt idx="322">
                  <c:v>1.3513834084529357</c:v>
                </c:pt>
                <c:pt idx="323">
                  <c:v>1.3247908360768932</c:v>
                </c:pt>
                <c:pt idx="324">
                  <c:v>1.2987177902456779</c:v>
                </c:pt>
                <c:pt idx="325">
                  <c:v>1.2731540462800899</c:v>
                </c:pt>
                <c:pt idx="326">
                  <c:v>1.2480895792299032</c:v>
                </c:pt>
                <c:pt idx="327">
                  <c:v>1.2235145599426815</c:v>
                </c:pt>
                <c:pt idx="328">
                  <c:v>1.1994193512093909</c:v>
                </c:pt>
                <c:pt idx="329">
                  <c:v>1.1757945039852928</c:v>
                </c:pt>
                <c:pt idx="330">
                  <c:v>1.1526307536846419</c:v>
                </c:pt>
                <c:pt idx="331">
                  <c:v>1.1299190165477317</c:v>
                </c:pt>
                <c:pt idx="332">
                  <c:v>1.1076503860788665</c:v>
                </c:pt>
                <c:pt idx="333">
                  <c:v>1.0858161295538615</c:v>
                </c:pt>
                <c:pt idx="334">
                  <c:v>1.0644076845957082</c:v>
                </c:pt>
                <c:pt idx="335">
                  <c:v>1.0434166558170543</c:v>
                </c:pt>
                <c:pt idx="336">
                  <c:v>1.0228348115281887</c:v>
                </c:pt>
                <c:pt idx="337">
                  <c:v>1.0026540805092412</c:v>
                </c:pt>
                <c:pt idx="338">
                  <c:v>0.9828665488453312</c:v>
                </c:pt>
                <c:pt idx="339">
                  <c:v>0.96346445682342163</c:v>
                </c:pt>
                <c:pt idx="340">
                  <c:v>0.94444019588967365</c:v>
                </c:pt>
                <c:pt idx="341">
                  <c:v>0.92578630566609688</c:v>
                </c:pt>
                <c:pt idx="342">
                  <c:v>0.90749547102533579</c:v>
                </c:pt>
                <c:pt idx="343">
                  <c:v>0.88956051922244195</c:v>
                </c:pt>
                <c:pt idx="344">
                  <c:v>0.87197441708251544</c:v>
                </c:pt>
                <c:pt idx="345">
                  <c:v>0.85473026824310572</c:v>
                </c:pt>
                <c:pt idx="346">
                  <c:v>0.83782131045029717</c:v>
                </c:pt>
                <c:pt idx="347">
                  <c:v>0.82124091290742451</c:v>
                </c:pt>
                <c:pt idx="348">
                  <c:v>0.80498257367537274</c:v>
                </c:pt>
                <c:pt idx="349">
                  <c:v>0.78903991712345067</c:v>
                </c:pt>
                <c:pt idx="350">
                  <c:v>0.77340669142983787</c:v>
                </c:pt>
                <c:pt idx="351">
                  <c:v>0.7580767661306308</c:v>
                </c:pt>
                <c:pt idx="352">
                  <c:v>0.74304412971652456</c:v>
                </c:pt>
                <c:pt idx="353">
                  <c:v>0.72830288727619685</c:v>
                </c:pt>
                <c:pt idx="354">
                  <c:v>0.71384725818546935</c:v>
                </c:pt>
                <c:pt idx="355">
                  <c:v>0.6996715738413446</c:v>
                </c:pt>
                <c:pt idx="356">
                  <c:v>0.68577027544003544</c:v>
                </c:pt>
                <c:pt idx="357">
                  <c:v>0.67213791179811788</c:v>
                </c:pt>
                <c:pt idx="358">
                  <c:v>0.6587691372159572</c:v>
                </c:pt>
                <c:pt idx="359">
                  <c:v>0.64565870938257641</c:v>
                </c:pt>
                <c:pt idx="360">
                  <c:v>0.63280148732114727</c:v>
                </c:pt>
                <c:pt idx="361">
                  <c:v>0.62019242937430663</c:v>
                </c:pt>
                <c:pt idx="362">
                  <c:v>0.60782659122851102</c:v>
                </c:pt>
                <c:pt idx="363">
                  <c:v>0.59569912397666336</c:v>
                </c:pt>
                <c:pt idx="364">
                  <c:v>0.58380527221825862</c:v>
                </c:pt>
                <c:pt idx="365">
                  <c:v>0.5721403721963062</c:v>
                </c:pt>
                <c:pt idx="366">
                  <c:v>0.56069984997031397</c:v>
                </c:pt>
                <c:pt idx="367">
                  <c:v>0.54947921962461754</c:v>
                </c:pt>
                <c:pt idx="368">
                  <c:v>0.53847408151136733</c:v>
                </c:pt>
                <c:pt idx="369">
                  <c:v>0.52768012052748914</c:v>
                </c:pt>
                <c:pt idx="370">
                  <c:v>0.51709310442495682</c:v>
                </c:pt>
                <c:pt idx="371">
                  <c:v>0.50670888215372334</c:v>
                </c:pt>
                <c:pt idx="372">
                  <c:v>0.49652338223667086</c:v>
                </c:pt>
                <c:pt idx="373">
                  <c:v>0.48653261117595947</c:v>
                </c:pt>
                <c:pt idx="374">
                  <c:v>0.47673265189015862</c:v>
                </c:pt>
                <c:pt idx="375">
                  <c:v>0.46711966218156686</c:v>
                </c:pt>
                <c:pt idx="376">
                  <c:v>0.45768987323313348</c:v>
                </c:pt>
                <c:pt idx="377">
                  <c:v>0.44843958813440893</c:v>
                </c:pt>
                <c:pt idx="378">
                  <c:v>0.43936518043596634</c:v>
                </c:pt>
                <c:pt idx="379">
                  <c:v>0.43046309273174654</c:v>
                </c:pt>
                <c:pt idx="380">
                  <c:v>0.42172983526879226</c:v>
                </c:pt>
                <c:pt idx="381">
                  <c:v>0.41316198458385039</c:v>
                </c:pt>
                <c:pt idx="382">
                  <c:v>0.40475618216633241</c:v>
                </c:pt>
                <c:pt idx="383">
                  <c:v>0.39650913314713804</c:v>
                </c:pt>
                <c:pt idx="384">
                  <c:v>0.38841760501285449</c:v>
                </c:pt>
                <c:pt idx="385">
                  <c:v>0.38047842634486412</c:v>
                </c:pt>
                <c:pt idx="386">
                  <c:v>0.37268848558289697</c:v>
                </c:pt>
                <c:pt idx="387">
                  <c:v>0.36504472981258518</c:v>
                </c:pt>
                <c:pt idx="388">
                  <c:v>0.35754416357658209</c:v>
                </c:pt>
                <c:pt idx="389">
                  <c:v>0.35018384770882827</c:v>
                </c:pt>
                <c:pt idx="390">
                  <c:v>0.34296089819155473</c:v>
                </c:pt>
                <c:pt idx="391">
                  <c:v>0.33587248503462919</c:v>
                </c:pt>
                <c:pt idx="392">
                  <c:v>0.32891583117686501</c:v>
                </c:pt>
                <c:pt idx="393">
                  <c:v>0.32208821140892502</c:v>
                </c:pt>
                <c:pt idx="394">
                  <c:v>0.31538695131746886</c:v>
                </c:pt>
                <c:pt idx="395">
                  <c:v>0.30880942625020552</c:v>
                </c:pt>
                <c:pt idx="396">
                  <c:v>0.30235306030152864</c:v>
                </c:pt>
                <c:pt idx="397">
                  <c:v>0.29601532531842845</c:v>
                </c:pt>
                <c:pt idx="398">
                  <c:v>0.28979373992639207</c:v>
                </c:pt>
                <c:pt idx="399">
                  <c:v>0.28368586857501804</c:v>
                </c:pt>
                <c:pt idx="400">
                  <c:v>0.27768932060309442</c:v>
                </c:pt>
                <c:pt idx="401">
                  <c:v>0.27180174932290541</c:v>
                </c:pt>
                <c:pt idx="402">
                  <c:v>0.26602085112355411</c:v>
                </c:pt>
                <c:pt idx="403">
                  <c:v>0.26034436459311222</c:v>
                </c:pt>
                <c:pt idx="404">
                  <c:v>0.25477006965942978</c:v>
                </c:pt>
                <c:pt idx="405">
                  <c:v>0.24929578674946484</c:v>
                </c:pt>
                <c:pt idx="406">
                  <c:v>0.2439193759670234</c:v>
                </c:pt>
                <c:pt idx="407">
                  <c:v>0.23863873628882395</c:v>
                </c:pt>
                <c:pt idx="408">
                  <c:v>0.23345180477884339</c:v>
                </c:pt>
                <c:pt idx="409">
                  <c:v>0.22835655582093017</c:v>
                </c:pt>
                <c:pt idx="410">
                  <c:v>0.22335100036971389</c:v>
                </c:pt>
                <c:pt idx="411">
                  <c:v>0.21843318521988561</c:v>
                </c:pt>
                <c:pt idx="412">
                  <c:v>0.21360119229397115</c:v>
                </c:pt>
                <c:pt idx="413">
                  <c:v>0.20885313794877364</c:v>
                </c:pt>
                <c:pt idx="414">
                  <c:v>0.20418717230072569</c:v>
                </c:pt>
                <c:pt idx="415">
                  <c:v>0.19960147857045574</c:v>
                </c:pt>
                <c:pt idx="416">
                  <c:v>0.19509427244695368</c:v>
                </c:pt>
                <c:pt idx="417">
                  <c:v>0.19066380147180395</c:v>
                </c:pt>
                <c:pt idx="418">
                  <c:v>0.1863083444440547</c:v>
                </c:pt>
                <c:pt idx="419">
                  <c:v>0.18202621084639853</c:v>
                </c:pt>
                <c:pt idx="420">
                  <c:v>0.17781574029346942</c:v>
                </c:pt>
                <c:pt idx="421">
                  <c:v>0.17367530200319961</c:v>
                </c:pt>
                <c:pt idx="422">
                  <c:v>0.16960329429234436</c:v>
                </c:pt>
                <c:pt idx="423">
                  <c:v>0.16559814409746984</c:v>
                </c:pt>
                <c:pt idx="424">
                  <c:v>0.16165830652291055</c:v>
                </c:pt>
                <c:pt idx="425">
                  <c:v>0.15778226441745066</c:v>
                </c:pt>
                <c:pt idx="426">
                  <c:v>0.15396852798176677</c:v>
                </c:pt>
                <c:pt idx="427">
                  <c:v>0.1502156344089963</c:v>
                </c:pt>
                <c:pt idx="428">
                  <c:v>0.14652214756117832</c:v>
                </c:pt>
                <c:pt idx="429">
                  <c:v>0.14288665768475409</c:v>
                </c:pt>
                <c:pt idx="430">
                  <c:v>0.13930778116883094</c:v>
                </c:pt>
                <c:pt idx="431">
                  <c:v>0.1357841603505163</c:v>
                </c:pt>
                <c:pt idx="432">
                  <c:v>0.13231446337233524</c:v>
                </c:pt>
                <c:pt idx="433">
                  <c:v>0.12889738409757606</c:v>
                </c:pt>
                <c:pt idx="434">
                  <c:v>0.12553164209038892</c:v>
                </c:pt>
                <c:pt idx="435">
                  <c:v>0.12221598266862166</c:v>
                </c:pt>
                <c:pt idx="436">
                  <c:v>0.11894917703875256</c:v>
                </c:pt>
                <c:pt idx="437">
                  <c:v>0.11573002252391699</c:v>
                </c:pt>
                <c:pt idx="438">
                  <c:v>0.112557342897979</c:v>
                </c:pt>
                <c:pt idx="439">
                  <c:v>0.10942998884094135</c:v>
                </c:pt>
                <c:pt idx="440">
                  <c:v>0.10634683853380193</c:v>
                </c:pt>
                <c:pt idx="441">
                  <c:v>0.10330679841435951</c:v>
                </c:pt>
                <c:pt idx="442">
                  <c:v>0.10030880411958315</c:v>
                </c:pt>
                <c:pt idx="443">
                  <c:v>9.7351821645154449E-2</c:v>
                </c:pt>
                <c:pt idx="444">
                  <c:v>9.4434848758883694E-2</c:v>
                </c:pt>
                <c:pt idx="445">
                  <c:v>9.1556916712164468E-2</c:v>
                </c:pt>
                <c:pt idx="446">
                  <c:v>8.87170923028021E-2</c:v>
                </c:pt>
                <c:pt idx="447">
                  <c:v>8.5914480353880579E-2</c:v>
                </c:pt>
                <c:pt idx="448">
                  <c:v>8.314822668737433E-2</c:v>
                </c:pt>
                <c:pt idx="449">
                  <c:v>8.0417521688700214E-2</c:v>
                </c:pt>
                <c:pt idx="450">
                  <c:v>7.7721604580279727E-2</c:v>
                </c:pt>
                <c:pt idx="451">
                  <c:v>7.5059768549668393E-2</c:v>
                </c:pt>
                <c:pt idx="452">
                  <c:v>7.2431366912502473E-2</c:v>
                </c:pt>
                <c:pt idx="453">
                  <c:v>6.9835820534510748E-2</c:v>
                </c:pt>
                <c:pt idx="454">
                  <c:v>6.7272626792888215E-2</c:v>
                </c:pt>
                <c:pt idx="455">
                  <c:v>6.4741370429062944E-2</c:v>
                </c:pt>
                <c:pt idx="456">
                  <c:v>6.2241736737099589E-2</c:v>
                </c:pt>
                <c:pt idx="457">
                  <c:v>5.9773527651031416E-2</c:v>
                </c:pt>
                <c:pt idx="458">
                  <c:v>5.7336681448702083E-2</c:v>
                </c:pt>
                <c:pt idx="459">
                  <c:v>5.4931296990349016E-2</c:v>
                </c:pt>
                <c:pt idx="460">
                  <c:v>5.255766367179103E-2</c:v>
                </c:pt>
                <c:pt idx="461">
                  <c:v>5.0216298613752396E-2</c:v>
                </c:pt>
                <c:pt idx="462">
                  <c:v>4.7907993054999577E-2</c:v>
                </c:pt>
                <c:pt idx="463">
                  <c:v>4.5633870498058025E-2</c:v>
                </c:pt>
                <c:pt idx="464">
                  <c:v>4.339545990844218E-2</c:v>
                </c:pt>
                <c:pt idx="465">
                  <c:v>4.1194788230372939E-2</c:v>
                </c:pt>
                <c:pt idx="466">
                  <c:v>3.9034497686436083E-2</c:v>
                </c:pt>
                <c:pt idx="467">
                  <c:v>3.6917994780449846E-2</c:v>
                </c:pt>
                <c:pt idx="468">
                  <c:v>3.4849639552412194E-2</c:v>
                </c:pt>
                <c:pt idx="469">
                  <c:v>3.2834985201884076E-2</c:v>
                </c:pt>
                <c:pt idx="470">
                  <c:v>3.0881079104550641E-2</c:v>
                </c:pt>
                <c:pt idx="471">
                  <c:v>2.8996835198854137E-2</c:v>
                </c:pt>
                <c:pt idx="472">
                  <c:v>2.7193482137525666E-2</c:v>
                </c:pt>
                <c:pt idx="473">
                  <c:v>2.5485076773737517E-2</c:v>
                </c:pt>
                <c:pt idx="474">
                  <c:v>2.3889040775835643E-2</c:v>
                </c:pt>
                <c:pt idx="475">
                  <c:v>2.2426618991286E-2</c:v>
                </c:pt>
                <c:pt idx="476">
                  <c:v>2.1123062998278781E-2</c:v>
                </c:pt>
                <c:pt idx="477">
                  <c:v>2.0007220283936658E-2</c:v>
                </c:pt>
                <c:pt idx="478">
                  <c:v>1.9110114061986799E-2</c:v>
                </c:pt>
                <c:pt idx="479">
                  <c:v>1.8462164717084409E-2</c:v>
                </c:pt>
                <c:pt idx="480">
                  <c:v>1.8089109191748717E-2</c:v>
                </c:pt>
                <c:pt idx="481">
                  <c:v>1.8007445794272294E-2</c:v>
                </c:pt>
                <c:pt idx="482">
                  <c:v>1.8220965937255792E-2</c:v>
                </c:pt>
                <c:pt idx="483">
                  <c:v>1.871989566238012E-2</c:v>
                </c:pt>
                <c:pt idx="484">
                  <c:v>1.948306187039214E-2</c:v>
                </c:pt>
                <c:pt idx="485">
                  <c:v>2.0482064264437733E-2</c:v>
                </c:pt>
                <c:pt idx="486">
                  <c:v>2.1685776390645967E-2</c:v>
                </c:pt>
                <c:pt idx="487">
                  <c:v>2.3063892805614546E-2</c:v>
                </c:pt>
                <c:pt idx="488">
                  <c:v>2.4589072058961835E-2</c:v>
                </c:pt>
                <c:pt idx="489">
                  <c:v>2.623785158362105E-2</c:v>
                </c:pt>
                <c:pt idx="490">
                  <c:v>2.7990744755677803E-2</c:v>
                </c:pt>
                <c:pt idx="491">
                  <c:v>2.9831902336577371E-2</c:v>
                </c:pt>
                <c:pt idx="492">
                  <c:v>3.1748601295941481E-2</c:v>
                </c:pt>
                <c:pt idx="493">
                  <c:v>3.3730710323607249E-2</c:v>
                </c:pt>
                <c:pt idx="494">
                  <c:v>3.5770202804852262E-2</c:v>
                </c:pt>
                <c:pt idx="495">
                  <c:v>3.7860742503742578E-2</c:v>
                </c:pt>
                <c:pt idx="496">
                  <c:v>3.9997344182416197E-2</c:v>
                </c:pt>
                <c:pt idx="497">
                  <c:v>4.2176101459136466E-2</c:v>
                </c:pt>
                <c:pt idx="498">
                  <c:v>4.4393971090397145E-2</c:v>
                </c:pt>
                <c:pt idx="499">
                  <c:v>4.6648602916654083E-2</c:v>
                </c:pt>
                <c:pt idx="500">
                  <c:v>4.8938206023233115E-2</c:v>
                </c:pt>
                <c:pt idx="501">
                  <c:v>5.1261443309995811E-2</c:v>
                </c:pt>
                <c:pt idx="502">
                  <c:v>5.3617348229738286E-2</c:v>
                </c:pt>
                <c:pt idx="503">
                  <c:v>5.6005258798922521E-2</c:v>
                </c:pt>
                <c:pt idx="504">
                  <c:v>5.8424765077210929E-2</c:v>
                </c:pt>
                <c:pt idx="505">
                  <c:v>6.0875667175560019E-2</c:v>
                </c:pt>
                <c:pt idx="506">
                  <c:v>6.3357941523379604E-2</c:v>
                </c:pt>
                <c:pt idx="507">
                  <c:v>6.5871713641725227E-2</c:v>
                </c:pt>
                <c:pt idx="508">
                  <c:v>6.8417236065421813E-2</c:v>
                </c:pt>
                <c:pt idx="509">
                  <c:v>7.0994870360138199E-2</c:v>
                </c:pt>
                <c:pt idx="510">
                  <c:v>7.3605072412670447E-2</c:v>
                </c:pt>
                <c:pt idx="511">
                  <c:v>7.6248380350987688E-2</c:v>
                </c:pt>
                <c:pt idx="512">
                  <c:v>7.8925404587896195E-2</c:v>
                </c:pt>
                <c:pt idx="513">
                  <c:v>8.1636819588297202E-2</c:v>
                </c:pt>
                <c:pt idx="514">
                  <c:v>8.4383357042365825E-2</c:v>
                </c:pt>
                <c:pt idx="515">
                  <c:v>8.7165800191170317E-2</c:v>
                </c:pt>
                <c:pt idx="516">
                  <c:v>8.9984979101508072E-2</c:v>
                </c:pt>
                <c:pt idx="517">
                  <c:v>9.284176672626536E-2</c:v>
                </c:pt>
                <c:pt idx="518">
                  <c:v>9.5737075617848971E-2</c:v>
                </c:pt>
                <c:pt idx="519">
                  <c:v>9.8671855187033489E-2</c:v>
                </c:pt>
                <c:pt idx="520">
                  <c:v>0.10164708941934696</c:v>
                </c:pt>
                <c:pt idx="521">
                  <c:v>0.10466379497695899</c:v>
                </c:pt>
                <c:pt idx="522">
                  <c:v>0.10772301962678209</c:v>
                </c:pt>
                <c:pt idx="523">
                  <c:v>0.11082584094579824</c:v>
                </c:pt>
                <c:pt idx="524">
                  <c:v>0.11397336526297901</c:v>
                </c:pt>
                <c:pt idx="525">
                  <c:v>0.11716672680398076</c:v>
                </c:pt>
                <c:pt idx="526">
                  <c:v>0.12040708701036412</c:v>
                </c:pt>
                <c:pt idx="527">
                  <c:v>0.12369563400966632</c:v>
                </c:pt>
                <c:pt idx="528">
                  <c:v>0.12703358221642211</c:v>
                </c:pt>
                <c:pt idx="529">
                  <c:v>0.13042217204735296</c:v>
                </c:pt>
                <c:pt idx="530">
                  <c:v>0.13386266973653302</c:v>
                </c:pt>
                <c:pt idx="531">
                  <c:v>0.1373563672385</c:v>
                </c:pt>
                <c:pt idx="532">
                  <c:v>0.14090458220908292</c:v>
                </c:pt>
                <c:pt idx="533">
                  <c:v>0.14450865805523319</c:v>
                </c:pt>
                <c:pt idx="534">
                  <c:v>0.14816996404641847</c:v>
                </c:pt>
                <c:pt idx="535">
                  <c:v>0.15188989548121418</c:v>
                </c:pt>
                <c:pt idx="536">
                  <c:v>0.15566987390363687</c:v>
                </c:pt>
                <c:pt idx="537">
                  <c:v>0.15951134736453706</c:v>
                </c:pt>
                <c:pt idx="538">
                  <c:v>0.16341579072402707</c:v>
                </c:pt>
                <c:pt idx="539">
                  <c:v>0.16738470599148095</c:v>
                </c:pt>
                <c:pt idx="540">
                  <c:v>0.17141962270012531</c:v>
                </c:pt>
                <c:pt idx="541">
                  <c:v>0.17552209831365281</c:v>
                </c:pt>
                <c:pt idx="542">
                  <c:v>0.17969371866264633</c:v>
                </c:pt>
                <c:pt idx="543">
                  <c:v>0.18393609840890762</c:v>
                </c:pt>
                <c:pt idx="544">
                  <c:v>0.18825088153605332</c:v>
                </c:pt>
                <c:pt idx="545">
                  <c:v>0.19263974186496746</c:v>
                </c:pt>
                <c:pt idx="546">
                  <c:v>0.19710438359290511</c:v>
                </c:pt>
                <c:pt idx="547">
                  <c:v>0.20164654185521397</c:v>
                </c:pt>
                <c:pt idx="548">
                  <c:v>0.20626798330879434</c:v>
                </c:pt>
                <c:pt idx="549">
                  <c:v>0.21097050673655424</c:v>
                </c:pt>
                <c:pt idx="550">
                  <c:v>0.21575594367223266</c:v>
                </c:pt>
                <c:pt idx="551">
                  <c:v>0.22062615904506919</c:v>
                </c:pt>
                <c:pt idx="552">
                  <c:v>0.22558305184389002</c:v>
                </c:pt>
                <c:pt idx="553">
                  <c:v>0.23062855580026351</c:v>
                </c:pt>
                <c:pt idx="554">
                  <c:v>0.23576464009044834</c:v>
                </c:pt>
                <c:pt idx="555">
                  <c:v>0.24099331005592617</c:v>
                </c:pt>
                <c:pt idx="556">
                  <c:v>0.24631660794236521</c:v>
                </c:pt>
                <c:pt idx="557">
                  <c:v>0.25173661365691574</c:v>
                </c:pt>
                <c:pt idx="558">
                  <c:v>0.25725544554378321</c:v>
                </c:pt>
                <c:pt idx="559">
                  <c:v>0.26287526117807164</c:v>
                </c:pt>
                <c:pt idx="560">
                  <c:v>0.26859825817792138</c:v>
                </c:pt>
                <c:pt idx="561">
                  <c:v>0.27442667503500789</c:v>
                </c:pt>
                <c:pt idx="562">
                  <c:v>0.28036279196349462</c:v>
                </c:pt>
                <c:pt idx="563">
                  <c:v>0.28640893176756677</c:v>
                </c:pt>
                <c:pt idx="564">
                  <c:v>0.29256746072769524</c:v>
                </c:pt>
                <c:pt idx="565">
                  <c:v>0.29884078950581044</c:v>
                </c:pt>
                <c:pt idx="566">
                  <c:v>0.3052313740695855</c:v>
                </c:pt>
                <c:pt idx="567">
                  <c:v>0.31174171663604822</c:v>
                </c:pt>
                <c:pt idx="568">
                  <c:v>0.31837436663476942</c:v>
                </c:pt>
                <c:pt idx="569">
                  <c:v>0.32513192169088417</c:v>
                </c:pt>
                <c:pt idx="570">
                  <c:v>0.33201702862822952</c:v>
                </c:pt>
                <c:pt idx="571">
                  <c:v>0.33903238449289325</c:v>
                </c:pt>
                <c:pt idx="572">
                  <c:v>0.34618073759748846</c:v>
                </c:pt>
                <c:pt idx="573">
                  <c:v>0.35346488858648306</c:v>
                </c:pt>
                <c:pt idx="574">
                  <c:v>0.36088769152292816</c:v>
                </c:pt>
                <c:pt idx="575">
                  <c:v>0.36845205499694422</c:v>
                </c:pt>
                <c:pt idx="576">
                  <c:v>0.37616094325633925</c:v>
                </c:pt>
                <c:pt idx="577">
                  <c:v>0.38401737735974473</c:v>
                </c:pt>
                <c:pt idx="578">
                  <c:v>0.39202443635267031</c:v>
                </c:pt>
                <c:pt idx="579">
                  <c:v>0.40018525846689179</c:v>
                </c:pt>
                <c:pt idx="580">
                  <c:v>0.40850304234359724</c:v>
                </c:pt>
                <c:pt idx="581">
                  <c:v>0.41698104828073246</c:v>
                </c:pt>
                <c:pt idx="582">
                  <c:v>0.42562259950499765</c:v>
                </c:pt>
                <c:pt idx="583">
                  <c:v>0.4344310834689597</c:v>
                </c:pt>
                <c:pt idx="584">
                  <c:v>0.44340995317375764</c:v>
                </c:pt>
                <c:pt idx="585">
                  <c:v>0.4525627285178912</c:v>
                </c:pt>
                <c:pt idx="586">
                  <c:v>0.4618929976725944</c:v>
                </c:pt>
                <c:pt idx="587">
                  <c:v>0.47140441848430942</c:v>
                </c:pt>
                <c:pt idx="588">
                  <c:v>0.48110071990478759</c:v>
                </c:pt>
                <c:pt idx="589">
                  <c:v>0.49098570344935766</c:v>
                </c:pt>
                <c:pt idx="590">
                  <c:v>0.50106324468391306</c:v>
                </c:pt>
                <c:pt idx="591">
                  <c:v>0.51133729474118339</c:v>
                </c:pt>
                <c:pt idx="592">
                  <c:v>0.52181188186687033</c:v>
                </c:pt>
                <c:pt idx="593">
                  <c:v>0.53249111299623308</c:v>
                </c:pt>
                <c:pt idx="594">
                  <c:v>0.54337917536173608</c:v>
                </c:pt>
                <c:pt idx="595">
                  <c:v>0.55448033813236608</c:v>
                </c:pt>
                <c:pt idx="596">
                  <c:v>0.56579895408525716</c:v>
                </c:pt>
                <c:pt idx="597">
                  <c:v>0.57733946131026426</c:v>
                </c:pt>
                <c:pt idx="598">
                  <c:v>0.58910638494814238</c:v>
                </c:pt>
                <c:pt idx="599">
                  <c:v>0.60110433896300519</c:v>
                </c:pt>
                <c:pt idx="600">
                  <c:v>0.61333802794974823</c:v>
                </c:pt>
                <c:pt idx="601">
                  <c:v>0.62581224897713505</c:v>
                </c:pt>
                <c:pt idx="602">
                  <c:v>0.63853189346726447</c:v>
                </c:pt>
                <c:pt idx="603">
                  <c:v>0.65150194911214487</c:v>
                </c:pt>
                <c:pt idx="604">
                  <c:v>0.66472750182812501</c:v>
                </c:pt>
                <c:pt idx="605">
                  <c:v>0.67821373774893512</c:v>
                </c:pt>
                <c:pt idx="606">
                  <c:v>0.69196594525811894</c:v>
                </c:pt>
                <c:pt idx="607">
                  <c:v>0.70598951706164592</c:v>
                </c:pt>
                <c:pt idx="608">
                  <c:v>0.72028995230151216</c:v>
                </c:pt>
                <c:pt idx="609">
                  <c:v>0.73487285871115182</c:v>
                </c:pt>
                <c:pt idx="610">
                  <c:v>0.7497439548135032</c:v>
                </c:pt>
                <c:pt idx="611">
                  <c:v>0.76490907216258364</c:v>
                </c:pt>
                <c:pt idx="612">
                  <c:v>0.78037415762945084</c:v>
                </c:pt>
                <c:pt idx="613">
                  <c:v>0.79614527573344362</c:v>
                </c:pt>
                <c:pt idx="614">
                  <c:v>0.81222861101960708</c:v>
                </c:pt>
                <c:pt idx="615">
                  <c:v>0.82863047048324379</c:v>
                </c:pt>
                <c:pt idx="616">
                  <c:v>0.84535728604252169</c:v>
                </c:pt>
                <c:pt idx="617">
                  <c:v>0.86241561706012193</c:v>
                </c:pt>
                <c:pt idx="618">
                  <c:v>0.87981215291490145</c:v>
                </c:pt>
                <c:pt idx="619">
                  <c:v>0.89755371562458175</c:v>
                </c:pt>
                <c:pt idx="620">
                  <c:v>0.91564726252048922</c:v>
                </c:pt>
                <c:pt idx="621">
                  <c:v>0.93409988897539109</c:v>
                </c:pt>
                <c:pt idx="622">
                  <c:v>0.95291883118550014</c:v>
                </c:pt>
                <c:pt idx="623">
                  <c:v>0.97211146900773027</c:v>
                </c:pt>
                <c:pt idx="624">
                  <c:v>0.99168532885331995</c:v>
                </c:pt>
                <c:pt idx="625">
                  <c:v>1.0116480866389532</c:v>
                </c:pt>
                <c:pt idx="626">
                  <c:v>1.0320075707965353</c:v>
                </c:pt>
                <c:pt idx="627">
                  <c:v>1.0527717653427988</c:v>
                </c:pt>
                <c:pt idx="628">
                  <c:v>1.0739488130099495</c:v>
                </c:pt>
                <c:pt idx="629">
                  <c:v>1.0955470184385698</c:v>
                </c:pt>
                <c:pt idx="630">
                  <c:v>1.1175748514340371</c:v>
                </c:pt>
                <c:pt idx="631">
                  <c:v>1.1400409502877298</c:v>
                </c:pt>
                <c:pt idx="632">
                  <c:v>1.1629541251643243</c:v>
                </c:pt>
                <c:pt idx="633">
                  <c:v>1.1863233615565052</c:v>
                </c:pt>
                <c:pt idx="634">
                  <c:v>1.2101578238084534</c:v>
                </c:pt>
                <c:pt idx="635">
                  <c:v>1.2344668587094805</c:v>
                </c:pt>
                <c:pt idx="636">
                  <c:v>1.2592599991592239</c:v>
                </c:pt>
                <c:pt idx="637">
                  <c:v>1.2845469679058423</c:v>
                </c:pt>
                <c:pt idx="638">
                  <c:v>1.31033768135867</c:v>
                </c:pt>
                <c:pt idx="639">
                  <c:v>1.3366422534768285</c:v>
                </c:pt>
                <c:pt idx="640">
                  <c:v>1.36347099973532</c:v>
                </c:pt>
                <c:pt idx="641">
                  <c:v>1.3908344411701554</c:v>
                </c:pt>
                <c:pt idx="642">
                  <c:v>1.4187433085041039</c:v>
                </c:pt>
                <c:pt idx="643">
                  <c:v>1.4472085463546807</c:v>
                </c:pt>
                <c:pt idx="644">
                  <c:v>1.4762413175260254</c:v>
                </c:pt>
                <c:pt idx="645">
                  <c:v>1.5058530073863476</c:v>
                </c:pt>
                <c:pt idx="646">
                  <c:v>1.5360552283326627</c:v>
                </c:pt>
                <c:pt idx="647">
                  <c:v>1.5668598243445653</c:v>
                </c:pt>
                <c:pt idx="648">
                  <c:v>1.5982788756288244</c:v>
                </c:pt>
                <c:pt idx="649">
                  <c:v>1.6303247033566204</c:v>
                </c:pt>
                <c:pt idx="650">
                  <c:v>1.6630098744952901</c:v>
                </c:pt>
                <c:pt idx="651">
                  <c:v>1.6963472067364627</c:v>
                </c:pt>
                <c:pt idx="652">
                  <c:v>1.7303497735225233</c:v>
                </c:pt>
                <c:pt idx="653">
                  <c:v>1.7650309091733791</c:v>
                </c:pt>
                <c:pt idx="654">
                  <c:v>1.8004042141155328</c:v>
                </c:pt>
                <c:pt idx="655">
                  <c:v>1.8364835602155154</c:v>
                </c:pt>
                <c:pt idx="656">
                  <c:v>1.8732830962197715</c:v>
                </c:pt>
                <c:pt idx="657">
                  <c:v>1.9108172533031258</c:v>
                </c:pt>
                <c:pt idx="658">
                  <c:v>1.9491007507280143</c:v>
                </c:pt>
                <c:pt idx="659">
                  <c:v>1.9881486016166885</c:v>
                </c:pt>
                <c:pt idx="660">
                  <c:v>2.0279761188386667</c:v>
                </c:pt>
                <c:pt idx="661">
                  <c:v>2.0685989210157332</c:v>
                </c:pt>
                <c:pt idx="662">
                  <c:v>2.1100329386468402</c:v>
                </c:pt>
                <c:pt idx="663">
                  <c:v>2.1522944203553274</c:v>
                </c:pt>
                <c:pt idx="664">
                  <c:v>2.1953999392608887</c:v>
                </c:pt>
                <c:pt idx="665">
                  <c:v>2.2393663994787949</c:v>
                </c:pt>
                <c:pt idx="666">
                  <c:v>2.2842110427489302</c:v>
                </c:pt>
                <c:pt idx="667">
                  <c:v>2.3299514551972194</c:v>
                </c:pt>
                <c:pt idx="668">
                  <c:v>2.3766055742321228</c:v>
                </c:pt>
                <c:pt idx="669">
                  <c:v>2.4241916955788794</c:v>
                </c:pt>
                <c:pt idx="670">
                  <c:v>2.4727284804542795</c:v>
                </c:pt>
                <c:pt idx="671">
                  <c:v>2.5222349628847591</c:v>
                </c:pt>
                <c:pt idx="672">
                  <c:v>2.5727305571707006</c:v>
                </c:pt>
                <c:pt idx="673">
                  <c:v>2.6242350654998616</c:v>
                </c:pt>
                <c:pt idx="674">
                  <c:v>2.6767686857129172</c:v>
                </c:pt>
                <c:pt idx="675">
                  <c:v>2.7303520192241608</c:v>
                </c:pt>
                <c:pt idx="676">
                  <c:v>2.7850060791004712</c:v>
                </c:pt>
                <c:pt idx="677">
                  <c:v>2.8407522983017146</c:v>
                </c:pt>
                <c:pt idx="678">
                  <c:v>2.8976125380858067</c:v>
                </c:pt>
                <c:pt idx="679">
                  <c:v>2.9556090965817408</c:v>
                </c:pt>
                <c:pt idx="680">
                  <c:v>3.0147647175339385</c:v>
                </c:pt>
                <c:pt idx="681">
                  <c:v>3.0751025992213483</c:v>
                </c:pt>
                <c:pt idx="682">
                  <c:v>3.1366464035547974</c:v>
                </c:pt>
                <c:pt idx="683">
                  <c:v>3.1994202653561619</c:v>
                </c:pt>
                <c:pt idx="684">
                  <c:v>3.2634488018229884</c:v>
                </c:pt>
                <c:pt idx="685">
                  <c:v>3.3287571221822847</c:v>
                </c:pt>
                <c:pt idx="686">
                  <c:v>3.3953708375372686</c:v>
                </c:pt>
                <c:pt idx="687">
                  <c:v>3.4633160709109267</c:v>
                </c:pt>
                <c:pt idx="688">
                  <c:v>3.5326194674903251</c:v>
                </c:pt>
                <c:pt idx="689">
                  <c:v>3.6033082050756975</c:v>
                </c:pt>
                <c:pt idx="690">
                  <c:v>3.6754100047383931</c:v>
                </c:pt>
                <c:pt idx="691">
                  <c:v>3.7489531416918838</c:v>
                </c:pt>
                <c:pt idx="692">
                  <c:v>3.8239664563800684</c:v>
                </c:pt>
                <c:pt idx="693">
                  <c:v>3.9004793657872492</c:v>
                </c:pt>
                <c:pt idx="694">
                  <c:v>3.9785218749741955</c:v>
                </c:pt>
                <c:pt idx="695">
                  <c:v>4.0581245888448265</c:v>
                </c:pt>
                <c:pt idx="696">
                  <c:v>4.1393187241481328</c:v>
                </c:pt>
                <c:pt idx="697">
                  <c:v>4.2221361217200268</c:v>
                </c:pt>
                <c:pt idx="698">
                  <c:v>4.3066092589699512</c:v>
                </c:pt>
              </c:numCache>
            </c:numRef>
          </c:yVal>
          <c:smooth val="1"/>
        </c:ser>
        <c:ser>
          <c:idx val="8"/>
          <c:order val="8"/>
          <c:tx>
            <c:strRef>
              <c:f>Calculations!$J$36</c:f>
              <c:strCache>
                <c:ptCount val="1"/>
                <c:pt idx="0">
                  <c:v>Zc8</c:v>
                </c:pt>
              </c:strCache>
            </c:strRef>
          </c:tx>
          <c:spPr>
            <a:ln w="12700">
              <a:solidFill>
                <a:srgbClr val="99CC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Calculations!$J$37:$J$735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9"/>
          <c:order val="9"/>
          <c:tx>
            <c:strRef>
              <c:f>Calculations!$K$36</c:f>
              <c:strCache>
                <c:ptCount val="1"/>
                <c:pt idx="0">
                  <c:v>Zc9</c:v>
                </c:pt>
              </c:strCache>
            </c:strRef>
          </c:tx>
          <c:spPr>
            <a:ln w="12700">
              <a:solidFill>
                <a:srgbClr val="33996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Calculations!$K$37:$K$735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0"/>
          <c:order val="10"/>
          <c:tx>
            <c:strRef>
              <c:f>Calculations!$L$36</c:f>
              <c:strCache>
                <c:ptCount val="1"/>
                <c:pt idx="0">
                  <c:v>Zc10</c:v>
                </c:pt>
              </c:strCache>
            </c:strRef>
          </c:tx>
          <c:spPr>
            <a:ln w="12700">
              <a:solidFill>
                <a:srgbClr val="33CC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Calculations!$L$37:$L$735</c:f>
              <c:numCache>
                <c:formatCode>0.000E+00</c:formatCode>
                <c:ptCount val="699"/>
                <c:pt idx="0">
                  <c:v>79.579814733460893</c:v>
                </c:pt>
                <c:pt idx="1">
                  <c:v>78.019426057793069</c:v>
                </c:pt>
                <c:pt idx="2">
                  <c:v>76.489633235481278</c:v>
                </c:pt>
                <c:pt idx="3">
                  <c:v>74.989836347771629</c:v>
                </c:pt>
                <c:pt idx="4">
                  <c:v>73.5194472390219</c:v>
                </c:pt>
                <c:pt idx="5">
                  <c:v>72.077889286052184</c:v>
                </c:pt>
                <c:pt idx="6">
                  <c:v>70.664597172018162</c:v>
                </c:pt>
                <c:pt idx="7">
                  <c:v>69.279016664718256</c:v>
                </c:pt>
                <c:pt idx="8">
                  <c:v>67.920604399247651</c:v>
                </c:pt>
                <c:pt idx="9">
                  <c:v>66.588827664914021</c:v>
                </c:pt>
                <c:pt idx="10">
                  <c:v>65.283164196331342</c:v>
                </c:pt>
                <c:pt idx="11">
                  <c:v>64.00310196860994</c:v>
                </c:pt>
                <c:pt idx="12">
                  <c:v>62.748138996562531</c:v>
                </c:pt>
                <c:pt idx="13">
                  <c:v>61.517783137847104</c:v>
                </c:pt>
                <c:pt idx="14">
                  <c:v>60.311551899970027</c:v>
                </c:pt>
                <c:pt idx="15">
                  <c:v>59.12897225107335</c:v>
                </c:pt>
                <c:pt idx="16">
                  <c:v>57.969580434431968</c:v>
                </c:pt>
                <c:pt idx="17">
                  <c:v>56.83292178658845</c:v>
                </c:pt>
                <c:pt idx="18">
                  <c:v>55.718550559053384</c:v>
                </c:pt>
                <c:pt idx="19">
                  <c:v>54.626029743502237</c:v>
                </c:pt>
                <c:pt idx="20">
                  <c:v>53.554930900399562</c:v>
                </c:pt>
                <c:pt idx="21">
                  <c:v>52.5048339909833</c:v>
                </c:pt>
                <c:pt idx="22">
                  <c:v>51.475327212543881</c:v>
                </c:pt>
                <c:pt idx="23">
                  <c:v>50.466006836932912</c:v>
                </c:pt>
                <c:pt idx="24">
                  <c:v>49.476477052238401</c:v>
                </c:pt>
                <c:pt idx="25">
                  <c:v>48.506349807564369</c:v>
                </c:pt>
                <c:pt idx="26">
                  <c:v>47.555244660854086</c:v>
                </c:pt>
                <c:pt idx="27">
                  <c:v>46.622788629697091</c:v>
                </c:pt>
                <c:pt idx="28">
                  <c:v>45.70861604506154</c:v>
                </c:pt>
                <c:pt idx="29">
                  <c:v>44.812368407894638</c:v>
                </c:pt>
                <c:pt idx="30">
                  <c:v>43.933694248534749</c:v>
                </c:pt>
                <c:pt idx="31">
                  <c:v>43.072248988880176</c:v>
                </c:pt>
                <c:pt idx="32">
                  <c:v>42.227694807260448</c:v>
                </c:pt>
                <c:pt idx="33">
                  <c:v>41.399700505957313</c:v>
                </c:pt>
                <c:pt idx="34">
                  <c:v>40.587941381323162</c:v>
                </c:pt>
                <c:pt idx="35">
                  <c:v>39.792099096446407</c:v>
                </c:pt>
                <c:pt idx="36">
                  <c:v>39.011861556313356</c:v>
                </c:pt>
                <c:pt idx="37">
                  <c:v>38.246922785418072</c:v>
                </c:pt>
                <c:pt idx="38">
                  <c:v>37.496982807771971</c:v>
                </c:pt>
                <c:pt idx="39">
                  <c:v>36.76174752926616</c:v>
                </c:pt>
                <c:pt idx="40">
                  <c:v>36.040928622340473</c:v>
                </c:pt>
                <c:pt idx="41">
                  <c:v>35.334243412913736</c:v>
                </c:pt>
                <c:pt idx="42">
                  <c:v>34.641414769531288</c:v>
                </c:pt>
                <c:pt idx="43">
                  <c:v>33.962170994685899</c:v>
                </c:pt>
                <c:pt idx="44">
                  <c:v>33.296245718269816</c:v>
                </c:pt>
                <c:pt idx="45">
                  <c:v>32.643377793115789</c:v>
                </c:pt>
                <c:pt idx="46">
                  <c:v>32.003311192586516</c:v>
                </c:pt>
                <c:pt idx="47">
                  <c:v>31.37579491017199</c:v>
                </c:pt>
                <c:pt idx="48">
                  <c:v>30.760582861055568</c:v>
                </c:pt>
                <c:pt idx="49">
                  <c:v>30.157433785610142</c:v>
                </c:pt>
                <c:pt idx="50">
                  <c:v>29.566111154786537</c:v>
                </c:pt>
                <c:pt idx="51">
                  <c:v>28.986383077356955</c:v>
                </c:pt>
                <c:pt idx="52">
                  <c:v>28.418022208977323</c:v>
                </c:pt>
                <c:pt idx="53">
                  <c:v>27.860805663032593</c:v>
                </c:pt>
                <c:pt idx="54">
                  <c:v>27.314514923230227</c:v>
                </c:pt>
                <c:pt idx="55">
                  <c:v>26.778935757907561</c:v>
                </c:pt>
                <c:pt idx="56">
                  <c:v>26.25385813601936</c:v>
                </c:pt>
                <c:pt idx="57">
                  <c:v>25.739076144772749</c:v>
                </c:pt>
                <c:pt idx="58">
                  <c:v>25.234387908877036</c:v>
                </c:pt>
                <c:pt idx="59">
                  <c:v>24.739595511376955</c:v>
                </c:pt>
                <c:pt idx="60">
                  <c:v>24.254504916038204</c:v>
                </c:pt>
                <c:pt idx="61">
                  <c:v>23.778925891254769</c:v>
                </c:pt>
                <c:pt idx="62">
                  <c:v>23.312671935448293</c:v>
                </c:pt>
                <c:pt idx="63">
                  <c:v>22.855560203930221</c:v>
                </c:pt>
                <c:pt idx="64">
                  <c:v>22.407411437198018</c:v>
                </c:pt>
                <c:pt idx="65">
                  <c:v>21.968049890637271</c:v>
                </c:pt>
                <c:pt idx="66">
                  <c:v>21.537303265602262</c:v>
                </c:pt>
                <c:pt idx="67">
                  <c:v>21.115002641847887</c:v>
                </c:pt>
                <c:pt idx="68">
                  <c:v>20.700982411286397</c:v>
                </c:pt>
                <c:pt idx="69">
                  <c:v>20.295080213043065</c:v>
                </c:pt>
                <c:pt idx="70">
                  <c:v>19.897136869785236</c:v>
                </c:pt>
                <c:pt idx="71">
                  <c:v>19.506996325299887</c:v>
                </c:pt>
                <c:pt idx="72">
                  <c:v>19.124505583295043</c:v>
                </c:pt>
                <c:pt idx="73">
                  <c:v>18.749514647401305</c:v>
                </c:pt>
                <c:pt idx="74">
                  <c:v>18.381876462349688</c:v>
                </c:pt>
                <c:pt idx="75">
                  <c:v>18.021446856302926</c:v>
                </c:pt>
                <c:pt idx="76">
                  <c:v>17.668084484317465</c:v>
                </c:pt>
                <c:pt idx="77">
                  <c:v>17.321650772914094</c:v>
                </c:pt>
                <c:pt idx="78">
                  <c:v>16.982009865735403</c:v>
                </c:pt>
                <c:pt idx="79">
                  <c:v>16.649028570268772</c:v>
                </c:pt>
                <c:pt idx="80">
                  <c:v>16.322576305614021</c:v>
                </c:pt>
                <c:pt idx="81">
                  <c:v>16.0025250512752</c:v>
                </c:pt>
                <c:pt idx="82">
                  <c:v>15.6887492969565</c:v>
                </c:pt>
                <c:pt idx="83">
                  <c:v>15.381125993342497</c:v>
                </c:pt>
                <c:pt idx="84">
                  <c:v>15.079534503843542</c:v>
                </c:pt>
                <c:pt idx="85">
                  <c:v>14.783856557287281</c:v>
                </c:pt>
                <c:pt idx="86">
                  <c:v>14.493976201537809</c:v>
                </c:pt>
                <c:pt idx="87">
                  <c:v>14.209779758024247</c:v>
                </c:pt>
                <c:pt idx="88">
                  <c:v>13.931155777160901</c:v>
                </c:pt>
                <c:pt idx="89">
                  <c:v>13.657994994641552</c:v>
                </c:pt>
                <c:pt idx="90">
                  <c:v>13.390190288590714</c:v>
                </c:pt>
                <c:pt idx="91">
                  <c:v>13.127636637555016</c:v>
                </c:pt>
                <c:pt idx="92">
                  <c:v>12.87023107931838</c:v>
                </c:pt>
                <c:pt idx="93">
                  <c:v>12.617872670524626</c:v>
                </c:pt>
                <c:pt idx="94">
                  <c:v>12.370462447091885</c:v>
                </c:pt>
                <c:pt idx="95">
                  <c:v>12.127903385403117</c:v>
                </c:pt>
                <c:pt idx="96">
                  <c:v>11.890100364257668</c:v>
                </c:pt>
                <c:pt idx="97">
                  <c:v>11.656960127568814</c:v>
                </c:pt>
                <c:pt idx="98">
                  <c:v>11.428391247792753</c:v>
                </c:pt>
                <c:pt idx="99">
                  <c:v>11.204304090074675</c:v>
                </c:pt>
                <c:pt idx="100">
                  <c:v>10.984610777097826</c:v>
                </c:pt>
                <c:pt idx="101">
                  <c:v>10.76922515462183</c:v>
                </c:pt>
                <c:pt idx="102">
                  <c:v>10.558062757696693</c:v>
                </c:pt>
                <c:pt idx="103">
                  <c:v>10.351040777539314</c:v>
                </c:pt>
                <c:pt idx="104">
                  <c:v>10.148078029059432</c:v>
                </c:pt>
                <c:pt idx="105">
                  <c:v>9.9490949190223557</c:v>
                </c:pt>
                <c:pt idx="106">
                  <c:v>9.7540134148359119</c:v>
                </c:pt>
                <c:pt idx="107">
                  <c:v>9.5627570139494438</c:v>
                </c:pt>
                <c:pt idx="108">
                  <c:v>9.3752507138528021</c:v>
                </c:pt>
                <c:pt idx="109">
                  <c:v>9.1914209826635993</c:v>
                </c:pt>
                <c:pt idx="110">
                  <c:v>9.0111957302911723</c:v>
                </c:pt>
                <c:pt idx="111">
                  <c:v>8.8345042801659677</c:v>
                </c:pt>
                <c:pt idx="112">
                  <c:v>8.6612773415232347</c:v>
                </c:pt>
                <c:pt idx="113">
                  <c:v>8.4914469822301761</c:v>
                </c:pt>
                <c:pt idx="114">
                  <c:v>8.3249466021458929</c:v>
                </c:pt>
                <c:pt idx="115">
                  <c:v>8.1617109070036946</c:v>
                </c:pt>
                <c:pt idx="116">
                  <c:v>8.0016758828054826</c:v>
                </c:pt>
                <c:pt idx="117">
                  <c:v>7.8447787707182481</c:v>
                </c:pt>
                <c:pt idx="118">
                  <c:v>7.690958042462742</c:v>
                </c:pt>
                <c:pt idx="119">
                  <c:v>7.5401533761847555</c:v>
                </c:pt>
                <c:pt idx="120">
                  <c:v>7.3923056327994727</c:v>
                </c:pt>
                <c:pt idx="121">
                  <c:v>7.2473568327996922</c:v>
                </c:pt>
                <c:pt idx="122">
                  <c:v>7.1052501335187532</c:v>
                </c:pt>
                <c:pt idx="123">
                  <c:v>6.9659298068392967</c:v>
                </c:pt>
                <c:pt idx="124">
                  <c:v>6.8293412173391026</c:v>
                </c:pt>
                <c:pt idx="125">
                  <c:v>6.6954308008654273</c:v>
                </c:pt>
                <c:pt idx="126">
                  <c:v>6.5641460435294707</c:v>
                </c:pt>
                <c:pt idx="127">
                  <c:v>6.4354354611126725</c:v>
                </c:pt>
                <c:pt idx="128">
                  <c:v>6.3092485788768391</c:v>
                </c:pt>
                <c:pt idx="129">
                  <c:v>6.1855359117701241</c:v>
                </c:pt>
                <c:pt idx="130">
                  <c:v>6.0642489450211201</c:v>
                </c:pt>
                <c:pt idx="131">
                  <c:v>5.9453401151134653</c:v>
                </c:pt>
                <c:pt idx="132">
                  <c:v>5.8287627911334807</c:v>
                </c:pt>
                <c:pt idx="133">
                  <c:v>5.7144712564835363</c:v>
                </c:pt>
                <c:pt idx="134">
                  <c:v>5.6024206909539762</c:v>
                </c:pt>
                <c:pt idx="135">
                  <c:v>5.4925671531465667</c:v>
                </c:pt>
                <c:pt idx="136">
                  <c:v>5.3848675632425724</c:v>
                </c:pt>
                <c:pt idx="137">
                  <c:v>5.2792796861087128</c:v>
                </c:pt>
                <c:pt idx="138">
                  <c:v>5.1757621147343595</c:v>
                </c:pt>
                <c:pt idx="139">
                  <c:v>5.0742742539935</c:v>
                </c:pt>
                <c:pt idx="140">
                  <c:v>4.9747763047250739</c:v>
                </c:pt>
                <c:pt idx="141">
                  <c:v>4.8772292481254631</c:v>
                </c:pt>
                <c:pt idx="142">
                  <c:v>4.781594830447002</c:v>
                </c:pt>
                <c:pt idx="143">
                  <c:v>4.6878355479965004</c:v>
                </c:pt>
                <c:pt idx="144">
                  <c:v>4.5959146324279221</c:v>
                </c:pt>
                <c:pt idx="145">
                  <c:v>4.5057960363234173</c:v>
                </c:pt>
                <c:pt idx="146">
                  <c:v>4.4174444190570847</c:v>
                </c:pt>
                <c:pt idx="147">
                  <c:v>4.3308251329359075</c:v>
                </c:pt>
                <c:pt idx="148">
                  <c:v>4.2459042096124078</c:v>
                </c:pt>
                <c:pt idx="149">
                  <c:v>4.1626483467637438</c:v>
                </c:pt>
                <c:pt idx="150">
                  <c:v>4.0810248950319634</c:v>
                </c:pt>
                <c:pt idx="151">
                  <c:v>4.0010018452203413</c:v>
                </c:pt>
                <c:pt idx="152">
                  <c:v>3.9225478157407503</c:v>
                </c:pt>
                <c:pt idx="153">
                  <c:v>3.845632040307152</c:v>
                </c:pt>
                <c:pt idx="154">
                  <c:v>3.7702243558703969</c:v>
                </c:pt>
                <c:pt idx="155">
                  <c:v>3.696295190789566</c:v>
                </c:pt>
                <c:pt idx="156">
                  <c:v>3.6238155532352576</c:v>
                </c:pt>
                <c:pt idx="157">
                  <c:v>3.5527570198202421</c:v>
                </c:pt>
                <c:pt idx="158">
                  <c:v>3.4830917244530313</c:v>
                </c:pt>
                <c:pt idx="159">
                  <c:v>3.4147923474099988</c:v>
                </c:pt>
                <c:pt idx="160">
                  <c:v>3.3478321046217721</c:v>
                </c:pt>
                <c:pt idx="161">
                  <c:v>3.2821847371696635</c:v>
                </c:pt>
                <c:pt idx="162">
                  <c:v>3.2178245009880686</c:v>
                </c:pt>
                <c:pt idx="163">
                  <c:v>3.1547261567687421</c:v>
                </c:pt>
                <c:pt idx="164">
                  <c:v>3.0928649600630376</c:v>
                </c:pt>
                <c:pt idx="165">
                  <c:v>3.0322166515782008</c:v>
                </c:pt>
                <c:pt idx="166">
                  <c:v>2.9727574476639216</c:v>
                </c:pt>
                <c:pt idx="167">
                  <c:v>2.9144640309854122</c:v>
                </c:pt>
                <c:pt idx="168">
                  <c:v>2.8573135413793533</c:v>
                </c:pt>
                <c:pt idx="169">
                  <c:v>2.8012835668891283</c:v>
                </c:pt>
                <c:pt idx="170">
                  <c:v>2.7463521349758167</c:v>
                </c:pt>
                <c:pt idx="171">
                  <c:v>2.6924977039015148</c:v>
                </c:pt>
                <c:pt idx="172">
                  <c:v>2.6396991542815957</c:v>
                </c:pt>
                <c:pt idx="173">
                  <c:v>2.5879357808025985</c:v>
                </c:pt>
                <c:pt idx="174">
                  <c:v>2.5371872841024947</c:v>
                </c:pt>
                <c:pt idx="175">
                  <c:v>2.4874337628101597</c:v>
                </c:pt>
                <c:pt idx="176">
                  <c:v>2.4386557057409091</c:v>
                </c:pt>
                <c:pt idx="177">
                  <c:v>2.3908339842450581</c:v>
                </c:pt>
                <c:pt idx="178">
                  <c:v>2.3439498447064877</c:v>
                </c:pt>
                <c:pt idx="179">
                  <c:v>2.2979849011882876</c:v>
                </c:pt>
                <c:pt idx="180">
                  <c:v>2.2529211282225847</c:v>
                </c:pt>
                <c:pt idx="181">
                  <c:v>2.2087408537417343</c:v>
                </c:pt>
                <c:pt idx="182">
                  <c:v>2.1654267521480972</c:v>
                </c:pt>
                <c:pt idx="183">
                  <c:v>2.1229618375196853</c:v>
                </c:pt>
                <c:pt idx="184">
                  <c:v>2.0813294569490237</c:v>
                </c:pt>
                <c:pt idx="185">
                  <c:v>2.0405132840125919</c:v>
                </c:pt>
                <c:pt idx="186">
                  <c:v>2.0004973123683101</c:v>
                </c:pt>
                <c:pt idx="187">
                  <c:v>1.9612658494785424</c:v>
                </c:pt>
                <c:pt idx="188">
                  <c:v>1.9228035104561605</c:v>
                </c:pt>
                <c:pt idx="189">
                  <c:v>1.8850952120312563</c:v>
                </c:pt>
                <c:pt idx="190">
                  <c:v>1.8481261666361337</c:v>
                </c:pt>
                <c:pt idx="191">
                  <c:v>1.8118818766062672</c:v>
                </c:pt>
                <c:pt idx="192">
                  <c:v>1.7763481284949401</c:v>
                </c:pt>
                <c:pt idx="193">
                  <c:v>1.7415109874993477</c:v>
                </c:pt>
                <c:pt idx="194">
                  <c:v>1.7073567919959698</c:v>
                </c:pt>
                <c:pt idx="195">
                  <c:v>1.673872148183071</c:v>
                </c:pt>
                <c:pt idx="196">
                  <c:v>1.6410439248282347</c:v>
                </c:pt>
                <c:pt idx="197">
                  <c:v>1.6088592481188564</c:v>
                </c:pt>
                <c:pt idx="198">
                  <c:v>1.577305496613596</c:v>
                </c:pt>
                <c:pt idx="199">
                  <c:v>1.5463702962927919</c:v>
                </c:pt>
                <c:pt idx="200">
                  <c:v>1.5160415157059097</c:v>
                </c:pt>
                <c:pt idx="201">
                  <c:v>1.4863072612141079</c:v>
                </c:pt>
                <c:pt idx="202">
                  <c:v>1.4571558723260716</c:v>
                </c:pt>
                <c:pt idx="203">
                  <c:v>1.4285759171252708</c:v>
                </c:pt>
                <c:pt idx="204">
                  <c:v>1.40055618778686</c:v>
                </c:pt>
                <c:pt idx="205">
                  <c:v>1.3730856961824545</c:v>
                </c:pt>
                <c:pt idx="206">
                  <c:v>1.3461536695710634</c:v>
                </c:pt>
                <c:pt idx="207">
                  <c:v>1.3197495463744884</c:v>
                </c:pt>
                <c:pt idx="208">
                  <c:v>1.2938629720355301</c:v>
                </c:pt>
                <c:pt idx="209">
                  <c:v>1.2684837949573819</c:v>
                </c:pt>
                <c:pt idx="210">
                  <c:v>1.2436020625226156</c:v>
                </c:pt>
                <c:pt idx="211">
                  <c:v>1.2192080171901964</c:v>
                </c:pt>
                <c:pt idx="212">
                  <c:v>1.1952920926690007</c:v>
                </c:pt>
                <c:pt idx="213">
                  <c:v>1.1718449101663331</c:v>
                </c:pt>
                <c:pt idx="214">
                  <c:v>1.148857274709975</c:v>
                </c:pt>
                <c:pt idx="215">
                  <c:v>1.1263201715423137</c:v>
                </c:pt>
                <c:pt idx="216">
                  <c:v>1.1042247625851525</c:v>
                </c:pt>
                <c:pt idx="217">
                  <c:v>1.0825623829737998</c:v>
                </c:pt>
                <c:pt idx="218">
                  <c:v>1.0613245376590903</c:v>
                </c:pt>
                <c:pt idx="219">
                  <c:v>1.0405028980759981</c:v>
                </c:pt>
                <c:pt idx="220">
                  <c:v>1.0200892988775403</c:v>
                </c:pt>
                <c:pt idx="221">
                  <c:v>1.0000757347326839</c:v>
                </c:pt>
                <c:pt idx="222">
                  <c:v>0.98045435718701135</c:v>
                </c:pt>
                <c:pt idx="223">
                  <c:v>0.96121747158489967</c:v>
                </c:pt>
                <c:pt idx="224">
                  <c:v>0.94235753405201717</c:v>
                </c:pt>
                <c:pt idx="225">
                  <c:v>0.92386714853695062</c:v>
                </c:pt>
                <c:pt idx="226">
                  <c:v>0.90573906391080061</c:v>
                </c:pt>
                <c:pt idx="227">
                  <c:v>0.8879661711236122</c:v>
                </c:pt>
                <c:pt idx="228">
                  <c:v>0.87054150041652067</c:v>
                </c:pt>
                <c:pt idx="229">
                  <c:v>0.853458218588526</c:v>
                </c:pt>
                <c:pt idx="230">
                  <c:v>0.83670962631681456</c:v>
                </c:pt>
                <c:pt idx="231">
                  <c:v>0.82028915552958781</c:v>
                </c:pt>
                <c:pt idx="232">
                  <c:v>0.80419036683036016</c:v>
                </c:pt>
                <c:pt idx="233">
                  <c:v>0.78840694697271829</c:v>
                </c:pt>
                <c:pt idx="234">
                  <c:v>0.77293270638455358</c:v>
                </c:pt>
                <c:pt idx="235">
                  <c:v>0.75776157674079325</c:v>
                </c:pt>
                <c:pt idx="236">
                  <c:v>0.7428876085836823</c:v>
                </c:pt>
                <c:pt idx="237">
                  <c:v>0.72830496898967911</c:v>
                </c:pt>
                <c:pt idx="238">
                  <c:v>0.71400793928205342</c:v>
                </c:pt>
                <c:pt idx="239">
                  <c:v>0.69999091278828629</c:v>
                </c:pt>
                <c:pt idx="240">
                  <c:v>0.68624839264139725</c:v>
                </c:pt>
                <c:pt idx="241">
                  <c:v>0.67277498962433069</c:v>
                </c:pt>
                <c:pt idx="242">
                  <c:v>0.65956542005656071</c:v>
                </c:pt>
                <c:pt idx="243">
                  <c:v>0.64661450372208473</c:v>
                </c:pt>
                <c:pt idx="244">
                  <c:v>0.63391716183799229</c:v>
                </c:pt>
                <c:pt idx="245">
                  <c:v>0.62146841506281258</c:v>
                </c:pt>
                <c:pt idx="246">
                  <c:v>0.60926338154386184</c:v>
                </c:pt>
                <c:pt idx="247">
                  <c:v>0.59729727500282159</c:v>
                </c:pt>
                <c:pt idx="248">
                  <c:v>0.58556540285880099</c:v>
                </c:pt>
                <c:pt idx="249">
                  <c:v>0.57406316438814364</c:v>
                </c:pt>
                <c:pt idx="250">
                  <c:v>0.56278604892025996</c:v>
                </c:pt>
                <c:pt idx="251">
                  <c:v>0.55172963406877595</c:v>
                </c:pt>
                <c:pt idx="252">
                  <c:v>0.5408895839973068</c:v>
                </c:pt>
                <c:pt idx="253">
                  <c:v>0.5302616477191735</c:v>
                </c:pt>
                <c:pt idx="254">
                  <c:v>0.51984165743039701</c:v>
                </c:pt>
                <c:pt idx="255">
                  <c:v>0.5096255268753147</c:v>
                </c:pt>
                <c:pt idx="256">
                  <c:v>0.49960924974418258</c:v>
                </c:pt>
                <c:pt idx="257">
                  <c:v>0.48978889810212883</c:v>
                </c:pt>
                <c:pt idx="258">
                  <c:v>0.48016062084884886</c:v>
                </c:pt>
                <c:pt idx="259">
                  <c:v>0.47072064220843263</c:v>
                </c:pt>
                <c:pt idx="260">
                  <c:v>0.46146526024873785</c:v>
                </c:pt>
                <c:pt idx="261">
                  <c:v>0.45239084542972346</c:v>
                </c:pt>
                <c:pt idx="262">
                  <c:v>0.44349383918017787</c:v>
                </c:pt>
                <c:pt idx="263">
                  <c:v>0.43477075250228214</c:v>
                </c:pt>
                <c:pt idx="264">
                  <c:v>0.42621816460346235</c:v>
                </c:pt>
                <c:pt idx="265">
                  <c:v>0.4178327215549949</c:v>
                </c:pt>
                <c:pt idx="266">
                  <c:v>0.40961113497683738</c:v>
                </c:pt>
                <c:pt idx="267">
                  <c:v>0.40155018074817261</c:v>
                </c:pt>
                <c:pt idx="268">
                  <c:v>0.39364669774315703</c:v>
                </c:pt>
                <c:pt idx="269">
                  <c:v>0.38589758659138135</c:v>
                </c:pt>
                <c:pt idx="270">
                  <c:v>0.37829980846255562</c:v>
                </c:pt>
                <c:pt idx="271">
                  <c:v>0.3708503838749434</c:v>
                </c:pt>
                <c:pt idx="272">
                  <c:v>0.36354639152707785</c:v>
                </c:pt>
                <c:pt idx="273">
                  <c:v>0.35638496715230328</c:v>
                </c:pt>
                <c:pt idx="274">
                  <c:v>0.34936330239569136</c:v>
                </c:pt>
                <c:pt idx="275">
                  <c:v>0.34247864371289466</c:v>
                </c:pt>
                <c:pt idx="276">
                  <c:v>0.3357282912905043</c:v>
                </c:pt>
                <c:pt idx="277">
                  <c:v>0.32910959798748973</c:v>
                </c:pt>
                <c:pt idx="278">
                  <c:v>0.32261996829730683</c:v>
                </c:pt>
                <c:pt idx="279">
                  <c:v>0.31625685733026748</c:v>
                </c:pt>
                <c:pt idx="280">
                  <c:v>0.31001776981577156</c:v>
                </c:pt>
                <c:pt idx="281">
                  <c:v>0.30390025912401286</c:v>
                </c:pt>
                <c:pt idx="282">
                  <c:v>0.2979019263067747</c:v>
                </c:pt>
                <c:pt idx="283">
                  <c:v>0.29202041915693983</c:v>
                </c:pt>
                <c:pt idx="284">
                  <c:v>0.28625343128634878</c:v>
                </c:pt>
                <c:pt idx="285">
                  <c:v>0.28059870122164371</c:v>
                </c:pt>
                <c:pt idx="286">
                  <c:v>0.27505401151774633</c:v>
                </c:pt>
                <c:pt idx="287">
                  <c:v>0.26961718788862188</c:v>
                </c:pt>
                <c:pt idx="288">
                  <c:v>0.26428609835499167</c:v>
                </c:pt>
                <c:pt idx="289">
                  <c:v>0.25905865240865894</c:v>
                </c:pt>
                <c:pt idx="290">
                  <c:v>0.25393280019312364</c:v>
                </c:pt>
                <c:pt idx="291">
                  <c:v>0.24890653170016655</c:v>
                </c:pt>
                <c:pt idx="292">
                  <c:v>0.24397787598208756</c:v>
                </c:pt>
                <c:pt idx="293">
                  <c:v>0.23914490037929323</c:v>
                </c:pt>
                <c:pt idx="294">
                  <c:v>0.23440570976293171</c:v>
                </c:pt>
                <c:pt idx="295">
                  <c:v>0.22975844579227986</c:v>
                </c:pt>
                <c:pt idx="296">
                  <c:v>0.2252012861865943</c:v>
                </c:pt>
                <c:pt idx="297">
                  <c:v>0.22073244401114309</c:v>
                </c:pt>
                <c:pt idx="298">
                  <c:v>0.21635016697714046</c:v>
                </c:pt>
                <c:pt idx="299">
                  <c:v>0.21205273675531286</c:v>
                </c:pt>
                <c:pt idx="300">
                  <c:v>0.20783846830283073</c:v>
                </c:pt>
                <c:pt idx="301">
                  <c:v>0.20370570920334405</c:v>
                </c:pt>
                <c:pt idx="302">
                  <c:v>0.19965283901986786</c:v>
                </c:pt>
                <c:pt idx="303">
                  <c:v>0.19567826866026636</c:v>
                </c:pt>
                <c:pt idx="304">
                  <c:v>0.19178043975509071</c:v>
                </c:pt>
                <c:pt idx="305">
                  <c:v>0.18795782404753233</c:v>
                </c:pt>
                <c:pt idx="306">
                  <c:v>0.18420892279525491</c:v>
                </c:pt>
                <c:pt idx="307">
                  <c:v>0.18053226618387666</c:v>
                </c:pt>
                <c:pt idx="308">
                  <c:v>0.17692641275187795</c:v>
                </c:pt>
                <c:pt idx="309">
                  <c:v>0.17338994882671363</c:v>
                </c:pt>
                <c:pt idx="310">
                  <c:v>0.16992148797191586</c:v>
                </c:pt>
                <c:pt idx="311">
                  <c:v>0.16651967044497651</c:v>
                </c:pt>
                <c:pt idx="312">
                  <c:v>0.16318316266580324</c:v>
                </c:pt>
                <c:pt idx="313">
                  <c:v>0.15991065669554932</c:v>
                </c:pt>
                <c:pt idx="314">
                  <c:v>0.15670086972561917</c:v>
                </c:pt>
                <c:pt idx="315">
                  <c:v>0.15355254357665929</c:v>
                </c:pt>
                <c:pt idx="316">
                  <c:v>0.150464444207347</c:v>
                </c:pt>
                <c:pt idx="317">
                  <c:v>0.14743536123279363</c:v>
                </c:pt>
                <c:pt idx="318">
                  <c:v>0.1444641074523848</c:v>
                </c:pt>
                <c:pt idx="319">
                  <c:v>0.14154951838688445</c:v>
                </c:pt>
                <c:pt idx="320">
                  <c:v>0.13869045182463263</c:v>
                </c:pt>
                <c:pt idx="321">
                  <c:v>0.13588578737667359</c:v>
                </c:pt>
                <c:pt idx="322">
                  <c:v>0.13313442604065356</c:v>
                </c:pt>
                <c:pt idx="323">
                  <c:v>0.13043528977333349</c:v>
                </c:pt>
                <c:pt idx="324">
                  <c:v>0.12778732107156601</c:v>
                </c:pt>
                <c:pt idx="325">
                  <c:v>0.12518948256159065</c:v>
                </c:pt>
                <c:pt idx="326">
                  <c:v>0.1226407565965059</c:v>
                </c:pt>
                <c:pt idx="327">
                  <c:v>0.120140144861783</c:v>
                </c:pt>
                <c:pt idx="328">
                  <c:v>0.11768666798868871</c:v>
                </c:pt>
                <c:pt idx="329">
                  <c:v>0.11527936517549207</c:v>
                </c:pt>
                <c:pt idx="330">
                  <c:v>0.11291729381633388</c:v>
                </c:pt>
                <c:pt idx="331">
                  <c:v>0.11059952913764295</c:v>
                </c:pt>
                <c:pt idx="332">
                  <c:v>0.10832516384198983</c:v>
                </c:pt>
                <c:pt idx="333">
                  <c:v>0.1060933077592731</c:v>
                </c:pt>
                <c:pt idx="334">
                  <c:v>0.10390308750514093</c:v>
                </c:pt>
                <c:pt idx="335">
                  <c:v>0.10175364614655523</c:v>
                </c:pt>
                <c:pt idx="336">
                  <c:v>9.9644142874413533E-2</c:v>
                </c:pt>
                <c:pt idx="337">
                  <c:v>9.75737526831503E-2</c:v>
                </c:pt>
                <c:pt idx="338">
                  <c:v>9.5541666057246816E-2</c:v>
                </c:pt>
                <c:pt idx="339">
                  <c:v>9.3547088664586067E-2</c:v>
                </c:pt>
                <c:pt idx="340">
                  <c:v>9.1589241056598755E-2</c:v>
                </c:pt>
                <c:pt idx="341">
                  <c:v>8.9667358375153397E-2</c:v>
                </c:pt>
                <c:pt idx="342">
                  <c:v>8.7780690066155145E-2</c:v>
                </c:pt>
                <c:pt idx="343">
                  <c:v>8.5928499599826721E-2</c:v>
                </c:pt>
                <c:pt idx="344">
                  <c:v>8.4110064197656972E-2</c:v>
                </c:pt>
                <c:pt idx="345">
                  <c:v>8.2324674566013403E-2</c:v>
                </c:pt>
                <c:pt idx="346">
                  <c:v>8.0571634636429731E-2</c:v>
                </c:pt>
                <c:pt idx="347">
                  <c:v>7.8850261312592387E-2</c:v>
                </c:pt>
                <c:pt idx="348">
                  <c:v>7.7159884224066347E-2</c:v>
                </c:pt>
                <c:pt idx="349">
                  <c:v>7.5499845486817527E-2</c:v>
                </c:pt>
                <c:pt idx="350">
                  <c:v>7.3869499470607697E-2</c:v>
                </c:pt>
                <c:pt idx="351">
                  <c:v>7.2268212573359275E-2</c:v>
                </c:pt>
                <c:pt idx="352">
                  <c:v>7.069536300261002E-2</c:v>
                </c:pt>
                <c:pt idx="353">
                  <c:v>6.9150340564202856E-2</c:v>
                </c:pt>
                <c:pt idx="354">
                  <c:v>6.7632546458385581E-2</c:v>
                </c:pt>
                <c:pt idx="355">
                  <c:v>6.614139308352579E-2</c:v>
                </c:pt>
                <c:pt idx="356">
                  <c:v>6.4676303847682332E-2</c:v>
                </c:pt>
                <c:pt idx="357">
                  <c:v>6.3236712988314583E-2</c:v>
                </c:pt>
                <c:pt idx="358">
                  <c:v>6.182206540045429E-2</c:v>
                </c:pt>
                <c:pt idx="359">
                  <c:v>6.0431816473716093E-2</c:v>
                </c:pt>
                <c:pt idx="360">
                  <c:v>5.9065431938578362E-2</c:v>
                </c:pt>
                <c:pt idx="361">
                  <c:v>5.7722387722429845E-2</c:v>
                </c:pt>
                <c:pt idx="362">
                  <c:v>5.6402169815950254E-2</c:v>
                </c:pt>
                <c:pt idx="363">
                  <c:v>5.5104274150473885E-2</c:v>
                </c:pt>
                <c:pt idx="364">
                  <c:v>5.3828206487079124E-2</c:v>
                </c:pt>
                <c:pt idx="365">
                  <c:v>5.2573482318251638E-2</c:v>
                </c:pt>
                <c:pt idx="366">
                  <c:v>5.133962678309064E-2</c:v>
                </c:pt>
                <c:pt idx="367">
                  <c:v>5.0126174597164862E-2</c:v>
                </c:pt>
                <c:pt idx="368">
                  <c:v>4.8932669998283204E-2</c:v>
                </c:pt>
                <c:pt idx="369">
                  <c:v>4.7758666709626578E-2</c:v>
                </c:pt>
                <c:pt idx="370">
                  <c:v>4.660372792189562E-2</c:v>
                </c:pt>
                <c:pt idx="371">
                  <c:v>4.5467426296370045E-2</c:v>
                </c:pt>
                <c:pt idx="372">
                  <c:v>4.4349343991051934E-2</c:v>
                </c:pt>
                <c:pt idx="373">
                  <c:v>4.3249072712387863E-2</c:v>
                </c:pt>
                <c:pt idx="374">
                  <c:v>4.2166213795435697E-2</c:v>
                </c:pt>
                <c:pt idx="375">
                  <c:v>4.1100378315775947E-2</c:v>
                </c:pt>
                <c:pt idx="376">
                  <c:v>4.0051187236970348E-2</c:v>
                </c:pt>
                <c:pt idx="377">
                  <c:v>3.9018271597958946E-2</c:v>
                </c:pt>
                <c:pt idx="378">
                  <c:v>3.8001272745473866E-2</c:v>
                </c:pt>
                <c:pt idx="379">
                  <c:v>3.6999842617353437E-2</c:v>
                </c:pt>
                <c:pt idx="380">
                  <c:v>3.6013644083585913E-2</c:v>
                </c:pt>
                <c:pt idx="381">
                  <c:v>3.5042351353024477E-2</c:v>
                </c:pt>
                <c:pt idx="382">
                  <c:v>3.4085650455026976E-2</c:v>
                </c:pt>
                <c:pt idx="383">
                  <c:v>3.3143239806823238E-2</c:v>
                </c:pt>
                <c:pt idx="384">
                  <c:v>3.2214830879247404E-2</c:v>
                </c:pt>
                <c:pt idx="385">
                  <c:v>3.130014897564716E-2</c:v>
                </c:pt>
                <c:pt idx="386">
                  <c:v>3.0398934141366959E-2</c:v>
                </c:pt>
                <c:pt idx="387">
                  <c:v>2.9510942224277005E-2</c:v>
                </c:pt>
                <c:pt idx="388">
                  <c:v>2.8635946110484967E-2</c:v>
                </c:pt>
                <c:pt idx="389">
                  <c:v>2.7773737163741267E-2</c:v>
                </c:pt>
                <c:pt idx="390">
                  <c:v>2.6924126902272201E-2</c:v>
                </c:pt>
                <c:pt idx="391">
                  <c:v>2.6086948953019086E-2</c:v>
                </c:pt>
                <c:pt idx="392">
                  <c:v>2.5262061330723853E-2</c:v>
                </c:pt>
                <c:pt idx="393">
                  <c:v>2.444934909821812E-2</c:v>
                </c:pt>
                <c:pt idx="394">
                  <c:v>2.3648727474909745E-2</c:v>
                </c:pt>
                <c:pt idx="395">
                  <c:v>2.2860145473123959E-2</c:v>
                </c:pt>
                <c:pt idx="396">
                  <c:v>2.2083590156970395E-2</c:v>
                </c:pt>
                <c:pt idx="397">
                  <c:v>2.1319091636109889E-2</c:v>
                </c:pt>
                <c:pt idx="398">
                  <c:v>2.0566728927489727E-2</c:v>
                </c:pt>
                <c:pt idx="399">
                  <c:v>1.982663684201354E-2</c:v>
                </c:pt>
                <c:pt idx="400">
                  <c:v>1.9099014080209937E-2</c:v>
                </c:pt>
                <c:pt idx="401">
                  <c:v>1.8384132750860437E-2</c:v>
                </c:pt>
                <c:pt idx="402">
                  <c:v>1.7682349558126129E-2</c:v>
                </c:pt>
                <c:pt idx="403">
                  <c:v>1.6994118933655763E-2</c:v>
                </c:pt>
                <c:pt idx="404">
                  <c:v>1.6320008416176056E-2</c:v>
                </c:pt>
                <c:pt idx="405">
                  <c:v>1.5660716594739811E-2</c:v>
                </c:pt>
                <c:pt idx="406">
                  <c:v>1.5017093920885393E-2</c:v>
                </c:pt>
                <c:pt idx="407">
                  <c:v>1.4390166639937755E-2</c:v>
                </c:pt>
                <c:pt idx="408">
                  <c:v>1.378116396258823E-2</c:v>
                </c:pt>
                <c:pt idx="409">
                  <c:v>1.319154835041076E-2</c:v>
                </c:pt>
                <c:pt idx="410">
                  <c:v>1.2623048360620667E-2</c:v>
                </c:pt>
                <c:pt idx="411">
                  <c:v>1.2077692803719748E-2</c:v>
                </c:pt>
                <c:pt idx="412">
                  <c:v>1.1557843914866675E-2</c:v>
                </c:pt>
                <c:pt idx="413">
                  <c:v>1.1066225731603306E-2</c:v>
                </c:pt>
                <c:pt idx="414">
                  <c:v>1.0605941862438E-2</c:v>
                </c:pt>
                <c:pt idx="415">
                  <c:v>1.0180474417220141E-2</c:v>
                </c:pt>
                <c:pt idx="416">
                  <c:v>9.7936534266357244E-3</c:v>
                </c:pt>
                <c:pt idx="417">
                  <c:v>9.4495844344341055E-3</c:v>
                </c:pt>
                <c:pt idx="418">
                  <c:v>9.1525224984234654E-3</c:v>
                </c:pt>
                <c:pt idx="419">
                  <c:v>8.9066853931498401E-3</c:v>
                </c:pt>
                <c:pt idx="420">
                  <c:v>8.7160088923097078E-3</c:v>
                </c:pt>
                <c:pt idx="421">
                  <c:v>8.5838625086502914E-3</c:v>
                </c:pt>
                <c:pt idx="422">
                  <c:v>8.5127617109433864E-3</c:v>
                </c:pt>
                <c:pt idx="423">
                  <c:v>8.5041256555698063E-3</c:v>
                </c:pt>
                <c:pt idx="424">
                  <c:v>8.5581299754375791E-3</c:v>
                </c:pt>
                <c:pt idx="425">
                  <c:v>8.6736880281880636E-3</c:v>
                </c:pt>
                <c:pt idx="426">
                  <c:v>8.848565027316754E-3</c:v>
                </c:pt>
                <c:pt idx="427">
                  <c:v>9.0795987187841341E-3</c:v>
                </c:pt>
                <c:pt idx="428">
                  <c:v>9.3629798393543226E-3</c:v>
                </c:pt>
                <c:pt idx="429">
                  <c:v>9.6945416428244752E-3</c:v>
                </c:pt>
                <c:pt idx="430">
                  <c:v>1.0070018083475706E-2</c:v>
                </c:pt>
                <c:pt idx="431">
                  <c:v>1.0485247408022426E-2</c:v>
                </c:pt>
                <c:pt idx="432">
                  <c:v>1.0936314482668361E-2</c:v>
                </c:pt>
                <c:pt idx="433">
                  <c:v>1.1419636877566624E-2</c:v>
                </c:pt>
                <c:pt idx="434">
                  <c:v>1.1932005696893318E-2</c:v>
                </c:pt>
                <c:pt idx="435">
                  <c:v>1.2470593610307869E-2</c:v>
                </c:pt>
                <c:pt idx="436">
                  <c:v>1.3032941339135441E-2</c:v>
                </c:pt>
                <c:pt idx="437">
                  <c:v>1.3616931521137542E-2</c:v>
                </c:pt>
                <c:pt idx="438">
                  <c:v>1.4220756402392508E-2</c:v>
                </c:pt>
                <c:pt idx="439">
                  <c:v>1.4842883666817972E-2</c:v>
                </c:pt>
                <c:pt idx="440">
                  <c:v>1.5482023068714849E-2</c:v>
                </c:pt>
                <c:pt idx="441">
                  <c:v>1.6137095364037415E-2</c:v>
                </c:pt>
                <c:pt idx="442">
                  <c:v>1.6807204255184484E-2</c:v>
                </c:pt>
                <c:pt idx="443">
                  <c:v>1.7491611572344006E-2</c:v>
                </c:pt>
                <c:pt idx="444">
                  <c:v>1.8189715624253217E-2</c:v>
                </c:pt>
                <c:pt idx="445">
                  <c:v>1.8901032494694922E-2</c:v>
                </c:pt>
                <c:pt idx="446">
                  <c:v>1.9625179989169867E-2</c:v>
                </c:pt>
                <c:pt idx="447">
                  <c:v>2.0361863915451209E-2</c:v>
                </c:pt>
                <c:pt idx="448">
                  <c:v>2.1110866390113024E-2</c:v>
                </c:pt>
                <c:pt idx="449">
                  <c:v>2.1872035886654904E-2</c:v>
                </c:pt>
                <c:pt idx="450">
                  <c:v>2.2645278770967857E-2</c:v>
                </c:pt>
                <c:pt idx="451">
                  <c:v>2.3430552101588797E-2</c:v>
                </c:pt>
                <c:pt idx="452">
                  <c:v>2.4227857502701768E-2</c:v>
                </c:pt>
                <c:pt idx="453">
                  <c:v>2.503723594577513E-2</c:v>
                </c:pt>
                <c:pt idx="454">
                  <c:v>2.5858763300515241E-2</c:v>
                </c:pt>
                <c:pt idx="455">
                  <c:v>2.6692546537378247E-2</c:v>
                </c:pt>
                <c:pt idx="456">
                  <c:v>2.7538720482379896E-2</c:v>
                </c:pt>
                <c:pt idx="457">
                  <c:v>2.8397445040664063E-2</c:v>
                </c:pt>
                <c:pt idx="458">
                  <c:v>2.9268902818566981E-2</c:v>
                </c:pt>
                <c:pt idx="459">
                  <c:v>3.0153297085077649E-2</c:v>
                </c:pt>
                <c:pt idx="460">
                  <c:v>3.1050850022956097E-2</c:v>
                </c:pt>
                <c:pt idx="461">
                  <c:v>3.1961801227608978E-2</c:v>
                </c:pt>
                <c:pt idx="462">
                  <c:v>3.2886406418379824E-2</c:v>
                </c:pt>
                <c:pt idx="463">
                  <c:v>3.3824936332397373E-2</c:v>
                </c:pt>
                <c:pt idx="464">
                  <c:v>3.4777675775717699E-2</c:v>
                </c:pt>
                <c:pt idx="465">
                  <c:v>3.574492281034327E-2</c:v>
                </c:pt>
                <c:pt idx="466">
                  <c:v>3.6726988058928926E-2</c:v>
                </c:pt>
                <c:pt idx="467">
                  <c:v>3.7724194111695357E-2</c:v>
                </c:pt>
                <c:pt idx="468">
                  <c:v>3.8736875022350965E-2</c:v>
                </c:pt>
                <c:pt idx="469">
                  <c:v>3.9765375881745384E-2</c:v>
                </c:pt>
                <c:pt idx="470">
                  <c:v>4.0810052459600031E-2</c:v>
                </c:pt>
                <c:pt idx="471">
                  <c:v>4.1871270906034749E-2</c:v>
                </c:pt>
                <c:pt idx="472">
                  <c:v>4.2949407505773009E-2</c:v>
                </c:pt>
                <c:pt idx="473">
                  <c:v>4.4044848478896767E-2</c:v>
                </c:pt>
                <c:pt idx="474">
                  <c:v>4.515798982286405E-2</c:v>
                </c:pt>
                <c:pt idx="475">
                  <c:v>4.6289237191219343E-2</c:v>
                </c:pt>
                <c:pt idx="476">
                  <c:v>4.7439005805041311E-2</c:v>
                </c:pt>
                <c:pt idx="477">
                  <c:v>4.8607720393697325E-2</c:v>
                </c:pt>
                <c:pt idx="478">
                  <c:v>4.979581516192557E-2</c:v>
                </c:pt>
                <c:pt idx="479">
                  <c:v>5.1003733780653815E-2</c:v>
                </c:pt>
                <c:pt idx="480">
                  <c:v>5.2231929399297813E-2</c:v>
                </c:pt>
                <c:pt idx="481">
                  <c:v>5.3480864677572036E-2</c:v>
                </c:pt>
                <c:pt idx="482">
                  <c:v>5.4751011835094614E-2</c:v>
                </c:pt>
                <c:pt idx="483">
                  <c:v>5.6042852717285832E-2</c:v>
                </c:pt>
                <c:pt idx="484">
                  <c:v>5.7356878876247797E-2</c:v>
                </c:pt>
                <c:pt idx="485">
                  <c:v>5.8693591665476968E-2</c:v>
                </c:pt>
                <c:pt idx="486">
                  <c:v>6.0053502347404551E-2</c:v>
                </c:pt>
                <c:pt idx="487">
                  <c:v>6.1437132212884701E-2</c:v>
                </c:pt>
                <c:pt idx="488">
                  <c:v>6.2845012711860493E-2</c:v>
                </c:pt>
                <c:pt idx="489">
                  <c:v>6.4277685594533937E-2</c:v>
                </c:pt>
                <c:pt idx="490">
                  <c:v>6.5735703062450218E-2</c:v>
                </c:pt>
                <c:pt idx="491">
                  <c:v>6.7219627928982298E-2</c:v>
                </c:pt>
                <c:pt idx="492">
                  <c:v>6.8730033788766728E-2</c:v>
                </c:pt>
                <c:pt idx="493">
                  <c:v>7.0267505195700464E-2</c:v>
                </c:pt>
                <c:pt idx="494">
                  <c:v>7.1832637849160025E-2</c:v>
                </c:pt>
                <c:pt idx="495">
                  <c:v>7.3426038788150641E-2</c:v>
                </c:pt>
                <c:pt idx="496">
                  <c:v>7.5048326593133083E-2</c:v>
                </c:pt>
                <c:pt idx="497">
                  <c:v>7.6700131595313761E-2</c:v>
                </c:pt>
                <c:pt idx="498">
                  <c:v>7.8382096093214865E-2</c:v>
                </c:pt>
                <c:pt idx="499">
                  <c:v>8.0094874576371947E-2</c:v>
                </c:pt>
                <c:pt idx="500">
                  <c:v>8.1839133956031887E-2</c:v>
                </c:pt>
                <c:pt idx="501">
                  <c:v>8.3615553802747766E-2</c:v>
                </c:pt>
                <c:pt idx="502">
                  <c:v>8.5424826590789704E-2</c:v>
                </c:pt>
                <c:pt idx="503">
                  <c:v>8.7267657949308658E-2</c:v>
                </c:pt>
                <c:pt idx="504">
                  <c:v>8.9144766920208757E-2</c:v>
                </c:pt>
                <c:pt idx="505">
                  <c:v>9.1056886222699709E-2</c:v>
                </c:pt>
                <c:pt idx="506">
                  <c:v>9.3004762524514964E-2</c:v>
                </c:pt>
                <c:pt idx="507">
                  <c:v>9.4989156719795159E-2</c:v>
                </c:pt>
                <c:pt idx="508">
                  <c:v>9.7010844213648764E-2</c:v>
                </c:pt>
                <c:pt idx="509">
                  <c:v>9.9070615213412594E-2</c:v>
                </c:pt>
                <c:pt idx="510">
                  <c:v>0.1011692750266463</c:v>
                </c:pt>
                <c:pt idx="511">
                  <c:v>0.10330764436590358</c:v>
                </c:pt>
                <c:pt idx="512">
                  <c:v>0.10548655966033314</c:v>
                </c:pt>
                <c:pt idx="513">
                  <c:v>0.10770687337416972</c:v>
                </c:pt>
                <c:pt idx="514">
                  <c:v>0.10996945433218422</c:v>
                </c:pt>
                <c:pt idx="515">
                  <c:v>0.1122751880521695</c:v>
                </c:pt>
                <c:pt idx="516">
                  <c:v>0.11462497708454485</c:v>
                </c:pt>
                <c:pt idx="517">
                  <c:v>0.11701974135916908</c:v>
                </c:pt>
                <c:pt idx="518">
                  <c:v>0.11946041853945938</c:v>
                </c:pt>
                <c:pt idx="519">
                  <c:v>0.12194796438391775</c:v>
                </c:pt>
                <c:pt idx="520">
                  <c:v>0.12448335311517386</c:v>
                </c:pt>
                <c:pt idx="521">
                  <c:v>0.12706757779665825</c:v>
                </c:pt>
                <c:pt idx="522">
                  <c:v>0.129701650717025</c:v>
                </c:pt>
                <c:pt idx="523">
                  <c:v>0.13238660378244954</c:v>
                </c:pt>
                <c:pt idx="524">
                  <c:v>0.13512348891692993</c:v>
                </c:pt>
                <c:pt idx="525">
                  <c:v>0.13791337847072838</c:v>
                </c:pt>
                <c:pt idx="526">
                  <c:v>0.14075736563709099</c:v>
                </c:pt>
                <c:pt idx="527">
                  <c:v>0.14365656487739151</c:v>
                </c:pt>
                <c:pt idx="528">
                  <c:v>0.14661211235484758</c:v>
                </c:pt>
                <c:pt idx="529">
                  <c:v>0.14962516637696424</c:v>
                </c:pt>
                <c:pt idx="530">
                  <c:v>0.15269690784686246</c:v>
                </c:pt>
                <c:pt idx="531">
                  <c:v>0.15582854072365659</c:v>
                </c:pt>
                <c:pt idx="532">
                  <c:v>0.15902129249204811</c:v>
                </c:pt>
                <c:pt idx="533">
                  <c:v>0.16227641464130804</c:v>
                </c:pt>
                <c:pt idx="534">
                  <c:v>0.16559518315382496</c:v>
                </c:pt>
                <c:pt idx="535">
                  <c:v>0.16897889900339971</c:v>
                </c:pt>
                <c:pt idx="536">
                  <c:v>0.17242888866347356</c:v>
                </c:pt>
                <c:pt idx="537">
                  <c:v>0.17594650462547898</c:v>
                </c:pt>
                <c:pt idx="538">
                  <c:v>0.17953312592750964</c:v>
                </c:pt>
                <c:pt idx="539">
                  <c:v>0.18319015869350821</c:v>
                </c:pt>
                <c:pt idx="540">
                  <c:v>0.18691903668317691</c:v>
                </c:pt>
                <c:pt idx="541">
                  <c:v>0.19072122185281987</c:v>
                </c:pt>
                <c:pt idx="542">
                  <c:v>0.19459820492733079</c:v>
                </c:pt>
                <c:pt idx="543">
                  <c:v>0.1985515059835449</c:v>
                </c:pt>
                <c:pt idx="544">
                  <c:v>0.20258267504517855</c:v>
                </c:pt>
                <c:pt idx="545">
                  <c:v>0.20669329268958458</c:v>
                </c:pt>
                <c:pt idx="546">
                  <c:v>0.2108849706665572</c:v>
                </c:pt>
                <c:pt idx="547">
                  <c:v>0.21515935252942445</c:v>
                </c:pt>
                <c:pt idx="548">
                  <c:v>0.21951811427867157</c:v>
                </c:pt>
                <c:pt idx="549">
                  <c:v>0.22396296501834476</c:v>
                </c:pt>
                <c:pt idx="550">
                  <c:v>0.22849564762548782</c:v>
                </c:pt>
                <c:pt idx="551">
                  <c:v>0.23311793943287282</c:v>
                </c:pt>
                <c:pt idx="552">
                  <c:v>0.23783165292528707</c:v>
                </c:pt>
                <c:pt idx="553">
                  <c:v>0.24263863644964928</c:v>
                </c:pt>
                <c:pt idx="554">
                  <c:v>0.24754077493922863</c:v>
                </c:pt>
                <c:pt idx="555">
                  <c:v>0.25253999065224936</c:v>
                </c:pt>
                <c:pt idx="556">
                  <c:v>0.25763824392516732</c:v>
                </c:pt>
                <c:pt idx="557">
                  <c:v>0.26283753394091325</c:v>
                </c:pt>
                <c:pt idx="558">
                  <c:v>0.26813989951239986</c:v>
                </c:pt>
                <c:pt idx="559">
                  <c:v>0.27354741988160014</c:v>
                </c:pt>
                <c:pt idx="560">
                  <c:v>0.27906221553450722</c:v>
                </c:pt>
                <c:pt idx="561">
                  <c:v>0.28468644903229351</c:v>
                </c:pt>
                <c:pt idx="562">
                  <c:v>0.29042232585899536</c:v>
                </c:pt>
                <c:pt idx="563">
                  <c:v>0.29627209528605103</c:v>
                </c:pt>
                <c:pt idx="564">
                  <c:v>0.3022380512540333</c:v>
                </c:pt>
                <c:pt idx="565">
                  <c:v>0.30832253327191761</c:v>
                </c:pt>
                <c:pt idx="566">
                  <c:v>0.31452792733424084</c:v>
                </c:pt>
                <c:pt idx="567">
                  <c:v>0.32085666685650532</c:v>
                </c:pt>
                <c:pt idx="568">
                  <c:v>0.32731123362919712</c:v>
                </c:pt>
                <c:pt idx="569">
                  <c:v>0.33389415879079049</c:v>
                </c:pt>
                <c:pt idx="570">
                  <c:v>0.34060802382011829</c:v>
                </c:pt>
                <c:pt idx="571">
                  <c:v>0.34745546154849832</c:v>
                </c:pt>
                <c:pt idx="572">
                  <c:v>0.3544391571920103</c:v>
                </c:pt>
                <c:pt idx="573">
                  <c:v>0.36156184940432801</c:v>
                </c:pt>
                <c:pt idx="574">
                  <c:v>0.36882633135051918</c:v>
                </c:pt>
                <c:pt idx="575">
                  <c:v>0.37623545180223267</c:v>
                </c:pt>
                <c:pt idx="576">
                  <c:v>0.38379211625470261</c:v>
                </c:pt>
                <c:pt idx="577">
                  <c:v>0.39149928806600637</c:v>
                </c:pt>
                <c:pt idx="578">
                  <c:v>0.39935998961902247</c:v>
                </c:pt>
                <c:pt idx="579">
                  <c:v>0.407377303506545</c:v>
                </c:pt>
                <c:pt idx="580">
                  <c:v>0.41555437374001603</c:v>
                </c:pt>
                <c:pt idx="581">
                  <c:v>0.42389440698235281</c:v>
                </c:pt>
                <c:pt idx="582">
                  <c:v>0.43240067380534969</c:v>
                </c:pt>
                <c:pt idx="583">
                  <c:v>0.44107650997214987</c:v>
                </c:pt>
                <c:pt idx="584">
                  <c:v>0.44992531774528899</c:v>
                </c:pt>
                <c:pt idx="585">
                  <c:v>0.45895056722082062</c:v>
                </c:pt>
                <c:pt idx="586">
                  <c:v>0.46815579768905202</c:v>
                </c:pt>
                <c:pt idx="587">
                  <c:v>0.47754461902241618</c:v>
                </c:pt>
                <c:pt idx="588">
                  <c:v>0.487120713091031</c:v>
                </c:pt>
                <c:pt idx="589">
                  <c:v>0.49688783520649593</c:v>
                </c:pt>
                <c:pt idx="590">
                  <c:v>0.50684981559449438</c:v>
                </c:pt>
                <c:pt idx="591">
                  <c:v>0.51701056089677722</c:v>
                </c:pt>
                <c:pt idx="592">
                  <c:v>0.52737405570311746</c:v>
                </c:pt>
                <c:pt idx="593">
                  <c:v>0.53794436411383739</c:v>
                </c:pt>
                <c:pt idx="594">
                  <c:v>0.54872563133351826</c:v>
                </c:pt>
                <c:pt idx="595">
                  <c:v>0.55972208529651979</c:v>
                </c:pt>
                <c:pt idx="596">
                  <c:v>0.57093803832494461</c:v>
                </c:pt>
                <c:pt idx="597">
                  <c:v>0.58237788881970043</c:v>
                </c:pt>
                <c:pt idx="598">
                  <c:v>0.59404612298531967</c:v>
                </c:pt>
                <c:pt idx="599">
                  <c:v>0.60594731658921475</c:v>
                </c:pt>
                <c:pt idx="600">
                  <c:v>0.61808613675605895</c:v>
                </c:pt>
                <c:pt idx="601">
                  <c:v>0.63046734379799607</c:v>
                </c:pt>
                <c:pt idx="602">
                  <c:v>0.64309579308139475</c:v>
                </c:pt>
                <c:pt idx="603">
                  <c:v>0.65597643693088248</c:v>
                </c:pt>
                <c:pt idx="604">
                  <c:v>0.66911432657140357</c:v>
                </c:pt>
                <c:pt idx="605">
                  <c:v>0.68251461410906389</c:v>
                </c:pt>
                <c:pt idx="606">
                  <c:v>0.69618255455153744</c:v>
                </c:pt>
                <c:pt idx="607">
                  <c:v>0.71012350786882905</c:v>
                </c:pt>
                <c:pt idx="608">
                  <c:v>0.72434294109519981</c:v>
                </c:pt>
                <c:pt idx="609">
                  <c:v>0.73884643047307985</c:v>
                </c:pt>
                <c:pt idx="610">
                  <c:v>0.75363966363980917</c:v>
                </c:pt>
                <c:pt idx="611">
                  <c:v>0.76872844185806333</c:v>
                </c:pt>
                <c:pt idx="612">
                  <c:v>0.78411868229084103</c:v>
                </c:pt>
                <c:pt idx="613">
                  <c:v>0.79981642032190192</c:v>
                </c:pt>
                <c:pt idx="614">
                  <c:v>0.81582781192256737</c:v>
                </c:pt>
                <c:pt idx="615">
                  <c:v>0.83215913606581182</c:v>
                </c:pt>
                <c:pt idx="616">
                  <c:v>0.84881679718858938</c:v>
                </c:pt>
                <c:pt idx="617">
                  <c:v>0.86580732770336533</c:v>
                </c:pt>
                <c:pt idx="618">
                  <c:v>0.88313739055983231</c:v>
                </c:pt>
                <c:pt idx="619">
                  <c:v>0.90081378185782124</c:v>
                </c:pt>
                <c:pt idx="620">
                  <c:v>0.91884343351242503</c:v>
                </c:pt>
                <c:pt idx="621">
                  <c:v>0.93723341597238607</c:v>
                </c:pt>
                <c:pt idx="622">
                  <c:v>0.95599094099281323</c:v>
                </c:pt>
                <c:pt idx="623">
                  <c:v>0.97512336446330783</c:v>
                </c:pt>
                <c:pt idx="624">
                  <c:v>0.99463818929262104</c:v>
                </c:pt>
                <c:pt idx="625">
                  <c:v>1.0145430683509602</c:v>
                </c:pt>
                <c:pt idx="626">
                  <c:v>1.0348458074711058</c:v>
                </c:pt>
                <c:pt idx="627">
                  <c:v>1.0555543685095161</c:v>
                </c:pt>
                <c:pt idx="628">
                  <c:v>1.0766768724686173</c:v>
                </c:pt>
                <c:pt idx="629">
                  <c:v>1.0982216026815008</c:v>
                </c:pt>
                <c:pt idx="630">
                  <c:v>1.1201970080602863</c:v>
                </c:pt>
                <c:pt idx="631">
                  <c:v>1.1426117064094121</c:v>
                </c:pt>
                <c:pt idx="632">
                  <c:v>1.1654744878051624</c:v>
                </c:pt>
                <c:pt idx="633">
                  <c:v>1.1887943180427478</c:v>
                </c:pt>
                <c:pt idx="634">
                  <c:v>1.2125803421523027</c:v>
                </c:pt>
                <c:pt idx="635">
                  <c:v>1.2368418879851637</c:v>
                </c:pt>
                <c:pt idx="636">
                  <c:v>1.2615884698718465</c:v>
                </c:pt>
                <c:pt idx="637">
                  <c:v>1.2868297923531529</c:v>
                </c:pt>
                <c:pt idx="638">
                  <c:v>1.3125757539858691</c:v>
                </c:pt>
                <c:pt idx="639">
                  <c:v>1.3388364512245468</c:v>
                </c:pt>
                <c:pt idx="640">
                  <c:v>1.3656221823808967</c:v>
                </c:pt>
                <c:pt idx="641">
                  <c:v>1.392943451662336</c:v>
                </c:pt>
                <c:pt idx="642">
                  <c:v>1.4208109732912848</c:v>
                </c:pt>
                <c:pt idx="643">
                  <c:v>1.4492356757068163</c:v>
                </c:pt>
                <c:pt idx="644">
                  <c:v>1.4782287058503207</c:v>
                </c:pt>
                <c:pt idx="645">
                  <c:v>1.5078014335368466</c:v>
                </c:pt>
                <c:pt idx="646">
                  <c:v>1.5379654559138538</c:v>
                </c:pt>
                <c:pt idx="647">
                  <c:v>1.5687326020091104</c:v>
                </c:pt>
                <c:pt idx="648">
                  <c:v>1.6001149373695249</c:v>
                </c:pt>
                <c:pt idx="649">
                  <c:v>1.6321247687927314</c:v>
                </c:pt>
                <c:pt idx="650">
                  <c:v>1.6647746491532827</c:v>
                </c:pt>
                <c:pt idx="651">
                  <c:v>1.6980773823253463</c:v>
                </c:pt>
                <c:pt idx="652">
                  <c:v>1.7320460282038264</c:v>
                </c:pt>
                <c:pt idx="653">
                  <c:v>1.766693907825891</c:v>
                </c:pt>
                <c:pt idx="654">
                  <c:v>1.8020346085949079</c:v>
                </c:pt>
                <c:pt idx="655">
                  <c:v>1.8380819896088361</c:v>
                </c:pt>
                <c:pt idx="656">
                  <c:v>1.8748501870951635</c:v>
                </c:pt>
                <c:pt idx="657">
                  <c:v>1.9123536199545252</c:v>
                </c:pt>
                <c:pt idx="658">
                  <c:v>1.9506069954151741</c:v>
                </c:pt>
                <c:pt idx="659">
                  <c:v>1.9896253148005187</c:v>
                </c:pt>
                <c:pt idx="660">
                  <c:v>2.0294238794119939</c:v>
                </c:pt>
                <c:pt idx="661">
                  <c:v>2.0700182965295735</c:v>
                </c:pt>
                <c:pt idx="662">
                  <c:v>2.111424485532265</c:v>
                </c:pt>
                <c:pt idx="663">
                  <c:v>2.1536586841410088</c:v>
                </c:pt>
                <c:pt idx="664">
                  <c:v>2.1967374547864091</c:v>
                </c:pt>
                <c:pt idx="665">
                  <c:v>2.2406776911038011</c:v>
                </c:pt>
                <c:pt idx="666">
                  <c:v>2.285496624558208</c:v>
                </c:pt>
                <c:pt idx="667">
                  <c:v>2.3312118312017782</c:v>
                </c:pt>
                <c:pt idx="668">
                  <c:v>2.3778412385663521</c:v>
                </c:pt>
                <c:pt idx="669">
                  <c:v>2.4254031326938659</c:v>
                </c:pt>
                <c:pt idx="670">
                  <c:v>2.4739161653073509</c:v>
                </c:pt>
                <c:pt idx="671">
                  <c:v>2.5233993611253323</c:v>
                </c:pt>
                <c:pt idx="672">
                  <c:v>2.5738721253224996</c:v>
                </c:pt>
                <c:pt idx="673">
                  <c:v>2.6253542511395849</c:v>
                </c:pt>
                <c:pt idx="674">
                  <c:v>2.6778659276454104</c:v>
                </c:pt>
                <c:pt idx="675">
                  <c:v>2.7314277476541782</c:v>
                </c:pt>
                <c:pt idx="676">
                  <c:v>2.7860607158010731</c:v>
                </c:pt>
                <c:pt idx="677">
                  <c:v>2.8417862567793857</c:v>
                </c:pt>
                <c:pt idx="678">
                  <c:v>2.8986262237423408</c:v>
                </c:pt>
                <c:pt idx="679">
                  <c:v>2.9566029068729698</c:v>
                </c:pt>
                <c:pt idx="680">
                  <c:v>3.0157390421253565</c:v>
                </c:pt>
                <c:pt idx="681">
                  <c:v>3.0760578201406936</c:v>
                </c:pt>
                <c:pt idx="682">
                  <c:v>3.1375828953416538</c:v>
                </c:pt>
                <c:pt idx="683">
                  <c:v>3.2003383952086373</c:v>
                </c:pt>
                <c:pt idx="684">
                  <c:v>3.2643489297415251</c:v>
                </c:pt>
                <c:pt idx="685">
                  <c:v>3.3296396011106557</c:v>
                </c:pt>
                <c:pt idx="686">
                  <c:v>3.3962360135008209</c:v>
                </c:pt>
                <c:pt idx="687">
                  <c:v>3.4641642831521144</c:v>
                </c:pt>
                <c:pt idx="688">
                  <c:v>3.5334510486016013</c:v>
                </c:pt>
                <c:pt idx="689">
                  <c:v>3.6041234811298013</c:v>
                </c:pt>
                <c:pt idx="690">
                  <c:v>3.6762092954160868</c:v>
                </c:pt>
                <c:pt idx="691">
                  <c:v>3.7497367604071932</c:v>
                </c:pt>
                <c:pt idx="692">
                  <c:v>3.824734710403074</c:v>
                </c:pt>
                <c:pt idx="693">
                  <c:v>3.9012325563644716</c:v>
                </c:pt>
                <c:pt idx="694">
                  <c:v>3.9792602974466287</c:v>
                </c:pt>
                <c:pt idx="695">
                  <c:v>4.0588485327636574</c:v>
                </c:pt>
                <c:pt idx="696">
                  <c:v>4.1400284733881998</c:v>
                </c:pt>
                <c:pt idx="697">
                  <c:v>4.2228319545910553</c:v>
                </c:pt>
                <c:pt idx="698">
                  <c:v>4.3072914483256115</c:v>
                </c:pt>
              </c:numCache>
            </c:numRef>
          </c:yVal>
          <c:smooth val="1"/>
        </c:ser>
        <c:ser>
          <c:idx val="11"/>
          <c:order val="11"/>
          <c:tx>
            <c:strRef>
              <c:f>Calculations!$M$36</c:f>
              <c:strCache>
                <c:ptCount val="1"/>
                <c:pt idx="0">
                  <c:v>Zc11</c:v>
                </c:pt>
              </c:strCache>
            </c:strRef>
          </c:tx>
          <c:spPr>
            <a:ln w="12700">
              <a:solidFill>
                <a:srgbClr val="3366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Calculations!$M$37:$M$735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2"/>
          <c:order val="12"/>
          <c:tx>
            <c:strRef>
              <c:f>Calculations!$N$36</c:f>
              <c:strCache>
                <c:ptCount val="1"/>
                <c:pt idx="0">
                  <c:v>Zc12</c:v>
                </c:pt>
              </c:strCache>
            </c:strRef>
          </c:tx>
          <c:spPr>
            <a:ln w="12700">
              <a:solidFill>
                <a:srgbClr val="80008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Calculations!$N$37:$N$735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3"/>
          <c:order val="13"/>
          <c:tx>
            <c:strRef>
              <c:f>Calculations!$O$36</c:f>
              <c:strCache>
                <c:ptCount val="1"/>
                <c:pt idx="0">
                  <c:v>Zc13</c:v>
                </c:pt>
              </c:strCache>
            </c:strRef>
          </c:tx>
          <c:spPr>
            <a:ln w="12700">
              <a:solidFill>
                <a:srgbClr val="FF00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Calculations!$O$37:$O$735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4"/>
          <c:order val="14"/>
          <c:tx>
            <c:strRef>
              <c:f>Calculations!$P$36</c:f>
              <c:strCache>
                <c:ptCount val="1"/>
                <c:pt idx="0">
                  <c:v>Zc14</c:v>
                </c:pt>
              </c:strCache>
            </c:strRef>
          </c:tx>
          <c:spPr>
            <a:ln w="12700">
              <a:solidFill>
                <a:srgbClr val="FFCC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Calculations!$P$37:$P$735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5"/>
          <c:order val="15"/>
          <c:tx>
            <c:strRef>
              <c:f>Calculations!$Q$36</c:f>
              <c:strCache>
                <c:ptCount val="1"/>
                <c:pt idx="0">
                  <c:v>Zc15</c:v>
                </c:pt>
              </c:strCache>
            </c:strRef>
          </c:tx>
          <c:spPr>
            <a:ln w="12700">
              <a:solidFill>
                <a:srgbClr val="C0C0C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Calculations!$Q$37:$Q$735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6"/>
          <c:order val="16"/>
          <c:tx>
            <c:strRef>
              <c:f>Calculations!$R$36</c:f>
              <c:strCache>
                <c:ptCount val="1"/>
                <c:pt idx="0">
                  <c:v>Zc16</c:v>
                </c:pt>
              </c:strCache>
            </c:strRef>
          </c:tx>
          <c:spPr>
            <a:ln w="12700">
              <a:solidFill>
                <a:srgbClr val="00FF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Calculations!$R$37:$R$735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7"/>
          <c:order val="17"/>
          <c:tx>
            <c:strRef>
              <c:f>Calculations!$S$36</c:f>
              <c:strCache>
                <c:ptCount val="1"/>
                <c:pt idx="0">
                  <c:v>Zc17</c:v>
                </c:pt>
              </c:strCache>
            </c:strRef>
          </c:tx>
          <c:spPr>
            <a:ln w="12700">
              <a:solidFill>
                <a:srgbClr val="00FF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Calculations!$S$37:$S$735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8"/>
          <c:order val="18"/>
          <c:tx>
            <c:strRef>
              <c:f>Calculations!$T$36</c:f>
              <c:strCache>
                <c:ptCount val="1"/>
                <c:pt idx="0">
                  <c:v>Zc18</c:v>
                </c:pt>
              </c:strCache>
            </c:strRef>
          </c:tx>
          <c:spPr>
            <a:ln w="12700">
              <a:solidFill>
                <a:srgbClr val="99336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Calculations!$T$37:$T$735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9"/>
          <c:order val="19"/>
          <c:tx>
            <c:strRef>
              <c:f>Calculations!$U$36</c:f>
              <c:strCache>
                <c:ptCount val="1"/>
                <c:pt idx="0">
                  <c:v>Zc19</c:v>
                </c:pt>
              </c:strCache>
            </c:strRef>
          </c:tx>
          <c:spPr>
            <a:ln w="12700">
              <a:solidFill>
                <a:srgbClr val="FF99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Calculations!$U$37:$U$735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0"/>
          <c:order val="20"/>
          <c:tx>
            <c:strRef>
              <c:f>Calculations!$V$36</c:f>
              <c:strCache>
                <c:ptCount val="1"/>
                <c:pt idx="0">
                  <c:v>Zc20</c:v>
                </c:pt>
              </c:strCache>
            </c:strRef>
          </c:tx>
          <c:spPr>
            <a:ln w="12700">
              <a:solidFill>
                <a:srgbClr val="FFCC99"/>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Calculations!$V$37:$V$735</c:f>
              <c:numCache>
                <c:formatCode>0.000E+00</c:formatCode>
                <c:ptCount val="699"/>
                <c:pt idx="0">
                  <c:v>0.79635121166652723</c:v>
                </c:pt>
                <c:pt idx="1">
                  <c:v>0.78075837828764838</c:v>
                </c:pt>
                <c:pt idx="2">
                  <c:v>0.76547172402628172</c:v>
                </c:pt>
                <c:pt idx="3">
                  <c:v>0.75048525407701705</c:v>
                </c:pt>
                <c:pt idx="4">
                  <c:v>0.73579309135139992</c:v>
                </c:pt>
                <c:pt idx="5">
                  <c:v>0.72138947417304478</c:v>
                </c:pt>
                <c:pt idx="6">
                  <c:v>0.70726875401800016</c:v>
                </c:pt>
                <c:pt idx="7">
                  <c:v>0.69342539329947883</c:v>
                </c:pt>
                <c:pt idx="8">
                  <c:v>0.67985396319608027</c:v>
                </c:pt>
                <c:pt idx="9">
                  <c:v>0.66654914152265943</c:v>
                </c:pt>
                <c:pt idx="10">
                  <c:v>0.65350571064299767</c:v>
                </c:pt>
                <c:pt idx="11">
                  <c:v>0.64071855542346612</c:v>
                </c:pt>
                <c:pt idx="12">
                  <c:v>0.62818266122687061</c:v>
                </c:pt>
                <c:pt idx="13">
                  <c:v>0.61589311194569518</c:v>
                </c:pt>
                <c:pt idx="14">
                  <c:v>0.60384508807396953</c:v>
                </c:pt>
                <c:pt idx="15">
                  <c:v>0.5920338648170056</c:v>
                </c:pt>
                <c:pt idx="16">
                  <c:v>0.58045481023825873</c:v>
                </c:pt>
                <c:pt idx="17">
                  <c:v>0.56910338344258793</c:v>
                </c:pt>
                <c:pt idx="18">
                  <c:v>0.55797513279520117</c:v>
                </c:pt>
                <c:pt idx="19">
                  <c:v>0.54706569417558348</c:v>
                </c:pt>
                <c:pt idx="20">
                  <c:v>0.53637078926572923</c:v>
                </c:pt>
                <c:pt idx="21">
                  <c:v>0.5258862238719948</c:v>
                </c:pt>
                <c:pt idx="22">
                  <c:v>0.51560788627992438</c:v>
                </c:pt>
                <c:pt idx="23">
                  <c:v>0.50553174564139414</c:v>
                </c:pt>
                <c:pt idx="24">
                  <c:v>0.49565385039344356</c:v>
                </c:pt>
                <c:pt idx="25">
                  <c:v>0.48597032670817214</c:v>
                </c:pt>
                <c:pt idx="26">
                  <c:v>0.47647737697309323</c:v>
                </c:pt>
                <c:pt idx="27">
                  <c:v>0.46717127830134547</c:v>
                </c:pt>
                <c:pt idx="28">
                  <c:v>0.45804838107117674</c:v>
                </c:pt>
                <c:pt idx="29">
                  <c:v>0.44910510749412469</c:v>
                </c:pt>
                <c:pt idx="30">
                  <c:v>0.44033795021133482</c:v>
                </c:pt>
                <c:pt idx="31">
                  <c:v>0.43174347091745641</c:v>
                </c:pt>
                <c:pt idx="32">
                  <c:v>0.42331829901158019</c:v>
                </c:pt>
                <c:pt idx="33">
                  <c:v>0.41505913027468505</c:v>
                </c:pt>
                <c:pt idx="34">
                  <c:v>0.40696272557306978</c:v>
                </c:pt>
                <c:pt idx="35">
                  <c:v>0.39902590958726331</c:v>
                </c:pt>
                <c:pt idx="36">
                  <c:v>0.39124556956590856</c:v>
                </c:pt>
                <c:pt idx="37">
                  <c:v>0.38361865410412949</c:v>
                </c:pt>
                <c:pt idx="38">
                  <c:v>0.37614217194589999</c:v>
                </c:pt>
                <c:pt idx="39">
                  <c:v>0.36881319080994041</c:v>
                </c:pt>
                <c:pt idx="40">
                  <c:v>0.36162883623867831</c:v>
                </c:pt>
                <c:pt idx="41">
                  <c:v>0.35458629046981854</c:v>
                </c:pt>
                <c:pt idx="42">
                  <c:v>0.34768279133007612</c:v>
                </c:pt>
                <c:pt idx="43">
                  <c:v>0.34091563115063367</c:v>
                </c:pt>
                <c:pt idx="44">
                  <c:v>0.33428215570389441</c:v>
                </c:pt>
                <c:pt idx="45">
                  <c:v>0.32777976316110857</c:v>
                </c:pt>
                <c:pt idx="46">
                  <c:v>0.32140590307046024</c:v>
                </c:pt>
                <c:pt idx="47">
                  <c:v>0.31515807535520829</c:v>
                </c:pt>
                <c:pt idx="48">
                  <c:v>0.30903382933148266</c:v>
                </c:pt>
                <c:pt idx="49">
                  <c:v>0.30303076274534779</c:v>
                </c:pt>
                <c:pt idx="50">
                  <c:v>0.29714652082874554</c:v>
                </c:pt>
                <c:pt idx="51">
                  <c:v>0.2913787953739444</c:v>
                </c:pt>
                <c:pt idx="52">
                  <c:v>0.28572532382612459</c:v>
                </c:pt>
                <c:pt idx="53">
                  <c:v>0.28018388839373498</c:v>
                </c:pt>
                <c:pt idx="54">
                  <c:v>0.27475231517626753</c:v>
                </c:pt>
                <c:pt idx="55">
                  <c:v>0.26942847330909847</c:v>
                </c:pt>
                <c:pt idx="56">
                  <c:v>0.26421027412505255</c:v>
                </c:pt>
                <c:pt idx="57">
                  <c:v>0.2590956703323537</c:v>
                </c:pt>
                <c:pt idx="58">
                  <c:v>0.25408265520863116</c:v>
                </c:pt>
                <c:pt idx="59">
                  <c:v>0.2491692618106533</c:v>
                </c:pt>
                <c:pt idx="60">
                  <c:v>0.24435356219947296</c:v>
                </c:pt>
                <c:pt idx="61">
                  <c:v>0.23963366668066732</c:v>
                </c:pt>
                <c:pt idx="62">
                  <c:v>0.2350077230593641</c:v>
                </c:pt>
                <c:pt idx="63">
                  <c:v>0.23047391590975164</c:v>
                </c:pt>
                <c:pt idx="64">
                  <c:v>0.22603046585877287</c:v>
                </c:pt>
                <c:pt idx="65">
                  <c:v>0.2216756288837112</c:v>
                </c:pt>
                <c:pt idx="66">
                  <c:v>0.217407695623379</c:v>
                </c:pt>
                <c:pt idx="67">
                  <c:v>0.21322499070262516</c:v>
                </c:pt>
                <c:pt idx="68">
                  <c:v>0.20912587206988201</c:v>
                </c:pt>
                <c:pt idx="69">
                  <c:v>0.2051087303474782</c:v>
                </c:pt>
                <c:pt idx="70">
                  <c:v>0.20117198819444573</c:v>
                </c:pt>
                <c:pt idx="71">
                  <c:v>0.19731409968155572</c:v>
                </c:pt>
                <c:pt idx="72">
                  <c:v>0.1935335496783209</c:v>
                </c:pt>
                <c:pt idx="73">
                  <c:v>0.18982885325170659</c:v>
                </c:pt>
                <c:pt idx="74">
                  <c:v>0.1861985550762966</c:v>
                </c:pt>
                <c:pt idx="75">
                  <c:v>0.18264122885566231</c:v>
                </c:pt>
                <c:pt idx="76">
                  <c:v>0.17915547675469032</c:v>
                </c:pt>
                <c:pt idx="77">
                  <c:v>0.17573992884262365</c:v>
                </c:pt>
                <c:pt idx="78">
                  <c:v>0.17239324254657756</c:v>
                </c:pt>
                <c:pt idx="79">
                  <c:v>0.16911410211529432</c:v>
                </c:pt>
                <c:pt idx="80">
                  <c:v>0.16590121809290262</c:v>
                </c:pt>
                <c:pt idx="81">
                  <c:v>0.16275332680245308</c:v>
                </c:pt>
                <c:pt idx="82">
                  <c:v>0.15966918983900227</c:v>
                </c:pt>
                <c:pt idx="83">
                  <c:v>0.15664759357202224</c:v>
                </c:pt>
                <c:pt idx="84">
                  <c:v>0.15368734865691464</c:v>
                </c:pt>
                <c:pt idx="85">
                  <c:v>0.15078728955541162</c:v>
                </c:pt>
                <c:pt idx="86">
                  <c:v>0.14794627406464916</c:v>
                </c:pt>
                <c:pt idx="87">
                  <c:v>0.14516318285470048</c:v>
                </c:pt>
                <c:pt idx="88">
                  <c:v>0.14243691901436042</c:v>
                </c:pt>
                <c:pt idx="89">
                  <c:v>0.139766407604975</c:v>
                </c:pt>
                <c:pt idx="90">
                  <c:v>0.13715059522211179</c:v>
                </c:pt>
                <c:pt idx="91">
                  <c:v>0.13458844956487098</c:v>
                </c:pt>
                <c:pt idx="92">
                  <c:v>0.13207895901263916</c:v>
                </c:pt>
                <c:pt idx="93">
                  <c:v>0.12962113220909027</c:v>
                </c:pt>
                <c:pt idx="94">
                  <c:v>0.12721399765324251</c:v>
                </c:pt>
                <c:pt idx="95">
                  <c:v>0.12485660329738087</c:v>
                </c:pt>
                <c:pt idx="96">
                  <c:v>0.12254801615165967</c:v>
                </c:pt>
                <c:pt idx="97">
                  <c:v>0.12028732189520221</c:v>
                </c:pt>
                <c:pt idx="98">
                  <c:v>0.11807362449351709</c:v>
                </c:pt>
                <c:pt idx="99">
                  <c:v>0.11590604582205538</c:v>
                </c:pt>
                <c:pt idx="100">
                  <c:v>0.11378372529573497</c:v>
                </c:pt>
                <c:pt idx="101">
                  <c:v>0.11170581950426349</c:v>
                </c:pt>
                <c:pt idx="102">
                  <c:v>0.10967150185309402</c:v>
                </c:pt>
                <c:pt idx="103">
                  <c:v>0.10767996220985218</c:v>
                </c:pt>
                <c:pt idx="104">
                  <c:v>0.10573040655607792</c:v>
                </c:pt>
                <c:pt idx="105">
                  <c:v>0.10382205664412948</c:v>
                </c:pt>
                <c:pt idx="106">
                  <c:v>0.10195414965910198</c:v>
                </c:pt>
                <c:pt idx="107">
                  <c:v>0.10012593788561833</c:v>
                </c:pt>
                <c:pt idx="108">
                  <c:v>9.833668837935558E-2</c:v>
                </c:pt>
                <c:pt idx="109">
                  <c:v>9.6585682643175866E-2</c:v>
                </c:pt>
                <c:pt idx="110">
                  <c:v>9.4872216307736998E-2</c:v>
                </c:pt>
                <c:pt idx="111">
                  <c:v>9.3195598816464928E-2</c:v>
                </c:pt>
                <c:pt idx="112">
                  <c:v>9.1555153114776591E-2</c:v>
                </c:pt>
                <c:pt idx="113">
                  <c:v>8.9950215343449921E-2</c:v>
                </c:pt>
                <c:pt idx="114">
                  <c:v>8.8380134536044888E-2</c:v>
                </c:pt>
                <c:pt idx="115">
                  <c:v>8.6844272320288754E-2</c:v>
                </c:pt>
                <c:pt idx="116">
                  <c:v>8.53420026233465E-2</c:v>
                </c:pt>
                <c:pt idx="117">
                  <c:v>8.3872711380907627E-2</c:v>
                </c:pt>
                <c:pt idx="118">
                  <c:v>8.2435796250029683E-2</c:v>
                </c:pt>
                <c:pt idx="119">
                  <c:v>8.1030666325689005E-2</c:v>
                </c:pt>
                <c:pt idx="120">
                  <c:v>7.9656741861000829E-2</c:v>
                </c:pt>
                <c:pt idx="121">
                  <c:v>7.8313453991080542E-2</c:v>
                </c:pt>
                <c:pt idx="122">
                  <c:v>7.7000244460530623E-2</c:v>
                </c:pt>
                <c:pt idx="123">
                  <c:v>7.5716565354549153E-2</c:v>
                </c:pt>
                <c:pt idx="124">
                  <c:v>7.4461878833667977E-2</c:v>
                </c:pt>
                <c:pt idx="125">
                  <c:v>7.3235656872141577E-2</c:v>
                </c:pt>
                <c:pt idx="126">
                  <c:v>7.2037381000019801E-2</c:v>
                </c:pt>
                <c:pt idx="127">
                  <c:v>7.0866542048951542E-2</c:v>
                </c:pt>
                <c:pt idx="128">
                  <c:v>6.972263990177828E-2</c:v>
                </c:pt>
                <c:pt idx="129">
                  <c:v>6.8605183245990839E-2</c:v>
                </c:pt>
                <c:pt idx="130">
                  <c:v>6.7513689331134455E-2</c:v>
                </c:pt>
                <c:pt idx="131">
                  <c:v>6.6447683730260998E-2</c:v>
                </c:pt>
                <c:pt idx="132">
                  <c:v>6.5406700105539381E-2</c:v>
                </c:pt>
                <c:pt idx="133">
                  <c:v>6.4390279978147016E-2</c:v>
                </c:pt>
                <c:pt idx="134">
                  <c:v>6.339797250257749E-2</c:v>
                </c:pt>
                <c:pt idx="135">
                  <c:v>6.2429334245509879E-2</c:v>
                </c:pt>
                <c:pt idx="136">
                  <c:v>6.1483928969395467E-2</c:v>
                </c:pt>
                <c:pt idx="137">
                  <c:v>6.056132742092675E-2</c:v>
                </c:pt>
                <c:pt idx="138">
                  <c:v>5.966110712456206E-2</c:v>
                </c:pt>
                <c:pt idx="139">
                  <c:v>5.8782852181284734E-2</c:v>
                </c:pt>
                <c:pt idx="140">
                  <c:v>5.7926153072782691E-2</c:v>
                </c:pt>
                <c:pt idx="141">
                  <c:v>5.7090606471236933E-2</c:v>
                </c:pt>
                <c:pt idx="142">
                  <c:v>5.6275815054909854E-2</c:v>
                </c:pt>
                <c:pt idx="143">
                  <c:v>5.5481387329725095E-2</c:v>
                </c:pt>
                <c:pt idx="144">
                  <c:v>5.4706937457028197E-2</c:v>
                </c:pt>
                <c:pt idx="145">
                  <c:v>5.3952085087714499E-2</c:v>
                </c:pt>
                <c:pt idx="146">
                  <c:v>5.3216455202904113E-2</c:v>
                </c:pt>
                <c:pt idx="147">
                  <c:v>5.2499677961336436E-2</c:v>
                </c:pt>
                <c:pt idx="148">
                  <c:v>5.1801388553646119E-2</c:v>
                </c:pt>
                <c:pt idx="149">
                  <c:v>5.1121227063669943E-2</c:v>
                </c:pt>
                <c:pt idx="150">
                  <c:v>5.0458838336919054E-2</c:v>
                </c:pt>
                <c:pt idx="151">
                  <c:v>4.9813871856334624E-2</c:v>
                </c:pt>
                <c:pt idx="152">
                  <c:v>4.9185981625424945E-2</c:v>
                </c:pt>
                <c:pt idx="153">
                  <c:v>4.8574826058861306E-2</c:v>
                </c:pt>
                <c:pt idx="154">
                  <c:v>4.7980067880586744E-2</c:v>
                </c:pt>
                <c:pt idx="155">
                  <c:v>4.7401374029466377E-2</c:v>
                </c:pt>
                <c:pt idx="156">
                  <c:v>4.6838415572481654E-2</c:v>
                </c:pt>
                <c:pt idx="157">
                  <c:v>4.6290867625443155E-2</c:v>
                </c:pt>
                <c:pt idx="158">
                  <c:v>4.5758409281166416E-2</c:v>
                </c:pt>
                <c:pt idx="159">
                  <c:v>4.5240723545026375E-2</c:v>
                </c:pt>
                <c:pt idx="160">
                  <c:v>4.4737497277774665E-2</c:v>
                </c:pt>
                <c:pt idx="161">
                  <c:v>4.4248421145472928E-2</c:v>
                </c:pt>
                <c:pt idx="162">
                  <c:v>4.3773189576365092E-2</c:v>
                </c:pt>
                <c:pt idx="163">
                  <c:v>4.3311500724480145E-2</c:v>
                </c:pt>
                <c:pt idx="164">
                  <c:v>4.2863056439727772E-2</c:v>
                </c:pt>
                <c:pt idx="165">
                  <c:v>4.2427562244219875E-2</c:v>
                </c:pt>
                <c:pt idx="166">
                  <c:v>4.2004727314523753E-2</c:v>
                </c:pt>
                <c:pt idx="167">
                  <c:v>4.1594264469526784E-2</c:v>
                </c:pt>
                <c:pt idx="168">
                  <c:v>4.1195890163568546E-2</c:v>
                </c:pt>
                <c:pt idx="169">
                  <c:v>4.0809324484474642E-2</c:v>
                </c:pt>
                <c:pt idx="170">
                  <c:v>4.0434291156107319E-2</c:v>
                </c:pt>
                <c:pt idx="171">
                  <c:v>4.0070517545031374E-2</c:v>
                </c:pt>
                <c:pt idx="172">
                  <c:v>3.9717734670880349E-2</c:v>
                </c:pt>
                <c:pt idx="173">
                  <c:v>3.9375677219997095E-2</c:v>
                </c:pt>
                <c:pt idx="174">
                  <c:v>3.9044083561915736E-2</c:v>
                </c:pt>
                <c:pt idx="175">
                  <c:v>3.8722695768246981E-2</c:v>
                </c:pt>
                <c:pt idx="176">
                  <c:v>3.8411259633528538E-2</c:v>
                </c:pt>
                <c:pt idx="177">
                  <c:v>3.8109524697603515E-2</c:v>
                </c:pt>
                <c:pt idx="178">
                  <c:v>3.7817244269095392E-2</c:v>
                </c:pt>
                <c:pt idx="179">
                  <c:v>3.7534175449556242E-2</c:v>
                </c:pt>
                <c:pt idx="180">
                  <c:v>3.72600791578757E-2</c:v>
                </c:pt>
                <c:pt idx="181">
                  <c:v>3.6994720154552463E-2</c:v>
                </c:pt>
                <c:pt idx="182">
                  <c:v>3.6737867065445726E-2</c:v>
                </c:pt>
                <c:pt idx="183">
                  <c:v>3.6489292404643381E-2</c:v>
                </c:pt>
                <c:pt idx="184">
                  <c:v>3.6248772596103714E-2</c:v>
                </c:pt>
                <c:pt idx="185">
                  <c:v>3.6016087993750466E-2</c:v>
                </c:pt>
                <c:pt idx="186">
                  <c:v>3.5791022899724627E-2</c:v>
                </c:pt>
                <c:pt idx="187">
                  <c:v>3.5573365580521821E-2</c:v>
                </c:pt>
                <c:pt idx="188">
                  <c:v>3.5362908280770454E-2</c:v>
                </c:pt>
                <c:pt idx="189">
                  <c:v>3.5159447234432206E-2</c:v>
                </c:pt>
                <c:pt idx="190">
                  <c:v>3.496278267323441E-2</c:v>
                </c:pt>
                <c:pt idx="191">
                  <c:v>3.4772718832170604E-2</c:v>
                </c:pt>
                <c:pt idx="192">
                  <c:v>3.4589063951933265E-2</c:v>
                </c:pt>
                <c:pt idx="193">
                  <c:v>3.4411630278169479E-2</c:v>
                </c:pt>
                <c:pt idx="194">
                  <c:v>3.4240234057476664E-2</c:v>
                </c:pt>
                <c:pt idx="195">
                  <c:v>3.4074695530080974E-2</c:v>
                </c:pt>
                <c:pt idx="196">
                  <c:v>3.3914838919165642E-2</c:v>
                </c:pt>
                <c:pt idx="197">
                  <c:v>3.3760492416839802E-2</c:v>
                </c:pt>
                <c:pt idx="198">
                  <c:v>3.3611488166760774E-2</c:v>
                </c:pt>
                <c:pt idx="199">
                  <c:v>3.3467662243443157E-2</c:v>
                </c:pt>
                <c:pt idx="200">
                  <c:v>3.3328854628307904E-2</c:v>
                </c:pt>
                <c:pt idx="201">
                  <c:v>3.3194909182541747E-2</c:v>
                </c:pt>
                <c:pt idx="202">
                  <c:v>3.3065673616854016E-2</c:v>
                </c:pt>
                <c:pt idx="203">
                  <c:v>3.2940999458232173E-2</c:v>
                </c:pt>
                <c:pt idx="204">
                  <c:v>3.2820742013810439E-2</c:v>
                </c:pt>
                <c:pt idx="205">
                  <c:v>3.2704760331977112E-2</c:v>
                </c:pt>
                <c:pt idx="206">
                  <c:v>3.2592917160856126E-2</c:v>
                </c:pt>
                <c:pt idx="207">
                  <c:v>3.2485078904306373E-2</c:v>
                </c:pt>
                <c:pt idx="208">
                  <c:v>3.2381115575589217E-2</c:v>
                </c:pt>
                <c:pt idx="209">
                  <c:v>3.2280900748859774E-2</c:v>
                </c:pt>
                <c:pt idx="210">
                  <c:v>3.2184311508641462E-2</c:v>
                </c:pt>
                <c:pt idx="211">
                  <c:v>3.2091228397446152E-2</c:v>
                </c:pt>
                <c:pt idx="212">
                  <c:v>3.2001535361703345E-2</c:v>
                </c:pt>
                <c:pt idx="213">
                  <c:v>3.1915119696162481E-2</c:v>
                </c:pt>
                <c:pt idx="214">
                  <c:v>3.1831871986931617E-2</c:v>
                </c:pt>
                <c:pt idx="215">
                  <c:v>3.1751686053314118E-2</c:v>
                </c:pt>
                <c:pt idx="216">
                  <c:v>3.1674458888602541E-2</c:v>
                </c:pt>
                <c:pt idx="217">
                  <c:v>3.1600090599985788E-2</c:v>
                </c:pt>
                <c:pt idx="218">
                  <c:v>3.152848434772168E-2</c:v>
                </c:pt>
                <c:pt idx="219">
                  <c:v>3.1459546283722668E-2</c:v>
                </c:pt>
                <c:pt idx="220">
                  <c:v>3.1393185489697391E-2</c:v>
                </c:pt>
                <c:pt idx="221">
                  <c:v>3.1329313914985855E-2</c:v>
                </c:pt>
                <c:pt idx="222">
                  <c:v>3.1267846314219756E-2</c:v>
                </c:pt>
                <c:pt idx="223">
                  <c:v>3.1208700184934081E-2</c:v>
                </c:pt>
                <c:pt idx="224">
                  <c:v>3.1151795705249636E-2</c:v>
                </c:pt>
                <c:pt idx="225">
                  <c:v>3.1097055671740093E-2</c:v>
                </c:pt>
                <c:pt idx="226">
                  <c:v>3.1044405437590683E-2</c:v>
                </c:pt>
                <c:pt idx="227">
                  <c:v>3.0993772851149331E-2</c:v>
                </c:pt>
                <c:pt idx="228">
                  <c:v>3.0945088194964609E-2</c:v>
                </c:pt>
                <c:pt idx="229">
                  <c:v>3.0898284125398631E-2</c:v>
                </c:pt>
                <c:pt idx="230">
                  <c:v>3.0853295612896639E-2</c:v>
                </c:pt>
                <c:pt idx="231">
                  <c:v>3.0810059882989155E-2</c:v>
                </c:pt>
                <c:pt idx="232">
                  <c:v>3.0768516358096267E-2</c:v>
                </c:pt>
                <c:pt idx="233">
                  <c:v>3.0728606600198171E-2</c:v>
                </c:pt>
                <c:pt idx="234">
                  <c:v>3.0690274254430189E-2</c:v>
                </c:pt>
                <c:pt idx="235">
                  <c:v>3.0653464993655243E-2</c:v>
                </c:pt>
                <c:pt idx="236">
                  <c:v>3.0618126464061587E-2</c:v>
                </c:pt>
                <c:pt idx="237">
                  <c:v>3.0584208231828537E-2</c:v>
                </c:pt>
                <c:pt idx="238">
                  <c:v>3.0551661730898232E-2</c:v>
                </c:pt>
                <c:pt idx="239">
                  <c:v>3.0520440211887219E-2</c:v>
                </c:pt>
                <c:pt idx="240">
                  <c:v>3.0490498692167023E-2</c:v>
                </c:pt>
                <c:pt idx="241">
                  <c:v>3.0461793907139243E-2</c:v>
                </c:pt>
                <c:pt idx="242">
                  <c:v>3.0434284262726784E-2</c:v>
                </c:pt>
                <c:pt idx="243">
                  <c:v>3.0407929789099404E-2</c:v>
                </c:pt>
                <c:pt idx="244">
                  <c:v>3.0382692095648509E-2</c:v>
                </c:pt>
                <c:pt idx="245">
                  <c:v>3.0358534327222981E-2</c:v>
                </c:pt>
                <c:pt idx="246">
                  <c:v>3.0335421121635384E-2</c:v>
                </c:pt>
                <c:pt idx="247">
                  <c:v>3.0313318568444832E-2</c:v>
                </c:pt>
                <c:pt idx="248">
                  <c:v>3.0292194169020924E-2</c:v>
                </c:pt>
                <c:pt idx="249">
                  <c:v>3.0272016797890672E-2</c:v>
                </c:pt>
                <c:pt idx="250">
                  <c:v>3.0252756665368693E-2</c:v>
                </c:pt>
                <c:pt idx="251">
                  <c:v>3.0234385281468875E-2</c:v>
                </c:pt>
                <c:pt idx="252">
                  <c:v>3.0216875421094472E-2</c:v>
                </c:pt>
                <c:pt idx="253">
                  <c:v>3.0200201090502126E-2</c:v>
                </c:pt>
                <c:pt idx="254">
                  <c:v>3.0184337495033825E-2</c:v>
                </c:pt>
                <c:pt idx="255">
                  <c:v>3.0169261008110241E-2</c:v>
                </c:pt>
                <c:pt idx="256">
                  <c:v>3.0154949141477511E-2</c:v>
                </c:pt>
                <c:pt idx="257">
                  <c:v>3.0141380516699116E-2</c:v>
                </c:pt>
                <c:pt idx="258">
                  <c:v>3.0128534837883685E-2</c:v>
                </c:pt>
                <c:pt idx="259">
                  <c:v>3.0116392865639056E-2</c:v>
                </c:pt>
                <c:pt idx="260">
                  <c:v>3.0104936392242709E-2</c:v>
                </c:pt>
                <c:pt idx="261">
                  <c:v>3.0094148218018216E-2</c:v>
                </c:pt>
                <c:pt idx="262">
                  <c:v>3.0084012128907277E-2</c:v>
                </c:pt>
                <c:pt idx="263">
                  <c:v>3.0074512875226833E-2</c:v>
                </c:pt>
                <c:pt idx="264">
                  <c:v>3.0065636151600822E-2</c:v>
                </c:pt>
                <c:pt idx="265">
                  <c:v>3.0057368578056059E-2</c:v>
                </c:pt>
                <c:pt idx="266">
                  <c:v>3.0049697682272156E-2</c:v>
                </c:pt>
                <c:pt idx="267">
                  <c:v>3.0042611882975398E-2</c:v>
                </c:pt>
                <c:pt idx="268">
                  <c:v>3.0036100474467045E-2</c:v>
                </c:pt>
                <c:pt idx="269">
                  <c:v>3.0030153612276636E-2</c:v>
                </c:pt>
                <c:pt idx="270">
                  <c:v>3.0024762299931621E-2</c:v>
                </c:pt>
                <c:pt idx="271">
                  <c:v>3.0019918376834806E-2</c:v>
                </c:pt>
                <c:pt idx="272">
                  <c:v>3.0015614507241842E-2</c:v>
                </c:pt>
                <c:pt idx="273">
                  <c:v>3.0011844170331477E-2</c:v>
                </c:pt>
                <c:pt idx="274">
                  <c:v>3.0008601651361891E-2</c:v>
                </c:pt>
                <c:pt idx="275">
                  <c:v>3.00058820339071E-2</c:v>
                </c:pt>
                <c:pt idx="276">
                  <c:v>3.0003681193167979E-2</c:v>
                </c:pt>
                <c:pt idx="277">
                  <c:v>3.0001995790353373E-2</c:v>
                </c:pt>
                <c:pt idx="278">
                  <c:v>3.0000823268127128E-2</c:v>
                </c:pt>
                <c:pt idx="279">
                  <c:v>3.0000161847117984E-2</c:v>
                </c:pt>
                <c:pt idx="280">
                  <c:v>3.0000010523489728E-2</c:v>
                </c:pt>
                <c:pt idx="281">
                  <c:v>3.000036906756981E-2</c:v>
                </c:pt>
                <c:pt idx="282">
                  <c:v>3.0001238023535551E-2</c:v>
                </c:pt>
                <c:pt idx="283">
                  <c:v>3.0002618710157671E-2</c:v>
                </c:pt>
                <c:pt idx="284">
                  <c:v>3.0004513222601531E-2</c:v>
                </c:pt>
                <c:pt idx="285">
                  <c:v>3.0006924435287768E-2</c:v>
                </c:pt>
                <c:pt idx="286">
                  <c:v>3.0009856005813823E-2</c:v>
                </c:pt>
                <c:pt idx="287">
                  <c:v>3.0013312379939726E-2</c:v>
                </c:pt>
                <c:pt idx="288">
                  <c:v>3.0017298797641319E-2</c:v>
                </c:pt>
                <c:pt idx="289">
                  <c:v>3.0021821300235289E-2</c:v>
                </c:pt>
                <c:pt idx="290">
                  <c:v>3.0026886738581022E-2</c:v>
                </c:pt>
                <c:pt idx="291">
                  <c:v>3.0032502782364891E-2</c:v>
                </c:pt>
                <c:pt idx="292">
                  <c:v>3.0038677930473167E-2</c:v>
                </c:pt>
                <c:pt idx="293">
                  <c:v>3.0045421522460709E-2</c:v>
                </c:pt>
                <c:pt idx="294">
                  <c:v>3.0052743751122709E-2</c:v>
                </c:pt>
                <c:pt idx="295">
                  <c:v>3.0060655676177699E-2</c:v>
                </c:pt>
                <c:pt idx="296">
                  <c:v>3.0069169239070291E-2</c:v>
                </c:pt>
                <c:pt idx="297">
                  <c:v>3.0078297278902769E-2</c:v>
                </c:pt>
                <c:pt idx="298">
                  <c:v>3.0088053549504876E-2</c:v>
                </c:pt>
                <c:pt idx="299">
                  <c:v>3.0098452737651701E-2</c:v>
                </c:pt>
                <c:pt idx="300">
                  <c:v>3.0109510482439563E-2</c:v>
                </c:pt>
                <c:pt idx="301">
                  <c:v>3.0121243395830409E-2</c:v>
                </c:pt>
                <c:pt idx="302">
                  <c:v>3.0133669084374981E-2</c:v>
                </c:pt>
                <c:pt idx="303">
                  <c:v>3.0146806172125375E-2</c:v>
                </c:pt>
                <c:pt idx="304">
                  <c:v>3.0160674324747443E-2</c:v>
                </c:pt>
                <c:pt idx="305">
                  <c:v>3.0175294274843448E-2</c:v>
                </c:pt>
                <c:pt idx="306">
                  <c:v>3.0190687848495094E-2</c:v>
                </c:pt>
                <c:pt idx="307">
                  <c:v>3.0206877993036937E-2</c:v>
                </c:pt>
                <c:pt idx="308">
                  <c:v>3.0223888806069295E-2</c:v>
                </c:pt>
                <c:pt idx="309">
                  <c:v>3.0241745565719975E-2</c:v>
                </c:pt>
                <c:pt idx="310">
                  <c:v>3.0260474762162533E-2</c:v>
                </c:pt>
                <c:pt idx="311">
                  <c:v>3.0280104130398874E-2</c:v>
                </c:pt>
                <c:pt idx="312">
                  <c:v>3.0300662684312318E-2</c:v>
                </c:pt>
                <c:pt idx="313">
                  <c:v>3.032218075199649E-2</c:v>
                </c:pt>
                <c:pt idx="314">
                  <c:v>3.0344690012364159E-2</c:v>
                </c:pt>
                <c:pt idx="315">
                  <c:v>3.0368223533038412E-2</c:v>
                </c:pt>
                <c:pt idx="316">
                  <c:v>3.0392815809527258E-2</c:v>
                </c:pt>
                <c:pt idx="317">
                  <c:v>3.0418502805680616E-2</c:v>
                </c:pt>
                <c:pt idx="318">
                  <c:v>3.0445321995426898E-2</c:v>
                </c:pt>
                <c:pt idx="319">
                  <c:v>3.0473312405784034E-2</c:v>
                </c:pt>
                <c:pt idx="320">
                  <c:v>3.0502514661137257E-2</c:v>
                </c:pt>
                <c:pt idx="321">
                  <c:v>3.0532971028773656E-2</c:v>
                </c:pt>
                <c:pt idx="322">
                  <c:v>3.0564725465660168E-2</c:v>
                </c:pt>
                <c:pt idx="323">
                  <c:v>3.0597823666448969E-2</c:v>
                </c:pt>
                <c:pt idx="324">
                  <c:v>3.0632313112690546E-2</c:v>
                </c:pt>
                <c:pt idx="325">
                  <c:v>3.0668243123231572E-2</c:v>
                </c:pt>
                <c:pt idx="326">
                  <c:v>3.0705664905770223E-2</c:v>
                </c:pt>
                <c:pt idx="327">
                  <c:v>3.0744631609538182E-2</c:v>
                </c:pt>
                <c:pt idx="328">
                  <c:v>3.078519837907381E-2</c:v>
                </c:pt>
                <c:pt idx="329">
                  <c:v>3.0827422409046457E-2</c:v>
                </c:pt>
                <c:pt idx="330">
                  <c:v>3.087136300008729E-2</c:v>
                </c:pt>
                <c:pt idx="331">
                  <c:v>3.091708161557662E-2</c:v>
                </c:pt>
                <c:pt idx="332">
                  <c:v>3.0964641939332724E-2</c:v>
                </c:pt>
                <c:pt idx="333">
                  <c:v>3.1014109934141613E-2</c:v>
                </c:pt>
                <c:pt idx="334">
                  <c:v>3.106555390106128E-2</c:v>
                </c:pt>
                <c:pt idx="335">
                  <c:v>3.1119044539428476E-2</c:v>
                </c:pt>
                <c:pt idx="336">
                  <c:v>3.1174655007489661E-2</c:v>
                </c:pt>
                <c:pt idx="337">
                  <c:v>3.1232460983571898E-2</c:v>
                </c:pt>
                <c:pt idx="338">
                  <c:v>3.1292540727702919E-2</c:v>
                </c:pt>
                <c:pt idx="339">
                  <c:v>3.1354975143583451E-2</c:v>
                </c:pt>
                <c:pt idx="340">
                  <c:v>3.1419847840808486E-2</c:v>
                </c:pt>
                <c:pt idx="341">
                  <c:v>3.1487245197227572E-2</c:v>
                </c:pt>
                <c:pt idx="342">
                  <c:v>3.1557256421328249E-2</c:v>
                </c:pt>
                <c:pt idx="343">
                  <c:v>3.1629973614520177E-2</c:v>
                </c:pt>
                <c:pt idx="344">
                  <c:v>3.1705491833191712E-2</c:v>
                </c:pt>
                <c:pt idx="345">
                  <c:v>3.1783909150404695E-2</c:v>
                </c:pt>
                <c:pt idx="346">
                  <c:v>3.1865326717087777E-2</c:v>
                </c:pt>
                <c:pt idx="347">
                  <c:v>3.194984882258347E-2</c:v>
                </c:pt>
                <c:pt idx="348">
                  <c:v>3.2037582954399166E-2</c:v>
                </c:pt>
                <c:pt idx="349">
                  <c:v>3.2128639857008534E-2</c:v>
                </c:pt>
                <c:pt idx="350">
                  <c:v>3.2223133589545698E-2</c:v>
                </c:pt>
                <c:pt idx="351">
                  <c:v>3.2321181582232031E-2</c:v>
                </c:pt>
                <c:pt idx="352">
                  <c:v>3.2422904691373142E-2</c:v>
                </c:pt>
                <c:pt idx="353">
                  <c:v>3.2528427252762261E-2</c:v>
                </c:pt>
                <c:pt idx="354">
                  <c:v>3.2637877133326228E-2</c:v>
                </c:pt>
                <c:pt idx="355">
                  <c:v>3.2751385780850802E-2</c:v>
                </c:pt>
                <c:pt idx="356">
                  <c:v>3.2869088271624061E-2</c:v>
                </c:pt>
                <c:pt idx="357">
                  <c:v>3.2991123355839827E-2</c:v>
                </c:pt>
                <c:pt idx="358">
                  <c:v>3.3117633500607375E-2</c:v>
                </c:pt>
                <c:pt idx="359">
                  <c:v>3.3248764930419734E-2</c:v>
                </c:pt>
                <c:pt idx="360">
                  <c:v>3.3384667664940054E-2</c:v>
                </c:pt>
                <c:pt idx="361">
                  <c:v>3.3525495553974341E-2</c:v>
                </c:pt>
                <c:pt idx="362">
                  <c:v>3.3671406309509426E-2</c:v>
                </c:pt>
                <c:pt idx="363">
                  <c:v>3.3822561534706683E-2</c:v>
                </c:pt>
                <c:pt idx="364">
                  <c:v>3.3979126749756047E-2</c:v>
                </c:pt>
                <c:pt idx="365">
                  <c:v>3.4141271414509698E-2</c:v>
                </c:pt>
                <c:pt idx="366">
                  <c:v>3.4309168947831849E-2</c:v>
                </c:pt>
                <c:pt idx="367">
                  <c:v>3.448299674361946E-2</c:v>
                </c:pt>
                <c:pt idx="368">
                  <c:v>3.4662936183468454E-2</c:v>
                </c:pt>
                <c:pt idx="369">
                  <c:v>3.4849172645981606E-2</c:v>
                </c:pt>
                <c:pt idx="370">
                  <c:v>3.504189551273669E-2</c:v>
                </c:pt>
                <c:pt idx="371">
                  <c:v>3.5241298170957704E-2</c:v>
                </c:pt>
                <c:pt idx="372">
                  <c:v>3.5447578012956595E-2</c:v>
                </c:pt>
                <c:pt idx="373">
                  <c:v>3.5660936432439186E-2</c:v>
                </c:pt>
                <c:pt idx="374">
                  <c:v>3.5881578817795162E-2</c:v>
                </c:pt>
                <c:pt idx="375">
                  <c:v>3.6109714542519676E-2</c:v>
                </c:pt>
                <c:pt idx="376">
                  <c:v>3.6345556952940623E-2</c:v>
                </c:pt>
                <c:pt idx="377">
                  <c:v>3.6589323353454051E-2</c:v>
                </c:pt>
                <c:pt idx="378">
                  <c:v>3.6841234989496395E-2</c:v>
                </c:pt>
                <c:pt idx="379">
                  <c:v>3.7101517028509501E-2</c:v>
                </c:pt>
                <c:pt idx="380">
                  <c:v>3.7370398539179894E-2</c:v>
                </c:pt>
                <c:pt idx="381">
                  <c:v>3.7648112469258678E-2</c:v>
                </c:pt>
                <c:pt idx="382">
                  <c:v>3.7934895622291888E-2</c:v>
                </c:pt>
                <c:pt idx="383">
                  <c:v>3.8230988633612704E-2</c:v>
                </c:pt>
                <c:pt idx="384">
                  <c:v>3.8536635945967047E-2</c:v>
                </c:pt>
                <c:pt idx="385">
                  <c:v>3.8852085785161625E-2</c:v>
                </c:pt>
                <c:pt idx="386">
                  <c:v>3.9177590136138959E-2</c:v>
                </c:pt>
                <c:pt idx="387">
                  <c:v>3.9513404719896304E-2</c:v>
                </c:pt>
                <c:pt idx="388">
                  <c:v>3.9859788971675927E-2</c:v>
                </c:pt>
                <c:pt idx="389">
                  <c:v>4.0217006020860292E-2</c:v>
                </c:pt>
                <c:pt idx="390">
                  <c:v>4.0585322673010529E-2</c:v>
                </c:pt>
                <c:pt idx="391">
                  <c:v>4.0965009394486523E-2</c:v>
                </c:pt>
                <c:pt idx="392">
                  <c:v>4.1356340300085094E-2</c:v>
                </c:pt>
                <c:pt idx="393">
                  <c:v>4.1759593144126701E-2</c:v>
                </c:pt>
                <c:pt idx="394">
                  <c:v>4.2175049315412473E-2</c:v>
                </c:pt>
                <c:pt idx="395">
                  <c:v>4.2602993836461628E-2</c:v>
                </c:pt>
                <c:pt idx="396">
                  <c:v>4.3043715367424178E-2</c:v>
                </c:pt>
                <c:pt idx="397">
                  <c:v>4.3497506215046375E-2</c:v>
                </c:pt>
                <c:pt idx="398">
                  <c:v>4.3964662347046296E-2</c:v>
                </c:pt>
                <c:pt idx="399">
                  <c:v>4.4445483412233915E-2</c:v>
                </c:pt>
                <c:pt idx="400">
                  <c:v>4.494027276668567E-2</c:v>
                </c:pt>
                <c:pt idx="401">
                  <c:v>4.54493375062568E-2</c:v>
                </c:pt>
                <c:pt idx="402">
                  <c:v>4.5972988505686679E-2</c:v>
                </c:pt>
                <c:pt idx="403">
                  <c:v>4.6511540464523E-2</c:v>
                </c:pt>
                <c:pt idx="404">
                  <c:v>4.7065311960060509E-2</c:v>
                </c:pt>
                <c:pt idx="405">
                  <c:v>4.7634625507459359E-2</c:v>
                </c:pt>
                <c:pt idx="406">
                  <c:v>4.8219807627176911E-2</c:v>
                </c:pt>
                <c:pt idx="407">
                  <c:v>4.8821188919816114E-2</c:v>
                </c:pt>
                <c:pt idx="408">
                  <c:v>4.9439104148463232E-2</c:v>
                </c:pt>
                <c:pt idx="409">
                  <c:v>5.0073892328557731E-2</c:v>
                </c:pt>
                <c:pt idx="410">
                  <c:v>5.0725896825308488E-2</c:v>
                </c:pt>
                <c:pt idx="411">
                  <c:v>5.1395465458643048E-2</c:v>
                </c:pt>
                <c:pt idx="412">
                  <c:v>5.2082950615650707E-2</c:v>
                </c:pt>
                <c:pt idx="413">
                  <c:v>5.278870937045553E-2</c:v>
                </c:pt>
                <c:pt idx="414">
                  <c:v>5.3513103611433729E-2</c:v>
                </c:pt>
                <c:pt idx="415">
                  <c:v>5.4256500175668194E-2</c:v>
                </c:pt>
                <c:pt idx="416">
                  <c:v>5.5019270990516116E-2</c:v>
                </c:pt>
                <c:pt idx="417">
                  <c:v>5.5801793222148288E-2</c:v>
                </c:pt>
                <c:pt idx="418">
                  <c:v>5.6604449430905306E-2</c:v>
                </c:pt>
                <c:pt idx="419">
                  <c:v>5.7427627733304516E-2</c:v>
                </c:pt>
                <c:pt idx="420">
                  <c:v>5.827172197052178E-2</c:v>
                </c:pt>
                <c:pt idx="421">
                  <c:v>5.9137131883165127E-2</c:v>
                </c:pt>
                <c:pt idx="422">
                  <c:v>6.0024263292152935E-2</c:v>
                </c:pt>
                <c:pt idx="423">
                  <c:v>6.093352828550537E-2</c:v>
                </c:pt>
                <c:pt idx="424">
                  <c:v>6.1865345410858454E-2</c:v>
                </c:pt>
                <c:pt idx="425">
                  <c:v>6.2820139873509664E-2</c:v>
                </c:pt>
                <c:pt idx="426">
                  <c:v>6.3798343739807986E-2</c:v>
                </c:pt>
                <c:pt idx="427">
                  <c:v>6.480039614570525E-2</c:v>
                </c:pt>
                <c:pt idx="428">
                  <c:v>6.582674351029151E-2</c:v>
                </c:pt>
                <c:pt idx="429">
                  <c:v>6.6877839754144741E-2</c:v>
                </c:pt>
                <c:pt idx="430">
                  <c:v>6.7954146522333544E-2</c:v>
                </c:pt>
                <c:pt idx="431">
                  <c:v>6.9056133411921156E-2</c:v>
                </c:pt>
                <c:pt idx="432">
                  <c:v>7.018427820382922E-2</c:v>
                </c:pt>
                <c:pt idx="433">
                  <c:v>7.1339067098931369E-2</c:v>
                </c:pt>
                <c:pt idx="434">
                  <c:v>7.2520994958258478E-2</c:v>
                </c:pt>
                <c:pt idx="435">
                  <c:v>7.3730565547209068E-2</c:v>
                </c:pt>
                <c:pt idx="436">
                  <c:v>7.4968291783672231E-2</c:v>
                </c:pt>
                <c:pt idx="437">
                  <c:v>7.6234695989982171E-2</c:v>
                </c:pt>
                <c:pt idx="438">
                  <c:v>7.7530310148637177E-2</c:v>
                </c:pt>
                <c:pt idx="439">
                  <c:v>7.8855676161728727E-2</c:v>
                </c:pt>
                <c:pt idx="440">
                  <c:v>8.0211346114039531E-2</c:v>
                </c:pt>
                <c:pt idx="441">
                  <c:v>8.1597882539782229E-2</c:v>
                </c:pt>
                <c:pt idx="442">
                  <c:v>8.3015858692962921E-2</c:v>
                </c:pt>
                <c:pt idx="443">
                  <c:v>8.4465858821366188E-2</c:v>
                </c:pt>
                <c:pt idx="444">
                  <c:v>8.5948478444171361E-2</c:v>
                </c:pt>
                <c:pt idx="445">
                  <c:v>8.7464324633219265E-2</c:v>
                </c:pt>
                <c:pt idx="446">
                  <c:v>8.9014016297962878E-2</c:v>
                </c:pt>
                <c:pt idx="447">
                  <c:v>9.0598184474143847E-2</c:v>
                </c:pt>
                <c:pt idx="448">
                  <c:v>9.2217472616249074E-2</c:v>
                </c:pt>
                <c:pt idx="449">
                  <c:v>9.3872536893809824E-2</c:v>
                </c:pt>
                <c:pt idx="450">
                  <c:v>9.5564046491617913E-2</c:v>
                </c:pt>
                <c:pt idx="451">
                  <c:v>9.7292683913939637E-2</c:v>
                </c:pt>
                <c:pt idx="452">
                  <c:v>9.9059145292819034E-2</c:v>
                </c:pt>
                <c:pt idx="453">
                  <c:v>0.10086414070056954</c:v>
                </c:pt>
                <c:pt idx="454">
                  <c:v>0.10270839446656016</c:v>
                </c:pt>
                <c:pt idx="455">
                  <c:v>0.1045926454984108</c:v>
                </c:pt>
                <c:pt idx="456">
                  <c:v>0.1065176476077169</c:v>
                </c:pt>
                <c:pt idx="457">
                  <c:v>0.10848416984043155</c:v>
                </c:pt>
                <c:pt idx="458">
                  <c:v>0.1104929968120376</c:v>
                </c:pt>
                <c:pt idx="459">
                  <c:v>0.11254492904764957</c:v>
                </c:pt>
                <c:pt idx="460">
                  <c:v>0.1146407833271892</c:v>
                </c:pt>
                <c:pt idx="461">
                  <c:v>0.11678139303578507</c:v>
                </c:pt>
                <c:pt idx="462">
                  <c:v>0.11896760851954946</c:v>
                </c:pt>
                <c:pt idx="463">
                  <c:v>0.12120029744689224</c:v>
                </c:pt>
                <c:pt idx="464">
                  <c:v>0.12348034517553405</c:v>
                </c:pt>
                <c:pt idx="465">
                  <c:v>0.12580865512538622</c:v>
                </c:pt>
                <c:pt idx="466">
                  <c:v>0.12818614915746809</c:v>
                </c:pt>
                <c:pt idx="467">
                  <c:v>0.1306137679590362</c:v>
                </c:pt>
                <c:pt idx="468">
                  <c:v>0.133092471435103</c:v>
                </c:pt>
                <c:pt idx="469">
                  <c:v>0.1356232391065266</c:v>
                </c:pt>
                <c:pt idx="470">
                  <c:v>0.13820707051485567</c:v>
                </c:pt>
                <c:pt idx="471">
                  <c:v>0.14084498563411693</c:v>
                </c:pt>
                <c:pt idx="472">
                  <c:v>0.14353802528973605</c:v>
                </c:pt>
                <c:pt idx="473">
                  <c:v>0.14628725158478442</c:v>
                </c:pt>
                <c:pt idx="474">
                  <c:v>0.14909374833374953</c:v>
                </c:pt>
                <c:pt idx="475">
                  <c:v>0.15195862150402603</c:v>
                </c:pt>
                <c:pt idx="476">
                  <c:v>0.15488299966533112</c:v>
                </c:pt>
                <c:pt idx="477">
                  <c:v>0.15786803444724823</c:v>
                </c:pt>
                <c:pt idx="478">
                  <c:v>0.16091490100510597</c:v>
                </c:pt>
                <c:pt idx="479">
                  <c:v>0.16402479849440346</c:v>
                </c:pt>
                <c:pt idx="480">
                  <c:v>0.16719895055399484</c:v>
                </c:pt>
                <c:pt idx="481">
                  <c:v>0.1704386057982484</c:v>
                </c:pt>
                <c:pt idx="482">
                  <c:v>0.17374503831840019</c:v>
                </c:pt>
                <c:pt idx="483">
                  <c:v>0.17711954819332298</c:v>
                </c:pt>
                <c:pt idx="484">
                  <c:v>0.18056346200993606</c:v>
                </c:pt>
                <c:pt idx="485">
                  <c:v>0.18407813339348369</c:v>
                </c:pt>
                <c:pt idx="486">
                  <c:v>0.18766494354791283</c:v>
                </c:pt>
                <c:pt idx="487">
                  <c:v>0.19132530180658514</c:v>
                </c:pt>
                <c:pt idx="488">
                  <c:v>0.19506064619356067</c:v>
                </c:pt>
                <c:pt idx="489">
                  <c:v>0.19887244399569395</c:v>
                </c:pt>
                <c:pt idx="490">
                  <c:v>0.20276219234578749</c:v>
                </c:pt>
                <c:pt idx="491">
                  <c:v>0.20673141881705057</c:v>
                </c:pt>
                <c:pt idx="492">
                  <c:v>0.21078168202911565</c:v>
                </c:pt>
                <c:pt idx="493">
                  <c:v>0.21491457226586741</c:v>
                </c:pt>
                <c:pt idx="494">
                  <c:v>0.21913171210534421</c:v>
                </c:pt>
                <c:pt idx="495">
                  <c:v>0.2234347570619768</c:v>
                </c:pt>
                <c:pt idx="496">
                  <c:v>0.22782539624143008</c:v>
                </c:pt>
                <c:pt idx="497">
                  <c:v>0.23230535300832131</c:v>
                </c:pt>
                <c:pt idx="498">
                  <c:v>0.23687638566709174</c:v>
                </c:pt>
                <c:pt idx="499">
                  <c:v>0.24154028815631104</c:v>
                </c:pt>
                <c:pt idx="500">
                  <c:v>0.24629889075670214</c:v>
                </c:pt>
                <c:pt idx="501">
                  <c:v>0.25115406081317493</c:v>
                </c:pt>
                <c:pt idx="502">
                  <c:v>0.25610770347116651</c:v>
                </c:pt>
                <c:pt idx="503">
                  <c:v>0.26116176242758643</c:v>
                </c:pt>
                <c:pt idx="504">
                  <c:v>0.26631822069667344</c:v>
                </c:pt>
                <c:pt idx="505">
                  <c:v>0.27157910139107522</c:v>
                </c:pt>
                <c:pt idx="506">
                  <c:v>0.27694646851846638</c:v>
                </c:pt>
                <c:pt idx="507">
                  <c:v>0.28242242779402782</c:v>
                </c:pt>
                <c:pt idx="508">
                  <c:v>0.28800912746911478</c:v>
                </c:pt>
                <c:pt idx="509">
                  <c:v>0.29370875917644695</c:v>
                </c:pt>
                <c:pt idx="510">
                  <c:v>0.29952355879216203</c:v>
                </c:pt>
                <c:pt idx="511">
                  <c:v>0.3054558073150756</c:v>
                </c:pt>
                <c:pt idx="512">
                  <c:v>0.31150783176350416</c:v>
                </c:pt>
                <c:pt idx="513">
                  <c:v>0.31768200609000496</c:v>
                </c:pt>
                <c:pt idx="514">
                  <c:v>0.32398075211440269</c:v>
                </c:pt>
                <c:pt idx="515">
                  <c:v>0.33040654047547291</c:v>
                </c:pt>
                <c:pt idx="516">
                  <c:v>0.33696189160166201</c:v>
                </c:pt>
                <c:pt idx="517">
                  <c:v>0.34364937670123036</c:v>
                </c:pt>
                <c:pt idx="518">
                  <c:v>0.35047161877221267</c:v>
                </c:pt>
                <c:pt idx="519">
                  <c:v>0.35743129363259629</c:v>
                </c:pt>
                <c:pt idx="520">
                  <c:v>0.36453113097112733</c:v>
                </c:pt>
                <c:pt idx="521">
                  <c:v>0.37177391541915977</c:v>
                </c:pt>
                <c:pt idx="522">
                  <c:v>0.37916248764397498</c:v>
                </c:pt>
                <c:pt idx="523">
                  <c:v>0.38669974546400099</c:v>
                </c:pt>
                <c:pt idx="524">
                  <c:v>0.39438864498637655</c:v>
                </c:pt>
                <c:pt idx="525">
                  <c:v>0.40223220176730773</c:v>
                </c:pt>
                <c:pt idx="526">
                  <c:v>0.41023349199567616</c:v>
                </c:pt>
                <c:pt idx="527">
                  <c:v>0.41839565370036602</c:v>
                </c:pt>
                <c:pt idx="528">
                  <c:v>0.42672188798178773</c:v>
                </c:pt>
                <c:pt idx="529">
                  <c:v>0.43521546026808366</c:v>
                </c:pt>
                <c:pt idx="530">
                  <c:v>0.44387970159650958</c:v>
                </c:pt>
                <c:pt idx="531">
                  <c:v>0.45271800992050171</c:v>
                </c:pt>
                <c:pt idx="532">
                  <c:v>0.4617338514429381</c:v>
                </c:pt>
                <c:pt idx="533">
                  <c:v>0.47093076197612627</c:v>
                </c:pt>
                <c:pt idx="534">
                  <c:v>0.48031234832904768</c:v>
                </c:pt>
                <c:pt idx="535">
                  <c:v>0.4898822897224076</c:v>
                </c:pt>
                <c:pt idx="536">
                  <c:v>0.49964433923204654</c:v>
                </c:pt>
                <c:pt idx="537">
                  <c:v>0.50960232526128346</c:v>
                </c:pt>
                <c:pt idx="538">
                  <c:v>0.51976015304276457</c:v>
                </c:pt>
                <c:pt idx="539">
                  <c:v>0.53012180617041638</c:v>
                </c:pt>
                <c:pt idx="540">
                  <c:v>0.54069134816209652</c:v>
                </c:pt>
                <c:pt idx="541">
                  <c:v>0.55147292405356452</c:v>
                </c:pt>
                <c:pt idx="542">
                  <c:v>0.56247076202439517</c:v>
                </c:pt>
                <c:pt idx="543">
                  <c:v>0.5736891750564721</c:v>
                </c:pt>
                <c:pt idx="544">
                  <c:v>0.58513256262571722</c:v>
                </c:pt>
                <c:pt idx="545">
                  <c:v>0.59680541242771845</c:v>
                </c:pt>
                <c:pt idx="546">
                  <c:v>0.60871230213793293</c:v>
                </c:pt>
                <c:pt idx="547">
                  <c:v>0.62085790120715911</c:v>
                </c:pt>
                <c:pt idx="548">
                  <c:v>0.6332469726929808</c:v>
                </c:pt>
                <c:pt idx="549">
                  <c:v>0.64588437512790442</c:v>
                </c:pt>
                <c:pt idx="550">
                  <c:v>0.65877506442492106</c:v>
                </c:pt>
                <c:pt idx="551">
                  <c:v>0.67192409582124213</c:v>
                </c:pt>
                <c:pt idx="552">
                  <c:v>0.68533662586097377</c:v>
                </c:pt>
                <c:pt idx="553">
                  <c:v>0.69901791441750416</c:v>
                </c:pt>
                <c:pt idx="554">
                  <c:v>0.71297332675640057</c:v>
                </c:pt>
                <c:pt idx="555">
                  <c:v>0.72720833563962728</c:v>
                </c:pt>
                <c:pt idx="556">
                  <c:v>0.74172852347190343</c:v>
                </c:pt>
                <c:pt idx="557">
                  <c:v>0.75653958449005343</c:v>
                </c:pt>
                <c:pt idx="558">
                  <c:v>0.77164732699619887</c:v>
                </c:pt>
                <c:pt idx="559">
                  <c:v>0.78705767563567397</c:v>
                </c:pt>
                <c:pt idx="560">
                  <c:v>0.80277667372055939</c:v>
                </c:pt>
                <c:pt idx="561">
                  <c:v>0.81881048559974101</c:v>
                </c:pt>
                <c:pt idx="562">
                  <c:v>0.83516539907642817</c:v>
                </c:pt>
                <c:pt idx="563">
                  <c:v>0.85184782787407698</c:v>
                </c:pt>
                <c:pt idx="564">
                  <c:v>0.86886431415168863</c:v>
                </c:pt>
                <c:pt idx="565">
                  <c:v>0.88622153106946622</c:v>
                </c:pt>
                <c:pt idx="566">
                  <c:v>0.90392628540584308</c:v>
                </c:pt>
                <c:pt idx="567">
                  <c:v>0.92198552022689639</c:v>
                </c:pt>
                <c:pt idx="568">
                  <c:v>0.94040631760921112</c:v>
                </c:pt>
                <c:pt idx="569">
                  <c:v>0.95919590141724642</c:v>
                </c:pt>
                <c:pt idx="570">
                  <c:v>0.97836164013630134</c:v>
                </c:pt>
                <c:pt idx="571">
                  <c:v>0.99791104976219258</c:v>
                </c:pt>
                <c:pt idx="572">
                  <c:v>1.0178517967487726</c:v>
                </c:pt>
                <c:pt idx="573">
                  <c:v>1.0381917010144488</c:v>
                </c:pt>
                <c:pt idx="574">
                  <c:v>1.0589387390088787</c:v>
                </c:pt>
                <c:pt idx="575">
                  <c:v>1.0801010468410492</c:v>
                </c:pt>
                <c:pt idx="576">
                  <c:v>1.1016869234699618</c:v>
                </c:pt>
                <c:pt idx="577">
                  <c:v>1.1237048339591791</c:v>
                </c:pt>
                <c:pt idx="578">
                  <c:v>1.1461634127965048</c:v>
                </c:pt>
                <c:pt idx="579">
                  <c:v>1.1690714672801061</c:v>
                </c:pt>
                <c:pt idx="580">
                  <c:v>1.1924379809723973</c:v>
                </c:pt>
                <c:pt idx="581">
                  <c:v>1.2162721172230477</c:v>
                </c:pt>
                <c:pt idx="582">
                  <c:v>1.2405832227624891</c:v>
                </c:pt>
                <c:pt idx="583">
                  <c:v>1.2653808313673387</c:v>
                </c:pt>
                <c:pt idx="584">
                  <c:v>1.290674667599168</c:v>
                </c:pt>
                <c:pt idx="585">
                  <c:v>1.3164746506180898</c:v>
                </c:pt>
                <c:pt idx="586">
                  <c:v>1.3427908980726531</c:v>
                </c:pt>
                <c:pt idx="587">
                  <c:v>1.36963373006758</c:v>
                </c:pt>
                <c:pt idx="588">
                  <c:v>1.3970136732108906</c:v>
                </c:pt>
                <c:pt idx="589">
                  <c:v>1.4249414647420104</c:v>
                </c:pt>
                <c:pt idx="590">
                  <c:v>1.4534280567424782</c:v>
                </c:pt>
                <c:pt idx="591">
                  <c:v>1.4824846204308999</c:v>
                </c:pt>
                <c:pt idx="592">
                  <c:v>1.5121225505438414</c:v>
                </c:pt>
                <c:pt idx="593">
                  <c:v>1.5423534698043735</c:v>
                </c:pt>
                <c:pt idx="594">
                  <c:v>1.5731892334800199</c:v>
                </c:pt>
                <c:pt idx="595">
                  <c:v>1.6046419340319018</c:v>
                </c:pt>
                <c:pt idx="596">
                  <c:v>1.6367239058568928</c:v>
                </c:pt>
                <c:pt idx="597">
                  <c:v>1.6694477301246569</c:v>
                </c:pt>
                <c:pt idx="598">
                  <c:v>1.7028262397114537</c:v>
                </c:pt>
                <c:pt idx="599">
                  <c:v>1.7368725242326519</c:v>
                </c:pt>
                <c:pt idx="600">
                  <c:v>1.7715999351759284</c:v>
                </c:pt>
                <c:pt idx="601">
                  <c:v>1.8070220911371535</c:v>
                </c:pt>
                <c:pt idx="602">
                  <c:v>1.8431528831610346</c:v>
                </c:pt>
                <c:pt idx="603">
                  <c:v>1.8800064801885905</c:v>
                </c:pt>
                <c:pt idx="604">
                  <c:v>1.9175973346136108</c:v>
                </c:pt>
                <c:pt idx="605">
                  <c:v>1.9559401879502738</c:v>
                </c:pt>
                <c:pt idx="606">
                  <c:v>1.9950500766141377</c:v>
                </c:pt>
                <c:pt idx="607">
                  <c:v>2.0349423378187859</c:v>
                </c:pt>
                <c:pt idx="608">
                  <c:v>2.0756326155904272</c:v>
                </c:pt>
                <c:pt idx="609">
                  <c:v>2.1171368669028183</c:v>
                </c:pt>
                <c:pt idx="610">
                  <c:v>2.1594713679349038</c:v>
                </c:pt>
                <c:pt idx="611">
                  <c:v>2.2026527204536408</c:v>
                </c:pt>
                <c:pt idx="612">
                  <c:v>2.246697858324505</c:v>
                </c:pt>
                <c:pt idx="613">
                  <c:v>2.291624054152221</c:v>
                </c:pt>
                <c:pt idx="614">
                  <c:v>2.3374489260543458</c:v>
                </c:pt>
                <c:pt idx="615">
                  <c:v>2.3841904445703381</c:v>
                </c:pt>
                <c:pt idx="616">
                  <c:v>2.4318669397088311</c:v>
                </c:pt>
                <c:pt idx="617">
                  <c:v>2.4804971081358782</c:v>
                </c:pt>
                <c:pt idx="618">
                  <c:v>2.5301000205069824</c:v>
                </c:pt>
                <c:pt idx="619">
                  <c:v>2.5806951289457931</c:v>
                </c:pt>
                <c:pt idx="620">
                  <c:v>2.6323022746723868</c:v>
                </c:pt>
                <c:pt idx="621">
                  <c:v>2.6849416957841465</c:v>
                </c:pt>
                <c:pt idx="622">
                  <c:v>2.7386340351922742</c:v>
                </c:pt>
                <c:pt idx="623">
                  <c:v>2.7934003487170509</c:v>
                </c:pt>
                <c:pt idx="624">
                  <c:v>2.8492621133450253</c:v>
                </c:pt>
                <c:pt idx="625">
                  <c:v>2.9062412356513674</c:v>
                </c:pt>
                <c:pt idx="626">
                  <c:v>2.9643600603906792</c:v>
                </c:pt>
                <c:pt idx="627">
                  <c:v>3.0236413792596522</c:v>
                </c:pt>
                <c:pt idx="628">
                  <c:v>3.0841084398349845</c:v>
                </c:pt>
                <c:pt idx="629">
                  <c:v>3.1457849546900865</c:v>
                </c:pt>
                <c:pt idx="630">
                  <c:v>3.2086951106941259</c:v>
                </c:pt>
                <c:pt idx="631">
                  <c:v>3.2728635784970801</c:v>
                </c:pt>
                <c:pt idx="632">
                  <c:v>3.3383155222044993</c:v>
                </c:pt>
                <c:pt idx="633">
                  <c:v>3.4050766092457891</c:v>
                </c:pt>
                <c:pt idx="634">
                  <c:v>3.4731730204398676</c:v>
                </c:pt>
                <c:pt idx="635">
                  <c:v>3.5426314602621578</c:v>
                </c:pt>
                <c:pt idx="636">
                  <c:v>3.6134791673169304</c:v>
                </c:pt>
                <c:pt idx="637">
                  <c:v>3.6857439250191093</c:v>
                </c:pt>
                <c:pt idx="638">
                  <c:v>3.7594540724897354</c:v>
                </c:pt>
                <c:pt idx="639">
                  <c:v>3.8346385156693414</c:v>
                </c:pt>
                <c:pt idx="640">
                  <c:v>3.9113267386536239</c:v>
                </c:pt>
                <c:pt idx="641">
                  <c:v>3.9895488152558274</c:v>
                </c:pt>
                <c:pt idx="642">
                  <c:v>4.0693354208004031</c:v>
                </c:pt>
                <c:pt idx="643">
                  <c:v>4.1507178441525463</c:v>
                </c:pt>
                <c:pt idx="644">
                  <c:v>4.2337279999883428</c:v>
                </c:pt>
                <c:pt idx="645">
                  <c:v>4.3183984413103245</c:v>
                </c:pt>
                <c:pt idx="646">
                  <c:v>4.4047623722133586</c:v>
                </c:pt>
                <c:pt idx="647">
                  <c:v>4.4928536609058627</c:v>
                </c:pt>
                <c:pt idx="648">
                  <c:v>4.5827068529914472</c:v>
                </c:pt>
                <c:pt idx="649">
                  <c:v>4.6743571850162224</c:v>
                </c:pt>
                <c:pt idx="650">
                  <c:v>4.767840598287048</c:v>
                </c:pt>
                <c:pt idx="651">
                  <c:v>4.8631937529661613</c:v>
                </c:pt>
                <c:pt idx="652">
                  <c:v>4.9604540424477168</c:v>
                </c:pt>
                <c:pt idx="653">
                  <c:v>5.0596596080218594</c:v>
                </c:pt>
                <c:pt idx="654">
                  <c:v>5.1608493538320968</c:v>
                </c:pt>
                <c:pt idx="655">
                  <c:v>5.2640629621318196</c:v>
                </c:pt>
                <c:pt idx="656">
                  <c:v>5.3693409088459818</c:v>
                </c:pt>
                <c:pt idx="657">
                  <c:v>5.4767244794440018</c:v>
                </c:pt>
                <c:pt idx="658">
                  <c:v>5.5862557851301506</c:v>
                </c:pt>
                <c:pt idx="659">
                  <c:v>5.6979777793577426</c:v>
                </c:pt>
                <c:pt idx="660">
                  <c:v>5.8119342746736367</c:v>
                </c:pt>
                <c:pt idx="661">
                  <c:v>5.9281699598996207</c:v>
                </c:pt>
                <c:pt idx="662">
                  <c:v>6.0467304176574359</c:v>
                </c:pt>
                <c:pt idx="663">
                  <c:v>6.1676621422443318</c:v>
                </c:pt>
                <c:pt idx="664">
                  <c:v>6.2910125578661056</c:v>
                </c:pt>
                <c:pt idx="665">
                  <c:v>6.4168300372348419</c:v>
                </c:pt>
                <c:pt idx="666">
                  <c:v>6.5451639205385987</c:v>
                </c:pt>
                <c:pt idx="667">
                  <c:v>6.6760645347905019</c:v>
                </c:pt>
                <c:pt idx="668">
                  <c:v>6.8095832135648324</c:v>
                </c:pt>
                <c:pt idx="669">
                  <c:v>6.9457723171278305</c:v>
                </c:pt>
                <c:pt idx="670">
                  <c:v>7.0846852529711501</c:v>
                </c:pt>
                <c:pt idx="671">
                  <c:v>7.2263764967559556</c:v>
                </c:pt>
                <c:pt idx="672">
                  <c:v>7.3709016136759375</c:v>
                </c:pt>
                <c:pt idx="673">
                  <c:v>7.5183172802475848</c:v>
                </c:pt>
                <c:pt idx="674">
                  <c:v>7.6686813065362589</c:v>
                </c:pt>
                <c:pt idx="675">
                  <c:v>7.8220526588268227</c:v>
                </c:pt>
                <c:pt idx="676">
                  <c:v>7.978491482747665</c:v>
                </c:pt>
                <c:pt idx="677">
                  <c:v>8.1380591268572218</c:v>
                </c:pt>
                <c:pt idx="678">
                  <c:v>8.3008181667022356</c:v>
                </c:pt>
                <c:pt idx="679">
                  <c:v>8.4668324293571917</c:v>
                </c:pt>
                <c:pt idx="680">
                  <c:v>8.6361670184545289</c:v>
                </c:pt>
                <c:pt idx="681">
                  <c:v>8.8088883397154962</c:v>
                </c:pt>
                <c:pt idx="682">
                  <c:v>8.9850641269915883</c:v>
                </c:pt>
                <c:pt idx="683">
                  <c:v>9.1647634688268731</c:v>
                </c:pt>
                <c:pt idx="684">
                  <c:v>9.3480568355514961</c:v>
                </c:pt>
                <c:pt idx="685">
                  <c:v>9.5350161069171389</c:v>
                </c:pt>
                <c:pt idx="686">
                  <c:v>9.725714600285146</c:v>
                </c:pt>
                <c:pt idx="687">
                  <c:v>9.9202270993784207</c:v>
                </c:pt>
                <c:pt idx="688">
                  <c:v>10.118629883608399</c:v>
                </c:pt>
                <c:pt idx="689">
                  <c:v>10.321000757988518</c:v>
                </c:pt>
                <c:pt idx="690">
                  <c:v>10.527419083646002</c:v>
                </c:pt>
                <c:pt idx="691">
                  <c:v>10.737965808943869</c:v>
                </c:pt>
                <c:pt idx="692">
                  <c:v>10.952723501225396</c:v>
                </c:pt>
                <c:pt idx="693">
                  <c:v>11.171776379193442</c:v>
                </c:pt>
                <c:pt idx="694">
                  <c:v>11.395210345937427</c:v>
                </c:pt>
                <c:pt idx="695">
                  <c:v>11.623113022620789</c:v>
                </c:pt>
                <c:pt idx="696">
                  <c:v>11.855573782842239</c:v>
                </c:pt>
                <c:pt idx="697">
                  <c:v>12.09268378768423</c:v>
                </c:pt>
                <c:pt idx="698">
                  <c:v>12.334536021462393</c:v>
                </c:pt>
              </c:numCache>
            </c:numRef>
          </c:yVal>
          <c:smooth val="1"/>
        </c:ser>
        <c:ser>
          <c:idx val="21"/>
          <c:order val="21"/>
          <c:tx>
            <c:strRef>
              <c:f>Calculations!$W$36</c:f>
              <c:strCache>
                <c:ptCount val="1"/>
                <c:pt idx="0">
                  <c:v>Zc21</c:v>
                </c:pt>
              </c:strCache>
            </c:strRef>
          </c:tx>
          <c:spPr>
            <a:ln w="12700">
              <a:solidFill>
                <a:srgbClr val="96969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Calculations!$W$37:$W$735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2"/>
          <c:order val="22"/>
          <c:tx>
            <c:strRef>
              <c:f>Calculations!$X$36</c:f>
              <c:strCache>
                <c:ptCount val="1"/>
                <c:pt idx="0">
                  <c:v>Zc22</c:v>
                </c:pt>
              </c:strCache>
            </c:strRef>
          </c:tx>
          <c:spPr>
            <a:ln w="12700">
              <a:solidFill>
                <a:srgbClr val="CCFF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Calculations!$X$37:$X$735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3"/>
          <c:order val="23"/>
          <c:tx>
            <c:strRef>
              <c:f>Calculations!$Y$36</c:f>
              <c:strCache>
                <c:ptCount val="1"/>
                <c:pt idx="0">
                  <c:v>Zc23</c:v>
                </c:pt>
              </c:strCache>
            </c:strRef>
          </c:tx>
          <c:spPr>
            <a:ln w="12700">
              <a:solidFill>
                <a:srgbClr val="CCFF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Calculations!$Y$37:$Y$735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4"/>
          <c:order val="24"/>
          <c:tx>
            <c:strRef>
              <c:f>Calculations!$Z$36</c:f>
              <c:strCache>
                <c:ptCount val="1"/>
                <c:pt idx="0">
                  <c:v>Zc24</c:v>
                </c:pt>
              </c:strCache>
            </c:strRef>
          </c:tx>
          <c:spPr>
            <a:ln w="12700">
              <a:solidFill>
                <a:srgbClr val="99CC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Calculations!$Z$37:$Z$735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5"/>
          <c:order val="25"/>
          <c:tx>
            <c:strRef>
              <c:f>Calculations!$AA$36</c:f>
              <c:strCache>
                <c:ptCount val="1"/>
                <c:pt idx="0">
                  <c:v>Zc25</c:v>
                </c:pt>
              </c:strCache>
            </c:strRef>
          </c:tx>
          <c:spPr>
            <a:ln w="12700">
              <a:solidFill>
                <a:srgbClr val="CC99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Calculations!$AA$37:$AA$735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6"/>
          <c:order val="26"/>
          <c:tx>
            <c:strRef>
              <c:f>Calculations!$AB$36</c:f>
              <c:strCache>
                <c:ptCount val="1"/>
                <c:pt idx="0">
                  <c:v>Zplane</c:v>
                </c:pt>
              </c:strCache>
            </c:strRef>
          </c:tx>
          <c:spPr>
            <a:ln w="12700">
              <a:solidFill>
                <a:srgbClr val="000000"/>
              </a:solidFill>
              <a:prstDash val="solid"/>
            </a:ln>
          </c:spPr>
          <c:marker>
            <c:symbol val="none"/>
          </c:marker>
          <c:dPt>
            <c:idx val="182"/>
            <c:spPr>
              <a:ln w="28575">
                <a:noFill/>
              </a:ln>
            </c:spPr>
          </c:dPt>
          <c:dLbls>
            <c:dLbl>
              <c:idx val="182"/>
              <c:layout>
                <c:manualLayout>
                  <c:x val="-5.9171221244403237E-2"/>
                  <c:y val="7.6137126313249801E-2"/>
                </c:manualLayout>
              </c:layout>
              <c:tx>
                <c:rich>
                  <a:bodyPr/>
                  <a:lstStyle/>
                  <a:p>
                    <a:pPr>
                      <a:defRPr sz="800" b="1" i="0" u="none" strike="noStrike" baseline="0">
                        <a:solidFill>
                          <a:srgbClr val="000000"/>
                        </a:solidFill>
                        <a:latin typeface="Arial"/>
                        <a:ea typeface="Arial"/>
                        <a:cs typeface="Arial"/>
                      </a:defRPr>
                    </a:pPr>
                    <a:r>
                      <a:rPr lang="en-US"/>
                      <a:t>Zplane</a:t>
                    </a:r>
                  </a:p>
                </c:rich>
              </c:tx>
              <c:spPr>
                <a:noFill/>
                <a:ln w="25400">
                  <a:noFill/>
                </a:ln>
              </c:spPr>
              <c:dLblPos val="r"/>
              <c:showLegendKey val="1"/>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Calculations!$AB$37:$AB$735</c:f>
              <c:numCache>
                <c:formatCode>0.000E+00</c:formatCode>
                <c:ptCount val="699"/>
                <c:pt idx="0">
                  <c:v>62562.750438690069</c:v>
                </c:pt>
                <c:pt idx="1">
                  <c:v>61336.029841852993</c:v>
                </c:pt>
                <c:pt idx="2">
                  <c:v>60133.362590051955</c:v>
                </c:pt>
                <c:pt idx="3">
                  <c:v>58954.277049070552</c:v>
                </c:pt>
                <c:pt idx="4">
                  <c:v>57798.31083242211</c:v>
                </c:pt>
                <c:pt idx="5">
                  <c:v>56665.010620021669</c:v>
                </c:pt>
                <c:pt idx="6">
                  <c:v>55553.931980413407</c:v>
                </c:pt>
                <c:pt idx="7">
                  <c:v>54464.639196483738</c:v>
                </c:pt>
                <c:pt idx="8">
                  <c:v>53396.705094591904</c:v>
                </c:pt>
                <c:pt idx="9">
                  <c:v>52349.710877050878</c:v>
                </c:pt>
                <c:pt idx="10">
                  <c:v>51323.245957893021</c:v>
                </c:pt>
                <c:pt idx="11">
                  <c:v>50316.907801855901</c:v>
                </c:pt>
                <c:pt idx="12">
                  <c:v>49330.301766525401</c:v>
                </c:pt>
                <c:pt idx="13">
                  <c:v>48363.040947573922</c:v>
                </c:pt>
                <c:pt idx="14">
                  <c:v>47414.746027033252</c:v>
                </c:pt>
                <c:pt idx="15">
                  <c:v>46485.045124542412</c:v>
                </c:pt>
                <c:pt idx="16">
                  <c:v>45573.573651512168</c:v>
                </c:pt>
                <c:pt idx="17">
                  <c:v>44679.974168149187</c:v>
                </c:pt>
                <c:pt idx="18">
                  <c:v>43803.896243283525</c:v>
                </c:pt>
                <c:pt idx="19">
                  <c:v>42944.996316944635</c:v>
                </c:pt>
                <c:pt idx="20">
                  <c:v>42102.937565631997</c:v>
                </c:pt>
                <c:pt idx="21">
                  <c:v>41277.389770227448</c:v>
                </c:pt>
                <c:pt idx="22">
                  <c:v>40468.029186497508</c:v>
                </c:pt>
                <c:pt idx="23">
                  <c:v>39674.538418134805</c:v>
                </c:pt>
                <c:pt idx="24">
                  <c:v>38896.606292289034</c:v>
                </c:pt>
                <c:pt idx="25">
                  <c:v>38133.927737538274</c:v>
                </c:pt>
                <c:pt idx="26">
                  <c:v>37386.203664253204</c:v>
                </c:pt>
                <c:pt idx="27">
                  <c:v>36653.14084730707</c:v>
                </c:pt>
                <c:pt idx="28">
                  <c:v>35934.451811085375</c:v>
                </c:pt>
                <c:pt idx="29">
                  <c:v>35229.854716750364</c:v>
                </c:pt>
                <c:pt idx="30">
                  <c:v>34539.07325171605</c:v>
                </c:pt>
                <c:pt idx="31">
                  <c:v>33861.836521290243</c:v>
                </c:pt>
                <c:pt idx="32">
                  <c:v>33197.878942441421</c:v>
                </c:pt>
                <c:pt idx="33">
                  <c:v>32546.94013964845</c:v>
                </c:pt>
                <c:pt idx="34">
                  <c:v>31908.7648427926</c:v>
                </c:pt>
                <c:pt idx="35">
                  <c:v>31283.102787051579</c:v>
                </c:pt>
                <c:pt idx="36">
                  <c:v>30669.708614756459</c:v>
                </c:pt>
                <c:pt idx="37">
                  <c:v>30068.341779172999</c:v>
                </c:pt>
                <c:pt idx="38">
                  <c:v>29478.766450169605</c:v>
                </c:pt>
                <c:pt idx="39">
                  <c:v>28900.751421734909</c:v>
                </c:pt>
                <c:pt idx="40">
                  <c:v>28334.070021308748</c:v>
                </c:pt>
                <c:pt idx="41">
                  <c:v>27778.500020890922</c:v>
                </c:pt>
                <c:pt idx="42">
                  <c:v>27233.82354989307</c:v>
                </c:pt>
                <c:pt idx="43">
                  <c:v>26699.827009699085</c:v>
                </c:pt>
                <c:pt idx="44">
                  <c:v>26176.300989901076</c:v>
                </c:pt>
                <c:pt idx="45">
                  <c:v>25663.040186177528</c:v>
                </c:pt>
                <c:pt idx="46">
                  <c:v>25159.843319781899</c:v>
                </c:pt>
                <c:pt idx="47">
                  <c:v>24666.5130586097</c:v>
                </c:pt>
                <c:pt idx="48">
                  <c:v>24182.855939813442</c:v>
                </c:pt>
                <c:pt idx="49">
                  <c:v>23708.682293934751</c:v>
                </c:pt>
                <c:pt idx="50">
                  <c:v>23243.806170524269</c:v>
                </c:pt>
                <c:pt idx="51">
                  <c:v>22788.04526521988</c:v>
                </c:pt>
                <c:pt idx="52">
                  <c:v>22341.22084825479</c:v>
                </c:pt>
                <c:pt idx="53">
                  <c:v>21903.157694367448</c:v>
                </c:pt>
                <c:pt idx="54">
                  <c:v>21473.684014085742</c:v>
                </c:pt>
                <c:pt idx="55">
                  <c:v>21052.631386358571</c:v>
                </c:pt>
                <c:pt idx="56">
                  <c:v>20639.834692508404</c:v>
                </c:pt>
                <c:pt idx="57">
                  <c:v>20235.132051478839</c:v>
                </c:pt>
                <c:pt idx="58">
                  <c:v>19838.36475635181</c:v>
                </c:pt>
                <c:pt idx="59">
                  <c:v>19449.377212109626</c:v>
                </c:pt>
                <c:pt idx="60">
                  <c:v>19068.016874617293</c:v>
                </c:pt>
                <c:pt idx="61">
                  <c:v>18694.134190801273</c:v>
                </c:pt>
                <c:pt idx="62">
                  <c:v>18327.582540001255</c:v>
                </c:pt>
                <c:pt idx="63">
                  <c:v>17968.218176471826</c:v>
                </c:pt>
                <c:pt idx="64">
                  <c:v>17615.9001730116</c:v>
                </c:pt>
                <c:pt idx="65">
                  <c:v>17270.490365697653</c:v>
                </c:pt>
                <c:pt idx="66">
                  <c:v>16931.853299703587</c:v>
                </c:pt>
                <c:pt idx="67">
                  <c:v>16599.856176179997</c:v>
                </c:pt>
                <c:pt idx="68">
                  <c:v>16274.368800176475</c:v>
                </c:pt>
                <c:pt idx="69">
                  <c:v>15955.263529584785</c:v>
                </c:pt>
                <c:pt idx="70">
                  <c:v>15642.415225083132</c:v>
                </c:pt>
                <c:pt idx="71">
                  <c:v>15335.701201061904</c:v>
                </c:pt>
                <c:pt idx="72">
                  <c:v>15035.001177511676</c:v>
                </c:pt>
                <c:pt idx="73">
                  <c:v>14740.197232854594</c:v>
                </c:pt>
                <c:pt idx="74">
                  <c:v>14451.173757700593</c:v>
                </c:pt>
                <c:pt idx="75">
                  <c:v>14167.817409510391</c:v>
                </c:pt>
                <c:pt idx="76">
                  <c:v>13890.01706814745</c:v>
                </c:pt>
                <c:pt idx="77">
                  <c:v>13617.663792301435</c:v>
                </c:pt>
                <c:pt idx="78">
                  <c:v>13350.650776766121</c:v>
                </c:pt>
                <c:pt idx="79">
                  <c:v>13088.873310555031</c:v>
                </c:pt>
                <c:pt idx="80">
                  <c:v>12832.228735838273</c:v>
                </c:pt>
                <c:pt idx="81">
                  <c:v>12580.616407684594</c:v>
                </c:pt>
                <c:pt idx="82">
                  <c:v>12333.937654592752</c:v>
                </c:pt>
                <c:pt idx="83">
                  <c:v>12092.095739796823</c:v>
                </c:pt>
                <c:pt idx="84">
                  <c:v>11854.995823330231</c:v>
                </c:pt>
                <c:pt idx="85">
                  <c:v>11622.544924833572</c:v>
                </c:pt>
                <c:pt idx="86">
                  <c:v>11394.65188709175</c:v>
                </c:pt>
                <c:pt idx="87">
                  <c:v>11171.227340286041</c:v>
                </c:pt>
                <c:pt idx="88">
                  <c:v>10952.183666947109</c:v>
                </c:pt>
                <c:pt idx="89">
                  <c:v>10737.434967595214</c:v>
                </c:pt>
                <c:pt idx="90">
                  <c:v>10526.897027054147</c:v>
                </c:pt>
                <c:pt idx="91">
                  <c:v>10320.487281425645</c:v>
                </c:pt>
                <c:pt idx="92">
                  <c:v>10118.12478571143</c:v>
                </c:pt>
                <c:pt idx="93">
                  <c:v>9919.730182070045</c:v>
                </c:pt>
                <c:pt idx="94">
                  <c:v>9725.2256686961337</c:v>
                </c:pt>
                <c:pt idx="95">
                  <c:v>9534.5349693099488</c:v>
                </c:pt>
                <c:pt idx="96">
                  <c:v>9347.583303245061</c:v>
                </c:pt>
                <c:pt idx="97">
                  <c:v>9164.2973561226227</c:v>
                </c:pt>
                <c:pt idx="98">
                  <c:v>8984.6052511006255</c:v>
                </c:pt>
                <c:pt idx="99">
                  <c:v>8808.4365206869043</c:v>
                </c:pt>
                <c:pt idx="100">
                  <c:v>8635.7220791048221</c:v>
                </c:pt>
                <c:pt idx="101">
                  <c:v>8466.3941952008208</c:v>
                </c:pt>
                <c:pt idx="102">
                  <c:v>8300.3864658831735</c:v>
                </c:pt>
                <c:pt idx="103">
                  <c:v>8137.6337900815588</c:v>
                </c:pt>
                <c:pt idx="104">
                  <c:v>7978.0723432172335</c:v>
                </c:pt>
                <c:pt idx="105">
                  <c:v>7821.639552173775</c:v>
                </c:pt>
                <c:pt idx="106">
                  <c:v>7668.2740707586181</c:v>
                </c:pt>
                <c:pt idx="107">
                  <c:v>7517.915755645723</c:v>
                </c:pt>
                <c:pt idx="108">
                  <c:v>7370.5056427899417</c:v>
                </c:pt>
                <c:pt idx="109">
                  <c:v>7225.9859243038827</c:v>
                </c:pt>
                <c:pt idx="110">
                  <c:v>7084.2999257881402</c:v>
                </c:pt>
                <c:pt idx="111">
                  <c:v>6945.3920841060381</c:v>
                </c:pt>
                <c:pt idx="112">
                  <c:v>6809.2079255941753</c:v>
                </c:pt>
                <c:pt idx="113">
                  <c:v>6675.6940447001925</c:v>
                </c:pt>
                <c:pt idx="114">
                  <c:v>6544.7980830394245</c:v>
                </c:pt>
                <c:pt idx="115">
                  <c:v>6416.4687088622022</c:v>
                </c:pt>
                <c:pt idx="116">
                  <c:v>6290.6555969237479</c:v>
                </c:pt>
                <c:pt idx="117">
                  <c:v>6167.3094087487943</c:v>
                </c:pt>
                <c:pt idx="118">
                  <c:v>6046.3817732831521</c:v>
                </c:pt>
                <c:pt idx="119">
                  <c:v>5927.8252679246807</c:v>
                </c:pt>
                <c:pt idx="120">
                  <c:v>5811.5933999261824</c:v>
                </c:pt>
                <c:pt idx="121">
                  <c:v>5697.6405881629453</c:v>
                </c:pt>
                <c:pt idx="122">
                  <c:v>5585.9221452578131</c:v>
                </c:pt>
                <c:pt idx="123">
                  <c:v>5476.3942600567034</c:v>
                </c:pt>
                <c:pt idx="124">
                  <c:v>5369.013980447774</c:v>
                </c:pt>
                <c:pt idx="125">
                  <c:v>5263.7391965174502</c:v>
                </c:pt>
                <c:pt idx="126">
                  <c:v>5160.5286240367413</c:v>
                </c:pt>
                <c:pt idx="127">
                  <c:v>5059.3417882713411</c:v>
                </c:pt>
                <c:pt idx="128">
                  <c:v>4960.139008109184</c:v>
                </c:pt>
                <c:pt idx="129">
                  <c:v>4862.8813804992278</c:v>
                </c:pt>
                <c:pt idx="130">
                  <c:v>4767.530765195349</c:v>
                </c:pt>
                <c:pt idx="131">
                  <c:v>4674.0497697993887</c:v>
                </c:pt>
                <c:pt idx="132">
                  <c:v>4582.4017350974682</c:v>
                </c:pt>
                <c:pt idx="133">
                  <c:v>4492.5507206838238</c:v>
                </c:pt>
                <c:pt idx="134">
                  <c:v>4404.4614908665226</c:v>
                </c:pt>
                <c:pt idx="135">
                  <c:v>4318.0995008495629</c:v>
                </c:pt>
                <c:pt idx="136">
                  <c:v>4233.4308831858771</c:v>
                </c:pt>
                <c:pt idx="137">
                  <c:v>4150.4224344959885</c:v>
                </c:pt>
                <c:pt idx="138">
                  <c:v>4069.0416024470805</c:v>
                </c:pt>
                <c:pt idx="139">
                  <c:v>3989.2564729873675</c:v>
                </c:pt>
                <c:pt idx="140">
                  <c:v>3911.0357578307867</c:v>
                </c:pt>
                <c:pt idx="141">
                  <c:v>3834.3487821870804</c:v>
                </c:pt>
                <c:pt idx="142">
                  <c:v>3759.1654727324658</c:v>
                </c:pt>
                <c:pt idx="143">
                  <c:v>3685.4563458161792</c:v>
                </c:pt>
                <c:pt idx="144">
                  <c:v>3613.1924958982513</c:v>
                </c:pt>
                <c:pt idx="145">
                  <c:v>3542.3455842140097</c:v>
                </c:pt>
                <c:pt idx="146">
                  <c:v>3472.8878276608311</c:v>
                </c:pt>
                <c:pt idx="147">
                  <c:v>3404.7919879028145</c:v>
                </c:pt>
                <c:pt idx="148">
                  <c:v>3338.0313606890732</c:v>
                </c:pt>
                <c:pt idx="149">
                  <c:v>3272.5797653814848</c:v>
                </c:pt>
                <c:pt idx="150">
                  <c:v>3208.4115346877707</c:v>
                </c:pt>
                <c:pt idx="151">
                  <c:v>3145.5015045958958</c:v>
                </c:pt>
                <c:pt idx="152">
                  <c:v>3083.8250045058226</c:v>
                </c:pt>
                <c:pt idx="153">
                  <c:v>3023.3578475547711</c:v>
                </c:pt>
                <c:pt idx="154">
                  <c:v>2964.0763211321732</c:v>
                </c:pt>
                <c:pt idx="155">
                  <c:v>2905.9571775806075</c:v>
                </c:pt>
                <c:pt idx="156">
                  <c:v>2848.9776250790733</c:v>
                </c:pt>
                <c:pt idx="157">
                  <c:v>2793.1153187050209</c:v>
                </c:pt>
                <c:pt idx="158">
                  <c:v>2738.3483516716374</c:v>
                </c:pt>
                <c:pt idx="159">
                  <c:v>2684.6552467369484</c:v>
                </c:pt>
                <c:pt idx="160">
                  <c:v>2632.0149477813729</c:v>
                </c:pt>
                <c:pt idx="161">
                  <c:v>2580.4068115504165</c:v>
                </c:pt>
                <c:pt idx="162">
                  <c:v>2529.8105995592841</c:v>
                </c:pt>
                <c:pt idx="163">
                  <c:v>2480.2064701562144</c:v>
                </c:pt>
                <c:pt idx="164">
                  <c:v>2431.5749707414407</c:v>
                </c:pt>
                <c:pt idx="165">
                  <c:v>2383.8970301387226</c:v>
                </c:pt>
                <c:pt idx="166">
                  <c:v>2337.153951116451</c:v>
                </c:pt>
                <c:pt idx="167">
                  <c:v>2291.3274030554021</c:v>
                </c:pt>
                <c:pt idx="168">
                  <c:v>2246.3994147602566</c:v>
                </c:pt>
                <c:pt idx="169">
                  <c:v>2202.3523674120761</c:v>
                </c:pt>
                <c:pt idx="170">
                  <c:v>2159.1689876589598</c:v>
                </c:pt>
                <c:pt idx="171">
                  <c:v>2116.8323408421797</c:v>
                </c:pt>
                <c:pt idx="172">
                  <c:v>2075.3258243551418</c:v>
                </c:pt>
                <c:pt idx="173">
                  <c:v>2034.6331611325566</c:v>
                </c:pt>
                <c:pt idx="174">
                  <c:v>1994.7383932672783</c:v>
                </c:pt>
                <c:pt idx="175">
                  <c:v>1955.625875752301</c:v>
                </c:pt>
                <c:pt idx="176">
                  <c:v>1917.280270345462</c:v>
                </c:pt>
                <c:pt idx="177">
                  <c:v>1879.6865395544451</c:v>
                </c:pt>
                <c:pt idx="178">
                  <c:v>1842.8299407397235</c:v>
                </c:pt>
                <c:pt idx="179">
                  <c:v>1806.6960203331353</c:v>
                </c:pt>
                <c:pt idx="180">
                  <c:v>1771.2706081698152</c:v>
                </c:pt>
                <c:pt idx="181">
                  <c:v>1736.5398119312674</c:v>
                </c:pt>
                <c:pt idx="182">
                  <c:v>1702.4900116973988</c:v>
                </c:pt>
                <c:pt idx="183">
                  <c:v>1669.1078546053718</c:v>
                </c:pt>
                <c:pt idx="184">
                  <c:v>1636.3802496131905</c:v>
                </c:pt>
                <c:pt idx="185">
                  <c:v>1604.2943623659555</c:v>
                </c:pt>
                <c:pt idx="186">
                  <c:v>1572.8376101627848</c:v>
                </c:pt>
                <c:pt idx="187">
                  <c:v>1541.9976570224239</c:v>
                </c:pt>
                <c:pt idx="188">
                  <c:v>1511.7624088456012</c:v>
                </c:pt>
                <c:pt idx="189">
                  <c:v>1482.1200086722474</c:v>
                </c:pt>
                <c:pt idx="190">
                  <c:v>1453.0588320317054</c:v>
                </c:pt>
                <c:pt idx="191">
                  <c:v>1424.567482384118</c:v>
                </c:pt>
                <c:pt idx="192">
                  <c:v>1396.6347866511908</c:v>
                </c:pt>
                <c:pt idx="193">
                  <c:v>1369.2497908345972</c:v>
                </c:pt>
                <c:pt idx="194">
                  <c:v>1342.4017557202915</c:v>
                </c:pt>
                <c:pt idx="195">
                  <c:v>1316.080152667053</c:v>
                </c:pt>
                <c:pt idx="196">
                  <c:v>1290.2746594776056</c:v>
                </c:pt>
                <c:pt idx="197">
                  <c:v>1264.9751563506979</c:v>
                </c:pt>
                <c:pt idx="198">
                  <c:v>1240.1717219125558</c:v>
                </c:pt>
                <c:pt idx="199">
                  <c:v>1215.8546293261436</c:v>
                </c:pt>
                <c:pt idx="200">
                  <c:v>1192.0143424767223</c:v>
                </c:pt>
                <c:pt idx="201">
                  <c:v>1168.6415122321937</c:v>
                </c:pt>
                <c:pt idx="202">
                  <c:v>1145.7269727767757</c:v>
                </c:pt>
                <c:pt idx="203">
                  <c:v>1123.2617380165645</c:v>
                </c:pt>
                <c:pt idx="204">
                  <c:v>1101.2369980555754</c:v>
                </c:pt>
                <c:pt idx="205">
                  <c:v>1079.6441157408826</c:v>
                </c:pt>
                <c:pt idx="206">
                  <c:v>1058.4746232754999</c:v>
                </c:pt>
                <c:pt idx="207">
                  <c:v>1037.720218897676</c:v>
                </c:pt>
                <c:pt idx="208">
                  <c:v>1017.3727636253027</c:v>
                </c:pt>
                <c:pt idx="209">
                  <c:v>997.42427806415458</c:v>
                </c:pt>
                <c:pt idx="210">
                  <c:v>977.86693927871806</c:v>
                </c:pt>
                <c:pt idx="211">
                  <c:v>958.69307772437139</c:v>
                </c:pt>
                <c:pt idx="212">
                  <c:v>939.89517423972029</c:v>
                </c:pt>
                <c:pt idx="213">
                  <c:v>921.46585709790827</c:v>
                </c:pt>
                <c:pt idx="214">
                  <c:v>903.39789911574269</c:v>
                </c:pt>
                <c:pt idx="215">
                  <c:v>885.68421481950486</c:v>
                </c:pt>
                <c:pt idx="216">
                  <c:v>868.31785766633345</c:v>
                </c:pt>
                <c:pt idx="217">
                  <c:v>851.29201732009005</c:v>
                </c:pt>
                <c:pt idx="218">
                  <c:v>834.60001698063888</c:v>
                </c:pt>
                <c:pt idx="219">
                  <c:v>818.23531076549364</c:v>
                </c:pt>
                <c:pt idx="220">
                  <c:v>802.19148114280551</c:v>
                </c:pt>
                <c:pt idx="221">
                  <c:v>786.46223641468328</c:v>
                </c:pt>
                <c:pt idx="222">
                  <c:v>771.04140824986086</c:v>
                </c:pt>
                <c:pt idx="223">
                  <c:v>755.92294926474426</c:v>
                </c:pt>
                <c:pt idx="224">
                  <c:v>741.10093065188846</c:v>
                </c:pt>
                <c:pt idx="225">
                  <c:v>726.56953985497421</c:v>
                </c:pt>
                <c:pt idx="226">
                  <c:v>712.3230782893761</c:v>
                </c:pt>
                <c:pt idx="227">
                  <c:v>698.35595910742074</c:v>
                </c:pt>
                <c:pt idx="228">
                  <c:v>684.66270500746839</c:v>
                </c:pt>
                <c:pt idx="229">
                  <c:v>671.23794608595006</c:v>
                </c:pt>
                <c:pt idx="230">
                  <c:v>658.07641773152443</c:v>
                </c:pt>
                <c:pt idx="231">
                  <c:v>645.17295856052294</c:v>
                </c:pt>
                <c:pt idx="232">
                  <c:v>632.52250839287831</c:v>
                </c:pt>
                <c:pt idx="233">
                  <c:v>620.12010626774099</c:v>
                </c:pt>
                <c:pt idx="234">
                  <c:v>607.96088849800265</c:v>
                </c:pt>
                <c:pt idx="235">
                  <c:v>596.04008676296939</c:v>
                </c:pt>
                <c:pt idx="236">
                  <c:v>584.35302623843154</c:v>
                </c:pt>
                <c:pt idx="237">
                  <c:v>572.89512376339871</c:v>
                </c:pt>
                <c:pt idx="238">
                  <c:v>561.66188604278307</c:v>
                </c:pt>
                <c:pt idx="239">
                  <c:v>550.64890788532148</c:v>
                </c:pt>
                <c:pt idx="240">
                  <c:v>539.85187047604995</c:v>
                </c:pt>
                <c:pt idx="241">
                  <c:v>529.26653968265157</c:v>
                </c:pt>
                <c:pt idx="242">
                  <c:v>518.88876439501121</c:v>
                </c:pt>
                <c:pt idx="243">
                  <c:v>508.71447489732952</c:v>
                </c:pt>
                <c:pt idx="244">
                  <c:v>498.73968127215676</c:v>
                </c:pt>
                <c:pt idx="245">
                  <c:v>488.96047183571801</c:v>
                </c:pt>
                <c:pt idx="246">
                  <c:v>479.37301160392082</c:v>
                </c:pt>
                <c:pt idx="247">
                  <c:v>469.97354078843887</c:v>
                </c:pt>
                <c:pt idx="248">
                  <c:v>460.75837332228559</c:v>
                </c:pt>
                <c:pt idx="249">
                  <c:v>451.72389541429806</c:v>
                </c:pt>
                <c:pt idx="250">
                  <c:v>442.86656413196306</c:v>
                </c:pt>
                <c:pt idx="251">
                  <c:v>434.1829060120329</c:v>
                </c:pt>
                <c:pt idx="252">
                  <c:v>425.66951569838193</c:v>
                </c:pt>
                <c:pt idx="253">
                  <c:v>417.32305460657335</c:v>
                </c:pt>
                <c:pt idx="254">
                  <c:v>409.14024961461064</c:v>
                </c:pt>
                <c:pt idx="255">
                  <c:v>401.11789177935952</c:v>
                </c:pt>
                <c:pt idx="256">
                  <c:v>393.25283507813953</c:v>
                </c:pt>
                <c:pt idx="257">
                  <c:v>385.54199517498932</c:v>
                </c:pt>
                <c:pt idx="258">
                  <c:v>377.98234821112362</c:v>
                </c:pt>
                <c:pt idx="259">
                  <c:v>370.57092961910519</c:v>
                </c:pt>
                <c:pt idx="260">
                  <c:v>363.30483296027074</c:v>
                </c:pt>
                <c:pt idx="261">
                  <c:v>356.18120878495017</c:v>
                </c:pt>
                <c:pt idx="262">
                  <c:v>349.19726351503556</c:v>
                </c:pt>
                <c:pt idx="263">
                  <c:v>342.35025834846004</c:v>
                </c:pt>
                <c:pt idx="264">
                  <c:v>335.63750818515859</c:v>
                </c:pt>
                <c:pt idx="265">
                  <c:v>329.05638057408646</c:v>
                </c:pt>
                <c:pt idx="266">
                  <c:v>322.60429468088648</c:v>
                </c:pt>
                <c:pt idx="267">
                  <c:v>316.27872027579684</c:v>
                </c:pt>
                <c:pt idx="268">
                  <c:v>310.07717674140343</c:v>
                </c:pt>
                <c:pt idx="269">
                  <c:v>303.9972320998499</c:v>
                </c:pt>
                <c:pt idx="270">
                  <c:v>298.03650205911981</c:v>
                </c:pt>
                <c:pt idx="271">
                  <c:v>292.19264907802074</c:v>
                </c:pt>
                <c:pt idx="272">
                  <c:v>286.46338144950124</c:v>
                </c:pt>
                <c:pt idx="273">
                  <c:v>280.84645240194237</c:v>
                </c:pt>
                <c:pt idx="274">
                  <c:v>275.33965921807055</c:v>
                </c:pt>
                <c:pt idx="275">
                  <c:v>269.94084237114691</c:v>
                </c:pt>
                <c:pt idx="276">
                  <c:v>264.64788467809444</c:v>
                </c:pt>
                <c:pt idx="277">
                  <c:v>259.45871046922935</c:v>
                </c:pt>
                <c:pt idx="278">
                  <c:v>254.37128477427373</c:v>
                </c:pt>
                <c:pt idx="279">
                  <c:v>249.3836125243277</c:v>
                </c:pt>
                <c:pt idx="280">
                  <c:v>244.4937377694892</c:v>
                </c:pt>
                <c:pt idx="281">
                  <c:v>239.69974291181526</c:v>
                </c:pt>
                <c:pt idx="282">
                  <c:v>234.99974795332244</c:v>
                </c:pt>
                <c:pt idx="283">
                  <c:v>230.39190975873288</c:v>
                </c:pt>
                <c:pt idx="284">
                  <c:v>225.87442133267609</c:v>
                </c:pt>
                <c:pt idx="285">
                  <c:v>221.44551111106358</c:v>
                </c:pt>
                <c:pt idx="286">
                  <c:v>217.10344226635735</c:v>
                </c:pt>
                <c:pt idx="287">
                  <c:v>212.84651202646143</c:v>
                </c:pt>
                <c:pt idx="288">
                  <c:v>208.67305100696805</c:v>
                </c:pt>
                <c:pt idx="289">
                  <c:v>204.58142255649699</c:v>
                </c:pt>
                <c:pt idx="290">
                  <c:v>200.57002211487159</c:v>
                </c:pt>
                <c:pt idx="291">
                  <c:v>196.63727658387955</c:v>
                </c:pt>
                <c:pt idx="292">
                  <c:v>192.78164371037138</c:v>
                </c:pt>
                <c:pt idx="293">
                  <c:v>189.0016114814554</c:v>
                </c:pt>
                <c:pt idx="294">
                  <c:v>185.29569753155187</c:v>
                </c:pt>
                <c:pt idx="295">
                  <c:v>181.66244856107244</c:v>
                </c:pt>
                <c:pt idx="296">
                  <c:v>178.10043976649936</c:v>
                </c:pt>
                <c:pt idx="297">
                  <c:v>174.60827428163856</c:v>
                </c:pt>
                <c:pt idx="298">
                  <c:v>171.18458262982941</c:v>
                </c:pt>
                <c:pt idx="299">
                  <c:v>167.82802218689469</c:v>
                </c:pt>
                <c:pt idx="300">
                  <c:v>164.53727665462151</c:v>
                </c:pt>
                <c:pt idx="301">
                  <c:v>161.31105554456582</c:v>
                </c:pt>
                <c:pt idx="302">
                  <c:v>158.14809367197859</c:v>
                </c:pt>
                <c:pt idx="303">
                  <c:v>155.04715065965487</c:v>
                </c:pt>
                <c:pt idx="304">
                  <c:v>152.00701045151146</c:v>
                </c:pt>
                <c:pt idx="305">
                  <c:v>149.02648083570196</c:v>
                </c:pt>
                <c:pt idx="306">
                  <c:v>146.10439297708291</c:v>
                </c:pt>
                <c:pt idx="307">
                  <c:v>143.23960095884701</c:v>
                </c:pt>
                <c:pt idx="308">
                  <c:v>140.43098133314405</c:v>
                </c:pt>
                <c:pt idx="309">
                  <c:v>137.67743268051282</c:v>
                </c:pt>
                <c:pt idx="310">
                  <c:v>134.97787517795246</c:v>
                </c:pt>
                <c:pt idx="311">
                  <c:v>132.33125017546186</c:v>
                </c:pt>
                <c:pt idx="312">
                  <c:v>129.73651978088319</c:v>
                </c:pt>
                <c:pt idx="313">
                  <c:v>127.19266645288526</c:v>
                </c:pt>
                <c:pt idx="314">
                  <c:v>124.6986926019277</c:v>
                </c:pt>
                <c:pt idx="315">
                  <c:v>122.25362019904931</c:v>
                </c:pt>
                <c:pt idx="316">
                  <c:v>119.85649039232742</c:v>
                </c:pt>
                <c:pt idx="317">
                  <c:v>117.50636313085744</c:v>
                </c:pt>
                <c:pt idx="318">
                  <c:v>115.20231679610541</c:v>
                </c:pt>
                <c:pt idx="319">
                  <c:v>112.9434478404891</c:v>
                </c:pt>
                <c:pt idx="320">
                  <c:v>110.72887043304557</c:v>
                </c:pt>
                <c:pt idx="321">
                  <c:v>108.55771611204636</c:v>
                </c:pt>
                <c:pt idx="322">
                  <c:v>106.42913344442447</c:v>
                </c:pt>
                <c:pt idx="323">
                  <c:v>104.34228769187874</c:v>
                </c:pt>
                <c:pt idx="324">
                  <c:v>102.29636048352596</c:v>
                </c:pt>
                <c:pt idx="325">
                  <c:v>100.29054949497061</c:v>
                </c:pt>
                <c:pt idx="326">
                  <c:v>98.324068133668192</c:v>
                </c:pt>
                <c:pt idx="327">
                  <c:v>96.396145230457435</c:v>
                </c:pt>
                <c:pt idx="328">
                  <c:v>94.506024737140947</c:v>
                </c:pt>
                <c:pt idx="329">
                  <c:v>92.652965429995902</c:v>
                </c:pt>
                <c:pt idx="330">
                  <c:v>90.836240619097907</c:v>
                </c:pt>
                <c:pt idx="331">
                  <c:v>89.055137863344626</c:v>
                </c:pt>
                <c:pt idx="332">
                  <c:v>87.308958691067218</c:v>
                </c:pt>
                <c:pt idx="333">
                  <c:v>85.59701832611961</c:v>
                </c:pt>
                <c:pt idx="334">
                  <c:v>83.918645419339128</c:v>
                </c:pt>
                <c:pt idx="335">
                  <c:v>82.273181785272101</c:v>
                </c:pt>
                <c:pt idx="336">
                  <c:v>80.659982144062027</c:v>
                </c:pt>
                <c:pt idx="337">
                  <c:v>79.07841386839867</c:v>
                </c:pt>
                <c:pt idx="338">
                  <c:v>77.527856735428799</c:v>
                </c:pt>
                <c:pt idx="339">
                  <c:v>76.007702683531647</c:v>
                </c:pt>
                <c:pt idx="340">
                  <c:v>74.517355573863313</c:v>
                </c:pt>
                <c:pt idx="341">
                  <c:v>73.056230956576883</c:v>
                </c:pt>
                <c:pt idx="342">
                  <c:v>71.623755841626391</c:v>
                </c:pt>
                <c:pt idx="343">
                  <c:v>70.219368474064765</c:v>
                </c:pt>
                <c:pt idx="344">
                  <c:v>68.842518113747872</c:v>
                </c:pt>
                <c:pt idx="345">
                  <c:v>67.492664819357927</c:v>
                </c:pt>
                <c:pt idx="346">
                  <c:v>66.169279236661865</c:v>
                </c:pt>
                <c:pt idx="347">
                  <c:v>64.87184239092133</c:v>
                </c:pt>
                <c:pt idx="348">
                  <c:v>63.59984548337335</c:v>
                </c:pt>
                <c:pt idx="349">
                  <c:v>62.352789691701169</c:v>
                </c:pt>
                <c:pt idx="350">
                  <c:v>61.130185974417898</c:v>
                </c:pt>
                <c:pt idx="351">
                  <c:v>59.931554879085404</c:v>
                </c:pt>
                <c:pt idx="352">
                  <c:v>58.756426354293701</c:v>
                </c:pt>
                <c:pt idx="353">
                  <c:v>57.604339565327216</c:v>
                </c:pt>
                <c:pt idx="354">
                  <c:v>56.474842713445163</c:v>
                </c:pt>
                <c:pt idx="355">
                  <c:v>55.367492858705653</c:v>
                </c:pt>
                <c:pt idx="356">
                  <c:v>54.281855746263673</c:v>
                </c:pt>
                <c:pt idx="357">
                  <c:v>53.217505636075124</c:v>
                </c:pt>
                <c:pt idx="358">
                  <c:v>52.174025135939964</c:v>
                </c:pt>
                <c:pt idx="359">
                  <c:v>51.151005037818869</c:v>
                </c:pt>
                <c:pt idx="360">
                  <c:v>50.148044157359685</c:v>
                </c:pt>
                <c:pt idx="361">
                  <c:v>49.164749176570034</c:v>
                </c:pt>
                <c:pt idx="362">
                  <c:v>48.200734489575126</c:v>
                </c:pt>
                <c:pt idx="363">
                  <c:v>47.255622051399662</c:v>
                </c:pt>
                <c:pt idx="364">
                  <c:v>46.329041229714932</c:v>
                </c:pt>
                <c:pt idx="365">
                  <c:v>45.420628659492827</c:v>
                </c:pt>
                <c:pt idx="366">
                  <c:v>44.530028100509746</c:v>
                </c:pt>
                <c:pt idx="367">
                  <c:v>43.656890297644523</c:v>
                </c:pt>
                <c:pt idx="368">
                  <c:v>42.800872843915634</c:v>
                </c:pt>
                <c:pt idx="369">
                  <c:v>41.961640046203968</c:v>
                </c:pt>
                <c:pt idx="370">
                  <c:v>41.138862793608446</c:v>
                </c:pt>
                <c:pt idx="371">
                  <c:v>40.33221842838298</c:v>
                </c:pt>
                <c:pt idx="372">
                  <c:v>39.541390619403913</c:v>
                </c:pt>
                <c:pt idx="373">
                  <c:v>38.766069238118767</c:v>
                </c:pt>
                <c:pt idx="374">
                  <c:v>38.005950236926978</c:v>
                </c:pt>
                <c:pt idx="375">
                  <c:v>37.260735529945748</c:v>
                </c:pt>
                <c:pt idx="376">
                  <c:v>36.530132876113527</c:v>
                </c:pt>
                <c:pt idx="377">
                  <c:v>35.813855764585661</c:v>
                </c:pt>
                <c:pt idx="378">
                  <c:v>35.111623302377239</c:v>
                </c:pt>
                <c:pt idx="379">
                  <c:v>34.423160104208961</c:v>
                </c:pt>
                <c:pt idx="380">
                  <c:v>33.748196184512928</c:v>
                </c:pt>
                <c:pt idx="381">
                  <c:v>33.086466851555912</c:v>
                </c:pt>
                <c:pt idx="382">
                  <c:v>32.437712603638737</c:v>
                </c:pt>
                <c:pt idx="383">
                  <c:v>31.80167902733082</c:v>
                </c:pt>
                <c:pt idx="384">
                  <c:v>31.178116697700286</c:v>
                </c:pt>
                <c:pt idx="385">
                  <c:v>30.566781080500231</c:v>
                </c:pt>
                <c:pt idx="386">
                  <c:v>29.967432436272919</c:v>
                </c:pt>
                <c:pt idx="387">
                  <c:v>29.379835726334342</c:v>
                </c:pt>
                <c:pt idx="388">
                  <c:v>28.803760520602161</c:v>
                </c:pt>
                <c:pt idx="389">
                  <c:v>28.238980907231007</c:v>
                </c:pt>
                <c:pt idx="390">
                  <c:v>27.685275404019553</c:v>
                </c:pt>
                <c:pt idx="391">
                  <c:v>27.142426871554768</c:v>
                </c:pt>
                <c:pt idx="392">
                  <c:v>26.610222428059227</c:v>
                </c:pt>
                <c:pt idx="393">
                  <c:v>26.08845336590802</c:v>
                </c:pt>
                <c:pt idx="394">
                  <c:v>25.576915069782657</c:v>
                </c:pt>
                <c:pt idx="395">
                  <c:v>25.075406936429758</c:v>
                </c:pt>
                <c:pt idx="396">
                  <c:v>24.583732295993109</c:v>
                </c:pt>
                <c:pt idx="397">
                  <c:v>24.101698334888226</c:v>
                </c:pt>
                <c:pt idx="398">
                  <c:v>23.629116020189173</c:v>
                </c:pt>
                <c:pt idx="399">
                  <c:v>23.165800025498047</c:v>
                </c:pt>
                <c:pt idx="400">
                  <c:v>22.71156865826789</c:v>
                </c:pt>
                <c:pt idx="401">
                  <c:v>22.266243788550781</c:v>
                </c:pt>
                <c:pt idx="402">
                  <c:v>21.829650779142913</c:v>
                </c:pt>
                <c:pt idx="403">
                  <c:v>21.40161841709941</c:v>
                </c:pt>
                <c:pt idx="404">
                  <c:v>20.981978846592028</c:v>
                </c:pt>
                <c:pt idx="405">
                  <c:v>20.570567503083311</c:v>
                </c:pt>
                <c:pt idx="406">
                  <c:v>20.167223048791485</c:v>
                </c:pt>
                <c:pt idx="407">
                  <c:v>19.771787309420759</c:v>
                </c:pt>
                <c:pt idx="408">
                  <c:v>19.384105212132155</c:v>
                </c:pt>
                <c:pt idx="409">
                  <c:v>19.004024724730659</c:v>
                </c:pt>
                <c:pt idx="410">
                  <c:v>18.631396796044747</c:v>
                </c:pt>
                <c:pt idx="411">
                  <c:v>18.266075297474934</c:v>
                </c:pt>
                <c:pt idx="412">
                  <c:v>17.90791696568844</c:v>
                </c:pt>
                <c:pt idx="413">
                  <c:v>17.556781346437514</c:v>
                </c:pt>
                <c:pt idx="414">
                  <c:v>17.212530739479305</c:v>
                </c:pt>
                <c:pt idx="415">
                  <c:v>16.875030144575792</c:v>
                </c:pt>
                <c:pt idx="416">
                  <c:v>16.544147208552509</c:v>
                </c:pt>
                <c:pt idx="417">
                  <c:v>16.219752173395328</c:v>
                </c:pt>
                <c:pt idx="418">
                  <c:v>15.901717825364965</c:v>
                </c:pt>
                <c:pt idx="419">
                  <c:v>15.589919445109253</c:v>
                </c:pt>
                <c:pt idx="420">
                  <c:v>15.284234758753586</c:v>
                </c:pt>
                <c:pt idx="421">
                  <c:v>14.984543889950368</c:v>
                </c:pt>
                <c:pt idx="422">
                  <c:v>14.690729312868701</c:v>
                </c:pt>
                <c:pt idx="423">
                  <c:v>14.40267580610581</c:v>
                </c:pt>
                <c:pt idx="424">
                  <c:v>14.120270407502172</c:v>
                </c:pt>
                <c:pt idx="425">
                  <c:v>13.843402369842654</c:v>
                </c:pt>
                <c:pt idx="426">
                  <c:v>13.571963117426209</c:v>
                </c:pt>
                <c:pt idx="427">
                  <c:v>13.305846203487189</c:v>
                </c:pt>
                <c:pt idx="428">
                  <c:v>13.044947268451496</c:v>
                </c:pt>
                <c:pt idx="429">
                  <c:v>12.789163999011274</c:v>
                </c:pt>
                <c:pt idx="430">
                  <c:v>12.53839608800204</c:v>
                </c:pt>
                <c:pt idx="431">
                  <c:v>12.292545195066529</c:v>
                </c:pt>
                <c:pt idx="432">
                  <c:v>12.051514908089867</c:v>
                </c:pt>
                <c:pt idx="433">
                  <c:v>11.815210705390889</c:v>
                </c:pt>
                <c:pt idx="434">
                  <c:v>11.583539918654811</c:v>
                </c:pt>
                <c:pt idx="435">
                  <c:v>11.356411696592712</c:v>
                </c:pt>
                <c:pt idx="436">
                  <c:v>11.133736969313588</c:v>
                </c:pt>
                <c:pt idx="437">
                  <c:v>10.915428413394984</c:v>
                </c:pt>
                <c:pt idx="438">
                  <c:v>10.701400417638496</c:v>
                </c:pt>
                <c:pt idx="439">
                  <c:v>10.491569049496766</c:v>
                </c:pt>
                <c:pt idx="440">
                  <c:v>10.28585202215876</c:v>
                </c:pt>
                <c:pt idx="441">
                  <c:v>10.084168662280424</c:v>
                </c:pt>
                <c:pt idx="442">
                  <c:v>9.8864398783480816</c:v>
                </c:pt>
                <c:pt idx="443">
                  <c:v>9.6925881296621537</c:v>
                </c:pt>
                <c:pt idx="444">
                  <c:v>9.5025373959290302</c:v>
                </c:pt>
                <c:pt idx="445">
                  <c:v>9.3162131474492114</c:v>
                </c:pt>
                <c:pt idx="446">
                  <c:v>9.1335423158899633</c:v>
                </c:pt>
                <c:pt idx="447">
                  <c:v>8.9544532656310647</c:v>
                </c:pt>
                <c:pt idx="448">
                  <c:v>8.7788757656724101</c:v>
                </c:pt>
                <c:pt idx="449">
                  <c:v>8.606740962092454</c:v>
                </c:pt>
                <c:pt idx="450">
                  <c:v>8.4379813510466501</c:v>
                </c:pt>
                <c:pt idx="451">
                  <c:v>8.2725307522953724</c:v>
                </c:pt>
                <c:pt idx="452">
                  <c:v>8.1103242832508791</c:v>
                </c:pt>
                <c:pt idx="453">
                  <c:v>7.9512983335331553</c:v>
                </c:pt>
                <c:pt idx="454">
                  <c:v>7.7953905400246555</c:v>
                </c:pt>
                <c:pt idx="455">
                  <c:v>7.6425397624142031</c:v>
                </c:pt>
                <c:pt idx="456">
                  <c:v>7.4926860592203859</c:v>
                </c:pt>
                <c:pt idx="457">
                  <c:v>7.3457706642850846</c:v>
                </c:pt>
                <c:pt idx="458">
                  <c:v>7.201735963727935</c:v>
                </c:pt>
                <c:pt idx="459">
                  <c:v>7.0605254733526417</c:v>
                </c:pt>
                <c:pt idx="460">
                  <c:v>6.9220838164963094</c:v>
                </c:pt>
                <c:pt idx="461">
                  <c:v>6.7863567023131104</c:v>
                </c:pt>
                <c:pt idx="462">
                  <c:v>6.6532909044837627</c:v>
                </c:pt>
                <c:pt idx="463">
                  <c:v>6.522834240342446</c:v>
                </c:pt>
                <c:pt idx="464">
                  <c:v>6.3949355504130292</c:v>
                </c:pt>
                <c:pt idx="465">
                  <c:v>6.2695446783465192</c:v>
                </c:pt>
                <c:pt idx="466">
                  <c:v>6.1466124512519089</c:v>
                </c:pt>
                <c:pt idx="467">
                  <c:v>6.0260906604126907</c:v>
                </c:pt>
                <c:pt idx="468">
                  <c:v>5.9079320423814794</c:v>
                </c:pt>
                <c:pt idx="469">
                  <c:v>5.7920902604453195</c:v>
                </c:pt>
                <c:pt idx="470">
                  <c:v>5.6785198864544322</c:v>
                </c:pt>
                <c:pt idx="471">
                  <c:v>5.5671763830072516</c:v>
                </c:pt>
                <c:pt idx="472">
                  <c:v>5.4580160859847791</c:v>
                </c:pt>
                <c:pt idx="473">
                  <c:v>5.350996187427401</c:v>
                </c:pt>
                <c:pt idx="474">
                  <c:v>5.246074718747443</c:v>
                </c:pt>
                <c:pt idx="475">
                  <c:v>5.1432105342709153</c:v>
                </c:pt>
                <c:pt idx="476">
                  <c:v>5.0423632951019446</c:v>
                </c:pt>
                <c:pt idx="477">
                  <c:v>4.9434934533036019</c:v>
                </c:pt>
                <c:pt idx="478">
                  <c:v>4.8465622363889089</c:v>
                </c:pt>
                <c:pt idx="479">
                  <c:v>4.7515316321159364</c:v>
                </c:pt>
                <c:pt idx="480">
                  <c:v>4.6583643735810485</c:v>
                </c:pt>
                <c:pt idx="481">
                  <c:v>4.5670239246044275</c:v>
                </c:pt>
                <c:pt idx="482">
                  <c:v>4.4774744654021603</c:v>
                </c:pt>
                <c:pt idx="483">
                  <c:v>4.3896808785392665</c:v>
                </c:pt>
                <c:pt idx="484">
                  <c:v>4.3036087351581527</c:v>
                </c:pt>
                <c:pt idx="485">
                  <c:v>4.2192242814771017</c:v>
                </c:pt>
                <c:pt idx="486">
                  <c:v>4.136494425553491</c:v>
                </c:pt>
                <c:pt idx="487">
                  <c:v>4.055386724306568</c:v>
                </c:pt>
                <c:pt idx="488">
                  <c:v>3.9758693707946668</c:v>
                </c:pt>
                <c:pt idx="489">
                  <c:v>3.8979111817419008</c:v>
                </c:pt>
                <c:pt idx="490">
                  <c:v>3.8214815853094257</c:v>
                </c:pt>
                <c:pt idx="491">
                  <c:v>3.7465506091064826</c:v>
                </c:pt>
                <c:pt idx="492">
                  <c:v>3.6730888684365226</c:v>
                </c:pt>
                <c:pt idx="493">
                  <c:v>3.6010675547737914</c:v>
                </c:pt>
                <c:pt idx="494">
                  <c:v>3.5304584244658748</c:v>
                </c:pt>
                <c:pt idx="495">
                  <c:v>3.4612337876577466</c:v>
                </c:pt>
                <c:pt idx="496">
                  <c:v>3.3933664974330142</c:v>
                </c:pt>
                <c:pt idx="497">
                  <c:v>3.3268299391680589</c:v>
                </c:pt>
                <c:pt idx="498">
                  <c:v>3.2615980200949326</c:v>
                </c:pt>
                <c:pt idx="499">
                  <c:v>3.1976451590689043</c:v>
                </c:pt>
                <c:pt idx="500">
                  <c:v>3.1349462765366263</c:v>
                </c:pt>
                <c:pt idx="501">
                  <c:v>3.0734767847010285</c:v>
                </c:pt>
                <c:pt idx="502">
                  <c:v>3.0132125778790386</c:v>
                </c:pt>
                <c:pt idx="503">
                  <c:v>2.9541300230483745</c:v>
                </c:pt>
                <c:pt idx="504">
                  <c:v>2.896205950579688</c:v>
                </c:pt>
                <c:pt idx="505">
                  <c:v>2.8394176451504434</c:v>
                </c:pt>
                <c:pt idx="506">
                  <c:v>2.7837428368369435</c:v>
                </c:pt>
                <c:pt idx="507">
                  <c:v>2.7291596923810268</c:v>
                </c:pt>
                <c:pt idx="508">
                  <c:v>2.675646806628003</c:v>
                </c:pt>
                <c:pt idx="509">
                  <c:v>2.623183194132479</c:v>
                </c:pt>
                <c:pt idx="510">
                  <c:v>2.5717482809287713</c:v>
                </c:pt>
                <c:pt idx="511">
                  <c:v>2.5213218964626818</c:v>
                </c:pt>
                <c:pt idx="512">
                  <c:v>2.4718842656814783</c:v>
                </c:pt>
                <c:pt idx="513">
                  <c:v>2.4234160012789725</c:v>
                </c:pt>
                <c:pt idx="514">
                  <c:v>2.3758980960926523</c:v>
                </c:pt>
                <c:pt idx="515">
                  <c:v>2.3293119156498978</c:v>
                </c:pt>
                <c:pt idx="516">
                  <c:v>2.2836391908603373</c:v>
                </c:pt>
                <c:pt idx="517">
                  <c:v>2.2388620108515047</c:v>
                </c:pt>
                <c:pt idx="518">
                  <c:v>2.1949628159449652</c:v>
                </c:pt>
                <c:pt idx="519">
                  <c:v>2.1519243907701675</c:v>
                </c:pt>
                <c:pt idx="520">
                  <c:v>2.1097298575133161</c:v>
                </c:pt>
                <c:pt idx="521">
                  <c:v>2.0683626692986259</c:v>
                </c:pt>
                <c:pt idx="522">
                  <c:v>2.0278066036993447</c:v>
                </c:pt>
                <c:pt idx="523">
                  <c:v>1.9880457563760214</c:v>
                </c:pt>
                <c:pt idx="524">
                  <c:v>1.9490645348395104</c:v>
                </c:pt>
                <c:pt idx="525">
                  <c:v>1.9108476523362665</c:v>
                </c:pt>
                <c:pt idx="526">
                  <c:v>1.8733801218535446</c:v>
                </c:pt>
                <c:pt idx="527">
                  <c:v>1.8366472502421356</c:v>
                </c:pt>
                <c:pt idx="528">
                  <c:v>1.8006346324543474</c:v>
                </c:pt>
                <c:pt idx="529">
                  <c:v>1.7653281458949692</c:v>
                </c:pt>
                <c:pt idx="530">
                  <c:v>1.730713944882998</c:v>
                </c:pt>
                <c:pt idx="531">
                  <c:v>1.6967784552219578</c:v>
                </c:pt>
                <c:pt idx="532">
                  <c:v>1.6635083688766872</c:v>
                </c:pt>
                <c:pt idx="533">
                  <c:v>1.6308906387545017</c:v>
                </c:pt>
                <c:pt idx="534">
                  <c:v>1.5989124735886859</c:v>
                </c:pt>
                <c:pt idx="535">
                  <c:v>1.5675613329223126</c:v>
                </c:pt>
                <c:pt idx="536">
                  <c:v>1.5368249221904138</c:v>
                </c:pt>
                <c:pt idx="537">
                  <c:v>1.5066911878985847</c:v>
                </c:pt>
                <c:pt idx="538">
                  <c:v>1.477148312896122</c:v>
                </c:pt>
                <c:pt idx="539">
                  <c:v>1.4481847117418485</c:v>
                </c:pt>
                <c:pt idx="540">
                  <c:v>1.419789026160801</c:v>
                </c:pt>
                <c:pt idx="541">
                  <c:v>1.3919501205900064</c:v>
                </c:pt>
                <c:pt idx="542">
                  <c:v>1.364657077811593</c:v>
                </c:pt>
                <c:pt idx="543">
                  <c:v>1.33789919467153</c:v>
                </c:pt>
                <c:pt idx="544">
                  <c:v>1.3116659778823114</c:v>
                </c:pt>
                <c:pt idx="545">
                  <c:v>1.2859471399079401</c:v>
                </c:pt>
                <c:pt idx="546">
                  <c:v>1.2607325949296024</c:v>
                </c:pt>
                <c:pt idx="547">
                  <c:v>1.2360124548904441</c:v>
                </c:pt>
                <c:pt idx="548">
                  <c:v>1.2117770256178999</c:v>
                </c:pt>
                <c:pt idx="549">
                  <c:v>1.1880168030220588</c:v>
                </c:pt>
                <c:pt idx="550">
                  <c:v>1.1647224693685674</c:v>
                </c:pt>
                <c:pt idx="551">
                  <c:v>1.1418848896246214</c:v>
                </c:pt>
                <c:pt idx="552">
                  <c:v>1.1194951078765945</c:v>
                </c:pt>
                <c:pt idx="553">
                  <c:v>1.0975443438179178</c:v>
                </c:pt>
                <c:pt idx="554">
                  <c:v>1.076023989305823</c:v>
                </c:pt>
                <c:pt idx="555">
                  <c:v>1.0549256049855977</c:v>
                </c:pt>
                <c:pt idx="556">
                  <c:v>1.034240916981038</c:v>
                </c:pt>
                <c:pt idx="557">
                  <c:v>1.0139618136497877</c:v>
                </c:pt>
                <c:pt idx="558">
                  <c:v>0.99408034240230414</c:v>
                </c:pt>
                <c:pt idx="559">
                  <c:v>0.97458870658319507</c:v>
                </c:pt>
                <c:pt idx="560">
                  <c:v>0.95547926241370706</c:v>
                </c:pt>
                <c:pt idx="561">
                  <c:v>0.9367445159941642</c:v>
                </c:pt>
                <c:pt idx="562">
                  <c:v>0.91837712036518493</c:v>
                </c:pt>
                <c:pt idx="563">
                  <c:v>0.90036987262652179</c:v>
                </c:pt>
                <c:pt idx="564">
                  <c:v>0.88271571111239289</c:v>
                </c:pt>
                <c:pt idx="565">
                  <c:v>0.86540771262220362</c:v>
                </c:pt>
                <c:pt idx="566">
                  <c:v>0.84843908970556325</c:v>
                </c:pt>
                <c:pt idx="567">
                  <c:v>0.83180318800054243</c:v>
                </c:pt>
                <c:pt idx="568">
                  <c:v>0.815493483624118</c:v>
                </c:pt>
                <c:pt idx="569">
                  <c:v>0.79950358061378712</c:v>
                </c:pt>
                <c:pt idx="570">
                  <c:v>0.78382720841934761</c:v>
                </c:pt>
                <c:pt idx="571">
                  <c:v>0.76845821944385839</c:v>
                </c:pt>
                <c:pt idx="572">
                  <c:v>0.75339058663281677</c:v>
                </c:pt>
                <c:pt idx="573">
                  <c:v>0.73861840111060828</c:v>
                </c:pt>
                <c:pt idx="574">
                  <c:v>0.72413586986330003</c:v>
                </c:pt>
                <c:pt idx="575">
                  <c:v>0.70993731346687061</c:v>
                </c:pt>
                <c:pt idx="576">
                  <c:v>0.69601716385998524</c:v>
                </c:pt>
                <c:pt idx="577">
                  <c:v>0.68236996216044199</c:v>
                </c:pt>
                <c:pt idx="578">
                  <c:v>0.66899035652443406</c:v>
                </c:pt>
                <c:pt idx="579">
                  <c:v>0.65587310004778698</c:v>
                </c:pt>
                <c:pt idx="580">
                  <c:v>0.64301304870834886</c:v>
                </c:pt>
                <c:pt idx="581">
                  <c:v>0.63040515934872787</c:v>
                </c:pt>
                <c:pt idx="582">
                  <c:v>0.618044487698583</c:v>
                </c:pt>
                <c:pt idx="583">
                  <c:v>0.60592618643569396</c:v>
                </c:pt>
                <c:pt idx="584">
                  <c:v>0.59404550328505101</c:v>
                </c:pt>
                <c:pt idx="585">
                  <c:v>0.5823977791552174</c:v>
                </c:pt>
                <c:pt idx="586">
                  <c:v>0.57097844631123496</c:v>
                </c:pt>
                <c:pt idx="587">
                  <c:v>0.55978302658335544</c:v>
                </c:pt>
                <c:pt idx="588">
                  <c:v>0.54880712961089495</c:v>
                </c:pt>
                <c:pt idx="589">
                  <c:v>0.53804645112052518</c:v>
                </c:pt>
                <c:pt idx="590">
                  <c:v>0.52749677123832117</c:v>
                </c:pt>
                <c:pt idx="591">
                  <c:v>0.5171539528349105</c:v>
                </c:pt>
                <c:pt idx="592">
                  <c:v>0.50701393990306809</c:v>
                </c:pt>
                <c:pt idx="593">
                  <c:v>0.49707275596712708</c:v>
                </c:pt>
                <c:pt idx="594">
                  <c:v>0.4873265025235739</c:v>
                </c:pt>
                <c:pt idx="595">
                  <c:v>0.47777135751222588</c:v>
                </c:pt>
                <c:pt idx="596">
                  <c:v>0.46840357381738279</c:v>
                </c:pt>
                <c:pt idx="597">
                  <c:v>0.45921947779836964</c:v>
                </c:pt>
                <c:pt idx="598">
                  <c:v>0.4502154678488936</c:v>
                </c:pt>
                <c:pt idx="599">
                  <c:v>0.44138801298464936</c:v>
                </c:pt>
                <c:pt idx="600">
                  <c:v>0.43273365145861931</c:v>
                </c:pt>
                <c:pt idx="601">
                  <c:v>0.42424898940352507</c:v>
                </c:pt>
                <c:pt idx="602">
                  <c:v>0.41593069950090011</c:v>
                </c:pt>
                <c:pt idx="603">
                  <c:v>0.40777551967625819</c:v>
                </c:pt>
                <c:pt idx="604">
                  <c:v>0.39978025181984872</c:v>
                </c:pt>
                <c:pt idx="605">
                  <c:v>0.39194176053249591</c:v>
                </c:pt>
                <c:pt idx="606">
                  <c:v>0.38425697189603059</c:v>
                </c:pt>
                <c:pt idx="607">
                  <c:v>0.37672287226783163</c:v>
                </c:pt>
                <c:pt idx="608">
                  <c:v>0.36933650709900551</c:v>
                </c:pt>
                <c:pt idx="609">
                  <c:v>0.3620949797757399</c:v>
                </c:pt>
                <c:pt idx="610">
                  <c:v>0.354995450483376</c:v>
                </c:pt>
                <c:pt idx="611">
                  <c:v>0.34803513509275624</c:v>
                </c:pt>
                <c:pt idx="612">
                  <c:v>0.34121130406840838</c:v>
                </c:pt>
                <c:pt idx="613">
                  <c:v>0.33452128139813969</c:v>
                </c:pt>
                <c:pt idx="614">
                  <c:v>0.3279624435436202</c:v>
                </c:pt>
                <c:pt idx="615">
                  <c:v>0.32153221841154367</c:v>
                </c:pt>
                <c:pt idx="616">
                  <c:v>0.31522808434496413</c:v>
                </c:pt>
                <c:pt idx="617">
                  <c:v>0.30904756913441028</c:v>
                </c:pt>
                <c:pt idx="618">
                  <c:v>0.3029882490483915</c:v>
                </c:pt>
                <c:pt idx="619">
                  <c:v>0.29704774788291477</c:v>
                </c:pt>
                <c:pt idx="620">
                  <c:v>0.29122373602963986</c:v>
                </c:pt>
                <c:pt idx="621">
                  <c:v>0.28551392956230748</c:v>
                </c:pt>
                <c:pt idx="622">
                  <c:v>0.27991608934108142</c:v>
                </c:pt>
                <c:pt idx="623">
                  <c:v>0.27442802013445455</c:v>
                </c:pt>
                <c:pt idx="624">
                  <c:v>0.26904756975837374</c:v>
                </c:pt>
                <c:pt idx="625">
                  <c:v>0.26377262823224529</c:v>
                </c:pt>
                <c:pt idx="626">
                  <c:v>0.25860112695149201</c:v>
                </c:pt>
                <c:pt idx="627">
                  <c:v>0.25353103787633569</c:v>
                </c:pt>
                <c:pt idx="628">
                  <c:v>0.24856037273648623</c:v>
                </c:pt>
                <c:pt idx="629">
                  <c:v>0.24368718225142827</c:v>
                </c:pt>
                <c:pt idx="630">
                  <c:v>0.23890955536599739</c:v>
                </c:pt>
                <c:pt idx="631">
                  <c:v>0.23422561850094598</c:v>
                </c:pt>
                <c:pt idx="632">
                  <c:v>0.22963353481820598</c:v>
                </c:pt>
                <c:pt idx="633">
                  <c:v>0.22513150350056055</c:v>
                </c:pt>
                <c:pt idx="634">
                  <c:v>0.22071775904544025</c:v>
                </c:pt>
                <c:pt idx="635">
                  <c:v>0.21639057057256916</c:v>
                </c:pt>
                <c:pt idx="636">
                  <c:v>0.21214824114518779</c:v>
                </c:pt>
                <c:pt idx="637">
                  <c:v>0.20798910710458735</c:v>
                </c:pt>
                <c:pt idx="638">
                  <c:v>0.2039115374176943</c:v>
                </c:pt>
                <c:pt idx="639">
                  <c:v>0.19991393303744903</c:v>
                </c:pt>
                <c:pt idx="640">
                  <c:v>0.195994726275728</c:v>
                </c:pt>
                <c:pt idx="641">
                  <c:v>0.19215238018856404</c:v>
                </c:pt>
                <c:pt idx="642">
                  <c:v>0.18838538797342222</c:v>
                </c:pt>
                <c:pt idx="643">
                  <c:v>0.18469227237829663</c:v>
                </c:pt>
                <c:pt idx="644">
                  <c:v>0.18107158512239546</c:v>
                </c:pt>
                <c:pt idx="645">
                  <c:v>0.17752190632818693</c:v>
                </c:pt>
                <c:pt idx="646">
                  <c:v>0.174041843964584</c:v>
                </c:pt>
                <c:pt idx="647">
                  <c:v>0.17063003330104923</c:v>
                </c:pt>
                <c:pt idx="648">
                  <c:v>0.1672851363724055</c:v>
                </c:pt>
                <c:pt idx="649">
                  <c:v>0.16400584145414326</c:v>
                </c:pt>
                <c:pt idx="650">
                  <c:v>0.16079086254801786</c:v>
                </c:pt>
                <c:pt idx="651">
                  <c:v>0.15763893887773542</c:v>
                </c:pt>
                <c:pt idx="652">
                  <c:v>0.15454883439453035</c:v>
                </c:pt>
                <c:pt idx="653">
                  <c:v>0.1515193372924391</c:v>
                </c:pt>
                <c:pt idx="654">
                  <c:v>0.14854925953308115</c:v>
                </c:pt>
                <c:pt idx="655">
                  <c:v>0.14563743637976062</c:v>
                </c:pt>
                <c:pt idx="656">
                  <c:v>0.14278272594070548</c:v>
                </c:pt>
                <c:pt idx="657">
                  <c:v>0.13998400872126607</c:v>
                </c:pt>
                <c:pt idx="658">
                  <c:v>0.13724018718489581</c:v>
                </c:pt>
                <c:pt idx="659">
                  <c:v>0.13455018532274374</c:v>
                </c:pt>
                <c:pt idx="660">
                  <c:v>0.13191294823168853</c:v>
                </c:pt>
                <c:pt idx="661">
                  <c:v>0.12932744170064978</c:v>
                </c:pt>
                <c:pt idx="662">
                  <c:v>0.12679265180501334</c:v>
                </c:pt>
                <c:pt idx="663">
                  <c:v>0.12430758450901189</c:v>
                </c:pt>
                <c:pt idx="664">
                  <c:v>0.12187126527590544</c:v>
                </c:pt>
                <c:pt idx="665">
                  <c:v>0.11948273868580812</c:v>
                </c:pt>
                <c:pt idx="666">
                  <c:v>0.11714106806101142</c:v>
                </c:pt>
                <c:pt idx="667">
                  <c:v>0.11484533509865777</c:v>
                </c:pt>
                <c:pt idx="668">
                  <c:v>0.11259463951061924</c:v>
                </c:pt>
                <c:pt idx="669">
                  <c:v>0.11038809867044111</c:v>
                </c:pt>
                <c:pt idx="670">
                  <c:v>0.10822484726721107</c:v>
                </c:pt>
                <c:pt idx="671">
                  <c:v>0.10610403696621903</c:v>
                </c:pt>
                <c:pt idx="672">
                  <c:v>0.10402483607627384</c:v>
                </c:pt>
                <c:pt idx="673">
                  <c:v>0.10198642922354684</c:v>
                </c:pt>
                <c:pt idx="674">
                  <c:v>9.9988017031814078E-2</c:v>
                </c:pt>
                <c:pt idx="675">
                  <c:v>9.8028815808972117E-2</c:v>
                </c:pt>
                <c:pt idx="676">
                  <c:v>9.6108057239703851E-2</c:v>
                </c:pt>
                <c:pt idx="677">
                  <c:v>9.4224988084174663E-2</c:v>
                </c:pt>
                <c:pt idx="678">
                  <c:v>9.2378869882640186E-2</c:v>
                </c:pt>
                <c:pt idx="679">
                  <c:v>9.0568978665849509E-2</c:v>
                </c:pt>
                <c:pt idx="680">
                  <c:v>8.879460467113133E-2</c:v>
                </c:pt>
                <c:pt idx="681">
                  <c:v>8.7055052064050467E-2</c:v>
                </c:pt>
                <c:pt idx="682">
                  <c:v>8.5349638665526528E-2</c:v>
                </c:pt>
                <c:pt idx="683">
                  <c:v>8.3677695684306927E-2</c:v>
                </c:pt>
                <c:pt idx="684">
                  <c:v>8.2038567454690112E-2</c:v>
                </c:pt>
                <c:pt idx="685">
                  <c:v>8.0431611179395179E-2</c:v>
                </c:pt>
                <c:pt idx="686">
                  <c:v>7.8856196677478188E-2</c:v>
                </c:pt>
                <c:pt idx="687">
                  <c:v>7.7311706137194999E-2</c:v>
                </c:pt>
                <c:pt idx="688">
                  <c:v>7.5797533873714892E-2</c:v>
                </c:pt>
                <c:pt idx="689">
                  <c:v>7.4313086091588959E-2</c:v>
                </c:pt>
                <c:pt idx="690">
                  <c:v>7.2857780651880796E-2</c:v>
                </c:pt>
                <c:pt idx="691">
                  <c:v>7.1431046843867765E-2</c:v>
                </c:pt>
                <c:pt idx="692">
                  <c:v>7.0032325161223333E-2</c:v>
                </c:pt>
                <c:pt idx="693">
                  <c:v>6.8661067082592772E-2</c:v>
                </c:pt>
                <c:pt idx="694">
                  <c:v>6.7316734856476074E-2</c:v>
                </c:pt>
                <c:pt idx="695">
                  <c:v>6.5998801290333531E-2</c:v>
                </c:pt>
                <c:pt idx="696">
                  <c:v>6.4706749543831724E-2</c:v>
                </c:pt>
                <c:pt idx="697">
                  <c:v>6.3440072926148117E-2</c:v>
                </c:pt>
                <c:pt idx="698">
                  <c:v>6.21982746972553E-2</c:v>
                </c:pt>
              </c:numCache>
            </c:numRef>
          </c:yVal>
          <c:smooth val="1"/>
        </c:ser>
        <c:ser>
          <c:idx val="27"/>
          <c:order val="27"/>
          <c:tx>
            <c:strRef>
              <c:f>Calculations!$AC$36</c:f>
              <c:strCache>
                <c:ptCount val="1"/>
                <c:pt idx="0">
                  <c:v>Zs</c:v>
                </c:pt>
              </c:strCache>
            </c:strRef>
          </c:tx>
          <c:spPr>
            <a:ln w="12700">
              <a:solidFill>
                <a:srgbClr val="333300"/>
              </a:solidFill>
              <a:prstDash val="solid"/>
            </a:ln>
          </c:spPr>
          <c:marker>
            <c:symbol val="none"/>
          </c:marker>
          <c:dLbls>
            <c:dLbl>
              <c:idx val="5"/>
              <c:layout>
                <c:manualLayout>
                  <c:x val="0.10718915769730748"/>
                  <c:y val="0.5134943229589336"/>
                </c:manualLayout>
              </c:layout>
              <c:tx>
                <c:rich>
                  <a:bodyPr/>
                  <a:lstStyle/>
                  <a:p>
                    <a:pPr>
                      <a:defRPr sz="800" b="1" i="0" u="none" strike="noStrike" baseline="0">
                        <a:solidFill>
                          <a:srgbClr val="000000"/>
                        </a:solidFill>
                        <a:latin typeface="Arial"/>
                        <a:ea typeface="Arial"/>
                        <a:cs typeface="Arial"/>
                      </a:defRPr>
                    </a:pPr>
                    <a:r>
                      <a:rPr lang="en-US"/>
                      <a:t>Zs</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Calculations!$AC$37:$AC$735</c:f>
              <c:numCache>
                <c:formatCode>0.000E+00</c:formatCode>
                <c:ptCount val="699"/>
                <c:pt idx="0">
                  <c:v>5.0000000888211998E-4</c:v>
                </c:pt>
                <c:pt idx="1">
                  <c:v>5.0000000924095762E-4</c:v>
                </c:pt>
                <c:pt idx="2">
                  <c:v>5.0000000961429223E-4</c:v>
                </c:pt>
                <c:pt idx="3">
                  <c:v>5.0000001000270972E-4</c:v>
                </c:pt>
                <c:pt idx="4">
                  <c:v>5.0000001040681919E-4</c:v>
                </c:pt>
                <c:pt idx="5">
                  <c:v>5.0000001082725468E-4</c:v>
                </c:pt>
                <c:pt idx="6">
                  <c:v>5.0000001126467573E-4</c:v>
                </c:pt>
                <c:pt idx="7">
                  <c:v>5.0000001171976861E-4</c:v>
                </c:pt>
                <c:pt idx="8">
                  <c:v>5.0000001219324718E-4</c:v>
                </c:pt>
                <c:pt idx="9">
                  <c:v>5.0000001268585444E-4</c:v>
                </c:pt>
                <c:pt idx="10">
                  <c:v>5.0000001319836299E-4</c:v>
                </c:pt>
                <c:pt idx="11">
                  <c:v>5.0000001373157676E-4</c:v>
                </c:pt>
                <c:pt idx="12">
                  <c:v>5.0000001428633254E-4</c:v>
                </c:pt>
                <c:pt idx="13">
                  <c:v>5.0000001486350031E-4</c:v>
                </c:pt>
                <c:pt idx="14">
                  <c:v>5.0000001546398568E-4</c:v>
                </c:pt>
                <c:pt idx="15">
                  <c:v>5.0000001608873073E-4</c:v>
                </c:pt>
                <c:pt idx="16">
                  <c:v>5.0000001673871546E-4</c:v>
                </c:pt>
                <c:pt idx="17">
                  <c:v>5.0000001741495957E-4</c:v>
                </c:pt>
                <c:pt idx="18">
                  <c:v>5.0000001811852384E-4</c:v>
                </c:pt>
                <c:pt idx="19">
                  <c:v>5.0000001885051231E-4</c:v>
                </c:pt>
                <c:pt idx="20">
                  <c:v>5.0000001961207294E-4</c:v>
                </c:pt>
                <c:pt idx="21">
                  <c:v>5.0000002040440062E-4</c:v>
                </c:pt>
                <c:pt idx="22">
                  <c:v>5.000000212287384E-4</c:v>
                </c:pt>
                <c:pt idx="23">
                  <c:v>5.0000002208637939E-4</c:v>
                </c:pt>
                <c:pt idx="24">
                  <c:v>5.0000002297866911E-4</c:v>
                </c:pt>
                <c:pt idx="25">
                  <c:v>5.0000002390700735E-4</c:v>
                </c:pt>
                <c:pt idx="26">
                  <c:v>5.0000002487285043E-4</c:v>
                </c:pt>
                <c:pt idx="27">
                  <c:v>5.000000258777135E-4</c:v>
                </c:pt>
                <c:pt idx="28">
                  <c:v>5.0000002692317312E-4</c:v>
                </c:pt>
                <c:pt idx="29">
                  <c:v>5.0000002801086935E-4</c:v>
                </c:pt>
                <c:pt idx="30">
                  <c:v>5.000000291425084E-4</c:v>
                </c:pt>
                <c:pt idx="31">
                  <c:v>5.0000003031986566E-4</c:v>
                </c:pt>
                <c:pt idx="32">
                  <c:v>5.0000003154478828E-4</c:v>
                </c:pt>
                <c:pt idx="33">
                  <c:v>5.0000003281919767E-4</c:v>
                </c:pt>
                <c:pt idx="34">
                  <c:v>5.0000003414509323E-4</c:v>
                </c:pt>
                <c:pt idx="35">
                  <c:v>5.0000003552455488E-4</c:v>
                </c:pt>
                <c:pt idx="36">
                  <c:v>5.0000003695974691E-4</c:v>
                </c:pt>
                <c:pt idx="37">
                  <c:v>5.0000003845292065E-4</c:v>
                </c:pt>
                <c:pt idx="38">
                  <c:v>5.0000004000641854E-4</c:v>
                </c:pt>
                <c:pt idx="39">
                  <c:v>5.0000004162267775E-4</c:v>
                </c:pt>
                <c:pt idx="40">
                  <c:v>5.0000004330423391E-4</c:v>
                </c:pt>
                <c:pt idx="41">
                  <c:v>5.0000004505372487E-4</c:v>
                </c:pt>
                <c:pt idx="42">
                  <c:v>5.0000004687389529E-4</c:v>
                </c:pt>
                <c:pt idx="43">
                  <c:v>5.0000004876760054E-4</c:v>
                </c:pt>
                <c:pt idx="44">
                  <c:v>5.0000005073781142E-4</c:v>
                </c:pt>
                <c:pt idx="45">
                  <c:v>5.0000005278761901E-4</c:v>
                </c:pt>
                <c:pt idx="46">
                  <c:v>5.0000005492023861E-4</c:v>
                </c:pt>
                <c:pt idx="47">
                  <c:v>5.0000005713901619E-4</c:v>
                </c:pt>
                <c:pt idx="48">
                  <c:v>5.0000005944743234E-4</c:v>
                </c:pt>
                <c:pt idx="49">
                  <c:v>5.0000006184910842E-4</c:v>
                </c:pt>
                <c:pt idx="50">
                  <c:v>5.0000006434781225E-4</c:v>
                </c:pt>
                <c:pt idx="51">
                  <c:v>5.0000006694746364E-4</c:v>
                </c:pt>
                <c:pt idx="52">
                  <c:v>5.0000006965214094E-4</c:v>
                </c:pt>
                <c:pt idx="53">
                  <c:v>5.0000007246608729E-4</c:v>
                </c:pt>
                <c:pt idx="54">
                  <c:v>5.00000075393717E-4</c:v>
                </c:pt>
                <c:pt idx="55">
                  <c:v>5.0000007843962286E-4</c:v>
                </c:pt>
                <c:pt idx="56">
                  <c:v>5.000000816085834E-4</c:v>
                </c:pt>
                <c:pt idx="57">
                  <c:v>5.0000008490556989E-4</c:v>
                </c:pt>
                <c:pt idx="58">
                  <c:v>5.0000008833575463E-4</c:v>
                </c:pt>
                <c:pt idx="59">
                  <c:v>5.0000009190451884E-4</c:v>
                </c:pt>
                <c:pt idx="60">
                  <c:v>5.0000009561746101E-4</c:v>
                </c:pt>
                <c:pt idx="61">
                  <c:v>5.0000009948040602E-4</c:v>
                </c:pt>
                <c:pt idx="62">
                  <c:v>5.0000010349941402E-4</c:v>
                </c:pt>
                <c:pt idx="63">
                  <c:v>5.0000010768078997E-4</c:v>
                </c:pt>
                <c:pt idx="64">
                  <c:v>5.0000011203109329E-4</c:v>
                </c:pt>
                <c:pt idx="65">
                  <c:v>5.0000011655714903E-4</c:v>
                </c:pt>
                <c:pt idx="66">
                  <c:v>5.0000012126605721E-4</c:v>
                </c:pt>
                <c:pt idx="67">
                  <c:v>5.0000012616520536E-4</c:v>
                </c:pt>
                <c:pt idx="68">
                  <c:v>5.0000013126227894E-4</c:v>
                </c:pt>
                <c:pt idx="69">
                  <c:v>5.0000013656527429E-4</c:v>
                </c:pt>
                <c:pt idx="70">
                  <c:v>5.0000014208251059E-4</c:v>
                </c:pt>
                <c:pt idx="71">
                  <c:v>5.0000014782264313E-4</c:v>
                </c:pt>
                <c:pt idx="72">
                  <c:v>5.0000015379467698E-4</c:v>
                </c:pt>
                <c:pt idx="73">
                  <c:v>5.0000016000798105E-4</c:v>
                </c:pt>
                <c:pt idx="74">
                  <c:v>5.0000016647230242E-4</c:v>
                </c:pt>
                <c:pt idx="75">
                  <c:v>5.0000017319778219E-4</c:v>
                </c:pt>
                <c:pt idx="76">
                  <c:v>5.0000018019497137E-4</c:v>
                </c:pt>
                <c:pt idx="77">
                  <c:v>5.0000018747484685E-4</c:v>
                </c:pt>
                <c:pt idx="78">
                  <c:v>5.0000019504882909E-4</c:v>
                </c:pt>
                <c:pt idx="79">
                  <c:v>5.0000020292880029E-4</c:v>
                </c:pt>
                <c:pt idx="80">
                  <c:v>5.0000021112712209E-4</c:v>
                </c:pt>
                <c:pt idx="81">
                  <c:v>5.0000021965665594E-4</c:v>
                </c:pt>
                <c:pt idx="82">
                  <c:v>5.0000022853078285E-4</c:v>
                </c:pt>
                <c:pt idx="83">
                  <c:v>5.0000023776342419E-4</c:v>
                </c:pt>
                <c:pt idx="84">
                  <c:v>5.0000024736906415E-4</c:v>
                </c:pt>
                <c:pt idx="85">
                  <c:v>5.0000025736277173E-4</c:v>
                </c:pt>
                <c:pt idx="86">
                  <c:v>5.0000026776022503E-4</c:v>
                </c:pt>
                <c:pt idx="87">
                  <c:v>5.0000027857773511E-4</c:v>
                </c:pt>
                <c:pt idx="88">
                  <c:v>5.0000028983227234E-4</c:v>
                </c:pt>
                <c:pt idx="89">
                  <c:v>5.0000030154149263E-4</c:v>
                </c:pt>
                <c:pt idx="90">
                  <c:v>5.0000031372376508E-4</c:v>
                </c:pt>
                <c:pt idx="91">
                  <c:v>5.0000032639820101E-4</c:v>
                </c:pt>
                <c:pt idx="92">
                  <c:v>5.0000033958468384E-4</c:v>
                </c:pt>
                <c:pt idx="93">
                  <c:v>5.0000035330390025E-4</c:v>
                </c:pt>
                <c:pt idx="94">
                  <c:v>5.0000036757737263E-4</c:v>
                </c:pt>
                <c:pt idx="95">
                  <c:v>5.0000038242749279E-4</c:v>
                </c:pt>
                <c:pt idx="96">
                  <c:v>5.000003978775573E-4</c:v>
                </c:pt>
                <c:pt idx="97">
                  <c:v>5.0000041395180405E-4</c:v>
                </c:pt>
                <c:pt idx="98">
                  <c:v>5.0000043067544963E-4</c:v>
                </c:pt>
                <c:pt idx="99">
                  <c:v>5.0000044807473E-4</c:v>
                </c:pt>
                <c:pt idx="100">
                  <c:v>5.000004661769407E-4</c:v>
                </c:pt>
                <c:pt idx="101">
                  <c:v>5.0000048501047992E-4</c:v>
                </c:pt>
                <c:pt idx="102">
                  <c:v>5.0000050460489347E-4</c:v>
                </c:pt>
                <c:pt idx="103">
                  <c:v>5.0000052499092043E-4</c:v>
                </c:pt>
                <c:pt idx="104">
                  <c:v>5.0000054620054205E-4</c:v>
                </c:pt>
                <c:pt idx="105">
                  <c:v>5.0000056826703142E-4</c:v>
                </c:pt>
                <c:pt idx="106">
                  <c:v>5.0000059122500592E-4</c:v>
                </c:pt>
                <c:pt idx="107">
                  <c:v>5.0000061511048144E-4</c:v>
                </c:pt>
                <c:pt idx="108">
                  <c:v>5.0000063996092899E-4</c:v>
                </c:pt>
                <c:pt idx="109">
                  <c:v>5.0000066581533332E-4</c:v>
                </c:pt>
                <c:pt idx="110">
                  <c:v>5.0000069271425413E-4</c:v>
                </c:pt>
                <c:pt idx="111">
                  <c:v>5.0000072069988986E-4</c:v>
                </c:pt>
                <c:pt idx="112">
                  <c:v>5.0000074981614354E-4</c:v>
                </c:pt>
                <c:pt idx="113">
                  <c:v>5.0000078010869217E-4</c:v>
                </c:pt>
                <c:pt idx="114">
                  <c:v>5.0000081162505775E-4</c:v>
                </c:pt>
                <c:pt idx="115">
                  <c:v>5.0000084441468239E-4</c:v>
                </c:pt>
                <c:pt idx="116">
                  <c:v>5.0000087852900563E-4</c:v>
                </c:pt>
                <c:pt idx="117">
                  <c:v>5.0000091402154498E-4</c:v>
                </c:pt>
                <c:pt idx="118">
                  <c:v>5.0000095094798031E-4</c:v>
                </c:pt>
                <c:pt idx="119">
                  <c:v>5.0000098936624064E-4</c:v>
                </c:pt>
                <c:pt idx="120">
                  <c:v>5.0000102933659557E-4</c:v>
                </c:pt>
                <c:pt idx="121">
                  <c:v>5.0000107092174962E-4</c:v>
                </c:pt>
                <c:pt idx="122">
                  <c:v>5.0000111418693999E-4</c:v>
                </c:pt>
                <c:pt idx="123">
                  <c:v>5.0000115920004022E-4</c:v>
                </c:pt>
                <c:pt idx="124">
                  <c:v>5.0000120603166539E-4</c:v>
                </c:pt>
                <c:pt idx="125">
                  <c:v>5.0000125475528352E-4</c:v>
                </c:pt>
                <c:pt idx="126">
                  <c:v>5.0000130544733076E-4</c:v>
                </c:pt>
                <c:pt idx="127">
                  <c:v>5.0000135818733138E-4</c:v>
                </c:pt>
                <c:pt idx="128">
                  <c:v>5.0000141305802195E-4</c:v>
                </c:pt>
                <c:pt idx="129">
                  <c:v>5.0000147014548214E-4</c:v>
                </c:pt>
                <c:pt idx="130">
                  <c:v>5.000015295392688E-4</c:v>
                </c:pt>
                <c:pt idx="131">
                  <c:v>5.0000159133255695E-4</c:v>
                </c:pt>
                <c:pt idx="132">
                  <c:v>5.0000165562228576E-4</c:v>
                </c:pt>
                <c:pt idx="133">
                  <c:v>5.0000172250931087E-4</c:v>
                </c:pt>
                <c:pt idx="134">
                  <c:v>5.0000179209856233E-4</c:v>
                </c:pt>
                <c:pt idx="135">
                  <c:v>5.0000186449920933E-4</c:v>
                </c:pt>
                <c:pt idx="136">
                  <c:v>5.0000193982483127E-4</c:v>
                </c:pt>
                <c:pt idx="137">
                  <c:v>5.0000201819359619E-4</c:v>
                </c:pt>
                <c:pt idx="138">
                  <c:v>5.0000209972844635E-4</c:v>
                </c:pt>
                <c:pt idx="139">
                  <c:v>5.0000218455729028E-4</c:v>
                </c:pt>
                <c:pt idx="140">
                  <c:v>5.0000227281320414E-4</c:v>
                </c:pt>
                <c:pt idx="141">
                  <c:v>5.0000236463464056E-4</c:v>
                </c:pt>
                <c:pt idx="142">
                  <c:v>5.0000246016564489E-4</c:v>
                </c:pt>
                <c:pt idx="143">
                  <c:v>5.0000255955608261E-4</c:v>
                </c:pt>
                <c:pt idx="144">
                  <c:v>5.0000266296187294E-4</c:v>
                </c:pt>
                <c:pt idx="145">
                  <c:v>5.0000277054523465E-4</c:v>
                </c:pt>
                <c:pt idx="146">
                  <c:v>5.0000288247493952E-4</c:v>
                </c:pt>
                <c:pt idx="147">
                  <c:v>5.0000299892657778E-4</c:v>
                </c:pt>
                <c:pt idx="148">
                  <c:v>5.0000312008283349E-4</c:v>
                </c:pt>
                <c:pt idx="149">
                  <c:v>5.0000324613377076E-4</c:v>
                </c:pt>
                <c:pt idx="150">
                  <c:v>5.0000337727713223E-4</c:v>
                </c:pt>
                <c:pt idx="151">
                  <c:v>5.0000351371864895E-4</c:v>
                </c:pt>
                <c:pt idx="152">
                  <c:v>5.0000365567236347E-4</c:v>
                </c:pt>
                <c:pt idx="153">
                  <c:v>5.0000380336096516E-4</c:v>
                </c:pt>
                <c:pt idx="154">
                  <c:v>5.0000395701614022E-4</c:v>
                </c:pt>
                <c:pt idx="155">
                  <c:v>5.0000411687893412E-4</c:v>
                </c:pt>
                <c:pt idx="156">
                  <c:v>5.0000428320013074E-4</c:v>
                </c:pt>
                <c:pt idx="157">
                  <c:v>5.0000445624064484E-4</c:v>
                </c:pt>
                <c:pt idx="158">
                  <c:v>5.0000463627193224E-4</c:v>
                </c:pt>
                <c:pt idx="159">
                  <c:v>5.0000482357641482E-4</c:v>
                </c:pt>
                <c:pt idx="160">
                  <c:v>5.0000501844792405E-4</c:v>
                </c:pt>
                <c:pt idx="161">
                  <c:v>5.0000522119216168E-4</c:v>
                </c:pt>
                <c:pt idx="162">
                  <c:v>5.0000543212717907E-4</c:v>
                </c:pt>
                <c:pt idx="163">
                  <c:v>5.000056515838769E-4</c:v>
                </c:pt>
                <c:pt idx="164">
                  <c:v>5.0000587990652306E-4</c:v>
                </c:pt>
                <c:pt idx="165">
                  <c:v>5.000061174532934E-4</c:v>
                </c:pt>
                <c:pt idx="166">
                  <c:v>5.0000636459683351E-4</c:v>
                </c:pt>
                <c:pt idx="167">
                  <c:v>5.0000662172484294E-4</c:v>
                </c:pt>
                <c:pt idx="168">
                  <c:v>5.0000688924068358E-4</c:v>
                </c:pt>
                <c:pt idx="169">
                  <c:v>5.0000716756401237E-4</c:v>
                </c:pt>
                <c:pt idx="170">
                  <c:v>5.0000745713143905E-4</c:v>
                </c:pt>
                <c:pt idx="171">
                  <c:v>5.000077583972119E-4</c:v>
                </c:pt>
                <c:pt idx="172">
                  <c:v>5.0000807183392935E-4</c:v>
                </c:pt>
                <c:pt idx="173">
                  <c:v>5.0000839793328151E-4</c:v>
                </c:pt>
                <c:pt idx="174">
                  <c:v>5.0000873720682177E-4</c:v>
                </c:pt>
                <c:pt idx="175">
                  <c:v>5.000090901867688E-4</c:v>
                </c:pt>
                <c:pt idx="176">
                  <c:v>5.0000945742684113E-4</c:v>
                </c:pt>
                <c:pt idx="177">
                  <c:v>5.0000983950312602E-4</c:v>
                </c:pt>
                <c:pt idx="178">
                  <c:v>5.0001023701498311E-4</c:v>
                </c:pt>
                <c:pt idx="179">
                  <c:v>5.0001065058598369E-4</c:v>
                </c:pt>
                <c:pt idx="180">
                  <c:v>5.0001108086488962E-4</c:v>
                </c:pt>
                <c:pt idx="181">
                  <c:v>5.0001152852667031E-4</c:v>
                </c:pt>
                <c:pt idx="182">
                  <c:v>5.0001199427356156E-4</c:v>
                </c:pt>
                <c:pt idx="183">
                  <c:v>5.0001247883616677E-4</c:v>
                </c:pt>
                <c:pt idx="184">
                  <c:v>5.0001298297460274E-4</c:v>
                </c:pt>
                <c:pt idx="185">
                  <c:v>5.0001350747969206E-4</c:v>
                </c:pt>
                <c:pt idx="186">
                  <c:v>5.0001405317420301E-4</c:v>
                </c:pt>
                <c:pt idx="187">
                  <c:v>5.0001462091414E-4</c:v>
                </c:pt>
                <c:pt idx="188">
                  <c:v>5.000152115900863E-4</c:v>
                </c:pt>
                <c:pt idx="189">
                  <c:v>5.0001582612860013E-4</c:v>
                </c:pt>
                <c:pt idx="190">
                  <c:v>5.0001646549366829E-4</c:v>
                </c:pt>
                <c:pt idx="191">
                  <c:v>5.0001713068821747E-4</c:v>
                </c:pt>
                <c:pt idx="192">
                  <c:v>5.000178227556871E-4</c:v>
                </c:pt>
                <c:pt idx="193">
                  <c:v>5.0001854278166583E-4</c:v>
                </c:pt>
                <c:pt idx="194">
                  <c:v>5.0001929189559362E-4</c:v>
                </c:pt>
                <c:pt idx="195">
                  <c:v>5.000200712725328E-4</c:v>
                </c:pt>
                <c:pt idx="196">
                  <c:v>5.0002088213501087E-4</c:v>
                </c:pt>
                <c:pt idx="197">
                  <c:v>5.000217257549375E-4</c:v>
                </c:pt>
                <c:pt idx="198">
                  <c:v>5.0002260345559824E-4</c:v>
                </c:pt>
                <c:pt idx="199">
                  <c:v>5.0002351661373057E-4</c:v>
                </c:pt>
                <c:pt idx="200">
                  <c:v>5.0002446666168137E-4</c:v>
                </c:pt>
                <c:pt idx="201">
                  <c:v>5.0002545508965332E-4</c:v>
                </c:pt>
                <c:pt idx="202">
                  <c:v>5.0002648344804157E-4</c:v>
                </c:pt>
                <c:pt idx="203">
                  <c:v>5.0002755334986376E-4</c:v>
                </c:pt>
                <c:pt idx="204">
                  <c:v>5.0002866647328988E-4</c:v>
                </c:pt>
                <c:pt idx="205">
                  <c:v>5.0002982456427226E-4</c:v>
                </c:pt>
                <c:pt idx="206">
                  <c:v>5.0003102943928332E-4</c:v>
                </c:pt>
                <c:pt idx="207">
                  <c:v>5.0003228298816337E-4</c:v>
                </c:pt>
                <c:pt idx="208">
                  <c:v>5.0003358717708244E-4</c:v>
                </c:pt>
                <c:pt idx="209">
                  <c:v>5.0003494405162355E-4</c:v>
                </c:pt>
                <c:pt idx="210">
                  <c:v>5.0003635573998796E-4</c:v>
                </c:pt>
                <c:pt idx="211">
                  <c:v>5.0003782445633203E-4</c:v>
                </c:pt>
                <c:pt idx="212">
                  <c:v>5.0003935250423769E-4</c:v>
                </c:pt>
                <c:pt idx="213">
                  <c:v>5.0004094228032234E-4</c:v>
                </c:pt>
                <c:pt idx="214">
                  <c:v>5.0004259627799608E-4</c:v>
                </c:pt>
                <c:pt idx="215">
                  <c:v>5.0004431709136906E-4</c:v>
                </c:pt>
                <c:pt idx="216">
                  <c:v>5.0004610741931658E-4</c:v>
                </c:pt>
                <c:pt idx="217">
                  <c:v>5.0004797006970956E-4</c:v>
                </c:pt>
                <c:pt idx="218">
                  <c:v>5.0004990796381407E-4</c:v>
                </c:pt>
                <c:pt idx="219">
                  <c:v>5.0005192414086914E-4</c:v>
                </c:pt>
                <c:pt idx="220">
                  <c:v>5.0005402176284889E-4</c:v>
                </c:pt>
                <c:pt idx="221">
                  <c:v>5.0005620411941725E-4</c:v>
                </c:pt>
                <c:pt idx="222">
                  <c:v>5.000584746330817E-4</c:v>
                </c:pt>
                <c:pt idx="223">
                  <c:v>5.0006083686455593E-4</c:v>
                </c:pt>
                <c:pt idx="224">
                  <c:v>5.0006329451833737E-4</c:v>
                </c:pt>
                <c:pt idx="225">
                  <c:v>5.0006585144851136E-4</c:v>
                </c:pt>
                <c:pt idx="226">
                  <c:v>5.0006851166478736E-4</c:v>
                </c:pt>
                <c:pt idx="227">
                  <c:v>5.0007127933878023E-4</c:v>
                </c:pt>
                <c:pt idx="228">
                  <c:v>5.0007415881054402E-4</c:v>
                </c:pt>
                <c:pt idx="229">
                  <c:v>5.0007715459536855E-4</c:v>
                </c:pt>
                <c:pt idx="230">
                  <c:v>5.0008027139085128E-4</c:v>
                </c:pt>
                <c:pt idx="231">
                  <c:v>5.0008351408425283E-4</c:v>
                </c:pt>
                <c:pt idx="232">
                  <c:v>5.0008688776014996E-4</c:v>
                </c:pt>
                <c:pt idx="233">
                  <c:v>5.0009039770839629E-4</c:v>
                </c:pt>
                <c:pt idx="234">
                  <c:v>5.00094049432404E-4</c:v>
                </c:pt>
                <c:pt idx="235">
                  <c:v>5.00097848657759E-4</c:v>
                </c:pt>
                <c:pt idx="236">
                  <c:v>5.0010180134118338E-4</c:v>
                </c:pt>
                <c:pt idx="237">
                  <c:v>5.0010591367985859E-4</c:v>
                </c:pt>
                <c:pt idx="238">
                  <c:v>5.0011019212112425E-4</c:v>
                </c:pt>
                <c:pt idx="239">
                  <c:v>5.0011464337256742E-4</c:v>
                </c:pt>
                <c:pt idx="240">
                  <c:v>5.0011927441251792E-4</c:v>
                </c:pt>
                <c:pt idx="241">
                  <c:v>5.0012409250096632E-4</c:v>
                </c:pt>
                <c:pt idx="242">
                  <c:v>5.0012910519092128E-4</c:v>
                </c:pt>
                <c:pt idx="243">
                  <c:v>5.0013432034022435E-4</c:v>
                </c:pt>
                <c:pt idx="244">
                  <c:v>5.0013974612383896E-4</c:v>
                </c:pt>
                <c:pt idx="245">
                  <c:v>5.0014539104663552E-4</c:v>
                </c:pt>
                <c:pt idx="246">
                  <c:v>5.0015126395668919E-4</c:v>
                </c:pt>
                <c:pt idx="247">
                  <c:v>5.0015737405911321E-4</c:v>
                </c:pt>
                <c:pt idx="248">
                  <c:v>5.0016373093044874E-4</c:v>
                </c:pt>
                <c:pt idx="249">
                  <c:v>5.0017034453363207E-4</c:v>
                </c:pt>
                <c:pt idx="250">
                  <c:v>5.0017722523356485E-4</c:v>
                </c:pt>
                <c:pt idx="251">
                  <c:v>5.0018438381330859E-4</c:v>
                </c:pt>
                <c:pt idx="252">
                  <c:v>5.0019183149093045E-4</c:v>
                </c:pt>
                <c:pt idx="253">
                  <c:v>5.0019957993702635E-4</c:v>
                </c:pt>
                <c:pt idx="254">
                  <c:v>5.0020764129294574E-4</c:v>
                </c:pt>
                <c:pt idx="255">
                  <c:v>5.0021602818975082E-4</c:v>
                </c:pt>
                <c:pt idx="256">
                  <c:v>5.0022475376793377E-4</c:v>
                </c:pt>
                <c:pt idx="257">
                  <c:v>5.0023383169792753E-4</c:v>
                </c:pt>
                <c:pt idx="258">
                  <c:v>5.0024327620143796E-4</c:v>
                </c:pt>
                <c:pt idx="259">
                  <c:v>5.002531020736323E-4</c:v>
                </c:pt>
                <c:pt idx="260">
                  <c:v>5.0026332470621648E-4</c:v>
                </c:pt>
                <c:pt idx="261">
                  <c:v>5.0027396011143781E-4</c:v>
                </c:pt>
                <c:pt idx="262">
                  <c:v>5.0028502494704947E-4</c:v>
                </c:pt>
                <c:pt idx="263">
                  <c:v>5.0029653654227438E-4</c:v>
                </c:pt>
                <c:pt idx="264">
                  <c:v>5.0030851292480873E-4</c:v>
                </c:pt>
                <c:pt idx="265">
                  <c:v>5.0032097284890718E-4</c:v>
                </c:pt>
                <c:pt idx="266">
                  <c:v>5.0033393582458996E-4</c:v>
                </c:pt>
                <c:pt idx="267">
                  <c:v>5.0034742214802004E-4</c:v>
                </c:pt>
                <c:pt idx="268">
                  <c:v>5.00361452933093E-4</c:v>
                </c:pt>
                <c:pt idx="269">
                  <c:v>5.0037605014428995E-4</c:v>
                </c:pt>
                <c:pt idx="270">
                  <c:v>5.0039123663084295E-4</c:v>
                </c:pt>
                <c:pt idx="271">
                  <c:v>5.0040703616226342E-4</c:v>
                </c:pt>
                <c:pt idx="272">
                  <c:v>5.0042347346528928E-4</c:v>
                </c:pt>
                <c:pt idx="273">
                  <c:v>5.0044057426230513E-4</c:v>
                </c:pt>
                <c:pt idx="274">
                  <c:v>5.0045836531129376E-4</c:v>
                </c:pt>
                <c:pt idx="275">
                  <c:v>5.0047687444737987E-4</c:v>
                </c:pt>
                <c:pt idx="276">
                  <c:v>5.004961306260278E-4</c:v>
                </c:pt>
                <c:pt idx="277">
                  <c:v>5.005161639679577E-4</c:v>
                </c:pt>
                <c:pt idx="278">
                  <c:v>5.005370058058493E-4</c:v>
                </c:pt>
                <c:pt idx="279">
                  <c:v>5.0055868873290037E-4</c:v>
                </c:pt>
                <c:pt idx="280">
                  <c:v>5.0058124665331501E-4</c:v>
                </c:pt>
                <c:pt idx="281">
                  <c:v>5.006047148347955E-4</c:v>
                </c:pt>
                <c:pt idx="282">
                  <c:v>5.0062912996311551E-4</c:v>
                </c:pt>
                <c:pt idx="283">
                  <c:v>5.0065453019885683E-4</c:v>
                </c:pt>
                <c:pt idx="284">
                  <c:v>5.0068095523639301E-4</c:v>
                </c:pt>
                <c:pt idx="285">
                  <c:v>5.0070844636520629E-4</c:v>
                </c:pt>
                <c:pt idx="286">
                  <c:v>5.0073704653362885E-4</c:v>
                </c:pt>
                <c:pt idx="287">
                  <c:v>5.007668004151024E-4</c:v>
                </c:pt>
                <c:pt idx="288">
                  <c:v>5.0079775447705167E-4</c:v>
                </c:pt>
                <c:pt idx="289">
                  <c:v>5.0082995705247432E-4</c:v>
                </c:pt>
                <c:pt idx="290">
                  <c:v>5.0086345841434982E-4</c:v>
                </c:pt>
                <c:pt idx="291">
                  <c:v>5.0089831085297579E-4</c:v>
                </c:pt>
                <c:pt idx="292">
                  <c:v>5.0093456875634473E-4</c:v>
                </c:pt>
                <c:pt idx="293">
                  <c:v>5.0097228869367544E-4</c:v>
                </c:pt>
                <c:pt idx="294">
                  <c:v>5.0101152950222016E-4</c:v>
                </c:pt>
                <c:pt idx="295">
                  <c:v>5.0105235237747159E-4</c:v>
                </c:pt>
                <c:pt idx="296">
                  <c:v>5.0109482096689743E-4</c:v>
                </c:pt>
                <c:pt idx="297">
                  <c:v>5.0113900146733824E-4</c:v>
                </c:pt>
                <c:pt idx="298">
                  <c:v>5.0118496272620226E-4</c:v>
                </c:pt>
                <c:pt idx="299">
                  <c:v>5.0123277634660376E-4</c:v>
                </c:pt>
                <c:pt idx="300">
                  <c:v>5.012825167965896E-4</c:v>
                </c:pt>
                <c:pt idx="301">
                  <c:v>5.013342615226077E-4</c:v>
                </c:pt>
                <c:pt idx="302">
                  <c:v>5.0138809106737442E-4</c:v>
                </c:pt>
                <c:pt idx="303">
                  <c:v>5.0144408919230348E-4</c:v>
                </c:pt>
                <c:pt idx="304">
                  <c:v>5.0150234300466549E-4</c:v>
                </c:pt>
                <c:pt idx="305">
                  <c:v>5.015629430896501E-4</c:v>
                </c:pt>
                <c:pt idx="306">
                  <c:v>5.0162598364751198E-4</c:v>
                </c:pt>
                <c:pt idx="307">
                  <c:v>5.0169156263598399E-4</c:v>
                </c:pt>
                <c:pt idx="308">
                  <c:v>5.0175978191814943E-4</c:v>
                </c:pt>
                <c:pt idx="309">
                  <c:v>5.0183074741597003E-4</c:v>
                </c:pt>
                <c:pt idx="310">
                  <c:v>5.0190456926967172E-4</c:v>
                </c:pt>
                <c:pt idx="311">
                  <c:v>5.0198136200319953E-4</c:v>
                </c:pt>
                <c:pt idx="312">
                  <c:v>5.0206124469595354E-4</c:v>
                </c:pt>
                <c:pt idx="313">
                  <c:v>5.0214434116103155E-4</c:v>
                </c:pt>
                <c:pt idx="314">
                  <c:v>5.0223078013020294E-4</c:v>
                </c:pt>
                <c:pt idx="315">
                  <c:v>5.0232069544585173E-4</c:v>
                </c:pt>
                <c:pt idx="316">
                  <c:v>5.0241422626012648E-4</c:v>
                </c:pt>
                <c:pt idx="317">
                  <c:v>5.0251151724154883E-4</c:v>
                </c:pt>
                <c:pt idx="318">
                  <c:v>5.0261271878933159E-4</c:v>
                </c:pt>
                <c:pt idx="319">
                  <c:v>5.0271798725566932E-4</c:v>
                </c:pt>
                <c:pt idx="320">
                  <c:v>5.0282748517626913E-4</c:v>
                </c:pt>
                <c:pt idx="321">
                  <c:v>5.0294138150939452E-4</c:v>
                </c:pt>
                <c:pt idx="322">
                  <c:v>5.03059851883705E-4</c:v>
                </c:pt>
                <c:pt idx="323">
                  <c:v>5.0318307885517807E-4</c:v>
                </c:pt>
                <c:pt idx="324">
                  <c:v>5.0331125217340596E-4</c:v>
                </c:pt>
                <c:pt idx="325">
                  <c:v>5.0344456905756976E-4</c:v>
                </c:pt>
                <c:pt idx="326">
                  <c:v>5.0358323448239427E-4</c:v>
                </c:pt>
                <c:pt idx="327">
                  <c:v>5.0372746147439758E-4</c:v>
                </c:pt>
                <c:pt idx="328">
                  <c:v>5.0387747141875246E-4</c:v>
                </c:pt>
                <c:pt idx="329">
                  <c:v>5.0403349437708135E-4</c:v>
                </c:pt>
                <c:pt idx="330">
                  <c:v>5.0419576941651523E-4</c:v>
                </c:pt>
                <c:pt idx="331">
                  <c:v>5.0436454495034764E-4</c:v>
                </c:pt>
                <c:pt idx="332">
                  <c:v>5.0454007909062212E-4</c:v>
                </c:pt>
                <c:pt idx="333">
                  <c:v>5.0472264001299332E-4</c:v>
                </c:pt>
                <c:pt idx="334">
                  <c:v>5.0491250633420616E-4</c:v>
                </c:pt>
                <c:pt idx="335">
                  <c:v>5.0510996750254141E-4</c:v>
                </c:pt>
                <c:pt idx="336">
                  <c:v>5.0531532420157552E-4</c:v>
                </c:pt>
                <c:pt idx="337">
                  <c:v>5.0552888876760562E-4</c:v>
                </c:pt>
                <c:pt idx="338">
                  <c:v>5.0575098562109203E-4</c:v>
                </c:pt>
                <c:pt idx="339">
                  <c:v>5.0598195171246672E-4</c:v>
                </c:pt>
                <c:pt idx="340">
                  <c:v>5.0622213698265977E-4</c:v>
                </c:pt>
                <c:pt idx="341">
                  <c:v>5.0647190483868985E-4</c:v>
                </c:pt>
                <c:pt idx="342">
                  <c:v>5.0673163264466187E-4</c:v>
                </c:pt>
                <c:pt idx="343">
                  <c:v>5.0700171222851172E-4</c:v>
                </c:pt>
                <c:pt idx="344">
                  <c:v>5.072825504048304E-4</c:v>
                </c:pt>
                <c:pt idx="345">
                  <c:v>5.0757456951409279E-4</c:v>
                </c:pt>
                <c:pt idx="346">
                  <c:v>5.0787820797860604E-4</c:v>
                </c:pt>
                <c:pt idx="347">
                  <c:v>5.081939208754848E-4</c:v>
                </c:pt>
                <c:pt idx="348">
                  <c:v>5.0852218052694254E-4</c:v>
                </c:pt>
                <c:pt idx="349">
                  <c:v>5.0886347710817938E-4</c:v>
                </c:pt>
                <c:pt idx="350">
                  <c:v>5.0921831927312419E-4</c:v>
                </c:pt>
                <c:pt idx="351">
                  <c:v>5.0958723479827537E-4</c:v>
                </c:pt>
                <c:pt idx="352">
                  <c:v>5.0997077124485726E-4</c:v>
                </c:pt>
                <c:pt idx="353">
                  <c:v>5.103694966394907E-4</c:v>
                </c:pt>
                <c:pt idx="354">
                  <c:v>5.1078400017354599E-4</c:v>
                </c:pt>
                <c:pt idx="355">
                  <c:v>5.1121489292131725E-4</c:v>
                </c:pt>
                <c:pt idx="356">
                  <c:v>5.116628085771272E-4</c:v>
                </c:pt>
                <c:pt idx="357">
                  <c:v>5.1212840421143173E-4</c:v>
                </c:pt>
                <c:pt idx="358">
                  <c:v>5.1261236104595991E-4</c:v>
                </c:pt>
                <c:pt idx="359">
                  <c:v>5.1311538524787675E-4</c:v>
                </c:pt>
                <c:pt idx="360">
                  <c:v>5.1363820874291593E-4</c:v>
                </c:pt>
                <c:pt idx="361">
                  <c:v>5.141815900473769E-4</c:v>
                </c:pt>
                <c:pt idx="362">
                  <c:v>5.1474631511882845E-4</c:v>
                </c:pt>
                <c:pt idx="363">
                  <c:v>5.1533319822530366E-4</c:v>
                </c:pt>
                <c:pt idx="364">
                  <c:v>5.1594308283271144E-4</c:v>
                </c:pt>
                <c:pt idx="365">
                  <c:v>5.1657684251012279E-4</c:v>
                </c:pt>
                <c:pt idx="366">
                  <c:v>5.1723538185252215E-4</c:v>
                </c:pt>
                <c:pt idx="367">
                  <c:v>5.1791963742054174E-4</c:v>
                </c:pt>
                <c:pt idx="368">
                  <c:v>5.1863057869661782E-4</c:v>
                </c:pt>
                <c:pt idx="369">
                  <c:v>5.1936920905692899E-4</c:v>
                </c:pt>
                <c:pt idx="370">
                  <c:v>5.201365667583883E-4</c:v>
                </c:pt>
                <c:pt idx="371">
                  <c:v>5.2093372593987723E-4</c:v>
                </c:pt>
                <c:pt idx="372">
                  <c:v>5.2176179763681048E-4</c:v>
                </c:pt>
                <c:pt idx="373">
                  <c:v>5.2262193080802974E-4</c:v>
                </c:pt>
                <c:pt idx="374">
                  <c:v>5.2351531337392436E-4</c:v>
                </c:pt>
                <c:pt idx="375">
                  <c:v>5.2444317326457107E-4</c:v>
                </c:pt>
                <c:pt idx="376">
                  <c:v>5.2540677947658697E-4</c:v>
                </c:pt>
                <c:pt idx="377">
                  <c:v>5.2640744313727688E-4</c:v>
                </c:pt>
                <c:pt idx="378">
                  <c:v>5.2744651857455124E-4</c:v>
                </c:pt>
                <c:pt idx="379">
                  <c:v>5.2852540439098442E-4</c:v>
                </c:pt>
                <c:pt idx="380">
                  <c:v>5.2964554454026556E-4</c:v>
                </c:pt>
                <c:pt idx="381">
                  <c:v>5.3080842940419581E-4</c:v>
                </c:pt>
                <c:pt idx="382">
                  <c:v>5.3201559686827013E-4</c:v>
                </c:pt>
                <c:pt idx="383">
                  <c:v>5.332686333937804E-4</c:v>
                </c:pt>
                <c:pt idx="384">
                  <c:v>5.3456917508427448E-4</c:v>
                </c:pt>
                <c:pt idx="385">
                  <c:v>5.359189087441056E-4</c:v>
                </c:pt>
                <c:pt idx="386">
                  <c:v>5.3731957292671906E-4</c:v>
                </c:pt>
                <c:pt idx="387">
                  <c:v>5.3877295897023067E-4</c:v>
                </c:pt>
                <c:pt idx="388">
                  <c:v>5.4028091201778212E-4</c:v>
                </c:pt>
                <c:pt idx="389">
                  <c:v>5.4184533202008243E-4</c:v>
                </c:pt>
                <c:pt idx="390">
                  <c:v>5.434681747174938E-4</c:v>
                </c:pt>
                <c:pt idx="391">
                  <c:v>5.4515145259897014E-4</c:v>
                </c:pt>
                <c:pt idx="392">
                  <c:v>5.4689723583513036E-4</c:v>
                </c:pt>
                <c:pt idx="393">
                  <c:v>5.4870765318272726E-4</c:v>
                </c:pt>
                <c:pt idx="394">
                  <c:v>5.5058489285777948E-4</c:v>
                </c:pt>
                <c:pt idx="395">
                  <c:v>5.5253120337464946E-4</c:v>
                </c:pt>
                <c:pt idx="396">
                  <c:v>5.5454889434839274E-4</c:v>
                </c:pt>
                <c:pt idx="397">
                  <c:v>5.5664033725776204E-4</c:v>
                </c:pt>
                <c:pt idx="398">
                  <c:v>5.5880796616633642E-4</c:v>
                </c:pt>
                <c:pt idx="399">
                  <c:v>5.6105427839935073E-4</c:v>
                </c:pt>
                <c:pt idx="400">
                  <c:v>5.6338183517393322E-4</c:v>
                </c:pt>
                <c:pt idx="401">
                  <c:v>5.6579326218062051E-4</c:v>
                </c:pt>
                <c:pt idx="402">
                  <c:v>5.6829125011419949E-4</c:v>
                </c:pt>
                <c:pt idx="403">
                  <c:v>5.7087855515214141E-4</c:v>
                </c:pt>
                <c:pt idx="404">
                  <c:v>5.7355799937913287E-4</c:v>
                </c:pt>
                <c:pt idx="405">
                  <c:v>5.7633247115647216E-4</c:v>
                </c:pt>
                <c:pt idx="406">
                  <c:v>5.7920492543539601E-4</c:v>
                </c:pt>
                <c:pt idx="407">
                  <c:v>5.8217838401372049E-4</c:v>
                </c:pt>
                <c:pt idx="408">
                  <c:v>5.8525593573552522E-4</c:v>
                </c:pt>
                <c:pt idx="409">
                  <c:v>5.8844073663397688E-4</c:v>
                </c:pt>
                <c:pt idx="410">
                  <c:v>5.9173601001778059E-4</c:v>
                </c:pt>
                <c:pt idx="411">
                  <c:v>5.9514504650215656E-4</c:v>
                </c:pt>
                <c:pt idx="412">
                  <c:v>5.9867120398566587E-4</c:v>
                </c:pt>
                <c:pt idx="413">
                  <c:v>6.0231790757465052E-4</c:v>
                </c:pt>
                <c:pt idx="414">
                  <c:v>6.0608864945750596E-4</c:v>
                </c:pt>
                <c:pt idx="415">
                  <c:v>6.0998698873145887E-4</c:v>
                </c:pt>
                <c:pt idx="416">
                  <c:v>6.1401655118498925E-4</c:v>
                </c:pt>
                <c:pt idx="417">
                  <c:v>6.1818102903949139E-4</c:v>
                </c:pt>
                <c:pt idx="418">
                  <c:v>6.2248418065422614E-4</c:v>
                </c:pt>
                <c:pt idx="419">
                  <c:v>6.2692983019905796E-4</c:v>
                </c:pt>
                <c:pt idx="420">
                  <c:v>6.3152186729990107E-4</c:v>
                </c:pt>
                <c:pt idx="421">
                  <c:v>6.3626424666220498E-4</c:v>
                </c:pt>
                <c:pt idx="422">
                  <c:v>6.4116098767819649E-4</c:v>
                </c:pt>
                <c:pt idx="423">
                  <c:v>6.4621617402394664E-4</c:v>
                </c:pt>
                <c:pt idx="424">
                  <c:v>6.5143395325265453E-4</c:v>
                </c:pt>
                <c:pt idx="425">
                  <c:v>6.5681853639081868E-4</c:v>
                </c:pt>
                <c:pt idx="426">
                  <c:v>6.6237419754421208E-4</c:v>
                </c:pt>
                <c:pt idx="427">
                  <c:v>6.6810527352076886E-4</c:v>
                </c:pt>
                <c:pt idx="428">
                  <c:v>6.7401616347763827E-4</c:v>
                </c:pt>
                <c:pt idx="429">
                  <c:v>6.8011132859975999E-4</c:v>
                </c:pt>
                <c:pt idx="430">
                  <c:v>6.8639529181735773E-4</c:v>
                </c:pt>
                <c:pt idx="431">
                  <c:v>6.9287263756974047E-4</c:v>
                </c:pt>
                <c:pt idx="432">
                  <c:v>6.9954801162273351E-4</c:v>
                </c:pt>
                <c:pt idx="433">
                  <c:v>7.0642612094695288E-4</c:v>
                </c:pt>
                <c:pt idx="434">
                  <c:v>7.1351173366395858E-4</c:v>
                </c:pt>
                <c:pt idx="435">
                  <c:v>7.208096790671057E-4</c:v>
                </c:pt>
                <c:pt idx="436">
                  <c:v>7.2832484772364576E-4</c:v>
                </c:pt>
                <c:pt idx="437">
                  <c:v>7.3606219166430726E-4</c:v>
                </c:pt>
                <c:pt idx="438">
                  <c:v>7.4402672466623734E-4</c:v>
                </c:pt>
                <c:pt idx="439">
                  <c:v>7.5222352263478094E-4</c:v>
                </c:pt>
                <c:pt idx="440">
                  <c:v>7.6065772408914908E-4</c:v>
                </c:pt>
                <c:pt idx="441">
                  <c:v>7.6933453075656878E-4</c:v>
                </c:pt>
                <c:pt idx="442">
                  <c:v>7.7825920827902381E-4</c:v>
                </c:pt>
                <c:pt idx="443">
                  <c:v>7.8743708703619302E-4</c:v>
                </c:pt>
                <c:pt idx="444">
                  <c:v>7.9687356308768512E-4</c:v>
                </c:pt>
                <c:pt idx="445">
                  <c:v>8.0657409923714054E-4</c:v>
                </c:pt>
                <c:pt idx="446">
                  <c:v>8.1654422622025628E-4</c:v>
                </c:pt>
                <c:pt idx="447">
                  <c:v>8.2678954401826585E-4</c:v>
                </c:pt>
                <c:pt idx="448">
                  <c:v>8.3731572329790176E-4</c:v>
                </c:pt>
                <c:pt idx="449">
                  <c:v>8.4812850697836854E-4</c:v>
                </c:pt>
                <c:pt idx="450">
                  <c:v>8.5923371192538219E-4</c:v>
                </c:pt>
                <c:pt idx="451">
                  <c:v>8.7063723077187389E-4</c:v>
                </c:pt>
                <c:pt idx="452">
                  <c:v>8.8234503386453323E-4</c:v>
                </c:pt>
                <c:pt idx="453">
                  <c:v>8.9436317133496424E-4</c:v>
                </c:pt>
                <c:pt idx="454">
                  <c:v>9.0669777529386495E-4</c:v>
                </c:pt>
                <c:pt idx="455">
                  <c:v>9.1935506214631084E-4</c:v>
                </c:pt>
                <c:pt idx="456">
                  <c:v>9.3234133502592632E-4</c:v>
                </c:pt>
                <c:pt idx="457">
                  <c:v>9.4566298634547546E-4</c:v>
                </c:pt>
                <c:pt idx="458">
                  <c:v>9.5932650046118013E-4</c:v>
                </c:pt>
                <c:pt idx="459">
                  <c:v>9.7333845644789611E-4</c:v>
                </c:pt>
                <c:pt idx="460">
                  <c:v>9.8770553098213843E-4</c:v>
                </c:pt>
                <c:pt idx="461">
                  <c:v>1.0024345013298322E-3</c:v>
                </c:pt>
                <c:pt idx="462">
                  <c:v>1.0175322484356098E-3</c:v>
                </c:pt>
                <c:pt idx="463">
                  <c:v>1.0330057601104299E-3</c:v>
                </c:pt>
                <c:pt idx="464">
                  <c:v>1.0488621343143001E-3</c:v>
                </c:pt>
                <c:pt idx="465">
                  <c:v>1.0651085825309089E-3</c:v>
                </c:pt>
                <c:pt idx="466">
                  <c:v>1.0817524332310394E-3</c:v>
                </c:pt>
                <c:pt idx="467">
                  <c:v>1.0988011354217133E-3</c:v>
                </c:pt>
                <c:pt idx="468">
                  <c:v>1.1162622622781304E-3</c:v>
                </c:pt>
                <c:pt idx="469">
                  <c:v>1.1341435148556006E-3</c:v>
                </c:pt>
                <c:pt idx="470">
                  <c:v>1.1524527258788069E-3</c:v>
                </c:pt>
                <c:pt idx="471">
                  <c:v>1.1711978636059178E-3</c:v>
                </c:pt>
                <c:pt idx="472">
                  <c:v>1.1903870357652399E-3</c:v>
                </c:pt>
                <c:pt idx="473">
                  <c:v>1.2100284935622962E-3</c:v>
                </c:pt>
                <c:pt idx="474">
                  <c:v>1.2301306357554219E-3</c:v>
                </c:pt>
                <c:pt idx="475">
                  <c:v>1.2507020127981762E-3</c:v>
                </c:pt>
                <c:pt idx="476">
                  <c:v>1.2717513310470854E-3</c:v>
                </c:pt>
                <c:pt idx="477">
                  <c:v>1.2932874570334479E-3</c:v>
                </c:pt>
                <c:pt idx="478">
                  <c:v>1.3153194217981625E-3</c:v>
                </c:pt>
                <c:pt idx="479">
                  <c:v>1.3378564252887434E-3</c:v>
                </c:pt>
                <c:pt idx="480">
                  <c:v>1.3609078408179239E-3</c:v>
                </c:pt>
                <c:pt idx="481">
                  <c:v>1.384483219583456E-3</c:v>
                </c:pt>
                <c:pt idx="482">
                  <c:v>1.4085922952489203E-3</c:v>
                </c:pt>
                <c:pt idx="483">
                  <c:v>1.4332449885855873E-3</c:v>
                </c:pt>
                <c:pt idx="484">
                  <c:v>1.4584514121755482E-3</c:v>
                </c:pt>
                <c:pt idx="485">
                  <c:v>1.4842218751765503E-3</c:v>
                </c:pt>
                <c:pt idx="486">
                  <c:v>1.5105668881491481E-3</c:v>
                </c:pt>
                <c:pt idx="487">
                  <c:v>1.5374971679469637E-3</c:v>
                </c:pt>
                <c:pt idx="488">
                  <c:v>1.5650236426710327E-3</c:v>
                </c:pt>
                <c:pt idx="489">
                  <c:v>1.593157456689366E-3</c:v>
                </c:pt>
                <c:pt idx="490">
                  <c:v>1.6219099757230203E-3</c:v>
                </c:pt>
                <c:pt idx="491">
                  <c:v>1.6512927920001295E-3</c:v>
                </c:pt>
                <c:pt idx="492">
                  <c:v>1.681317729479473E-3</c:v>
                </c:pt>
                <c:pt idx="493">
                  <c:v>1.7119968491453119E-3</c:v>
                </c:pt>
                <c:pt idx="494">
                  <c:v>1.7433424543753324E-3</c:v>
                </c:pt>
                <c:pt idx="495">
                  <c:v>1.7753670963836733E-3</c:v>
                </c:pt>
                <c:pt idx="496">
                  <c:v>1.8080835797411126E-3</c:v>
                </c:pt>
                <c:pt idx="497">
                  <c:v>1.8415049679746036E-3</c:v>
                </c:pt>
                <c:pt idx="498">
                  <c:v>1.8756445892484487E-3</c:v>
                </c:pt>
                <c:pt idx="499">
                  <c:v>1.9105160421294899E-3</c:v>
                </c:pt>
                <c:pt idx="500">
                  <c:v>1.9461332014387889E-3</c:v>
                </c:pt>
                <c:pt idx="501">
                  <c:v>1.9825102241923451E-3</c:v>
                </c:pt>
                <c:pt idx="502">
                  <c:v>2.0196615556334879E-3</c:v>
                </c:pt>
                <c:pt idx="503">
                  <c:v>2.0576019353596453E-3</c:v>
                </c:pt>
                <c:pt idx="504">
                  <c:v>2.0963464035462617E-3</c:v>
                </c:pt>
                <c:pt idx="505">
                  <c:v>2.1359103072707115E-3</c:v>
                </c:pt>
                <c:pt idx="506">
                  <c:v>2.176309306939103E-3</c:v>
                </c:pt>
                <c:pt idx="507">
                  <c:v>2.2175593828189441E-3</c:v>
                </c:pt>
                <c:pt idx="508">
                  <c:v>2.2596768416806865E-3</c:v>
                </c:pt>
                <c:pt idx="509">
                  <c:v>2.3026783235512191E-3</c:v>
                </c:pt>
                <c:pt idx="510">
                  <c:v>2.3465808085824493E-3</c:v>
                </c:pt>
                <c:pt idx="511">
                  <c:v>2.3914016240381376E-3</c:v>
                </c:pt>
                <c:pt idx="512">
                  <c:v>2.4371584514022294E-3</c:v>
                </c:pt>
                <c:pt idx="513">
                  <c:v>2.4838693336119485E-3</c:v>
                </c:pt>
                <c:pt idx="514">
                  <c:v>2.5315526824189858E-3</c:v>
                </c:pt>
                <c:pt idx="515">
                  <c:v>2.5802272858821596E-3</c:v>
                </c:pt>
                <c:pt idx="516">
                  <c:v>2.6299123159949601E-3</c:v>
                </c:pt>
                <c:pt idx="517">
                  <c:v>2.6806273364514475E-3</c:v>
                </c:pt>
                <c:pt idx="518">
                  <c:v>2.7323923105540288E-3</c:v>
                </c:pt>
                <c:pt idx="519">
                  <c:v>2.7852276092666618E-3</c:v>
                </c:pt>
                <c:pt idx="520">
                  <c:v>2.8391540194171055E-3</c:v>
                </c:pt>
                <c:pt idx="521">
                  <c:v>2.894192752051872E-3</c:v>
                </c:pt>
                <c:pt idx="522">
                  <c:v>2.9503654509475908E-3</c:v>
                </c:pt>
                <c:pt idx="523">
                  <c:v>3.0076942012825453E-3</c:v>
                </c:pt>
                <c:pt idx="524">
                  <c:v>3.0662015384721806E-3</c:v>
                </c:pt>
                <c:pt idx="525">
                  <c:v>3.1259104571724613E-3</c:v>
                </c:pt>
                <c:pt idx="526">
                  <c:v>3.1868444204549828E-3</c:v>
                </c:pt>
                <c:pt idx="527">
                  <c:v>3.2490273691578113E-3</c:v>
                </c:pt>
                <c:pt idx="528">
                  <c:v>3.3124837314160815E-3</c:v>
                </c:pt>
                <c:pt idx="529">
                  <c:v>3.3772384323764318E-3</c:v>
                </c:pt>
                <c:pt idx="530">
                  <c:v>3.44331690409943E-3</c:v>
                </c:pt>
                <c:pt idx="531">
                  <c:v>3.5107450956541946E-3</c:v>
                </c:pt>
                <c:pt idx="532">
                  <c:v>3.5795494834094752E-3</c:v>
                </c:pt>
                <c:pt idx="533">
                  <c:v>3.6497570815255355E-3</c:v>
                </c:pt>
                <c:pt idx="534">
                  <c:v>3.7213954526512344E-3</c:v>
                </c:pt>
                <c:pt idx="535">
                  <c:v>3.7944927188307822E-3</c:v>
                </c:pt>
                <c:pt idx="536">
                  <c:v>3.8690775726247096E-3</c:v>
                </c:pt>
                <c:pt idx="537">
                  <c:v>3.9451792884496652E-3</c:v>
                </c:pt>
                <c:pt idx="538">
                  <c:v>4.0228277341417323E-3</c:v>
                </c:pt>
                <c:pt idx="539">
                  <c:v>4.1020533827480273E-3</c:v>
                </c:pt>
                <c:pt idx="540">
                  <c:v>4.1828873245514367E-3</c:v>
                </c:pt>
                <c:pt idx="541">
                  <c:v>4.2653612793334119E-3</c:v>
                </c:pt>
                <c:pt idx="542">
                  <c:v>4.3495076088798284E-3</c:v>
                </c:pt>
                <c:pt idx="543">
                  <c:v>4.4353593297350273E-3</c:v>
                </c:pt>
                <c:pt idx="544">
                  <c:v>4.522950126209198E-3</c:v>
                </c:pt>
                <c:pt idx="545">
                  <c:v>4.6123143636444064E-3</c:v>
                </c:pt>
                <c:pt idx="546">
                  <c:v>4.7034871019446161E-3</c:v>
                </c:pt>
                <c:pt idx="547">
                  <c:v>4.7965041093751808E-3</c:v>
                </c:pt>
                <c:pt idx="548">
                  <c:v>4.8914018766373739E-3</c:v>
                </c:pt>
                <c:pt idx="549">
                  <c:v>4.9882176312236017E-3</c:v>
                </c:pt>
                <c:pt idx="550">
                  <c:v>5.086989352059092E-3</c:v>
                </c:pt>
                <c:pt idx="551">
                  <c:v>5.1877557844359126E-3</c:v>
                </c:pt>
                <c:pt idx="552">
                  <c:v>5.2905564552453059E-3</c:v>
                </c:pt>
                <c:pt idx="553">
                  <c:v>5.3954316885144373E-3</c:v>
                </c:pt>
                <c:pt idx="554">
                  <c:v>5.5024226212537462E-3</c:v>
                </c:pt>
                <c:pt idx="555">
                  <c:v>5.6115712196212484E-3</c:v>
                </c:pt>
                <c:pt idx="556">
                  <c:v>5.7229202954101948E-3</c:v>
                </c:pt>
                <c:pt idx="557">
                  <c:v>5.8365135228666846E-3</c:v>
                </c:pt>
                <c:pt idx="558">
                  <c:v>5.952395455843887E-3</c:v>
                </c:pt>
                <c:pt idx="559">
                  <c:v>6.0706115452997065E-3</c:v>
                </c:pt>
                <c:pt idx="560">
                  <c:v>6.191208157144832E-3</c:v>
                </c:pt>
                <c:pt idx="561">
                  <c:v>6.3142325904482323E-3</c:v>
                </c:pt>
                <c:pt idx="562">
                  <c:v>6.4397330960073388E-3</c:v>
                </c:pt>
                <c:pt idx="563">
                  <c:v>6.5677588952902264E-3</c:v>
                </c:pt>
                <c:pt idx="564">
                  <c:v>6.6983601997573352E-3</c:v>
                </c:pt>
                <c:pt idx="565">
                  <c:v>6.8315882305703349E-3</c:v>
                </c:pt>
                <c:pt idx="566">
                  <c:v>6.9674952386959447E-3</c:v>
                </c:pt>
                <c:pt idx="567">
                  <c:v>7.1061345254126154E-3</c:v>
                </c:pt>
                <c:pt idx="568">
                  <c:v>7.247560463228225E-3</c:v>
                </c:pt>
                <c:pt idx="569">
                  <c:v>7.3918285172169772E-3</c:v>
                </c:pt>
                <c:pt idx="570">
                  <c:v>7.5389952667839636E-3</c:v>
                </c:pt>
                <c:pt idx="571">
                  <c:v>7.6891184278659449E-3</c:v>
                </c:pt>
                <c:pt idx="572">
                  <c:v>7.8422568755771253E-3</c:v>
                </c:pt>
                <c:pt idx="573">
                  <c:v>7.9984706673087921E-3</c:v>
                </c:pt>
                <c:pt idx="574">
                  <c:v>8.1578210662919936E-3</c:v>
                </c:pt>
                <c:pt idx="575">
                  <c:v>8.3203705656324494E-3</c:v>
                </c:pt>
                <c:pt idx="576">
                  <c:v>8.4861829128271976E-3</c:v>
                </c:pt>
                <c:pt idx="577">
                  <c:v>8.6553231347726543E-3</c:v>
                </c:pt>
                <c:pt idx="578">
                  <c:v>8.8278575632738231E-3</c:v>
                </c:pt>
                <c:pt idx="579">
                  <c:v>9.003853861064821E-3</c:v>
                </c:pt>
                <c:pt idx="580">
                  <c:v>9.1833810483508155E-3</c:v>
                </c:pt>
                <c:pt idx="581">
                  <c:v>9.3665095298819286E-3</c:v>
                </c:pt>
                <c:pt idx="582">
                  <c:v>9.5533111225696559E-3</c:v>
                </c:pt>
                <c:pt idx="583">
                  <c:v>9.743859083656714E-3</c:v>
                </c:pt>
                <c:pt idx="584">
                  <c:v>9.9382281394513518E-3</c:v>
                </c:pt>
                <c:pt idx="585">
                  <c:v>1.0136494514637429E-2</c:v>
                </c:pt>
                <c:pt idx="586">
                  <c:v>1.0338735962171768E-2</c:v>
                </c:pt>
                <c:pt idx="587">
                  <c:v>1.0545031793780529E-2</c:v>
                </c:pt>
                <c:pt idx="588">
                  <c:v>1.0755462911066573E-2</c:v>
                </c:pt>
                <c:pt idx="589">
                  <c:v>1.0970111837240051E-2</c:v>
                </c:pt>
                <c:pt idx="590">
                  <c:v>1.1189062749484655E-2</c:v>
                </c:pt>
                <c:pt idx="591">
                  <c:v>1.1412401511972231E-2</c:v>
                </c:pt>
                <c:pt idx="592">
                  <c:v>1.164021570953876E-2</c:v>
                </c:pt>
                <c:pt idx="593">
                  <c:v>1.1872594682034861E-2</c:v>
                </c:pt>
                <c:pt idx="594">
                  <c:v>1.2109629559364369E-2</c:v>
                </c:pt>
                <c:pt idx="595">
                  <c:v>1.2351413297224677E-2</c:v>
                </c:pt>
                <c:pt idx="596">
                  <c:v>1.2598040713562899E-2</c:v>
                </c:pt>
                <c:pt idx="597">
                  <c:v>1.2849608525762184E-2</c:v>
                </c:pt>
                <c:pt idx="598">
                  <c:v>1.3106215388572704E-2</c:v>
                </c:pt>
                <c:pt idx="599">
                  <c:v>1.3367961932802286E-2</c:v>
                </c:pt>
                <c:pt idx="600">
                  <c:v>1.3634950804781798E-2</c:v>
                </c:pt>
                <c:pt idx="601">
                  <c:v>1.390728670662082E-2</c:v>
                </c:pt>
                <c:pt idx="602">
                  <c:v>1.4185076437269354E-2</c:v>
                </c:pt>
                <c:pt idx="603">
                  <c:v>1.4468428934401747E-2</c:v>
                </c:pt>
                <c:pt idx="604">
                  <c:v>1.4757455317139163E-2</c:v>
                </c:pt>
                <c:pt idx="605">
                  <c:v>1.5052268929627461E-2</c:v>
                </c:pt>
                <c:pt idx="606">
                  <c:v>1.5352985385487518E-2</c:v>
                </c:pt>
                <c:pt idx="607">
                  <c:v>1.5659722613155437E-2</c:v>
                </c:pt>
                <c:pt idx="608">
                  <c:v>1.5972600902130468E-2</c:v>
                </c:pt>
                <c:pt idx="609">
                  <c:v>1.6291742950148704E-2</c:v>
                </c:pt>
                <c:pt idx="610">
                  <c:v>1.6617273911301165E-2</c:v>
                </c:pt>
                <c:pt idx="611">
                  <c:v>1.6949321445115025E-2</c:v>
                </c:pt>
                <c:pt idx="612">
                  <c:v>1.7288015766617332E-2</c:v>
                </c:pt>
                <c:pt idx="613">
                  <c:v>1.7633489697400813E-2</c:v>
                </c:pt>
                <c:pt idx="614">
                  <c:v>1.7985878717711779E-2</c:v>
                </c:pt>
                <c:pt idx="615">
                  <c:v>1.8345321019580613E-2</c:v>
                </c:pt>
                <c:pt idx="616">
                  <c:v>1.8711957561015621E-2</c:v>
                </c:pt>
                <c:pt idx="617">
                  <c:v>1.9085932121281519E-2</c:v>
                </c:pt>
                <c:pt idx="618">
                  <c:v>1.94673913572843E-2</c:v>
                </c:pt>
                <c:pt idx="619">
                  <c:v>1.9856484861084486E-2</c:v>
                </c:pt>
                <c:pt idx="620">
                  <c:v>2.0253365218561383E-2</c:v>
                </c:pt>
                <c:pt idx="621">
                  <c:v>2.0658188069251373E-2</c:v>
                </c:pt>
                <c:pt idx="622">
                  <c:v>2.1071112167383665E-2</c:v>
                </c:pt>
                <c:pt idx="623">
                  <c:v>2.1492299444137448E-2</c:v>
                </c:pt>
                <c:pt idx="624">
                  <c:v>2.1921915071144858E-2</c:v>
                </c:pt>
                <c:pt idx="625">
                  <c:v>2.2360127525264749E-2</c:v>
                </c:pt>
                <c:pt idx="626">
                  <c:v>2.2807108654652502E-2</c:v>
                </c:pt>
                <c:pt idx="627">
                  <c:v>2.3263033746151945E-2</c:v>
                </c:pt>
                <c:pt idx="628">
                  <c:v>2.3728081594035749E-2</c:v>
                </c:pt>
                <c:pt idx="629">
                  <c:v>2.4202434570121247E-2</c:v>
                </c:pt>
                <c:pt idx="630">
                  <c:v>2.4686278695289183E-2</c:v>
                </c:pt>
                <c:pt idx="631">
                  <c:v>2.5179803712433436E-2</c:v>
                </c:pt>
                <c:pt idx="632">
                  <c:v>2.5683203160870385E-2</c:v>
                </c:pt>
                <c:pt idx="633">
                  <c:v>2.619667445223697E-2</c:v>
                </c:pt>
                <c:pt idx="634">
                  <c:v>2.6720418947907366E-2</c:v>
                </c:pt>
                <c:pt idx="635">
                  <c:v>2.7254642037958514E-2</c:v>
                </c:pt>
                <c:pt idx="636">
                  <c:v>2.7799553221715494E-2</c:v>
                </c:pt>
                <c:pt idx="637">
                  <c:v>2.8355366189908443E-2</c:v>
                </c:pt>
                <c:pt idx="638">
                  <c:v>2.8922298908473035E-2</c:v>
                </c:pt>
                <c:pt idx="639">
                  <c:v>2.9500573704027578E-2</c:v>
                </c:pt>
                <c:pt idx="640">
                  <c:v>3.0090417351060134E-2</c:v>
                </c:pt>
                <c:pt idx="641">
                  <c:v>3.0692061160859894E-2</c:v>
                </c:pt>
                <c:pt idx="642">
                  <c:v>3.1305741072227694E-2</c:v>
                </c:pt>
                <c:pt idx="643">
                  <c:v>3.1931697744001196E-2</c:v>
                </c:pt>
                <c:pt idx="644">
                  <c:v>3.2570176649431098E-2</c:v>
                </c:pt>
                <c:pt idx="645">
                  <c:v>3.3221428172445305E-2</c:v>
                </c:pt>
                <c:pt idx="646">
                  <c:v>3.3885707705838861E-2</c:v>
                </c:pt>
                <c:pt idx="647">
                  <c:v>3.4563275751428126E-2</c:v>
                </c:pt>
                <c:pt idx="648">
                  <c:v>3.5254398022208491E-2</c:v>
                </c:pt>
                <c:pt idx="649">
                  <c:v>3.5959345546555672E-2</c:v>
                </c:pt>
                <c:pt idx="650">
                  <c:v>3.6678394774511479E-2</c:v>
                </c:pt>
                <c:pt idx="651">
                  <c:v>3.7411827686195741E-2</c:v>
                </c:pt>
                <c:pt idx="652">
                  <c:v>3.8159931902386757E-2</c:v>
                </c:pt>
                <c:pt idx="653">
                  <c:v>3.8923000797313985E-2</c:v>
                </c:pt>
                <c:pt idx="654">
                  <c:v>3.9701333613706723E-2</c:v>
                </c:pt>
                <c:pt idx="655">
                  <c:v>4.0495235580144437E-2</c:v>
                </c:pt>
                <c:pt idx="656">
                  <c:v>4.130501803075419E-2</c:v>
                </c:pt>
                <c:pt idx="657">
                  <c:v>4.2130998527302614E-2</c:v>
                </c:pt>
                <c:pt idx="658">
                  <c:v>4.297350098372997E-2</c:v>
                </c:pt>
                <c:pt idx="659">
                  <c:v>4.3832855793175349E-2</c:v>
                </c:pt>
                <c:pt idx="660">
                  <c:v>4.4709399957542618E-2</c:v>
                </c:pt>
                <c:pt idx="661">
                  <c:v>4.5603477219658128E-2</c:v>
                </c:pt>
                <c:pt idx="662">
                  <c:v>4.6515438198071864E-2</c:v>
                </c:pt>
                <c:pt idx="663">
                  <c:v>4.7445640524554952E-2</c:v>
                </c:pt>
                <c:pt idx="664">
                  <c:v>4.8394448984347548E-2</c:v>
                </c:pt>
                <c:pt idx="665">
                  <c:v>4.9362235659211808E-2</c:v>
                </c:pt>
                <c:pt idx="666">
                  <c:v>5.0349380073346425E-2</c:v>
                </c:pt>
                <c:pt idx="667">
                  <c:v>5.1356269342219686E-2</c:v>
                </c:pt>
                <c:pt idx="668">
                  <c:v>5.2383298324379497E-2</c:v>
                </c:pt>
                <c:pt idx="669">
                  <c:v>5.3430869776299857E-2</c:v>
                </c:pt>
                <c:pt idx="670">
                  <c:v>5.4499394510324706E-2</c:v>
                </c:pt>
                <c:pt idx="671">
                  <c:v>5.5589291555770776E-2</c:v>
                </c:pt>
                <c:pt idx="672">
                  <c:v>5.6700988323252856E-2</c:v>
                </c:pt>
                <c:pt idx="673">
                  <c:v>5.7834920772295836E-2</c:v>
                </c:pt>
                <c:pt idx="674">
                  <c:v>5.8991533582299263E-2</c:v>
                </c:pt>
                <c:pt idx="675">
                  <c:v>6.0171280326921414E-2</c:v>
                </c:pt>
                <c:pt idx="676">
                  <c:v>6.1374623651951385E-2</c:v>
                </c:pt>
                <c:pt idx="677">
                  <c:v>6.2602035456738828E-2</c:v>
                </c:pt>
                <c:pt idx="678">
                  <c:v>6.3853997079252517E-2</c:v>
                </c:pt>
                <c:pt idx="679">
                  <c:v>6.5130999484840357E-2</c:v>
                </c:pt>
                <c:pt idx="680">
                  <c:v>6.6433543458764899E-2</c:v>
                </c:pt>
                <c:pt idx="681">
                  <c:v>6.7762139802589647E-2</c:v>
                </c:pt>
                <c:pt idx="682">
                  <c:v>6.9117309534493451E-2</c:v>
                </c:pt>
                <c:pt idx="683">
                  <c:v>7.0499584093591458E-2</c:v>
                </c:pt>
                <c:pt idx="684">
                  <c:v>7.1909505548342467E-2</c:v>
                </c:pt>
                <c:pt idx="685">
                  <c:v>7.3347626809124947E-2</c:v>
                </c:pt>
                <c:pt idx="686">
                  <c:v>7.4814511845064546E-2</c:v>
                </c:pt>
                <c:pt idx="687">
                  <c:v>7.6310735905198573E-2</c:v>
                </c:pt>
                <c:pt idx="688">
                  <c:v>7.7836885744063763E-2</c:v>
                </c:pt>
                <c:pt idx="689">
                  <c:v>7.9393559851796219E-2</c:v>
                </c:pt>
                <c:pt idx="690">
                  <c:v>8.0981368688833322E-2</c:v>
                </c:pt>
                <c:pt idx="691">
                  <c:v>8.2600934925310079E-2</c:v>
                </c:pt>
                <c:pt idx="692">
                  <c:v>8.4252893685243482E-2</c:v>
                </c:pt>
                <c:pt idx="693">
                  <c:v>8.5937892795600657E-2</c:v>
                </c:pt>
                <c:pt idx="694">
                  <c:v>8.7656593040348868E-2</c:v>
                </c:pt>
                <c:pt idx="695">
                  <c:v>8.9409668419586322E-2</c:v>
                </c:pt>
                <c:pt idx="696">
                  <c:v>9.1197806413855956E-2</c:v>
                </c:pt>
                <c:pt idx="697">
                  <c:v>9.3021708253745741E-2</c:v>
                </c:pt>
                <c:pt idx="698">
                  <c:v>9.4882089194881072E-2</c:v>
                </c:pt>
              </c:numCache>
            </c:numRef>
          </c:yVal>
          <c:smooth val="1"/>
        </c:ser>
        <c:ser>
          <c:idx val="30"/>
          <c:order val="28"/>
          <c:tx>
            <c:strRef>
              <c:f>Calculations!$AD$36</c:f>
              <c:strCache>
                <c:ptCount val="1"/>
                <c:pt idx="0">
                  <c:v>Zv</c:v>
                </c:pt>
              </c:strCache>
            </c:strRef>
          </c:tx>
          <c:spPr>
            <a:ln w="12700">
              <a:solidFill>
                <a:srgbClr val="333399"/>
              </a:solidFill>
              <a:prstDash val="solid"/>
            </a:ln>
          </c:spPr>
          <c:marker>
            <c:symbol val="none"/>
          </c:marker>
          <c:dPt>
            <c:idx val="13"/>
            <c:spPr>
              <a:ln w="28575">
                <a:noFill/>
              </a:ln>
            </c:spPr>
          </c:dPt>
          <c:dLbls>
            <c:dLbl>
              <c:idx val="9"/>
              <c:layout>
                <c:manualLayout>
                  <c:x val="0.13006494776388242"/>
                  <c:y val="2.4126218206011157E-2"/>
                </c:manualLayout>
              </c:layout>
              <c:tx>
                <c:rich>
                  <a:bodyPr/>
                  <a:lstStyle/>
                  <a:p>
                    <a:pPr>
                      <a:defRPr sz="800" b="1" i="0" u="none" strike="noStrike" baseline="0">
                        <a:solidFill>
                          <a:srgbClr val="000000"/>
                        </a:solidFill>
                        <a:latin typeface="Arial"/>
                        <a:ea typeface="Arial"/>
                        <a:cs typeface="Arial"/>
                      </a:defRPr>
                    </a:pPr>
                    <a:r>
                      <a:rPr lang="en-US"/>
                      <a:t>Zv</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Calculations!$AD$37:$AD$735</c:f>
              <c:numCache>
                <c:formatCode>0.000E+00</c:formatCode>
                <c:ptCount val="699"/>
                <c:pt idx="0">
                  <c:v>8.9021369567871098E-4</c:v>
                </c:pt>
                <c:pt idx="1">
                  <c:v>8.9021369567871098E-4</c:v>
                </c:pt>
                <c:pt idx="2">
                  <c:v>8.9021369567871098E-4</c:v>
                </c:pt>
                <c:pt idx="3">
                  <c:v>8.9021369567871098E-4</c:v>
                </c:pt>
                <c:pt idx="4">
                  <c:v>8.9021369567871098E-4</c:v>
                </c:pt>
                <c:pt idx="5">
                  <c:v>8.9021369567871098E-4</c:v>
                </c:pt>
                <c:pt idx="6">
                  <c:v>8.9021369567871098E-4</c:v>
                </c:pt>
                <c:pt idx="7">
                  <c:v>8.9021369567871098E-4</c:v>
                </c:pt>
                <c:pt idx="8">
                  <c:v>8.9021369567871098E-4</c:v>
                </c:pt>
                <c:pt idx="9">
                  <c:v>8.9021369567871098E-4</c:v>
                </c:pt>
                <c:pt idx="10">
                  <c:v>8.9021369567871098E-4</c:v>
                </c:pt>
                <c:pt idx="11">
                  <c:v>8.9021369567871098E-4</c:v>
                </c:pt>
                <c:pt idx="12">
                  <c:v>8.9021369567871098E-4</c:v>
                </c:pt>
                <c:pt idx="13">
                  <c:v>8.9021369567871098E-4</c:v>
                </c:pt>
                <c:pt idx="14">
                  <c:v>8.9021369567871098E-4</c:v>
                </c:pt>
                <c:pt idx="15">
                  <c:v>8.9021369567871098E-4</c:v>
                </c:pt>
                <c:pt idx="16">
                  <c:v>8.9021369567871098E-4</c:v>
                </c:pt>
                <c:pt idx="17">
                  <c:v>8.9021369567871098E-4</c:v>
                </c:pt>
                <c:pt idx="18">
                  <c:v>8.9021369567871098E-4</c:v>
                </c:pt>
                <c:pt idx="19">
                  <c:v>8.9021369567871098E-4</c:v>
                </c:pt>
                <c:pt idx="20">
                  <c:v>8.9021369567871098E-4</c:v>
                </c:pt>
                <c:pt idx="21">
                  <c:v>8.9021369567871098E-4</c:v>
                </c:pt>
                <c:pt idx="22">
                  <c:v>8.9021369567871098E-4</c:v>
                </c:pt>
                <c:pt idx="23">
                  <c:v>8.9021369567871098E-4</c:v>
                </c:pt>
                <c:pt idx="24">
                  <c:v>8.9021369567871098E-4</c:v>
                </c:pt>
                <c:pt idx="25">
                  <c:v>8.9021369567871098E-4</c:v>
                </c:pt>
                <c:pt idx="26">
                  <c:v>8.9021369567871098E-4</c:v>
                </c:pt>
                <c:pt idx="27">
                  <c:v>8.9021369567871098E-4</c:v>
                </c:pt>
                <c:pt idx="28">
                  <c:v>8.9021369567871098E-4</c:v>
                </c:pt>
                <c:pt idx="29">
                  <c:v>8.9021369567871098E-4</c:v>
                </c:pt>
                <c:pt idx="30">
                  <c:v>8.9021369567871098E-4</c:v>
                </c:pt>
                <c:pt idx="31">
                  <c:v>8.9021369567871098E-4</c:v>
                </c:pt>
                <c:pt idx="32">
                  <c:v>8.9021369567871098E-4</c:v>
                </c:pt>
                <c:pt idx="33">
                  <c:v>8.9021369567871098E-4</c:v>
                </c:pt>
                <c:pt idx="34">
                  <c:v>8.9021369567871098E-4</c:v>
                </c:pt>
                <c:pt idx="35">
                  <c:v>8.9021369567871098E-4</c:v>
                </c:pt>
                <c:pt idx="36">
                  <c:v>8.9021369567871098E-4</c:v>
                </c:pt>
                <c:pt idx="37">
                  <c:v>8.9021369567871098E-4</c:v>
                </c:pt>
                <c:pt idx="38">
                  <c:v>8.9021369567871098E-4</c:v>
                </c:pt>
                <c:pt idx="39">
                  <c:v>8.9021369567871098E-4</c:v>
                </c:pt>
                <c:pt idx="40">
                  <c:v>8.9021369567871098E-4</c:v>
                </c:pt>
                <c:pt idx="41">
                  <c:v>8.9021369567871098E-4</c:v>
                </c:pt>
                <c:pt idx="42">
                  <c:v>8.9021369567871098E-4</c:v>
                </c:pt>
                <c:pt idx="43">
                  <c:v>8.9021369567871098E-4</c:v>
                </c:pt>
                <c:pt idx="44">
                  <c:v>8.9021369567871098E-4</c:v>
                </c:pt>
                <c:pt idx="45">
                  <c:v>8.9021369567871098E-4</c:v>
                </c:pt>
                <c:pt idx="46">
                  <c:v>8.9021369567871098E-4</c:v>
                </c:pt>
                <c:pt idx="47">
                  <c:v>8.9021369567871098E-4</c:v>
                </c:pt>
                <c:pt idx="48">
                  <c:v>8.9021369567871098E-4</c:v>
                </c:pt>
                <c:pt idx="49">
                  <c:v>8.9021369567871098E-4</c:v>
                </c:pt>
                <c:pt idx="50">
                  <c:v>8.9021369567871098E-4</c:v>
                </c:pt>
                <c:pt idx="51">
                  <c:v>8.9021369567871098E-4</c:v>
                </c:pt>
                <c:pt idx="52">
                  <c:v>8.9021369567871098E-4</c:v>
                </c:pt>
                <c:pt idx="53">
                  <c:v>8.9021369567871098E-4</c:v>
                </c:pt>
                <c:pt idx="54">
                  <c:v>8.9021369567871098E-4</c:v>
                </c:pt>
                <c:pt idx="55">
                  <c:v>8.9021369567871098E-4</c:v>
                </c:pt>
                <c:pt idx="56">
                  <c:v>8.9021369567871098E-4</c:v>
                </c:pt>
                <c:pt idx="57">
                  <c:v>8.9021369567871098E-4</c:v>
                </c:pt>
                <c:pt idx="58">
                  <c:v>8.9021369567871098E-4</c:v>
                </c:pt>
                <c:pt idx="59">
                  <c:v>8.9021369567871098E-4</c:v>
                </c:pt>
                <c:pt idx="60">
                  <c:v>8.9021369567871098E-4</c:v>
                </c:pt>
                <c:pt idx="61">
                  <c:v>8.9021369567871098E-4</c:v>
                </c:pt>
                <c:pt idx="62">
                  <c:v>8.9021369567871098E-4</c:v>
                </c:pt>
                <c:pt idx="63">
                  <c:v>8.9021369567871098E-4</c:v>
                </c:pt>
                <c:pt idx="64">
                  <c:v>8.9021369567871098E-4</c:v>
                </c:pt>
                <c:pt idx="65">
                  <c:v>8.9021369567871098E-4</c:v>
                </c:pt>
                <c:pt idx="66">
                  <c:v>8.9021369567871098E-4</c:v>
                </c:pt>
                <c:pt idx="67">
                  <c:v>8.9021369567871098E-4</c:v>
                </c:pt>
                <c:pt idx="68">
                  <c:v>8.9021369567871098E-4</c:v>
                </c:pt>
                <c:pt idx="69">
                  <c:v>8.9021369567871098E-4</c:v>
                </c:pt>
                <c:pt idx="70">
                  <c:v>8.9021369567871098E-4</c:v>
                </c:pt>
                <c:pt idx="71">
                  <c:v>8.9021369567871098E-4</c:v>
                </c:pt>
                <c:pt idx="72">
                  <c:v>8.9021369567871098E-4</c:v>
                </c:pt>
                <c:pt idx="73">
                  <c:v>8.9021369567871098E-4</c:v>
                </c:pt>
                <c:pt idx="74">
                  <c:v>8.9021369567871098E-4</c:v>
                </c:pt>
                <c:pt idx="75">
                  <c:v>8.9021369567871098E-4</c:v>
                </c:pt>
                <c:pt idx="76">
                  <c:v>8.9021369567871098E-4</c:v>
                </c:pt>
                <c:pt idx="77">
                  <c:v>8.9021369567871098E-4</c:v>
                </c:pt>
                <c:pt idx="78">
                  <c:v>8.9021369567871098E-4</c:v>
                </c:pt>
                <c:pt idx="79">
                  <c:v>8.9021369567871098E-4</c:v>
                </c:pt>
                <c:pt idx="80">
                  <c:v>8.9021369567871098E-4</c:v>
                </c:pt>
                <c:pt idx="81">
                  <c:v>8.9021369567871098E-4</c:v>
                </c:pt>
                <c:pt idx="82">
                  <c:v>8.9021369567871098E-4</c:v>
                </c:pt>
                <c:pt idx="83">
                  <c:v>8.9021369567871098E-4</c:v>
                </c:pt>
                <c:pt idx="84">
                  <c:v>8.9021369567871098E-4</c:v>
                </c:pt>
                <c:pt idx="85">
                  <c:v>8.9021369567871098E-4</c:v>
                </c:pt>
                <c:pt idx="86">
                  <c:v>8.9021369567871098E-4</c:v>
                </c:pt>
                <c:pt idx="87">
                  <c:v>8.9021369567871098E-4</c:v>
                </c:pt>
                <c:pt idx="88">
                  <c:v>8.9021369567871098E-4</c:v>
                </c:pt>
                <c:pt idx="89">
                  <c:v>8.9021369567871098E-4</c:v>
                </c:pt>
                <c:pt idx="90">
                  <c:v>8.9021369567871098E-4</c:v>
                </c:pt>
                <c:pt idx="91">
                  <c:v>8.9021369567871098E-4</c:v>
                </c:pt>
                <c:pt idx="92">
                  <c:v>8.9021369567871098E-4</c:v>
                </c:pt>
                <c:pt idx="93">
                  <c:v>8.9021369567871098E-4</c:v>
                </c:pt>
                <c:pt idx="94">
                  <c:v>8.9021369567871098E-4</c:v>
                </c:pt>
                <c:pt idx="95">
                  <c:v>8.9021369567871098E-4</c:v>
                </c:pt>
                <c:pt idx="96">
                  <c:v>8.9021369567871098E-4</c:v>
                </c:pt>
                <c:pt idx="97">
                  <c:v>8.9021369567871098E-4</c:v>
                </c:pt>
                <c:pt idx="98">
                  <c:v>8.9021369567871098E-4</c:v>
                </c:pt>
                <c:pt idx="99">
                  <c:v>8.9021369567871098E-4</c:v>
                </c:pt>
                <c:pt idx="100">
                  <c:v>8.9021369567871098E-4</c:v>
                </c:pt>
                <c:pt idx="101">
                  <c:v>8.9021369567871098E-4</c:v>
                </c:pt>
                <c:pt idx="102">
                  <c:v>8.9021369567871098E-4</c:v>
                </c:pt>
                <c:pt idx="103">
                  <c:v>8.9021369567871098E-4</c:v>
                </c:pt>
                <c:pt idx="104">
                  <c:v>8.9021369567871098E-4</c:v>
                </c:pt>
                <c:pt idx="105">
                  <c:v>8.9021369567871098E-4</c:v>
                </c:pt>
                <c:pt idx="106">
                  <c:v>8.9021369567871098E-4</c:v>
                </c:pt>
                <c:pt idx="107">
                  <c:v>8.9021369567871098E-4</c:v>
                </c:pt>
                <c:pt idx="108">
                  <c:v>8.9021369567871098E-4</c:v>
                </c:pt>
                <c:pt idx="109">
                  <c:v>8.9021369567871098E-4</c:v>
                </c:pt>
                <c:pt idx="110">
                  <c:v>8.9021369567871098E-4</c:v>
                </c:pt>
                <c:pt idx="111">
                  <c:v>8.9021369567871098E-4</c:v>
                </c:pt>
                <c:pt idx="112">
                  <c:v>8.9021369567871098E-4</c:v>
                </c:pt>
                <c:pt idx="113">
                  <c:v>8.9021369567871098E-4</c:v>
                </c:pt>
                <c:pt idx="114">
                  <c:v>8.9021369567871098E-4</c:v>
                </c:pt>
                <c:pt idx="115">
                  <c:v>8.9021369567871098E-4</c:v>
                </c:pt>
                <c:pt idx="116">
                  <c:v>8.9021369567871098E-4</c:v>
                </c:pt>
                <c:pt idx="117">
                  <c:v>8.9021369567871098E-4</c:v>
                </c:pt>
                <c:pt idx="118">
                  <c:v>8.9021369567871098E-4</c:v>
                </c:pt>
                <c:pt idx="119">
                  <c:v>8.9021369567871098E-4</c:v>
                </c:pt>
                <c:pt idx="120">
                  <c:v>8.9021369567871098E-4</c:v>
                </c:pt>
                <c:pt idx="121">
                  <c:v>8.9021369567871098E-4</c:v>
                </c:pt>
                <c:pt idx="122">
                  <c:v>8.9021369567871098E-4</c:v>
                </c:pt>
                <c:pt idx="123">
                  <c:v>8.9021369567871098E-4</c:v>
                </c:pt>
                <c:pt idx="124">
                  <c:v>8.9021369567871098E-4</c:v>
                </c:pt>
                <c:pt idx="125">
                  <c:v>8.9021369567871098E-4</c:v>
                </c:pt>
                <c:pt idx="126">
                  <c:v>8.9021369567871098E-4</c:v>
                </c:pt>
                <c:pt idx="127">
                  <c:v>8.9021369567871098E-4</c:v>
                </c:pt>
                <c:pt idx="128">
                  <c:v>8.9021369567871098E-4</c:v>
                </c:pt>
                <c:pt idx="129">
                  <c:v>8.9021369567871098E-4</c:v>
                </c:pt>
                <c:pt idx="130">
                  <c:v>8.9021369567871098E-4</c:v>
                </c:pt>
                <c:pt idx="131">
                  <c:v>8.9021369567871098E-4</c:v>
                </c:pt>
                <c:pt idx="132">
                  <c:v>8.9021369567871098E-4</c:v>
                </c:pt>
                <c:pt idx="133">
                  <c:v>8.9021369567871098E-4</c:v>
                </c:pt>
                <c:pt idx="134">
                  <c:v>8.9021369567871098E-4</c:v>
                </c:pt>
                <c:pt idx="135">
                  <c:v>8.9021369567871098E-4</c:v>
                </c:pt>
                <c:pt idx="136">
                  <c:v>8.9021369567871098E-4</c:v>
                </c:pt>
                <c:pt idx="137">
                  <c:v>8.9021369567871098E-4</c:v>
                </c:pt>
                <c:pt idx="138">
                  <c:v>8.9021369567871098E-4</c:v>
                </c:pt>
                <c:pt idx="139">
                  <c:v>8.9021369567871098E-4</c:v>
                </c:pt>
                <c:pt idx="140">
                  <c:v>8.9021369567871098E-4</c:v>
                </c:pt>
                <c:pt idx="141">
                  <c:v>8.9021369567871098E-4</c:v>
                </c:pt>
                <c:pt idx="142">
                  <c:v>8.9021369567871098E-4</c:v>
                </c:pt>
                <c:pt idx="143">
                  <c:v>8.9021369567871098E-4</c:v>
                </c:pt>
                <c:pt idx="144">
                  <c:v>8.9021369567871098E-4</c:v>
                </c:pt>
                <c:pt idx="145">
                  <c:v>8.9021369567871098E-4</c:v>
                </c:pt>
                <c:pt idx="146">
                  <c:v>8.9021369567871098E-4</c:v>
                </c:pt>
                <c:pt idx="147">
                  <c:v>8.9021369567871098E-4</c:v>
                </c:pt>
                <c:pt idx="148">
                  <c:v>8.9021369567871098E-4</c:v>
                </c:pt>
                <c:pt idx="149">
                  <c:v>8.9021369567871098E-4</c:v>
                </c:pt>
                <c:pt idx="150">
                  <c:v>8.9021369567871098E-4</c:v>
                </c:pt>
                <c:pt idx="151">
                  <c:v>8.9021369567871098E-4</c:v>
                </c:pt>
                <c:pt idx="152">
                  <c:v>8.9021369567871098E-4</c:v>
                </c:pt>
                <c:pt idx="153">
                  <c:v>8.9021369567871098E-4</c:v>
                </c:pt>
                <c:pt idx="154">
                  <c:v>8.9021369567871098E-4</c:v>
                </c:pt>
                <c:pt idx="155">
                  <c:v>8.9021369567871098E-4</c:v>
                </c:pt>
                <c:pt idx="156">
                  <c:v>8.9021369567871098E-4</c:v>
                </c:pt>
                <c:pt idx="157">
                  <c:v>8.9021369567871098E-4</c:v>
                </c:pt>
                <c:pt idx="158">
                  <c:v>8.9021369567871098E-4</c:v>
                </c:pt>
                <c:pt idx="159">
                  <c:v>8.9021369567871098E-4</c:v>
                </c:pt>
                <c:pt idx="160">
                  <c:v>8.9021369567871098E-4</c:v>
                </c:pt>
                <c:pt idx="161">
                  <c:v>8.9021369567871098E-4</c:v>
                </c:pt>
                <c:pt idx="162">
                  <c:v>8.9021369567871098E-4</c:v>
                </c:pt>
                <c:pt idx="163">
                  <c:v>8.9021369567871098E-4</c:v>
                </c:pt>
                <c:pt idx="164">
                  <c:v>8.9021369567871098E-4</c:v>
                </c:pt>
                <c:pt idx="165">
                  <c:v>8.9021369567871098E-4</c:v>
                </c:pt>
                <c:pt idx="166">
                  <c:v>8.9021369567871098E-4</c:v>
                </c:pt>
                <c:pt idx="167">
                  <c:v>8.9021369567871098E-4</c:v>
                </c:pt>
                <c:pt idx="168">
                  <c:v>8.9021369567871098E-4</c:v>
                </c:pt>
                <c:pt idx="169">
                  <c:v>8.9021369567871098E-4</c:v>
                </c:pt>
                <c:pt idx="170">
                  <c:v>8.9021369567871098E-4</c:v>
                </c:pt>
                <c:pt idx="171">
                  <c:v>8.9021369567871098E-4</c:v>
                </c:pt>
                <c:pt idx="172">
                  <c:v>8.9021369567871098E-4</c:v>
                </c:pt>
                <c:pt idx="173">
                  <c:v>8.9021369567871098E-4</c:v>
                </c:pt>
                <c:pt idx="174">
                  <c:v>8.9021369567871098E-4</c:v>
                </c:pt>
                <c:pt idx="175">
                  <c:v>8.9021369567871098E-4</c:v>
                </c:pt>
                <c:pt idx="176">
                  <c:v>8.9021369567871098E-4</c:v>
                </c:pt>
                <c:pt idx="177">
                  <c:v>8.9021369567871098E-4</c:v>
                </c:pt>
                <c:pt idx="178">
                  <c:v>8.9021369567871098E-4</c:v>
                </c:pt>
                <c:pt idx="179">
                  <c:v>8.9021369567871098E-4</c:v>
                </c:pt>
                <c:pt idx="180">
                  <c:v>8.9021369567871098E-4</c:v>
                </c:pt>
                <c:pt idx="181">
                  <c:v>8.9021369567871098E-4</c:v>
                </c:pt>
                <c:pt idx="182">
                  <c:v>8.9021369567871098E-4</c:v>
                </c:pt>
                <c:pt idx="183">
                  <c:v>8.9021369567871098E-4</c:v>
                </c:pt>
                <c:pt idx="184">
                  <c:v>8.9021369567871098E-4</c:v>
                </c:pt>
                <c:pt idx="185">
                  <c:v>8.9021369567871098E-4</c:v>
                </c:pt>
                <c:pt idx="186">
                  <c:v>8.9021369567871098E-4</c:v>
                </c:pt>
                <c:pt idx="187">
                  <c:v>8.9021369567871098E-4</c:v>
                </c:pt>
                <c:pt idx="188">
                  <c:v>8.9021369567871098E-4</c:v>
                </c:pt>
                <c:pt idx="189">
                  <c:v>8.9021369567871098E-4</c:v>
                </c:pt>
                <c:pt idx="190">
                  <c:v>8.9021369567871098E-4</c:v>
                </c:pt>
                <c:pt idx="191">
                  <c:v>8.9021369567871098E-4</c:v>
                </c:pt>
                <c:pt idx="192">
                  <c:v>8.9021369567871098E-4</c:v>
                </c:pt>
                <c:pt idx="193">
                  <c:v>8.9021369567871098E-4</c:v>
                </c:pt>
                <c:pt idx="194">
                  <c:v>8.9021369567871098E-4</c:v>
                </c:pt>
                <c:pt idx="195">
                  <c:v>8.9021369567871098E-4</c:v>
                </c:pt>
                <c:pt idx="196">
                  <c:v>8.9021369567871098E-4</c:v>
                </c:pt>
                <c:pt idx="197">
                  <c:v>8.9021369567871098E-4</c:v>
                </c:pt>
                <c:pt idx="198">
                  <c:v>8.9021369567871098E-4</c:v>
                </c:pt>
                <c:pt idx="199">
                  <c:v>8.9021369567871098E-4</c:v>
                </c:pt>
                <c:pt idx="200">
                  <c:v>8.9021369567871098E-4</c:v>
                </c:pt>
                <c:pt idx="201">
                  <c:v>8.9021369567871098E-4</c:v>
                </c:pt>
                <c:pt idx="202">
                  <c:v>8.9021369567871098E-4</c:v>
                </c:pt>
                <c:pt idx="203">
                  <c:v>8.9021369567871098E-4</c:v>
                </c:pt>
                <c:pt idx="204">
                  <c:v>8.9021369567871098E-4</c:v>
                </c:pt>
                <c:pt idx="205">
                  <c:v>8.9021369567871098E-4</c:v>
                </c:pt>
                <c:pt idx="206">
                  <c:v>8.9021369567871098E-4</c:v>
                </c:pt>
                <c:pt idx="207">
                  <c:v>8.9021369567871098E-4</c:v>
                </c:pt>
                <c:pt idx="208">
                  <c:v>8.9021369567871098E-4</c:v>
                </c:pt>
                <c:pt idx="209">
                  <c:v>8.9021369567871098E-4</c:v>
                </c:pt>
                <c:pt idx="210">
                  <c:v>8.9021369567871098E-4</c:v>
                </c:pt>
                <c:pt idx="211">
                  <c:v>8.9021369567871098E-4</c:v>
                </c:pt>
                <c:pt idx="212">
                  <c:v>8.9021369567871098E-4</c:v>
                </c:pt>
                <c:pt idx="213">
                  <c:v>8.9021369567871098E-4</c:v>
                </c:pt>
                <c:pt idx="214">
                  <c:v>8.9021369567871098E-4</c:v>
                </c:pt>
                <c:pt idx="215">
                  <c:v>8.9021369567871098E-4</c:v>
                </c:pt>
                <c:pt idx="216">
                  <c:v>8.9021369567871098E-4</c:v>
                </c:pt>
                <c:pt idx="217">
                  <c:v>8.9021369567871098E-4</c:v>
                </c:pt>
                <c:pt idx="218">
                  <c:v>8.9021369567871098E-4</c:v>
                </c:pt>
                <c:pt idx="219">
                  <c:v>8.9021369567871098E-4</c:v>
                </c:pt>
                <c:pt idx="220">
                  <c:v>8.9021369567871098E-4</c:v>
                </c:pt>
                <c:pt idx="221">
                  <c:v>8.9021369567871098E-4</c:v>
                </c:pt>
                <c:pt idx="222">
                  <c:v>8.9021369567871098E-4</c:v>
                </c:pt>
                <c:pt idx="223">
                  <c:v>8.9021369567871098E-4</c:v>
                </c:pt>
                <c:pt idx="224">
                  <c:v>8.9021369567871098E-4</c:v>
                </c:pt>
                <c:pt idx="225">
                  <c:v>8.9021369567871098E-4</c:v>
                </c:pt>
                <c:pt idx="226">
                  <c:v>8.9021369567871098E-4</c:v>
                </c:pt>
                <c:pt idx="227">
                  <c:v>8.9021369567871098E-4</c:v>
                </c:pt>
                <c:pt idx="228">
                  <c:v>8.9021369567871098E-4</c:v>
                </c:pt>
                <c:pt idx="229">
                  <c:v>8.9021369567871098E-4</c:v>
                </c:pt>
                <c:pt idx="230">
                  <c:v>8.9021369567871098E-4</c:v>
                </c:pt>
                <c:pt idx="231">
                  <c:v>8.9021369567871098E-4</c:v>
                </c:pt>
                <c:pt idx="232">
                  <c:v>8.9021369567871098E-4</c:v>
                </c:pt>
                <c:pt idx="233">
                  <c:v>8.9021369567871098E-4</c:v>
                </c:pt>
                <c:pt idx="234">
                  <c:v>8.9021369567871098E-4</c:v>
                </c:pt>
                <c:pt idx="235">
                  <c:v>8.9021369567871098E-4</c:v>
                </c:pt>
                <c:pt idx="236">
                  <c:v>8.9021369567871098E-4</c:v>
                </c:pt>
                <c:pt idx="237">
                  <c:v>8.9021369567871098E-4</c:v>
                </c:pt>
                <c:pt idx="238">
                  <c:v>8.9021369567871098E-4</c:v>
                </c:pt>
                <c:pt idx="239">
                  <c:v>8.9021369567871098E-4</c:v>
                </c:pt>
                <c:pt idx="240">
                  <c:v>8.9021369567871098E-4</c:v>
                </c:pt>
                <c:pt idx="241">
                  <c:v>8.9021369567871098E-4</c:v>
                </c:pt>
                <c:pt idx="242">
                  <c:v>8.9021369567871098E-4</c:v>
                </c:pt>
                <c:pt idx="243">
                  <c:v>8.9021369567871098E-4</c:v>
                </c:pt>
                <c:pt idx="244">
                  <c:v>8.9021369567871098E-4</c:v>
                </c:pt>
                <c:pt idx="245">
                  <c:v>8.9021369567871098E-4</c:v>
                </c:pt>
                <c:pt idx="246">
                  <c:v>8.9021369567871098E-4</c:v>
                </c:pt>
                <c:pt idx="247">
                  <c:v>8.9021369567871098E-4</c:v>
                </c:pt>
                <c:pt idx="248">
                  <c:v>8.9021369567871098E-4</c:v>
                </c:pt>
                <c:pt idx="249">
                  <c:v>8.9021369567871098E-4</c:v>
                </c:pt>
                <c:pt idx="250">
                  <c:v>8.9021369567871098E-4</c:v>
                </c:pt>
                <c:pt idx="251">
                  <c:v>8.9021369567871098E-4</c:v>
                </c:pt>
                <c:pt idx="252">
                  <c:v>8.9021369567871098E-4</c:v>
                </c:pt>
                <c:pt idx="253">
                  <c:v>8.9021369567871098E-4</c:v>
                </c:pt>
                <c:pt idx="254">
                  <c:v>8.9021369567871098E-4</c:v>
                </c:pt>
                <c:pt idx="255">
                  <c:v>8.9021369567871098E-4</c:v>
                </c:pt>
                <c:pt idx="256">
                  <c:v>8.9021369567871098E-4</c:v>
                </c:pt>
                <c:pt idx="257">
                  <c:v>8.9021369567871098E-4</c:v>
                </c:pt>
                <c:pt idx="258">
                  <c:v>8.9021369567871098E-4</c:v>
                </c:pt>
                <c:pt idx="259">
                  <c:v>8.9021369567871098E-4</c:v>
                </c:pt>
                <c:pt idx="260">
                  <c:v>8.9021369567871098E-4</c:v>
                </c:pt>
                <c:pt idx="261">
                  <c:v>8.9021369567871098E-4</c:v>
                </c:pt>
                <c:pt idx="262">
                  <c:v>8.9021369567871098E-4</c:v>
                </c:pt>
                <c:pt idx="263">
                  <c:v>8.9021369567871098E-4</c:v>
                </c:pt>
                <c:pt idx="264">
                  <c:v>8.9021369567871098E-4</c:v>
                </c:pt>
                <c:pt idx="265">
                  <c:v>8.9021369567871098E-4</c:v>
                </c:pt>
                <c:pt idx="266">
                  <c:v>8.9021369567871098E-4</c:v>
                </c:pt>
                <c:pt idx="267">
                  <c:v>8.9021369567871098E-4</c:v>
                </c:pt>
                <c:pt idx="268">
                  <c:v>8.9021369567871098E-4</c:v>
                </c:pt>
                <c:pt idx="269">
                  <c:v>8.9021369567871098E-4</c:v>
                </c:pt>
                <c:pt idx="270">
                  <c:v>8.9021369567871098E-4</c:v>
                </c:pt>
                <c:pt idx="271">
                  <c:v>8.9021369567871098E-4</c:v>
                </c:pt>
                <c:pt idx="272">
                  <c:v>8.9021369567871098E-4</c:v>
                </c:pt>
                <c:pt idx="273">
                  <c:v>8.9021369567871098E-4</c:v>
                </c:pt>
                <c:pt idx="274">
                  <c:v>8.9021369567871098E-4</c:v>
                </c:pt>
                <c:pt idx="275">
                  <c:v>8.9021369567871098E-4</c:v>
                </c:pt>
                <c:pt idx="276">
                  <c:v>8.9021369567871098E-4</c:v>
                </c:pt>
                <c:pt idx="277">
                  <c:v>8.9021369567871098E-4</c:v>
                </c:pt>
                <c:pt idx="278">
                  <c:v>8.9021369567871098E-4</c:v>
                </c:pt>
                <c:pt idx="279">
                  <c:v>8.9021369567871098E-4</c:v>
                </c:pt>
                <c:pt idx="280">
                  <c:v>8.9021369567871098E-4</c:v>
                </c:pt>
                <c:pt idx="281">
                  <c:v>8.9021369567871098E-4</c:v>
                </c:pt>
                <c:pt idx="282">
                  <c:v>8.9021369567871098E-4</c:v>
                </c:pt>
                <c:pt idx="283">
                  <c:v>8.9021369567871098E-4</c:v>
                </c:pt>
                <c:pt idx="284">
                  <c:v>8.9021369567871098E-4</c:v>
                </c:pt>
                <c:pt idx="285">
                  <c:v>8.9021369567871098E-4</c:v>
                </c:pt>
                <c:pt idx="286">
                  <c:v>8.9021369567871098E-4</c:v>
                </c:pt>
                <c:pt idx="287">
                  <c:v>8.9021369567871098E-4</c:v>
                </c:pt>
                <c:pt idx="288">
                  <c:v>8.9021369567871098E-4</c:v>
                </c:pt>
                <c:pt idx="289">
                  <c:v>8.9021369567871098E-4</c:v>
                </c:pt>
                <c:pt idx="290">
                  <c:v>8.9021369567871098E-4</c:v>
                </c:pt>
                <c:pt idx="291">
                  <c:v>8.9021369567871098E-4</c:v>
                </c:pt>
                <c:pt idx="292">
                  <c:v>8.9021369567871098E-4</c:v>
                </c:pt>
                <c:pt idx="293">
                  <c:v>8.9021369567871098E-4</c:v>
                </c:pt>
                <c:pt idx="294">
                  <c:v>8.9021369567871098E-4</c:v>
                </c:pt>
                <c:pt idx="295">
                  <c:v>8.9021369567871098E-4</c:v>
                </c:pt>
                <c:pt idx="296">
                  <c:v>8.9021369567871098E-4</c:v>
                </c:pt>
                <c:pt idx="297">
                  <c:v>8.9021369567871098E-4</c:v>
                </c:pt>
                <c:pt idx="298">
                  <c:v>8.9021369567871098E-4</c:v>
                </c:pt>
                <c:pt idx="299">
                  <c:v>8.9021369567871098E-4</c:v>
                </c:pt>
                <c:pt idx="300">
                  <c:v>8.9021369567871098E-4</c:v>
                </c:pt>
                <c:pt idx="301">
                  <c:v>8.9021369567871098E-4</c:v>
                </c:pt>
                <c:pt idx="302">
                  <c:v>8.9021369567871098E-4</c:v>
                </c:pt>
                <c:pt idx="303">
                  <c:v>8.9021369567871098E-4</c:v>
                </c:pt>
                <c:pt idx="304">
                  <c:v>8.9021369567871098E-4</c:v>
                </c:pt>
                <c:pt idx="305">
                  <c:v>8.9021369567871098E-4</c:v>
                </c:pt>
                <c:pt idx="306">
                  <c:v>8.9021369567871098E-4</c:v>
                </c:pt>
                <c:pt idx="307">
                  <c:v>8.9021369567871098E-4</c:v>
                </c:pt>
                <c:pt idx="308">
                  <c:v>8.9021369567871098E-4</c:v>
                </c:pt>
                <c:pt idx="309">
                  <c:v>8.9021369567871098E-4</c:v>
                </c:pt>
                <c:pt idx="310">
                  <c:v>8.9021369567871098E-4</c:v>
                </c:pt>
                <c:pt idx="311">
                  <c:v>8.9021369567871098E-4</c:v>
                </c:pt>
                <c:pt idx="312">
                  <c:v>8.9021369567871098E-4</c:v>
                </c:pt>
                <c:pt idx="313">
                  <c:v>8.9021369567871098E-4</c:v>
                </c:pt>
                <c:pt idx="314">
                  <c:v>8.9021369567871098E-4</c:v>
                </c:pt>
                <c:pt idx="315">
                  <c:v>8.9021369567871098E-4</c:v>
                </c:pt>
                <c:pt idx="316">
                  <c:v>8.9021369567871098E-4</c:v>
                </c:pt>
                <c:pt idx="317">
                  <c:v>8.9021369567871098E-4</c:v>
                </c:pt>
                <c:pt idx="318">
                  <c:v>8.9021369567871098E-4</c:v>
                </c:pt>
                <c:pt idx="319">
                  <c:v>8.9021369567871098E-4</c:v>
                </c:pt>
                <c:pt idx="320">
                  <c:v>8.9021369567871098E-4</c:v>
                </c:pt>
                <c:pt idx="321">
                  <c:v>8.9021369567871098E-4</c:v>
                </c:pt>
                <c:pt idx="322">
                  <c:v>8.9021369567871098E-4</c:v>
                </c:pt>
                <c:pt idx="323">
                  <c:v>8.9021369567871098E-4</c:v>
                </c:pt>
                <c:pt idx="324">
                  <c:v>8.9021369567871098E-4</c:v>
                </c:pt>
                <c:pt idx="325">
                  <c:v>8.9021369567871098E-4</c:v>
                </c:pt>
                <c:pt idx="326">
                  <c:v>8.9021369567871098E-4</c:v>
                </c:pt>
                <c:pt idx="327">
                  <c:v>8.9021369567871098E-4</c:v>
                </c:pt>
                <c:pt idx="328">
                  <c:v>8.9021369567871098E-4</c:v>
                </c:pt>
                <c:pt idx="329">
                  <c:v>8.9021369567871098E-4</c:v>
                </c:pt>
                <c:pt idx="330">
                  <c:v>8.9021369567871098E-4</c:v>
                </c:pt>
                <c:pt idx="331">
                  <c:v>8.9021369567871098E-4</c:v>
                </c:pt>
                <c:pt idx="332">
                  <c:v>8.9021369567871098E-4</c:v>
                </c:pt>
                <c:pt idx="333">
                  <c:v>8.9021369567871098E-4</c:v>
                </c:pt>
                <c:pt idx="334">
                  <c:v>8.9021369567871098E-4</c:v>
                </c:pt>
                <c:pt idx="335">
                  <c:v>8.9021369567871098E-4</c:v>
                </c:pt>
                <c:pt idx="336">
                  <c:v>8.9021369567871098E-4</c:v>
                </c:pt>
                <c:pt idx="337">
                  <c:v>8.9021369567871098E-4</c:v>
                </c:pt>
                <c:pt idx="338">
                  <c:v>8.9021369567871098E-4</c:v>
                </c:pt>
                <c:pt idx="339">
                  <c:v>8.9021369567871098E-4</c:v>
                </c:pt>
                <c:pt idx="340">
                  <c:v>8.9021369567871098E-4</c:v>
                </c:pt>
                <c:pt idx="341">
                  <c:v>8.9021369567871098E-4</c:v>
                </c:pt>
                <c:pt idx="342">
                  <c:v>8.9021369567871098E-4</c:v>
                </c:pt>
                <c:pt idx="343">
                  <c:v>8.9021369567871098E-4</c:v>
                </c:pt>
                <c:pt idx="344">
                  <c:v>8.9021369567871098E-4</c:v>
                </c:pt>
                <c:pt idx="345">
                  <c:v>8.9021369567871098E-4</c:v>
                </c:pt>
                <c:pt idx="346">
                  <c:v>8.9021369567871098E-4</c:v>
                </c:pt>
                <c:pt idx="347">
                  <c:v>8.9021369567871098E-4</c:v>
                </c:pt>
                <c:pt idx="348">
                  <c:v>8.9021369567871098E-4</c:v>
                </c:pt>
                <c:pt idx="349">
                  <c:v>8.9021369567871098E-4</c:v>
                </c:pt>
                <c:pt idx="350">
                  <c:v>8.9021369567871098E-4</c:v>
                </c:pt>
                <c:pt idx="351">
                  <c:v>8.9021369567871098E-4</c:v>
                </c:pt>
                <c:pt idx="352">
                  <c:v>8.9021369567871098E-4</c:v>
                </c:pt>
                <c:pt idx="353">
                  <c:v>8.9021369567871098E-4</c:v>
                </c:pt>
                <c:pt idx="354">
                  <c:v>8.9021369567871098E-4</c:v>
                </c:pt>
                <c:pt idx="355">
                  <c:v>8.9021369567871098E-4</c:v>
                </c:pt>
                <c:pt idx="356">
                  <c:v>8.9021369567871098E-4</c:v>
                </c:pt>
                <c:pt idx="357">
                  <c:v>8.9021369567871098E-4</c:v>
                </c:pt>
                <c:pt idx="358">
                  <c:v>8.9021369567871098E-4</c:v>
                </c:pt>
                <c:pt idx="359">
                  <c:v>8.9021369567871098E-4</c:v>
                </c:pt>
                <c:pt idx="360">
                  <c:v>8.9021369567871098E-4</c:v>
                </c:pt>
                <c:pt idx="361">
                  <c:v>8.9021369567871098E-4</c:v>
                </c:pt>
                <c:pt idx="362">
                  <c:v>8.9021369567871098E-4</c:v>
                </c:pt>
                <c:pt idx="363">
                  <c:v>8.9021369567871098E-4</c:v>
                </c:pt>
                <c:pt idx="364">
                  <c:v>8.9021369567871098E-4</c:v>
                </c:pt>
                <c:pt idx="365">
                  <c:v>8.9021369567871098E-4</c:v>
                </c:pt>
                <c:pt idx="366">
                  <c:v>8.9021369567871098E-4</c:v>
                </c:pt>
                <c:pt idx="367">
                  <c:v>8.9021369567871098E-4</c:v>
                </c:pt>
                <c:pt idx="368">
                  <c:v>8.9021369567871098E-4</c:v>
                </c:pt>
                <c:pt idx="369">
                  <c:v>8.9021369567871098E-4</c:v>
                </c:pt>
                <c:pt idx="370">
                  <c:v>8.9021369567871098E-4</c:v>
                </c:pt>
                <c:pt idx="371">
                  <c:v>8.9021369567871098E-4</c:v>
                </c:pt>
                <c:pt idx="372">
                  <c:v>8.9021369567871098E-4</c:v>
                </c:pt>
                <c:pt idx="373">
                  <c:v>8.9021369567871098E-4</c:v>
                </c:pt>
                <c:pt idx="374">
                  <c:v>8.9021369567871098E-4</c:v>
                </c:pt>
                <c:pt idx="375">
                  <c:v>8.9021369567871098E-4</c:v>
                </c:pt>
                <c:pt idx="376">
                  <c:v>8.9021369567871098E-4</c:v>
                </c:pt>
                <c:pt idx="377">
                  <c:v>8.9021369567871098E-4</c:v>
                </c:pt>
                <c:pt idx="378">
                  <c:v>8.9021369567871098E-4</c:v>
                </c:pt>
                <c:pt idx="379">
                  <c:v>8.9021369567871098E-4</c:v>
                </c:pt>
                <c:pt idx="380">
                  <c:v>8.9021369567871098E-4</c:v>
                </c:pt>
                <c:pt idx="381">
                  <c:v>8.9021369567871098E-4</c:v>
                </c:pt>
                <c:pt idx="382">
                  <c:v>8.9021369567871098E-4</c:v>
                </c:pt>
                <c:pt idx="383">
                  <c:v>8.9021369567871098E-4</c:v>
                </c:pt>
                <c:pt idx="384">
                  <c:v>8.9021369567871098E-4</c:v>
                </c:pt>
                <c:pt idx="385">
                  <c:v>8.9021369567871098E-4</c:v>
                </c:pt>
                <c:pt idx="386">
                  <c:v>8.9021369567871098E-4</c:v>
                </c:pt>
                <c:pt idx="387">
                  <c:v>8.9021369567871098E-4</c:v>
                </c:pt>
                <c:pt idx="388">
                  <c:v>8.9021369567871098E-4</c:v>
                </c:pt>
                <c:pt idx="389">
                  <c:v>8.9021369567871098E-4</c:v>
                </c:pt>
                <c:pt idx="390">
                  <c:v>8.9021369567871098E-4</c:v>
                </c:pt>
                <c:pt idx="391">
                  <c:v>8.9021369567871098E-4</c:v>
                </c:pt>
                <c:pt idx="392">
                  <c:v>8.9021369567871098E-4</c:v>
                </c:pt>
                <c:pt idx="393">
                  <c:v>8.9021369567871098E-4</c:v>
                </c:pt>
                <c:pt idx="394">
                  <c:v>8.9021369567871098E-4</c:v>
                </c:pt>
                <c:pt idx="395">
                  <c:v>8.9021369567871098E-4</c:v>
                </c:pt>
                <c:pt idx="396">
                  <c:v>8.9021369567871098E-4</c:v>
                </c:pt>
                <c:pt idx="397">
                  <c:v>8.9021369567871098E-4</c:v>
                </c:pt>
                <c:pt idx="398">
                  <c:v>8.9021369567871098E-4</c:v>
                </c:pt>
                <c:pt idx="399">
                  <c:v>8.9021369567871098E-4</c:v>
                </c:pt>
                <c:pt idx="400">
                  <c:v>8.9021369567871098E-4</c:v>
                </c:pt>
                <c:pt idx="401">
                  <c:v>8.9021369567871098E-4</c:v>
                </c:pt>
                <c:pt idx="402">
                  <c:v>8.9021369567871098E-4</c:v>
                </c:pt>
                <c:pt idx="403">
                  <c:v>8.9021369567871098E-4</c:v>
                </c:pt>
                <c:pt idx="404">
                  <c:v>8.9021369567871098E-4</c:v>
                </c:pt>
                <c:pt idx="405">
                  <c:v>8.9021369567871098E-4</c:v>
                </c:pt>
                <c:pt idx="406">
                  <c:v>8.9021369567871098E-4</c:v>
                </c:pt>
                <c:pt idx="407">
                  <c:v>8.9021369567871098E-4</c:v>
                </c:pt>
                <c:pt idx="408">
                  <c:v>8.9021369567871098E-4</c:v>
                </c:pt>
                <c:pt idx="409">
                  <c:v>8.9021369567871098E-4</c:v>
                </c:pt>
                <c:pt idx="410">
                  <c:v>8.9021369567871098E-4</c:v>
                </c:pt>
                <c:pt idx="411">
                  <c:v>8.9021369567871098E-4</c:v>
                </c:pt>
                <c:pt idx="412">
                  <c:v>8.9021369567871098E-4</c:v>
                </c:pt>
                <c:pt idx="413">
                  <c:v>8.9021369567871098E-4</c:v>
                </c:pt>
                <c:pt idx="414">
                  <c:v>8.9021369567871098E-4</c:v>
                </c:pt>
                <c:pt idx="415">
                  <c:v>8.9021369567871098E-4</c:v>
                </c:pt>
                <c:pt idx="416">
                  <c:v>8.9021369567871098E-4</c:v>
                </c:pt>
                <c:pt idx="417">
                  <c:v>8.9021369567871098E-4</c:v>
                </c:pt>
                <c:pt idx="418">
                  <c:v>8.9021369567871098E-4</c:v>
                </c:pt>
                <c:pt idx="419">
                  <c:v>8.9021369567871098E-4</c:v>
                </c:pt>
                <c:pt idx="420">
                  <c:v>8.9021369567871098E-4</c:v>
                </c:pt>
                <c:pt idx="421">
                  <c:v>8.9021369567871098E-4</c:v>
                </c:pt>
                <c:pt idx="422">
                  <c:v>8.9021369567871098E-4</c:v>
                </c:pt>
                <c:pt idx="423">
                  <c:v>8.9021369567871098E-4</c:v>
                </c:pt>
                <c:pt idx="424">
                  <c:v>8.9021369567871098E-4</c:v>
                </c:pt>
                <c:pt idx="425">
                  <c:v>8.9021369567871098E-4</c:v>
                </c:pt>
                <c:pt idx="426">
                  <c:v>8.9021369567871098E-4</c:v>
                </c:pt>
                <c:pt idx="427">
                  <c:v>8.9021369567871098E-4</c:v>
                </c:pt>
                <c:pt idx="428">
                  <c:v>8.9021369567871098E-4</c:v>
                </c:pt>
                <c:pt idx="429">
                  <c:v>8.9021369567871098E-4</c:v>
                </c:pt>
                <c:pt idx="430">
                  <c:v>8.9021369567871098E-4</c:v>
                </c:pt>
                <c:pt idx="431">
                  <c:v>8.9021369567871098E-4</c:v>
                </c:pt>
                <c:pt idx="432">
                  <c:v>8.9021369567871098E-4</c:v>
                </c:pt>
                <c:pt idx="433">
                  <c:v>8.9021369567871098E-4</c:v>
                </c:pt>
                <c:pt idx="434">
                  <c:v>8.9021369567871098E-4</c:v>
                </c:pt>
                <c:pt idx="435">
                  <c:v>8.9021369567871098E-4</c:v>
                </c:pt>
                <c:pt idx="436">
                  <c:v>8.9021369567871098E-4</c:v>
                </c:pt>
                <c:pt idx="437">
                  <c:v>8.9021369567871098E-4</c:v>
                </c:pt>
                <c:pt idx="438">
                  <c:v>8.9021369567871098E-4</c:v>
                </c:pt>
                <c:pt idx="439">
                  <c:v>8.9021369567871098E-4</c:v>
                </c:pt>
                <c:pt idx="440">
                  <c:v>8.9021369567871098E-4</c:v>
                </c:pt>
                <c:pt idx="441">
                  <c:v>8.9021369567871098E-4</c:v>
                </c:pt>
                <c:pt idx="442">
                  <c:v>8.9021369567871098E-4</c:v>
                </c:pt>
                <c:pt idx="443">
                  <c:v>8.9021369567871098E-4</c:v>
                </c:pt>
                <c:pt idx="444">
                  <c:v>8.9021369567871098E-4</c:v>
                </c:pt>
                <c:pt idx="445">
                  <c:v>8.9021369567871098E-4</c:v>
                </c:pt>
                <c:pt idx="446">
                  <c:v>8.9021369567871098E-4</c:v>
                </c:pt>
                <c:pt idx="447">
                  <c:v>8.9021369567871098E-4</c:v>
                </c:pt>
                <c:pt idx="448">
                  <c:v>8.9021369567871098E-4</c:v>
                </c:pt>
                <c:pt idx="449">
                  <c:v>8.9021369567871098E-4</c:v>
                </c:pt>
                <c:pt idx="450">
                  <c:v>8.9021369567871098E-4</c:v>
                </c:pt>
                <c:pt idx="451">
                  <c:v>8.9021369567871098E-4</c:v>
                </c:pt>
                <c:pt idx="452">
                  <c:v>8.9021369567871098E-4</c:v>
                </c:pt>
                <c:pt idx="453">
                  <c:v>8.9021369567871098E-4</c:v>
                </c:pt>
                <c:pt idx="454">
                  <c:v>8.9021369567871098E-4</c:v>
                </c:pt>
                <c:pt idx="455">
                  <c:v>8.9021369567871098E-4</c:v>
                </c:pt>
                <c:pt idx="456">
                  <c:v>8.9021369567871098E-4</c:v>
                </c:pt>
                <c:pt idx="457">
                  <c:v>8.9021369567871098E-4</c:v>
                </c:pt>
                <c:pt idx="458">
                  <c:v>8.9021369567871098E-4</c:v>
                </c:pt>
                <c:pt idx="459">
                  <c:v>8.9021369567871098E-4</c:v>
                </c:pt>
                <c:pt idx="460">
                  <c:v>8.9021369567871098E-4</c:v>
                </c:pt>
                <c:pt idx="461">
                  <c:v>8.9021369567871098E-4</c:v>
                </c:pt>
                <c:pt idx="462">
                  <c:v>8.9021369567871098E-4</c:v>
                </c:pt>
                <c:pt idx="463">
                  <c:v>8.9021369567871098E-4</c:v>
                </c:pt>
                <c:pt idx="464">
                  <c:v>8.9021369567871098E-4</c:v>
                </c:pt>
                <c:pt idx="465">
                  <c:v>8.9021369567871098E-4</c:v>
                </c:pt>
                <c:pt idx="466">
                  <c:v>8.9021369567871098E-4</c:v>
                </c:pt>
                <c:pt idx="467">
                  <c:v>8.9021369567871098E-4</c:v>
                </c:pt>
                <c:pt idx="468">
                  <c:v>8.9021369567871098E-4</c:v>
                </c:pt>
                <c:pt idx="469">
                  <c:v>8.9021369567871098E-4</c:v>
                </c:pt>
                <c:pt idx="470">
                  <c:v>8.9021369567871098E-4</c:v>
                </c:pt>
                <c:pt idx="471">
                  <c:v>8.9021369567871098E-4</c:v>
                </c:pt>
                <c:pt idx="472">
                  <c:v>8.9021369567871098E-4</c:v>
                </c:pt>
                <c:pt idx="473">
                  <c:v>8.9021369567871098E-4</c:v>
                </c:pt>
                <c:pt idx="474">
                  <c:v>8.9021369567871098E-4</c:v>
                </c:pt>
                <c:pt idx="475">
                  <c:v>8.9021369567871098E-4</c:v>
                </c:pt>
                <c:pt idx="476">
                  <c:v>8.9021369567871098E-4</c:v>
                </c:pt>
                <c:pt idx="477">
                  <c:v>8.9021369567871098E-4</c:v>
                </c:pt>
                <c:pt idx="478">
                  <c:v>8.9021369567871098E-4</c:v>
                </c:pt>
                <c:pt idx="479">
                  <c:v>8.9021369567871098E-4</c:v>
                </c:pt>
                <c:pt idx="480">
                  <c:v>8.9021369567871098E-4</c:v>
                </c:pt>
                <c:pt idx="481">
                  <c:v>8.9021369567871098E-4</c:v>
                </c:pt>
                <c:pt idx="482">
                  <c:v>8.9021369567871098E-4</c:v>
                </c:pt>
                <c:pt idx="483">
                  <c:v>8.9021369567871098E-4</c:v>
                </c:pt>
                <c:pt idx="484">
                  <c:v>8.9021369567871098E-4</c:v>
                </c:pt>
                <c:pt idx="485">
                  <c:v>8.9021369567871098E-4</c:v>
                </c:pt>
                <c:pt idx="486">
                  <c:v>8.9021369567871098E-4</c:v>
                </c:pt>
                <c:pt idx="487">
                  <c:v>8.9021369567871098E-4</c:v>
                </c:pt>
                <c:pt idx="488">
                  <c:v>8.9021369567871098E-4</c:v>
                </c:pt>
                <c:pt idx="489">
                  <c:v>8.9021369567871098E-4</c:v>
                </c:pt>
                <c:pt idx="490">
                  <c:v>8.9021369567871098E-4</c:v>
                </c:pt>
                <c:pt idx="491">
                  <c:v>8.9021369567871098E-4</c:v>
                </c:pt>
                <c:pt idx="492">
                  <c:v>8.9021369567871098E-4</c:v>
                </c:pt>
                <c:pt idx="493">
                  <c:v>8.9021369567871098E-4</c:v>
                </c:pt>
                <c:pt idx="494">
                  <c:v>8.9021369567871098E-4</c:v>
                </c:pt>
                <c:pt idx="495">
                  <c:v>8.9021369567871098E-4</c:v>
                </c:pt>
                <c:pt idx="496">
                  <c:v>8.9021369567871098E-4</c:v>
                </c:pt>
                <c:pt idx="497">
                  <c:v>8.9021369567871098E-4</c:v>
                </c:pt>
                <c:pt idx="498">
                  <c:v>8.9021369567871098E-4</c:v>
                </c:pt>
                <c:pt idx="499">
                  <c:v>8.9021369567871098E-4</c:v>
                </c:pt>
                <c:pt idx="500">
                  <c:v>8.9021369567871098E-4</c:v>
                </c:pt>
                <c:pt idx="501">
                  <c:v>8.9021369567871098E-4</c:v>
                </c:pt>
                <c:pt idx="502">
                  <c:v>8.9021369567871098E-4</c:v>
                </c:pt>
                <c:pt idx="503">
                  <c:v>8.9021369567871098E-4</c:v>
                </c:pt>
                <c:pt idx="504">
                  <c:v>8.9021369567871098E-4</c:v>
                </c:pt>
                <c:pt idx="505">
                  <c:v>8.9021369567871098E-4</c:v>
                </c:pt>
                <c:pt idx="506">
                  <c:v>8.9021369567871098E-4</c:v>
                </c:pt>
                <c:pt idx="507">
                  <c:v>8.9021369567871098E-4</c:v>
                </c:pt>
                <c:pt idx="508">
                  <c:v>8.9021369567871098E-4</c:v>
                </c:pt>
                <c:pt idx="509">
                  <c:v>8.9021369567871098E-4</c:v>
                </c:pt>
                <c:pt idx="510">
                  <c:v>8.9021369567871098E-4</c:v>
                </c:pt>
                <c:pt idx="511">
                  <c:v>8.9021369567871098E-4</c:v>
                </c:pt>
                <c:pt idx="512">
                  <c:v>8.9021369567871098E-4</c:v>
                </c:pt>
                <c:pt idx="513">
                  <c:v>8.9021369567871098E-4</c:v>
                </c:pt>
                <c:pt idx="514">
                  <c:v>8.9021369567871098E-4</c:v>
                </c:pt>
                <c:pt idx="515">
                  <c:v>8.9021369567871098E-4</c:v>
                </c:pt>
                <c:pt idx="516">
                  <c:v>8.9021369567871098E-4</c:v>
                </c:pt>
                <c:pt idx="517">
                  <c:v>8.9021369567871098E-4</c:v>
                </c:pt>
                <c:pt idx="518">
                  <c:v>8.9021369567871098E-4</c:v>
                </c:pt>
                <c:pt idx="519">
                  <c:v>8.9021369567871098E-4</c:v>
                </c:pt>
                <c:pt idx="520">
                  <c:v>8.9021369567871098E-4</c:v>
                </c:pt>
                <c:pt idx="521">
                  <c:v>8.9021369567871098E-4</c:v>
                </c:pt>
                <c:pt idx="522">
                  <c:v>8.9021369567871098E-4</c:v>
                </c:pt>
                <c:pt idx="523">
                  <c:v>8.9021369567871098E-4</c:v>
                </c:pt>
                <c:pt idx="524">
                  <c:v>8.9021369567871098E-4</c:v>
                </c:pt>
                <c:pt idx="525">
                  <c:v>8.9021369567871098E-4</c:v>
                </c:pt>
                <c:pt idx="526">
                  <c:v>8.9021369567871098E-4</c:v>
                </c:pt>
                <c:pt idx="527">
                  <c:v>8.9021369567871098E-4</c:v>
                </c:pt>
                <c:pt idx="528">
                  <c:v>8.9021369567871098E-4</c:v>
                </c:pt>
                <c:pt idx="529">
                  <c:v>8.9021369567871098E-4</c:v>
                </c:pt>
                <c:pt idx="530">
                  <c:v>8.9021369567871098E-4</c:v>
                </c:pt>
                <c:pt idx="531">
                  <c:v>8.9021369567871098E-4</c:v>
                </c:pt>
                <c:pt idx="532">
                  <c:v>8.9021369567871098E-4</c:v>
                </c:pt>
                <c:pt idx="533">
                  <c:v>8.9021369567871098E-4</c:v>
                </c:pt>
                <c:pt idx="534">
                  <c:v>8.9021369567871098E-4</c:v>
                </c:pt>
                <c:pt idx="535">
                  <c:v>8.9021369567871098E-4</c:v>
                </c:pt>
                <c:pt idx="536">
                  <c:v>8.9021369567871098E-4</c:v>
                </c:pt>
                <c:pt idx="537">
                  <c:v>8.9021369567871098E-4</c:v>
                </c:pt>
                <c:pt idx="538">
                  <c:v>8.9021369567871098E-4</c:v>
                </c:pt>
                <c:pt idx="539">
                  <c:v>8.9021369567871098E-4</c:v>
                </c:pt>
                <c:pt idx="540">
                  <c:v>8.9021369567871098E-4</c:v>
                </c:pt>
                <c:pt idx="541">
                  <c:v>8.9021369567871098E-4</c:v>
                </c:pt>
                <c:pt idx="542">
                  <c:v>8.9021369567871098E-4</c:v>
                </c:pt>
                <c:pt idx="543">
                  <c:v>8.9021369567871098E-4</c:v>
                </c:pt>
                <c:pt idx="544">
                  <c:v>8.9021369567871098E-4</c:v>
                </c:pt>
                <c:pt idx="545">
                  <c:v>8.9021369567871098E-4</c:v>
                </c:pt>
                <c:pt idx="546">
                  <c:v>8.9021369567871098E-4</c:v>
                </c:pt>
                <c:pt idx="547">
                  <c:v>8.9021369567871098E-4</c:v>
                </c:pt>
                <c:pt idx="548">
                  <c:v>8.9021369567871098E-4</c:v>
                </c:pt>
                <c:pt idx="549">
                  <c:v>8.9021369567871098E-4</c:v>
                </c:pt>
                <c:pt idx="550">
                  <c:v>8.9021369567871098E-4</c:v>
                </c:pt>
                <c:pt idx="551">
                  <c:v>8.9021369567871098E-4</c:v>
                </c:pt>
                <c:pt idx="552">
                  <c:v>8.9021369567871098E-4</c:v>
                </c:pt>
                <c:pt idx="553">
                  <c:v>8.9021369567871098E-4</c:v>
                </c:pt>
                <c:pt idx="554">
                  <c:v>8.9021369567871098E-4</c:v>
                </c:pt>
                <c:pt idx="555">
                  <c:v>8.9021369567871098E-4</c:v>
                </c:pt>
                <c:pt idx="556">
                  <c:v>8.9021369567871098E-4</c:v>
                </c:pt>
                <c:pt idx="557">
                  <c:v>8.9021369567871098E-4</c:v>
                </c:pt>
                <c:pt idx="558">
                  <c:v>8.9021369567871098E-4</c:v>
                </c:pt>
                <c:pt idx="559">
                  <c:v>8.9021369567871098E-4</c:v>
                </c:pt>
                <c:pt idx="560">
                  <c:v>8.9021369567871098E-4</c:v>
                </c:pt>
                <c:pt idx="561">
                  <c:v>8.9021369567871098E-4</c:v>
                </c:pt>
                <c:pt idx="562">
                  <c:v>8.9021369567871098E-4</c:v>
                </c:pt>
                <c:pt idx="563">
                  <c:v>8.9021369567871098E-4</c:v>
                </c:pt>
                <c:pt idx="564">
                  <c:v>8.9021369567871098E-4</c:v>
                </c:pt>
                <c:pt idx="565">
                  <c:v>8.9021369567871098E-4</c:v>
                </c:pt>
                <c:pt idx="566">
                  <c:v>8.9021369567871098E-4</c:v>
                </c:pt>
                <c:pt idx="567">
                  <c:v>8.9021369567871098E-4</c:v>
                </c:pt>
                <c:pt idx="568">
                  <c:v>8.9021369567871098E-4</c:v>
                </c:pt>
                <c:pt idx="569">
                  <c:v>8.9021369567871098E-4</c:v>
                </c:pt>
                <c:pt idx="570">
                  <c:v>8.9021369567871098E-4</c:v>
                </c:pt>
                <c:pt idx="571">
                  <c:v>8.9021369567871098E-4</c:v>
                </c:pt>
                <c:pt idx="572">
                  <c:v>8.9021369567871098E-4</c:v>
                </c:pt>
                <c:pt idx="573">
                  <c:v>8.9021369567871098E-4</c:v>
                </c:pt>
                <c:pt idx="574">
                  <c:v>8.9021369567871098E-4</c:v>
                </c:pt>
                <c:pt idx="575">
                  <c:v>8.9021369567871098E-4</c:v>
                </c:pt>
                <c:pt idx="576">
                  <c:v>8.9021369567871098E-4</c:v>
                </c:pt>
                <c:pt idx="577">
                  <c:v>8.9021369567871098E-4</c:v>
                </c:pt>
                <c:pt idx="578">
                  <c:v>8.9021369567871098E-4</c:v>
                </c:pt>
                <c:pt idx="579">
                  <c:v>8.9021369567871098E-4</c:v>
                </c:pt>
                <c:pt idx="580">
                  <c:v>8.9021369567871098E-4</c:v>
                </c:pt>
                <c:pt idx="581">
                  <c:v>8.9021369567871098E-4</c:v>
                </c:pt>
                <c:pt idx="582">
                  <c:v>8.9021369567871098E-4</c:v>
                </c:pt>
                <c:pt idx="583">
                  <c:v>8.9021369567871098E-4</c:v>
                </c:pt>
                <c:pt idx="584">
                  <c:v>8.9021369567871098E-4</c:v>
                </c:pt>
                <c:pt idx="585">
                  <c:v>8.9021369567871098E-4</c:v>
                </c:pt>
                <c:pt idx="586">
                  <c:v>8.9021369567871098E-4</c:v>
                </c:pt>
                <c:pt idx="587">
                  <c:v>8.9021369567871098E-4</c:v>
                </c:pt>
                <c:pt idx="588">
                  <c:v>8.9021369567871098E-4</c:v>
                </c:pt>
                <c:pt idx="589">
                  <c:v>8.9021369567871098E-4</c:v>
                </c:pt>
                <c:pt idx="590">
                  <c:v>8.9021369567871098E-4</c:v>
                </c:pt>
                <c:pt idx="591">
                  <c:v>8.9021369567871098E-4</c:v>
                </c:pt>
                <c:pt idx="592">
                  <c:v>8.9021369567871098E-4</c:v>
                </c:pt>
                <c:pt idx="593">
                  <c:v>8.9021369567871098E-4</c:v>
                </c:pt>
                <c:pt idx="594">
                  <c:v>8.9021369567871098E-4</c:v>
                </c:pt>
                <c:pt idx="595">
                  <c:v>8.9021369567871098E-4</c:v>
                </c:pt>
                <c:pt idx="596">
                  <c:v>8.9021369567871098E-4</c:v>
                </c:pt>
                <c:pt idx="597">
                  <c:v>8.9021369567871098E-4</c:v>
                </c:pt>
                <c:pt idx="598">
                  <c:v>8.9021369567871098E-4</c:v>
                </c:pt>
                <c:pt idx="599">
                  <c:v>8.9021369567871098E-4</c:v>
                </c:pt>
                <c:pt idx="600">
                  <c:v>8.9021369567871098E-4</c:v>
                </c:pt>
                <c:pt idx="601">
                  <c:v>8.9021369567871098E-4</c:v>
                </c:pt>
                <c:pt idx="602">
                  <c:v>8.9021369567871098E-4</c:v>
                </c:pt>
                <c:pt idx="603">
                  <c:v>8.9021369567871098E-4</c:v>
                </c:pt>
                <c:pt idx="604">
                  <c:v>8.9021369567871098E-4</c:v>
                </c:pt>
                <c:pt idx="605">
                  <c:v>8.9021369567871098E-4</c:v>
                </c:pt>
                <c:pt idx="606">
                  <c:v>8.9021369567871098E-4</c:v>
                </c:pt>
                <c:pt idx="607">
                  <c:v>8.9021369567871098E-4</c:v>
                </c:pt>
                <c:pt idx="608">
                  <c:v>8.9021369567871098E-4</c:v>
                </c:pt>
                <c:pt idx="609">
                  <c:v>8.9021369567871098E-4</c:v>
                </c:pt>
                <c:pt idx="610">
                  <c:v>8.9021369567871098E-4</c:v>
                </c:pt>
                <c:pt idx="611">
                  <c:v>8.9021369567871098E-4</c:v>
                </c:pt>
                <c:pt idx="612">
                  <c:v>8.9021369567871098E-4</c:v>
                </c:pt>
                <c:pt idx="613">
                  <c:v>8.9021369567871098E-4</c:v>
                </c:pt>
                <c:pt idx="614">
                  <c:v>8.9021369567871098E-4</c:v>
                </c:pt>
                <c:pt idx="615">
                  <c:v>8.9021369567871098E-4</c:v>
                </c:pt>
                <c:pt idx="616">
                  <c:v>8.9021369567871098E-4</c:v>
                </c:pt>
                <c:pt idx="617">
                  <c:v>8.9021369567871098E-4</c:v>
                </c:pt>
                <c:pt idx="618">
                  <c:v>8.9021369567871098E-4</c:v>
                </c:pt>
                <c:pt idx="619">
                  <c:v>8.9021369567871098E-4</c:v>
                </c:pt>
                <c:pt idx="620">
                  <c:v>8.9021369567871098E-4</c:v>
                </c:pt>
                <c:pt idx="621">
                  <c:v>8.9021369567871098E-4</c:v>
                </c:pt>
                <c:pt idx="622">
                  <c:v>8.9021369567871098E-4</c:v>
                </c:pt>
                <c:pt idx="623">
                  <c:v>8.9021369567871098E-4</c:v>
                </c:pt>
                <c:pt idx="624">
                  <c:v>8.9021369567871098E-4</c:v>
                </c:pt>
                <c:pt idx="625">
                  <c:v>8.9021369567871098E-4</c:v>
                </c:pt>
                <c:pt idx="626">
                  <c:v>8.9021369567871098E-4</c:v>
                </c:pt>
                <c:pt idx="627">
                  <c:v>8.9021369567871098E-4</c:v>
                </c:pt>
                <c:pt idx="628">
                  <c:v>8.9021369567871098E-4</c:v>
                </c:pt>
                <c:pt idx="629">
                  <c:v>8.9021369567871098E-4</c:v>
                </c:pt>
                <c:pt idx="630">
                  <c:v>8.9021369567871098E-4</c:v>
                </c:pt>
                <c:pt idx="631">
                  <c:v>8.9021369567871098E-4</c:v>
                </c:pt>
                <c:pt idx="632">
                  <c:v>8.9021369567871098E-4</c:v>
                </c:pt>
                <c:pt idx="633">
                  <c:v>8.9021369567871098E-4</c:v>
                </c:pt>
                <c:pt idx="634">
                  <c:v>8.9021369567871098E-4</c:v>
                </c:pt>
                <c:pt idx="635">
                  <c:v>8.9021369567871098E-4</c:v>
                </c:pt>
                <c:pt idx="636">
                  <c:v>8.9021369567871098E-4</c:v>
                </c:pt>
                <c:pt idx="637">
                  <c:v>8.9021369567871098E-4</c:v>
                </c:pt>
                <c:pt idx="638">
                  <c:v>8.9021369567871098E-4</c:v>
                </c:pt>
                <c:pt idx="639">
                  <c:v>8.9021369567871098E-4</c:v>
                </c:pt>
                <c:pt idx="640">
                  <c:v>8.9021369567871098E-4</c:v>
                </c:pt>
                <c:pt idx="641">
                  <c:v>8.9021369567871098E-4</c:v>
                </c:pt>
                <c:pt idx="642">
                  <c:v>8.9021369567871098E-4</c:v>
                </c:pt>
                <c:pt idx="643">
                  <c:v>8.9021369567871098E-4</c:v>
                </c:pt>
                <c:pt idx="644">
                  <c:v>8.9021369567871098E-4</c:v>
                </c:pt>
                <c:pt idx="645">
                  <c:v>8.9021369567871098E-4</c:v>
                </c:pt>
                <c:pt idx="646">
                  <c:v>8.9021369567871098E-4</c:v>
                </c:pt>
                <c:pt idx="647">
                  <c:v>8.9021369567871098E-4</c:v>
                </c:pt>
                <c:pt idx="648">
                  <c:v>8.9021369567871098E-4</c:v>
                </c:pt>
                <c:pt idx="649">
                  <c:v>8.9021369567871098E-4</c:v>
                </c:pt>
                <c:pt idx="650">
                  <c:v>8.9021369567871098E-4</c:v>
                </c:pt>
                <c:pt idx="651">
                  <c:v>8.9021369567871098E-4</c:v>
                </c:pt>
                <c:pt idx="652">
                  <c:v>8.9021369567871098E-4</c:v>
                </c:pt>
                <c:pt idx="653">
                  <c:v>8.9021369567871098E-4</c:v>
                </c:pt>
                <c:pt idx="654">
                  <c:v>8.9021369567871098E-4</c:v>
                </c:pt>
                <c:pt idx="655">
                  <c:v>8.9021369567871098E-4</c:v>
                </c:pt>
                <c:pt idx="656">
                  <c:v>8.9021369567871098E-4</c:v>
                </c:pt>
                <c:pt idx="657">
                  <c:v>8.9021369567871098E-4</c:v>
                </c:pt>
                <c:pt idx="658">
                  <c:v>8.9021369567871098E-4</c:v>
                </c:pt>
                <c:pt idx="659">
                  <c:v>8.9021369567871098E-4</c:v>
                </c:pt>
                <c:pt idx="660">
                  <c:v>8.9021369567871098E-4</c:v>
                </c:pt>
                <c:pt idx="661">
                  <c:v>8.9021369567871098E-4</c:v>
                </c:pt>
                <c:pt idx="662">
                  <c:v>8.9021369567871098E-4</c:v>
                </c:pt>
                <c:pt idx="663">
                  <c:v>8.9021369567871098E-4</c:v>
                </c:pt>
                <c:pt idx="664">
                  <c:v>8.9021369567871098E-4</c:v>
                </c:pt>
                <c:pt idx="665">
                  <c:v>8.9021369567871098E-4</c:v>
                </c:pt>
                <c:pt idx="666">
                  <c:v>8.9021369567871098E-4</c:v>
                </c:pt>
                <c:pt idx="667">
                  <c:v>8.9021369567871098E-4</c:v>
                </c:pt>
                <c:pt idx="668">
                  <c:v>8.9021369567871098E-4</c:v>
                </c:pt>
                <c:pt idx="669">
                  <c:v>8.9021369567871098E-4</c:v>
                </c:pt>
                <c:pt idx="670">
                  <c:v>8.9021369567871098E-4</c:v>
                </c:pt>
                <c:pt idx="671">
                  <c:v>8.9021369567871098E-4</c:v>
                </c:pt>
                <c:pt idx="672">
                  <c:v>8.9021369567871098E-4</c:v>
                </c:pt>
                <c:pt idx="673">
                  <c:v>8.9021369567871098E-4</c:v>
                </c:pt>
                <c:pt idx="674">
                  <c:v>8.9021369567871098E-4</c:v>
                </c:pt>
                <c:pt idx="675">
                  <c:v>8.9021369567871098E-4</c:v>
                </c:pt>
                <c:pt idx="676">
                  <c:v>8.9021369567871098E-4</c:v>
                </c:pt>
                <c:pt idx="677">
                  <c:v>8.9021369567871098E-4</c:v>
                </c:pt>
                <c:pt idx="678">
                  <c:v>8.9021369567871098E-4</c:v>
                </c:pt>
                <c:pt idx="679">
                  <c:v>8.9021369567871098E-4</c:v>
                </c:pt>
                <c:pt idx="680">
                  <c:v>8.9021369567871098E-4</c:v>
                </c:pt>
                <c:pt idx="681">
                  <c:v>8.9021369567871098E-4</c:v>
                </c:pt>
                <c:pt idx="682">
                  <c:v>8.9021369567871098E-4</c:v>
                </c:pt>
                <c:pt idx="683">
                  <c:v>8.9021369567871098E-4</c:v>
                </c:pt>
                <c:pt idx="684">
                  <c:v>8.9021369567871098E-4</c:v>
                </c:pt>
                <c:pt idx="685">
                  <c:v>8.9021369567871098E-4</c:v>
                </c:pt>
                <c:pt idx="686">
                  <c:v>8.9021369567871098E-4</c:v>
                </c:pt>
                <c:pt idx="687">
                  <c:v>8.9021369567871098E-4</c:v>
                </c:pt>
                <c:pt idx="688">
                  <c:v>8.9021369567871098E-4</c:v>
                </c:pt>
                <c:pt idx="689">
                  <c:v>8.9021369567871098E-4</c:v>
                </c:pt>
                <c:pt idx="690">
                  <c:v>8.9021369567871098E-4</c:v>
                </c:pt>
                <c:pt idx="691">
                  <c:v>8.9021369567871098E-4</c:v>
                </c:pt>
                <c:pt idx="692">
                  <c:v>8.9021369567871098E-4</c:v>
                </c:pt>
                <c:pt idx="693">
                  <c:v>8.9021369567871098E-4</c:v>
                </c:pt>
                <c:pt idx="694">
                  <c:v>8.9021369567871098E-4</c:v>
                </c:pt>
                <c:pt idx="695">
                  <c:v>8.9021369567871098E-4</c:v>
                </c:pt>
                <c:pt idx="696">
                  <c:v>8.9021369567871098E-4</c:v>
                </c:pt>
                <c:pt idx="697">
                  <c:v>8.9021369567871098E-4</c:v>
                </c:pt>
                <c:pt idx="698">
                  <c:v>8.9021369567871098E-4</c:v>
                </c:pt>
              </c:numCache>
            </c:numRef>
          </c:yVal>
          <c:smooth val="1"/>
        </c:ser>
        <c:ser>
          <c:idx val="31"/>
          <c:order val="29"/>
          <c:tx>
            <c:strRef>
              <c:f>Calculations!$AF$36</c:f>
              <c:strCache>
                <c:ptCount val="1"/>
                <c:pt idx="0">
                  <c:v>Zeff</c:v>
                </c:pt>
              </c:strCache>
            </c:strRef>
          </c:tx>
          <c:spPr>
            <a:ln w="38100">
              <a:solidFill>
                <a:srgbClr val="FF0000"/>
              </a:solidFill>
              <a:prstDash val="solid"/>
            </a:ln>
          </c:spPr>
          <c:marker>
            <c:symbol val="none"/>
          </c:marker>
          <c:dLbls>
            <c:dLbl>
              <c:idx val="7"/>
              <c:layout>
                <c:manualLayout>
                  <c:x val="3.3986104678091711E-2"/>
                  <c:y val="-3.2466679826581572E-2"/>
                </c:manualLayout>
              </c:layout>
              <c:tx>
                <c:rich>
                  <a:bodyPr/>
                  <a:lstStyle/>
                  <a:p>
                    <a:pPr>
                      <a:defRPr sz="800" b="1" i="0" u="none" strike="noStrike" baseline="0">
                        <a:solidFill>
                          <a:srgbClr val="FF0000"/>
                        </a:solidFill>
                        <a:latin typeface="Arial"/>
                        <a:ea typeface="Arial"/>
                        <a:cs typeface="Arial"/>
                      </a:defRPr>
                    </a:pPr>
                    <a:r>
                      <a:rPr lang="en-US"/>
                      <a:t>Zeff</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Calculations!$AF$37:$AF$735</c:f>
              <c:numCache>
                <c:formatCode>0.000E+00</c:formatCode>
                <c:ptCount val="699"/>
                <c:pt idx="0">
                  <c:v>2.3911194179018847E-3</c:v>
                </c:pt>
                <c:pt idx="1">
                  <c:v>2.3911560040923525E-3</c:v>
                </c:pt>
                <c:pt idx="2">
                  <c:v>2.3911940679536827E-3</c:v>
                </c:pt>
                <c:pt idx="3">
                  <c:v>2.3912336691498618E-3</c:v>
                </c:pt>
                <c:pt idx="4">
                  <c:v>2.3912748697525101E-3</c:v>
                </c:pt>
                <c:pt idx="5">
                  <c:v>2.3913177343379078E-3</c:v>
                </c:pt>
                <c:pt idx="6">
                  <c:v>2.391362330087942E-3</c:v>
                </c:pt>
                <c:pt idx="7">
                  <c:v>2.3914087268950969E-3</c:v>
                </c:pt>
                <c:pt idx="8">
                  <c:v>2.3914569974716748E-3</c:v>
                </c:pt>
                <c:pt idx="9">
                  <c:v>2.3915072174633938E-3</c:v>
                </c:pt>
                <c:pt idx="10">
                  <c:v>2.3915594655675582E-3</c:v>
                </c:pt>
                <c:pt idx="11">
                  <c:v>2.3916138236559706E-3</c:v>
                </c:pt>
                <c:pt idx="12">
                  <c:v>2.3916703769027792E-3</c:v>
                </c:pt>
                <c:pt idx="13">
                  <c:v>2.3917292139174549E-3</c:v>
                </c:pt>
                <c:pt idx="14">
                  <c:v>2.3917904268831122E-3</c:v>
                </c:pt>
                <c:pt idx="15">
                  <c:v>2.3918541117003674E-3</c:v>
                </c:pt>
                <c:pt idx="16">
                  <c:v>2.3919203681369797E-3</c:v>
                </c:pt>
                <c:pt idx="17">
                  <c:v>2.3919892999834796E-3</c:v>
                </c:pt>
                <c:pt idx="18">
                  <c:v>2.3920610152150454E-3</c:v>
                </c:pt>
                <c:pt idx="19">
                  <c:v>2.3921356261598602E-3</c:v>
                </c:pt>
                <c:pt idx="20">
                  <c:v>2.3922132496742156E-3</c:v>
                </c:pt>
                <c:pt idx="21">
                  <c:v>2.3922940073246228E-3</c:v>
                </c:pt>
                <c:pt idx="22">
                  <c:v>2.3923780255772176E-3</c:v>
                </c:pt>
                <c:pt idx="23">
                  <c:v>2.3924654359947441E-3</c:v>
                </c:pt>
                <c:pt idx="24">
                  <c:v>2.3925563754414098E-3</c:v>
                </c:pt>
                <c:pt idx="25">
                  <c:v>2.3926509862959395E-3</c:v>
                </c:pt>
                <c:pt idx="26">
                  <c:v>2.3927494166731374E-3</c:v>
                </c:pt>
                <c:pt idx="27">
                  <c:v>2.3928518206543033E-3</c:v>
                </c:pt>
                <c:pt idx="28">
                  <c:v>2.3929583585268425E-3</c:v>
                </c:pt>
                <c:pt idx="29">
                  <c:v>2.3930691970334432E-3</c:v>
                </c:pt>
                <c:pt idx="30">
                  <c:v>2.3931845096311914E-3</c:v>
                </c:pt>
                <c:pt idx="31">
                  <c:v>2.3933044767610093E-3</c:v>
                </c:pt>
                <c:pt idx="32">
                  <c:v>2.3934292861278361E-3</c:v>
                </c:pt>
                <c:pt idx="33">
                  <c:v>2.3935591329919607E-3</c:v>
                </c:pt>
                <c:pt idx="34">
                  <c:v>2.3936942204719493E-3</c:v>
                </c:pt>
                <c:pt idx="35">
                  <c:v>2.3938347598596193E-3</c:v>
                </c:pt>
                <c:pt idx="36">
                  <c:v>2.3939809709475303E-3</c:v>
                </c:pt>
                <c:pt idx="37">
                  <c:v>2.3941330823694842E-3</c:v>
                </c:pt>
                <c:pt idx="38">
                  <c:v>2.3942913319545361E-3</c:v>
                </c:pt>
                <c:pt idx="39">
                  <c:v>2.394455967095047E-3</c:v>
                </c:pt>
                <c:pt idx="40">
                  <c:v>2.3946272451293169E-3</c:v>
                </c:pt>
                <c:pt idx="41">
                  <c:v>2.394805433739372E-3</c:v>
                </c:pt>
                <c:pt idx="42">
                  <c:v>2.3949908113644865E-3</c:v>
                </c:pt>
                <c:pt idx="43">
                  <c:v>2.3951836676310502E-3</c:v>
                </c:pt>
                <c:pt idx="44">
                  <c:v>2.3953843037994062E-3</c:v>
                </c:pt>
                <c:pt idx="45">
                  <c:v>2.3955930332283239E-3</c:v>
                </c:pt>
                <c:pt idx="46">
                  <c:v>2.3958101818577732E-3</c:v>
                </c:pt>
                <c:pt idx="47">
                  <c:v>2.3960360887107001E-3</c:v>
                </c:pt>
                <c:pt idx="48">
                  <c:v>2.3962711064145457E-3</c:v>
                </c:pt>
                <c:pt idx="49">
                  <c:v>2.3965156017432391E-3</c:v>
                </c:pt>
                <c:pt idx="50">
                  <c:v>2.3967699561804616E-3</c:v>
                </c:pt>
                <c:pt idx="51">
                  <c:v>2.3970345665049755E-3</c:v>
                </c:pt>
                <c:pt idx="52">
                  <c:v>2.3973098453988653E-3</c:v>
                </c:pt>
                <c:pt idx="53">
                  <c:v>2.3975962220795389E-3</c:v>
                </c:pt>
                <c:pt idx="54">
                  <c:v>2.3978941429563931E-3</c:v>
                </c:pt>
                <c:pt idx="55">
                  <c:v>2.3982040723130702E-3</c:v>
                </c:pt>
                <c:pt idx="56">
                  <c:v>2.3985264930162461E-3</c:v>
                </c:pt>
                <c:pt idx="57">
                  <c:v>2.3988619072519493E-3</c:v>
                </c:pt>
                <c:pt idx="58">
                  <c:v>2.3992108372904303E-3</c:v>
                </c:pt>
                <c:pt idx="59">
                  <c:v>2.3995738262806241E-3</c:v>
                </c:pt>
                <c:pt idx="60">
                  <c:v>2.3999514390753078E-3</c:v>
                </c:pt>
                <c:pt idx="61">
                  <c:v>2.4003442630880626E-3</c:v>
                </c:pt>
                <c:pt idx="62">
                  <c:v>2.4007529091832056E-3</c:v>
                </c:pt>
                <c:pt idx="63">
                  <c:v>2.4011780125998833E-3</c:v>
                </c:pt>
                <c:pt idx="64">
                  <c:v>2.4016202339115552E-3</c:v>
                </c:pt>
                <c:pt idx="65">
                  <c:v>2.4020802600221419E-3</c:v>
                </c:pt>
                <c:pt idx="66">
                  <c:v>2.4025588052001335E-3</c:v>
                </c:pt>
                <c:pt idx="67">
                  <c:v>2.403056612152009E-3</c:v>
                </c:pt>
                <c:pt idx="68">
                  <c:v>2.4035744531363478E-3</c:v>
                </c:pt>
                <c:pt idx="69">
                  <c:v>2.4041131311200526E-3</c:v>
                </c:pt>
                <c:pt idx="70">
                  <c:v>2.4046734809781392E-3</c:v>
                </c:pt>
                <c:pt idx="71">
                  <c:v>2.4052563707386019E-3</c:v>
                </c:pt>
                <c:pt idx="72">
                  <c:v>2.4058627028738784E-3</c:v>
                </c:pt>
                <c:pt idx="73">
                  <c:v>2.4064934156404994E-3</c:v>
                </c:pt>
                <c:pt idx="74">
                  <c:v>2.4071494844685303E-3</c:v>
                </c:pt>
                <c:pt idx="75">
                  <c:v>2.4078319234024583E-3</c:v>
                </c:pt>
                <c:pt idx="76">
                  <c:v>2.4085417865952101E-3</c:v>
                </c:pt>
                <c:pt idx="77">
                  <c:v>2.4092801698570262E-3</c:v>
                </c:pt>
                <c:pt idx="78">
                  <c:v>2.4100482122609451E-3</c:v>
                </c:pt>
                <c:pt idx="79">
                  <c:v>2.4108470978066931E-3</c:v>
                </c:pt>
                <c:pt idx="80">
                  <c:v>2.4116780571447919E-3</c:v>
                </c:pt>
                <c:pt idx="81">
                  <c:v>2.4125423693627536E-3</c:v>
                </c:pt>
                <c:pt idx="82">
                  <c:v>2.4134413638352116E-3</c:v>
                </c:pt>
                <c:pt idx="83">
                  <c:v>2.4143764221399191E-3</c:v>
                </c:pt>
                <c:pt idx="84">
                  <c:v>2.4153489800415187E-3</c:v>
                </c:pt>
                <c:pt idx="85">
                  <c:v>2.4163605295450309E-3</c:v>
                </c:pt>
                <c:pt idx="86">
                  <c:v>2.4174126210210066E-3</c:v>
                </c:pt>
                <c:pt idx="87">
                  <c:v>2.4185068654043167E-3</c:v>
                </c:pt>
                <c:pt idx="88">
                  <c:v>2.4196449364685319E-3</c:v>
                </c:pt>
                <c:pt idx="89">
                  <c:v>2.420828573177864E-3</c:v>
                </c:pt>
                <c:pt idx="90">
                  <c:v>2.4220595821186162E-3</c:v>
                </c:pt>
                <c:pt idx="91">
                  <c:v>2.4233398400120816E-3</c:v>
                </c:pt>
                <c:pt idx="92">
                  <c:v>2.4246712963108107E-3</c:v>
                </c:pt>
                <c:pt idx="93">
                  <c:v>2.4260559758801218E-3</c:v>
                </c:pt>
                <c:pt idx="94">
                  <c:v>2.4274959817666935E-3</c:v>
                </c:pt>
                <c:pt idx="95">
                  <c:v>2.4289934980560399E-3</c:v>
                </c:pt>
                <c:pt idx="96">
                  <c:v>2.4305507928205862E-3</c:v>
                </c:pt>
                <c:pt idx="97">
                  <c:v>2.4321702211599888E-3</c:v>
                </c:pt>
                <c:pt idx="98">
                  <c:v>2.433854228335277E-3</c:v>
                </c:pt>
                <c:pt idx="99">
                  <c:v>2.4356053529982634E-3</c:v>
                </c:pt>
                <c:pt idx="100">
                  <c:v>2.4374262305175659E-3</c:v>
                </c:pt>
                <c:pt idx="101">
                  <c:v>2.4393195964024545E-3</c:v>
                </c:pt>
                <c:pt idx="102">
                  <c:v>2.4412882898255626E-3</c:v>
                </c:pt>
                <c:pt idx="103">
                  <c:v>2.4433352572453605E-3</c:v>
                </c:pt>
                <c:pt idx="104">
                  <c:v>2.4454635561290653E-3</c:v>
                </c:pt>
                <c:pt idx="105">
                  <c:v>2.4476763587764718E-3</c:v>
                </c:pt>
                <c:pt idx="106">
                  <c:v>2.4499769562449447E-3</c:v>
                </c:pt>
                <c:pt idx="107">
                  <c:v>2.4523687623755428E-3</c:v>
                </c:pt>
                <c:pt idx="108">
                  <c:v>2.4548553179199791E-3</c:v>
                </c:pt>
                <c:pt idx="109">
                  <c:v>2.4574402947677805E-3</c:v>
                </c:pt>
                <c:pt idx="110">
                  <c:v>2.4601275002727103E-3</c:v>
                </c:pt>
                <c:pt idx="111">
                  <c:v>2.4629208816771024E-3</c:v>
                </c:pt>
                <c:pt idx="112">
                  <c:v>2.4658245306323867E-3</c:v>
                </c:pt>
                <c:pt idx="113">
                  <c:v>2.4688426878136573E-3</c:v>
                </c:pt>
                <c:pt idx="114">
                  <c:v>2.4719797476256493E-3</c:v>
                </c:pt>
                <c:pt idx="115">
                  <c:v>2.4752402629970222E-3</c:v>
                </c:pt>
                <c:pt idx="116">
                  <c:v>2.4786289502593149E-3</c:v>
                </c:pt>
                <c:pt idx="117">
                  <c:v>2.4821506941063681E-3</c:v>
                </c:pt>
                <c:pt idx="118">
                  <c:v>2.4858105526294537E-3</c:v>
                </c:pt>
                <c:pt idx="119">
                  <c:v>2.4896137624226835E-3</c:v>
                </c:pt>
                <c:pt idx="120">
                  <c:v>2.4935657437526672E-3</c:v>
                </c:pt>
                <c:pt idx="121">
                  <c:v>2.4976721057856756E-3</c:v>
                </c:pt>
                <c:pt idx="122">
                  <c:v>2.5019386518648815E-3</c:v>
                </c:pt>
                <c:pt idx="123">
                  <c:v>2.5063713848295097E-3</c:v>
                </c:pt>
                <c:pt idx="124">
                  <c:v>2.5109765123669725E-3</c:v>
                </c:pt>
                <c:pt idx="125">
                  <c:v>2.5157604523883183E-3</c:v>
                </c:pt>
                <c:pt idx="126">
                  <c:v>2.5207298384165096E-3</c:v>
                </c:pt>
                <c:pt idx="127">
                  <c:v>2.5258915249762822E-3</c:v>
                </c:pt>
                <c:pt idx="128">
                  <c:v>2.5312525929735226E-3</c:v>
                </c:pt>
                <c:pt idx="129">
                  <c:v>2.5368203550513286E-3</c:v>
                </c:pt>
                <c:pt idx="130">
                  <c:v>2.5426023609091196E-3</c:v>
                </c:pt>
                <c:pt idx="131">
                  <c:v>2.5486064025704107E-3</c:v>
                </c:pt>
                <c:pt idx="132">
                  <c:v>2.5548405195841375E-3</c:v>
                </c:pt>
                <c:pt idx="133">
                  <c:v>2.5613130041436979E-3</c:v>
                </c:pt>
                <c:pt idx="134">
                  <c:v>2.5680324061072447E-3</c:v>
                </c:pt>
                <c:pt idx="135">
                  <c:v>2.5750075379021597E-3</c:v>
                </c:pt>
                <c:pt idx="136">
                  <c:v>2.5822474792960948E-3</c:v>
                </c:pt>
                <c:pt idx="137">
                  <c:v>2.5897615820165451E-3</c:v>
                </c:pt>
                <c:pt idx="138">
                  <c:v>2.5975594742005275E-3</c:v>
                </c:pt>
                <c:pt idx="139">
                  <c:v>2.6056510646556984E-3</c:v>
                </c:pt>
                <c:pt idx="140">
                  <c:v>2.6140465469140957E-3</c:v>
                </c:pt>
                <c:pt idx="141">
                  <c:v>2.6227564030596538E-3</c:v>
                </c:pt>
                <c:pt idx="142">
                  <c:v>2.631791407310785E-3</c:v>
                </c:pt>
                <c:pt idx="143">
                  <c:v>2.641162629339566E-3</c:v>
                </c:pt>
                <c:pt idx="144">
                  <c:v>2.6508814373094728E-3</c:v>
                </c:pt>
                <c:pt idx="145">
                  <c:v>2.6609595006142311E-3</c:v>
                </c:pt>
                <c:pt idx="146">
                  <c:v>2.671408792301063E-3</c:v>
                </c:pt>
                <c:pt idx="147">
                  <c:v>2.6822415911625674E-3</c:v>
                </c:pt>
                <c:pt idx="148">
                  <c:v>2.6934704834825837E-3</c:v>
                </c:pt>
                <c:pt idx="149">
                  <c:v>2.7051083644226617E-3</c:v>
                </c:pt>
                <c:pt idx="150">
                  <c:v>2.7171684390372769E-3</c:v>
                </c:pt>
                <c:pt idx="151">
                  <c:v>2.7296642229075337E-3</c:v>
                </c:pt>
                <c:pt idx="152">
                  <c:v>2.7426095423849816E-3</c:v>
                </c:pt>
                <c:pt idx="153">
                  <c:v>2.7560185344390948E-3</c:v>
                </c:pt>
                <c:pt idx="154">
                  <c:v>2.7699056461041685E-3</c:v>
                </c:pt>
                <c:pt idx="155">
                  <c:v>2.7842856335236034E-3</c:v>
                </c:pt>
                <c:pt idx="156">
                  <c:v>2.7991735605919776E-3</c:v>
                </c:pt>
                <c:pt idx="157">
                  <c:v>2.8145847971977828E-3</c:v>
                </c:pt>
                <c:pt idx="158">
                  <c:v>2.830535017072261E-3</c:v>
                </c:pt>
                <c:pt idx="159">
                  <c:v>2.8470401952523988E-3</c:v>
                </c:pt>
                <c:pt idx="160">
                  <c:v>2.8641166051687587E-3</c:v>
                </c:pt>
                <c:pt idx="161">
                  <c:v>2.8817808153714527E-3</c:v>
                </c:pt>
                <c:pt idx="162">
                  <c:v>2.9000496859101473E-3</c:v>
                </c:pt>
                <c:pt idx="163">
                  <c:v>2.9189403643864933E-3</c:v>
                </c:pt>
                <c:pt idx="164">
                  <c:v>2.9384702816997706E-3</c:v>
                </c:pt>
                <c:pt idx="165">
                  <c:v>2.9586571475088098E-3</c:v>
                </c:pt>
                <c:pt idx="166">
                  <c:v>2.979518945435332E-3</c:v>
                </c:pt>
                <c:pt idx="167">
                  <c:v>3.0010739280357519E-3</c:v>
                </c:pt>
                <c:pt idx="168">
                  <c:v>3.0233406115701129E-3</c:v>
                </c:pt>
                <c:pt idx="169">
                  <c:v>3.0463377705982637E-3</c:v>
                </c:pt>
                <c:pt idx="170">
                  <c:v>3.0700844324344423E-3</c:v>
                </c:pt>
                <c:pt idx="171">
                  <c:v>3.0945998714922889E-3</c:v>
                </c:pt>
                <c:pt idx="172">
                  <c:v>3.1199036035527415E-3</c:v>
                </c:pt>
                <c:pt idx="173">
                  <c:v>3.1460153799874307E-3</c:v>
                </c:pt>
                <c:pt idx="174">
                  <c:v>3.1729551819699798E-3</c:v>
                </c:pt>
                <c:pt idx="175">
                  <c:v>3.200743214707041E-3</c:v>
                </c:pt>
                <c:pt idx="176">
                  <c:v>3.229399901719976E-3</c:v>
                </c:pt>
                <c:pt idx="177">
                  <c:v>3.2589458792068055E-3</c:v>
                </c:pt>
                <c:pt idx="178">
                  <c:v>3.2894019905124619E-3</c:v>
                </c:pt>
                <c:pt idx="179">
                  <c:v>3.3207892807333682E-3</c:v>
                </c:pt>
                <c:pt idx="180">
                  <c:v>3.3531289914801262E-3</c:v>
                </c:pt>
                <c:pt idx="181">
                  <c:v>3.3864425558195223E-3</c:v>
                </c:pt>
                <c:pt idx="182">
                  <c:v>3.4207515934141768E-3</c:v>
                </c:pt>
                <c:pt idx="183">
                  <c:v>3.4560779058750804E-3</c:v>
                </c:pt>
                <c:pt idx="184">
                  <c:v>3.4924434723389267E-3</c:v>
                </c:pt>
                <c:pt idx="185">
                  <c:v>3.5298704452786287E-3</c:v>
                </c:pt>
                <c:pt idx="186">
                  <c:v>3.5683811465517107E-3</c:v>
                </c:pt>
                <c:pt idx="187">
                  <c:v>3.6079980636874614E-3</c:v>
                </c:pt>
                <c:pt idx="188">
                  <c:v>3.6487438464098271E-3</c:v>
                </c:pt>
                <c:pt idx="189">
                  <c:v>3.6906413033890102E-3</c:v>
                </c:pt>
                <c:pt idx="190">
                  <c:v>3.73371339921076E-3</c:v>
                </c:pt>
                <c:pt idx="191">
                  <c:v>3.7779832515482856E-3</c:v>
                </c:pt>
                <c:pt idx="192">
                  <c:v>3.8234741285177501E-3</c:v>
                </c:pt>
                <c:pt idx="193">
                  <c:v>3.8702094461943149E-3</c:v>
                </c:pt>
                <c:pt idx="194">
                  <c:v>3.9182127662618802E-3</c:v>
                </c:pt>
                <c:pt idx="195">
                  <c:v>3.9675077937658051E-3</c:v>
                </c:pt>
                <c:pt idx="196">
                  <c:v>4.0181183749343104E-3</c:v>
                </c:pt>
                <c:pt idx="197">
                  <c:v>4.0700684950306593E-3</c:v>
                </c:pt>
                <c:pt idx="198">
                  <c:v>4.1233822761948275E-3</c:v>
                </c:pt>
                <c:pt idx="199">
                  <c:v>4.1780839752301804E-3</c:v>
                </c:pt>
                <c:pt idx="200">
                  <c:v>4.2341979812875056E-3</c:v>
                </c:pt>
                <c:pt idx="201">
                  <c:v>4.2917488133959536E-3</c:v>
                </c:pt>
                <c:pt idx="202">
                  <c:v>4.3507611177875756E-3</c:v>
                </c:pt>
                <c:pt idx="203">
                  <c:v>4.4112596649597035E-3</c:v>
                </c:pt>
                <c:pt idx="204">
                  <c:v>4.4732693464169197E-3</c:v>
                </c:pt>
                <c:pt idx="205">
                  <c:v>4.5368151710322201E-3</c:v>
                </c:pt>
                <c:pt idx="206">
                  <c:v>4.60192226096487E-3</c:v>
                </c:pt>
                <c:pt idx="207">
                  <c:v>4.6686158470705796E-3</c:v>
                </c:pt>
                <c:pt idx="208">
                  <c:v>4.7369212637378864E-3</c:v>
                </c:pt>
                <c:pt idx="209">
                  <c:v>4.8068639430830463E-3</c:v>
                </c:pt>
                <c:pt idx="210">
                  <c:v>4.8784694084343149E-3</c:v>
                </c:pt>
                <c:pt idx="211">
                  <c:v>4.9517632670351575E-3</c:v>
                </c:pt>
                <c:pt idx="212">
                  <c:v>5.0267712018948647E-3</c:v>
                </c:pt>
                <c:pt idx="213">
                  <c:v>5.1035189627138986E-3</c:v>
                </c:pt>
                <c:pt idx="214">
                  <c:v>5.1820323558105725E-3</c:v>
                </c:pt>
                <c:pt idx="215">
                  <c:v>5.2623372329747295E-3</c:v>
                </c:pt>
                <c:pt idx="216">
                  <c:v>5.3444594791736445E-3</c:v>
                </c:pt>
                <c:pt idx="217">
                  <c:v>5.4284249990347831E-3</c:v>
                </c:pt>
                <c:pt idx="218">
                  <c:v>5.5142597020297343E-3</c:v>
                </c:pt>
                <c:pt idx="219">
                  <c:v>5.6019894862835342E-3</c:v>
                </c:pt>
                <c:pt idx="220">
                  <c:v>5.6916402209334586E-3</c:v>
                </c:pt>
                <c:pt idx="221">
                  <c:v>5.7832377269616741E-3</c:v>
                </c:pt>
                <c:pt idx="222">
                  <c:v>5.8768077564263594E-3</c:v>
                </c:pt>
                <c:pt idx="223">
                  <c:v>5.9723759700166549E-3</c:v>
                </c:pt>
                <c:pt idx="224">
                  <c:v>6.069967912857451E-3</c:v>
                </c:pt>
                <c:pt idx="225">
                  <c:v>6.1696089884912837E-3</c:v>
                </c:pt>
                <c:pt idx="226">
                  <c:v>6.2713244309658854E-3</c:v>
                </c:pt>
                <c:pt idx="227">
                  <c:v>6.3751392749577512E-3</c:v>
                </c:pt>
                <c:pt idx="228">
                  <c:v>6.4810783238641182E-3</c:v>
                </c:pt>
                <c:pt idx="229">
                  <c:v>6.5891661157983098E-3</c:v>
                </c:pt>
                <c:pt idx="230">
                  <c:v>6.6994268874263586E-3</c:v>
                </c:pt>
                <c:pt idx="231">
                  <c:v>6.8118845355862627E-3</c:v>
                </c:pt>
                <c:pt idx="232">
                  <c:v>6.926562576635288E-3</c:v>
                </c:pt>
                <c:pt idx="233">
                  <c:v>7.0434841034753577E-3</c:v>
                </c:pt>
                <c:pt idx="234">
                  <c:v>7.1626717402118014E-3</c:v>
                </c:pt>
                <c:pt idx="235">
                  <c:v>7.2841475944068002E-3</c:v>
                </c:pt>
                <c:pt idx="236">
                  <c:v>7.4079332068956467E-3</c:v>
                </c:pt>
                <c:pt idx="237">
                  <c:v>7.5340494991415095E-3</c:v>
                </c:pt>
                <c:pt idx="238">
                  <c:v>7.6625167181129314E-3</c:v>
                </c:pt>
                <c:pt idx="239">
                  <c:v>7.7933543786778822E-3</c:v>
                </c:pt>
                <c:pt idx="240">
                  <c:v>7.926581203518461E-3</c:v>
                </c:pt>
                <c:pt idx="241">
                  <c:v>8.0622150605822174E-3</c:v>
                </c:pt>
                <c:pt idx="242">
                  <c:v>8.2002728980985883E-3</c:v>
                </c:pt>
                <c:pt idx="243">
                  <c:v>8.3407706772030063E-3</c:v>
                </c:pt>
                <c:pt idx="244">
                  <c:v>8.4837233022264247E-3</c:v>
                </c:pt>
                <c:pt idx="245">
                  <c:v>8.6291445487244114E-3</c:v>
                </c:pt>
                <c:pt idx="246">
                  <c:v>8.7770469893379433E-3</c:v>
                </c:pt>
                <c:pt idx="247">
                  <c:v>8.9274419175971332E-3</c:v>
                </c:pt>
                <c:pt idx="248">
                  <c:v>9.0803392697997448E-3</c:v>
                </c:pt>
                <c:pt idx="249">
                  <c:v>9.2357475451183887E-3</c:v>
                </c:pt>
                <c:pt idx="250">
                  <c:v>9.3936737241136752E-3</c:v>
                </c:pt>
                <c:pt idx="251">
                  <c:v>9.554123185855334E-3</c:v>
                </c:pt>
                <c:pt idx="252">
                  <c:v>9.7170996238795347E-3</c:v>
                </c:pt>
                <c:pt idx="253">
                  <c:v>9.8826049612379639E-3</c:v>
                </c:pt>
                <c:pt idx="254">
                  <c:v>1.0050639264922848E-2</c:v>
                </c:pt>
                <c:pt idx="255">
                  <c:v>1.0221200659981888E-2</c:v>
                </c:pt>
                <c:pt idx="256">
                  <c:v>1.0394285243667718E-2</c:v>
                </c:pt>
                <c:pt idx="257">
                  <c:v>1.0569886999998059E-2</c:v>
                </c:pt>
                <c:pt idx="258">
                  <c:v>1.0747997715134844E-2</c:v>
                </c:pt>
                <c:pt idx="259">
                  <c:v>1.0928606894023302E-2</c:v>
                </c:pt>
                <c:pt idx="260">
                  <c:v>1.1111701678764536E-2</c:v>
                </c:pt>
                <c:pt idx="261">
                  <c:v>1.1297266769227958E-2</c:v>
                </c:pt>
                <c:pt idx="262">
                  <c:v>1.1485284346442024E-2</c:v>
                </c:pt>
                <c:pt idx="263">
                  <c:v>1.1675733999333098E-2</c:v>
                </c:pt>
                <c:pt idx="264">
                  <c:v>1.1868592655412629E-2</c:v>
                </c:pt>
                <c:pt idx="265">
                  <c:v>1.206383451604119E-2</c:v>
                </c:pt>
                <c:pt idx="266">
                  <c:v>1.2261430996924826E-2</c:v>
                </c:pt>
                <c:pt idx="267">
                  <c:v>1.2461350674522781E-2</c:v>
                </c:pt>
                <c:pt idx="268">
                  <c:v>1.2663559239066943E-2</c:v>
                </c:pt>
                <c:pt idx="269">
                  <c:v>1.2868019454910539E-2</c:v>
                </c:pt>
                <c:pt idx="270">
                  <c:v>1.3074691128936869E-2</c:v>
                </c:pt>
                <c:pt idx="271">
                  <c:v>1.328353108776743E-2</c:v>
                </c:pt>
                <c:pt idx="272">
                  <c:v>1.3494493164512076E-2</c:v>
                </c:pt>
                <c:pt idx="273">
                  <c:v>1.3707528195801257E-2</c:v>
                </c:pt>
                <c:pt idx="274">
                  <c:v>1.3922584029831658E-2</c:v>
                </c:pt>
                <c:pt idx="275">
                  <c:v>1.4139605546140743E-2</c:v>
                </c:pt>
                <c:pt idx="276">
                  <c:v>1.4358534687802713E-2</c:v>
                </c:pt>
                <c:pt idx="277">
                  <c:v>1.4579310506707757E-2</c:v>
                </c:pt>
                <c:pt idx="278">
                  <c:v>1.4801869222547432E-2</c:v>
                </c:pt>
                <c:pt idx="279">
                  <c:v>1.5026144296081987E-2</c:v>
                </c:pt>
                <c:pt idx="280">
                  <c:v>1.5252066517209624E-2</c:v>
                </c:pt>
                <c:pt idx="281">
                  <c:v>1.5479564108293277E-2</c:v>
                </c:pt>
                <c:pt idx="282">
                  <c:v>1.5708562843127428E-2</c:v>
                </c:pt>
                <c:pt idx="283">
                  <c:v>1.5938986181846158E-2</c:v>
                </c:pt>
                <c:pt idx="284">
                  <c:v>1.6170755421983658E-2</c:v>
                </c:pt>
                <c:pt idx="285">
                  <c:v>1.64037898658012E-2</c:v>
                </c:pt>
                <c:pt idx="286">
                  <c:v>1.6638007003889833E-2</c:v>
                </c:pt>
                <c:pt idx="287">
                  <c:v>1.6873322714946754E-2</c:v>
                </c:pt>
                <c:pt idx="288">
                  <c:v>1.7109651481506605E-2</c:v>
                </c:pt>
                <c:pt idx="289">
                  <c:v>1.7346906621287517E-2</c:v>
                </c:pt>
                <c:pt idx="290">
                  <c:v>1.7585000533686397E-2</c:v>
                </c:pt>
                <c:pt idx="291">
                  <c:v>1.7823844960831083E-2</c:v>
                </c:pt>
                <c:pt idx="292">
                  <c:v>1.8063351262468431E-2</c:v>
                </c:pt>
                <c:pt idx="293">
                  <c:v>1.8303430703839867E-2</c:v>
                </c:pt>
                <c:pt idx="294">
                  <c:v>1.8543994755570233E-2</c:v>
                </c:pt>
                <c:pt idx="295">
                  <c:v>1.8784955404473603E-2</c:v>
                </c:pt>
                <c:pt idx="296">
                  <c:v>1.902622547406279E-2</c:v>
                </c:pt>
                <c:pt idx="297">
                  <c:v>1.9267718953438869E-2</c:v>
                </c:pt>
                <c:pt idx="298">
                  <c:v>1.9509351333134802E-2</c:v>
                </c:pt>
                <c:pt idx="299">
                  <c:v>1.9751039946394357E-2</c:v>
                </c:pt>
                <c:pt idx="300">
                  <c:v>1.9992704314285618E-2</c:v>
                </c:pt>
                <c:pt idx="301">
                  <c:v>2.0234266492977843E-2</c:v>
                </c:pt>
                <c:pt idx="302">
                  <c:v>2.0475651421452905E-2</c:v>
                </c:pt>
                <c:pt idx="303">
                  <c:v>2.0716787267878248E-2</c:v>
                </c:pt>
                <c:pt idx="304">
                  <c:v>2.0957605772837493E-2</c:v>
                </c:pt>
                <c:pt idx="305">
                  <c:v>2.1198042587597932E-2</c:v>
                </c:pt>
                <c:pt idx="306">
                  <c:v>2.1438037605591025E-2</c:v>
                </c:pt>
                <c:pt idx="307">
                  <c:v>2.1677535285291368E-2</c:v>
                </c:pt>
                <c:pt idx="308">
                  <c:v>2.1916484962701498E-2</c:v>
                </c:pt>
                <c:pt idx="309">
                  <c:v>2.2154841151682775E-2</c:v>
                </c:pt>
                <c:pt idx="310">
                  <c:v>2.2392563830414002E-2</c:v>
                </c:pt>
                <c:pt idx="311">
                  <c:v>2.2629618712309438E-2</c:v>
                </c:pt>
                <c:pt idx="312">
                  <c:v>2.2865977499781483E-2</c:v>
                </c:pt>
                <c:pt idx="313">
                  <c:v>2.3101618119290547E-2</c:v>
                </c:pt>
                <c:pt idx="314">
                  <c:v>2.333652493618078E-2</c:v>
                </c:pt>
                <c:pt idx="315">
                  <c:v>2.3570688947852476E-2</c:v>
                </c:pt>
                <c:pt idx="316">
                  <c:v>2.3804107953867254E-2</c:v>
                </c:pt>
                <c:pt idx="317">
                  <c:v>2.4036786701615572E-2</c:v>
                </c:pt>
                <c:pt idx="318">
                  <c:v>2.4268737006194491E-2</c:v>
                </c:pt>
                <c:pt idx="319">
                  <c:v>2.4499977843141757E-2</c:v>
                </c:pt>
                <c:pt idx="320">
                  <c:v>2.4730535412645707E-2</c:v>
                </c:pt>
                <c:pt idx="321">
                  <c:v>2.4960443173794318E-2</c:v>
                </c:pt>
                <c:pt idx="322">
                  <c:v>2.5189741847335106E-2</c:v>
                </c:pt>
                <c:pt idx="323">
                  <c:v>2.5418479385285072E-2</c:v>
                </c:pt>
                <c:pt idx="324">
                  <c:v>2.5646710905550072E-2</c:v>
                </c:pt>
                <c:pt idx="325">
                  <c:v>2.5874498589479839E-2</c:v>
                </c:pt>
                <c:pt idx="326">
                  <c:v>2.6101911539990003E-2</c:v>
                </c:pt>
                <c:pt idx="327">
                  <c:v>2.6329025597519963E-2</c:v>
                </c:pt>
                <c:pt idx="328">
                  <c:v>2.6555923110654973E-2</c:v>
                </c:pt>
                <c:pt idx="329">
                  <c:v>2.6782692657714709E-2</c:v>
                </c:pt>
                <c:pt idx="330">
                  <c:v>2.7009428714988102E-2</c:v>
                </c:pt>
                <c:pt idx="331">
                  <c:v>2.7236231266564402E-2</c:v>
                </c:pt>
                <c:pt idx="332">
                  <c:v>2.7463205349861387E-2</c:v>
                </c:pt>
                <c:pt idx="333">
                  <c:v>2.7690460529970051E-2</c:v>
                </c:pt>
                <c:pt idx="334">
                  <c:v>2.7918110294806661E-2</c:v>
                </c:pt>
                <c:pt idx="335">
                  <c:v>2.8146271361771922E-2</c:v>
                </c:pt>
                <c:pt idx="336">
                  <c:v>2.83750628851464E-2</c:v>
                </c:pt>
                <c:pt idx="337">
                  <c:v>2.860460555178386E-2</c:v>
                </c:pt>
                <c:pt idx="338">
                  <c:v>2.8835020550779831E-2</c:v>
                </c:pt>
                <c:pt idx="339">
                  <c:v>2.9066428400674426E-2</c:v>
                </c:pt>
                <c:pt idx="340">
                  <c:v>2.929894761537525E-2</c:v>
                </c:pt>
                <c:pt idx="341">
                  <c:v>2.9532693187342408E-2</c:v>
                </c:pt>
                <c:pt idx="342">
                  <c:v>2.9767774863647227E-2</c:v>
                </c:pt>
                <c:pt idx="343">
                  <c:v>3.0004295187289427E-2</c:v>
                </c:pt>
                <c:pt idx="344">
                  <c:v>3.0242347272631552E-2</c:v>
                </c:pt>
                <c:pt idx="345">
                  <c:v>3.0482012279991817E-2</c:v>
                </c:pt>
                <c:pt idx="346">
                  <c:v>3.0723356550351227E-2</c:v>
                </c:pt>
                <c:pt idx="347">
                  <c:v>3.0966428356823537E-2</c:v>
                </c:pt>
                <c:pt idx="348">
                  <c:v>3.1211254225083078E-2</c:v>
                </c:pt>
                <c:pt idx="349">
                  <c:v>3.1457834770462136E-2</c:v>
                </c:pt>
                <c:pt idx="350">
                  <c:v>3.1706139995086181E-2</c:v>
                </c:pt>
                <c:pt idx="351">
                  <c:v>3.1956103984453879E-2</c:v>
                </c:pt>
                <c:pt idx="352">
                  <c:v>3.2207618939618439E-2</c:v>
                </c:pt>
                <c:pt idx="353">
                  <c:v>3.2460528479036341E-2</c:v>
                </c:pt>
                <c:pt idx="354">
                  <c:v>3.2714620143807174E-2</c:v>
                </c:pt>
                <c:pt idx="355">
                  <c:v>3.2969617042204108E-2</c:v>
                </c:pt>
                <c:pt idx="356">
                  <c:v>3.3225168575068499E-2</c:v>
                </c:pt>
                <c:pt idx="357">
                  <c:v>3.3480840194049635E-2</c:v>
                </c:pt>
                <c:pt idx="358">
                  <c:v>3.3736102161335081E-2</c:v>
                </c:pt>
                <c:pt idx="359">
                  <c:v>3.3990317304278803E-2</c:v>
                </c:pt>
                <c:pt idx="360">
                  <c:v>3.4242727793366991E-2</c:v>
                </c:pt>
                <c:pt idx="361">
                  <c:v>3.4492441019752344E-2</c:v>
                </c:pt>
                <c:pt idx="362">
                  <c:v>3.4738414711877316E-2</c:v>
                </c:pt>
                <c:pt idx="363">
                  <c:v>3.4979441512351245E-2</c:v>
                </c:pt>
                <c:pt idx="364">
                  <c:v>3.5214133338985133E-2</c:v>
                </c:pt>
                <c:pt idx="365">
                  <c:v>3.5440905979963078E-2</c:v>
                </c:pt>
                <c:pt idx="366">
                  <c:v>3.5657964523739281E-2</c:v>
                </c:pt>
                <c:pt idx="367">
                  <c:v>3.5863290398779446E-2</c:v>
                </c:pt>
                <c:pt idx="368">
                  <c:v>3.6054630993297629E-2</c:v>
                </c:pt>
                <c:pt idx="369">
                  <c:v>3.6229493033236922E-2</c:v>
                </c:pt>
                <c:pt idx="370">
                  <c:v>3.6385141105096365E-2</c:v>
                </c:pt>
                <c:pt idx="371">
                  <c:v>3.6518602899303441E-2</c:v>
                </c:pt>
                <c:pt idx="372">
                  <c:v>3.6626682892419792E-2</c:v>
                </c:pt>
                <c:pt idx="373">
                  <c:v>3.6705986247277861E-2</c:v>
                </c:pt>
                <c:pt idx="374">
                  <c:v>3.675295464690858E-2</c:v>
                </c:pt>
                <c:pt idx="375">
                  <c:v>3.6763915544575212E-2</c:v>
                </c:pt>
                <c:pt idx="376">
                  <c:v>3.6735145863708726E-2</c:v>
                </c:pt>
                <c:pt idx="377">
                  <c:v>3.6662950483477348E-2</c:v>
                </c:pt>
                <c:pt idx="378">
                  <c:v>3.6543754884780677E-2</c:v>
                </c:pt>
                <c:pt idx="379">
                  <c:v>3.6374210128064126E-2</c:v>
                </c:pt>
                <c:pt idx="380">
                  <c:v>3.6151306954171222E-2</c:v>
                </c:pt>
                <c:pt idx="381">
                  <c:v>3.5872494360237053E-2</c:v>
                </c:pt>
                <c:pt idx="382">
                  <c:v>3.5535796672192303E-2</c:v>
                </c:pt>
                <c:pt idx="383">
                  <c:v>3.5139922117223131E-2</c:v>
                </c:pt>
                <c:pt idx="384">
                  <c:v>3.4684355404236492E-2</c:v>
                </c:pt>
                <c:pt idx="385">
                  <c:v>3.4169427026280876E-2</c:v>
                </c:pt>
                <c:pt idx="386">
                  <c:v>3.3596353007728813E-2</c:v>
                </c:pt>
                <c:pt idx="387">
                  <c:v>3.2967240618718155E-2</c:v>
                </c:pt>
                <c:pt idx="388">
                  <c:v>3.2285058025357902E-2</c:v>
                </c:pt>
                <c:pt idx="389">
                  <c:v>3.1553568669140657E-2</c:v>
                </c:pt>
                <c:pt idx="390">
                  <c:v>3.0777234022269683E-2</c:v>
                </c:pt>
                <c:pt idx="391">
                  <c:v>2.9961090876108556E-2</c:v>
                </c:pt>
                <c:pt idx="392">
                  <c:v>2.9110611166827647E-2</c:v>
                </c:pt>
                <c:pt idx="393">
                  <c:v>2.8231553315270538E-2</c:v>
                </c:pt>
                <c:pt idx="394">
                  <c:v>2.7329814091816416E-2</c:v>
                </c:pt>
                <c:pt idx="395">
                  <c:v>2.6411289192335746E-2</c:v>
                </c:pt>
                <c:pt idx="396">
                  <c:v>2.5481749225227682E-2</c:v>
                </c:pt>
                <c:pt idx="397">
                  <c:v>2.4546735925515473E-2</c:v>
                </c:pt>
                <c:pt idx="398">
                  <c:v>2.3611481405116829E-2</c:v>
                </c:pt>
                <c:pt idx="399">
                  <c:v>2.268085135840477E-2</c:v>
                </c:pt>
                <c:pt idx="400">
                  <c:v>2.1759311543065155E-2</c:v>
                </c:pt>
                <c:pt idx="401">
                  <c:v>2.0850915644988487E-2</c:v>
                </c:pt>
                <c:pt idx="402">
                  <c:v>1.9959311837048858E-2</c:v>
                </c:pt>
                <c:pt idx="403">
                  <c:v>1.9087764922398293E-2</c:v>
                </c:pt>
                <c:pt idx="404">
                  <c:v>1.8239190842704929E-2</c:v>
                </c:pt>
                <c:pt idx="405">
                  <c:v>1.7416200440614652E-2</c:v>
                </c:pt>
                <c:pt idx="406">
                  <c:v>1.662114959900745E-2</c:v>
                </c:pt>
                <c:pt idx="407">
                  <c:v>1.5856193147876712E-2</c:v>
                </c:pt>
                <c:pt idx="408">
                  <c:v>1.5123340153945074E-2</c:v>
                </c:pt>
                <c:pt idx="409">
                  <c:v>1.4424508322755193E-2</c:v>
                </c:pt>
                <c:pt idx="410">
                  <c:v>1.3761575197974317E-2</c:v>
                </c:pt>
                <c:pt idx="411">
                  <c:v>1.3136423608963575E-2</c:v>
                </c:pt>
                <c:pt idx="412">
                  <c:v>1.255097839813772E-2</c:v>
                </c:pt>
                <c:pt idx="413">
                  <c:v>1.2007230908414494E-2</c:v>
                </c:pt>
                <c:pt idx="414">
                  <c:v>1.1507247161231506E-2</c:v>
                </c:pt>
                <c:pt idx="415">
                  <c:v>1.1053155348986604E-2</c:v>
                </c:pt>
                <c:pt idx="416">
                  <c:v>1.0647108566869234E-2</c:v>
                </c:pt>
                <c:pt idx="417">
                  <c:v>1.0291220070901623E-2</c:v>
                </c:pt>
                <c:pt idx="418">
                  <c:v>9.9874711885965216E-3</c:v>
                </c:pt>
                <c:pt idx="419">
                  <c:v>9.7375964675129132E-3</c:v>
                </c:pt>
                <c:pt idx="420">
                  <c:v>9.5429562800919566E-3</c:v>
                </c:pt>
                <c:pt idx="421">
                  <c:v>9.4044126565357902E-3</c:v>
                </c:pt>
                <c:pt idx="422">
                  <c:v>9.3222276507344288E-3</c:v>
                </c:pt>
                <c:pt idx="423">
                  <c:v>9.2960030834291218E-3</c:v>
                </c:pt>
                <c:pt idx="424">
                  <c:v>9.3246750844647591E-3</c:v>
                </c:pt>
                <c:pt idx="425">
                  <c:v>9.4065673600284925E-3</c:v>
                </c:pt>
                <c:pt idx="426">
                  <c:v>9.5394962459645679E-3</c:v>
                </c:pt>
                <c:pt idx="427">
                  <c:v>9.7209117725389153E-3</c:v>
                </c:pt>
                <c:pt idx="428">
                  <c:v>9.9480546632451927E-3</c:v>
                </c:pt>
                <c:pt idx="429">
                  <c:v>1.0218109991943683E-2</c:v>
                </c:pt>
                <c:pt idx="430">
                  <c:v>1.0528342853810636E-2</c:v>
                </c:pt>
                <c:pt idx="431">
                  <c:v>1.087620769354445E-2</c:v>
                </c:pt>
                <c:pt idx="432">
                  <c:v>1.1259428883843237E-2</c:v>
                </c:pt>
                <c:pt idx="433">
                  <c:v>1.1676054565713521E-2</c:v>
                </c:pt>
                <c:pt idx="434">
                  <c:v>1.2124488322684241E-2</c:v>
                </c:pt>
                <c:pt idx="435">
                  <c:v>1.260350422410059E-2</c:v>
                </c:pt>
                <c:pt idx="436">
                  <c:v>1.3112250642562894E-2</c:v>
                </c:pt>
                <c:pt idx="437">
                  <c:v>1.3650247526699801E-2</c:v>
                </c:pt>
                <c:pt idx="438">
                  <c:v>1.421738086945195E-2</c:v>
                </c:pt>
                <c:pt idx="439">
                  <c:v>1.4813897185602947E-2</c:v>
                </c:pt>
                <c:pt idx="440">
                  <c:v>1.5440400012951799E-2</c:v>
                </c:pt>
                <c:pt idx="441">
                  <c:v>1.6097849810959578E-2</c:v>
                </c:pt>
                <c:pt idx="442">
                  <c:v>1.6787568132761509E-2</c:v>
                </c:pt>
                <c:pt idx="443">
                  <c:v>1.7511246548908802E-2</c:v>
                </c:pt>
                <c:pt idx="444">
                  <c:v>1.8270960446587485E-2</c:v>
                </c:pt>
                <c:pt idx="445">
                  <c:v>1.9069187445153818E-2</c:v>
                </c:pt>
                <c:pt idx="446">
                  <c:v>1.9908829666678462E-2</c:v>
                </c:pt>
                <c:pt idx="447">
                  <c:v>2.079323835451051E-2</c:v>
                </c:pt>
                <c:pt idx="448">
                  <c:v>2.1726238163300573E-2</c:v>
                </c:pt>
                <c:pt idx="449">
                  <c:v>2.2712146578523284E-2</c:v>
                </c:pt>
                <c:pt idx="450">
                  <c:v>2.3755780944580817E-2</c:v>
                </c:pt>
                <c:pt idx="451">
                  <c:v>2.4862440843261658E-2</c:v>
                </c:pt>
                <c:pt idx="452">
                  <c:v>2.6037846079107075E-2</c:v>
                </c:pt>
                <c:pt idx="453">
                  <c:v>2.728799880101963E-2</c:v>
                </c:pt>
                <c:pt idx="454">
                  <c:v>2.8618920134002995E-2</c:v>
                </c:pt>
                <c:pt idx="455">
                  <c:v>3.0036184092830341E-2</c:v>
                </c:pt>
                <c:pt idx="456">
                  <c:v>3.1544130796363243E-2</c:v>
                </c:pt>
                <c:pt idx="457">
                  <c:v>3.3144583769266447E-2</c:v>
                </c:pt>
                <c:pt idx="458">
                  <c:v>3.4834822911469748E-2</c:v>
                </c:pt>
                <c:pt idx="459">
                  <c:v>3.6604488795844138E-2</c:v>
                </c:pt>
                <c:pt idx="460">
                  <c:v>3.8431061053710698E-2</c:v>
                </c:pt>
                <c:pt idx="461">
                  <c:v>4.0273678292193214E-2</c:v>
                </c:pt>
                <c:pt idx="462">
                  <c:v>4.2065580388481558E-2</c:v>
                </c:pt>
                <c:pt idx="463">
                  <c:v>4.3706708648947365E-2</c:v>
                </c:pt>
                <c:pt idx="464">
                  <c:v>4.5060256003986297E-2</c:v>
                </c:pt>
                <c:pt idx="465">
                  <c:v>4.595965758570917E-2</c:v>
                </c:pt>
                <c:pt idx="466">
                  <c:v>4.6233081713850765E-2</c:v>
                </c:pt>
                <c:pt idx="467">
                  <c:v>4.5746448973837686E-2</c:v>
                </c:pt>
                <c:pt idx="468">
                  <c:v>4.4451901615700451E-2</c:v>
                </c:pt>
                <c:pt idx="469">
                  <c:v>4.2416004052495154E-2</c:v>
                </c:pt>
                <c:pt idx="470">
                  <c:v>3.9807598097890244E-2</c:v>
                </c:pt>
                <c:pt idx="471">
                  <c:v>3.685062057240563E-2</c:v>
                </c:pt>
                <c:pt idx="472">
                  <c:v>3.3768866774187271E-2</c:v>
                </c:pt>
                <c:pt idx="473">
                  <c:v>3.074780149770432E-2</c:v>
                </c:pt>
                <c:pt idx="474">
                  <c:v>2.7920880213400008E-2</c:v>
                </c:pt>
                <c:pt idx="475">
                  <c:v>2.5373588069013183E-2</c:v>
                </c:pt>
                <c:pt idx="476">
                  <c:v>2.3154895082958083E-2</c:v>
                </c:pt>
                <c:pt idx="477">
                  <c:v>2.1288835396848074E-2</c:v>
                </c:pt>
                <c:pt idx="478">
                  <c:v>1.9782945518526055E-2</c:v>
                </c:pt>
                <c:pt idx="479">
                  <c:v>1.8633063935038312E-2</c:v>
                </c:pt>
                <c:pt idx="480">
                  <c:v>1.7825461829487146E-2</c:v>
                </c:pt>
                <c:pt idx="481">
                  <c:v>1.733786443079928E-2</c:v>
                </c:pt>
                <c:pt idx="482">
                  <c:v>1.714079773712357E-2</c:v>
                </c:pt>
                <c:pt idx="483">
                  <c:v>1.719995409481551E-2</c:v>
                </c:pt>
                <c:pt idx="484">
                  <c:v>1.7479324105007452E-2</c:v>
                </c:pt>
                <c:pt idx="485">
                  <c:v>1.7944284642349477E-2</c:v>
                </c:pt>
                <c:pt idx="486">
                  <c:v>1.8563911195469848E-2</c:v>
                </c:pt>
                <c:pt idx="487">
                  <c:v>1.9312232336791611E-2</c:v>
                </c:pt>
                <c:pt idx="488">
                  <c:v>2.0168558001557878E-2</c:v>
                </c:pt>
                <c:pt idx="489">
                  <c:v>2.1117198658360054E-2</c:v>
                </c:pt>
                <c:pt idx="490">
                  <c:v>2.2146884922466213E-2</c:v>
                </c:pt>
                <c:pt idx="491">
                  <c:v>2.3250105883313301E-2</c:v>
                </c:pt>
                <c:pt idx="492">
                  <c:v>2.4422488023397998E-2</c:v>
                </c:pt>
                <c:pt idx="493">
                  <c:v>2.5662265759587622E-2</c:v>
                </c:pt>
                <c:pt idx="494">
                  <c:v>2.6969851048292408E-2</c:v>
                </c:pt>
                <c:pt idx="495">
                  <c:v>2.8347484576909696E-2</c:v>
                </c:pt>
                <c:pt idx="496">
                  <c:v>2.9798935201338739E-2</c:v>
                </c:pt>
                <c:pt idx="497">
                  <c:v>3.1329199383979343E-2</c:v>
                </c:pt>
                <c:pt idx="498">
                  <c:v>3.2944131374039384E-2</c:v>
                </c:pt>
                <c:pt idx="499">
                  <c:v>3.4649900283537267E-2</c:v>
                </c:pt>
                <c:pt idx="500">
                  <c:v>3.6452112662489253E-2</c:v>
                </c:pt>
                <c:pt idx="501">
                  <c:v>3.8354346515277332E-2</c:v>
                </c:pt>
                <c:pt idx="502">
                  <c:v>4.0355701743731445E-2</c:v>
                </c:pt>
                <c:pt idx="503">
                  <c:v>4.2446778312390188E-2</c:v>
                </c:pt>
                <c:pt idx="504">
                  <c:v>4.4603282733704501E-2</c:v>
                </c:pt>
                <c:pt idx="505">
                  <c:v>4.6776392495581944E-2</c:v>
                </c:pt>
                <c:pt idx="506">
                  <c:v>4.8879521304317462E-2</c:v>
                </c:pt>
                <c:pt idx="507">
                  <c:v>5.0773181142485448E-2</c:v>
                </c:pt>
                <c:pt idx="508">
                  <c:v>5.2254594920248969E-2</c:v>
                </c:pt>
                <c:pt idx="509">
                  <c:v>5.3066665595832799E-2</c:v>
                </c:pt>
                <c:pt idx="510">
                  <c:v>5.2945897976454978E-2</c:v>
                </c:pt>
                <c:pt idx="511">
                  <c:v>5.1715317979315549E-2</c:v>
                </c:pt>
                <c:pt idx="512">
                  <c:v>4.9386547786973309E-2</c:v>
                </c:pt>
                <c:pt idx="513">
                  <c:v>4.6198248397515219E-2</c:v>
                </c:pt>
                <c:pt idx="514">
                  <c:v>4.2548873090927239E-2</c:v>
                </c:pt>
                <c:pt idx="515">
                  <c:v>3.8867378592109182E-2</c:v>
                </c:pt>
                <c:pt idx="516">
                  <c:v>3.5505179450933913E-2</c:v>
                </c:pt>
                <c:pt idx="517">
                  <c:v>3.2690670385348182E-2</c:v>
                </c:pt>
                <c:pt idx="518">
                  <c:v>3.0533362792834126E-2</c:v>
                </c:pt>
                <c:pt idx="519">
                  <c:v>2.9049236589482542E-2</c:v>
                </c:pt>
                <c:pt idx="520">
                  <c:v>2.8189975765834815E-2</c:v>
                </c:pt>
                <c:pt idx="521">
                  <c:v>2.7870257350231305E-2</c:v>
                </c:pt>
                <c:pt idx="522">
                  <c:v>2.7990876432081136E-2</c:v>
                </c:pt>
                <c:pt idx="523">
                  <c:v>2.8455631897168675E-2</c:v>
                </c:pt>
                <c:pt idx="524">
                  <c:v>2.9181013265010249E-2</c:v>
                </c:pt>
                <c:pt idx="525">
                  <c:v>3.0099717959068597E-2</c:v>
                </c:pt>
                <c:pt idx="526">
                  <c:v>3.1160191150266574E-2</c:v>
                </c:pt>
                <c:pt idx="527">
                  <c:v>3.2324289361497845E-2</c:v>
                </c:pt>
                <c:pt idx="528">
                  <c:v>3.3564465445238605E-2</c:v>
                </c:pt>
                <c:pt idx="529">
                  <c:v>3.4861178254700149E-2</c:v>
                </c:pt>
                <c:pt idx="530">
                  <c:v>3.6200776507418986E-2</c:v>
                </c:pt>
                <c:pt idx="531">
                  <c:v>3.7573876043387862E-2</c:v>
                </c:pt>
                <c:pt idx="532">
                  <c:v>3.8974159122635708E-2</c:v>
                </c:pt>
                <c:pt idx="533">
                  <c:v>4.0397503840056463E-2</c:v>
                </c:pt>
                <c:pt idx="534">
                  <c:v>4.1841359869571007E-2</c:v>
                </c:pt>
                <c:pt idx="535">
                  <c:v>4.3304303323378562E-2</c:v>
                </c:pt>
                <c:pt idx="536">
                  <c:v>4.4785720059103147E-2</c:v>
                </c:pt>
                <c:pt idx="537">
                  <c:v>4.6285580489165659E-2</c:v>
                </c:pt>
                <c:pt idx="538">
                  <c:v>4.7804279432477635E-2</c:v>
                </c:pt>
                <c:pt idx="539">
                  <c:v>4.9342522231963219E-2</c:v>
                </c:pt>
                <c:pt idx="540">
                  <c:v>5.0901243865471422E-2</c:v>
                </c:pt>
                <c:pt idx="541">
                  <c:v>5.2481551673979145E-2</c:v>
                </c:pt>
                <c:pt idx="542">
                  <c:v>5.4084685074245936E-2</c:v>
                </c:pt>
                <c:pt idx="543">
                  <c:v>5.5711987551753106E-2</c:v>
                </c:pt>
                <c:pt idx="544">
                  <c:v>5.7364887587313569E-2</c:v>
                </c:pt>
                <c:pt idx="545">
                  <c:v>5.9044886129039478E-2</c:v>
                </c:pt>
                <c:pt idx="546">
                  <c:v>6.0753548900557064E-2</c:v>
                </c:pt>
                <c:pt idx="547">
                  <c:v>6.2492502320094998E-2</c:v>
                </c:pt>
                <c:pt idx="548">
                  <c:v>6.4263432151507996E-2</c:v>
                </c:pt>
                <c:pt idx="549">
                  <c:v>6.606808425794862E-2</c:v>
                </c:pt>
                <c:pt idx="550">
                  <c:v>6.790826701006214E-2</c:v>
                </c:pt>
                <c:pt idx="551">
                  <c:v>6.9785855033108676E-2</c:v>
                </c:pt>
                <c:pt idx="552">
                  <c:v>7.1702794075304346E-2</c:v>
                </c:pt>
                <c:pt idx="553">
                  <c:v>7.3661106852843064E-2</c:v>
                </c:pt>
                <c:pt idx="554">
                  <c:v>7.5662899782590776E-2</c:v>
                </c:pt>
                <c:pt idx="555">
                  <c:v>7.7710370556430472E-2</c:v>
                </c:pt>
                <c:pt idx="556">
                  <c:v>7.9805816545368433E-2</c:v>
                </c:pt>
                <c:pt idx="557">
                  <c:v>8.1951644049512412E-2</c:v>
                </c:pt>
                <c:pt idx="558">
                  <c:v>8.4150378433913209E-2</c:v>
                </c:pt>
                <c:pt idx="559">
                  <c:v>8.6404675211571039E-2</c:v>
                </c:pt>
                <c:pt idx="560">
                  <c:v>8.8717332154839457E-2</c:v>
                </c:pt>
                <c:pt idx="561">
                  <c:v>9.1091302535995511E-2</c:v>
                </c:pt>
                <c:pt idx="562">
                  <c:v>9.3529709617703391E-2</c:v>
                </c:pt>
                <c:pt idx="563">
                  <c:v>9.6035862535222491E-2</c:v>
                </c:pt>
                <c:pt idx="564">
                  <c:v>9.8613273735196336E-2</c:v>
                </c:pt>
                <c:pt idx="565">
                  <c:v>0.10126567816140691</c:v>
                </c:pt>
                <c:pt idx="566">
                  <c:v>0.10399705440673118</c:v>
                </c:pt>
                <c:pt idx="567">
                  <c:v>0.10681164808349736</c:v>
                </c:pt>
                <c:pt idx="568">
                  <c:v>0.10971399770243759</c:v>
                </c:pt>
                <c:pt idx="569">
                  <c:v>0.11270896339452956</c:v>
                </c:pt>
                <c:pt idx="570">
                  <c:v>0.1158017588614795</c:v>
                </c:pt>
                <c:pt idx="571">
                  <c:v>0.11899798700092891</c:v>
                </c:pt>
                <c:pt idx="572">
                  <c:v>0.12230367972348473</c:v>
                </c:pt>
                <c:pt idx="573">
                  <c:v>0.12572534256259299</c:v>
                </c:pt>
                <c:pt idx="574">
                  <c:v>0.12927000477780184</c:v>
                </c:pt>
                <c:pt idx="575">
                  <c:v>0.13294527577042123</c:v>
                </c:pt>
                <c:pt idx="576">
                  <c:v>0.13675940877209708</c:v>
                </c:pt>
                <c:pt idx="577">
                  <c:v>0.14072137293648448</c:v>
                </c:pt>
                <c:pt idx="578">
                  <c:v>0.1448409351684101</c:v>
                </c:pt>
                <c:pt idx="579">
                  <c:v>0.14912875327164676</c:v>
                </c:pt>
                <c:pt idx="580">
                  <c:v>0.15359648229576819</c:v>
                </c:pt>
                <c:pt idx="581">
                  <c:v>0.15825689632727133</c:v>
                </c:pt>
                <c:pt idx="582">
                  <c:v>0.16312402841649928</c:v>
                </c:pt>
                <c:pt idx="583">
                  <c:v>0.16821333188068338</c:v>
                </c:pt>
                <c:pt idx="584">
                  <c:v>0.17354186690144091</c:v>
                </c:pt>
                <c:pt idx="585">
                  <c:v>0.17912851717703304</c:v>
                </c:pt>
                <c:pt idx="586">
                  <c:v>0.18499424244084373</c:v>
                </c:pt>
                <c:pt idx="587">
                  <c:v>0.19116237397727126</c:v>
                </c:pt>
                <c:pt idx="588">
                  <c:v>0.1976589619329589</c:v>
                </c:pt>
                <c:pt idx="589">
                  <c:v>0.20451318533944107</c:v>
                </c:pt>
                <c:pt idx="590">
                  <c:v>0.21175783847285529</c:v>
                </c:pt>
                <c:pt idx="591">
                  <c:v>0.21942991066666326</c:v>
                </c:pt>
                <c:pt idx="592">
                  <c:v>0.22757128122247811</c:v>
                </c:pt>
                <c:pt idx="593">
                  <c:v>0.23622955698728026</c:v>
                </c:pt>
                <c:pt idx="594">
                  <c:v>0.24545908797599975</c:v>
                </c:pt>
                <c:pt idx="595">
                  <c:v>0.2553222068091931</c:v>
                </c:pt>
                <c:pt idx="596">
                  <c:v>0.26589075168900655</c:v>
                </c:pt>
                <c:pt idx="597">
                  <c:v>0.27724795156318621</c:v>
                </c:pt>
                <c:pt idx="598">
                  <c:v>0.28949077807619655</c:v>
                </c:pt>
                <c:pt idx="599">
                  <c:v>0.30273290489680077</c:v>
                </c:pt>
                <c:pt idx="600">
                  <c:v>0.3171084655511498</c:v>
                </c:pt>
                <c:pt idx="601">
                  <c:v>0.33277687281786872</c:v>
                </c:pt>
                <c:pt idx="602">
                  <c:v>0.34992906660245571</c:v>
                </c:pt>
                <c:pt idx="603">
                  <c:v>0.36879570955993862</c:v>
                </c:pt>
                <c:pt idx="604">
                  <c:v>0.38965807708588446</c:v>
                </c:pt>
                <c:pt idx="605">
                  <c:v>0.41286273400186341</c:v>
                </c:pt>
                <c:pt idx="606">
                  <c:v>0.43884162690603223</c:v>
                </c:pt>
                <c:pt idx="607">
                  <c:v>0.46814007342560732</c:v>
                </c:pt>
                <c:pt idx="608">
                  <c:v>0.50145651785819179</c:v>
                </c:pt>
                <c:pt idx="609">
                  <c:v>0.53970024892484481</c:v>
                </c:pt>
                <c:pt idx="610">
                  <c:v>0.58407729943098541</c:v>
                </c:pt>
                <c:pt idx="611">
                  <c:v>0.63622196444581547</c:v>
                </c:pt>
                <c:pt idx="612">
                  <c:v>0.69840486214802622</c:v>
                </c:pt>
                <c:pt idx="613">
                  <c:v>0.7738748971262327</c:v>
                </c:pt>
                <c:pt idx="614">
                  <c:v>0.86744726051289289</c:v>
                </c:pt>
                <c:pt idx="615">
                  <c:v>0.98657080560498844</c:v>
                </c:pt>
                <c:pt idx="616">
                  <c:v>1.1433983776533383</c:v>
                </c:pt>
                <c:pt idx="617">
                  <c:v>1.3591491743255977</c:v>
                </c:pt>
                <c:pt idx="618">
                  <c:v>1.6743294828348829</c:v>
                </c:pt>
                <c:pt idx="619">
                  <c:v>2.1762659747304149</c:v>
                </c:pt>
                <c:pt idx="620">
                  <c:v>3.0883161404907127</c:v>
                </c:pt>
                <c:pt idx="621">
                  <c:v>5.1188157745739327</c:v>
                </c:pt>
                <c:pt idx="622">
                  <c:v>9.3019067918271485</c:v>
                </c:pt>
                <c:pt idx="623">
                  <c:v>6.2479521797497917</c:v>
                </c:pt>
                <c:pt idx="624">
                  <c:v>3.5120845886008674</c:v>
                </c:pt>
                <c:pt idx="625">
                  <c:v>2.3649397044831564</c:v>
                </c:pt>
                <c:pt idx="626">
                  <c:v>1.7682601089248227</c:v>
                </c:pt>
                <c:pt idx="627">
                  <c:v>1.4067186471963991</c:v>
                </c:pt>
                <c:pt idx="628">
                  <c:v>1.1650502385194983</c:v>
                </c:pt>
                <c:pt idx="629">
                  <c:v>0.99230682847313867</c:v>
                </c:pt>
                <c:pt idx="630">
                  <c:v>0.8627052755068173</c:v>
                </c:pt>
                <c:pt idx="631">
                  <c:v>0.76185298187238137</c:v>
                </c:pt>
                <c:pt idx="632">
                  <c:v>0.68110078903103433</c:v>
                </c:pt>
                <c:pt idx="633">
                  <c:v>0.614944367478512</c:v>
                </c:pt>
                <c:pt idx="634">
                  <c:v>0.55971665424187134</c:v>
                </c:pt>
                <c:pt idx="635">
                  <c:v>0.51288152789360919</c:v>
                </c:pt>
                <c:pt idx="636">
                  <c:v>0.4726296126330396</c:v>
                </c:pt>
                <c:pt idx="637">
                  <c:v>0.43763565831904971</c:v>
                </c:pt>
                <c:pt idx="638">
                  <c:v>0.40690693043574849</c:v>
                </c:pt>
                <c:pt idx="639">
                  <c:v>0.37968516251251044</c:v>
                </c:pt>
                <c:pt idx="640">
                  <c:v>0.35538124025190015</c:v>
                </c:pt>
                <c:pt idx="641">
                  <c:v>0.3335305507125404</c:v>
                </c:pt>
                <c:pt idx="642">
                  <c:v>0.31376175594540212</c:v>
                </c:pt>
                <c:pt idx="643">
                  <c:v>0.29577450984913023</c:v>
                </c:pt>
                <c:pt idx="644">
                  <c:v>0.27932326781601574</c:v>
                </c:pt>
                <c:pt idx="645">
                  <c:v>0.26420533127902113</c:v>
                </c:pt>
                <c:pt idx="646">
                  <c:v>0.25025188940226889</c:v>
                </c:pt>
                <c:pt idx="647">
                  <c:v>0.23732121685503518</c:v>
                </c:pt>
                <c:pt idx="648">
                  <c:v>0.22529344584146013</c:v>
                </c:pt>
                <c:pt idx="649">
                  <c:v>0.21406650327055599</c:v>
                </c:pt>
                <c:pt idx="650">
                  <c:v>0.20355292107000222</c:v>
                </c:pt>
                <c:pt idx="651">
                  <c:v>0.19367730836267358</c:v>
                </c:pt>
                <c:pt idx="652">
                  <c:v>0.18437433068571418</c:v>
                </c:pt>
                <c:pt idx="653">
                  <c:v>0.17558708147258822</c:v>
                </c:pt>
                <c:pt idx="654">
                  <c:v>0.16726575977754823</c:v>
                </c:pt>
                <c:pt idx="655">
                  <c:v>0.15936658912320933</c:v>
                </c:pt>
                <c:pt idx="656">
                  <c:v>0.15185092771024702</c:v>
                </c:pt>
                <c:pt idx="657">
                  <c:v>0.14468453163002784</c:v>
                </c:pt>
                <c:pt idx="658">
                  <c:v>0.13783694126727269</c:v>
                </c:pt>
                <c:pt idx="659">
                  <c:v>0.13128096754393143</c:v>
                </c:pt>
                <c:pt idx="660">
                  <c:v>0.12499225958647396</c:v>
                </c:pt>
                <c:pt idx="661">
                  <c:v>0.11894893919093834</c:v>
                </c:pt>
                <c:pt idx="662">
                  <c:v>0.11313129039902393</c:v>
                </c:pt>
                <c:pt idx="663">
                  <c:v>0.10752149479342313</c:v>
                </c:pt>
                <c:pt idx="664">
                  <c:v>0.10210340492600624</c:v>
                </c:pt>
                <c:pt idx="665">
                  <c:v>9.6862349723764354E-2</c:v>
                </c:pt>
                <c:pt idx="666">
                  <c:v>9.1784966861669981E-2</c:v>
                </c:pt>
                <c:pt idx="667">
                  <c:v>8.6859058015503504E-2</c:v>
                </c:pt>
                <c:pt idx="668">
                  <c:v>8.2073463663311239E-2</c:v>
                </c:pt>
                <c:pt idx="669">
                  <c:v>7.7417954733575128E-2</c:v>
                </c:pt>
                <c:pt idx="670">
                  <c:v>7.2883138937220524E-2</c:v>
                </c:pt>
                <c:pt idx="671">
                  <c:v>6.8460380102634416E-2</c:v>
                </c:pt>
                <c:pt idx="672">
                  <c:v>6.4141729293151165E-2</c:v>
                </c:pt>
                <c:pt idx="673">
                  <c:v>5.9919866968282415E-2</c:v>
                </c:pt>
                <c:pt idx="674">
                  <c:v>5.5788056014777862E-2</c:v>
                </c:pt>
                <c:pt idx="675">
                  <c:v>5.1740106219183055E-2</c:v>
                </c:pt>
                <c:pt idx="676">
                  <c:v>4.7770351848906607E-2</c:v>
                </c:pt>
                <c:pt idx="677">
                  <c:v>4.3873645764711304E-2</c:v>
                </c:pt>
                <c:pt idx="678">
                  <c:v>4.0045376506172549E-2</c:v>
                </c:pt>
                <c:pt idx="679">
                  <c:v>3.6281520300146211E-2</c:v>
                </c:pt>
                <c:pt idx="680">
                  <c:v>3.2578750578378363E-2</c:v>
                </c:pt>
                <c:pt idx="681">
                  <c:v>2.8934649372154717E-2</c:v>
                </c:pt>
                <c:pt idx="682">
                  <c:v>2.5348112585383643E-2</c:v>
                </c:pt>
                <c:pt idx="683">
                  <c:v>2.1820153583087067E-2</c:v>
                </c:pt>
                <c:pt idx="684">
                  <c:v>1.8355600309238013E-2</c:v>
                </c:pt>
                <c:pt idx="685">
                  <c:v>1.4967021564072903E-2</c:v>
                </c:pt>
                <c:pt idx="686">
                  <c:v>1.1685000317168338E-2</c:v>
                </c:pt>
                <c:pt idx="687">
                  <c:v>8.5896538537103394E-3</c:v>
                </c:pt>
                <c:pt idx="688">
                  <c:v>5.9251139407126441E-3</c:v>
                </c:pt>
                <c:pt idx="689">
                  <c:v>4.4685937924408923E-3</c:v>
                </c:pt>
                <c:pt idx="690">
                  <c:v>5.2823341655541967E-3</c:v>
                </c:pt>
                <c:pt idx="691">
                  <c:v>7.6501582253067106E-3</c:v>
                </c:pt>
                <c:pt idx="692">
                  <c:v>1.0560302737287749E-2</c:v>
                </c:pt>
                <c:pt idx="693">
                  <c:v>1.3661717441505539E-2</c:v>
                </c:pt>
                <c:pt idx="694">
                  <c:v>1.6843732788554368E-2</c:v>
                </c:pt>
                <c:pt idx="695">
                  <c:v>2.0065060533854852E-2</c:v>
                </c:pt>
                <c:pt idx="696">
                  <c:v>2.3308096016948356E-2</c:v>
                </c:pt>
                <c:pt idx="697">
                  <c:v>2.6564797394799063E-2</c:v>
                </c:pt>
                <c:pt idx="698">
                  <c:v>2.9831513661813826E-2</c:v>
                </c:pt>
              </c:numCache>
            </c:numRef>
          </c:yVal>
          <c:smooth val="1"/>
        </c:ser>
        <c:ser>
          <c:idx val="28"/>
          <c:order val="30"/>
          <c:tx>
            <c:strRef>
              <c:f>Calculations!$AG$36</c:f>
              <c:strCache>
                <c:ptCount val="1"/>
                <c:pt idx="0">
                  <c:v>Ztarget</c:v>
                </c:pt>
              </c:strCache>
            </c:strRef>
          </c:tx>
          <c:spPr>
            <a:ln w="25400">
              <a:solidFill>
                <a:srgbClr val="0000FF"/>
              </a:solidFill>
              <a:prstDash val="solid"/>
            </a:ln>
          </c:spPr>
          <c:marker>
            <c:symbol val="square"/>
            <c:size val="3"/>
            <c:spPr>
              <a:noFill/>
              <a:ln w="9525">
                <a:noFill/>
              </a:ln>
            </c:spPr>
          </c:marker>
          <c:dPt>
            <c:idx val="13"/>
            <c:spPr>
              <a:ln w="28575">
                <a:noFill/>
              </a:ln>
            </c:spPr>
          </c:dPt>
          <c:dLbls>
            <c:dLbl>
              <c:idx val="13"/>
              <c:layout>
                <c:manualLayout>
                  <c:x val="-5.0486336266790189E-3"/>
                  <c:y val="-3.5721565444987897E-2"/>
                </c:manualLayout>
              </c:layout>
              <c:tx>
                <c:rich>
                  <a:bodyPr/>
                  <a:lstStyle/>
                  <a:p>
                    <a:pPr>
                      <a:defRPr sz="800" b="1" i="0" u="none" strike="noStrike" baseline="0">
                        <a:solidFill>
                          <a:srgbClr val="0000FF"/>
                        </a:solidFill>
                        <a:latin typeface="Arial"/>
                        <a:ea typeface="Arial"/>
                        <a:cs typeface="Arial"/>
                      </a:defRPr>
                    </a:pPr>
                    <a:r>
                      <a:rPr lang="en-US"/>
                      <a:t>Ztarget</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Calculations!$AG$37:$AG$735</c:f>
              <c:numCache>
                <c:formatCode>General</c:formatCode>
                <c:ptCount val="699"/>
                <c:pt idx="0">
                  <c:v>0.08</c:v>
                </c:pt>
                <c:pt idx="1">
                  <c:v>0.08</c:v>
                </c:pt>
                <c:pt idx="2">
                  <c:v>0.08</c:v>
                </c:pt>
                <c:pt idx="3">
                  <c:v>0.08</c:v>
                </c:pt>
                <c:pt idx="4">
                  <c:v>0.08</c:v>
                </c:pt>
                <c:pt idx="5">
                  <c:v>0.08</c:v>
                </c:pt>
                <c:pt idx="6">
                  <c:v>0.08</c:v>
                </c:pt>
                <c:pt idx="7">
                  <c:v>0.08</c:v>
                </c:pt>
                <c:pt idx="8">
                  <c:v>0.08</c:v>
                </c:pt>
                <c:pt idx="9">
                  <c:v>0.08</c:v>
                </c:pt>
                <c:pt idx="10">
                  <c:v>0.08</c:v>
                </c:pt>
                <c:pt idx="11">
                  <c:v>0.08</c:v>
                </c:pt>
                <c:pt idx="12">
                  <c:v>0.08</c:v>
                </c:pt>
                <c:pt idx="13">
                  <c:v>0.08</c:v>
                </c:pt>
                <c:pt idx="14">
                  <c:v>0.08</c:v>
                </c:pt>
                <c:pt idx="15">
                  <c:v>0.08</c:v>
                </c:pt>
                <c:pt idx="16">
                  <c:v>0.08</c:v>
                </c:pt>
                <c:pt idx="17">
                  <c:v>0.08</c:v>
                </c:pt>
                <c:pt idx="18">
                  <c:v>0.08</c:v>
                </c:pt>
                <c:pt idx="19">
                  <c:v>0.08</c:v>
                </c:pt>
                <c:pt idx="20">
                  <c:v>0.08</c:v>
                </c:pt>
                <c:pt idx="21">
                  <c:v>0.08</c:v>
                </c:pt>
                <c:pt idx="22">
                  <c:v>0.08</c:v>
                </c:pt>
                <c:pt idx="23">
                  <c:v>0.08</c:v>
                </c:pt>
                <c:pt idx="24">
                  <c:v>0.08</c:v>
                </c:pt>
                <c:pt idx="25">
                  <c:v>0.08</c:v>
                </c:pt>
                <c:pt idx="26">
                  <c:v>0.08</c:v>
                </c:pt>
                <c:pt idx="27">
                  <c:v>0.08</c:v>
                </c:pt>
                <c:pt idx="28">
                  <c:v>0.08</c:v>
                </c:pt>
                <c:pt idx="29">
                  <c:v>0.08</c:v>
                </c:pt>
                <c:pt idx="30">
                  <c:v>0.08</c:v>
                </c:pt>
                <c:pt idx="31">
                  <c:v>0.08</c:v>
                </c:pt>
                <c:pt idx="32">
                  <c:v>0.08</c:v>
                </c:pt>
                <c:pt idx="33">
                  <c:v>0.08</c:v>
                </c:pt>
                <c:pt idx="34">
                  <c:v>0.08</c:v>
                </c:pt>
                <c:pt idx="35">
                  <c:v>0.08</c:v>
                </c:pt>
                <c:pt idx="36">
                  <c:v>0.08</c:v>
                </c:pt>
                <c:pt idx="37">
                  <c:v>0.08</c:v>
                </c:pt>
                <c:pt idx="38">
                  <c:v>0.08</c:v>
                </c:pt>
                <c:pt idx="39">
                  <c:v>0.08</c:v>
                </c:pt>
                <c:pt idx="40">
                  <c:v>0.08</c:v>
                </c:pt>
                <c:pt idx="41">
                  <c:v>0.08</c:v>
                </c:pt>
                <c:pt idx="42">
                  <c:v>0.08</c:v>
                </c:pt>
                <c:pt idx="43">
                  <c:v>0.08</c:v>
                </c:pt>
                <c:pt idx="44">
                  <c:v>0.08</c:v>
                </c:pt>
                <c:pt idx="45">
                  <c:v>0.08</c:v>
                </c:pt>
                <c:pt idx="46">
                  <c:v>0.08</c:v>
                </c:pt>
                <c:pt idx="47">
                  <c:v>0.08</c:v>
                </c:pt>
                <c:pt idx="48">
                  <c:v>0.08</c:v>
                </c:pt>
                <c:pt idx="49">
                  <c:v>0.08</c:v>
                </c:pt>
                <c:pt idx="50">
                  <c:v>0.08</c:v>
                </c:pt>
                <c:pt idx="51">
                  <c:v>0.08</c:v>
                </c:pt>
                <c:pt idx="52">
                  <c:v>0.08</c:v>
                </c:pt>
                <c:pt idx="53">
                  <c:v>0.08</c:v>
                </c:pt>
                <c:pt idx="54">
                  <c:v>0.08</c:v>
                </c:pt>
                <c:pt idx="55">
                  <c:v>0.08</c:v>
                </c:pt>
                <c:pt idx="56">
                  <c:v>0.08</c:v>
                </c:pt>
                <c:pt idx="57">
                  <c:v>0.08</c:v>
                </c:pt>
                <c:pt idx="58">
                  <c:v>0.08</c:v>
                </c:pt>
                <c:pt idx="59">
                  <c:v>0.08</c:v>
                </c:pt>
                <c:pt idx="60">
                  <c:v>0.08</c:v>
                </c:pt>
                <c:pt idx="61">
                  <c:v>0.08</c:v>
                </c:pt>
                <c:pt idx="62">
                  <c:v>0.08</c:v>
                </c:pt>
                <c:pt idx="63">
                  <c:v>0.08</c:v>
                </c:pt>
                <c:pt idx="64">
                  <c:v>0.08</c:v>
                </c:pt>
                <c:pt idx="65">
                  <c:v>0.08</c:v>
                </c:pt>
                <c:pt idx="66">
                  <c:v>0.08</c:v>
                </c:pt>
                <c:pt idx="67">
                  <c:v>0.08</c:v>
                </c:pt>
                <c:pt idx="68">
                  <c:v>0.08</c:v>
                </c:pt>
                <c:pt idx="69">
                  <c:v>0.08</c:v>
                </c:pt>
                <c:pt idx="70">
                  <c:v>0.08</c:v>
                </c:pt>
                <c:pt idx="71">
                  <c:v>0.08</c:v>
                </c:pt>
                <c:pt idx="72">
                  <c:v>0.08</c:v>
                </c:pt>
                <c:pt idx="73">
                  <c:v>0.08</c:v>
                </c:pt>
                <c:pt idx="74">
                  <c:v>0.08</c:v>
                </c:pt>
                <c:pt idx="75">
                  <c:v>0.08</c:v>
                </c:pt>
                <c:pt idx="76">
                  <c:v>0.08</c:v>
                </c:pt>
                <c:pt idx="77">
                  <c:v>0.08</c:v>
                </c:pt>
                <c:pt idx="78">
                  <c:v>0.08</c:v>
                </c:pt>
                <c:pt idx="79">
                  <c:v>0.08</c:v>
                </c:pt>
                <c:pt idx="80">
                  <c:v>0.08</c:v>
                </c:pt>
                <c:pt idx="81">
                  <c:v>0.08</c:v>
                </c:pt>
                <c:pt idx="82">
                  <c:v>0.08</c:v>
                </c:pt>
                <c:pt idx="83">
                  <c:v>0.08</c:v>
                </c:pt>
                <c:pt idx="84">
                  <c:v>0.08</c:v>
                </c:pt>
                <c:pt idx="85">
                  <c:v>0.08</c:v>
                </c:pt>
                <c:pt idx="86">
                  <c:v>0.08</c:v>
                </c:pt>
                <c:pt idx="87">
                  <c:v>0.08</c:v>
                </c:pt>
                <c:pt idx="88">
                  <c:v>0.08</c:v>
                </c:pt>
                <c:pt idx="89">
                  <c:v>0.08</c:v>
                </c:pt>
                <c:pt idx="90">
                  <c:v>0.08</c:v>
                </c:pt>
                <c:pt idx="91">
                  <c:v>0.08</c:v>
                </c:pt>
                <c:pt idx="92">
                  <c:v>0.08</c:v>
                </c:pt>
                <c:pt idx="93">
                  <c:v>0.08</c:v>
                </c:pt>
                <c:pt idx="94">
                  <c:v>0.08</c:v>
                </c:pt>
                <c:pt idx="95">
                  <c:v>0.08</c:v>
                </c:pt>
                <c:pt idx="96">
                  <c:v>0.08</c:v>
                </c:pt>
                <c:pt idx="97">
                  <c:v>0.08</c:v>
                </c:pt>
                <c:pt idx="98">
                  <c:v>0.08</c:v>
                </c:pt>
                <c:pt idx="99">
                  <c:v>0.08</c:v>
                </c:pt>
                <c:pt idx="100">
                  <c:v>0.08</c:v>
                </c:pt>
                <c:pt idx="101">
                  <c:v>0.08</c:v>
                </c:pt>
                <c:pt idx="102">
                  <c:v>0.08</c:v>
                </c:pt>
                <c:pt idx="103">
                  <c:v>0.08</c:v>
                </c:pt>
                <c:pt idx="104">
                  <c:v>0.08</c:v>
                </c:pt>
                <c:pt idx="105">
                  <c:v>0.08</c:v>
                </c:pt>
                <c:pt idx="106">
                  <c:v>0.08</c:v>
                </c:pt>
                <c:pt idx="107">
                  <c:v>0.08</c:v>
                </c:pt>
                <c:pt idx="108">
                  <c:v>0.08</c:v>
                </c:pt>
                <c:pt idx="109">
                  <c:v>0.08</c:v>
                </c:pt>
                <c:pt idx="110">
                  <c:v>0.08</c:v>
                </c:pt>
                <c:pt idx="111">
                  <c:v>0.08</c:v>
                </c:pt>
                <c:pt idx="112">
                  <c:v>0.08</c:v>
                </c:pt>
                <c:pt idx="113">
                  <c:v>0.08</c:v>
                </c:pt>
                <c:pt idx="114">
                  <c:v>0.08</c:v>
                </c:pt>
                <c:pt idx="115">
                  <c:v>0.08</c:v>
                </c:pt>
                <c:pt idx="116">
                  <c:v>0.08</c:v>
                </c:pt>
                <c:pt idx="117">
                  <c:v>0.08</c:v>
                </c:pt>
                <c:pt idx="118">
                  <c:v>0.08</c:v>
                </c:pt>
                <c:pt idx="119">
                  <c:v>0.08</c:v>
                </c:pt>
                <c:pt idx="120">
                  <c:v>0.08</c:v>
                </c:pt>
                <c:pt idx="121">
                  <c:v>0.08</c:v>
                </c:pt>
                <c:pt idx="122">
                  <c:v>0.08</c:v>
                </c:pt>
                <c:pt idx="123">
                  <c:v>0.08</c:v>
                </c:pt>
                <c:pt idx="124">
                  <c:v>0.08</c:v>
                </c:pt>
                <c:pt idx="125">
                  <c:v>0.08</c:v>
                </c:pt>
                <c:pt idx="126">
                  <c:v>0.08</c:v>
                </c:pt>
                <c:pt idx="127">
                  <c:v>0.08</c:v>
                </c:pt>
                <c:pt idx="128">
                  <c:v>0.08</c:v>
                </c:pt>
                <c:pt idx="129">
                  <c:v>0.08</c:v>
                </c:pt>
                <c:pt idx="130">
                  <c:v>0.08</c:v>
                </c:pt>
                <c:pt idx="131">
                  <c:v>0.08</c:v>
                </c:pt>
                <c:pt idx="132">
                  <c:v>0.08</c:v>
                </c:pt>
                <c:pt idx="133">
                  <c:v>0.08</c:v>
                </c:pt>
                <c:pt idx="134">
                  <c:v>0.08</c:v>
                </c:pt>
                <c:pt idx="135">
                  <c:v>0.08</c:v>
                </c:pt>
                <c:pt idx="136">
                  <c:v>0.08</c:v>
                </c:pt>
                <c:pt idx="137">
                  <c:v>0.08</c:v>
                </c:pt>
                <c:pt idx="138">
                  <c:v>0.08</c:v>
                </c:pt>
                <c:pt idx="139">
                  <c:v>0.08</c:v>
                </c:pt>
                <c:pt idx="140">
                  <c:v>0.08</c:v>
                </c:pt>
                <c:pt idx="141">
                  <c:v>0.08</c:v>
                </c:pt>
                <c:pt idx="142">
                  <c:v>0.08</c:v>
                </c:pt>
                <c:pt idx="143">
                  <c:v>0.08</c:v>
                </c:pt>
                <c:pt idx="144">
                  <c:v>0.08</c:v>
                </c:pt>
                <c:pt idx="145">
                  <c:v>0.08</c:v>
                </c:pt>
                <c:pt idx="146">
                  <c:v>0.08</c:v>
                </c:pt>
                <c:pt idx="147">
                  <c:v>0.08</c:v>
                </c:pt>
                <c:pt idx="148">
                  <c:v>0.08</c:v>
                </c:pt>
                <c:pt idx="149">
                  <c:v>0.08</c:v>
                </c:pt>
                <c:pt idx="150">
                  <c:v>0.08</c:v>
                </c:pt>
                <c:pt idx="151">
                  <c:v>0.08</c:v>
                </c:pt>
                <c:pt idx="152">
                  <c:v>0.08</c:v>
                </c:pt>
                <c:pt idx="153">
                  <c:v>0.08</c:v>
                </c:pt>
                <c:pt idx="154">
                  <c:v>0.08</c:v>
                </c:pt>
                <c:pt idx="155">
                  <c:v>0.08</c:v>
                </c:pt>
                <c:pt idx="156">
                  <c:v>0.08</c:v>
                </c:pt>
                <c:pt idx="157">
                  <c:v>0.08</c:v>
                </c:pt>
                <c:pt idx="158">
                  <c:v>0.08</c:v>
                </c:pt>
                <c:pt idx="159">
                  <c:v>0.08</c:v>
                </c:pt>
                <c:pt idx="160">
                  <c:v>0.08</c:v>
                </c:pt>
                <c:pt idx="161">
                  <c:v>0.08</c:v>
                </c:pt>
                <c:pt idx="162">
                  <c:v>0.08</c:v>
                </c:pt>
                <c:pt idx="163">
                  <c:v>0.08</c:v>
                </c:pt>
                <c:pt idx="164">
                  <c:v>0.08</c:v>
                </c:pt>
                <c:pt idx="165">
                  <c:v>0.08</c:v>
                </c:pt>
                <c:pt idx="166">
                  <c:v>0.08</c:v>
                </c:pt>
                <c:pt idx="167">
                  <c:v>0.08</c:v>
                </c:pt>
                <c:pt idx="168">
                  <c:v>0.08</c:v>
                </c:pt>
                <c:pt idx="169">
                  <c:v>0.08</c:v>
                </c:pt>
                <c:pt idx="170">
                  <c:v>0.08</c:v>
                </c:pt>
                <c:pt idx="171">
                  <c:v>0.08</c:v>
                </c:pt>
                <c:pt idx="172">
                  <c:v>0.08</c:v>
                </c:pt>
                <c:pt idx="173">
                  <c:v>0.08</c:v>
                </c:pt>
                <c:pt idx="174">
                  <c:v>0.08</c:v>
                </c:pt>
                <c:pt idx="175">
                  <c:v>0.08</c:v>
                </c:pt>
                <c:pt idx="176">
                  <c:v>0.08</c:v>
                </c:pt>
                <c:pt idx="177">
                  <c:v>0.08</c:v>
                </c:pt>
                <c:pt idx="178">
                  <c:v>0.08</c:v>
                </c:pt>
                <c:pt idx="179">
                  <c:v>0.08</c:v>
                </c:pt>
                <c:pt idx="180">
                  <c:v>0.08</c:v>
                </c:pt>
                <c:pt idx="181">
                  <c:v>0.08</c:v>
                </c:pt>
                <c:pt idx="182">
                  <c:v>0.08</c:v>
                </c:pt>
                <c:pt idx="183">
                  <c:v>0.08</c:v>
                </c:pt>
                <c:pt idx="184">
                  <c:v>0.08</c:v>
                </c:pt>
                <c:pt idx="185">
                  <c:v>0.08</c:v>
                </c:pt>
                <c:pt idx="186">
                  <c:v>0.08</c:v>
                </c:pt>
                <c:pt idx="187">
                  <c:v>0.08</c:v>
                </c:pt>
                <c:pt idx="188">
                  <c:v>0.08</c:v>
                </c:pt>
                <c:pt idx="189">
                  <c:v>0.08</c:v>
                </c:pt>
                <c:pt idx="190">
                  <c:v>0.08</c:v>
                </c:pt>
                <c:pt idx="191">
                  <c:v>0.08</c:v>
                </c:pt>
                <c:pt idx="192">
                  <c:v>0.08</c:v>
                </c:pt>
                <c:pt idx="193">
                  <c:v>0.08</c:v>
                </c:pt>
                <c:pt idx="194">
                  <c:v>0.08</c:v>
                </c:pt>
                <c:pt idx="195">
                  <c:v>0.08</c:v>
                </c:pt>
                <c:pt idx="196">
                  <c:v>0.08</c:v>
                </c:pt>
                <c:pt idx="197">
                  <c:v>0.08</c:v>
                </c:pt>
                <c:pt idx="198">
                  <c:v>0.08</c:v>
                </c:pt>
                <c:pt idx="199">
                  <c:v>0.08</c:v>
                </c:pt>
                <c:pt idx="200">
                  <c:v>0.08</c:v>
                </c:pt>
                <c:pt idx="201">
                  <c:v>0.08</c:v>
                </c:pt>
                <c:pt idx="202">
                  <c:v>0.08</c:v>
                </c:pt>
                <c:pt idx="203">
                  <c:v>0.08</c:v>
                </c:pt>
                <c:pt idx="204">
                  <c:v>0.08</c:v>
                </c:pt>
                <c:pt idx="205">
                  <c:v>0.08</c:v>
                </c:pt>
                <c:pt idx="206">
                  <c:v>0.08</c:v>
                </c:pt>
                <c:pt idx="207">
                  <c:v>0.08</c:v>
                </c:pt>
                <c:pt idx="208">
                  <c:v>0.08</c:v>
                </c:pt>
                <c:pt idx="209">
                  <c:v>0.08</c:v>
                </c:pt>
                <c:pt idx="210">
                  <c:v>0.08</c:v>
                </c:pt>
                <c:pt idx="211">
                  <c:v>0.08</c:v>
                </c:pt>
                <c:pt idx="212">
                  <c:v>0.08</c:v>
                </c:pt>
                <c:pt idx="213">
                  <c:v>0.08</c:v>
                </c:pt>
                <c:pt idx="214">
                  <c:v>0.08</c:v>
                </c:pt>
                <c:pt idx="215">
                  <c:v>0.08</c:v>
                </c:pt>
                <c:pt idx="216">
                  <c:v>0.08</c:v>
                </c:pt>
                <c:pt idx="217">
                  <c:v>0.08</c:v>
                </c:pt>
                <c:pt idx="218">
                  <c:v>0.08</c:v>
                </c:pt>
                <c:pt idx="219">
                  <c:v>0.08</c:v>
                </c:pt>
                <c:pt idx="220">
                  <c:v>0.08</c:v>
                </c:pt>
                <c:pt idx="221">
                  <c:v>0.08</c:v>
                </c:pt>
                <c:pt idx="222">
                  <c:v>0.08</c:v>
                </c:pt>
                <c:pt idx="223">
                  <c:v>0.08</c:v>
                </c:pt>
                <c:pt idx="224">
                  <c:v>0.08</c:v>
                </c:pt>
                <c:pt idx="225">
                  <c:v>0.08</c:v>
                </c:pt>
                <c:pt idx="226">
                  <c:v>0.08</c:v>
                </c:pt>
                <c:pt idx="227">
                  <c:v>0.08</c:v>
                </c:pt>
                <c:pt idx="228">
                  <c:v>0.08</c:v>
                </c:pt>
                <c:pt idx="229">
                  <c:v>0.08</c:v>
                </c:pt>
                <c:pt idx="230">
                  <c:v>0.08</c:v>
                </c:pt>
                <c:pt idx="231">
                  <c:v>0.08</c:v>
                </c:pt>
                <c:pt idx="232">
                  <c:v>0.08</c:v>
                </c:pt>
                <c:pt idx="233">
                  <c:v>0.08</c:v>
                </c:pt>
                <c:pt idx="234">
                  <c:v>0.08</c:v>
                </c:pt>
                <c:pt idx="235">
                  <c:v>0.08</c:v>
                </c:pt>
                <c:pt idx="236">
                  <c:v>0.08</c:v>
                </c:pt>
                <c:pt idx="237">
                  <c:v>0.08</c:v>
                </c:pt>
                <c:pt idx="238">
                  <c:v>0.08</c:v>
                </c:pt>
                <c:pt idx="239">
                  <c:v>0.08</c:v>
                </c:pt>
                <c:pt idx="240">
                  <c:v>0.08</c:v>
                </c:pt>
                <c:pt idx="241">
                  <c:v>0.08</c:v>
                </c:pt>
                <c:pt idx="242">
                  <c:v>0.08</c:v>
                </c:pt>
                <c:pt idx="243">
                  <c:v>0.08</c:v>
                </c:pt>
                <c:pt idx="244">
                  <c:v>0.08</c:v>
                </c:pt>
                <c:pt idx="245">
                  <c:v>0.08</c:v>
                </c:pt>
                <c:pt idx="246">
                  <c:v>0.08</c:v>
                </c:pt>
                <c:pt idx="247">
                  <c:v>0.08</c:v>
                </c:pt>
                <c:pt idx="248">
                  <c:v>0.08</c:v>
                </c:pt>
                <c:pt idx="249">
                  <c:v>0.08</c:v>
                </c:pt>
                <c:pt idx="250">
                  <c:v>0.08</c:v>
                </c:pt>
                <c:pt idx="251">
                  <c:v>0.08</c:v>
                </c:pt>
                <c:pt idx="252">
                  <c:v>0.08</c:v>
                </c:pt>
                <c:pt idx="253">
                  <c:v>0.08</c:v>
                </c:pt>
                <c:pt idx="254">
                  <c:v>0.08</c:v>
                </c:pt>
                <c:pt idx="255">
                  <c:v>0.08</c:v>
                </c:pt>
                <c:pt idx="256">
                  <c:v>0.08</c:v>
                </c:pt>
                <c:pt idx="257">
                  <c:v>0.08</c:v>
                </c:pt>
                <c:pt idx="258">
                  <c:v>0.08</c:v>
                </c:pt>
                <c:pt idx="259">
                  <c:v>0.08</c:v>
                </c:pt>
                <c:pt idx="260">
                  <c:v>0.08</c:v>
                </c:pt>
                <c:pt idx="261">
                  <c:v>0.08</c:v>
                </c:pt>
                <c:pt idx="262">
                  <c:v>0.08</c:v>
                </c:pt>
                <c:pt idx="263">
                  <c:v>0.08</c:v>
                </c:pt>
                <c:pt idx="264">
                  <c:v>0.08</c:v>
                </c:pt>
                <c:pt idx="265">
                  <c:v>0.08</c:v>
                </c:pt>
                <c:pt idx="266">
                  <c:v>0.08</c:v>
                </c:pt>
                <c:pt idx="267">
                  <c:v>0.08</c:v>
                </c:pt>
                <c:pt idx="268">
                  <c:v>0.08</c:v>
                </c:pt>
                <c:pt idx="269">
                  <c:v>0.08</c:v>
                </c:pt>
                <c:pt idx="270">
                  <c:v>0.08</c:v>
                </c:pt>
                <c:pt idx="271">
                  <c:v>0.08</c:v>
                </c:pt>
                <c:pt idx="272">
                  <c:v>0.08</c:v>
                </c:pt>
                <c:pt idx="273">
                  <c:v>0.08</c:v>
                </c:pt>
                <c:pt idx="274">
                  <c:v>0.08</c:v>
                </c:pt>
                <c:pt idx="275">
                  <c:v>0.08</c:v>
                </c:pt>
                <c:pt idx="276">
                  <c:v>0.08</c:v>
                </c:pt>
                <c:pt idx="277">
                  <c:v>0.08</c:v>
                </c:pt>
                <c:pt idx="278">
                  <c:v>0.08</c:v>
                </c:pt>
                <c:pt idx="279">
                  <c:v>0.08</c:v>
                </c:pt>
                <c:pt idx="280">
                  <c:v>0.08</c:v>
                </c:pt>
                <c:pt idx="281">
                  <c:v>0.08</c:v>
                </c:pt>
                <c:pt idx="282">
                  <c:v>0.08</c:v>
                </c:pt>
                <c:pt idx="283">
                  <c:v>0.08</c:v>
                </c:pt>
                <c:pt idx="284">
                  <c:v>0.08</c:v>
                </c:pt>
                <c:pt idx="285">
                  <c:v>0.08</c:v>
                </c:pt>
                <c:pt idx="286">
                  <c:v>0.08</c:v>
                </c:pt>
                <c:pt idx="287">
                  <c:v>0.08</c:v>
                </c:pt>
                <c:pt idx="288">
                  <c:v>0.08</c:v>
                </c:pt>
                <c:pt idx="289">
                  <c:v>0.08</c:v>
                </c:pt>
                <c:pt idx="290">
                  <c:v>0.08</c:v>
                </c:pt>
                <c:pt idx="291">
                  <c:v>0.08</c:v>
                </c:pt>
                <c:pt idx="292">
                  <c:v>0.08</c:v>
                </c:pt>
                <c:pt idx="293">
                  <c:v>0.08</c:v>
                </c:pt>
                <c:pt idx="294">
                  <c:v>0.08</c:v>
                </c:pt>
                <c:pt idx="295">
                  <c:v>0.08</c:v>
                </c:pt>
                <c:pt idx="296">
                  <c:v>0.08</c:v>
                </c:pt>
                <c:pt idx="297">
                  <c:v>0.08</c:v>
                </c:pt>
                <c:pt idx="298">
                  <c:v>0.08</c:v>
                </c:pt>
                <c:pt idx="299">
                  <c:v>0.08</c:v>
                </c:pt>
                <c:pt idx="300">
                  <c:v>0.08</c:v>
                </c:pt>
                <c:pt idx="301">
                  <c:v>0.08</c:v>
                </c:pt>
                <c:pt idx="302">
                  <c:v>0.08</c:v>
                </c:pt>
                <c:pt idx="303">
                  <c:v>0.08</c:v>
                </c:pt>
                <c:pt idx="304">
                  <c:v>0.08</c:v>
                </c:pt>
                <c:pt idx="305">
                  <c:v>0.08</c:v>
                </c:pt>
                <c:pt idx="306">
                  <c:v>0.08</c:v>
                </c:pt>
                <c:pt idx="307">
                  <c:v>0.08</c:v>
                </c:pt>
                <c:pt idx="308">
                  <c:v>0.08</c:v>
                </c:pt>
                <c:pt idx="309">
                  <c:v>0.08</c:v>
                </c:pt>
                <c:pt idx="310">
                  <c:v>0.08</c:v>
                </c:pt>
                <c:pt idx="311">
                  <c:v>0.08</c:v>
                </c:pt>
                <c:pt idx="312">
                  <c:v>0.08</c:v>
                </c:pt>
                <c:pt idx="313">
                  <c:v>0.08</c:v>
                </c:pt>
                <c:pt idx="314">
                  <c:v>0.08</c:v>
                </c:pt>
                <c:pt idx="315">
                  <c:v>0.08</c:v>
                </c:pt>
                <c:pt idx="316">
                  <c:v>0.08</c:v>
                </c:pt>
                <c:pt idx="317">
                  <c:v>0.08</c:v>
                </c:pt>
                <c:pt idx="318">
                  <c:v>0.08</c:v>
                </c:pt>
                <c:pt idx="319">
                  <c:v>0.08</c:v>
                </c:pt>
                <c:pt idx="320">
                  <c:v>0.08</c:v>
                </c:pt>
                <c:pt idx="321">
                  <c:v>0.08</c:v>
                </c:pt>
                <c:pt idx="322">
                  <c:v>0.08</c:v>
                </c:pt>
                <c:pt idx="323">
                  <c:v>0.08</c:v>
                </c:pt>
                <c:pt idx="324">
                  <c:v>0.08</c:v>
                </c:pt>
                <c:pt idx="325">
                  <c:v>0.08</c:v>
                </c:pt>
                <c:pt idx="326">
                  <c:v>0.08</c:v>
                </c:pt>
                <c:pt idx="327">
                  <c:v>0.08</c:v>
                </c:pt>
                <c:pt idx="328">
                  <c:v>0.08</c:v>
                </c:pt>
                <c:pt idx="329">
                  <c:v>0.08</c:v>
                </c:pt>
                <c:pt idx="330">
                  <c:v>0.08</c:v>
                </c:pt>
                <c:pt idx="331">
                  <c:v>0.08</c:v>
                </c:pt>
                <c:pt idx="332">
                  <c:v>0.08</c:v>
                </c:pt>
                <c:pt idx="333">
                  <c:v>0.08</c:v>
                </c:pt>
                <c:pt idx="334">
                  <c:v>0.08</c:v>
                </c:pt>
                <c:pt idx="335">
                  <c:v>0.08</c:v>
                </c:pt>
                <c:pt idx="336">
                  <c:v>0.08</c:v>
                </c:pt>
                <c:pt idx="337">
                  <c:v>0.08</c:v>
                </c:pt>
                <c:pt idx="338">
                  <c:v>0.08</c:v>
                </c:pt>
                <c:pt idx="339">
                  <c:v>0.08</c:v>
                </c:pt>
                <c:pt idx="340">
                  <c:v>0.08</c:v>
                </c:pt>
                <c:pt idx="341">
                  <c:v>0.08</c:v>
                </c:pt>
                <c:pt idx="342">
                  <c:v>0.08</c:v>
                </c:pt>
                <c:pt idx="343">
                  <c:v>0.08</c:v>
                </c:pt>
                <c:pt idx="344">
                  <c:v>0.08</c:v>
                </c:pt>
                <c:pt idx="345">
                  <c:v>0.08</c:v>
                </c:pt>
                <c:pt idx="346">
                  <c:v>0.08</c:v>
                </c:pt>
                <c:pt idx="347">
                  <c:v>0.08</c:v>
                </c:pt>
                <c:pt idx="348">
                  <c:v>0.08</c:v>
                </c:pt>
                <c:pt idx="349">
                  <c:v>0.08</c:v>
                </c:pt>
                <c:pt idx="350">
                  <c:v>0.08</c:v>
                </c:pt>
                <c:pt idx="351">
                  <c:v>0.08</c:v>
                </c:pt>
                <c:pt idx="352">
                  <c:v>0.08</c:v>
                </c:pt>
                <c:pt idx="353">
                  <c:v>0.08</c:v>
                </c:pt>
                <c:pt idx="354">
                  <c:v>0.08</c:v>
                </c:pt>
                <c:pt idx="355">
                  <c:v>0.08</c:v>
                </c:pt>
                <c:pt idx="356">
                  <c:v>0.08</c:v>
                </c:pt>
                <c:pt idx="357">
                  <c:v>0.08</c:v>
                </c:pt>
                <c:pt idx="358">
                  <c:v>0.08</c:v>
                </c:pt>
                <c:pt idx="359">
                  <c:v>0.08</c:v>
                </c:pt>
                <c:pt idx="360">
                  <c:v>0.08</c:v>
                </c:pt>
                <c:pt idx="361">
                  <c:v>0.08</c:v>
                </c:pt>
                <c:pt idx="362">
                  <c:v>0.08</c:v>
                </c:pt>
                <c:pt idx="363">
                  <c:v>0.08</c:v>
                </c:pt>
                <c:pt idx="364">
                  <c:v>0.08</c:v>
                </c:pt>
                <c:pt idx="365">
                  <c:v>0.08</c:v>
                </c:pt>
                <c:pt idx="366">
                  <c:v>0.08</c:v>
                </c:pt>
                <c:pt idx="367">
                  <c:v>0.08</c:v>
                </c:pt>
                <c:pt idx="368">
                  <c:v>0.08</c:v>
                </c:pt>
                <c:pt idx="369">
                  <c:v>0.08</c:v>
                </c:pt>
                <c:pt idx="370">
                  <c:v>0.08</c:v>
                </c:pt>
                <c:pt idx="371">
                  <c:v>0.08</c:v>
                </c:pt>
                <c:pt idx="372">
                  <c:v>0.08</c:v>
                </c:pt>
                <c:pt idx="373">
                  <c:v>0.08</c:v>
                </c:pt>
                <c:pt idx="374">
                  <c:v>0.08</c:v>
                </c:pt>
                <c:pt idx="375">
                  <c:v>0.08</c:v>
                </c:pt>
                <c:pt idx="376">
                  <c:v>0.08</c:v>
                </c:pt>
                <c:pt idx="377">
                  <c:v>0.08</c:v>
                </c:pt>
                <c:pt idx="378">
                  <c:v>0.08</c:v>
                </c:pt>
                <c:pt idx="379">
                  <c:v>0.08</c:v>
                </c:pt>
                <c:pt idx="380">
                  <c:v>0.08</c:v>
                </c:pt>
                <c:pt idx="381">
                  <c:v>0.08</c:v>
                </c:pt>
                <c:pt idx="382">
                  <c:v>0.08</c:v>
                </c:pt>
                <c:pt idx="383">
                  <c:v>0.08</c:v>
                </c:pt>
                <c:pt idx="384">
                  <c:v>0.08</c:v>
                </c:pt>
                <c:pt idx="385">
                  <c:v>0.08</c:v>
                </c:pt>
                <c:pt idx="386">
                  <c:v>0.08</c:v>
                </c:pt>
                <c:pt idx="387">
                  <c:v>0.08</c:v>
                </c:pt>
                <c:pt idx="388">
                  <c:v>0.08</c:v>
                </c:pt>
                <c:pt idx="389">
                  <c:v>0.08</c:v>
                </c:pt>
                <c:pt idx="390">
                  <c:v>0.08</c:v>
                </c:pt>
                <c:pt idx="391">
                  <c:v>0.08</c:v>
                </c:pt>
                <c:pt idx="392">
                  <c:v>0.08</c:v>
                </c:pt>
                <c:pt idx="393">
                  <c:v>0.08</c:v>
                </c:pt>
                <c:pt idx="394">
                  <c:v>0.08</c:v>
                </c:pt>
                <c:pt idx="395">
                  <c:v>0.08</c:v>
                </c:pt>
                <c:pt idx="396">
                  <c:v>0.08</c:v>
                </c:pt>
                <c:pt idx="397">
                  <c:v>0.08</c:v>
                </c:pt>
                <c:pt idx="398">
                  <c:v>0.08</c:v>
                </c:pt>
                <c:pt idx="399">
                  <c:v>0.08</c:v>
                </c:pt>
                <c:pt idx="400">
                  <c:v>0.08</c:v>
                </c:pt>
                <c:pt idx="401">
                  <c:v>0.08</c:v>
                </c:pt>
                <c:pt idx="402">
                  <c:v>0.08</c:v>
                </c:pt>
                <c:pt idx="403">
                  <c:v>0.08</c:v>
                </c:pt>
                <c:pt idx="404">
                  <c:v>0.08</c:v>
                </c:pt>
                <c:pt idx="405">
                  <c:v>0.08</c:v>
                </c:pt>
                <c:pt idx="406">
                  <c:v>0.08</c:v>
                </c:pt>
                <c:pt idx="407">
                  <c:v>0.08</c:v>
                </c:pt>
                <c:pt idx="408">
                  <c:v>0.08</c:v>
                </c:pt>
                <c:pt idx="409">
                  <c:v>0.08</c:v>
                </c:pt>
                <c:pt idx="410">
                  <c:v>0.08</c:v>
                </c:pt>
                <c:pt idx="411">
                  <c:v>0.08</c:v>
                </c:pt>
                <c:pt idx="412">
                  <c:v>0.08</c:v>
                </c:pt>
                <c:pt idx="413">
                  <c:v>0.08</c:v>
                </c:pt>
                <c:pt idx="414">
                  <c:v>0.08</c:v>
                </c:pt>
                <c:pt idx="415">
                  <c:v>0.08</c:v>
                </c:pt>
                <c:pt idx="416">
                  <c:v>0.08</c:v>
                </c:pt>
                <c:pt idx="417">
                  <c:v>0.08</c:v>
                </c:pt>
                <c:pt idx="418">
                  <c:v>0.08</c:v>
                </c:pt>
                <c:pt idx="419">
                  <c:v>0.08</c:v>
                </c:pt>
                <c:pt idx="420">
                  <c:v>0.08</c:v>
                </c:pt>
                <c:pt idx="421">
                  <c:v>0.08</c:v>
                </c:pt>
                <c:pt idx="422">
                  <c:v>0.08</c:v>
                </c:pt>
                <c:pt idx="423">
                  <c:v>0.08</c:v>
                </c:pt>
                <c:pt idx="424">
                  <c:v>0.08</c:v>
                </c:pt>
                <c:pt idx="425">
                  <c:v>0.08</c:v>
                </c:pt>
                <c:pt idx="426">
                  <c:v>0.08</c:v>
                </c:pt>
                <c:pt idx="427">
                  <c:v>0.08</c:v>
                </c:pt>
                <c:pt idx="428">
                  <c:v>0.08</c:v>
                </c:pt>
                <c:pt idx="429">
                  <c:v>0.08</c:v>
                </c:pt>
                <c:pt idx="430">
                  <c:v>0.08</c:v>
                </c:pt>
                <c:pt idx="431">
                  <c:v>0.08</c:v>
                </c:pt>
                <c:pt idx="432">
                  <c:v>0.08</c:v>
                </c:pt>
                <c:pt idx="433">
                  <c:v>0.08</c:v>
                </c:pt>
                <c:pt idx="434">
                  <c:v>0.08</c:v>
                </c:pt>
                <c:pt idx="435">
                  <c:v>0.08</c:v>
                </c:pt>
                <c:pt idx="436">
                  <c:v>0.08</c:v>
                </c:pt>
                <c:pt idx="437">
                  <c:v>0.08</c:v>
                </c:pt>
                <c:pt idx="438">
                  <c:v>0.08</c:v>
                </c:pt>
                <c:pt idx="439">
                  <c:v>0.08</c:v>
                </c:pt>
                <c:pt idx="440">
                  <c:v>0.08</c:v>
                </c:pt>
                <c:pt idx="441">
                  <c:v>0.08</c:v>
                </c:pt>
                <c:pt idx="442">
                  <c:v>0.08</c:v>
                </c:pt>
                <c:pt idx="443">
                  <c:v>0.08</c:v>
                </c:pt>
                <c:pt idx="444">
                  <c:v>0.08</c:v>
                </c:pt>
                <c:pt idx="445">
                  <c:v>0.08</c:v>
                </c:pt>
                <c:pt idx="446">
                  <c:v>0.08</c:v>
                </c:pt>
                <c:pt idx="447">
                  <c:v>0.08</c:v>
                </c:pt>
                <c:pt idx="448">
                  <c:v>0.08</c:v>
                </c:pt>
                <c:pt idx="449">
                  <c:v>0.08</c:v>
                </c:pt>
                <c:pt idx="450">
                  <c:v>0.08</c:v>
                </c:pt>
                <c:pt idx="451">
                  <c:v>0.08</c:v>
                </c:pt>
                <c:pt idx="452">
                  <c:v>0.08</c:v>
                </c:pt>
                <c:pt idx="453">
                  <c:v>0.08</c:v>
                </c:pt>
                <c:pt idx="454">
                  <c:v>0.08</c:v>
                </c:pt>
                <c:pt idx="455">
                  <c:v>0.08</c:v>
                </c:pt>
                <c:pt idx="456">
                  <c:v>0.08</c:v>
                </c:pt>
                <c:pt idx="457">
                  <c:v>0.08</c:v>
                </c:pt>
                <c:pt idx="458">
                  <c:v>0.08</c:v>
                </c:pt>
                <c:pt idx="459">
                  <c:v>0.08</c:v>
                </c:pt>
                <c:pt idx="460">
                  <c:v>0.08</c:v>
                </c:pt>
                <c:pt idx="461">
                  <c:v>0.08</c:v>
                </c:pt>
                <c:pt idx="462">
                  <c:v>0.08</c:v>
                </c:pt>
                <c:pt idx="463">
                  <c:v>0.08</c:v>
                </c:pt>
                <c:pt idx="464">
                  <c:v>0.08</c:v>
                </c:pt>
                <c:pt idx="465">
                  <c:v>0.08</c:v>
                </c:pt>
                <c:pt idx="466">
                  <c:v>0.08</c:v>
                </c:pt>
                <c:pt idx="467">
                  <c:v>0.08</c:v>
                </c:pt>
                <c:pt idx="468">
                  <c:v>0.08</c:v>
                </c:pt>
                <c:pt idx="469">
                  <c:v>0.08</c:v>
                </c:pt>
                <c:pt idx="470">
                  <c:v>0.08</c:v>
                </c:pt>
                <c:pt idx="471">
                  <c:v>0.08</c:v>
                </c:pt>
                <c:pt idx="472">
                  <c:v>0.08</c:v>
                </c:pt>
                <c:pt idx="473">
                  <c:v>0.08</c:v>
                </c:pt>
                <c:pt idx="474">
                  <c:v>0.08</c:v>
                </c:pt>
                <c:pt idx="475">
                  <c:v>0.08</c:v>
                </c:pt>
                <c:pt idx="476">
                  <c:v>0.08</c:v>
                </c:pt>
                <c:pt idx="477">
                  <c:v>0.08</c:v>
                </c:pt>
                <c:pt idx="478">
                  <c:v>0.08</c:v>
                </c:pt>
                <c:pt idx="479">
                  <c:v>0.08</c:v>
                </c:pt>
                <c:pt idx="480">
                  <c:v>0.08</c:v>
                </c:pt>
                <c:pt idx="481">
                  <c:v>0.08</c:v>
                </c:pt>
                <c:pt idx="482">
                  <c:v>0.08</c:v>
                </c:pt>
                <c:pt idx="483">
                  <c:v>0.08</c:v>
                </c:pt>
                <c:pt idx="484">
                  <c:v>0.08</c:v>
                </c:pt>
                <c:pt idx="485">
                  <c:v>0.08</c:v>
                </c:pt>
                <c:pt idx="486">
                  <c:v>0.08</c:v>
                </c:pt>
                <c:pt idx="487">
                  <c:v>0.08</c:v>
                </c:pt>
                <c:pt idx="488">
                  <c:v>0.08</c:v>
                </c:pt>
                <c:pt idx="489">
                  <c:v>0.08</c:v>
                </c:pt>
                <c:pt idx="490">
                  <c:v>0.08</c:v>
                </c:pt>
                <c:pt idx="491">
                  <c:v>0.08</c:v>
                </c:pt>
                <c:pt idx="492">
                  <c:v>0.08</c:v>
                </c:pt>
                <c:pt idx="493">
                  <c:v>0.08</c:v>
                </c:pt>
                <c:pt idx="494">
                  <c:v>0.08</c:v>
                </c:pt>
                <c:pt idx="495">
                  <c:v>0.08</c:v>
                </c:pt>
                <c:pt idx="496">
                  <c:v>0.08</c:v>
                </c:pt>
                <c:pt idx="497">
                  <c:v>0.08</c:v>
                </c:pt>
                <c:pt idx="498">
                  <c:v>0.08</c:v>
                </c:pt>
                <c:pt idx="499">
                  <c:v>0.08</c:v>
                </c:pt>
                <c:pt idx="500">
                  <c:v>0.08</c:v>
                </c:pt>
                <c:pt idx="501">
                  <c:v>0.08</c:v>
                </c:pt>
                <c:pt idx="502">
                  <c:v>0.08</c:v>
                </c:pt>
                <c:pt idx="503">
                  <c:v>0.08</c:v>
                </c:pt>
                <c:pt idx="504">
                  <c:v>0.08</c:v>
                </c:pt>
                <c:pt idx="505">
                  <c:v>0.08</c:v>
                </c:pt>
                <c:pt idx="506">
                  <c:v>0.08</c:v>
                </c:pt>
                <c:pt idx="507">
                  <c:v>0.08</c:v>
                </c:pt>
                <c:pt idx="508">
                  <c:v>0.08</c:v>
                </c:pt>
                <c:pt idx="509">
                  <c:v>0.08</c:v>
                </c:pt>
                <c:pt idx="510">
                  <c:v>0.08</c:v>
                </c:pt>
                <c:pt idx="511">
                  <c:v>0.08</c:v>
                </c:pt>
                <c:pt idx="512">
                  <c:v>0.08</c:v>
                </c:pt>
                <c:pt idx="513">
                  <c:v>0.08</c:v>
                </c:pt>
                <c:pt idx="514">
                  <c:v>0.08</c:v>
                </c:pt>
                <c:pt idx="515">
                  <c:v>0.08</c:v>
                </c:pt>
                <c:pt idx="516">
                  <c:v>0.08</c:v>
                </c:pt>
                <c:pt idx="517">
                  <c:v>0.08</c:v>
                </c:pt>
                <c:pt idx="518">
                  <c:v>0.08</c:v>
                </c:pt>
                <c:pt idx="519">
                  <c:v>0.08</c:v>
                </c:pt>
                <c:pt idx="520">
                  <c:v>0.08</c:v>
                </c:pt>
                <c:pt idx="521">
                  <c:v>0.08</c:v>
                </c:pt>
                <c:pt idx="522">
                  <c:v>0.08</c:v>
                </c:pt>
                <c:pt idx="523">
                  <c:v>0.08</c:v>
                </c:pt>
                <c:pt idx="524">
                  <c:v>0.08</c:v>
                </c:pt>
                <c:pt idx="525">
                  <c:v>0.08</c:v>
                </c:pt>
                <c:pt idx="526">
                  <c:v>0.08</c:v>
                </c:pt>
                <c:pt idx="527">
                  <c:v>0.08</c:v>
                </c:pt>
                <c:pt idx="528">
                  <c:v>0.08</c:v>
                </c:pt>
                <c:pt idx="529">
                  <c:v>0.08</c:v>
                </c:pt>
                <c:pt idx="530">
                  <c:v>0.08</c:v>
                </c:pt>
                <c:pt idx="531">
                  <c:v>0.08</c:v>
                </c:pt>
                <c:pt idx="532">
                  <c:v>0.08</c:v>
                </c:pt>
                <c:pt idx="533">
                  <c:v>0.08</c:v>
                </c:pt>
                <c:pt idx="534">
                  <c:v>0.08</c:v>
                </c:pt>
                <c:pt idx="535">
                  <c:v>0.08</c:v>
                </c:pt>
                <c:pt idx="536">
                  <c:v>0.08</c:v>
                </c:pt>
                <c:pt idx="537">
                  <c:v>0.08</c:v>
                </c:pt>
                <c:pt idx="538">
                  <c:v>0.08</c:v>
                </c:pt>
                <c:pt idx="539">
                  <c:v>0.08</c:v>
                </c:pt>
                <c:pt idx="540">
                  <c:v>0.08</c:v>
                </c:pt>
                <c:pt idx="541">
                  <c:v>0.08</c:v>
                </c:pt>
                <c:pt idx="542">
                  <c:v>0.08</c:v>
                </c:pt>
                <c:pt idx="543">
                  <c:v>0.08</c:v>
                </c:pt>
                <c:pt idx="544">
                  <c:v>0.08</c:v>
                </c:pt>
                <c:pt idx="545">
                  <c:v>0.08</c:v>
                </c:pt>
                <c:pt idx="546">
                  <c:v>0.08</c:v>
                </c:pt>
                <c:pt idx="547">
                  <c:v>0.08</c:v>
                </c:pt>
                <c:pt idx="548">
                  <c:v>0.08</c:v>
                </c:pt>
                <c:pt idx="549">
                  <c:v>0.08</c:v>
                </c:pt>
                <c:pt idx="550">
                  <c:v>0.08</c:v>
                </c:pt>
                <c:pt idx="551">
                  <c:v>0.08</c:v>
                </c:pt>
                <c:pt idx="552">
                  <c:v>0.08</c:v>
                </c:pt>
                <c:pt idx="553">
                  <c:v>0.08</c:v>
                </c:pt>
                <c:pt idx="554">
                  <c:v>0.08</c:v>
                </c:pt>
                <c:pt idx="555">
                  <c:v>0.08</c:v>
                </c:pt>
                <c:pt idx="556">
                  <c:v>0.08</c:v>
                </c:pt>
                <c:pt idx="557">
                  <c:v>0.08</c:v>
                </c:pt>
                <c:pt idx="558">
                  <c:v>0.08</c:v>
                </c:pt>
                <c:pt idx="559">
                  <c:v>0.08</c:v>
                </c:pt>
                <c:pt idx="560">
                  <c:v>0.08</c:v>
                </c:pt>
                <c:pt idx="561">
                  <c:v>0.08</c:v>
                </c:pt>
                <c:pt idx="562">
                  <c:v>0.08</c:v>
                </c:pt>
                <c:pt idx="563">
                  <c:v>0.08</c:v>
                </c:pt>
                <c:pt idx="564">
                  <c:v>0.08</c:v>
                </c:pt>
                <c:pt idx="565">
                  <c:v>0.08</c:v>
                </c:pt>
                <c:pt idx="566">
                  <c:v>0.08</c:v>
                </c:pt>
                <c:pt idx="567">
                  <c:v>0.08</c:v>
                </c:pt>
                <c:pt idx="568">
                  <c:v>0.08</c:v>
                </c:pt>
                <c:pt idx="569">
                  <c:v>0.08</c:v>
                </c:pt>
                <c:pt idx="570">
                  <c:v>0.08</c:v>
                </c:pt>
                <c:pt idx="571">
                  <c:v>0.08</c:v>
                </c:pt>
                <c:pt idx="572">
                  <c:v>0.08</c:v>
                </c:pt>
                <c:pt idx="573">
                  <c:v>0.08</c:v>
                </c:pt>
                <c:pt idx="574">
                  <c:v>0.08</c:v>
                </c:pt>
                <c:pt idx="575">
                  <c:v>0.08</c:v>
                </c:pt>
                <c:pt idx="576">
                  <c:v>0.08</c:v>
                </c:pt>
                <c:pt idx="577">
                  <c:v>0.08</c:v>
                </c:pt>
                <c:pt idx="578">
                  <c:v>0.08</c:v>
                </c:pt>
                <c:pt idx="579">
                  <c:v>0.08</c:v>
                </c:pt>
                <c:pt idx="580">
                  <c:v>0.08</c:v>
                </c:pt>
                <c:pt idx="581">
                  <c:v>0.08</c:v>
                </c:pt>
                <c:pt idx="582">
                  <c:v>0.08</c:v>
                </c:pt>
                <c:pt idx="583">
                  <c:v>0.08</c:v>
                </c:pt>
                <c:pt idx="584">
                  <c:v>0.08</c:v>
                </c:pt>
                <c:pt idx="585">
                  <c:v>0.08</c:v>
                </c:pt>
                <c:pt idx="586">
                  <c:v>0.08</c:v>
                </c:pt>
                <c:pt idx="587">
                  <c:v>0.08</c:v>
                </c:pt>
                <c:pt idx="588">
                  <c:v>0.08</c:v>
                </c:pt>
                <c:pt idx="589">
                  <c:v>0.08</c:v>
                </c:pt>
                <c:pt idx="590">
                  <c:v>0.08</c:v>
                </c:pt>
                <c:pt idx="591">
                  <c:v>0.08</c:v>
                </c:pt>
                <c:pt idx="592">
                  <c:v>0.08</c:v>
                </c:pt>
                <c:pt idx="593">
                  <c:v>0.08</c:v>
                </c:pt>
                <c:pt idx="594">
                  <c:v>0.08</c:v>
                </c:pt>
                <c:pt idx="595">
                  <c:v>0.08</c:v>
                </c:pt>
                <c:pt idx="596">
                  <c:v>0.08</c:v>
                </c:pt>
                <c:pt idx="597">
                  <c:v>0.08</c:v>
                </c:pt>
                <c:pt idx="598">
                  <c:v>0.08</c:v>
                </c:pt>
                <c:pt idx="599">
                  <c:v>0.08</c:v>
                </c:pt>
                <c:pt idx="600">
                  <c:v>0.08</c:v>
                </c:pt>
                <c:pt idx="601">
                  <c:v>0.08</c:v>
                </c:pt>
                <c:pt idx="602">
                  <c:v>0.08</c:v>
                </c:pt>
                <c:pt idx="603">
                  <c:v>0.08</c:v>
                </c:pt>
                <c:pt idx="604">
                  <c:v>0.08</c:v>
                </c:pt>
                <c:pt idx="605">
                  <c:v>0.08</c:v>
                </c:pt>
                <c:pt idx="606">
                  <c:v>0.08</c:v>
                </c:pt>
                <c:pt idx="607">
                  <c:v>0.08</c:v>
                </c:pt>
                <c:pt idx="608">
                  <c:v>0.08</c:v>
                </c:pt>
                <c:pt idx="609">
                  <c:v>0.08</c:v>
                </c:pt>
                <c:pt idx="610">
                  <c:v>0.08</c:v>
                </c:pt>
                <c:pt idx="611">
                  <c:v>0.08</c:v>
                </c:pt>
                <c:pt idx="612">
                  <c:v>0.08</c:v>
                </c:pt>
                <c:pt idx="613">
                  <c:v>0.08</c:v>
                </c:pt>
                <c:pt idx="614">
                  <c:v>0.08</c:v>
                </c:pt>
                <c:pt idx="615">
                  <c:v>0.08</c:v>
                </c:pt>
                <c:pt idx="616">
                  <c:v>0.08</c:v>
                </c:pt>
                <c:pt idx="617">
                  <c:v>0.08</c:v>
                </c:pt>
                <c:pt idx="618">
                  <c:v>0.08</c:v>
                </c:pt>
                <c:pt idx="619">
                  <c:v>0.08</c:v>
                </c:pt>
                <c:pt idx="620">
                  <c:v>0.08</c:v>
                </c:pt>
                <c:pt idx="621">
                  <c:v>0.08</c:v>
                </c:pt>
                <c:pt idx="622">
                  <c:v>0.08</c:v>
                </c:pt>
                <c:pt idx="623">
                  <c:v>0.08</c:v>
                </c:pt>
                <c:pt idx="624">
                  <c:v>0.08</c:v>
                </c:pt>
                <c:pt idx="625">
                  <c:v>0.08</c:v>
                </c:pt>
                <c:pt idx="626">
                  <c:v>0.08</c:v>
                </c:pt>
                <c:pt idx="627">
                  <c:v>0.08</c:v>
                </c:pt>
                <c:pt idx="628">
                  <c:v>0.08</c:v>
                </c:pt>
                <c:pt idx="629">
                  <c:v>0.08</c:v>
                </c:pt>
                <c:pt idx="630">
                  <c:v>0.08</c:v>
                </c:pt>
                <c:pt idx="631">
                  <c:v>0.08</c:v>
                </c:pt>
                <c:pt idx="632">
                  <c:v>0.08</c:v>
                </c:pt>
                <c:pt idx="633">
                  <c:v>0.08</c:v>
                </c:pt>
                <c:pt idx="634">
                  <c:v>0.08</c:v>
                </c:pt>
                <c:pt idx="635">
                  <c:v>0.08</c:v>
                </c:pt>
                <c:pt idx="636">
                  <c:v>0.08</c:v>
                </c:pt>
                <c:pt idx="637">
                  <c:v>0.08</c:v>
                </c:pt>
                <c:pt idx="638">
                  <c:v>0.08</c:v>
                </c:pt>
                <c:pt idx="639">
                  <c:v>0.08</c:v>
                </c:pt>
                <c:pt idx="640">
                  <c:v>0.08</c:v>
                </c:pt>
                <c:pt idx="641">
                  <c:v>0.08</c:v>
                </c:pt>
                <c:pt idx="642">
                  <c:v>0.08</c:v>
                </c:pt>
                <c:pt idx="643">
                  <c:v>0.08</c:v>
                </c:pt>
                <c:pt idx="644">
                  <c:v>0.08</c:v>
                </c:pt>
                <c:pt idx="645">
                  <c:v>0.08</c:v>
                </c:pt>
                <c:pt idx="646">
                  <c:v>0.08</c:v>
                </c:pt>
                <c:pt idx="647">
                  <c:v>0.08</c:v>
                </c:pt>
                <c:pt idx="648">
                  <c:v>0.08</c:v>
                </c:pt>
                <c:pt idx="649">
                  <c:v>0.08</c:v>
                </c:pt>
                <c:pt idx="650">
                  <c:v>0.08</c:v>
                </c:pt>
                <c:pt idx="651">
                  <c:v>0.08</c:v>
                </c:pt>
                <c:pt idx="652">
                  <c:v>0.08</c:v>
                </c:pt>
                <c:pt idx="653">
                  <c:v>0.08</c:v>
                </c:pt>
                <c:pt idx="654">
                  <c:v>0.08</c:v>
                </c:pt>
                <c:pt idx="655">
                  <c:v>0.08</c:v>
                </c:pt>
                <c:pt idx="656">
                  <c:v>0.08</c:v>
                </c:pt>
                <c:pt idx="657">
                  <c:v>0.08</c:v>
                </c:pt>
                <c:pt idx="658">
                  <c:v>0.08</c:v>
                </c:pt>
                <c:pt idx="659">
                  <c:v>0.08</c:v>
                </c:pt>
                <c:pt idx="660">
                  <c:v>0.08</c:v>
                </c:pt>
                <c:pt idx="661">
                  <c:v>0.08</c:v>
                </c:pt>
                <c:pt idx="662">
                  <c:v>0.08</c:v>
                </c:pt>
                <c:pt idx="663">
                  <c:v>0.08</c:v>
                </c:pt>
                <c:pt idx="664">
                  <c:v>0.08</c:v>
                </c:pt>
                <c:pt idx="665">
                  <c:v>0.08</c:v>
                </c:pt>
                <c:pt idx="666">
                  <c:v>0.08</c:v>
                </c:pt>
                <c:pt idx="667">
                  <c:v>0.08</c:v>
                </c:pt>
                <c:pt idx="668">
                  <c:v>0.08</c:v>
                </c:pt>
                <c:pt idx="669">
                  <c:v>0.08</c:v>
                </c:pt>
                <c:pt idx="670">
                  <c:v>0.08</c:v>
                </c:pt>
                <c:pt idx="671">
                  <c:v>0.08</c:v>
                </c:pt>
                <c:pt idx="672">
                  <c:v>0.08</c:v>
                </c:pt>
                <c:pt idx="673">
                  <c:v>0.08</c:v>
                </c:pt>
                <c:pt idx="674">
                  <c:v>0.08</c:v>
                </c:pt>
                <c:pt idx="675">
                  <c:v>0.08</c:v>
                </c:pt>
                <c:pt idx="676">
                  <c:v>0.08</c:v>
                </c:pt>
                <c:pt idx="677">
                  <c:v>0.08</c:v>
                </c:pt>
                <c:pt idx="678">
                  <c:v>0.08</c:v>
                </c:pt>
                <c:pt idx="679">
                  <c:v>0.08</c:v>
                </c:pt>
                <c:pt idx="680">
                  <c:v>0.08</c:v>
                </c:pt>
                <c:pt idx="681">
                  <c:v>0.08</c:v>
                </c:pt>
                <c:pt idx="682">
                  <c:v>0.08</c:v>
                </c:pt>
                <c:pt idx="683">
                  <c:v>0.08</c:v>
                </c:pt>
                <c:pt idx="684">
                  <c:v>0.08</c:v>
                </c:pt>
                <c:pt idx="685">
                  <c:v>0.08</c:v>
                </c:pt>
                <c:pt idx="686">
                  <c:v>0.08</c:v>
                </c:pt>
                <c:pt idx="687">
                  <c:v>0.08</c:v>
                </c:pt>
                <c:pt idx="688">
                  <c:v>0.08</c:v>
                </c:pt>
                <c:pt idx="689">
                  <c:v>0.08</c:v>
                </c:pt>
                <c:pt idx="690">
                  <c:v>0.08</c:v>
                </c:pt>
                <c:pt idx="691">
                  <c:v>0.08</c:v>
                </c:pt>
                <c:pt idx="692">
                  <c:v>0.08</c:v>
                </c:pt>
                <c:pt idx="693">
                  <c:v>0.08</c:v>
                </c:pt>
                <c:pt idx="694">
                  <c:v>0.08</c:v>
                </c:pt>
                <c:pt idx="695">
                  <c:v>0.08</c:v>
                </c:pt>
                <c:pt idx="696">
                  <c:v>0.08</c:v>
                </c:pt>
                <c:pt idx="697">
                  <c:v>0.08</c:v>
                </c:pt>
                <c:pt idx="698">
                  <c:v>0.08</c:v>
                </c:pt>
              </c:numCache>
            </c:numRef>
          </c:yVal>
          <c:smooth val="1"/>
        </c:ser>
        <c:ser>
          <c:idx val="29"/>
          <c:order val="31"/>
          <c:tx>
            <c:strRef>
              <c:f>Calculations!$AH$36</c:f>
              <c:strCache>
                <c:ptCount val="1"/>
                <c:pt idx="0">
                  <c:v>Ftarget</c:v>
                </c:pt>
              </c:strCache>
            </c:strRef>
          </c:tx>
          <c:spPr>
            <a:ln w="25400">
              <a:solidFill>
                <a:srgbClr val="993366"/>
              </a:solidFill>
              <a:prstDash val="lgDash"/>
            </a:ln>
          </c:spPr>
          <c:marker>
            <c:symbol val="none"/>
          </c:marker>
          <c:dPt>
            <c:idx val="0"/>
            <c:spPr>
              <a:ln w="28575">
                <a:noFill/>
              </a:ln>
            </c:spPr>
          </c:dPt>
          <c:dLbls>
            <c:dLbl>
              <c:idx val="0"/>
              <c:layout>
                <c:manualLayout>
                  <c:x val="-4.6860995316761786E-2"/>
                  <c:y val="-0.68002778204256498"/>
                </c:manualLayout>
              </c:layout>
              <c:tx>
                <c:rich>
                  <a:bodyPr rot="-5400000" vert="horz"/>
                  <a:lstStyle/>
                  <a:p>
                    <a:pPr algn="ctr">
                      <a:defRPr sz="800" b="1" i="0" u="none" strike="noStrike" baseline="0">
                        <a:solidFill>
                          <a:srgbClr val="993366"/>
                        </a:solidFill>
                        <a:latin typeface="Arial"/>
                        <a:ea typeface="Arial"/>
                        <a:cs typeface="Arial"/>
                      </a:defRPr>
                    </a:pPr>
                    <a:r>
                      <a:rPr lang="en-US"/>
                      <a:t>Feffective</a:t>
                    </a:r>
                  </a:p>
                </c:rich>
              </c:tx>
              <c:spPr>
                <a:noFill/>
                <a:ln w="25400">
                  <a:noFill/>
                </a:ln>
              </c:spPr>
              <c:dLblPos val="r"/>
            </c:dLbl>
            <c:delete val="1"/>
          </c:dLbls>
          <c:xVal>
            <c:numRef>
              <c:f>Calculations!$AH$37:$AH$38</c:f>
              <c:numCache>
                <c:formatCode>0.000E+00</c:formatCode>
                <c:ptCount val="2"/>
                <c:pt idx="0">
                  <c:v>48746286.50383319</c:v>
                </c:pt>
                <c:pt idx="1">
                  <c:v>48746286.50383319</c:v>
                </c:pt>
              </c:numCache>
            </c:numRef>
          </c:xVal>
          <c:yVal>
            <c:numRef>
              <c:f>Calculations!$AI$37:$AI$38</c:f>
              <c:numCache>
                <c:formatCode>General</c:formatCode>
                <c:ptCount val="2"/>
                <c:pt idx="0">
                  <c:v>1E-3</c:v>
                </c:pt>
                <c:pt idx="1">
                  <c:v>100</c:v>
                </c:pt>
              </c:numCache>
            </c:numRef>
          </c:yVal>
          <c:smooth val="1"/>
        </c:ser>
        <c:ser>
          <c:idx val="32"/>
          <c:order val="32"/>
          <c:tx>
            <c:strRef>
              <c:f>Calculations!$AE$36</c:f>
              <c:strCache>
                <c:ptCount val="1"/>
                <c:pt idx="0">
                  <c:v>Zh = Zs + Zv</c:v>
                </c:pt>
              </c:strCache>
            </c:strRef>
          </c:tx>
          <c:spPr>
            <a:ln w="25400">
              <a:solidFill>
                <a:srgbClr val="993366"/>
              </a:solidFill>
              <a:prstDash val="solid"/>
            </a:ln>
          </c:spPr>
          <c:marker>
            <c:symbol val="none"/>
          </c:marker>
          <c:dLbls>
            <c:dLbl>
              <c:idx val="306"/>
              <c:layout>
                <c:manualLayout>
                  <c:x val="-0.10000205856620865"/>
                  <c:y val="-3.1789090430548554E-2"/>
                </c:manualLayout>
              </c:layout>
              <c:tx>
                <c:rich>
                  <a:bodyPr/>
                  <a:lstStyle/>
                  <a:p>
                    <a:pPr>
                      <a:defRPr sz="875" b="1" i="0" u="none" strike="noStrike" baseline="0">
                        <a:solidFill>
                          <a:srgbClr val="993366"/>
                        </a:solidFill>
                        <a:latin typeface="Arial"/>
                        <a:ea typeface="Arial"/>
                        <a:cs typeface="Arial"/>
                      </a:defRPr>
                    </a:pPr>
                    <a:r>
                      <a:rPr lang="en-US"/>
                      <a:t>Zh = Zs + Zv</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Calculations!$AE$37:$AE$735</c:f>
              <c:numCache>
                <c:formatCode>0.000E+00</c:formatCode>
                <c:ptCount val="699"/>
                <c:pt idx="0">
                  <c:v>1.390213698873227E-3</c:v>
                </c:pt>
                <c:pt idx="1">
                  <c:v>1.3902136990022855E-3</c:v>
                </c:pt>
                <c:pt idx="2">
                  <c:v>1.3902136991365581E-3</c:v>
                </c:pt>
                <c:pt idx="3">
                  <c:v>1.3902136992762551E-3</c:v>
                </c:pt>
                <c:pt idx="4">
                  <c:v>1.3902136994215957E-3</c:v>
                </c:pt>
                <c:pt idx="5">
                  <c:v>1.3902136995728083E-3</c:v>
                </c:pt>
                <c:pt idx="6">
                  <c:v>1.3902136997301299E-3</c:v>
                </c:pt>
                <c:pt idx="7">
                  <c:v>1.3902136998938071E-3</c:v>
                </c:pt>
                <c:pt idx="8">
                  <c:v>1.3902137000640969E-3</c:v>
                </c:pt>
                <c:pt idx="9">
                  <c:v>1.3902137002412666E-3</c:v>
                </c:pt>
                <c:pt idx="10">
                  <c:v>1.390213700425594E-3</c:v>
                </c:pt>
                <c:pt idx="11">
                  <c:v>1.3902137006173679E-3</c:v>
                </c:pt>
                <c:pt idx="12">
                  <c:v>1.3902137008168897E-3</c:v>
                </c:pt>
                <c:pt idx="13">
                  <c:v>1.3902137010244719E-3</c:v>
                </c:pt>
                <c:pt idx="14">
                  <c:v>1.3902137012404409E-3</c:v>
                </c:pt>
                <c:pt idx="15">
                  <c:v>1.3902137014651346E-3</c:v>
                </c:pt>
                <c:pt idx="16">
                  <c:v>1.3902137016989062E-3</c:v>
                </c:pt>
                <c:pt idx="17">
                  <c:v>1.390213701942122E-3</c:v>
                </c:pt>
                <c:pt idx="18">
                  <c:v>1.3902137021951639E-3</c:v>
                </c:pt>
                <c:pt idx="19">
                  <c:v>1.3902137024584286E-3</c:v>
                </c:pt>
                <c:pt idx="20">
                  <c:v>1.3902137027323293E-3</c:v>
                </c:pt>
                <c:pt idx="21">
                  <c:v>1.3902137030172954E-3</c:v>
                </c:pt>
                <c:pt idx="22">
                  <c:v>1.3902137033137741E-3</c:v>
                </c:pt>
                <c:pt idx="23">
                  <c:v>1.3902137036222307E-3</c:v>
                </c:pt>
                <c:pt idx="24">
                  <c:v>1.3902137039431489E-3</c:v>
                </c:pt>
                <c:pt idx="25">
                  <c:v>1.3902137042770323E-3</c:v>
                </c:pt>
                <c:pt idx="26">
                  <c:v>1.3902137046244043E-3</c:v>
                </c:pt>
                <c:pt idx="27">
                  <c:v>1.3902137049858103E-3</c:v>
                </c:pt>
                <c:pt idx="28">
                  <c:v>1.3902137053618173E-3</c:v>
                </c:pt>
                <c:pt idx="29">
                  <c:v>1.3902137057530148E-3</c:v>
                </c:pt>
                <c:pt idx="30">
                  <c:v>1.3902137061600165E-3</c:v>
                </c:pt>
                <c:pt idx="31">
                  <c:v>1.3902137065834614E-3</c:v>
                </c:pt>
                <c:pt idx="32">
                  <c:v>1.3902137070240133E-3</c:v>
                </c:pt>
                <c:pt idx="33">
                  <c:v>1.3902137074823634E-3</c:v>
                </c:pt>
                <c:pt idx="34">
                  <c:v>1.3902137079592311E-3</c:v>
                </c:pt>
                <c:pt idx="35">
                  <c:v>1.390213708455364E-3</c:v>
                </c:pt>
                <c:pt idx="36">
                  <c:v>1.3902137089715407E-3</c:v>
                </c:pt>
                <c:pt idx="37">
                  <c:v>1.3902137095085712E-3</c:v>
                </c:pt>
                <c:pt idx="38">
                  <c:v>1.3902137100672974E-3</c:v>
                </c:pt>
                <c:pt idx="39">
                  <c:v>1.3902137106485963E-3</c:v>
                </c:pt>
                <c:pt idx="40">
                  <c:v>1.3902137112533797E-3</c:v>
                </c:pt>
                <c:pt idx="41">
                  <c:v>1.3902137118825964E-3</c:v>
                </c:pt>
                <c:pt idx="42">
                  <c:v>1.3902137125372334E-3</c:v>
                </c:pt>
                <c:pt idx="43">
                  <c:v>1.3902137132183177E-3</c:v>
                </c:pt>
                <c:pt idx="44">
                  <c:v>1.3902137139269178E-3</c:v>
                </c:pt>
                <c:pt idx="45">
                  <c:v>1.3902137146641453E-3</c:v>
                </c:pt>
                <c:pt idx="46">
                  <c:v>1.3902137154311568E-3</c:v>
                </c:pt>
                <c:pt idx="47">
                  <c:v>1.3902137162291556E-3</c:v>
                </c:pt>
                <c:pt idx="48">
                  <c:v>1.3902137170593936E-3</c:v>
                </c:pt>
                <c:pt idx="49">
                  <c:v>1.3902137179231731E-3</c:v>
                </c:pt>
                <c:pt idx="50">
                  <c:v>1.3902137188218494E-3</c:v>
                </c:pt>
                <c:pt idx="51">
                  <c:v>1.3902137197568322E-3</c:v>
                </c:pt>
                <c:pt idx="52">
                  <c:v>1.3902137207295884E-3</c:v>
                </c:pt>
                <c:pt idx="53">
                  <c:v>1.3902137217416436E-3</c:v>
                </c:pt>
                <c:pt idx="54">
                  <c:v>1.3902137227945863E-3</c:v>
                </c:pt>
                <c:pt idx="55">
                  <c:v>1.3902137238900676E-3</c:v>
                </c:pt>
                <c:pt idx="56">
                  <c:v>1.3902137250298063E-3</c:v>
                </c:pt>
                <c:pt idx="57">
                  <c:v>1.3902137262155904E-3</c:v>
                </c:pt>
                <c:pt idx="58">
                  <c:v>1.3902137274492805E-3</c:v>
                </c:pt>
                <c:pt idx="59">
                  <c:v>1.3902137287328115E-3</c:v>
                </c:pt>
                <c:pt idx="60">
                  <c:v>1.390213730068197E-3</c:v>
                </c:pt>
                <c:pt idx="61">
                  <c:v>1.3902137314575323E-3</c:v>
                </c:pt>
                <c:pt idx="62">
                  <c:v>1.3902137329029967E-3</c:v>
                </c:pt>
                <c:pt idx="63">
                  <c:v>1.3902137344068578E-3</c:v>
                </c:pt>
                <c:pt idx="64">
                  <c:v>1.3902137359714749E-3</c:v>
                </c:pt>
                <c:pt idx="65">
                  <c:v>1.3902137375993026E-3</c:v>
                </c:pt>
                <c:pt idx="66">
                  <c:v>1.3902137392928944E-3</c:v>
                </c:pt>
                <c:pt idx="67">
                  <c:v>1.3902137410549073E-3</c:v>
                </c:pt>
                <c:pt idx="68">
                  <c:v>1.3902137428881056E-3</c:v>
                </c:pt>
                <c:pt idx="69">
                  <c:v>1.3902137447953651E-3</c:v>
                </c:pt>
                <c:pt idx="70">
                  <c:v>1.390213746779678E-3</c:v>
                </c:pt>
                <c:pt idx="71">
                  <c:v>1.390213748844157E-3</c:v>
                </c:pt>
                <c:pt idx="72">
                  <c:v>1.3902137509920409E-3</c:v>
                </c:pt>
                <c:pt idx="73">
                  <c:v>1.3902137532266995E-3</c:v>
                </c:pt>
                <c:pt idx="74">
                  <c:v>1.3902137555516381E-3</c:v>
                </c:pt>
                <c:pt idx="75">
                  <c:v>1.3902137579705045E-3</c:v>
                </c:pt>
                <c:pt idx="76">
                  <c:v>1.3902137604870927E-3</c:v>
                </c:pt>
                <c:pt idx="77">
                  <c:v>1.3902137631053514E-3</c:v>
                </c:pt>
                <c:pt idx="78">
                  <c:v>1.3902137658293875E-3</c:v>
                </c:pt>
                <c:pt idx="79">
                  <c:v>1.3902137686634748E-3</c:v>
                </c:pt>
                <c:pt idx="80">
                  <c:v>1.3902137716120591E-3</c:v>
                </c:pt>
                <c:pt idx="81">
                  <c:v>1.3902137746797663E-3</c:v>
                </c:pt>
                <c:pt idx="82">
                  <c:v>1.3902137778714087E-3</c:v>
                </c:pt>
                <c:pt idx="83">
                  <c:v>1.3902137811919936E-3</c:v>
                </c:pt>
                <c:pt idx="84">
                  <c:v>1.3902137846467301E-3</c:v>
                </c:pt>
                <c:pt idx="85">
                  <c:v>1.3902137882410379E-3</c:v>
                </c:pt>
                <c:pt idx="86">
                  <c:v>1.390213791980556E-3</c:v>
                </c:pt>
                <c:pt idx="87">
                  <c:v>1.3902137958711504E-3</c:v>
                </c:pt>
                <c:pt idx="88">
                  <c:v>1.3902137999189249E-3</c:v>
                </c:pt>
                <c:pt idx="89">
                  <c:v>1.3902138041302292E-3</c:v>
                </c:pt>
                <c:pt idx="90">
                  <c:v>1.3902138085116703E-3</c:v>
                </c:pt>
                <c:pt idx="91">
                  <c:v>1.3902138130701218E-3</c:v>
                </c:pt>
                <c:pt idx="92">
                  <c:v>1.3902138178127346E-3</c:v>
                </c:pt>
                <c:pt idx="93">
                  <c:v>1.3902138227469489E-3</c:v>
                </c:pt>
                <c:pt idx="94">
                  <c:v>1.3902138278805054E-3</c:v>
                </c:pt>
                <c:pt idx="95">
                  <c:v>1.3902138332214575E-3</c:v>
                </c:pt>
                <c:pt idx="96">
                  <c:v>1.3902138387781842E-3</c:v>
                </c:pt>
                <c:pt idx="97">
                  <c:v>1.3902138445594026E-3</c:v>
                </c:pt>
                <c:pt idx="98">
                  <c:v>1.3902138505741822E-3</c:v>
                </c:pt>
                <c:pt idx="99">
                  <c:v>1.3902138568319591E-3</c:v>
                </c:pt>
                <c:pt idx="100">
                  <c:v>1.3902138633425497E-3</c:v>
                </c:pt>
                <c:pt idx="101">
                  <c:v>1.3902138701161685E-3</c:v>
                </c:pt>
                <c:pt idx="102">
                  <c:v>1.3902138771634412E-3</c:v>
                </c:pt>
                <c:pt idx="103">
                  <c:v>1.3902138844954239E-3</c:v>
                </c:pt>
                <c:pt idx="104">
                  <c:v>1.3902138921236186E-3</c:v>
                </c:pt>
                <c:pt idx="105">
                  <c:v>1.3902139000599922E-3</c:v>
                </c:pt>
                <c:pt idx="106">
                  <c:v>1.3902139083169954E-3</c:v>
                </c:pt>
                <c:pt idx="107">
                  <c:v>1.3902139169075815E-3</c:v>
                </c:pt>
                <c:pt idx="108">
                  <c:v>1.390213925845227E-3</c:v>
                </c:pt>
                <c:pt idx="109">
                  <c:v>1.3902139351439535E-3</c:v>
                </c:pt>
                <c:pt idx="110">
                  <c:v>1.3902139448183483E-3</c:v>
                </c:pt>
                <c:pt idx="111">
                  <c:v>1.3902139548835886E-3</c:v>
                </c:pt>
                <c:pt idx="112">
                  <c:v>1.3902139653554648E-3</c:v>
                </c:pt>
                <c:pt idx="113">
                  <c:v>1.3902139762504045E-3</c:v>
                </c:pt>
                <c:pt idx="114">
                  <c:v>1.3902139875854999E-3</c:v>
                </c:pt>
                <c:pt idx="115">
                  <c:v>1.3902139993785328E-3</c:v>
                </c:pt>
                <c:pt idx="116">
                  <c:v>1.390214011648004E-3</c:v>
                </c:pt>
                <c:pt idx="117">
                  <c:v>1.3902140244131621E-3</c:v>
                </c:pt>
                <c:pt idx="118">
                  <c:v>1.3902140376940324E-3</c:v>
                </c:pt>
                <c:pt idx="119">
                  <c:v>1.3902140515114495E-3</c:v>
                </c:pt>
                <c:pt idx="120">
                  <c:v>1.3902140658870901E-3</c:v>
                </c:pt>
                <c:pt idx="121">
                  <c:v>1.3902140808435067E-3</c:v>
                </c:pt>
                <c:pt idx="122">
                  <c:v>1.3902140964041623E-3</c:v>
                </c:pt>
                <c:pt idx="123">
                  <c:v>1.390214112593468E-3</c:v>
                </c:pt>
                <c:pt idx="124">
                  <c:v>1.3902141294368216E-3</c:v>
                </c:pt>
                <c:pt idx="125">
                  <c:v>1.3902141469606464E-3</c:v>
                </c:pt>
                <c:pt idx="126">
                  <c:v>1.3902141651924336E-3</c:v>
                </c:pt>
                <c:pt idx="127">
                  <c:v>1.3902141841607846E-3</c:v>
                </c:pt>
                <c:pt idx="128">
                  <c:v>1.3902142038954566E-3</c:v>
                </c:pt>
                <c:pt idx="129">
                  <c:v>1.3902142244274092E-3</c:v>
                </c:pt>
                <c:pt idx="130">
                  <c:v>1.3902142457888527E-3</c:v>
                </c:pt>
                <c:pt idx="131">
                  <c:v>1.3902142680132976E-3</c:v>
                </c:pt>
                <c:pt idx="132">
                  <c:v>1.3902142911356101E-3</c:v>
                </c:pt>
                <c:pt idx="133">
                  <c:v>1.3902143151920633E-3</c:v>
                </c:pt>
                <c:pt idx="134">
                  <c:v>1.3902143402203971E-3</c:v>
                </c:pt>
                <c:pt idx="135">
                  <c:v>1.3902143662598749E-3</c:v>
                </c:pt>
                <c:pt idx="136">
                  <c:v>1.390214393351347E-3</c:v>
                </c:pt>
                <c:pt idx="137">
                  <c:v>1.3902144215373142E-3</c:v>
                </c:pt>
                <c:pt idx="138">
                  <c:v>1.3902144508619936E-3</c:v>
                </c:pt>
                <c:pt idx="139">
                  <c:v>1.3902144813713899E-3</c:v>
                </c:pt>
                <c:pt idx="140">
                  <c:v>1.3902145131133648E-3</c:v>
                </c:pt>
                <c:pt idx="141">
                  <c:v>1.3902145461377146E-3</c:v>
                </c:pt>
                <c:pt idx="142">
                  <c:v>1.3902145804962475E-3</c:v>
                </c:pt>
                <c:pt idx="143">
                  <c:v>1.3902146162428641E-3</c:v>
                </c:pt>
                <c:pt idx="144">
                  <c:v>1.390214653433643E-3</c:v>
                </c:pt>
                <c:pt idx="145">
                  <c:v>1.3902146921269283E-3</c:v>
                </c:pt>
                <c:pt idx="146">
                  <c:v>1.3902147323834213E-3</c:v>
                </c:pt>
                <c:pt idx="147">
                  <c:v>1.3902147742662753E-3</c:v>
                </c:pt>
                <c:pt idx="148">
                  <c:v>1.3902148178411955E-3</c:v>
                </c:pt>
                <c:pt idx="149">
                  <c:v>1.3902148631765407E-3</c:v>
                </c:pt>
                <c:pt idx="150">
                  <c:v>1.3902149103434324E-3</c:v>
                </c:pt>
                <c:pt idx="151">
                  <c:v>1.390214959415865E-3</c:v>
                </c:pt>
                <c:pt idx="152">
                  <c:v>1.3902150104708217E-3</c:v>
                </c:pt>
                <c:pt idx="153">
                  <c:v>1.3902150635883969E-3</c:v>
                </c:pt>
                <c:pt idx="154">
                  <c:v>1.39021511885192E-3</c:v>
                </c:pt>
                <c:pt idx="155">
                  <c:v>1.3902151763480869E-3</c:v>
                </c:pt>
                <c:pt idx="156">
                  <c:v>1.3902152361670965E-3</c:v>
                </c:pt>
                <c:pt idx="157">
                  <c:v>1.3902152984027916E-3</c:v>
                </c:pt>
                <c:pt idx="158">
                  <c:v>1.3902153631528056E-3</c:v>
                </c:pt>
                <c:pt idx="159">
                  <c:v>1.390215430518717E-3</c:v>
                </c:pt>
                <c:pt idx="160">
                  <c:v>1.3902155006062077E-3</c:v>
                </c:pt>
                <c:pt idx="161">
                  <c:v>1.3902155735252292E-3</c:v>
                </c:pt>
                <c:pt idx="162">
                  <c:v>1.3902156493901753E-3</c:v>
                </c:pt>
                <c:pt idx="163">
                  <c:v>1.3902157283200607E-3</c:v>
                </c:pt>
                <c:pt idx="164">
                  <c:v>1.3902158104387087E-3</c:v>
                </c:pt>
                <c:pt idx="165">
                  <c:v>1.3902158958749452E-3</c:v>
                </c:pt>
                <c:pt idx="166">
                  <c:v>1.3902159847627999E-3</c:v>
                </c:pt>
                <c:pt idx="167">
                  <c:v>1.3902160772417179E-3</c:v>
                </c:pt>
                <c:pt idx="168">
                  <c:v>1.3902161734567775E-3</c:v>
                </c:pt>
                <c:pt idx="169">
                  <c:v>1.3902162735589187E-3</c:v>
                </c:pt>
                <c:pt idx="170">
                  <c:v>1.3902163777051787E-3</c:v>
                </c:pt>
                <c:pt idx="171">
                  <c:v>1.3902164860589391E-3</c:v>
                </c:pt>
                <c:pt idx="172">
                  <c:v>1.3902165987901825E-3</c:v>
                </c:pt>
                <c:pt idx="173">
                  <c:v>1.3902167160757587E-3</c:v>
                </c:pt>
                <c:pt idx="174">
                  <c:v>1.3902168380996614E-3</c:v>
                </c:pt>
                <c:pt idx="175">
                  <c:v>1.3902169650533186E-3</c:v>
                </c:pt>
                <c:pt idx="176">
                  <c:v>1.3902170971358911E-3</c:v>
                </c:pt>
                <c:pt idx="177">
                  <c:v>1.3902172345545863E-3</c:v>
                </c:pt>
                <c:pt idx="178">
                  <c:v>1.3902173775249824E-3</c:v>
                </c:pt>
                <c:pt idx="179">
                  <c:v>1.3902175262713668E-3</c:v>
                </c:pt>
                <c:pt idx="180">
                  <c:v>1.3902176810270883E-3</c:v>
                </c:pt>
                <c:pt idx="181">
                  <c:v>1.3902178420349225E-3</c:v>
                </c:pt>
                <c:pt idx="182">
                  <c:v>1.3902180095474537E-3</c:v>
                </c:pt>
                <c:pt idx="183">
                  <c:v>1.3902181838274694E-3</c:v>
                </c:pt>
                <c:pt idx="184">
                  <c:v>1.390218365148375E-3</c:v>
                </c:pt>
                <c:pt idx="185">
                  <c:v>1.3902185537946197E-3</c:v>
                </c:pt>
                <c:pt idx="186">
                  <c:v>1.3902187500621456E-3</c:v>
                </c:pt>
                <c:pt idx="187">
                  <c:v>1.3902189542588502E-3</c:v>
                </c:pt>
                <c:pt idx="188">
                  <c:v>1.3902191667050697E-3</c:v>
                </c:pt>
                <c:pt idx="189">
                  <c:v>1.3902193877340821E-3</c:v>
                </c:pt>
                <c:pt idx="190">
                  <c:v>1.3902196176926293E-3</c:v>
                </c:pt>
                <c:pt idx="191">
                  <c:v>1.3902198569414614E-3</c:v>
                </c:pt>
                <c:pt idx="192">
                  <c:v>1.3902201058559028E-3</c:v>
                </c:pt>
                <c:pt idx="193">
                  <c:v>1.3902203648264401E-3</c:v>
                </c:pt>
                <c:pt idx="194">
                  <c:v>1.390220634259336E-3</c:v>
                </c:pt>
                <c:pt idx="195">
                  <c:v>1.3902209145772654E-3</c:v>
                </c:pt>
                <c:pt idx="196">
                  <c:v>1.3902212062199793E-3</c:v>
                </c:pt>
                <c:pt idx="197">
                  <c:v>1.3902215096449938E-3</c:v>
                </c:pt>
                <c:pt idx="198">
                  <c:v>1.3902218253283086E-3</c:v>
                </c:pt>
                <c:pt idx="199">
                  <c:v>1.3902221537651534E-3</c:v>
                </c:pt>
                <c:pt idx="200">
                  <c:v>1.390222495470764E-3</c:v>
                </c:pt>
                <c:pt idx="201">
                  <c:v>1.3902228509811924E-3</c:v>
                </c:pt>
                <c:pt idx="202">
                  <c:v>1.3902232208541454E-3</c:v>
                </c:pt>
                <c:pt idx="203">
                  <c:v>1.3902236056698616E-3</c:v>
                </c:pt>
                <c:pt idx="204">
                  <c:v>1.3902240060320195E-3</c:v>
                </c:pt>
                <c:pt idx="205">
                  <c:v>1.390224422568686E-3</c:v>
                </c:pt>
                <c:pt idx="206">
                  <c:v>1.3902248559333017E-3</c:v>
                </c:pt>
                <c:pt idx="207">
                  <c:v>1.3902253068057042E-3</c:v>
                </c:pt>
                <c:pt idx="208">
                  <c:v>1.3902257758931968E-3</c:v>
                </c:pt>
                <c:pt idx="209">
                  <c:v>1.3902262639316559E-3</c:v>
                </c:pt>
                <c:pt idx="210">
                  <c:v>1.3902267716866868E-3</c:v>
                </c:pt>
                <c:pt idx="211">
                  <c:v>1.3902272999548244E-3</c:v>
                </c:pt>
                <c:pt idx="212">
                  <c:v>1.3902278495647815E-3</c:v>
                </c:pt>
                <c:pt idx="213">
                  <c:v>1.3902284213787505E-3</c:v>
                </c:pt>
                <c:pt idx="214">
                  <c:v>1.3902290162937539E-3</c:v>
                </c:pt>
                <c:pt idx="215">
                  <c:v>1.3902296352430535E-3</c:v>
                </c:pt>
                <c:pt idx="216">
                  <c:v>1.3902302791976122E-3</c:v>
                </c:pt>
                <c:pt idx="217">
                  <c:v>1.3902309491676183E-3</c:v>
                </c:pt>
                <c:pt idx="218">
                  <c:v>1.3902316462040701E-3</c:v>
                </c:pt>
                <c:pt idx="219">
                  <c:v>1.3902323714004236E-3</c:v>
                </c:pt>
                <c:pt idx="220">
                  <c:v>1.3902331258943083E-3</c:v>
                </c:pt>
                <c:pt idx="221">
                  <c:v>1.3902339108693112E-3</c:v>
                </c:pt>
                <c:pt idx="222">
                  <c:v>1.390234727556834E-3</c:v>
                </c:pt>
                <c:pt idx="223">
                  <c:v>1.3902355772380233E-3</c:v>
                </c:pt>
                <c:pt idx="224">
                  <c:v>1.3902364612457814E-3</c:v>
                </c:pt>
                <c:pt idx="225">
                  <c:v>1.3902373809668565E-3</c:v>
                </c:pt>
                <c:pt idx="226">
                  <c:v>1.3902383378440169E-3</c:v>
                </c:pt>
                <c:pt idx="227">
                  <c:v>1.390239333378316E-3</c:v>
                </c:pt>
                <c:pt idx="228">
                  <c:v>1.3902403691314438E-3</c:v>
                </c:pt>
                <c:pt idx="229">
                  <c:v>1.3902414467281789E-3</c:v>
                </c:pt>
                <c:pt idx="230">
                  <c:v>1.3902425678589355E-3</c:v>
                </c:pt>
                <c:pt idx="231">
                  <c:v>1.3902437342824152E-3</c:v>
                </c:pt>
                <c:pt idx="232">
                  <c:v>1.3902449478283647E-3</c:v>
                </c:pt>
                <c:pt idx="233">
                  <c:v>1.3902462104004461E-3</c:v>
                </c:pt>
                <c:pt idx="234">
                  <c:v>1.3902475239792227E-3</c:v>
                </c:pt>
                <c:pt idx="235">
                  <c:v>1.3902488906252645E-3</c:v>
                </c:pt>
                <c:pt idx="236">
                  <c:v>1.3902503124823802E-3</c:v>
                </c:pt>
                <c:pt idx="237">
                  <c:v>1.3902517917809803E-3</c:v>
                </c:pt>
                <c:pt idx="238">
                  <c:v>1.3902533308415726E-3</c:v>
                </c:pt>
                <c:pt idx="239">
                  <c:v>1.3902549320784047E-3</c:v>
                </c:pt>
                <c:pt idx="240">
                  <c:v>1.3902565980032475E-3</c:v>
                </c:pt>
                <c:pt idx="241">
                  <c:v>1.3902583312293349E-3</c:v>
                </c:pt>
                <c:pt idx="242">
                  <c:v>1.3902601344754626E-3</c:v>
                </c:pt>
                <c:pt idx="243">
                  <c:v>1.3902620105702515E-3</c:v>
                </c:pt>
                <c:pt idx="244">
                  <c:v>1.3902639624565824E-3</c:v>
                </c:pt>
                <c:pt idx="245">
                  <c:v>1.3902659931962127E-3</c:v>
                </c:pt>
                <c:pt idx="246">
                  <c:v>1.3902681059745755E-3</c:v>
                </c:pt>
                <c:pt idx="247">
                  <c:v>1.3902703041057762E-3</c:v>
                </c:pt>
                <c:pt idx="248">
                  <c:v>1.3902725910377885E-3</c:v>
                </c:pt>
                <c:pt idx="249">
                  <c:v>1.3902749703578613E-3</c:v>
                </c:pt>
                <c:pt idx="250">
                  <c:v>1.3902774457981429E-3</c:v>
                </c:pt>
                <c:pt idx="251">
                  <c:v>1.3902800212415335E-3</c:v>
                </c:pt>
                <c:pt idx="252">
                  <c:v>1.3902827007277732E-3</c:v>
                </c:pt>
                <c:pt idx="253">
                  <c:v>1.3902854884597757E-3</c:v>
                </c:pt>
                <c:pt idx="254">
                  <c:v>1.3902883888102181E-3</c:v>
                </c:pt>
                <c:pt idx="255">
                  <c:v>1.3902914063283962E-3</c:v>
                </c:pt>
                <c:pt idx="256">
                  <c:v>1.3902945457473571E-3</c:v>
                </c:pt>
                <c:pt idx="257">
                  <c:v>1.3902978119913194E-3</c:v>
                </c:pt>
                <c:pt idx="258">
                  <c:v>1.3903012101833933E-3</c:v>
                </c:pt>
                <c:pt idx="259">
                  <c:v>1.3903047456536109E-3</c:v>
                </c:pt>
                <c:pt idx="260">
                  <c:v>1.3903084239472827E-3</c:v>
                </c:pt>
                <c:pt idx="261">
                  <c:v>1.3903122508336894E-3</c:v>
                </c:pt>
                <c:pt idx="262">
                  <c:v>1.3903162323151267E-3</c:v>
                </c:pt>
                <c:pt idx="263">
                  <c:v>1.390320374636312E-3</c:v>
                </c:pt>
                <c:pt idx="264">
                  <c:v>1.3903246842941735E-3</c:v>
                </c:pt>
                <c:pt idx="265">
                  <c:v>1.3903291680480332E-3</c:v>
                </c:pt>
                <c:pt idx="266">
                  <c:v>1.3903338329302013E-3</c:v>
                </c:pt>
                <c:pt idx="267">
                  <c:v>1.3903386862569958E-3</c:v>
                </c:pt>
                <c:pt idx="268">
                  <c:v>1.3903437356402105E-3</c:v>
                </c:pt>
                <c:pt idx="269">
                  <c:v>1.3903489889990428E-3</c:v>
                </c:pt>
                <c:pt idx="270">
                  <c:v>1.3903544545725037E-3</c:v>
                </c:pt>
                <c:pt idx="271">
                  <c:v>1.390360140932327E-3</c:v>
                </c:pt>
                <c:pt idx="272">
                  <c:v>1.3903660569964029E-3</c:v>
                </c:pt>
                <c:pt idx="273">
                  <c:v>1.3903722120427486E-3</c:v>
                </c:pt>
                <c:pt idx="274">
                  <c:v>1.3903786157240452E-3</c:v>
                </c:pt>
                <c:pt idx="275">
                  <c:v>1.3903852780827615E-3</c:v>
                </c:pt>
                <c:pt idx="276">
                  <c:v>1.3903922095668854E-3</c:v>
                </c:pt>
                <c:pt idx="277">
                  <c:v>1.3903994210462903E-3</c:v>
                </c:pt>
                <c:pt idx="278">
                  <c:v>1.390406923829763E-3</c:v>
                </c:pt>
                <c:pt idx="279">
                  <c:v>1.3904147296827159E-3</c:v>
                </c:pt>
                <c:pt idx="280">
                  <c:v>1.3904228508456148E-3</c:v>
                </c:pt>
                <c:pt idx="281">
                  <c:v>1.3904313000531478E-3</c:v>
                </c:pt>
                <c:pt idx="282">
                  <c:v>1.3904400905541689E-3</c:v>
                </c:pt>
                <c:pt idx="283">
                  <c:v>1.3904492361324443E-3</c:v>
                </c:pt>
                <c:pt idx="284">
                  <c:v>1.3904587511282334E-3</c:v>
                </c:pt>
                <c:pt idx="285">
                  <c:v>1.3904686504607425E-3</c:v>
                </c:pt>
                <c:pt idx="286">
                  <c:v>1.3904789496514793E-3</c:v>
                </c:pt>
                <c:pt idx="287">
                  <c:v>1.390489664848552E-3</c:v>
                </c:pt>
                <c:pt idx="288">
                  <c:v>1.390500812851944E-3</c:v>
                </c:pt>
                <c:pt idx="289">
                  <c:v>1.3905124111398082E-3</c:v>
                </c:pt>
                <c:pt idx="290">
                  <c:v>1.3905244778958199E-3</c:v>
                </c:pt>
                <c:pt idx="291">
                  <c:v>1.3905370320376313E-3</c:v>
                </c:pt>
                <c:pt idx="292">
                  <c:v>1.3905500932464693E-3</c:v>
                </c:pt>
                <c:pt idx="293">
                  <c:v>1.3905636819979295E-3</c:v>
                </c:pt>
                <c:pt idx="294">
                  <c:v>1.3905778195940038E-3</c:v>
                </c:pt>
                <c:pt idx="295">
                  <c:v>1.3905925281964009E-3</c:v>
                </c:pt>
                <c:pt idx="296">
                  <c:v>1.3906078308612054E-3</c:v>
                </c:pt>
                <c:pt idx="297">
                  <c:v>1.3906237515749328E-3</c:v>
                </c:pt>
                <c:pt idx="298">
                  <c:v>1.3906403152920328E-3</c:v>
                </c:pt>
                <c:pt idx="299">
                  <c:v>1.3906575479739015E-3</c:v>
                </c:pt>
                <c:pt idx="300">
                  <c:v>1.3906754766294625E-3</c:v>
                </c:pt>
                <c:pt idx="301">
                  <c:v>1.390694129357379E-3</c:v>
                </c:pt>
                <c:pt idx="302">
                  <c:v>1.3907135353899613E-3</c:v>
                </c:pt>
                <c:pt idx="303">
                  <c:v>1.3907337251388415E-3</c:v>
                </c:pt>
                <c:pt idx="304">
                  <c:v>1.3907547302424784E-3</c:v>
                </c:pt>
                <c:pt idx="305">
                  <c:v>1.3907765836155752E-3</c:v>
                </c:pt>
                <c:pt idx="306">
                  <c:v>1.3907993195004784E-3</c:v>
                </c:pt>
                <c:pt idx="307">
                  <c:v>1.3908229735206401E-3</c:v>
                </c:pt>
                <c:pt idx="308">
                  <c:v>1.3908475827362282E-3</c:v>
                </c:pt>
                <c:pt idx="309">
                  <c:v>1.3908731857019644E-3</c:v>
                </c:pt>
                <c:pt idx="310">
                  <c:v>1.3908998225272856E-3</c:v>
                </c:pt>
                <c:pt idx="311">
                  <c:v>1.3909275349389151E-3</c:v>
                </c:pt>
                <c:pt idx="312">
                  <c:v>1.3909563663459432E-3</c:v>
                </c:pt>
                <c:pt idx="313">
                  <c:v>1.3909863619075155E-3</c:v>
                </c:pt>
                <c:pt idx="314">
                  <c:v>1.3910175686032338E-3</c:v>
                </c:pt>
                <c:pt idx="315">
                  <c:v>1.3910500353063737E-3</c:v>
                </c:pt>
                <c:pt idx="316">
                  <c:v>1.3910838128600379E-3</c:v>
                </c:pt>
                <c:pt idx="317">
                  <c:v>1.3911189541563522E-3</c:v>
                </c:pt>
                <c:pt idx="318">
                  <c:v>1.3911555142188323E-3</c:v>
                </c:pt>
                <c:pt idx="319">
                  <c:v>1.3911935502880434E-3</c:v>
                </c:pt>
                <c:pt idx="320">
                  <c:v>1.3912331219106851E-3</c:v>
                </c:pt>
                <c:pt idx="321">
                  <c:v>1.3912742910322314E-3</c:v>
                </c:pt>
                <c:pt idx="322">
                  <c:v>1.3913171220932758E-3</c:v>
                </c:pt>
                <c:pt idx="323">
                  <c:v>1.3913616821297173E-3</c:v>
                </c:pt>
                <c:pt idx="324">
                  <c:v>1.3914080408769464E-3</c:v>
                </c:pt>
                <c:pt idx="325">
                  <c:v>1.3914562708781839E-3</c:v>
                </c:pt>
                <c:pt idx="326">
                  <c:v>1.3915064475971391E-3</c:v>
                </c:pt>
                <c:pt idx="327">
                  <c:v>1.3915586495351535E-3</c:v>
                </c:pt>
                <c:pt idx="328">
                  <c:v>1.3916129583530098E-3</c:v>
                </c:pt>
                <c:pt idx="329">
                  <c:v>1.3916694589975851E-3</c:v>
                </c:pt>
                <c:pt idx="330">
                  <c:v>1.3917282398335428E-3</c:v>
                </c:pt>
                <c:pt idx="331">
                  <c:v>1.391789392780255E-3</c:v>
                </c:pt>
                <c:pt idx="332">
                  <c:v>1.3918530134541618E-3</c:v>
                </c:pt>
                <c:pt idx="333">
                  <c:v>1.3919192013167809E-3</c:v>
                </c:pt>
                <c:pt idx="334">
                  <c:v>1.3919880598285855E-3</c:v>
                </c:pt>
                <c:pt idx="335">
                  <c:v>1.3920596966089775E-3</c:v>
                </c:pt>
                <c:pt idx="336">
                  <c:v>1.392134223602596E-3</c:v>
                </c:pt>
                <c:pt idx="337">
                  <c:v>1.3922117572522041E-3</c:v>
                </c:pt>
                <c:pt idx="338">
                  <c:v>1.392292418678406E-3</c:v>
                </c:pt>
                <c:pt idx="339">
                  <c:v>1.3923763338664647E-3</c:v>
                </c:pt>
                <c:pt idx="340">
                  <c:v>1.3924636338604863E-3</c:v>
                </c:pt>
                <c:pt idx="341">
                  <c:v>1.3925544549652593E-3</c:v>
                </c:pt>
                <c:pt idx="342">
                  <c:v>1.3926489389560401E-3</c:v>
                </c:pt>
                <c:pt idx="343">
                  <c:v>1.3927472332965888E-3</c:v>
                </c:pt>
                <c:pt idx="344">
                  <c:v>1.3928494913657717E-3</c:v>
                </c:pt>
                <c:pt idx="345">
                  <c:v>1.3929558726930571E-3</c:v>
                </c:pt>
                <c:pt idx="346">
                  <c:v>1.3930665432032383E-3</c:v>
                </c:pt>
                <c:pt idx="347">
                  <c:v>1.39318167547074E-3</c:v>
                </c:pt>
                <c:pt idx="348">
                  <c:v>1.3933014489838644E-3</c:v>
                </c:pt>
                <c:pt idx="349">
                  <c:v>1.3934260504193563E-3</c:v>
                </c:pt>
                <c:pt idx="350">
                  <c:v>1.3935556739276711E-3</c:v>
                </c:pt>
                <c:pt idx="351">
                  <c:v>1.3936905214293497E-3</c:v>
                </c:pt>
                <c:pt idx="352">
                  <c:v>1.3938308029229137E-3</c:v>
                </c:pt>
                <c:pt idx="353">
                  <c:v>1.3939767368047098E-3</c:v>
                </c:pt>
                <c:pt idx="354">
                  <c:v>1.3941285502011458E-3</c:v>
                </c:pt>
                <c:pt idx="355">
                  <c:v>1.3942864793137792E-3</c:v>
                </c:pt>
                <c:pt idx="356">
                  <c:v>1.3944507697777264E-3</c:v>
                </c:pt>
                <c:pt idx="357">
                  <c:v>1.3946216770338855E-3</c:v>
                </c:pt>
                <c:pt idx="358">
                  <c:v>1.3947994667154748E-3</c:v>
                </c:pt>
                <c:pt idx="359">
                  <c:v>1.3949844150494071E-3</c:v>
                </c:pt>
                <c:pt idx="360">
                  <c:v>1.3951768092730365E-3</c:v>
                </c:pt>
                <c:pt idx="361">
                  <c:v>1.3953769480668328E-3</c:v>
                </c:pt>
                <c:pt idx="362">
                  <c:v>1.395585142003551E-3</c:v>
                </c:pt>
                <c:pt idx="363">
                  <c:v>1.395801714014487E-3</c:v>
                </c:pt>
                <c:pt idx="364">
                  <c:v>1.39602699987342E-3</c:v>
                </c:pt>
                <c:pt idx="365">
                  <c:v>1.3962613486988701E-3</c:v>
                </c:pt>
                <c:pt idx="366">
                  <c:v>1.3965051234753076E-3</c:v>
                </c:pt>
                <c:pt idx="367">
                  <c:v>1.3967587015939742E-3</c:v>
                </c:pt>
                <c:pt idx="368">
                  <c:v>1.3970224754139959E-3</c:v>
                </c:pt>
                <c:pt idx="369">
                  <c:v>1.3972968528444768E-3</c:v>
                </c:pt>
                <c:pt idx="370">
                  <c:v>1.397582257948298E-3</c:v>
                </c:pt>
                <c:pt idx="371">
                  <c:v>1.3978791315683425E-3</c:v>
                </c:pt>
                <c:pt idx="372">
                  <c:v>1.3981879319769055E-3</c:v>
                </c:pt>
                <c:pt idx="373">
                  <c:v>1.3985091355490579E-3</c:v>
                </c:pt>
                <c:pt idx="374">
                  <c:v>1.398843237460745E-3</c:v>
                </c:pt>
                <c:pt idx="375">
                  <c:v>1.3991907524124338E-3</c:v>
                </c:pt>
                <c:pt idx="376">
                  <c:v>1.3995522153791256E-3</c:v>
                </c:pt>
                <c:pt idx="377">
                  <c:v>1.399928182387577E-3</c:v>
                </c:pt>
                <c:pt idx="378">
                  <c:v>1.4003192313215848E-3</c:v>
                </c:pt>
                <c:pt idx="379">
                  <c:v>1.4007259627562107E-3</c:v>
                </c:pt>
                <c:pt idx="380">
                  <c:v>1.4011490008218304E-3</c:v>
                </c:pt>
                <c:pt idx="381">
                  <c:v>1.4015889940989152E-3</c:v>
                </c:pt>
                <c:pt idx="382">
                  <c:v>1.4020466165444575E-3</c:v>
                </c:pt>
                <c:pt idx="383">
                  <c:v>1.4025225684509786E-3</c:v>
                </c:pt>
                <c:pt idx="384">
                  <c:v>1.4030175774390502E-3</c:v>
                </c:pt>
                <c:pt idx="385">
                  <c:v>1.4035323994842914E-3</c:v>
                </c:pt>
                <c:pt idx="386">
                  <c:v>1.4040678199797941E-3</c:v>
                </c:pt>
                <c:pt idx="387">
                  <c:v>1.4046246548349484E-3</c:v>
                </c:pt>
                <c:pt idx="388">
                  <c:v>1.4052037516116395E-3</c:v>
                </c:pt>
                <c:pt idx="389">
                  <c:v>1.4058059906987925E-3</c:v>
                </c:pt>
                <c:pt idx="390">
                  <c:v>1.4064322865262387E-3</c:v>
                </c:pt>
                <c:pt idx="391">
                  <c:v>1.4070835888188829E-3</c:v>
                </c:pt>
                <c:pt idx="392">
                  <c:v>1.4077608838921354E-3</c:v>
                </c:pt>
                <c:pt idx="393">
                  <c:v>1.4084651959895764E-3</c:v>
                </c:pt>
                <c:pt idx="394">
                  <c:v>1.4091975886638014E-3</c:v>
                </c:pt>
                <c:pt idx="395">
                  <c:v>1.4099591662013826E-3</c:v>
                </c:pt>
                <c:pt idx="396">
                  <c:v>1.4107510750928686E-3</c:v>
                </c:pt>
                <c:pt idx="397">
                  <c:v>1.4115745055487134E-3</c:v>
                </c:pt>
                <c:pt idx="398">
                  <c:v>1.4124306930620055E-3</c:v>
                </c:pt>
                <c:pt idx="399">
                  <c:v>1.4133209200188313E-3</c:v>
                </c:pt>
                <c:pt idx="400">
                  <c:v>1.4142465173570726E-3</c:v>
                </c:pt>
                <c:pt idx="401">
                  <c:v>1.4152088662743915E-3</c:v>
                </c:pt>
                <c:pt idx="402">
                  <c:v>1.4162093999861105E-3</c:v>
                </c:pt>
                <c:pt idx="403">
                  <c:v>1.4172496055336393E-3</c:v>
                </c:pt>
                <c:pt idx="404">
                  <c:v>1.4183310256440326E-3</c:v>
                </c:pt>
                <c:pt idx="405">
                  <c:v>1.4194552606412031E-3</c:v>
                </c:pt>
                <c:pt idx="406">
                  <c:v>1.4206239704092291E-3</c:v>
                </c:pt>
                <c:pt idx="407">
                  <c:v>1.4218388764081135E-3</c:v>
                </c:pt>
                <c:pt idx="408">
                  <c:v>1.4231017637422578E-3</c:v>
                </c:pt>
                <c:pt idx="409">
                  <c:v>1.424414483281814E-3</c:v>
                </c:pt>
                <c:pt idx="410">
                  <c:v>1.4257789538369623E-3</c:v>
                </c:pt>
                <c:pt idx="411">
                  <c:v>1.4271971643850451E-3</c:v>
                </c:pt>
                <c:pt idx="412">
                  <c:v>1.4286711763503547E-3</c:v>
                </c:pt>
                <c:pt idx="413">
                  <c:v>1.4302031259362303E-3</c:v>
                </c:pt>
                <c:pt idx="414">
                  <c:v>1.4317952265089737E-3</c:v>
                </c:pt>
                <c:pt idx="415">
                  <c:v>1.4334497710329205E-3</c:v>
                </c:pt>
                <c:pt idx="416">
                  <c:v>1.4351691345558433E-3</c:v>
                </c:pt>
                <c:pt idx="417">
                  <c:v>1.4369557767436633E-3</c:v>
                </c:pt>
                <c:pt idx="418">
                  <c:v>1.4388122444632665E-3</c:v>
                </c:pt>
                <c:pt idx="419">
                  <c:v>1.4407411744120037E-3</c:v>
                </c:pt>
                <c:pt idx="420">
                  <c:v>1.4427452957922315E-3</c:v>
                </c:pt>
                <c:pt idx="421">
                  <c:v>1.4448274330290391E-3</c:v>
                </c:pt>
                <c:pt idx="422">
                  <c:v>1.4469905085290435E-3</c:v>
                </c:pt>
                <c:pt idx="423">
                  <c:v>1.4492375454778997E-3</c:v>
                </c:pt>
                <c:pt idx="424">
                  <c:v>1.4515716706739084E-3</c:v>
                </c:pt>
                <c:pt idx="425">
                  <c:v>1.4539961173948288E-3</c:v>
                </c:pt>
                <c:pt idx="426">
                  <c:v>1.456514228294732E-3</c:v>
                </c:pt>
                <c:pt idx="427">
                  <c:v>1.4591294583274376E-3</c:v>
                </c:pt>
                <c:pt idx="428">
                  <c:v>1.4618453776927894E-3</c:v>
                </c:pt>
                <c:pt idx="429">
                  <c:v>1.4646656748017242E-3</c:v>
                </c:pt>
                <c:pt idx="430">
                  <c:v>1.4675941592557852E-3</c:v>
                </c:pt>
                <c:pt idx="431">
                  <c:v>1.4706347648364324E-3</c:v>
                </c:pt>
                <c:pt idx="432">
                  <c:v>1.4737915524991924E-3</c:v>
                </c:pt>
                <c:pt idx="433">
                  <c:v>1.4770687133673973E-3</c:v>
                </c:pt>
                <c:pt idx="434">
                  <c:v>1.4804705717199539E-3</c:v>
                </c:pt>
                <c:pt idx="435">
                  <c:v>1.4840015879673053E-3</c:v>
                </c:pt>
                <c:pt idx="436">
                  <c:v>1.487666361609461E-3</c:v>
                </c:pt>
                <c:pt idx="437">
                  <c:v>1.4914696341697081E-3</c:v>
                </c:pt>
                <c:pt idx="438">
                  <c:v>1.4954162920973639E-3</c:v>
                </c:pt>
                <c:pt idx="439">
                  <c:v>1.499511369632701E-3</c:v>
                </c:pt>
                <c:pt idx="440">
                  <c:v>1.5037600516269688E-3</c:v>
                </c:pt>
                <c:pt idx="441">
                  <c:v>1.5081676763102601E-3</c:v>
                </c:pt>
                <c:pt idx="442">
                  <c:v>1.5127397379998161E-3</c:v>
                </c:pt>
                <c:pt idx="443">
                  <c:v>1.5174818897412598E-3</c:v>
                </c:pt>
                <c:pt idx="444">
                  <c:v>1.5223999458751707E-3</c:v>
                </c:pt>
                <c:pt idx="445">
                  <c:v>1.5274998845213915E-3</c:v>
                </c:pt>
                <c:pt idx="446">
                  <c:v>1.5327878499734712E-3</c:v>
                </c:pt>
                <c:pt idx="447">
                  <c:v>1.5382701549957315E-3</c:v>
                </c:pt>
                <c:pt idx="448">
                  <c:v>1.5439532830155672E-3</c:v>
                </c:pt>
                <c:pt idx="449">
                  <c:v>1.5498438902037896E-3</c:v>
                </c:pt>
                <c:pt idx="450">
                  <c:v>1.5559488074360706E-3</c:v>
                </c:pt>
                <c:pt idx="451">
                  <c:v>1.5622750421288747E-3</c:v>
                </c:pt>
                <c:pt idx="452">
                  <c:v>1.5688297799436573E-3</c:v>
                </c:pt>
                <c:pt idx="453">
                  <c:v>1.5756203863535768E-3</c:v>
                </c:pt>
                <c:pt idx="454">
                  <c:v>1.5826544080675049E-3</c:v>
                </c:pt>
                <c:pt idx="455">
                  <c:v>1.5899395743067429E-3</c:v>
                </c:pt>
                <c:pt idx="456">
                  <c:v>1.5974837979305413E-3</c:v>
                </c:pt>
                <c:pt idx="457">
                  <c:v>1.6052951764072871E-3</c:v>
                </c:pt>
                <c:pt idx="458">
                  <c:v>1.6133819926290719E-3</c:v>
                </c:pt>
                <c:pt idx="459">
                  <c:v>1.6217527155682622E-3</c:v>
                </c:pt>
                <c:pt idx="460">
                  <c:v>1.6304160007756816E-3</c:v>
                </c:pt>
                <c:pt idx="461">
                  <c:v>1.6393806907210567E-3</c:v>
                </c:pt>
                <c:pt idx="462">
                  <c:v>1.6486558149774887E-3</c:v>
                </c:pt>
                <c:pt idx="463">
                  <c:v>1.6582505902528685E-3</c:v>
                </c:pt>
                <c:pt idx="464">
                  <c:v>1.6681744202723552E-3</c:v>
                </c:pt>
                <c:pt idx="465">
                  <c:v>1.6784368955172731E-3</c:v>
                </c:pt>
                <c:pt idx="466">
                  <c:v>1.6890477928270516E-3</c:v>
                </c:pt>
                <c:pt idx="467">
                  <c:v>1.7000170748721045E-3</c:v>
                </c:pt>
                <c:pt idx="468">
                  <c:v>1.7113548895068345E-3</c:v>
                </c:pt>
                <c:pt idx="469">
                  <c:v>1.7230715690132188E-3</c:v>
                </c:pt>
                <c:pt idx="470">
                  <c:v>1.7351776292466867E-3</c:v>
                </c:pt>
                <c:pt idx="471">
                  <c:v>1.7476837686972223E-3</c:v>
                </c:pt>
                <c:pt idx="472">
                  <c:v>1.7606008674797972E-3</c:v>
                </c:pt>
                <c:pt idx="473">
                  <c:v>1.7739399862693494E-3</c:v>
                </c:pt>
                <c:pt idx="474">
                  <c:v>1.7877123651965654E-3</c:v>
                </c:pt>
                <c:pt idx="475">
                  <c:v>1.801929422721675E-3</c:v>
                </c:pt>
                <c:pt idx="476">
                  <c:v>1.8166027545043228E-3</c:v>
                </c:pt>
                <c:pt idx="477">
                  <c:v>1.8317441322883233E-3</c:v>
                </c:pt>
                <c:pt idx="478">
                  <c:v>1.8473655028207363E-3</c:v>
                </c:pt>
                <c:pt idx="479">
                  <c:v>1.8634789868251895E-3</c:v>
                </c:pt>
                <c:pt idx="480">
                  <c:v>1.8800968780497359E-3</c:v>
                </c:pt>
                <c:pt idx="481">
                  <c:v>1.8972316424097589E-3</c:v>
                </c:pt>
                <c:pt idx="482">
                  <c:v>1.9148959172464914E-3</c:v>
                </c:pt>
                <c:pt idx="483">
                  <c:v>1.9331025107216535E-3</c:v>
                </c:pt>
                <c:pt idx="484">
                  <c:v>1.9518644013684738E-3</c:v>
                </c:pt>
                <c:pt idx="485">
                  <c:v>1.9711947378189842E-3</c:v>
                </c:pt>
                <c:pt idx="486">
                  <c:v>1.991106838726958E-3</c:v>
                </c:pt>
                <c:pt idx="487">
                  <c:v>2.0116141929051889E-3</c:v>
                </c:pt>
                <c:pt idx="488">
                  <c:v>2.0327304596950303E-3</c:v>
                </c:pt>
                <c:pt idx="489">
                  <c:v>2.0544694695851747E-3</c:v>
                </c:pt>
                <c:pt idx="490">
                  <c:v>2.0768452250956274E-3</c:v>
                </c:pt>
                <c:pt idx="491">
                  <c:v>2.0998719019416977E-3</c:v>
                </c:pt>
                <c:pt idx="492">
                  <c:v>2.1235638504915905E-3</c:v>
                </c:pt>
                <c:pt idx="493">
                  <c:v>2.1479355975299015E-3</c:v>
                </c:pt>
                <c:pt idx="494">
                  <c:v>2.1730018483379315E-3</c:v>
                </c:pt>
                <c:pt idx="495">
                  <c:v>2.1987774891003534E-3</c:v>
                </c:pt>
                <c:pt idx="496">
                  <c:v>2.2252775896463113E-3</c:v>
                </c:pt>
                <c:pt idx="497">
                  <c:v>2.2525174065315913E-3</c:v>
                </c:pt>
                <c:pt idx="498">
                  <c:v>2.2805123864670504E-3</c:v>
                </c:pt>
                <c:pt idx="499">
                  <c:v>2.3092781700970524E-3</c:v>
                </c:pt>
                <c:pt idx="500">
                  <c:v>2.3388305961302646E-3</c:v>
                </c:pt>
                <c:pt idx="501">
                  <c:v>2.3691857058238054E-3</c:v>
                </c:pt>
                <c:pt idx="502">
                  <c:v>2.4003597478204262E-3</c:v>
                </c:pt>
                <c:pt idx="503">
                  <c:v>2.4323691833371876E-3</c:v>
                </c:pt>
                <c:pt idx="504">
                  <c:v>2.4652306917029095E-3</c:v>
                </c:pt>
                <c:pt idx="505">
                  <c:v>2.4989611762406246E-3</c:v>
                </c:pt>
                <c:pt idx="506">
                  <c:v>2.533577770490264E-3</c:v>
                </c:pt>
                <c:pt idx="507">
                  <c:v>2.5690978447659397E-3</c:v>
                </c:pt>
                <c:pt idx="508">
                  <c:v>2.6055390130413827E-3</c:v>
                </c:pt>
                <c:pt idx="509">
                  <c:v>2.6429191401564508E-3</c:v>
                </c:pt>
                <c:pt idx="510">
                  <c:v>2.6812563493370271E-3</c:v>
                </c:pt>
                <c:pt idx="511">
                  <c:v>2.7205690300201725E-3</c:v>
                </c:pt>
                <c:pt idx="512">
                  <c:v>2.7608758459760508E-3</c:v>
                </c:pt>
                <c:pt idx="513">
                  <c:v>2.8021957437178663E-3</c:v>
                </c:pt>
                <c:pt idx="514">
                  <c:v>2.8445479611909205E-3</c:v>
                </c:pt>
                <c:pt idx="515">
                  <c:v>2.8879520367318212E-3</c:v>
                </c:pt>
                <c:pt idx="516">
                  <c:v>2.9324278182889059E-3</c:v>
                </c:pt>
                <c:pt idx="517">
                  <c:v>2.9779954728950549E-3</c:v>
                </c:pt>
                <c:pt idx="518">
                  <c:v>3.0246754963842723E-3</c:v>
                </c:pt>
                <c:pt idx="519">
                  <c:v>3.0724887233436584E-3</c:v>
                </c:pt>
                <c:pt idx="520">
                  <c:v>3.1214563372927331E-3</c:v>
                </c:pt>
                <c:pt idx="521">
                  <c:v>3.1715998810824559E-3</c:v>
                </c:pt>
                <c:pt idx="522">
                  <c:v>3.2229412675067229E-3</c:v>
                </c:pt>
                <c:pt idx="523">
                  <c:v>3.2755027901196039E-3</c:v>
                </c:pt>
                <c:pt idx="524">
                  <c:v>3.3293071342520844E-3</c:v>
                </c:pt>
                <c:pt idx="525">
                  <c:v>3.3843773882226559E-3</c:v>
                </c:pt>
                <c:pt idx="526">
                  <c:v>3.4407370547366325E-3</c:v>
                </c:pt>
                <c:pt idx="527">
                  <c:v>3.4984100624696913E-3</c:v>
                </c:pt>
                <c:pt idx="528">
                  <c:v>3.5574207778317239E-3</c:v>
                </c:pt>
                <c:pt idx="529">
                  <c:v>3.6177940169076898E-3</c:v>
                </c:pt>
                <c:pt idx="530">
                  <c:v>3.6795550575727961E-3</c:v>
                </c:pt>
                <c:pt idx="531">
                  <c:v>3.7427296517799202E-3</c:v>
                </c:pt>
                <c:pt idx="532">
                  <c:v>3.8073440380178018E-3</c:v>
                </c:pt>
                <c:pt idx="533">
                  <c:v>3.8734249539391433E-3</c:v>
                </c:pt>
                <c:pt idx="534">
                  <c:v>3.9409996491583128E-3</c:v>
                </c:pt>
                <c:pt idx="535">
                  <c:v>4.0100958982189541E-3</c:v>
                </c:pt>
                <c:pt idx="536">
                  <c:v>4.0807420137323278E-3</c:v>
                </c:pt>
                <c:pt idx="537">
                  <c:v>4.1529668596877664E-3</c:v>
                </c:pt>
                <c:pt idx="538">
                  <c:v>4.2267998649371322E-3</c:v>
                </c:pt>
                <c:pt idx="539">
                  <c:v>4.3022710368556738E-3</c:v>
                </c:pt>
                <c:pt idx="540">
                  <c:v>4.3794109751821349E-3</c:v>
                </c:pt>
                <c:pt idx="541">
                  <c:v>4.458250886041455E-3</c:v>
                </c:pt>
                <c:pt idx="542">
                  <c:v>4.5388225961537848E-3</c:v>
                </c:pt>
                <c:pt idx="543">
                  <c:v>4.6211585672340013E-3</c:v>
                </c:pt>
                <c:pt idx="544">
                  <c:v>4.705291910586256E-3</c:v>
                </c:pt>
                <c:pt idx="545">
                  <c:v>4.7912564018984796E-3</c:v>
                </c:pt>
                <c:pt idx="546">
                  <c:v>4.8790864962421007E-3</c:v>
                </c:pt>
                <c:pt idx="547">
                  <c:v>4.9688173432825703E-3</c:v>
                </c:pt>
                <c:pt idx="548">
                  <c:v>5.0604848027065831E-3</c:v>
                </c:pt>
                <c:pt idx="549">
                  <c:v>5.1541254598721845E-3</c:v>
                </c:pt>
                <c:pt idx="550">
                  <c:v>5.2497766416882193E-3</c:v>
                </c:pt>
                <c:pt idx="551">
                  <c:v>5.3474764327298288E-3</c:v>
                </c:pt>
                <c:pt idx="552">
                  <c:v>5.4472636915969506E-3</c:v>
                </c:pt>
                <c:pt idx="553">
                  <c:v>5.5491780675230098E-3</c:v>
                </c:pt>
                <c:pt idx="554">
                  <c:v>5.6532600172411679E-3</c:v>
                </c:pt>
                <c:pt idx="555">
                  <c:v>5.7595508221157457E-3</c:v>
                </c:pt>
                <c:pt idx="556">
                  <c:v>5.8680926055465904E-3</c:v>
                </c:pt>
                <c:pt idx="557">
                  <c:v>5.9789283506543498E-3</c:v>
                </c:pt>
                <c:pt idx="558">
                  <c:v>6.0921019182547838E-3</c:v>
                </c:pt>
                <c:pt idx="559">
                  <c:v>6.2076580651304206E-3</c:v>
                </c:pt>
                <c:pt idx="560">
                  <c:v>6.3256424626079973E-3</c:v>
                </c:pt>
                <c:pt idx="561">
                  <c:v>6.4461017154502963E-3</c:v>
                </c:pt>
                <c:pt idx="562">
                  <c:v>6.5690833810711311E-3</c:v>
                </c:pt>
                <c:pt idx="563">
                  <c:v>6.6946359890823455E-3</c:v>
                </c:pt>
                <c:pt idx="564">
                  <c:v>6.8228090611818963E-3</c:v>
                </c:pt>
                <c:pt idx="565">
                  <c:v>6.9536531313921452E-3</c:v>
                </c:pt>
                <c:pt idx="566">
                  <c:v>7.087219766657678E-3</c:v>
                </c:pt>
                <c:pt idx="567">
                  <c:v>7.2235615878120567E-3</c:v>
                </c:pt>
                <c:pt idx="568">
                  <c:v>7.3627322909230906E-3</c:v>
                </c:pt>
                <c:pt idx="569">
                  <c:v>7.5047866690262956E-3</c:v>
                </c:pt>
                <c:pt idx="570">
                  <c:v>7.649780634256362E-3</c:v>
                </c:pt>
                <c:pt idx="571">
                  <c:v>7.7977712403865971E-3</c:v>
                </c:pt>
                <c:pt idx="572">
                  <c:v>7.9488167057864233E-3</c:v>
                </c:pt>
                <c:pt idx="573">
                  <c:v>8.1029764368071439E-3</c:v>
                </c:pt>
                <c:pt idx="574">
                  <c:v>8.2603110516063557E-3</c:v>
                </c:pt>
                <c:pt idx="575">
                  <c:v>8.4208824044214921E-3</c:v>
                </c:pt>
                <c:pt idx="576">
                  <c:v>8.5847536103031488E-3</c:v>
                </c:pt>
                <c:pt idx="577">
                  <c:v>8.7519890703190092E-3</c:v>
                </c:pt>
                <c:pt idx="578">
                  <c:v>8.9226544972392328E-3</c:v>
                </c:pt>
                <c:pt idx="579">
                  <c:v>9.0968169417145316E-3</c:v>
                </c:pt>
                <c:pt idx="580">
                  <c:v>9.2745448189580481E-3</c:v>
                </c:pt>
                <c:pt idx="581">
                  <c:v>9.4559079359425677E-3</c:v>
                </c:pt>
                <c:pt idx="582">
                  <c:v>9.6409775191245908E-3</c:v>
                </c:pt>
                <c:pt idx="583">
                  <c:v>9.8298262427070453E-3</c:v>
                </c:pt>
                <c:pt idx="584">
                  <c:v>1.0022528257452574E-2</c:v>
                </c:pt>
                <c:pt idx="585">
                  <c:v>1.0219159220059513E-2</c:v>
                </c:pt>
                <c:pt idx="586">
                  <c:v>1.0419796323112868E-2</c:v>
                </c:pt>
                <c:pt idx="587">
                  <c:v>1.0624518325622808E-2</c:v>
                </c:pt>
                <c:pt idx="588">
                  <c:v>1.0833405584163333E-2</c:v>
                </c:pt>
                <c:pt idx="589">
                  <c:v>1.1046540084624096E-2</c:v>
                </c:pt>
                <c:pt idx="590">
                  <c:v>1.1264005474588413E-2</c:v>
                </c:pt>
                <c:pt idx="591">
                  <c:v>1.1485887096350839E-2</c:v>
                </c:pt>
                <c:pt idx="592">
                  <c:v>1.1712272020587876E-2</c:v>
                </c:pt>
                <c:pt idx="593">
                  <c:v>1.194324908069555E-2</c:v>
                </c:pt>
                <c:pt idx="594">
                  <c:v>1.2178908907807954E-2</c:v>
                </c:pt>
                <c:pt idx="595">
                  <c:v>1.2419343966510921E-2</c:v>
                </c:pt>
                <c:pt idx="596">
                  <c:v>1.2664648591265416E-2</c:v>
                </c:pt>
                <c:pt idx="597">
                  <c:v>1.2914919023555389E-2</c:v>
                </c:pt>
                <c:pt idx="598">
                  <c:v>1.3170253449775089E-2</c:v>
                </c:pt>
                <c:pt idx="599">
                  <c:v>1.3430752039871175E-2</c:v>
                </c:pt>
                <c:pt idx="600">
                  <c:v>1.3696516986755154E-2</c:v>
                </c:pt>
                <c:pt idx="601">
                  <c:v>1.3967652546502037E-2</c:v>
                </c:pt>
                <c:pt idx="602">
                  <c:v>1.4244265079351299E-2</c:v>
                </c:pt>
                <c:pt idx="603">
                  <c:v>1.4526463091526661E-2</c:v>
                </c:pt>
                <c:pt idx="604">
                  <c:v>1.4814357277891323E-2</c:v>
                </c:pt>
                <c:pt idx="605">
                  <c:v>1.5108060565455808E-2</c:v>
                </c:pt>
                <c:pt idx="606">
                  <c:v>1.5407688157755724E-2</c:v>
                </c:pt>
                <c:pt idx="607">
                  <c:v>1.5713357580117129E-2</c:v>
                </c:pt>
                <c:pt idx="608">
                  <c:v>1.6025188725827592E-2</c:v>
                </c:pt>
                <c:pt idx="609">
                  <c:v>1.6343303903231216E-2</c:v>
                </c:pt>
                <c:pt idx="610">
                  <c:v>1.6667827883766469E-2</c:v>
                </c:pt>
                <c:pt idx="611">
                  <c:v>1.6998887950965755E-2</c:v>
                </c:pt>
                <c:pt idx="612">
                  <c:v>1.7336613950436289E-2</c:v>
                </c:pt>
                <c:pt idx="613">
                  <c:v>1.768113834084201E-2</c:v>
                </c:pt>
                <c:pt idx="614">
                  <c:v>1.8032596245906748E-2</c:v>
                </c:pt>
                <c:pt idx="615">
                  <c:v>1.839112550745927E-2</c:v>
                </c:pt>
                <c:pt idx="616">
                  <c:v>1.8756866739541078E-2</c:v>
                </c:pt>
                <c:pt idx="617">
                  <c:v>1.9129963383598476E-2</c:v>
                </c:pt>
                <c:pt idx="618">
                  <c:v>1.9510561764780637E-2</c:v>
                </c:pt>
                <c:pt idx="619">
                  <c:v>1.9898811149365935E-2</c:v>
                </c:pt>
                <c:pt idx="620">
                  <c:v>2.0294863803339128E-2</c:v>
                </c:pt>
                <c:pt idx="621">
                  <c:v>2.0698875052142626E-2</c:v>
                </c:pt>
                <c:pt idx="622">
                  <c:v>2.1111003341625349E-2</c:v>
                </c:pt>
                <c:pt idx="623">
                  <c:v>2.1531410300213116E-2</c:v>
                </c:pt>
                <c:pt idx="624">
                  <c:v>2.1960260802325205E-2</c:v>
                </c:pt>
                <c:pt idx="625">
                  <c:v>2.2397723033061975E-2</c:v>
                </c:pt>
                <c:pt idx="626">
                  <c:v>2.2843968554189038E-2</c:v>
                </c:pt>
                <c:pt idx="627">
                  <c:v>2.3299172371443942E-2</c:v>
                </c:pt>
                <c:pt idx="628">
                  <c:v>2.3763513003191905E-2</c:v>
                </c:pt>
                <c:pt idx="629">
                  <c:v>2.4237172550457545E-2</c:v>
                </c:pt>
                <c:pt idx="630">
                  <c:v>2.4720336768360197E-2</c:v>
                </c:pt>
                <c:pt idx="631">
                  <c:v>2.5213195138980883E-2</c:v>
                </c:pt>
                <c:pt idx="632">
                  <c:v>2.5715940945689603E-2</c:v>
                </c:pt>
                <c:pt idx="633">
                  <c:v>2.6228771348962149E-2</c:v>
                </c:pt>
                <c:pt idx="634">
                  <c:v>2.6751887463716269E-2</c:v>
                </c:pt>
                <c:pt idx="635">
                  <c:v>2.7285494438197524E-2</c:v>
                </c:pt>
                <c:pt idx="636">
                  <c:v>2.7829801534445857E-2</c:v>
                </c:pt>
                <c:pt idx="637">
                  <c:v>2.8385022210374533E-2</c:v>
                </c:pt>
                <c:pt idx="638">
                  <c:v>2.8951374203493575E-2</c:v>
                </c:pt>
                <c:pt idx="639">
                  <c:v>2.95290796163107E-2</c:v>
                </c:pt>
                <c:pt idx="640">
                  <c:v>3.0118365003443223E-2</c:v>
                </c:pt>
                <c:pt idx="641">
                  <c:v>3.0719461460475134E-2</c:v>
                </c:pt>
                <c:pt idx="642">
                  <c:v>3.1332604714594293E-2</c:v>
                </c:pt>
                <c:pt idx="643">
                  <c:v>3.1958035217045239E-2</c:v>
                </c:pt>
                <c:pt idx="644">
                  <c:v>3.2595998237433983E-2</c:v>
                </c:pt>
                <c:pt idx="645">
                  <c:v>3.3246743959921783E-2</c:v>
                </c:pt>
                <c:pt idx="646">
                  <c:v>3.3910527581345586E-2</c:v>
                </c:pt>
                <c:pt idx="647">
                  <c:v>3.4587609411303816E-2</c:v>
                </c:pt>
                <c:pt idx="648">
                  <c:v>3.527825497424654E-2</c:v>
                </c:pt>
                <c:pt idx="649">
                  <c:v>3.5982735113610331E-2</c:v>
                </c:pt>
                <c:pt idx="650">
                  <c:v>3.6701326098038528E-2</c:v>
                </c:pt>
                <c:pt idx="651">
                  <c:v>3.7434309729728617E-2</c:v>
                </c:pt>
                <c:pt idx="652">
                  <c:v>3.8181973454949225E-2</c:v>
                </c:pt>
                <c:pt idx="653">
                  <c:v>3.8944610476770176E-2</c:v>
                </c:pt>
                <c:pt idx="654">
                  <c:v>3.9722519870049683E-2</c:v>
                </c:pt>
                <c:pt idx="655">
                  <c:v>4.0516006698724009E-2</c:v>
                </c:pt>
                <c:pt idx="656">
                  <c:v>4.1325382135445302E-2</c:v>
                </c:pt>
                <c:pt idx="657">
                  <c:v>4.2150963583614878E-2</c:v>
                </c:pt>
                <c:pt idx="658">
                  <c:v>4.2993074801859578E-2</c:v>
                </c:pt>
                <c:pt idx="659">
                  <c:v>4.3852046031000173E-2</c:v>
                </c:pt>
                <c:pt idx="660">
                  <c:v>4.4728214123561483E-2</c:v>
                </c:pt>
                <c:pt idx="661">
                  <c:v>4.562192267587515E-2</c:v>
                </c:pt>
                <c:pt idx="662">
                  <c:v>4.6533522162826829E-2</c:v>
                </c:pt>
                <c:pt idx="663">
                  <c:v>4.7463370075300639E-2</c:v>
                </c:pt>
                <c:pt idx="664">
                  <c:v>4.8411831060374798E-2</c:v>
                </c:pt>
                <c:pt idx="665">
                  <c:v>4.93792770643234E-2</c:v>
                </c:pt>
                <c:pt idx="666">
                  <c:v>5.0366087478480467E-2</c:v>
                </c:pt>
                <c:pt idx="667">
                  <c:v>5.1372649288023549E-2</c:v>
                </c:pt>
                <c:pt idx="668">
                  <c:v>5.2399357223735038E-2</c:v>
                </c:pt>
                <c:pt idx="669">
                  <c:v>5.3446613916800813E-2</c:v>
                </c:pt>
                <c:pt idx="670">
                  <c:v>5.4514830056707174E-2</c:v>
                </c:pt>
                <c:pt idx="671">
                  <c:v>5.5604424552297464E-2</c:v>
                </c:pt>
                <c:pt idx="672">
                  <c:v>5.6715824696052061E-2</c:v>
                </c:pt>
                <c:pt idx="673">
                  <c:v>5.7849466331655899E-2</c:v>
                </c:pt>
                <c:pt idx="674">
                  <c:v>5.9005794024919234E-2</c:v>
                </c:pt>
                <c:pt idx="675">
                  <c:v>6.0185261238118855E-2</c:v>
                </c:pt>
                <c:pt idx="676">
                  <c:v>6.1388330507827979E-2</c:v>
                </c:pt>
                <c:pt idx="677">
                  <c:v>6.2615473626304541E-2</c:v>
                </c:pt>
                <c:pt idx="678">
                  <c:v>6.3867171826509139E-2</c:v>
                </c:pt>
                <c:pt idx="679">
                  <c:v>6.5143915970825153E-2</c:v>
                </c:pt>
                <c:pt idx="680">
                  <c:v>6.6446206743555017E-2</c:v>
                </c:pt>
                <c:pt idx="681">
                  <c:v>6.7774554847268131E-2</c:v>
                </c:pt>
                <c:pt idx="682">
                  <c:v>6.9129481203077409E-2</c:v>
                </c:pt>
                <c:pt idx="683">
                  <c:v>7.0511517154923181E-2</c:v>
                </c:pt>
                <c:pt idx="684">
                  <c:v>7.1921204677944245E-2</c:v>
                </c:pt>
                <c:pt idx="685">
                  <c:v>7.3359096591018053E-2</c:v>
                </c:pt>
                <c:pt idx="686">
                  <c:v>7.4825756773553284E-2</c:v>
                </c:pt>
                <c:pt idx="687">
                  <c:v>7.6321760386619864E-2</c:v>
                </c:pt>
                <c:pt idx="688">
                  <c:v>7.7847694098502951E-2</c:v>
                </c:pt>
                <c:pt idx="689">
                  <c:v>7.9404156314769839E-2</c:v>
                </c:pt>
                <c:pt idx="690">
                  <c:v>8.0991757412939291E-2</c:v>
                </c:pt>
                <c:pt idx="691">
                  <c:v>8.261111998184606E-2</c:v>
                </c:pt>
                <c:pt idx="692">
                  <c:v>8.4262879065793814E-2</c:v>
                </c:pt>
                <c:pt idx="693">
                  <c:v>8.5947682413592769E-2</c:v>
                </c:pt>
                <c:pt idx="694">
                  <c:v>8.7666190732579405E-2</c:v>
                </c:pt>
                <c:pt idx="695">
                  <c:v>8.9419077947717751E-2</c:v>
                </c:pt>
                <c:pt idx="696">
                  <c:v>9.1207031465884242E-2</c:v>
                </c:pt>
                <c:pt idx="697">
                  <c:v>9.3030752445439471E-2</c:v>
                </c:pt>
                <c:pt idx="698">
                  <c:v>9.4890956071192689E-2</c:v>
                </c:pt>
              </c:numCache>
            </c:numRef>
          </c:yVal>
          <c:smooth val="1"/>
        </c:ser>
        <c:axId val="116587904"/>
        <c:axId val="116745728"/>
      </c:scatterChart>
      <c:valAx>
        <c:axId val="116587904"/>
        <c:scaling>
          <c:logBase val="10"/>
          <c:orientation val="minMax"/>
          <c:max val="1000000000"/>
          <c:min val="1000"/>
        </c:scaling>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Frequency (Hz)</a:t>
                </a:r>
              </a:p>
            </c:rich>
          </c:tx>
          <c:layout>
            <c:manualLayout>
              <c:xMode val="edge"/>
              <c:yMode val="edge"/>
              <c:x val="0.42941258813236588"/>
              <c:y val="0.91086350974930341"/>
            </c:manualLayout>
          </c:layout>
          <c:spPr>
            <a:noFill/>
            <a:ln w="25400">
              <a:noFill/>
            </a:ln>
          </c:spPr>
        </c:title>
        <c:numFmt formatCode="0E+0" sourceLinked="0"/>
        <c:minorTickMark val="in"/>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16745728"/>
        <c:crossesAt val="1.0000000000000002E-4"/>
        <c:crossBetween val="midCat"/>
      </c:valAx>
      <c:valAx>
        <c:axId val="116745728"/>
        <c:scaling>
          <c:logBase val="10"/>
          <c:orientation val="minMax"/>
          <c:max val="100"/>
          <c:min val="1.0000000000000002E-3"/>
        </c:scaling>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1050" b="1" i="0" u="none" strike="noStrike" baseline="0">
                    <a:solidFill>
                      <a:srgbClr val="000000"/>
                    </a:solidFill>
                    <a:latin typeface="Arial"/>
                    <a:cs typeface="Arial"/>
                  </a:rPr>
                  <a:t>Impedance (</a:t>
                </a:r>
                <a:r>
                  <a:rPr lang="el-GR" sz="1050" b="1" i="0" u="none" strike="noStrike" baseline="0">
                    <a:solidFill>
                      <a:srgbClr val="000000"/>
                    </a:solidFill>
                    <a:latin typeface="Arial"/>
                    <a:cs typeface="Arial"/>
                  </a:rPr>
                  <a:t>Ω) </a:t>
                </a:r>
              </a:p>
            </c:rich>
          </c:tx>
          <c:layout>
            <c:manualLayout>
              <c:xMode val="edge"/>
              <c:yMode val="edge"/>
              <c:x val="9.8039215686274508E-3"/>
              <c:y val="0.30083565459610029"/>
            </c:manualLayout>
          </c:layout>
          <c:spPr>
            <a:noFill/>
            <a:ln w="25400">
              <a:noFill/>
            </a:ln>
          </c:spPr>
        </c:title>
        <c:numFmt formatCode="General" sourceLinked="0"/>
        <c:minorTickMark val="in"/>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16587904"/>
        <c:crosses val="autoZero"/>
        <c:crossBetween val="midCat"/>
      </c:valAx>
      <c:spPr>
        <a:solidFill>
          <a:srgbClr val="FFFFFF"/>
        </a:solidFill>
        <a:ln w="12700">
          <a:solidFill>
            <a:srgbClr val="000000"/>
          </a:solidFill>
          <a:prstDash val="solid"/>
        </a:ln>
      </c:spPr>
    </c:plotArea>
    <c:plotVisOnly val="1"/>
    <c:dispBlanksAs val="gap"/>
  </c:chart>
  <c:spPr>
    <a:solidFill>
      <a:srgbClr val="C0C0C0"/>
    </a:solidFill>
    <a:ln w="9525">
      <a:noFill/>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062913683572627"/>
          <c:y val="5.3691363142570156E-2"/>
          <c:w val="0.85534766310367372"/>
          <c:h val="0.75839050438880373"/>
        </c:manualLayout>
      </c:layout>
      <c:scatterChart>
        <c:scatterStyle val="smoothMarker"/>
        <c:ser>
          <c:idx val="27"/>
          <c:order val="0"/>
          <c:tx>
            <c:strRef>
              <c:f>Calculations!$AF$36</c:f>
              <c:strCache>
                <c:ptCount val="1"/>
                <c:pt idx="0">
                  <c:v>Zeff</c:v>
                </c:pt>
              </c:strCache>
            </c:strRef>
          </c:tx>
          <c:spPr>
            <a:ln w="12700">
              <a:solidFill>
                <a:srgbClr val="00FF00"/>
              </a:solidFill>
              <a:prstDash val="solid"/>
            </a:ln>
          </c:spPr>
          <c:marker>
            <c:symbol val="square"/>
            <c:size val="2"/>
            <c:spPr>
              <a:noFill/>
              <a:ln w="9525">
                <a:noFill/>
              </a:ln>
            </c:spPr>
          </c:marker>
          <c:dLbls>
            <c:dLbl>
              <c:idx val="17"/>
              <c:layout>
                <c:manualLayout>
                  <c:x val="-9.9214256202329751E-2"/>
                  <c:y val="-3.7024719484138352E-2"/>
                </c:manualLayout>
              </c:layout>
              <c:spPr>
                <a:noFill/>
                <a:ln w="25400">
                  <a:noFill/>
                </a:ln>
              </c:spPr>
              <c:txPr>
                <a:bodyPr/>
                <a:lstStyle/>
                <a:p>
                  <a:pPr>
                    <a:defRPr sz="800" b="0" i="0" u="none" strike="noStrike" baseline="0">
                      <a:solidFill>
                        <a:srgbClr val="FF0000"/>
                      </a:solidFill>
                      <a:latin typeface="Arial"/>
                      <a:ea typeface="Arial"/>
                      <a:cs typeface="Arial"/>
                    </a:defRPr>
                  </a:pPr>
                  <a:endParaRPr lang="en-US"/>
                </a:p>
              </c:txPr>
              <c:dLblPos val="r"/>
              <c:showLegendKey val="1"/>
              <c:showSerName val="1"/>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Calculations!$AF$37:$AF$735</c:f>
              <c:numCache>
                <c:formatCode>0.000E+00</c:formatCode>
                <c:ptCount val="699"/>
                <c:pt idx="0">
                  <c:v>2.3911194179018847E-3</c:v>
                </c:pt>
                <c:pt idx="1">
                  <c:v>2.3911560040923525E-3</c:v>
                </c:pt>
                <c:pt idx="2">
                  <c:v>2.3911940679536827E-3</c:v>
                </c:pt>
                <c:pt idx="3">
                  <c:v>2.3912336691498618E-3</c:v>
                </c:pt>
                <c:pt idx="4">
                  <c:v>2.3912748697525101E-3</c:v>
                </c:pt>
                <c:pt idx="5">
                  <c:v>2.3913177343379078E-3</c:v>
                </c:pt>
                <c:pt idx="6">
                  <c:v>2.391362330087942E-3</c:v>
                </c:pt>
                <c:pt idx="7">
                  <c:v>2.3914087268950969E-3</c:v>
                </c:pt>
                <c:pt idx="8">
                  <c:v>2.3914569974716748E-3</c:v>
                </c:pt>
                <c:pt idx="9">
                  <c:v>2.3915072174633938E-3</c:v>
                </c:pt>
                <c:pt idx="10">
                  <c:v>2.3915594655675582E-3</c:v>
                </c:pt>
                <c:pt idx="11">
                  <c:v>2.3916138236559706E-3</c:v>
                </c:pt>
                <c:pt idx="12">
                  <c:v>2.3916703769027792E-3</c:v>
                </c:pt>
                <c:pt idx="13">
                  <c:v>2.3917292139174549E-3</c:v>
                </c:pt>
                <c:pt idx="14">
                  <c:v>2.3917904268831122E-3</c:v>
                </c:pt>
                <c:pt idx="15">
                  <c:v>2.3918541117003674E-3</c:v>
                </c:pt>
                <c:pt idx="16">
                  <c:v>2.3919203681369797E-3</c:v>
                </c:pt>
                <c:pt idx="17">
                  <c:v>2.3919892999834796E-3</c:v>
                </c:pt>
                <c:pt idx="18">
                  <c:v>2.3920610152150454E-3</c:v>
                </c:pt>
                <c:pt idx="19">
                  <c:v>2.3921356261598602E-3</c:v>
                </c:pt>
                <c:pt idx="20">
                  <c:v>2.3922132496742156E-3</c:v>
                </c:pt>
                <c:pt idx="21">
                  <c:v>2.3922940073246228E-3</c:v>
                </c:pt>
                <c:pt idx="22">
                  <c:v>2.3923780255772176E-3</c:v>
                </c:pt>
                <c:pt idx="23">
                  <c:v>2.3924654359947441E-3</c:v>
                </c:pt>
                <c:pt idx="24">
                  <c:v>2.3925563754414098E-3</c:v>
                </c:pt>
                <c:pt idx="25">
                  <c:v>2.3926509862959395E-3</c:v>
                </c:pt>
                <c:pt idx="26">
                  <c:v>2.3927494166731374E-3</c:v>
                </c:pt>
                <c:pt idx="27">
                  <c:v>2.3928518206543033E-3</c:v>
                </c:pt>
                <c:pt idx="28">
                  <c:v>2.3929583585268425E-3</c:v>
                </c:pt>
                <c:pt idx="29">
                  <c:v>2.3930691970334432E-3</c:v>
                </c:pt>
                <c:pt idx="30">
                  <c:v>2.3931845096311914E-3</c:v>
                </c:pt>
                <c:pt idx="31">
                  <c:v>2.3933044767610093E-3</c:v>
                </c:pt>
                <c:pt idx="32">
                  <c:v>2.3934292861278361E-3</c:v>
                </c:pt>
                <c:pt idx="33">
                  <c:v>2.3935591329919607E-3</c:v>
                </c:pt>
                <c:pt idx="34">
                  <c:v>2.3936942204719493E-3</c:v>
                </c:pt>
                <c:pt idx="35">
                  <c:v>2.3938347598596193E-3</c:v>
                </c:pt>
                <c:pt idx="36">
                  <c:v>2.3939809709475303E-3</c:v>
                </c:pt>
                <c:pt idx="37">
                  <c:v>2.3941330823694842E-3</c:v>
                </c:pt>
                <c:pt idx="38">
                  <c:v>2.3942913319545361E-3</c:v>
                </c:pt>
                <c:pt idx="39">
                  <c:v>2.394455967095047E-3</c:v>
                </c:pt>
                <c:pt idx="40">
                  <c:v>2.3946272451293169E-3</c:v>
                </c:pt>
                <c:pt idx="41">
                  <c:v>2.394805433739372E-3</c:v>
                </c:pt>
                <c:pt idx="42">
                  <c:v>2.3949908113644865E-3</c:v>
                </c:pt>
                <c:pt idx="43">
                  <c:v>2.3951836676310502E-3</c:v>
                </c:pt>
                <c:pt idx="44">
                  <c:v>2.3953843037994062E-3</c:v>
                </c:pt>
                <c:pt idx="45">
                  <c:v>2.3955930332283239E-3</c:v>
                </c:pt>
                <c:pt idx="46">
                  <c:v>2.3958101818577732E-3</c:v>
                </c:pt>
                <c:pt idx="47">
                  <c:v>2.3960360887107001E-3</c:v>
                </c:pt>
                <c:pt idx="48">
                  <c:v>2.3962711064145457E-3</c:v>
                </c:pt>
                <c:pt idx="49">
                  <c:v>2.3965156017432391E-3</c:v>
                </c:pt>
                <c:pt idx="50">
                  <c:v>2.3967699561804616E-3</c:v>
                </c:pt>
                <c:pt idx="51">
                  <c:v>2.3970345665049755E-3</c:v>
                </c:pt>
                <c:pt idx="52">
                  <c:v>2.3973098453988653E-3</c:v>
                </c:pt>
                <c:pt idx="53">
                  <c:v>2.3975962220795389E-3</c:v>
                </c:pt>
                <c:pt idx="54">
                  <c:v>2.3978941429563931E-3</c:v>
                </c:pt>
                <c:pt idx="55">
                  <c:v>2.3982040723130702E-3</c:v>
                </c:pt>
                <c:pt idx="56">
                  <c:v>2.3985264930162461E-3</c:v>
                </c:pt>
                <c:pt idx="57">
                  <c:v>2.3988619072519493E-3</c:v>
                </c:pt>
                <c:pt idx="58">
                  <c:v>2.3992108372904303E-3</c:v>
                </c:pt>
                <c:pt idx="59">
                  <c:v>2.3995738262806241E-3</c:v>
                </c:pt>
                <c:pt idx="60">
                  <c:v>2.3999514390753078E-3</c:v>
                </c:pt>
                <c:pt idx="61">
                  <c:v>2.4003442630880626E-3</c:v>
                </c:pt>
                <c:pt idx="62">
                  <c:v>2.4007529091832056E-3</c:v>
                </c:pt>
                <c:pt idx="63">
                  <c:v>2.4011780125998833E-3</c:v>
                </c:pt>
                <c:pt idx="64">
                  <c:v>2.4016202339115552E-3</c:v>
                </c:pt>
                <c:pt idx="65">
                  <c:v>2.4020802600221419E-3</c:v>
                </c:pt>
                <c:pt idx="66">
                  <c:v>2.4025588052001335E-3</c:v>
                </c:pt>
                <c:pt idx="67">
                  <c:v>2.403056612152009E-3</c:v>
                </c:pt>
                <c:pt idx="68">
                  <c:v>2.4035744531363478E-3</c:v>
                </c:pt>
                <c:pt idx="69">
                  <c:v>2.4041131311200526E-3</c:v>
                </c:pt>
                <c:pt idx="70">
                  <c:v>2.4046734809781392E-3</c:v>
                </c:pt>
                <c:pt idx="71">
                  <c:v>2.4052563707386019E-3</c:v>
                </c:pt>
                <c:pt idx="72">
                  <c:v>2.4058627028738784E-3</c:v>
                </c:pt>
                <c:pt idx="73">
                  <c:v>2.4064934156404994E-3</c:v>
                </c:pt>
                <c:pt idx="74">
                  <c:v>2.4071494844685303E-3</c:v>
                </c:pt>
                <c:pt idx="75">
                  <c:v>2.4078319234024583E-3</c:v>
                </c:pt>
                <c:pt idx="76">
                  <c:v>2.4085417865952101E-3</c:v>
                </c:pt>
                <c:pt idx="77">
                  <c:v>2.4092801698570262E-3</c:v>
                </c:pt>
                <c:pt idx="78">
                  <c:v>2.4100482122609451E-3</c:v>
                </c:pt>
                <c:pt idx="79">
                  <c:v>2.4108470978066931E-3</c:v>
                </c:pt>
                <c:pt idx="80">
                  <c:v>2.4116780571447919E-3</c:v>
                </c:pt>
                <c:pt idx="81">
                  <c:v>2.4125423693627536E-3</c:v>
                </c:pt>
                <c:pt idx="82">
                  <c:v>2.4134413638352116E-3</c:v>
                </c:pt>
                <c:pt idx="83">
                  <c:v>2.4143764221399191E-3</c:v>
                </c:pt>
                <c:pt idx="84">
                  <c:v>2.4153489800415187E-3</c:v>
                </c:pt>
                <c:pt idx="85">
                  <c:v>2.4163605295450309E-3</c:v>
                </c:pt>
                <c:pt idx="86">
                  <c:v>2.4174126210210066E-3</c:v>
                </c:pt>
                <c:pt idx="87">
                  <c:v>2.4185068654043167E-3</c:v>
                </c:pt>
                <c:pt idx="88">
                  <c:v>2.4196449364685319E-3</c:v>
                </c:pt>
                <c:pt idx="89">
                  <c:v>2.420828573177864E-3</c:v>
                </c:pt>
                <c:pt idx="90">
                  <c:v>2.4220595821186162E-3</c:v>
                </c:pt>
                <c:pt idx="91">
                  <c:v>2.4233398400120816E-3</c:v>
                </c:pt>
                <c:pt idx="92">
                  <c:v>2.4246712963108107E-3</c:v>
                </c:pt>
                <c:pt idx="93">
                  <c:v>2.4260559758801218E-3</c:v>
                </c:pt>
                <c:pt idx="94">
                  <c:v>2.4274959817666935E-3</c:v>
                </c:pt>
                <c:pt idx="95">
                  <c:v>2.4289934980560399E-3</c:v>
                </c:pt>
                <c:pt idx="96">
                  <c:v>2.4305507928205862E-3</c:v>
                </c:pt>
                <c:pt idx="97">
                  <c:v>2.4321702211599888E-3</c:v>
                </c:pt>
                <c:pt idx="98">
                  <c:v>2.433854228335277E-3</c:v>
                </c:pt>
                <c:pt idx="99">
                  <c:v>2.4356053529982634E-3</c:v>
                </c:pt>
                <c:pt idx="100">
                  <c:v>2.4374262305175659E-3</c:v>
                </c:pt>
                <c:pt idx="101">
                  <c:v>2.4393195964024545E-3</c:v>
                </c:pt>
                <c:pt idx="102">
                  <c:v>2.4412882898255626E-3</c:v>
                </c:pt>
                <c:pt idx="103">
                  <c:v>2.4433352572453605E-3</c:v>
                </c:pt>
                <c:pt idx="104">
                  <c:v>2.4454635561290653E-3</c:v>
                </c:pt>
                <c:pt idx="105">
                  <c:v>2.4476763587764718E-3</c:v>
                </c:pt>
                <c:pt idx="106">
                  <c:v>2.4499769562449447E-3</c:v>
                </c:pt>
                <c:pt idx="107">
                  <c:v>2.4523687623755428E-3</c:v>
                </c:pt>
                <c:pt idx="108">
                  <c:v>2.4548553179199791E-3</c:v>
                </c:pt>
                <c:pt idx="109">
                  <c:v>2.4574402947677805E-3</c:v>
                </c:pt>
                <c:pt idx="110">
                  <c:v>2.4601275002727103E-3</c:v>
                </c:pt>
                <c:pt idx="111">
                  <c:v>2.4629208816771024E-3</c:v>
                </c:pt>
                <c:pt idx="112">
                  <c:v>2.4658245306323867E-3</c:v>
                </c:pt>
                <c:pt idx="113">
                  <c:v>2.4688426878136573E-3</c:v>
                </c:pt>
                <c:pt idx="114">
                  <c:v>2.4719797476256493E-3</c:v>
                </c:pt>
                <c:pt idx="115">
                  <c:v>2.4752402629970222E-3</c:v>
                </c:pt>
                <c:pt idx="116">
                  <c:v>2.4786289502593149E-3</c:v>
                </c:pt>
                <c:pt idx="117">
                  <c:v>2.4821506941063681E-3</c:v>
                </c:pt>
                <c:pt idx="118">
                  <c:v>2.4858105526294537E-3</c:v>
                </c:pt>
                <c:pt idx="119">
                  <c:v>2.4896137624226835E-3</c:v>
                </c:pt>
                <c:pt idx="120">
                  <c:v>2.4935657437526672E-3</c:v>
                </c:pt>
                <c:pt idx="121">
                  <c:v>2.4976721057856756E-3</c:v>
                </c:pt>
                <c:pt idx="122">
                  <c:v>2.5019386518648815E-3</c:v>
                </c:pt>
                <c:pt idx="123">
                  <c:v>2.5063713848295097E-3</c:v>
                </c:pt>
                <c:pt idx="124">
                  <c:v>2.5109765123669725E-3</c:v>
                </c:pt>
                <c:pt idx="125">
                  <c:v>2.5157604523883183E-3</c:v>
                </c:pt>
                <c:pt idx="126">
                  <c:v>2.5207298384165096E-3</c:v>
                </c:pt>
                <c:pt idx="127">
                  <c:v>2.5258915249762822E-3</c:v>
                </c:pt>
                <c:pt idx="128">
                  <c:v>2.5312525929735226E-3</c:v>
                </c:pt>
                <c:pt idx="129">
                  <c:v>2.5368203550513286E-3</c:v>
                </c:pt>
                <c:pt idx="130">
                  <c:v>2.5426023609091196E-3</c:v>
                </c:pt>
                <c:pt idx="131">
                  <c:v>2.5486064025704107E-3</c:v>
                </c:pt>
                <c:pt idx="132">
                  <c:v>2.5548405195841375E-3</c:v>
                </c:pt>
                <c:pt idx="133">
                  <c:v>2.5613130041436979E-3</c:v>
                </c:pt>
                <c:pt idx="134">
                  <c:v>2.5680324061072447E-3</c:v>
                </c:pt>
                <c:pt idx="135">
                  <c:v>2.5750075379021597E-3</c:v>
                </c:pt>
                <c:pt idx="136">
                  <c:v>2.5822474792960948E-3</c:v>
                </c:pt>
                <c:pt idx="137">
                  <c:v>2.5897615820165451E-3</c:v>
                </c:pt>
                <c:pt idx="138">
                  <c:v>2.5975594742005275E-3</c:v>
                </c:pt>
                <c:pt idx="139">
                  <c:v>2.6056510646556984E-3</c:v>
                </c:pt>
                <c:pt idx="140">
                  <c:v>2.6140465469140957E-3</c:v>
                </c:pt>
                <c:pt idx="141">
                  <c:v>2.6227564030596538E-3</c:v>
                </c:pt>
                <c:pt idx="142">
                  <c:v>2.631791407310785E-3</c:v>
                </c:pt>
                <c:pt idx="143">
                  <c:v>2.641162629339566E-3</c:v>
                </c:pt>
                <c:pt idx="144">
                  <c:v>2.6508814373094728E-3</c:v>
                </c:pt>
                <c:pt idx="145">
                  <c:v>2.6609595006142311E-3</c:v>
                </c:pt>
                <c:pt idx="146">
                  <c:v>2.671408792301063E-3</c:v>
                </c:pt>
                <c:pt idx="147">
                  <c:v>2.6822415911625674E-3</c:v>
                </c:pt>
                <c:pt idx="148">
                  <c:v>2.6934704834825837E-3</c:v>
                </c:pt>
                <c:pt idx="149">
                  <c:v>2.7051083644226617E-3</c:v>
                </c:pt>
                <c:pt idx="150">
                  <c:v>2.7171684390372769E-3</c:v>
                </c:pt>
                <c:pt idx="151">
                  <c:v>2.7296642229075337E-3</c:v>
                </c:pt>
                <c:pt idx="152">
                  <c:v>2.7426095423849816E-3</c:v>
                </c:pt>
                <c:pt idx="153">
                  <c:v>2.7560185344390948E-3</c:v>
                </c:pt>
                <c:pt idx="154">
                  <c:v>2.7699056461041685E-3</c:v>
                </c:pt>
                <c:pt idx="155">
                  <c:v>2.7842856335236034E-3</c:v>
                </c:pt>
                <c:pt idx="156">
                  <c:v>2.7991735605919776E-3</c:v>
                </c:pt>
                <c:pt idx="157">
                  <c:v>2.8145847971977828E-3</c:v>
                </c:pt>
                <c:pt idx="158">
                  <c:v>2.830535017072261E-3</c:v>
                </c:pt>
                <c:pt idx="159">
                  <c:v>2.8470401952523988E-3</c:v>
                </c:pt>
                <c:pt idx="160">
                  <c:v>2.8641166051687587E-3</c:v>
                </c:pt>
                <c:pt idx="161">
                  <c:v>2.8817808153714527E-3</c:v>
                </c:pt>
                <c:pt idx="162">
                  <c:v>2.9000496859101473E-3</c:v>
                </c:pt>
                <c:pt idx="163">
                  <c:v>2.9189403643864933E-3</c:v>
                </c:pt>
                <c:pt idx="164">
                  <c:v>2.9384702816997706E-3</c:v>
                </c:pt>
                <c:pt idx="165">
                  <c:v>2.9586571475088098E-3</c:v>
                </c:pt>
                <c:pt idx="166">
                  <c:v>2.979518945435332E-3</c:v>
                </c:pt>
                <c:pt idx="167">
                  <c:v>3.0010739280357519E-3</c:v>
                </c:pt>
                <c:pt idx="168">
                  <c:v>3.0233406115701129E-3</c:v>
                </c:pt>
                <c:pt idx="169">
                  <c:v>3.0463377705982637E-3</c:v>
                </c:pt>
                <c:pt idx="170">
                  <c:v>3.0700844324344423E-3</c:v>
                </c:pt>
                <c:pt idx="171">
                  <c:v>3.0945998714922889E-3</c:v>
                </c:pt>
                <c:pt idx="172">
                  <c:v>3.1199036035527415E-3</c:v>
                </c:pt>
                <c:pt idx="173">
                  <c:v>3.1460153799874307E-3</c:v>
                </c:pt>
                <c:pt idx="174">
                  <c:v>3.1729551819699798E-3</c:v>
                </c:pt>
                <c:pt idx="175">
                  <c:v>3.200743214707041E-3</c:v>
                </c:pt>
                <c:pt idx="176">
                  <c:v>3.229399901719976E-3</c:v>
                </c:pt>
                <c:pt idx="177">
                  <c:v>3.2589458792068055E-3</c:v>
                </c:pt>
                <c:pt idx="178">
                  <c:v>3.2894019905124619E-3</c:v>
                </c:pt>
                <c:pt idx="179">
                  <c:v>3.3207892807333682E-3</c:v>
                </c:pt>
                <c:pt idx="180">
                  <c:v>3.3531289914801262E-3</c:v>
                </c:pt>
                <c:pt idx="181">
                  <c:v>3.3864425558195223E-3</c:v>
                </c:pt>
                <c:pt idx="182">
                  <c:v>3.4207515934141768E-3</c:v>
                </c:pt>
                <c:pt idx="183">
                  <c:v>3.4560779058750804E-3</c:v>
                </c:pt>
                <c:pt idx="184">
                  <c:v>3.4924434723389267E-3</c:v>
                </c:pt>
                <c:pt idx="185">
                  <c:v>3.5298704452786287E-3</c:v>
                </c:pt>
                <c:pt idx="186">
                  <c:v>3.5683811465517107E-3</c:v>
                </c:pt>
                <c:pt idx="187">
                  <c:v>3.6079980636874614E-3</c:v>
                </c:pt>
                <c:pt idx="188">
                  <c:v>3.6487438464098271E-3</c:v>
                </c:pt>
                <c:pt idx="189">
                  <c:v>3.6906413033890102E-3</c:v>
                </c:pt>
                <c:pt idx="190">
                  <c:v>3.73371339921076E-3</c:v>
                </c:pt>
                <c:pt idx="191">
                  <c:v>3.7779832515482856E-3</c:v>
                </c:pt>
                <c:pt idx="192">
                  <c:v>3.8234741285177501E-3</c:v>
                </c:pt>
                <c:pt idx="193">
                  <c:v>3.8702094461943149E-3</c:v>
                </c:pt>
                <c:pt idx="194">
                  <c:v>3.9182127662618802E-3</c:v>
                </c:pt>
                <c:pt idx="195">
                  <c:v>3.9675077937658051E-3</c:v>
                </c:pt>
                <c:pt idx="196">
                  <c:v>4.0181183749343104E-3</c:v>
                </c:pt>
                <c:pt idx="197">
                  <c:v>4.0700684950306593E-3</c:v>
                </c:pt>
                <c:pt idx="198">
                  <c:v>4.1233822761948275E-3</c:v>
                </c:pt>
                <c:pt idx="199">
                  <c:v>4.1780839752301804E-3</c:v>
                </c:pt>
                <c:pt idx="200">
                  <c:v>4.2341979812875056E-3</c:v>
                </c:pt>
                <c:pt idx="201">
                  <c:v>4.2917488133959536E-3</c:v>
                </c:pt>
                <c:pt idx="202">
                  <c:v>4.3507611177875756E-3</c:v>
                </c:pt>
                <c:pt idx="203">
                  <c:v>4.4112596649597035E-3</c:v>
                </c:pt>
                <c:pt idx="204">
                  <c:v>4.4732693464169197E-3</c:v>
                </c:pt>
                <c:pt idx="205">
                  <c:v>4.5368151710322201E-3</c:v>
                </c:pt>
                <c:pt idx="206">
                  <c:v>4.60192226096487E-3</c:v>
                </c:pt>
                <c:pt idx="207">
                  <c:v>4.6686158470705796E-3</c:v>
                </c:pt>
                <c:pt idx="208">
                  <c:v>4.7369212637378864E-3</c:v>
                </c:pt>
                <c:pt idx="209">
                  <c:v>4.8068639430830463E-3</c:v>
                </c:pt>
                <c:pt idx="210">
                  <c:v>4.8784694084343149E-3</c:v>
                </c:pt>
                <c:pt idx="211">
                  <c:v>4.9517632670351575E-3</c:v>
                </c:pt>
                <c:pt idx="212">
                  <c:v>5.0267712018948647E-3</c:v>
                </c:pt>
                <c:pt idx="213">
                  <c:v>5.1035189627138986E-3</c:v>
                </c:pt>
                <c:pt idx="214">
                  <c:v>5.1820323558105725E-3</c:v>
                </c:pt>
                <c:pt idx="215">
                  <c:v>5.2623372329747295E-3</c:v>
                </c:pt>
                <c:pt idx="216">
                  <c:v>5.3444594791736445E-3</c:v>
                </c:pt>
                <c:pt idx="217">
                  <c:v>5.4284249990347831E-3</c:v>
                </c:pt>
                <c:pt idx="218">
                  <c:v>5.5142597020297343E-3</c:v>
                </c:pt>
                <c:pt idx="219">
                  <c:v>5.6019894862835342E-3</c:v>
                </c:pt>
                <c:pt idx="220">
                  <c:v>5.6916402209334586E-3</c:v>
                </c:pt>
                <c:pt idx="221">
                  <c:v>5.7832377269616741E-3</c:v>
                </c:pt>
                <c:pt idx="222">
                  <c:v>5.8768077564263594E-3</c:v>
                </c:pt>
                <c:pt idx="223">
                  <c:v>5.9723759700166549E-3</c:v>
                </c:pt>
                <c:pt idx="224">
                  <c:v>6.069967912857451E-3</c:v>
                </c:pt>
                <c:pt idx="225">
                  <c:v>6.1696089884912837E-3</c:v>
                </c:pt>
                <c:pt idx="226">
                  <c:v>6.2713244309658854E-3</c:v>
                </c:pt>
                <c:pt idx="227">
                  <c:v>6.3751392749577512E-3</c:v>
                </c:pt>
                <c:pt idx="228">
                  <c:v>6.4810783238641182E-3</c:v>
                </c:pt>
                <c:pt idx="229">
                  <c:v>6.5891661157983098E-3</c:v>
                </c:pt>
                <c:pt idx="230">
                  <c:v>6.6994268874263586E-3</c:v>
                </c:pt>
                <c:pt idx="231">
                  <c:v>6.8118845355862627E-3</c:v>
                </c:pt>
                <c:pt idx="232">
                  <c:v>6.926562576635288E-3</c:v>
                </c:pt>
                <c:pt idx="233">
                  <c:v>7.0434841034753577E-3</c:v>
                </c:pt>
                <c:pt idx="234">
                  <c:v>7.1626717402118014E-3</c:v>
                </c:pt>
                <c:pt idx="235">
                  <c:v>7.2841475944068002E-3</c:v>
                </c:pt>
                <c:pt idx="236">
                  <c:v>7.4079332068956467E-3</c:v>
                </c:pt>
                <c:pt idx="237">
                  <c:v>7.5340494991415095E-3</c:v>
                </c:pt>
                <c:pt idx="238">
                  <c:v>7.6625167181129314E-3</c:v>
                </c:pt>
                <c:pt idx="239">
                  <c:v>7.7933543786778822E-3</c:v>
                </c:pt>
                <c:pt idx="240">
                  <c:v>7.926581203518461E-3</c:v>
                </c:pt>
                <c:pt idx="241">
                  <c:v>8.0622150605822174E-3</c:v>
                </c:pt>
                <c:pt idx="242">
                  <c:v>8.2002728980985883E-3</c:v>
                </c:pt>
                <c:pt idx="243">
                  <c:v>8.3407706772030063E-3</c:v>
                </c:pt>
                <c:pt idx="244">
                  <c:v>8.4837233022264247E-3</c:v>
                </c:pt>
                <c:pt idx="245">
                  <c:v>8.6291445487244114E-3</c:v>
                </c:pt>
                <c:pt idx="246">
                  <c:v>8.7770469893379433E-3</c:v>
                </c:pt>
                <c:pt idx="247">
                  <c:v>8.9274419175971332E-3</c:v>
                </c:pt>
                <c:pt idx="248">
                  <c:v>9.0803392697997448E-3</c:v>
                </c:pt>
                <c:pt idx="249">
                  <c:v>9.2357475451183887E-3</c:v>
                </c:pt>
                <c:pt idx="250">
                  <c:v>9.3936737241136752E-3</c:v>
                </c:pt>
                <c:pt idx="251">
                  <c:v>9.554123185855334E-3</c:v>
                </c:pt>
                <c:pt idx="252">
                  <c:v>9.7170996238795347E-3</c:v>
                </c:pt>
                <c:pt idx="253">
                  <c:v>9.8826049612379639E-3</c:v>
                </c:pt>
                <c:pt idx="254">
                  <c:v>1.0050639264922848E-2</c:v>
                </c:pt>
                <c:pt idx="255">
                  <c:v>1.0221200659981888E-2</c:v>
                </c:pt>
                <c:pt idx="256">
                  <c:v>1.0394285243667718E-2</c:v>
                </c:pt>
                <c:pt idx="257">
                  <c:v>1.0569886999998059E-2</c:v>
                </c:pt>
                <c:pt idx="258">
                  <c:v>1.0747997715134844E-2</c:v>
                </c:pt>
                <c:pt idx="259">
                  <c:v>1.0928606894023302E-2</c:v>
                </c:pt>
                <c:pt idx="260">
                  <c:v>1.1111701678764536E-2</c:v>
                </c:pt>
                <c:pt idx="261">
                  <c:v>1.1297266769227958E-2</c:v>
                </c:pt>
                <c:pt idx="262">
                  <c:v>1.1485284346442024E-2</c:v>
                </c:pt>
                <c:pt idx="263">
                  <c:v>1.1675733999333098E-2</c:v>
                </c:pt>
                <c:pt idx="264">
                  <c:v>1.1868592655412629E-2</c:v>
                </c:pt>
                <c:pt idx="265">
                  <c:v>1.206383451604119E-2</c:v>
                </c:pt>
                <c:pt idx="266">
                  <c:v>1.2261430996924826E-2</c:v>
                </c:pt>
                <c:pt idx="267">
                  <c:v>1.2461350674522781E-2</c:v>
                </c:pt>
                <c:pt idx="268">
                  <c:v>1.2663559239066943E-2</c:v>
                </c:pt>
                <c:pt idx="269">
                  <c:v>1.2868019454910539E-2</c:v>
                </c:pt>
                <c:pt idx="270">
                  <c:v>1.3074691128936869E-2</c:v>
                </c:pt>
                <c:pt idx="271">
                  <c:v>1.328353108776743E-2</c:v>
                </c:pt>
                <c:pt idx="272">
                  <c:v>1.3494493164512076E-2</c:v>
                </c:pt>
                <c:pt idx="273">
                  <c:v>1.3707528195801257E-2</c:v>
                </c:pt>
                <c:pt idx="274">
                  <c:v>1.3922584029831658E-2</c:v>
                </c:pt>
                <c:pt idx="275">
                  <c:v>1.4139605546140743E-2</c:v>
                </c:pt>
                <c:pt idx="276">
                  <c:v>1.4358534687802713E-2</c:v>
                </c:pt>
                <c:pt idx="277">
                  <c:v>1.4579310506707757E-2</c:v>
                </c:pt>
                <c:pt idx="278">
                  <c:v>1.4801869222547432E-2</c:v>
                </c:pt>
                <c:pt idx="279">
                  <c:v>1.5026144296081987E-2</c:v>
                </c:pt>
                <c:pt idx="280">
                  <c:v>1.5252066517209624E-2</c:v>
                </c:pt>
                <c:pt idx="281">
                  <c:v>1.5479564108293277E-2</c:v>
                </c:pt>
                <c:pt idx="282">
                  <c:v>1.5708562843127428E-2</c:v>
                </c:pt>
                <c:pt idx="283">
                  <c:v>1.5938986181846158E-2</c:v>
                </c:pt>
                <c:pt idx="284">
                  <c:v>1.6170755421983658E-2</c:v>
                </c:pt>
                <c:pt idx="285">
                  <c:v>1.64037898658012E-2</c:v>
                </c:pt>
                <c:pt idx="286">
                  <c:v>1.6638007003889833E-2</c:v>
                </c:pt>
                <c:pt idx="287">
                  <c:v>1.6873322714946754E-2</c:v>
                </c:pt>
                <c:pt idx="288">
                  <c:v>1.7109651481506605E-2</c:v>
                </c:pt>
                <c:pt idx="289">
                  <c:v>1.7346906621287517E-2</c:v>
                </c:pt>
                <c:pt idx="290">
                  <c:v>1.7585000533686397E-2</c:v>
                </c:pt>
                <c:pt idx="291">
                  <c:v>1.7823844960831083E-2</c:v>
                </c:pt>
                <c:pt idx="292">
                  <c:v>1.8063351262468431E-2</c:v>
                </c:pt>
                <c:pt idx="293">
                  <c:v>1.8303430703839867E-2</c:v>
                </c:pt>
                <c:pt idx="294">
                  <c:v>1.8543994755570233E-2</c:v>
                </c:pt>
                <c:pt idx="295">
                  <c:v>1.8784955404473603E-2</c:v>
                </c:pt>
                <c:pt idx="296">
                  <c:v>1.902622547406279E-2</c:v>
                </c:pt>
                <c:pt idx="297">
                  <c:v>1.9267718953438869E-2</c:v>
                </c:pt>
                <c:pt idx="298">
                  <c:v>1.9509351333134802E-2</c:v>
                </c:pt>
                <c:pt idx="299">
                  <c:v>1.9751039946394357E-2</c:v>
                </c:pt>
                <c:pt idx="300">
                  <c:v>1.9992704314285618E-2</c:v>
                </c:pt>
                <c:pt idx="301">
                  <c:v>2.0234266492977843E-2</c:v>
                </c:pt>
                <c:pt idx="302">
                  <c:v>2.0475651421452905E-2</c:v>
                </c:pt>
                <c:pt idx="303">
                  <c:v>2.0716787267878248E-2</c:v>
                </c:pt>
                <c:pt idx="304">
                  <c:v>2.0957605772837493E-2</c:v>
                </c:pt>
                <c:pt idx="305">
                  <c:v>2.1198042587597932E-2</c:v>
                </c:pt>
                <c:pt idx="306">
                  <c:v>2.1438037605591025E-2</c:v>
                </c:pt>
                <c:pt idx="307">
                  <c:v>2.1677535285291368E-2</c:v>
                </c:pt>
                <c:pt idx="308">
                  <c:v>2.1916484962701498E-2</c:v>
                </c:pt>
                <c:pt idx="309">
                  <c:v>2.2154841151682775E-2</c:v>
                </c:pt>
                <c:pt idx="310">
                  <c:v>2.2392563830414002E-2</c:v>
                </c:pt>
                <c:pt idx="311">
                  <c:v>2.2629618712309438E-2</c:v>
                </c:pt>
                <c:pt idx="312">
                  <c:v>2.2865977499781483E-2</c:v>
                </c:pt>
                <c:pt idx="313">
                  <c:v>2.3101618119290547E-2</c:v>
                </c:pt>
                <c:pt idx="314">
                  <c:v>2.333652493618078E-2</c:v>
                </c:pt>
                <c:pt idx="315">
                  <c:v>2.3570688947852476E-2</c:v>
                </c:pt>
                <c:pt idx="316">
                  <c:v>2.3804107953867254E-2</c:v>
                </c:pt>
                <c:pt idx="317">
                  <c:v>2.4036786701615572E-2</c:v>
                </c:pt>
                <c:pt idx="318">
                  <c:v>2.4268737006194491E-2</c:v>
                </c:pt>
                <c:pt idx="319">
                  <c:v>2.4499977843141757E-2</c:v>
                </c:pt>
                <c:pt idx="320">
                  <c:v>2.4730535412645707E-2</c:v>
                </c:pt>
                <c:pt idx="321">
                  <c:v>2.4960443173794318E-2</c:v>
                </c:pt>
                <c:pt idx="322">
                  <c:v>2.5189741847335106E-2</c:v>
                </c:pt>
                <c:pt idx="323">
                  <c:v>2.5418479385285072E-2</c:v>
                </c:pt>
                <c:pt idx="324">
                  <c:v>2.5646710905550072E-2</c:v>
                </c:pt>
                <c:pt idx="325">
                  <c:v>2.5874498589479839E-2</c:v>
                </c:pt>
                <c:pt idx="326">
                  <c:v>2.6101911539990003E-2</c:v>
                </c:pt>
                <c:pt idx="327">
                  <c:v>2.6329025597519963E-2</c:v>
                </c:pt>
                <c:pt idx="328">
                  <c:v>2.6555923110654973E-2</c:v>
                </c:pt>
                <c:pt idx="329">
                  <c:v>2.6782692657714709E-2</c:v>
                </c:pt>
                <c:pt idx="330">
                  <c:v>2.7009428714988102E-2</c:v>
                </c:pt>
                <c:pt idx="331">
                  <c:v>2.7236231266564402E-2</c:v>
                </c:pt>
                <c:pt idx="332">
                  <c:v>2.7463205349861387E-2</c:v>
                </c:pt>
                <c:pt idx="333">
                  <c:v>2.7690460529970051E-2</c:v>
                </c:pt>
                <c:pt idx="334">
                  <c:v>2.7918110294806661E-2</c:v>
                </c:pt>
                <c:pt idx="335">
                  <c:v>2.8146271361771922E-2</c:v>
                </c:pt>
                <c:pt idx="336">
                  <c:v>2.83750628851464E-2</c:v>
                </c:pt>
                <c:pt idx="337">
                  <c:v>2.860460555178386E-2</c:v>
                </c:pt>
                <c:pt idx="338">
                  <c:v>2.8835020550779831E-2</c:v>
                </c:pt>
                <c:pt idx="339">
                  <c:v>2.9066428400674426E-2</c:v>
                </c:pt>
                <c:pt idx="340">
                  <c:v>2.929894761537525E-2</c:v>
                </c:pt>
                <c:pt idx="341">
                  <c:v>2.9532693187342408E-2</c:v>
                </c:pt>
                <c:pt idx="342">
                  <c:v>2.9767774863647227E-2</c:v>
                </c:pt>
                <c:pt idx="343">
                  <c:v>3.0004295187289427E-2</c:v>
                </c:pt>
                <c:pt idx="344">
                  <c:v>3.0242347272631552E-2</c:v>
                </c:pt>
                <c:pt idx="345">
                  <c:v>3.0482012279991817E-2</c:v>
                </c:pt>
                <c:pt idx="346">
                  <c:v>3.0723356550351227E-2</c:v>
                </c:pt>
                <c:pt idx="347">
                  <c:v>3.0966428356823537E-2</c:v>
                </c:pt>
                <c:pt idx="348">
                  <c:v>3.1211254225083078E-2</c:v>
                </c:pt>
                <c:pt idx="349">
                  <c:v>3.1457834770462136E-2</c:v>
                </c:pt>
                <c:pt idx="350">
                  <c:v>3.1706139995086181E-2</c:v>
                </c:pt>
                <c:pt idx="351">
                  <c:v>3.1956103984453879E-2</c:v>
                </c:pt>
                <c:pt idx="352">
                  <c:v>3.2207618939618439E-2</c:v>
                </c:pt>
                <c:pt idx="353">
                  <c:v>3.2460528479036341E-2</c:v>
                </c:pt>
                <c:pt idx="354">
                  <c:v>3.2714620143807174E-2</c:v>
                </c:pt>
                <c:pt idx="355">
                  <c:v>3.2969617042204108E-2</c:v>
                </c:pt>
                <c:pt idx="356">
                  <c:v>3.3225168575068499E-2</c:v>
                </c:pt>
                <c:pt idx="357">
                  <c:v>3.3480840194049635E-2</c:v>
                </c:pt>
                <c:pt idx="358">
                  <c:v>3.3736102161335081E-2</c:v>
                </c:pt>
                <c:pt idx="359">
                  <c:v>3.3990317304278803E-2</c:v>
                </c:pt>
                <c:pt idx="360">
                  <c:v>3.4242727793366991E-2</c:v>
                </c:pt>
                <c:pt idx="361">
                  <c:v>3.4492441019752344E-2</c:v>
                </c:pt>
                <c:pt idx="362">
                  <c:v>3.4738414711877316E-2</c:v>
                </c:pt>
                <c:pt idx="363">
                  <c:v>3.4979441512351245E-2</c:v>
                </c:pt>
                <c:pt idx="364">
                  <c:v>3.5214133338985133E-2</c:v>
                </c:pt>
                <c:pt idx="365">
                  <c:v>3.5440905979963078E-2</c:v>
                </c:pt>
                <c:pt idx="366">
                  <c:v>3.5657964523739281E-2</c:v>
                </c:pt>
                <c:pt idx="367">
                  <c:v>3.5863290398779446E-2</c:v>
                </c:pt>
                <c:pt idx="368">
                  <c:v>3.6054630993297629E-2</c:v>
                </c:pt>
                <c:pt idx="369">
                  <c:v>3.6229493033236922E-2</c:v>
                </c:pt>
                <c:pt idx="370">
                  <c:v>3.6385141105096365E-2</c:v>
                </c:pt>
                <c:pt idx="371">
                  <c:v>3.6518602899303441E-2</c:v>
                </c:pt>
                <c:pt idx="372">
                  <c:v>3.6626682892419792E-2</c:v>
                </c:pt>
                <c:pt idx="373">
                  <c:v>3.6705986247277861E-2</c:v>
                </c:pt>
                <c:pt idx="374">
                  <c:v>3.675295464690858E-2</c:v>
                </c:pt>
                <c:pt idx="375">
                  <c:v>3.6763915544575212E-2</c:v>
                </c:pt>
                <c:pt idx="376">
                  <c:v>3.6735145863708726E-2</c:v>
                </c:pt>
                <c:pt idx="377">
                  <c:v>3.6662950483477348E-2</c:v>
                </c:pt>
                <c:pt idx="378">
                  <c:v>3.6543754884780677E-2</c:v>
                </c:pt>
                <c:pt idx="379">
                  <c:v>3.6374210128064126E-2</c:v>
                </c:pt>
                <c:pt idx="380">
                  <c:v>3.6151306954171222E-2</c:v>
                </c:pt>
                <c:pt idx="381">
                  <c:v>3.5872494360237053E-2</c:v>
                </c:pt>
                <c:pt idx="382">
                  <c:v>3.5535796672192303E-2</c:v>
                </c:pt>
                <c:pt idx="383">
                  <c:v>3.5139922117223131E-2</c:v>
                </c:pt>
                <c:pt idx="384">
                  <c:v>3.4684355404236492E-2</c:v>
                </c:pt>
                <c:pt idx="385">
                  <c:v>3.4169427026280876E-2</c:v>
                </c:pt>
                <c:pt idx="386">
                  <c:v>3.3596353007728813E-2</c:v>
                </c:pt>
                <c:pt idx="387">
                  <c:v>3.2967240618718155E-2</c:v>
                </c:pt>
                <c:pt idx="388">
                  <c:v>3.2285058025357902E-2</c:v>
                </c:pt>
                <c:pt idx="389">
                  <c:v>3.1553568669140657E-2</c:v>
                </c:pt>
                <c:pt idx="390">
                  <c:v>3.0777234022269683E-2</c:v>
                </c:pt>
                <c:pt idx="391">
                  <c:v>2.9961090876108556E-2</c:v>
                </c:pt>
                <c:pt idx="392">
                  <c:v>2.9110611166827647E-2</c:v>
                </c:pt>
                <c:pt idx="393">
                  <c:v>2.8231553315270538E-2</c:v>
                </c:pt>
                <c:pt idx="394">
                  <c:v>2.7329814091816416E-2</c:v>
                </c:pt>
                <c:pt idx="395">
                  <c:v>2.6411289192335746E-2</c:v>
                </c:pt>
                <c:pt idx="396">
                  <c:v>2.5481749225227682E-2</c:v>
                </c:pt>
                <c:pt idx="397">
                  <c:v>2.4546735925515473E-2</c:v>
                </c:pt>
                <c:pt idx="398">
                  <c:v>2.3611481405116829E-2</c:v>
                </c:pt>
                <c:pt idx="399">
                  <c:v>2.268085135840477E-2</c:v>
                </c:pt>
                <c:pt idx="400">
                  <c:v>2.1759311543065155E-2</c:v>
                </c:pt>
                <c:pt idx="401">
                  <c:v>2.0850915644988487E-2</c:v>
                </c:pt>
                <c:pt idx="402">
                  <c:v>1.9959311837048858E-2</c:v>
                </c:pt>
                <c:pt idx="403">
                  <c:v>1.9087764922398293E-2</c:v>
                </c:pt>
                <c:pt idx="404">
                  <c:v>1.8239190842704929E-2</c:v>
                </c:pt>
                <c:pt idx="405">
                  <c:v>1.7416200440614652E-2</c:v>
                </c:pt>
                <c:pt idx="406">
                  <c:v>1.662114959900745E-2</c:v>
                </c:pt>
                <c:pt idx="407">
                  <c:v>1.5856193147876712E-2</c:v>
                </c:pt>
                <c:pt idx="408">
                  <c:v>1.5123340153945074E-2</c:v>
                </c:pt>
                <c:pt idx="409">
                  <c:v>1.4424508322755193E-2</c:v>
                </c:pt>
                <c:pt idx="410">
                  <c:v>1.3761575197974317E-2</c:v>
                </c:pt>
                <c:pt idx="411">
                  <c:v>1.3136423608963575E-2</c:v>
                </c:pt>
                <c:pt idx="412">
                  <c:v>1.255097839813772E-2</c:v>
                </c:pt>
                <c:pt idx="413">
                  <c:v>1.2007230908414494E-2</c:v>
                </c:pt>
                <c:pt idx="414">
                  <c:v>1.1507247161231506E-2</c:v>
                </c:pt>
                <c:pt idx="415">
                  <c:v>1.1053155348986604E-2</c:v>
                </c:pt>
                <c:pt idx="416">
                  <c:v>1.0647108566869234E-2</c:v>
                </c:pt>
                <c:pt idx="417">
                  <c:v>1.0291220070901623E-2</c:v>
                </c:pt>
                <c:pt idx="418">
                  <c:v>9.9874711885965216E-3</c:v>
                </c:pt>
                <c:pt idx="419">
                  <c:v>9.7375964675129132E-3</c:v>
                </c:pt>
                <c:pt idx="420">
                  <c:v>9.5429562800919566E-3</c:v>
                </c:pt>
                <c:pt idx="421">
                  <c:v>9.4044126565357902E-3</c:v>
                </c:pt>
                <c:pt idx="422">
                  <c:v>9.3222276507344288E-3</c:v>
                </c:pt>
                <c:pt idx="423">
                  <c:v>9.2960030834291218E-3</c:v>
                </c:pt>
                <c:pt idx="424">
                  <c:v>9.3246750844647591E-3</c:v>
                </c:pt>
                <c:pt idx="425">
                  <c:v>9.4065673600284925E-3</c:v>
                </c:pt>
                <c:pt idx="426">
                  <c:v>9.5394962459645679E-3</c:v>
                </c:pt>
                <c:pt idx="427">
                  <c:v>9.7209117725389153E-3</c:v>
                </c:pt>
                <c:pt idx="428">
                  <c:v>9.9480546632451927E-3</c:v>
                </c:pt>
                <c:pt idx="429">
                  <c:v>1.0218109991943683E-2</c:v>
                </c:pt>
                <c:pt idx="430">
                  <c:v>1.0528342853810636E-2</c:v>
                </c:pt>
                <c:pt idx="431">
                  <c:v>1.087620769354445E-2</c:v>
                </c:pt>
                <c:pt idx="432">
                  <c:v>1.1259428883843237E-2</c:v>
                </c:pt>
                <c:pt idx="433">
                  <c:v>1.1676054565713521E-2</c:v>
                </c:pt>
                <c:pt idx="434">
                  <c:v>1.2124488322684241E-2</c:v>
                </c:pt>
                <c:pt idx="435">
                  <c:v>1.260350422410059E-2</c:v>
                </c:pt>
                <c:pt idx="436">
                  <c:v>1.3112250642562894E-2</c:v>
                </c:pt>
                <c:pt idx="437">
                  <c:v>1.3650247526699801E-2</c:v>
                </c:pt>
                <c:pt idx="438">
                  <c:v>1.421738086945195E-2</c:v>
                </c:pt>
                <c:pt idx="439">
                  <c:v>1.4813897185602947E-2</c:v>
                </c:pt>
                <c:pt idx="440">
                  <c:v>1.5440400012951799E-2</c:v>
                </c:pt>
                <c:pt idx="441">
                  <c:v>1.6097849810959578E-2</c:v>
                </c:pt>
                <c:pt idx="442">
                  <c:v>1.6787568132761509E-2</c:v>
                </c:pt>
                <c:pt idx="443">
                  <c:v>1.7511246548908802E-2</c:v>
                </c:pt>
                <c:pt idx="444">
                  <c:v>1.8270960446587485E-2</c:v>
                </c:pt>
                <c:pt idx="445">
                  <c:v>1.9069187445153818E-2</c:v>
                </c:pt>
                <c:pt idx="446">
                  <c:v>1.9908829666678462E-2</c:v>
                </c:pt>
                <c:pt idx="447">
                  <c:v>2.079323835451051E-2</c:v>
                </c:pt>
                <c:pt idx="448">
                  <c:v>2.1726238163300573E-2</c:v>
                </c:pt>
                <c:pt idx="449">
                  <c:v>2.2712146578523284E-2</c:v>
                </c:pt>
                <c:pt idx="450">
                  <c:v>2.3755780944580817E-2</c:v>
                </c:pt>
                <c:pt idx="451">
                  <c:v>2.4862440843261658E-2</c:v>
                </c:pt>
                <c:pt idx="452">
                  <c:v>2.6037846079107075E-2</c:v>
                </c:pt>
                <c:pt idx="453">
                  <c:v>2.728799880101963E-2</c:v>
                </c:pt>
                <c:pt idx="454">
                  <c:v>2.8618920134002995E-2</c:v>
                </c:pt>
                <c:pt idx="455">
                  <c:v>3.0036184092830341E-2</c:v>
                </c:pt>
                <c:pt idx="456">
                  <c:v>3.1544130796363243E-2</c:v>
                </c:pt>
                <c:pt idx="457">
                  <c:v>3.3144583769266447E-2</c:v>
                </c:pt>
                <c:pt idx="458">
                  <c:v>3.4834822911469748E-2</c:v>
                </c:pt>
                <c:pt idx="459">
                  <c:v>3.6604488795844138E-2</c:v>
                </c:pt>
                <c:pt idx="460">
                  <c:v>3.8431061053710698E-2</c:v>
                </c:pt>
                <c:pt idx="461">
                  <c:v>4.0273678292193214E-2</c:v>
                </c:pt>
                <c:pt idx="462">
                  <c:v>4.2065580388481558E-2</c:v>
                </c:pt>
                <c:pt idx="463">
                  <c:v>4.3706708648947365E-2</c:v>
                </c:pt>
                <c:pt idx="464">
                  <c:v>4.5060256003986297E-2</c:v>
                </c:pt>
                <c:pt idx="465">
                  <c:v>4.595965758570917E-2</c:v>
                </c:pt>
                <c:pt idx="466">
                  <c:v>4.6233081713850765E-2</c:v>
                </c:pt>
                <c:pt idx="467">
                  <c:v>4.5746448973837686E-2</c:v>
                </c:pt>
                <c:pt idx="468">
                  <c:v>4.4451901615700451E-2</c:v>
                </c:pt>
                <c:pt idx="469">
                  <c:v>4.2416004052495154E-2</c:v>
                </c:pt>
                <c:pt idx="470">
                  <c:v>3.9807598097890244E-2</c:v>
                </c:pt>
                <c:pt idx="471">
                  <c:v>3.685062057240563E-2</c:v>
                </c:pt>
                <c:pt idx="472">
                  <c:v>3.3768866774187271E-2</c:v>
                </c:pt>
                <c:pt idx="473">
                  <c:v>3.074780149770432E-2</c:v>
                </c:pt>
                <c:pt idx="474">
                  <c:v>2.7920880213400008E-2</c:v>
                </c:pt>
                <c:pt idx="475">
                  <c:v>2.5373588069013183E-2</c:v>
                </c:pt>
                <c:pt idx="476">
                  <c:v>2.3154895082958083E-2</c:v>
                </c:pt>
                <c:pt idx="477">
                  <c:v>2.1288835396848074E-2</c:v>
                </c:pt>
                <c:pt idx="478">
                  <c:v>1.9782945518526055E-2</c:v>
                </c:pt>
                <c:pt idx="479">
                  <c:v>1.8633063935038312E-2</c:v>
                </c:pt>
                <c:pt idx="480">
                  <c:v>1.7825461829487146E-2</c:v>
                </c:pt>
                <c:pt idx="481">
                  <c:v>1.733786443079928E-2</c:v>
                </c:pt>
                <c:pt idx="482">
                  <c:v>1.714079773712357E-2</c:v>
                </c:pt>
                <c:pt idx="483">
                  <c:v>1.719995409481551E-2</c:v>
                </c:pt>
                <c:pt idx="484">
                  <c:v>1.7479324105007452E-2</c:v>
                </c:pt>
                <c:pt idx="485">
                  <c:v>1.7944284642349477E-2</c:v>
                </c:pt>
                <c:pt idx="486">
                  <c:v>1.8563911195469848E-2</c:v>
                </c:pt>
                <c:pt idx="487">
                  <c:v>1.9312232336791611E-2</c:v>
                </c:pt>
                <c:pt idx="488">
                  <c:v>2.0168558001557878E-2</c:v>
                </c:pt>
                <c:pt idx="489">
                  <c:v>2.1117198658360054E-2</c:v>
                </c:pt>
                <c:pt idx="490">
                  <c:v>2.2146884922466213E-2</c:v>
                </c:pt>
                <c:pt idx="491">
                  <c:v>2.3250105883313301E-2</c:v>
                </c:pt>
                <c:pt idx="492">
                  <c:v>2.4422488023397998E-2</c:v>
                </c:pt>
                <c:pt idx="493">
                  <c:v>2.5662265759587622E-2</c:v>
                </c:pt>
                <c:pt idx="494">
                  <c:v>2.6969851048292408E-2</c:v>
                </c:pt>
                <c:pt idx="495">
                  <c:v>2.8347484576909696E-2</c:v>
                </c:pt>
                <c:pt idx="496">
                  <c:v>2.9798935201338739E-2</c:v>
                </c:pt>
                <c:pt idx="497">
                  <c:v>3.1329199383979343E-2</c:v>
                </c:pt>
                <c:pt idx="498">
                  <c:v>3.2944131374039384E-2</c:v>
                </c:pt>
                <c:pt idx="499">
                  <c:v>3.4649900283537267E-2</c:v>
                </c:pt>
                <c:pt idx="500">
                  <c:v>3.6452112662489253E-2</c:v>
                </c:pt>
                <c:pt idx="501">
                  <c:v>3.8354346515277332E-2</c:v>
                </c:pt>
                <c:pt idx="502">
                  <c:v>4.0355701743731445E-2</c:v>
                </c:pt>
                <c:pt idx="503">
                  <c:v>4.2446778312390188E-2</c:v>
                </c:pt>
                <c:pt idx="504">
                  <c:v>4.4603282733704501E-2</c:v>
                </c:pt>
                <c:pt idx="505">
                  <c:v>4.6776392495581944E-2</c:v>
                </c:pt>
                <c:pt idx="506">
                  <c:v>4.8879521304317462E-2</c:v>
                </c:pt>
                <c:pt idx="507">
                  <c:v>5.0773181142485448E-2</c:v>
                </c:pt>
                <c:pt idx="508">
                  <c:v>5.2254594920248969E-2</c:v>
                </c:pt>
                <c:pt idx="509">
                  <c:v>5.3066665595832799E-2</c:v>
                </c:pt>
                <c:pt idx="510">
                  <c:v>5.2945897976454978E-2</c:v>
                </c:pt>
                <c:pt idx="511">
                  <c:v>5.1715317979315549E-2</c:v>
                </c:pt>
                <c:pt idx="512">
                  <c:v>4.9386547786973309E-2</c:v>
                </c:pt>
                <c:pt idx="513">
                  <c:v>4.6198248397515219E-2</c:v>
                </c:pt>
                <c:pt idx="514">
                  <c:v>4.2548873090927239E-2</c:v>
                </c:pt>
                <c:pt idx="515">
                  <c:v>3.8867378592109182E-2</c:v>
                </c:pt>
                <c:pt idx="516">
                  <c:v>3.5505179450933913E-2</c:v>
                </c:pt>
                <c:pt idx="517">
                  <c:v>3.2690670385348182E-2</c:v>
                </c:pt>
                <c:pt idx="518">
                  <c:v>3.0533362792834126E-2</c:v>
                </c:pt>
                <c:pt idx="519">
                  <c:v>2.9049236589482542E-2</c:v>
                </c:pt>
                <c:pt idx="520">
                  <c:v>2.8189975765834815E-2</c:v>
                </c:pt>
                <c:pt idx="521">
                  <c:v>2.7870257350231305E-2</c:v>
                </c:pt>
                <c:pt idx="522">
                  <c:v>2.7990876432081136E-2</c:v>
                </c:pt>
                <c:pt idx="523">
                  <c:v>2.8455631897168675E-2</c:v>
                </c:pt>
                <c:pt idx="524">
                  <c:v>2.9181013265010249E-2</c:v>
                </c:pt>
                <c:pt idx="525">
                  <c:v>3.0099717959068597E-2</c:v>
                </c:pt>
                <c:pt idx="526">
                  <c:v>3.1160191150266574E-2</c:v>
                </c:pt>
                <c:pt idx="527">
                  <c:v>3.2324289361497845E-2</c:v>
                </c:pt>
                <c:pt idx="528">
                  <c:v>3.3564465445238605E-2</c:v>
                </c:pt>
                <c:pt idx="529">
                  <c:v>3.4861178254700149E-2</c:v>
                </c:pt>
                <c:pt idx="530">
                  <c:v>3.6200776507418986E-2</c:v>
                </c:pt>
                <c:pt idx="531">
                  <c:v>3.7573876043387862E-2</c:v>
                </c:pt>
                <c:pt idx="532">
                  <c:v>3.8974159122635708E-2</c:v>
                </c:pt>
                <c:pt idx="533">
                  <c:v>4.0397503840056463E-2</c:v>
                </c:pt>
                <c:pt idx="534">
                  <c:v>4.1841359869571007E-2</c:v>
                </c:pt>
                <c:pt idx="535">
                  <c:v>4.3304303323378562E-2</c:v>
                </c:pt>
                <c:pt idx="536">
                  <c:v>4.4785720059103147E-2</c:v>
                </c:pt>
                <c:pt idx="537">
                  <c:v>4.6285580489165659E-2</c:v>
                </c:pt>
                <c:pt idx="538">
                  <c:v>4.7804279432477635E-2</c:v>
                </c:pt>
                <c:pt idx="539">
                  <c:v>4.9342522231963219E-2</c:v>
                </c:pt>
                <c:pt idx="540">
                  <c:v>5.0901243865471422E-2</c:v>
                </c:pt>
                <c:pt idx="541">
                  <c:v>5.2481551673979145E-2</c:v>
                </c:pt>
                <c:pt idx="542">
                  <c:v>5.4084685074245936E-2</c:v>
                </c:pt>
                <c:pt idx="543">
                  <c:v>5.5711987551753106E-2</c:v>
                </c:pt>
                <c:pt idx="544">
                  <c:v>5.7364887587313569E-2</c:v>
                </c:pt>
                <c:pt idx="545">
                  <c:v>5.9044886129039478E-2</c:v>
                </c:pt>
                <c:pt idx="546">
                  <c:v>6.0753548900557064E-2</c:v>
                </c:pt>
                <c:pt idx="547">
                  <c:v>6.2492502320094998E-2</c:v>
                </c:pt>
                <c:pt idx="548">
                  <c:v>6.4263432151507996E-2</c:v>
                </c:pt>
                <c:pt idx="549">
                  <c:v>6.606808425794862E-2</c:v>
                </c:pt>
                <c:pt idx="550">
                  <c:v>6.790826701006214E-2</c:v>
                </c:pt>
                <c:pt idx="551">
                  <c:v>6.9785855033108676E-2</c:v>
                </c:pt>
                <c:pt idx="552">
                  <c:v>7.1702794075304346E-2</c:v>
                </c:pt>
                <c:pt idx="553">
                  <c:v>7.3661106852843064E-2</c:v>
                </c:pt>
                <c:pt idx="554">
                  <c:v>7.5662899782590776E-2</c:v>
                </c:pt>
                <c:pt idx="555">
                  <c:v>7.7710370556430472E-2</c:v>
                </c:pt>
                <c:pt idx="556">
                  <c:v>7.9805816545368433E-2</c:v>
                </c:pt>
                <c:pt idx="557">
                  <c:v>8.1951644049512412E-2</c:v>
                </c:pt>
                <c:pt idx="558">
                  <c:v>8.4150378433913209E-2</c:v>
                </c:pt>
                <c:pt idx="559">
                  <c:v>8.6404675211571039E-2</c:v>
                </c:pt>
                <c:pt idx="560">
                  <c:v>8.8717332154839457E-2</c:v>
                </c:pt>
                <c:pt idx="561">
                  <c:v>9.1091302535995511E-2</c:v>
                </c:pt>
                <c:pt idx="562">
                  <c:v>9.3529709617703391E-2</c:v>
                </c:pt>
                <c:pt idx="563">
                  <c:v>9.6035862535222491E-2</c:v>
                </c:pt>
                <c:pt idx="564">
                  <c:v>9.8613273735196336E-2</c:v>
                </c:pt>
                <c:pt idx="565">
                  <c:v>0.10126567816140691</c:v>
                </c:pt>
                <c:pt idx="566">
                  <c:v>0.10399705440673118</c:v>
                </c:pt>
                <c:pt idx="567">
                  <c:v>0.10681164808349736</c:v>
                </c:pt>
                <c:pt idx="568">
                  <c:v>0.10971399770243759</c:v>
                </c:pt>
                <c:pt idx="569">
                  <c:v>0.11270896339452956</c:v>
                </c:pt>
                <c:pt idx="570">
                  <c:v>0.1158017588614795</c:v>
                </c:pt>
                <c:pt idx="571">
                  <c:v>0.11899798700092891</c:v>
                </c:pt>
                <c:pt idx="572">
                  <c:v>0.12230367972348473</c:v>
                </c:pt>
                <c:pt idx="573">
                  <c:v>0.12572534256259299</c:v>
                </c:pt>
                <c:pt idx="574">
                  <c:v>0.12927000477780184</c:v>
                </c:pt>
                <c:pt idx="575">
                  <c:v>0.13294527577042123</c:v>
                </c:pt>
                <c:pt idx="576">
                  <c:v>0.13675940877209708</c:v>
                </c:pt>
                <c:pt idx="577">
                  <c:v>0.14072137293648448</c:v>
                </c:pt>
                <c:pt idx="578">
                  <c:v>0.1448409351684101</c:v>
                </c:pt>
                <c:pt idx="579">
                  <c:v>0.14912875327164676</c:v>
                </c:pt>
                <c:pt idx="580">
                  <c:v>0.15359648229576819</c:v>
                </c:pt>
                <c:pt idx="581">
                  <c:v>0.15825689632727133</c:v>
                </c:pt>
                <c:pt idx="582">
                  <c:v>0.16312402841649928</c:v>
                </c:pt>
                <c:pt idx="583">
                  <c:v>0.16821333188068338</c:v>
                </c:pt>
                <c:pt idx="584">
                  <c:v>0.17354186690144091</c:v>
                </c:pt>
                <c:pt idx="585">
                  <c:v>0.17912851717703304</c:v>
                </c:pt>
                <c:pt idx="586">
                  <c:v>0.18499424244084373</c:v>
                </c:pt>
                <c:pt idx="587">
                  <c:v>0.19116237397727126</c:v>
                </c:pt>
                <c:pt idx="588">
                  <c:v>0.1976589619329589</c:v>
                </c:pt>
                <c:pt idx="589">
                  <c:v>0.20451318533944107</c:v>
                </c:pt>
                <c:pt idx="590">
                  <c:v>0.21175783847285529</c:v>
                </c:pt>
                <c:pt idx="591">
                  <c:v>0.21942991066666326</c:v>
                </c:pt>
                <c:pt idx="592">
                  <c:v>0.22757128122247811</c:v>
                </c:pt>
                <c:pt idx="593">
                  <c:v>0.23622955698728026</c:v>
                </c:pt>
                <c:pt idx="594">
                  <c:v>0.24545908797599975</c:v>
                </c:pt>
                <c:pt idx="595">
                  <c:v>0.2553222068091931</c:v>
                </c:pt>
                <c:pt idx="596">
                  <c:v>0.26589075168900655</c:v>
                </c:pt>
                <c:pt idx="597">
                  <c:v>0.27724795156318621</c:v>
                </c:pt>
                <c:pt idx="598">
                  <c:v>0.28949077807619655</c:v>
                </c:pt>
                <c:pt idx="599">
                  <c:v>0.30273290489680077</c:v>
                </c:pt>
                <c:pt idx="600">
                  <c:v>0.3171084655511498</c:v>
                </c:pt>
                <c:pt idx="601">
                  <c:v>0.33277687281786872</c:v>
                </c:pt>
                <c:pt idx="602">
                  <c:v>0.34992906660245571</c:v>
                </c:pt>
                <c:pt idx="603">
                  <c:v>0.36879570955993862</c:v>
                </c:pt>
                <c:pt idx="604">
                  <c:v>0.38965807708588446</c:v>
                </c:pt>
                <c:pt idx="605">
                  <c:v>0.41286273400186341</c:v>
                </c:pt>
                <c:pt idx="606">
                  <c:v>0.43884162690603223</c:v>
                </c:pt>
                <c:pt idx="607">
                  <c:v>0.46814007342560732</c:v>
                </c:pt>
                <c:pt idx="608">
                  <c:v>0.50145651785819179</c:v>
                </c:pt>
                <c:pt idx="609">
                  <c:v>0.53970024892484481</c:v>
                </c:pt>
                <c:pt idx="610">
                  <c:v>0.58407729943098541</c:v>
                </c:pt>
                <c:pt idx="611">
                  <c:v>0.63622196444581547</c:v>
                </c:pt>
                <c:pt idx="612">
                  <c:v>0.69840486214802622</c:v>
                </c:pt>
                <c:pt idx="613">
                  <c:v>0.7738748971262327</c:v>
                </c:pt>
                <c:pt idx="614">
                  <c:v>0.86744726051289289</c:v>
                </c:pt>
                <c:pt idx="615">
                  <c:v>0.98657080560498844</c:v>
                </c:pt>
                <c:pt idx="616">
                  <c:v>1.1433983776533383</c:v>
                </c:pt>
                <c:pt idx="617">
                  <c:v>1.3591491743255977</c:v>
                </c:pt>
                <c:pt idx="618">
                  <c:v>1.6743294828348829</c:v>
                </c:pt>
                <c:pt idx="619">
                  <c:v>2.1762659747304149</c:v>
                </c:pt>
                <c:pt idx="620">
                  <c:v>3.0883161404907127</c:v>
                </c:pt>
                <c:pt idx="621">
                  <c:v>5.1188157745739327</c:v>
                </c:pt>
                <c:pt idx="622">
                  <c:v>9.3019067918271485</c:v>
                </c:pt>
                <c:pt idx="623">
                  <c:v>6.2479521797497917</c:v>
                </c:pt>
                <c:pt idx="624">
                  <c:v>3.5120845886008674</c:v>
                </c:pt>
                <c:pt idx="625">
                  <c:v>2.3649397044831564</c:v>
                </c:pt>
                <c:pt idx="626">
                  <c:v>1.7682601089248227</c:v>
                </c:pt>
                <c:pt idx="627">
                  <c:v>1.4067186471963991</c:v>
                </c:pt>
                <c:pt idx="628">
                  <c:v>1.1650502385194983</c:v>
                </c:pt>
                <c:pt idx="629">
                  <c:v>0.99230682847313867</c:v>
                </c:pt>
                <c:pt idx="630">
                  <c:v>0.8627052755068173</c:v>
                </c:pt>
                <c:pt idx="631">
                  <c:v>0.76185298187238137</c:v>
                </c:pt>
                <c:pt idx="632">
                  <c:v>0.68110078903103433</c:v>
                </c:pt>
                <c:pt idx="633">
                  <c:v>0.614944367478512</c:v>
                </c:pt>
                <c:pt idx="634">
                  <c:v>0.55971665424187134</c:v>
                </c:pt>
                <c:pt idx="635">
                  <c:v>0.51288152789360919</c:v>
                </c:pt>
                <c:pt idx="636">
                  <c:v>0.4726296126330396</c:v>
                </c:pt>
                <c:pt idx="637">
                  <c:v>0.43763565831904971</c:v>
                </c:pt>
                <c:pt idx="638">
                  <c:v>0.40690693043574849</c:v>
                </c:pt>
                <c:pt idx="639">
                  <c:v>0.37968516251251044</c:v>
                </c:pt>
                <c:pt idx="640">
                  <c:v>0.35538124025190015</c:v>
                </c:pt>
                <c:pt idx="641">
                  <c:v>0.3335305507125404</c:v>
                </c:pt>
                <c:pt idx="642">
                  <c:v>0.31376175594540212</c:v>
                </c:pt>
                <c:pt idx="643">
                  <c:v>0.29577450984913023</c:v>
                </c:pt>
                <c:pt idx="644">
                  <c:v>0.27932326781601574</c:v>
                </c:pt>
                <c:pt idx="645">
                  <c:v>0.26420533127902113</c:v>
                </c:pt>
                <c:pt idx="646">
                  <c:v>0.25025188940226889</c:v>
                </c:pt>
                <c:pt idx="647">
                  <c:v>0.23732121685503518</c:v>
                </c:pt>
                <c:pt idx="648">
                  <c:v>0.22529344584146013</c:v>
                </c:pt>
                <c:pt idx="649">
                  <c:v>0.21406650327055599</c:v>
                </c:pt>
                <c:pt idx="650">
                  <c:v>0.20355292107000222</c:v>
                </c:pt>
                <c:pt idx="651">
                  <c:v>0.19367730836267358</c:v>
                </c:pt>
                <c:pt idx="652">
                  <c:v>0.18437433068571418</c:v>
                </c:pt>
                <c:pt idx="653">
                  <c:v>0.17558708147258822</c:v>
                </c:pt>
                <c:pt idx="654">
                  <c:v>0.16726575977754823</c:v>
                </c:pt>
                <c:pt idx="655">
                  <c:v>0.15936658912320933</c:v>
                </c:pt>
                <c:pt idx="656">
                  <c:v>0.15185092771024702</c:v>
                </c:pt>
                <c:pt idx="657">
                  <c:v>0.14468453163002784</c:v>
                </c:pt>
                <c:pt idx="658">
                  <c:v>0.13783694126727269</c:v>
                </c:pt>
                <c:pt idx="659">
                  <c:v>0.13128096754393143</c:v>
                </c:pt>
                <c:pt idx="660">
                  <c:v>0.12499225958647396</c:v>
                </c:pt>
                <c:pt idx="661">
                  <c:v>0.11894893919093834</c:v>
                </c:pt>
                <c:pt idx="662">
                  <c:v>0.11313129039902393</c:v>
                </c:pt>
                <c:pt idx="663">
                  <c:v>0.10752149479342313</c:v>
                </c:pt>
                <c:pt idx="664">
                  <c:v>0.10210340492600624</c:v>
                </c:pt>
                <c:pt idx="665">
                  <c:v>9.6862349723764354E-2</c:v>
                </c:pt>
                <c:pt idx="666">
                  <c:v>9.1784966861669981E-2</c:v>
                </c:pt>
                <c:pt idx="667">
                  <c:v>8.6859058015503504E-2</c:v>
                </c:pt>
                <c:pt idx="668">
                  <c:v>8.2073463663311239E-2</c:v>
                </c:pt>
                <c:pt idx="669">
                  <c:v>7.7417954733575128E-2</c:v>
                </c:pt>
                <c:pt idx="670">
                  <c:v>7.2883138937220524E-2</c:v>
                </c:pt>
                <c:pt idx="671">
                  <c:v>6.8460380102634416E-2</c:v>
                </c:pt>
                <c:pt idx="672">
                  <c:v>6.4141729293151165E-2</c:v>
                </c:pt>
                <c:pt idx="673">
                  <c:v>5.9919866968282415E-2</c:v>
                </c:pt>
                <c:pt idx="674">
                  <c:v>5.5788056014777862E-2</c:v>
                </c:pt>
                <c:pt idx="675">
                  <c:v>5.1740106219183055E-2</c:v>
                </c:pt>
                <c:pt idx="676">
                  <c:v>4.7770351848906607E-2</c:v>
                </c:pt>
                <c:pt idx="677">
                  <c:v>4.3873645764711304E-2</c:v>
                </c:pt>
                <c:pt idx="678">
                  <c:v>4.0045376506172549E-2</c:v>
                </c:pt>
                <c:pt idx="679">
                  <c:v>3.6281520300146211E-2</c:v>
                </c:pt>
                <c:pt idx="680">
                  <c:v>3.2578750578378363E-2</c:v>
                </c:pt>
                <c:pt idx="681">
                  <c:v>2.8934649372154717E-2</c:v>
                </c:pt>
                <c:pt idx="682">
                  <c:v>2.5348112585383643E-2</c:v>
                </c:pt>
                <c:pt idx="683">
                  <c:v>2.1820153583087067E-2</c:v>
                </c:pt>
                <c:pt idx="684">
                  <c:v>1.8355600309238013E-2</c:v>
                </c:pt>
                <c:pt idx="685">
                  <c:v>1.4967021564072903E-2</c:v>
                </c:pt>
                <c:pt idx="686">
                  <c:v>1.1685000317168338E-2</c:v>
                </c:pt>
                <c:pt idx="687">
                  <c:v>8.5896538537103394E-3</c:v>
                </c:pt>
                <c:pt idx="688">
                  <c:v>5.9251139407126441E-3</c:v>
                </c:pt>
                <c:pt idx="689">
                  <c:v>4.4685937924408923E-3</c:v>
                </c:pt>
                <c:pt idx="690">
                  <c:v>5.2823341655541967E-3</c:v>
                </c:pt>
                <c:pt idx="691">
                  <c:v>7.6501582253067106E-3</c:v>
                </c:pt>
                <c:pt idx="692">
                  <c:v>1.0560302737287749E-2</c:v>
                </c:pt>
                <c:pt idx="693">
                  <c:v>1.3661717441505539E-2</c:v>
                </c:pt>
                <c:pt idx="694">
                  <c:v>1.6843732788554368E-2</c:v>
                </c:pt>
                <c:pt idx="695">
                  <c:v>2.0065060533854852E-2</c:v>
                </c:pt>
                <c:pt idx="696">
                  <c:v>2.3308096016948356E-2</c:v>
                </c:pt>
                <c:pt idx="697">
                  <c:v>2.6564797394799063E-2</c:v>
                </c:pt>
                <c:pt idx="698">
                  <c:v>2.9831513661813826E-2</c:v>
                </c:pt>
              </c:numCache>
            </c:numRef>
          </c:yVal>
          <c:smooth val="1"/>
        </c:ser>
        <c:ser>
          <c:idx val="28"/>
          <c:order val="1"/>
          <c:tx>
            <c:strRef>
              <c:f>Calculations!$AG$36</c:f>
              <c:strCache>
                <c:ptCount val="1"/>
                <c:pt idx="0">
                  <c:v>Ztarget</c:v>
                </c:pt>
              </c:strCache>
            </c:strRef>
          </c:tx>
          <c:spPr>
            <a:ln w="25400">
              <a:solidFill>
                <a:srgbClr val="0000FF"/>
              </a:solidFill>
              <a:prstDash val="solid"/>
            </a:ln>
          </c:spPr>
          <c:marker>
            <c:symbol val="square"/>
            <c:size val="3"/>
            <c:spPr>
              <a:noFill/>
              <a:ln w="9525">
                <a:noFill/>
              </a:ln>
            </c:spPr>
          </c:marker>
          <c:dPt>
            <c:idx val="17"/>
            <c:spPr>
              <a:ln w="28575">
                <a:noFill/>
              </a:ln>
            </c:spPr>
          </c:dPt>
          <c:dLbls>
            <c:dLbl>
              <c:idx val="17"/>
              <c:layout>
                <c:manualLayout>
                  <c:x val="-0.10061188024146324"/>
                  <c:y val="-4.1427265162958089E-2"/>
                </c:manualLayout>
              </c:layout>
              <c:spPr>
                <a:noFill/>
                <a:ln w="25400">
                  <a:noFill/>
                </a:ln>
              </c:spPr>
              <c:txPr>
                <a:bodyPr/>
                <a:lstStyle/>
                <a:p>
                  <a:pPr>
                    <a:defRPr sz="800" b="0" i="0" u="none" strike="noStrike" baseline="0">
                      <a:solidFill>
                        <a:srgbClr val="0000FF"/>
                      </a:solidFill>
                      <a:latin typeface="Arial"/>
                      <a:ea typeface="Arial"/>
                      <a:cs typeface="Arial"/>
                    </a:defRPr>
                  </a:pPr>
                  <a:endParaRPr lang="en-US"/>
                </a:p>
              </c:txPr>
              <c:dLblPos val="r"/>
              <c:showLegendKey val="1"/>
              <c:showSerName val="1"/>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Calculations!$AG$37:$AG$735</c:f>
              <c:numCache>
                <c:formatCode>General</c:formatCode>
                <c:ptCount val="699"/>
                <c:pt idx="0">
                  <c:v>0.08</c:v>
                </c:pt>
                <c:pt idx="1">
                  <c:v>0.08</c:v>
                </c:pt>
                <c:pt idx="2">
                  <c:v>0.08</c:v>
                </c:pt>
                <c:pt idx="3">
                  <c:v>0.08</c:v>
                </c:pt>
                <c:pt idx="4">
                  <c:v>0.08</c:v>
                </c:pt>
                <c:pt idx="5">
                  <c:v>0.08</c:v>
                </c:pt>
                <c:pt idx="6">
                  <c:v>0.08</c:v>
                </c:pt>
                <c:pt idx="7">
                  <c:v>0.08</c:v>
                </c:pt>
                <c:pt idx="8">
                  <c:v>0.08</c:v>
                </c:pt>
                <c:pt idx="9">
                  <c:v>0.08</c:v>
                </c:pt>
                <c:pt idx="10">
                  <c:v>0.08</c:v>
                </c:pt>
                <c:pt idx="11">
                  <c:v>0.08</c:v>
                </c:pt>
                <c:pt idx="12">
                  <c:v>0.08</c:v>
                </c:pt>
                <c:pt idx="13">
                  <c:v>0.08</c:v>
                </c:pt>
                <c:pt idx="14">
                  <c:v>0.08</c:v>
                </c:pt>
                <c:pt idx="15">
                  <c:v>0.08</c:v>
                </c:pt>
                <c:pt idx="16">
                  <c:v>0.08</c:v>
                </c:pt>
                <c:pt idx="17">
                  <c:v>0.08</c:v>
                </c:pt>
                <c:pt idx="18">
                  <c:v>0.08</c:v>
                </c:pt>
                <c:pt idx="19">
                  <c:v>0.08</c:v>
                </c:pt>
                <c:pt idx="20">
                  <c:v>0.08</c:v>
                </c:pt>
                <c:pt idx="21">
                  <c:v>0.08</c:v>
                </c:pt>
                <c:pt idx="22">
                  <c:v>0.08</c:v>
                </c:pt>
                <c:pt idx="23">
                  <c:v>0.08</c:v>
                </c:pt>
                <c:pt idx="24">
                  <c:v>0.08</c:v>
                </c:pt>
                <c:pt idx="25">
                  <c:v>0.08</c:v>
                </c:pt>
                <c:pt idx="26">
                  <c:v>0.08</c:v>
                </c:pt>
                <c:pt idx="27">
                  <c:v>0.08</c:v>
                </c:pt>
                <c:pt idx="28">
                  <c:v>0.08</c:v>
                </c:pt>
                <c:pt idx="29">
                  <c:v>0.08</c:v>
                </c:pt>
                <c:pt idx="30">
                  <c:v>0.08</c:v>
                </c:pt>
                <c:pt idx="31">
                  <c:v>0.08</c:v>
                </c:pt>
                <c:pt idx="32">
                  <c:v>0.08</c:v>
                </c:pt>
                <c:pt idx="33">
                  <c:v>0.08</c:v>
                </c:pt>
                <c:pt idx="34">
                  <c:v>0.08</c:v>
                </c:pt>
                <c:pt idx="35">
                  <c:v>0.08</c:v>
                </c:pt>
                <c:pt idx="36">
                  <c:v>0.08</c:v>
                </c:pt>
                <c:pt idx="37">
                  <c:v>0.08</c:v>
                </c:pt>
                <c:pt idx="38">
                  <c:v>0.08</c:v>
                </c:pt>
                <c:pt idx="39">
                  <c:v>0.08</c:v>
                </c:pt>
                <c:pt idx="40">
                  <c:v>0.08</c:v>
                </c:pt>
                <c:pt idx="41">
                  <c:v>0.08</c:v>
                </c:pt>
                <c:pt idx="42">
                  <c:v>0.08</c:v>
                </c:pt>
                <c:pt idx="43">
                  <c:v>0.08</c:v>
                </c:pt>
                <c:pt idx="44">
                  <c:v>0.08</c:v>
                </c:pt>
                <c:pt idx="45">
                  <c:v>0.08</c:v>
                </c:pt>
                <c:pt idx="46">
                  <c:v>0.08</c:v>
                </c:pt>
                <c:pt idx="47">
                  <c:v>0.08</c:v>
                </c:pt>
                <c:pt idx="48">
                  <c:v>0.08</c:v>
                </c:pt>
                <c:pt idx="49">
                  <c:v>0.08</c:v>
                </c:pt>
                <c:pt idx="50">
                  <c:v>0.08</c:v>
                </c:pt>
                <c:pt idx="51">
                  <c:v>0.08</c:v>
                </c:pt>
                <c:pt idx="52">
                  <c:v>0.08</c:v>
                </c:pt>
                <c:pt idx="53">
                  <c:v>0.08</c:v>
                </c:pt>
                <c:pt idx="54">
                  <c:v>0.08</c:v>
                </c:pt>
                <c:pt idx="55">
                  <c:v>0.08</c:v>
                </c:pt>
                <c:pt idx="56">
                  <c:v>0.08</c:v>
                </c:pt>
                <c:pt idx="57">
                  <c:v>0.08</c:v>
                </c:pt>
                <c:pt idx="58">
                  <c:v>0.08</c:v>
                </c:pt>
                <c:pt idx="59">
                  <c:v>0.08</c:v>
                </c:pt>
                <c:pt idx="60">
                  <c:v>0.08</c:v>
                </c:pt>
                <c:pt idx="61">
                  <c:v>0.08</c:v>
                </c:pt>
                <c:pt idx="62">
                  <c:v>0.08</c:v>
                </c:pt>
                <c:pt idx="63">
                  <c:v>0.08</c:v>
                </c:pt>
                <c:pt idx="64">
                  <c:v>0.08</c:v>
                </c:pt>
                <c:pt idx="65">
                  <c:v>0.08</c:v>
                </c:pt>
                <c:pt idx="66">
                  <c:v>0.08</c:v>
                </c:pt>
                <c:pt idx="67">
                  <c:v>0.08</c:v>
                </c:pt>
                <c:pt idx="68">
                  <c:v>0.08</c:v>
                </c:pt>
                <c:pt idx="69">
                  <c:v>0.08</c:v>
                </c:pt>
                <c:pt idx="70">
                  <c:v>0.08</c:v>
                </c:pt>
                <c:pt idx="71">
                  <c:v>0.08</c:v>
                </c:pt>
                <c:pt idx="72">
                  <c:v>0.08</c:v>
                </c:pt>
                <c:pt idx="73">
                  <c:v>0.08</c:v>
                </c:pt>
                <c:pt idx="74">
                  <c:v>0.08</c:v>
                </c:pt>
                <c:pt idx="75">
                  <c:v>0.08</c:v>
                </c:pt>
                <c:pt idx="76">
                  <c:v>0.08</c:v>
                </c:pt>
                <c:pt idx="77">
                  <c:v>0.08</c:v>
                </c:pt>
                <c:pt idx="78">
                  <c:v>0.08</c:v>
                </c:pt>
                <c:pt idx="79">
                  <c:v>0.08</c:v>
                </c:pt>
                <c:pt idx="80">
                  <c:v>0.08</c:v>
                </c:pt>
                <c:pt idx="81">
                  <c:v>0.08</c:v>
                </c:pt>
                <c:pt idx="82">
                  <c:v>0.08</c:v>
                </c:pt>
                <c:pt idx="83">
                  <c:v>0.08</c:v>
                </c:pt>
                <c:pt idx="84">
                  <c:v>0.08</c:v>
                </c:pt>
                <c:pt idx="85">
                  <c:v>0.08</c:v>
                </c:pt>
                <c:pt idx="86">
                  <c:v>0.08</c:v>
                </c:pt>
                <c:pt idx="87">
                  <c:v>0.08</c:v>
                </c:pt>
                <c:pt idx="88">
                  <c:v>0.08</c:v>
                </c:pt>
                <c:pt idx="89">
                  <c:v>0.08</c:v>
                </c:pt>
                <c:pt idx="90">
                  <c:v>0.08</c:v>
                </c:pt>
                <c:pt idx="91">
                  <c:v>0.08</c:v>
                </c:pt>
                <c:pt idx="92">
                  <c:v>0.08</c:v>
                </c:pt>
                <c:pt idx="93">
                  <c:v>0.08</c:v>
                </c:pt>
                <c:pt idx="94">
                  <c:v>0.08</c:v>
                </c:pt>
                <c:pt idx="95">
                  <c:v>0.08</c:v>
                </c:pt>
                <c:pt idx="96">
                  <c:v>0.08</c:v>
                </c:pt>
                <c:pt idx="97">
                  <c:v>0.08</c:v>
                </c:pt>
                <c:pt idx="98">
                  <c:v>0.08</c:v>
                </c:pt>
                <c:pt idx="99">
                  <c:v>0.08</c:v>
                </c:pt>
                <c:pt idx="100">
                  <c:v>0.08</c:v>
                </c:pt>
                <c:pt idx="101">
                  <c:v>0.08</c:v>
                </c:pt>
                <c:pt idx="102">
                  <c:v>0.08</c:v>
                </c:pt>
                <c:pt idx="103">
                  <c:v>0.08</c:v>
                </c:pt>
                <c:pt idx="104">
                  <c:v>0.08</c:v>
                </c:pt>
                <c:pt idx="105">
                  <c:v>0.08</c:v>
                </c:pt>
                <c:pt idx="106">
                  <c:v>0.08</c:v>
                </c:pt>
                <c:pt idx="107">
                  <c:v>0.08</c:v>
                </c:pt>
                <c:pt idx="108">
                  <c:v>0.08</c:v>
                </c:pt>
                <c:pt idx="109">
                  <c:v>0.08</c:v>
                </c:pt>
                <c:pt idx="110">
                  <c:v>0.08</c:v>
                </c:pt>
                <c:pt idx="111">
                  <c:v>0.08</c:v>
                </c:pt>
                <c:pt idx="112">
                  <c:v>0.08</c:v>
                </c:pt>
                <c:pt idx="113">
                  <c:v>0.08</c:v>
                </c:pt>
                <c:pt idx="114">
                  <c:v>0.08</c:v>
                </c:pt>
                <c:pt idx="115">
                  <c:v>0.08</c:v>
                </c:pt>
                <c:pt idx="116">
                  <c:v>0.08</c:v>
                </c:pt>
                <c:pt idx="117">
                  <c:v>0.08</c:v>
                </c:pt>
                <c:pt idx="118">
                  <c:v>0.08</c:v>
                </c:pt>
                <c:pt idx="119">
                  <c:v>0.08</c:v>
                </c:pt>
                <c:pt idx="120">
                  <c:v>0.08</c:v>
                </c:pt>
                <c:pt idx="121">
                  <c:v>0.08</c:v>
                </c:pt>
                <c:pt idx="122">
                  <c:v>0.08</c:v>
                </c:pt>
                <c:pt idx="123">
                  <c:v>0.08</c:v>
                </c:pt>
                <c:pt idx="124">
                  <c:v>0.08</c:v>
                </c:pt>
                <c:pt idx="125">
                  <c:v>0.08</c:v>
                </c:pt>
                <c:pt idx="126">
                  <c:v>0.08</c:v>
                </c:pt>
                <c:pt idx="127">
                  <c:v>0.08</c:v>
                </c:pt>
                <c:pt idx="128">
                  <c:v>0.08</c:v>
                </c:pt>
                <c:pt idx="129">
                  <c:v>0.08</c:v>
                </c:pt>
                <c:pt idx="130">
                  <c:v>0.08</c:v>
                </c:pt>
                <c:pt idx="131">
                  <c:v>0.08</c:v>
                </c:pt>
                <c:pt idx="132">
                  <c:v>0.08</c:v>
                </c:pt>
                <c:pt idx="133">
                  <c:v>0.08</c:v>
                </c:pt>
                <c:pt idx="134">
                  <c:v>0.08</c:v>
                </c:pt>
                <c:pt idx="135">
                  <c:v>0.08</c:v>
                </c:pt>
                <c:pt idx="136">
                  <c:v>0.08</c:v>
                </c:pt>
                <c:pt idx="137">
                  <c:v>0.08</c:v>
                </c:pt>
                <c:pt idx="138">
                  <c:v>0.08</c:v>
                </c:pt>
                <c:pt idx="139">
                  <c:v>0.08</c:v>
                </c:pt>
                <c:pt idx="140">
                  <c:v>0.08</c:v>
                </c:pt>
                <c:pt idx="141">
                  <c:v>0.08</c:v>
                </c:pt>
                <c:pt idx="142">
                  <c:v>0.08</c:v>
                </c:pt>
                <c:pt idx="143">
                  <c:v>0.08</c:v>
                </c:pt>
                <c:pt idx="144">
                  <c:v>0.08</c:v>
                </c:pt>
                <c:pt idx="145">
                  <c:v>0.08</c:v>
                </c:pt>
                <c:pt idx="146">
                  <c:v>0.08</c:v>
                </c:pt>
                <c:pt idx="147">
                  <c:v>0.08</c:v>
                </c:pt>
                <c:pt idx="148">
                  <c:v>0.08</c:v>
                </c:pt>
                <c:pt idx="149">
                  <c:v>0.08</c:v>
                </c:pt>
                <c:pt idx="150">
                  <c:v>0.08</c:v>
                </c:pt>
                <c:pt idx="151">
                  <c:v>0.08</c:v>
                </c:pt>
                <c:pt idx="152">
                  <c:v>0.08</c:v>
                </c:pt>
                <c:pt idx="153">
                  <c:v>0.08</c:v>
                </c:pt>
                <c:pt idx="154">
                  <c:v>0.08</c:v>
                </c:pt>
                <c:pt idx="155">
                  <c:v>0.08</c:v>
                </c:pt>
                <c:pt idx="156">
                  <c:v>0.08</c:v>
                </c:pt>
                <c:pt idx="157">
                  <c:v>0.08</c:v>
                </c:pt>
                <c:pt idx="158">
                  <c:v>0.08</c:v>
                </c:pt>
                <c:pt idx="159">
                  <c:v>0.08</c:v>
                </c:pt>
                <c:pt idx="160">
                  <c:v>0.08</c:v>
                </c:pt>
                <c:pt idx="161">
                  <c:v>0.08</c:v>
                </c:pt>
                <c:pt idx="162">
                  <c:v>0.08</c:v>
                </c:pt>
                <c:pt idx="163">
                  <c:v>0.08</c:v>
                </c:pt>
                <c:pt idx="164">
                  <c:v>0.08</c:v>
                </c:pt>
                <c:pt idx="165">
                  <c:v>0.08</c:v>
                </c:pt>
                <c:pt idx="166">
                  <c:v>0.08</c:v>
                </c:pt>
                <c:pt idx="167">
                  <c:v>0.08</c:v>
                </c:pt>
                <c:pt idx="168">
                  <c:v>0.08</c:v>
                </c:pt>
                <c:pt idx="169">
                  <c:v>0.08</c:v>
                </c:pt>
                <c:pt idx="170">
                  <c:v>0.08</c:v>
                </c:pt>
                <c:pt idx="171">
                  <c:v>0.08</c:v>
                </c:pt>
                <c:pt idx="172">
                  <c:v>0.08</c:v>
                </c:pt>
                <c:pt idx="173">
                  <c:v>0.08</c:v>
                </c:pt>
                <c:pt idx="174">
                  <c:v>0.08</c:v>
                </c:pt>
                <c:pt idx="175">
                  <c:v>0.08</c:v>
                </c:pt>
                <c:pt idx="176">
                  <c:v>0.08</c:v>
                </c:pt>
                <c:pt idx="177">
                  <c:v>0.08</c:v>
                </c:pt>
                <c:pt idx="178">
                  <c:v>0.08</c:v>
                </c:pt>
                <c:pt idx="179">
                  <c:v>0.08</c:v>
                </c:pt>
                <c:pt idx="180">
                  <c:v>0.08</c:v>
                </c:pt>
                <c:pt idx="181">
                  <c:v>0.08</c:v>
                </c:pt>
                <c:pt idx="182">
                  <c:v>0.08</c:v>
                </c:pt>
                <c:pt idx="183">
                  <c:v>0.08</c:v>
                </c:pt>
                <c:pt idx="184">
                  <c:v>0.08</c:v>
                </c:pt>
                <c:pt idx="185">
                  <c:v>0.08</c:v>
                </c:pt>
                <c:pt idx="186">
                  <c:v>0.08</c:v>
                </c:pt>
                <c:pt idx="187">
                  <c:v>0.08</c:v>
                </c:pt>
                <c:pt idx="188">
                  <c:v>0.08</c:v>
                </c:pt>
                <c:pt idx="189">
                  <c:v>0.08</c:v>
                </c:pt>
                <c:pt idx="190">
                  <c:v>0.08</c:v>
                </c:pt>
                <c:pt idx="191">
                  <c:v>0.08</c:v>
                </c:pt>
                <c:pt idx="192">
                  <c:v>0.08</c:v>
                </c:pt>
                <c:pt idx="193">
                  <c:v>0.08</c:v>
                </c:pt>
                <c:pt idx="194">
                  <c:v>0.08</c:v>
                </c:pt>
                <c:pt idx="195">
                  <c:v>0.08</c:v>
                </c:pt>
                <c:pt idx="196">
                  <c:v>0.08</c:v>
                </c:pt>
                <c:pt idx="197">
                  <c:v>0.08</c:v>
                </c:pt>
                <c:pt idx="198">
                  <c:v>0.08</c:v>
                </c:pt>
                <c:pt idx="199">
                  <c:v>0.08</c:v>
                </c:pt>
                <c:pt idx="200">
                  <c:v>0.08</c:v>
                </c:pt>
                <c:pt idx="201">
                  <c:v>0.08</c:v>
                </c:pt>
                <c:pt idx="202">
                  <c:v>0.08</c:v>
                </c:pt>
                <c:pt idx="203">
                  <c:v>0.08</c:v>
                </c:pt>
                <c:pt idx="204">
                  <c:v>0.08</c:v>
                </c:pt>
                <c:pt idx="205">
                  <c:v>0.08</c:v>
                </c:pt>
                <c:pt idx="206">
                  <c:v>0.08</c:v>
                </c:pt>
                <c:pt idx="207">
                  <c:v>0.08</c:v>
                </c:pt>
                <c:pt idx="208">
                  <c:v>0.08</c:v>
                </c:pt>
                <c:pt idx="209">
                  <c:v>0.08</c:v>
                </c:pt>
                <c:pt idx="210">
                  <c:v>0.08</c:v>
                </c:pt>
                <c:pt idx="211">
                  <c:v>0.08</c:v>
                </c:pt>
                <c:pt idx="212">
                  <c:v>0.08</c:v>
                </c:pt>
                <c:pt idx="213">
                  <c:v>0.08</c:v>
                </c:pt>
                <c:pt idx="214">
                  <c:v>0.08</c:v>
                </c:pt>
                <c:pt idx="215">
                  <c:v>0.08</c:v>
                </c:pt>
                <c:pt idx="216">
                  <c:v>0.08</c:v>
                </c:pt>
                <c:pt idx="217">
                  <c:v>0.08</c:v>
                </c:pt>
                <c:pt idx="218">
                  <c:v>0.08</c:v>
                </c:pt>
                <c:pt idx="219">
                  <c:v>0.08</c:v>
                </c:pt>
                <c:pt idx="220">
                  <c:v>0.08</c:v>
                </c:pt>
                <c:pt idx="221">
                  <c:v>0.08</c:v>
                </c:pt>
                <c:pt idx="222">
                  <c:v>0.08</c:v>
                </c:pt>
                <c:pt idx="223">
                  <c:v>0.08</c:v>
                </c:pt>
                <c:pt idx="224">
                  <c:v>0.08</c:v>
                </c:pt>
                <c:pt idx="225">
                  <c:v>0.08</c:v>
                </c:pt>
                <c:pt idx="226">
                  <c:v>0.08</c:v>
                </c:pt>
                <c:pt idx="227">
                  <c:v>0.08</c:v>
                </c:pt>
                <c:pt idx="228">
                  <c:v>0.08</c:v>
                </c:pt>
                <c:pt idx="229">
                  <c:v>0.08</c:v>
                </c:pt>
                <c:pt idx="230">
                  <c:v>0.08</c:v>
                </c:pt>
                <c:pt idx="231">
                  <c:v>0.08</c:v>
                </c:pt>
                <c:pt idx="232">
                  <c:v>0.08</c:v>
                </c:pt>
                <c:pt idx="233">
                  <c:v>0.08</c:v>
                </c:pt>
                <c:pt idx="234">
                  <c:v>0.08</c:v>
                </c:pt>
                <c:pt idx="235">
                  <c:v>0.08</c:v>
                </c:pt>
                <c:pt idx="236">
                  <c:v>0.08</c:v>
                </c:pt>
                <c:pt idx="237">
                  <c:v>0.08</c:v>
                </c:pt>
                <c:pt idx="238">
                  <c:v>0.08</c:v>
                </c:pt>
                <c:pt idx="239">
                  <c:v>0.08</c:v>
                </c:pt>
                <c:pt idx="240">
                  <c:v>0.08</c:v>
                </c:pt>
                <c:pt idx="241">
                  <c:v>0.08</c:v>
                </c:pt>
                <c:pt idx="242">
                  <c:v>0.08</c:v>
                </c:pt>
                <c:pt idx="243">
                  <c:v>0.08</c:v>
                </c:pt>
                <c:pt idx="244">
                  <c:v>0.08</c:v>
                </c:pt>
                <c:pt idx="245">
                  <c:v>0.08</c:v>
                </c:pt>
                <c:pt idx="246">
                  <c:v>0.08</c:v>
                </c:pt>
                <c:pt idx="247">
                  <c:v>0.08</c:v>
                </c:pt>
                <c:pt idx="248">
                  <c:v>0.08</c:v>
                </c:pt>
                <c:pt idx="249">
                  <c:v>0.08</c:v>
                </c:pt>
                <c:pt idx="250">
                  <c:v>0.08</c:v>
                </c:pt>
                <c:pt idx="251">
                  <c:v>0.08</c:v>
                </c:pt>
                <c:pt idx="252">
                  <c:v>0.08</c:v>
                </c:pt>
                <c:pt idx="253">
                  <c:v>0.08</c:v>
                </c:pt>
                <c:pt idx="254">
                  <c:v>0.08</c:v>
                </c:pt>
                <c:pt idx="255">
                  <c:v>0.08</c:v>
                </c:pt>
                <c:pt idx="256">
                  <c:v>0.08</c:v>
                </c:pt>
                <c:pt idx="257">
                  <c:v>0.08</c:v>
                </c:pt>
                <c:pt idx="258">
                  <c:v>0.08</c:v>
                </c:pt>
                <c:pt idx="259">
                  <c:v>0.08</c:v>
                </c:pt>
                <c:pt idx="260">
                  <c:v>0.08</c:v>
                </c:pt>
                <c:pt idx="261">
                  <c:v>0.08</c:v>
                </c:pt>
                <c:pt idx="262">
                  <c:v>0.08</c:v>
                </c:pt>
                <c:pt idx="263">
                  <c:v>0.08</c:v>
                </c:pt>
                <c:pt idx="264">
                  <c:v>0.08</c:v>
                </c:pt>
                <c:pt idx="265">
                  <c:v>0.08</c:v>
                </c:pt>
                <c:pt idx="266">
                  <c:v>0.08</c:v>
                </c:pt>
                <c:pt idx="267">
                  <c:v>0.08</c:v>
                </c:pt>
                <c:pt idx="268">
                  <c:v>0.08</c:v>
                </c:pt>
                <c:pt idx="269">
                  <c:v>0.08</c:v>
                </c:pt>
                <c:pt idx="270">
                  <c:v>0.08</c:v>
                </c:pt>
                <c:pt idx="271">
                  <c:v>0.08</c:v>
                </c:pt>
                <c:pt idx="272">
                  <c:v>0.08</c:v>
                </c:pt>
                <c:pt idx="273">
                  <c:v>0.08</c:v>
                </c:pt>
                <c:pt idx="274">
                  <c:v>0.08</c:v>
                </c:pt>
                <c:pt idx="275">
                  <c:v>0.08</c:v>
                </c:pt>
                <c:pt idx="276">
                  <c:v>0.08</c:v>
                </c:pt>
                <c:pt idx="277">
                  <c:v>0.08</c:v>
                </c:pt>
                <c:pt idx="278">
                  <c:v>0.08</c:v>
                </c:pt>
                <c:pt idx="279">
                  <c:v>0.08</c:v>
                </c:pt>
                <c:pt idx="280">
                  <c:v>0.08</c:v>
                </c:pt>
                <c:pt idx="281">
                  <c:v>0.08</c:v>
                </c:pt>
                <c:pt idx="282">
                  <c:v>0.08</c:v>
                </c:pt>
                <c:pt idx="283">
                  <c:v>0.08</c:v>
                </c:pt>
                <c:pt idx="284">
                  <c:v>0.08</c:v>
                </c:pt>
                <c:pt idx="285">
                  <c:v>0.08</c:v>
                </c:pt>
                <c:pt idx="286">
                  <c:v>0.08</c:v>
                </c:pt>
                <c:pt idx="287">
                  <c:v>0.08</c:v>
                </c:pt>
                <c:pt idx="288">
                  <c:v>0.08</c:v>
                </c:pt>
                <c:pt idx="289">
                  <c:v>0.08</c:v>
                </c:pt>
                <c:pt idx="290">
                  <c:v>0.08</c:v>
                </c:pt>
                <c:pt idx="291">
                  <c:v>0.08</c:v>
                </c:pt>
                <c:pt idx="292">
                  <c:v>0.08</c:v>
                </c:pt>
                <c:pt idx="293">
                  <c:v>0.08</c:v>
                </c:pt>
                <c:pt idx="294">
                  <c:v>0.08</c:v>
                </c:pt>
                <c:pt idx="295">
                  <c:v>0.08</c:v>
                </c:pt>
                <c:pt idx="296">
                  <c:v>0.08</c:v>
                </c:pt>
                <c:pt idx="297">
                  <c:v>0.08</c:v>
                </c:pt>
                <c:pt idx="298">
                  <c:v>0.08</c:v>
                </c:pt>
                <c:pt idx="299">
                  <c:v>0.08</c:v>
                </c:pt>
                <c:pt idx="300">
                  <c:v>0.08</c:v>
                </c:pt>
                <c:pt idx="301">
                  <c:v>0.08</c:v>
                </c:pt>
                <c:pt idx="302">
                  <c:v>0.08</c:v>
                </c:pt>
                <c:pt idx="303">
                  <c:v>0.08</c:v>
                </c:pt>
                <c:pt idx="304">
                  <c:v>0.08</c:v>
                </c:pt>
                <c:pt idx="305">
                  <c:v>0.08</c:v>
                </c:pt>
                <c:pt idx="306">
                  <c:v>0.08</c:v>
                </c:pt>
                <c:pt idx="307">
                  <c:v>0.08</c:v>
                </c:pt>
                <c:pt idx="308">
                  <c:v>0.08</c:v>
                </c:pt>
                <c:pt idx="309">
                  <c:v>0.08</c:v>
                </c:pt>
                <c:pt idx="310">
                  <c:v>0.08</c:v>
                </c:pt>
                <c:pt idx="311">
                  <c:v>0.08</c:v>
                </c:pt>
                <c:pt idx="312">
                  <c:v>0.08</c:v>
                </c:pt>
                <c:pt idx="313">
                  <c:v>0.08</c:v>
                </c:pt>
                <c:pt idx="314">
                  <c:v>0.08</c:v>
                </c:pt>
                <c:pt idx="315">
                  <c:v>0.08</c:v>
                </c:pt>
                <c:pt idx="316">
                  <c:v>0.08</c:v>
                </c:pt>
                <c:pt idx="317">
                  <c:v>0.08</c:v>
                </c:pt>
                <c:pt idx="318">
                  <c:v>0.08</c:v>
                </c:pt>
                <c:pt idx="319">
                  <c:v>0.08</c:v>
                </c:pt>
                <c:pt idx="320">
                  <c:v>0.08</c:v>
                </c:pt>
                <c:pt idx="321">
                  <c:v>0.08</c:v>
                </c:pt>
                <c:pt idx="322">
                  <c:v>0.08</c:v>
                </c:pt>
                <c:pt idx="323">
                  <c:v>0.08</c:v>
                </c:pt>
                <c:pt idx="324">
                  <c:v>0.08</c:v>
                </c:pt>
                <c:pt idx="325">
                  <c:v>0.08</c:v>
                </c:pt>
                <c:pt idx="326">
                  <c:v>0.08</c:v>
                </c:pt>
                <c:pt idx="327">
                  <c:v>0.08</c:v>
                </c:pt>
                <c:pt idx="328">
                  <c:v>0.08</c:v>
                </c:pt>
                <c:pt idx="329">
                  <c:v>0.08</c:v>
                </c:pt>
                <c:pt idx="330">
                  <c:v>0.08</c:v>
                </c:pt>
                <c:pt idx="331">
                  <c:v>0.08</c:v>
                </c:pt>
                <c:pt idx="332">
                  <c:v>0.08</c:v>
                </c:pt>
                <c:pt idx="333">
                  <c:v>0.08</c:v>
                </c:pt>
                <c:pt idx="334">
                  <c:v>0.08</c:v>
                </c:pt>
                <c:pt idx="335">
                  <c:v>0.08</c:v>
                </c:pt>
                <c:pt idx="336">
                  <c:v>0.08</c:v>
                </c:pt>
                <c:pt idx="337">
                  <c:v>0.08</c:v>
                </c:pt>
                <c:pt idx="338">
                  <c:v>0.08</c:v>
                </c:pt>
                <c:pt idx="339">
                  <c:v>0.08</c:v>
                </c:pt>
                <c:pt idx="340">
                  <c:v>0.08</c:v>
                </c:pt>
                <c:pt idx="341">
                  <c:v>0.08</c:v>
                </c:pt>
                <c:pt idx="342">
                  <c:v>0.08</c:v>
                </c:pt>
                <c:pt idx="343">
                  <c:v>0.08</c:v>
                </c:pt>
                <c:pt idx="344">
                  <c:v>0.08</c:v>
                </c:pt>
                <c:pt idx="345">
                  <c:v>0.08</c:v>
                </c:pt>
                <c:pt idx="346">
                  <c:v>0.08</c:v>
                </c:pt>
                <c:pt idx="347">
                  <c:v>0.08</c:v>
                </c:pt>
                <c:pt idx="348">
                  <c:v>0.08</c:v>
                </c:pt>
                <c:pt idx="349">
                  <c:v>0.08</c:v>
                </c:pt>
                <c:pt idx="350">
                  <c:v>0.08</c:v>
                </c:pt>
                <c:pt idx="351">
                  <c:v>0.08</c:v>
                </c:pt>
                <c:pt idx="352">
                  <c:v>0.08</c:v>
                </c:pt>
                <c:pt idx="353">
                  <c:v>0.08</c:v>
                </c:pt>
                <c:pt idx="354">
                  <c:v>0.08</c:v>
                </c:pt>
                <c:pt idx="355">
                  <c:v>0.08</c:v>
                </c:pt>
                <c:pt idx="356">
                  <c:v>0.08</c:v>
                </c:pt>
                <c:pt idx="357">
                  <c:v>0.08</c:v>
                </c:pt>
                <c:pt idx="358">
                  <c:v>0.08</c:v>
                </c:pt>
                <c:pt idx="359">
                  <c:v>0.08</c:v>
                </c:pt>
                <c:pt idx="360">
                  <c:v>0.08</c:v>
                </c:pt>
                <c:pt idx="361">
                  <c:v>0.08</c:v>
                </c:pt>
                <c:pt idx="362">
                  <c:v>0.08</c:v>
                </c:pt>
                <c:pt idx="363">
                  <c:v>0.08</c:v>
                </c:pt>
                <c:pt idx="364">
                  <c:v>0.08</c:v>
                </c:pt>
                <c:pt idx="365">
                  <c:v>0.08</c:v>
                </c:pt>
                <c:pt idx="366">
                  <c:v>0.08</c:v>
                </c:pt>
                <c:pt idx="367">
                  <c:v>0.08</c:v>
                </c:pt>
                <c:pt idx="368">
                  <c:v>0.08</c:v>
                </c:pt>
                <c:pt idx="369">
                  <c:v>0.08</c:v>
                </c:pt>
                <c:pt idx="370">
                  <c:v>0.08</c:v>
                </c:pt>
                <c:pt idx="371">
                  <c:v>0.08</c:v>
                </c:pt>
                <c:pt idx="372">
                  <c:v>0.08</c:v>
                </c:pt>
                <c:pt idx="373">
                  <c:v>0.08</c:v>
                </c:pt>
                <c:pt idx="374">
                  <c:v>0.08</c:v>
                </c:pt>
                <c:pt idx="375">
                  <c:v>0.08</c:v>
                </c:pt>
                <c:pt idx="376">
                  <c:v>0.08</c:v>
                </c:pt>
                <c:pt idx="377">
                  <c:v>0.08</c:v>
                </c:pt>
                <c:pt idx="378">
                  <c:v>0.08</c:v>
                </c:pt>
                <c:pt idx="379">
                  <c:v>0.08</c:v>
                </c:pt>
                <c:pt idx="380">
                  <c:v>0.08</c:v>
                </c:pt>
                <c:pt idx="381">
                  <c:v>0.08</c:v>
                </c:pt>
                <c:pt idx="382">
                  <c:v>0.08</c:v>
                </c:pt>
                <c:pt idx="383">
                  <c:v>0.08</c:v>
                </c:pt>
                <c:pt idx="384">
                  <c:v>0.08</c:v>
                </c:pt>
                <c:pt idx="385">
                  <c:v>0.08</c:v>
                </c:pt>
                <c:pt idx="386">
                  <c:v>0.08</c:v>
                </c:pt>
                <c:pt idx="387">
                  <c:v>0.08</c:v>
                </c:pt>
                <c:pt idx="388">
                  <c:v>0.08</c:v>
                </c:pt>
                <c:pt idx="389">
                  <c:v>0.08</c:v>
                </c:pt>
                <c:pt idx="390">
                  <c:v>0.08</c:v>
                </c:pt>
                <c:pt idx="391">
                  <c:v>0.08</c:v>
                </c:pt>
                <c:pt idx="392">
                  <c:v>0.08</c:v>
                </c:pt>
                <c:pt idx="393">
                  <c:v>0.08</c:v>
                </c:pt>
                <c:pt idx="394">
                  <c:v>0.08</c:v>
                </c:pt>
                <c:pt idx="395">
                  <c:v>0.08</c:v>
                </c:pt>
                <c:pt idx="396">
                  <c:v>0.08</c:v>
                </c:pt>
                <c:pt idx="397">
                  <c:v>0.08</c:v>
                </c:pt>
                <c:pt idx="398">
                  <c:v>0.08</c:v>
                </c:pt>
                <c:pt idx="399">
                  <c:v>0.08</c:v>
                </c:pt>
                <c:pt idx="400">
                  <c:v>0.08</c:v>
                </c:pt>
                <c:pt idx="401">
                  <c:v>0.08</c:v>
                </c:pt>
                <c:pt idx="402">
                  <c:v>0.08</c:v>
                </c:pt>
                <c:pt idx="403">
                  <c:v>0.08</c:v>
                </c:pt>
                <c:pt idx="404">
                  <c:v>0.08</c:v>
                </c:pt>
                <c:pt idx="405">
                  <c:v>0.08</c:v>
                </c:pt>
                <c:pt idx="406">
                  <c:v>0.08</c:v>
                </c:pt>
                <c:pt idx="407">
                  <c:v>0.08</c:v>
                </c:pt>
                <c:pt idx="408">
                  <c:v>0.08</c:v>
                </c:pt>
                <c:pt idx="409">
                  <c:v>0.08</c:v>
                </c:pt>
                <c:pt idx="410">
                  <c:v>0.08</c:v>
                </c:pt>
                <c:pt idx="411">
                  <c:v>0.08</c:v>
                </c:pt>
                <c:pt idx="412">
                  <c:v>0.08</c:v>
                </c:pt>
                <c:pt idx="413">
                  <c:v>0.08</c:v>
                </c:pt>
                <c:pt idx="414">
                  <c:v>0.08</c:v>
                </c:pt>
                <c:pt idx="415">
                  <c:v>0.08</c:v>
                </c:pt>
                <c:pt idx="416">
                  <c:v>0.08</c:v>
                </c:pt>
                <c:pt idx="417">
                  <c:v>0.08</c:v>
                </c:pt>
                <c:pt idx="418">
                  <c:v>0.08</c:v>
                </c:pt>
                <c:pt idx="419">
                  <c:v>0.08</c:v>
                </c:pt>
                <c:pt idx="420">
                  <c:v>0.08</c:v>
                </c:pt>
                <c:pt idx="421">
                  <c:v>0.08</c:v>
                </c:pt>
                <c:pt idx="422">
                  <c:v>0.08</c:v>
                </c:pt>
                <c:pt idx="423">
                  <c:v>0.08</c:v>
                </c:pt>
                <c:pt idx="424">
                  <c:v>0.08</c:v>
                </c:pt>
                <c:pt idx="425">
                  <c:v>0.08</c:v>
                </c:pt>
                <c:pt idx="426">
                  <c:v>0.08</c:v>
                </c:pt>
                <c:pt idx="427">
                  <c:v>0.08</c:v>
                </c:pt>
                <c:pt idx="428">
                  <c:v>0.08</c:v>
                </c:pt>
                <c:pt idx="429">
                  <c:v>0.08</c:v>
                </c:pt>
                <c:pt idx="430">
                  <c:v>0.08</c:v>
                </c:pt>
                <c:pt idx="431">
                  <c:v>0.08</c:v>
                </c:pt>
                <c:pt idx="432">
                  <c:v>0.08</c:v>
                </c:pt>
                <c:pt idx="433">
                  <c:v>0.08</c:v>
                </c:pt>
                <c:pt idx="434">
                  <c:v>0.08</c:v>
                </c:pt>
                <c:pt idx="435">
                  <c:v>0.08</c:v>
                </c:pt>
                <c:pt idx="436">
                  <c:v>0.08</c:v>
                </c:pt>
                <c:pt idx="437">
                  <c:v>0.08</c:v>
                </c:pt>
                <c:pt idx="438">
                  <c:v>0.08</c:v>
                </c:pt>
                <c:pt idx="439">
                  <c:v>0.08</c:v>
                </c:pt>
                <c:pt idx="440">
                  <c:v>0.08</c:v>
                </c:pt>
                <c:pt idx="441">
                  <c:v>0.08</c:v>
                </c:pt>
                <c:pt idx="442">
                  <c:v>0.08</c:v>
                </c:pt>
                <c:pt idx="443">
                  <c:v>0.08</c:v>
                </c:pt>
                <c:pt idx="444">
                  <c:v>0.08</c:v>
                </c:pt>
                <c:pt idx="445">
                  <c:v>0.08</c:v>
                </c:pt>
                <c:pt idx="446">
                  <c:v>0.08</c:v>
                </c:pt>
                <c:pt idx="447">
                  <c:v>0.08</c:v>
                </c:pt>
                <c:pt idx="448">
                  <c:v>0.08</c:v>
                </c:pt>
                <c:pt idx="449">
                  <c:v>0.08</c:v>
                </c:pt>
                <c:pt idx="450">
                  <c:v>0.08</c:v>
                </c:pt>
                <c:pt idx="451">
                  <c:v>0.08</c:v>
                </c:pt>
                <c:pt idx="452">
                  <c:v>0.08</c:v>
                </c:pt>
                <c:pt idx="453">
                  <c:v>0.08</c:v>
                </c:pt>
                <c:pt idx="454">
                  <c:v>0.08</c:v>
                </c:pt>
                <c:pt idx="455">
                  <c:v>0.08</c:v>
                </c:pt>
                <c:pt idx="456">
                  <c:v>0.08</c:v>
                </c:pt>
                <c:pt idx="457">
                  <c:v>0.08</c:v>
                </c:pt>
                <c:pt idx="458">
                  <c:v>0.08</c:v>
                </c:pt>
                <c:pt idx="459">
                  <c:v>0.08</c:v>
                </c:pt>
                <c:pt idx="460">
                  <c:v>0.08</c:v>
                </c:pt>
                <c:pt idx="461">
                  <c:v>0.08</c:v>
                </c:pt>
                <c:pt idx="462">
                  <c:v>0.08</c:v>
                </c:pt>
                <c:pt idx="463">
                  <c:v>0.08</c:v>
                </c:pt>
                <c:pt idx="464">
                  <c:v>0.08</c:v>
                </c:pt>
                <c:pt idx="465">
                  <c:v>0.08</c:v>
                </c:pt>
                <c:pt idx="466">
                  <c:v>0.08</c:v>
                </c:pt>
                <c:pt idx="467">
                  <c:v>0.08</c:v>
                </c:pt>
                <c:pt idx="468">
                  <c:v>0.08</c:v>
                </c:pt>
                <c:pt idx="469">
                  <c:v>0.08</c:v>
                </c:pt>
                <c:pt idx="470">
                  <c:v>0.08</c:v>
                </c:pt>
                <c:pt idx="471">
                  <c:v>0.08</c:v>
                </c:pt>
                <c:pt idx="472">
                  <c:v>0.08</c:v>
                </c:pt>
                <c:pt idx="473">
                  <c:v>0.08</c:v>
                </c:pt>
                <c:pt idx="474">
                  <c:v>0.08</c:v>
                </c:pt>
                <c:pt idx="475">
                  <c:v>0.08</c:v>
                </c:pt>
                <c:pt idx="476">
                  <c:v>0.08</c:v>
                </c:pt>
                <c:pt idx="477">
                  <c:v>0.08</c:v>
                </c:pt>
                <c:pt idx="478">
                  <c:v>0.08</c:v>
                </c:pt>
                <c:pt idx="479">
                  <c:v>0.08</c:v>
                </c:pt>
                <c:pt idx="480">
                  <c:v>0.08</c:v>
                </c:pt>
                <c:pt idx="481">
                  <c:v>0.08</c:v>
                </c:pt>
                <c:pt idx="482">
                  <c:v>0.08</c:v>
                </c:pt>
                <c:pt idx="483">
                  <c:v>0.08</c:v>
                </c:pt>
                <c:pt idx="484">
                  <c:v>0.08</c:v>
                </c:pt>
                <c:pt idx="485">
                  <c:v>0.08</c:v>
                </c:pt>
                <c:pt idx="486">
                  <c:v>0.08</c:v>
                </c:pt>
                <c:pt idx="487">
                  <c:v>0.08</c:v>
                </c:pt>
                <c:pt idx="488">
                  <c:v>0.08</c:v>
                </c:pt>
                <c:pt idx="489">
                  <c:v>0.08</c:v>
                </c:pt>
                <c:pt idx="490">
                  <c:v>0.08</c:v>
                </c:pt>
                <c:pt idx="491">
                  <c:v>0.08</c:v>
                </c:pt>
                <c:pt idx="492">
                  <c:v>0.08</c:v>
                </c:pt>
                <c:pt idx="493">
                  <c:v>0.08</c:v>
                </c:pt>
                <c:pt idx="494">
                  <c:v>0.08</c:v>
                </c:pt>
                <c:pt idx="495">
                  <c:v>0.08</c:v>
                </c:pt>
                <c:pt idx="496">
                  <c:v>0.08</c:v>
                </c:pt>
                <c:pt idx="497">
                  <c:v>0.08</c:v>
                </c:pt>
                <c:pt idx="498">
                  <c:v>0.08</c:v>
                </c:pt>
                <c:pt idx="499">
                  <c:v>0.08</c:v>
                </c:pt>
                <c:pt idx="500">
                  <c:v>0.08</c:v>
                </c:pt>
                <c:pt idx="501">
                  <c:v>0.08</c:v>
                </c:pt>
                <c:pt idx="502">
                  <c:v>0.08</c:v>
                </c:pt>
                <c:pt idx="503">
                  <c:v>0.08</c:v>
                </c:pt>
                <c:pt idx="504">
                  <c:v>0.08</c:v>
                </c:pt>
                <c:pt idx="505">
                  <c:v>0.08</c:v>
                </c:pt>
                <c:pt idx="506">
                  <c:v>0.08</c:v>
                </c:pt>
                <c:pt idx="507">
                  <c:v>0.08</c:v>
                </c:pt>
                <c:pt idx="508">
                  <c:v>0.08</c:v>
                </c:pt>
                <c:pt idx="509">
                  <c:v>0.08</c:v>
                </c:pt>
                <c:pt idx="510">
                  <c:v>0.08</c:v>
                </c:pt>
                <c:pt idx="511">
                  <c:v>0.08</c:v>
                </c:pt>
                <c:pt idx="512">
                  <c:v>0.08</c:v>
                </c:pt>
                <c:pt idx="513">
                  <c:v>0.08</c:v>
                </c:pt>
                <c:pt idx="514">
                  <c:v>0.08</c:v>
                </c:pt>
                <c:pt idx="515">
                  <c:v>0.08</c:v>
                </c:pt>
                <c:pt idx="516">
                  <c:v>0.08</c:v>
                </c:pt>
                <c:pt idx="517">
                  <c:v>0.08</c:v>
                </c:pt>
                <c:pt idx="518">
                  <c:v>0.08</c:v>
                </c:pt>
                <c:pt idx="519">
                  <c:v>0.08</c:v>
                </c:pt>
                <c:pt idx="520">
                  <c:v>0.08</c:v>
                </c:pt>
                <c:pt idx="521">
                  <c:v>0.08</c:v>
                </c:pt>
                <c:pt idx="522">
                  <c:v>0.08</c:v>
                </c:pt>
                <c:pt idx="523">
                  <c:v>0.08</c:v>
                </c:pt>
                <c:pt idx="524">
                  <c:v>0.08</c:v>
                </c:pt>
                <c:pt idx="525">
                  <c:v>0.08</c:v>
                </c:pt>
                <c:pt idx="526">
                  <c:v>0.08</c:v>
                </c:pt>
                <c:pt idx="527">
                  <c:v>0.08</c:v>
                </c:pt>
                <c:pt idx="528">
                  <c:v>0.08</c:v>
                </c:pt>
                <c:pt idx="529">
                  <c:v>0.08</c:v>
                </c:pt>
                <c:pt idx="530">
                  <c:v>0.08</c:v>
                </c:pt>
                <c:pt idx="531">
                  <c:v>0.08</c:v>
                </c:pt>
                <c:pt idx="532">
                  <c:v>0.08</c:v>
                </c:pt>
                <c:pt idx="533">
                  <c:v>0.08</c:v>
                </c:pt>
                <c:pt idx="534">
                  <c:v>0.08</c:v>
                </c:pt>
                <c:pt idx="535">
                  <c:v>0.08</c:v>
                </c:pt>
                <c:pt idx="536">
                  <c:v>0.08</c:v>
                </c:pt>
                <c:pt idx="537">
                  <c:v>0.08</c:v>
                </c:pt>
                <c:pt idx="538">
                  <c:v>0.08</c:v>
                </c:pt>
                <c:pt idx="539">
                  <c:v>0.08</c:v>
                </c:pt>
                <c:pt idx="540">
                  <c:v>0.08</c:v>
                </c:pt>
                <c:pt idx="541">
                  <c:v>0.08</c:v>
                </c:pt>
                <c:pt idx="542">
                  <c:v>0.08</c:v>
                </c:pt>
                <c:pt idx="543">
                  <c:v>0.08</c:v>
                </c:pt>
                <c:pt idx="544">
                  <c:v>0.08</c:v>
                </c:pt>
                <c:pt idx="545">
                  <c:v>0.08</c:v>
                </c:pt>
                <c:pt idx="546">
                  <c:v>0.08</c:v>
                </c:pt>
                <c:pt idx="547">
                  <c:v>0.08</c:v>
                </c:pt>
                <c:pt idx="548">
                  <c:v>0.08</c:v>
                </c:pt>
                <c:pt idx="549">
                  <c:v>0.08</c:v>
                </c:pt>
                <c:pt idx="550">
                  <c:v>0.08</c:v>
                </c:pt>
                <c:pt idx="551">
                  <c:v>0.08</c:v>
                </c:pt>
                <c:pt idx="552">
                  <c:v>0.08</c:v>
                </c:pt>
                <c:pt idx="553">
                  <c:v>0.08</c:v>
                </c:pt>
                <c:pt idx="554">
                  <c:v>0.08</c:v>
                </c:pt>
                <c:pt idx="555">
                  <c:v>0.08</c:v>
                </c:pt>
                <c:pt idx="556">
                  <c:v>0.08</c:v>
                </c:pt>
                <c:pt idx="557">
                  <c:v>0.08</c:v>
                </c:pt>
                <c:pt idx="558">
                  <c:v>0.08</c:v>
                </c:pt>
                <c:pt idx="559">
                  <c:v>0.08</c:v>
                </c:pt>
                <c:pt idx="560">
                  <c:v>0.08</c:v>
                </c:pt>
                <c:pt idx="561">
                  <c:v>0.08</c:v>
                </c:pt>
                <c:pt idx="562">
                  <c:v>0.08</c:v>
                </c:pt>
                <c:pt idx="563">
                  <c:v>0.08</c:v>
                </c:pt>
                <c:pt idx="564">
                  <c:v>0.08</c:v>
                </c:pt>
                <c:pt idx="565">
                  <c:v>0.08</c:v>
                </c:pt>
                <c:pt idx="566">
                  <c:v>0.08</c:v>
                </c:pt>
                <c:pt idx="567">
                  <c:v>0.08</c:v>
                </c:pt>
                <c:pt idx="568">
                  <c:v>0.08</c:v>
                </c:pt>
                <c:pt idx="569">
                  <c:v>0.08</c:v>
                </c:pt>
                <c:pt idx="570">
                  <c:v>0.08</c:v>
                </c:pt>
                <c:pt idx="571">
                  <c:v>0.08</c:v>
                </c:pt>
                <c:pt idx="572">
                  <c:v>0.08</c:v>
                </c:pt>
                <c:pt idx="573">
                  <c:v>0.08</c:v>
                </c:pt>
                <c:pt idx="574">
                  <c:v>0.08</c:v>
                </c:pt>
                <c:pt idx="575">
                  <c:v>0.08</c:v>
                </c:pt>
                <c:pt idx="576">
                  <c:v>0.08</c:v>
                </c:pt>
                <c:pt idx="577">
                  <c:v>0.08</c:v>
                </c:pt>
                <c:pt idx="578">
                  <c:v>0.08</c:v>
                </c:pt>
                <c:pt idx="579">
                  <c:v>0.08</c:v>
                </c:pt>
                <c:pt idx="580">
                  <c:v>0.08</c:v>
                </c:pt>
                <c:pt idx="581">
                  <c:v>0.08</c:v>
                </c:pt>
                <c:pt idx="582">
                  <c:v>0.08</c:v>
                </c:pt>
                <c:pt idx="583">
                  <c:v>0.08</c:v>
                </c:pt>
                <c:pt idx="584">
                  <c:v>0.08</c:v>
                </c:pt>
                <c:pt idx="585">
                  <c:v>0.08</c:v>
                </c:pt>
                <c:pt idx="586">
                  <c:v>0.08</c:v>
                </c:pt>
                <c:pt idx="587">
                  <c:v>0.08</c:v>
                </c:pt>
                <c:pt idx="588">
                  <c:v>0.08</c:v>
                </c:pt>
                <c:pt idx="589">
                  <c:v>0.08</c:v>
                </c:pt>
                <c:pt idx="590">
                  <c:v>0.08</c:v>
                </c:pt>
                <c:pt idx="591">
                  <c:v>0.08</c:v>
                </c:pt>
                <c:pt idx="592">
                  <c:v>0.08</c:v>
                </c:pt>
                <c:pt idx="593">
                  <c:v>0.08</c:v>
                </c:pt>
                <c:pt idx="594">
                  <c:v>0.08</c:v>
                </c:pt>
                <c:pt idx="595">
                  <c:v>0.08</c:v>
                </c:pt>
                <c:pt idx="596">
                  <c:v>0.08</c:v>
                </c:pt>
                <c:pt idx="597">
                  <c:v>0.08</c:v>
                </c:pt>
                <c:pt idx="598">
                  <c:v>0.08</c:v>
                </c:pt>
                <c:pt idx="599">
                  <c:v>0.08</c:v>
                </c:pt>
                <c:pt idx="600">
                  <c:v>0.08</c:v>
                </c:pt>
                <c:pt idx="601">
                  <c:v>0.08</c:v>
                </c:pt>
                <c:pt idx="602">
                  <c:v>0.08</c:v>
                </c:pt>
                <c:pt idx="603">
                  <c:v>0.08</c:v>
                </c:pt>
                <c:pt idx="604">
                  <c:v>0.08</c:v>
                </c:pt>
                <c:pt idx="605">
                  <c:v>0.08</c:v>
                </c:pt>
                <c:pt idx="606">
                  <c:v>0.08</c:v>
                </c:pt>
                <c:pt idx="607">
                  <c:v>0.08</c:v>
                </c:pt>
                <c:pt idx="608">
                  <c:v>0.08</c:v>
                </c:pt>
                <c:pt idx="609">
                  <c:v>0.08</c:v>
                </c:pt>
                <c:pt idx="610">
                  <c:v>0.08</c:v>
                </c:pt>
                <c:pt idx="611">
                  <c:v>0.08</c:v>
                </c:pt>
                <c:pt idx="612">
                  <c:v>0.08</c:v>
                </c:pt>
                <c:pt idx="613">
                  <c:v>0.08</c:v>
                </c:pt>
                <c:pt idx="614">
                  <c:v>0.08</c:v>
                </c:pt>
                <c:pt idx="615">
                  <c:v>0.08</c:v>
                </c:pt>
                <c:pt idx="616">
                  <c:v>0.08</c:v>
                </c:pt>
                <c:pt idx="617">
                  <c:v>0.08</c:v>
                </c:pt>
                <c:pt idx="618">
                  <c:v>0.08</c:v>
                </c:pt>
                <c:pt idx="619">
                  <c:v>0.08</c:v>
                </c:pt>
                <c:pt idx="620">
                  <c:v>0.08</c:v>
                </c:pt>
                <c:pt idx="621">
                  <c:v>0.08</c:v>
                </c:pt>
                <c:pt idx="622">
                  <c:v>0.08</c:v>
                </c:pt>
                <c:pt idx="623">
                  <c:v>0.08</c:v>
                </c:pt>
                <c:pt idx="624">
                  <c:v>0.08</c:v>
                </c:pt>
                <c:pt idx="625">
                  <c:v>0.08</c:v>
                </c:pt>
                <c:pt idx="626">
                  <c:v>0.08</c:v>
                </c:pt>
                <c:pt idx="627">
                  <c:v>0.08</c:v>
                </c:pt>
                <c:pt idx="628">
                  <c:v>0.08</c:v>
                </c:pt>
                <c:pt idx="629">
                  <c:v>0.08</c:v>
                </c:pt>
                <c:pt idx="630">
                  <c:v>0.08</c:v>
                </c:pt>
                <c:pt idx="631">
                  <c:v>0.08</c:v>
                </c:pt>
                <c:pt idx="632">
                  <c:v>0.08</c:v>
                </c:pt>
                <c:pt idx="633">
                  <c:v>0.08</c:v>
                </c:pt>
                <c:pt idx="634">
                  <c:v>0.08</c:v>
                </c:pt>
                <c:pt idx="635">
                  <c:v>0.08</c:v>
                </c:pt>
                <c:pt idx="636">
                  <c:v>0.08</c:v>
                </c:pt>
                <c:pt idx="637">
                  <c:v>0.08</c:v>
                </c:pt>
                <c:pt idx="638">
                  <c:v>0.08</c:v>
                </c:pt>
                <c:pt idx="639">
                  <c:v>0.08</c:v>
                </c:pt>
                <c:pt idx="640">
                  <c:v>0.08</c:v>
                </c:pt>
                <c:pt idx="641">
                  <c:v>0.08</c:v>
                </c:pt>
                <c:pt idx="642">
                  <c:v>0.08</c:v>
                </c:pt>
                <c:pt idx="643">
                  <c:v>0.08</c:v>
                </c:pt>
                <c:pt idx="644">
                  <c:v>0.08</c:v>
                </c:pt>
                <c:pt idx="645">
                  <c:v>0.08</c:v>
                </c:pt>
                <c:pt idx="646">
                  <c:v>0.08</c:v>
                </c:pt>
                <c:pt idx="647">
                  <c:v>0.08</c:v>
                </c:pt>
                <c:pt idx="648">
                  <c:v>0.08</c:v>
                </c:pt>
                <c:pt idx="649">
                  <c:v>0.08</c:v>
                </c:pt>
                <c:pt idx="650">
                  <c:v>0.08</c:v>
                </c:pt>
                <c:pt idx="651">
                  <c:v>0.08</c:v>
                </c:pt>
                <c:pt idx="652">
                  <c:v>0.08</c:v>
                </c:pt>
                <c:pt idx="653">
                  <c:v>0.08</c:v>
                </c:pt>
                <c:pt idx="654">
                  <c:v>0.08</c:v>
                </c:pt>
                <c:pt idx="655">
                  <c:v>0.08</c:v>
                </c:pt>
                <c:pt idx="656">
                  <c:v>0.08</c:v>
                </c:pt>
                <c:pt idx="657">
                  <c:v>0.08</c:v>
                </c:pt>
                <c:pt idx="658">
                  <c:v>0.08</c:v>
                </c:pt>
                <c:pt idx="659">
                  <c:v>0.08</c:v>
                </c:pt>
                <c:pt idx="660">
                  <c:v>0.08</c:v>
                </c:pt>
                <c:pt idx="661">
                  <c:v>0.08</c:v>
                </c:pt>
                <c:pt idx="662">
                  <c:v>0.08</c:v>
                </c:pt>
                <c:pt idx="663">
                  <c:v>0.08</c:v>
                </c:pt>
                <c:pt idx="664">
                  <c:v>0.08</c:v>
                </c:pt>
                <c:pt idx="665">
                  <c:v>0.08</c:v>
                </c:pt>
                <c:pt idx="666">
                  <c:v>0.08</c:v>
                </c:pt>
                <c:pt idx="667">
                  <c:v>0.08</c:v>
                </c:pt>
                <c:pt idx="668">
                  <c:v>0.08</c:v>
                </c:pt>
                <c:pt idx="669">
                  <c:v>0.08</c:v>
                </c:pt>
                <c:pt idx="670">
                  <c:v>0.08</c:v>
                </c:pt>
                <c:pt idx="671">
                  <c:v>0.08</c:v>
                </c:pt>
                <c:pt idx="672">
                  <c:v>0.08</c:v>
                </c:pt>
                <c:pt idx="673">
                  <c:v>0.08</c:v>
                </c:pt>
                <c:pt idx="674">
                  <c:v>0.08</c:v>
                </c:pt>
                <c:pt idx="675">
                  <c:v>0.08</c:v>
                </c:pt>
                <c:pt idx="676">
                  <c:v>0.08</c:v>
                </c:pt>
                <c:pt idx="677">
                  <c:v>0.08</c:v>
                </c:pt>
                <c:pt idx="678">
                  <c:v>0.08</c:v>
                </c:pt>
                <c:pt idx="679">
                  <c:v>0.08</c:v>
                </c:pt>
                <c:pt idx="680">
                  <c:v>0.08</c:v>
                </c:pt>
                <c:pt idx="681">
                  <c:v>0.08</c:v>
                </c:pt>
                <c:pt idx="682">
                  <c:v>0.08</c:v>
                </c:pt>
                <c:pt idx="683">
                  <c:v>0.08</c:v>
                </c:pt>
                <c:pt idx="684">
                  <c:v>0.08</c:v>
                </c:pt>
                <c:pt idx="685">
                  <c:v>0.08</c:v>
                </c:pt>
                <c:pt idx="686">
                  <c:v>0.08</c:v>
                </c:pt>
                <c:pt idx="687">
                  <c:v>0.08</c:v>
                </c:pt>
                <c:pt idx="688">
                  <c:v>0.08</c:v>
                </c:pt>
                <c:pt idx="689">
                  <c:v>0.08</c:v>
                </c:pt>
                <c:pt idx="690">
                  <c:v>0.08</c:v>
                </c:pt>
                <c:pt idx="691">
                  <c:v>0.08</c:v>
                </c:pt>
                <c:pt idx="692">
                  <c:v>0.08</c:v>
                </c:pt>
                <c:pt idx="693">
                  <c:v>0.08</c:v>
                </c:pt>
                <c:pt idx="694">
                  <c:v>0.08</c:v>
                </c:pt>
                <c:pt idx="695">
                  <c:v>0.08</c:v>
                </c:pt>
                <c:pt idx="696">
                  <c:v>0.08</c:v>
                </c:pt>
                <c:pt idx="697">
                  <c:v>0.08</c:v>
                </c:pt>
                <c:pt idx="698">
                  <c:v>0.08</c:v>
                </c:pt>
              </c:numCache>
            </c:numRef>
          </c:yVal>
          <c:smooth val="1"/>
        </c:ser>
        <c:ser>
          <c:idx val="29"/>
          <c:order val="2"/>
          <c:tx>
            <c:strRef>
              <c:f>Calculations!$AH$36</c:f>
              <c:strCache>
                <c:ptCount val="1"/>
                <c:pt idx="0">
                  <c:v>Ftarget</c:v>
                </c:pt>
              </c:strCache>
            </c:strRef>
          </c:tx>
          <c:spPr>
            <a:ln w="25400">
              <a:solidFill>
                <a:srgbClr val="993366"/>
              </a:solidFill>
              <a:prstDash val="lgDash"/>
            </a:ln>
          </c:spPr>
          <c:marker>
            <c:symbol val="none"/>
          </c:marker>
          <c:dLbls>
            <c:dLbl>
              <c:idx val="0"/>
              <c:layout>
                <c:manualLayout>
                  <c:x val="-5.9487819828649556E-2"/>
                  <c:y val="-6.217007877595928E-2"/>
                </c:manualLayout>
              </c:layout>
              <c:tx>
                <c:rich>
                  <a:bodyPr/>
                  <a:lstStyle/>
                  <a:p>
                    <a:pPr>
                      <a:defRPr sz="975" b="0" i="0" u="none" strike="noStrike" baseline="0">
                        <a:solidFill>
                          <a:srgbClr val="000000"/>
                        </a:solidFill>
                        <a:latin typeface="Arial"/>
                        <a:ea typeface="Arial"/>
                        <a:cs typeface="Arial"/>
                      </a:defRPr>
                    </a:pPr>
                    <a:r>
                      <a:rPr lang="en-US"/>
                      <a:t>Feffective</a:t>
                    </a:r>
                  </a:p>
                </c:rich>
              </c:tx>
              <c:spPr>
                <a:noFill/>
                <a:ln w="25400">
                  <a:noFill/>
                </a:ln>
              </c:spPr>
              <c:dLblPos val="r"/>
            </c:dLbl>
            <c:delete val="1"/>
          </c:dLbls>
          <c:xVal>
            <c:numRef>
              <c:f>Calculations!$AH$37:$AH$38</c:f>
              <c:numCache>
                <c:formatCode>0.000E+00</c:formatCode>
                <c:ptCount val="2"/>
                <c:pt idx="0">
                  <c:v>48746286.50383319</c:v>
                </c:pt>
                <c:pt idx="1">
                  <c:v>48746286.50383319</c:v>
                </c:pt>
              </c:numCache>
            </c:numRef>
          </c:xVal>
          <c:yVal>
            <c:numRef>
              <c:f>Calculations!$AI$37:$AI$38</c:f>
              <c:numCache>
                <c:formatCode>General</c:formatCode>
                <c:ptCount val="2"/>
                <c:pt idx="0">
                  <c:v>1E-3</c:v>
                </c:pt>
                <c:pt idx="1">
                  <c:v>100</c:v>
                </c:pt>
              </c:numCache>
            </c:numRef>
          </c:yVal>
          <c:smooth val="1"/>
        </c:ser>
        <c:axId val="85962112"/>
        <c:axId val="85792256"/>
      </c:scatterChart>
      <c:valAx>
        <c:axId val="85962112"/>
        <c:scaling>
          <c:logBase val="10"/>
          <c:orientation val="minMax"/>
          <c:max val="1000000000"/>
          <c:min val="1000"/>
        </c:scaling>
        <c:axPos val="b"/>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en-US"/>
                  <a:t>Frequency (Hz)</a:t>
                </a:r>
              </a:p>
            </c:rich>
          </c:tx>
          <c:layout>
            <c:manualLayout>
              <c:xMode val="edge"/>
              <c:yMode val="edge"/>
              <c:x val="0.43605958060273908"/>
              <c:y val="0.89597456358223659"/>
            </c:manualLayout>
          </c:layout>
          <c:spPr>
            <a:noFill/>
            <a:ln w="25400">
              <a:noFill/>
            </a:ln>
          </c:spPr>
        </c:title>
        <c:numFmt formatCode="0E+0" sourceLinked="0"/>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5792256"/>
        <c:crossesAt val="1.0000000000000002E-4"/>
        <c:crossBetween val="midCat"/>
      </c:valAx>
      <c:valAx>
        <c:axId val="85792256"/>
        <c:scaling>
          <c:logBase val="10"/>
          <c:orientation val="minMax"/>
          <c:max val="10"/>
          <c:min val="1.0000000000000002E-3"/>
        </c:scaling>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900" b="1" i="0" u="none" strike="noStrike" baseline="0">
                    <a:solidFill>
                      <a:srgbClr val="000000"/>
                    </a:solidFill>
                    <a:latin typeface="Arial"/>
                    <a:cs typeface="Arial"/>
                  </a:rPr>
                  <a:t>Impedance (</a:t>
                </a:r>
                <a:r>
                  <a:rPr lang="el-GR" sz="900" b="1" i="0" u="none" strike="noStrike" baseline="0">
                    <a:solidFill>
                      <a:srgbClr val="000000"/>
                    </a:solidFill>
                    <a:latin typeface="Arial"/>
                    <a:cs typeface="Arial"/>
                  </a:rPr>
                  <a:t>Ω) </a:t>
                </a:r>
              </a:p>
            </c:rich>
          </c:tx>
          <c:layout>
            <c:manualLayout>
              <c:xMode val="edge"/>
              <c:yMode val="edge"/>
              <c:x val="1.0482180293501052E-2"/>
              <c:y val="0.28187954693582767"/>
            </c:manualLayout>
          </c:layout>
          <c:spPr>
            <a:noFill/>
            <a:ln w="25400">
              <a:noFill/>
            </a:ln>
          </c:spPr>
        </c:title>
        <c:numFmt formatCode="General" sourceLinked="0"/>
        <c:minorTickMark val="in"/>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85962112"/>
        <c:crosses val="autoZero"/>
        <c:crossBetween val="midCat"/>
      </c:valAx>
      <c:spPr>
        <a:solidFill>
          <a:srgbClr val="FFFFFF"/>
        </a:solidFill>
        <a:ln w="12700">
          <a:solidFill>
            <a:srgbClr val="000000"/>
          </a:solidFill>
          <a:prstDash val="solid"/>
        </a:ln>
      </c:spPr>
    </c:plotArea>
    <c:plotVisOnly val="1"/>
    <c:dispBlanksAs val="gap"/>
  </c:chart>
  <c:spPr>
    <a:solidFill>
      <a:srgbClr val="C0C0C0"/>
    </a:solid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392176761980625"/>
          <c:y val="4.7353760445682479E-2"/>
          <c:w val="0.84902123357313519"/>
          <c:h val="0.80779944289693595"/>
        </c:manualLayout>
      </c:layout>
      <c:scatterChart>
        <c:scatterStyle val="smoothMarker"/>
        <c:ser>
          <c:idx val="2"/>
          <c:order val="0"/>
          <c:tx>
            <c:strRef>
              <c:f>Calculations!$B$36</c:f>
              <c:strCache>
                <c:ptCount val="1"/>
                <c:pt idx="0">
                  <c:v>Zvrm</c:v>
                </c:pt>
              </c:strCache>
            </c:strRef>
          </c:tx>
          <c:spPr>
            <a:ln w="12700">
              <a:solidFill>
                <a:srgbClr val="FF6600"/>
              </a:solidFill>
              <a:prstDash val="solid"/>
            </a:ln>
          </c:spPr>
          <c:marker>
            <c:symbol val="none"/>
          </c:marker>
          <c:dPt>
            <c:idx val="667"/>
            <c:spPr>
              <a:ln w="28575">
                <a:noFill/>
              </a:ln>
            </c:spPr>
          </c:dPt>
          <c:dLbls>
            <c:dLbl>
              <c:idx val="667"/>
              <c:layout>
                <c:manualLayout>
                  <c:x val="-9.8268951675158256E-2"/>
                  <c:y val="1.7641597028783661E-2"/>
                </c:manualLayout>
              </c:layout>
              <c:tx>
                <c:rich>
                  <a:bodyPr rot="-2400000" vert="horz"/>
                  <a:lstStyle/>
                  <a:p>
                    <a:pPr algn="ctr">
                      <a:defRPr sz="800" b="1" i="0" u="none" strike="noStrike" baseline="0">
                        <a:solidFill>
                          <a:srgbClr val="FF6600"/>
                        </a:solidFill>
                        <a:latin typeface="Arial"/>
                        <a:ea typeface="Arial"/>
                        <a:cs typeface="Arial"/>
                      </a:defRPr>
                    </a:pPr>
                    <a:r>
                      <a:rPr lang="en-US"/>
                      <a:t>Zvrm</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Calculations!$B$37:$B$735</c:f>
              <c:numCache>
                <c:formatCode>0.000E+00</c:formatCode>
                <c:ptCount val="699"/>
                <c:pt idx="0">
                  <c:v>1.0019718603334127E-3</c:v>
                </c:pt>
                <c:pt idx="1">
                  <c:v>1.0020514419427577E-3</c:v>
                </c:pt>
                <c:pt idx="2">
                  <c:v>1.0021342319412416E-3</c:v>
                </c:pt>
                <c:pt idx="3">
                  <c:v>1.0022203593966408E-3</c:v>
                </c:pt>
                <c:pt idx="4">
                  <c:v>1.0023099585458647E-3</c:v>
                </c:pt>
                <c:pt idx="5">
                  <c:v>1.0024031690000891E-3</c:v>
                </c:pt>
                <c:pt idx="6">
                  <c:v>1.0025001359578794E-3</c:v>
                </c:pt>
                <c:pt idx="7">
                  <c:v>1.0026010104265941E-3</c:v>
                </c:pt>
                <c:pt idx="8">
                  <c:v>1.0027059494523848E-3</c:v>
                </c:pt>
                <c:pt idx="9">
                  <c:v>1.0028151163591042E-3</c:v>
                </c:pt>
                <c:pt idx="10">
                  <c:v>1.0029286809964586E-3</c:v>
                </c:pt>
                <c:pt idx="11">
                  <c:v>1.0030468199977375E-3</c:v>
                </c:pt>
                <c:pt idx="12">
                  <c:v>1.0031697170474795E-3</c:v>
                </c:pt>
                <c:pt idx="13">
                  <c:v>1.0032975631594275E-3</c:v>
                </c:pt>
                <c:pt idx="14">
                  <c:v>1.0034305569651583E-3</c:v>
                </c:pt>
                <c:pt idx="15">
                  <c:v>1.0035689050137636E-3</c:v>
                </c:pt>
                <c:pt idx="16">
                  <c:v>1.0037128220829849E-3</c:v>
                </c:pt>
                <c:pt idx="17">
                  <c:v>1.0038625315022104E-3</c:v>
                </c:pt>
                <c:pt idx="18">
                  <c:v>1.0040182654877598E-3</c:v>
                </c:pt>
                <c:pt idx="19">
                  <c:v>1.0041802654908851E-3</c:v>
                </c:pt>
                <c:pt idx="20">
                  <c:v>1.0043487825589469E-3</c:v>
                </c:pt>
                <c:pt idx="21">
                  <c:v>1.0045240777102138E-3</c:v>
                </c:pt>
                <c:pt idx="22">
                  <c:v>1.0047064223227687E-3</c:v>
                </c:pt>
                <c:pt idx="23">
                  <c:v>1.0048960985380056E-3</c:v>
                </c:pt>
                <c:pt idx="24">
                  <c:v>1.005093399679216E-3</c:v>
                </c:pt>
                <c:pt idx="25">
                  <c:v>1.00529863068578E-3</c:v>
                </c:pt>
                <c:pt idx="26">
                  <c:v>1.0055121085634899E-3</c:v>
                </c:pt>
                <c:pt idx="27">
                  <c:v>1.0057341628515435E-3</c:v>
                </c:pt>
                <c:pt idx="28">
                  <c:v>1.0059651361067606E-3</c:v>
                </c:pt>
                <c:pt idx="29">
                  <c:v>1.0062053844055946E-3</c:v>
                </c:pt>
                <c:pt idx="30">
                  <c:v>1.0064552778645086E-3</c:v>
                </c:pt>
                <c:pt idx="31">
                  <c:v>1.006715201179318E-3</c:v>
                </c:pt>
                <c:pt idx="32">
                  <c:v>1.0069855541840953E-3</c:v>
                </c:pt>
                <c:pt idx="33">
                  <c:v>1.0072667524302595E-3</c:v>
                </c:pt>
                <c:pt idx="34">
                  <c:v>1.0075592277864751E-3</c:v>
                </c:pt>
                <c:pt idx="35">
                  <c:v>1.0078634290600014E-3</c:v>
                </c:pt>
                <c:pt idx="36">
                  <c:v>1.0081798226401393E-3</c:v>
                </c:pt>
                <c:pt idx="37">
                  <c:v>1.0085088931644391E-3</c:v>
                </c:pt>
                <c:pt idx="38">
                  <c:v>1.0088511442083361E-3</c:v>
                </c:pt>
                <c:pt idx="39">
                  <c:v>1.0092070989988907E-3</c:v>
                </c:pt>
                <c:pt idx="40">
                  <c:v>1.0095773011533165E-3</c:v>
                </c:pt>
                <c:pt idx="41">
                  <c:v>1.0099623154429956E-3</c:v>
                </c:pt>
                <c:pt idx="42">
                  <c:v>1.0103627285836616E-3</c:v>
                </c:pt>
                <c:pt idx="43">
                  <c:v>1.0107791500524668E-3</c:v>
                </c:pt>
                <c:pt idx="44">
                  <c:v>1.0112122129326221E-3</c:v>
                </c:pt>
                <c:pt idx="45">
                  <c:v>1.0116625747863207E-3</c:v>
                </c:pt>
                <c:pt idx="46">
                  <c:v>1.0121309185566404E-3</c:v>
                </c:pt>
                <c:pt idx="47">
                  <c:v>1.0126179534991273E-3</c:v>
                </c:pt>
                <c:pt idx="48">
                  <c:v>1.0131244161437482E-3</c:v>
                </c:pt>
                <c:pt idx="49">
                  <c:v>1.0136510712879011E-3</c:v>
                </c:pt>
                <c:pt idx="50">
                  <c:v>1.0141987130211532E-3</c:v>
                </c:pt>
                <c:pt idx="51">
                  <c:v>1.014768165782368E-3</c:v>
                </c:pt>
                <c:pt idx="52">
                  <c:v>1.0153602854498683E-3</c:v>
                </c:pt>
                <c:pt idx="53">
                  <c:v>1.0159759604652558E-3</c:v>
                </c:pt>
                <c:pt idx="54">
                  <c:v>1.0166161129914911E-3</c:v>
                </c:pt>
                <c:pt idx="55">
                  <c:v>1.0172817001058081E-3</c:v>
                </c:pt>
                <c:pt idx="56">
                  <c:v>1.0179737150280048E-3</c:v>
                </c:pt>
                <c:pt idx="57">
                  <c:v>1.0186931883846232E-3</c:v>
                </c:pt>
                <c:pt idx="58">
                  <c:v>1.0194411895094798E-3</c:v>
                </c:pt>
                <c:pt idx="59">
                  <c:v>1.020218827780977E-3</c:v>
                </c:pt>
                <c:pt idx="60">
                  <c:v>1.0210272539965648E-3</c:v>
                </c:pt>
                <c:pt idx="61">
                  <c:v>1.0218676617846745E-3</c:v>
                </c:pt>
                <c:pt idx="62">
                  <c:v>1.0227412890543774E-3</c:v>
                </c:pt>
                <c:pt idx="63">
                  <c:v>1.0236494194829637E-3</c:v>
                </c:pt>
                <c:pt idx="64">
                  <c:v>1.0245933840415543E-3</c:v>
                </c:pt>
                <c:pt idx="65">
                  <c:v>1.0255745625587843E-3</c:v>
                </c:pt>
                <c:pt idx="66">
                  <c:v>1.0265943853225064E-3</c:v>
                </c:pt>
                <c:pt idx="67">
                  <c:v>1.0276543347193707E-3</c:v>
                </c:pt>
                <c:pt idx="68">
                  <c:v>1.0287559469120361E-3</c:v>
                </c:pt>
                <c:pt idx="69">
                  <c:v>1.029900813553654E-3</c:v>
                </c:pt>
                <c:pt idx="70">
                  <c:v>1.0310905835391577E-3</c:v>
                </c:pt>
                <c:pt idx="71">
                  <c:v>1.032326964792759E-3</c:v>
                </c:pt>
                <c:pt idx="72">
                  <c:v>1.0336117260909218E-3</c:v>
                </c:pt>
                <c:pt idx="73">
                  <c:v>1.0349466989199427E-3</c:v>
                </c:pt>
                <c:pt idx="74">
                  <c:v>1.0363337793671207E-3</c:v>
                </c:pt>
                <c:pt idx="75">
                  <c:v>1.0377749300443408E-3</c:v>
                </c:pt>
                <c:pt idx="76">
                  <c:v>1.0392721820427263E-3</c:v>
                </c:pt>
                <c:pt idx="77">
                  <c:v>1.0408276369168483E-3</c:v>
                </c:pt>
                <c:pt idx="78">
                  <c:v>1.0424434686967994E-3</c:v>
                </c:pt>
                <c:pt idx="79">
                  <c:v>1.0441219259262448E-3</c:v>
                </c:pt>
                <c:pt idx="80">
                  <c:v>1.0458653337243799E-3</c:v>
                </c:pt>
                <c:pt idx="81">
                  <c:v>1.0476760958695102E-3</c:v>
                </c:pt>
                <c:pt idx="82">
                  <c:v>1.049556696901781E-3</c:v>
                </c:pt>
                <c:pt idx="83">
                  <c:v>1.051509704242351E-3</c:v>
                </c:pt>
                <c:pt idx="84">
                  <c:v>1.0535377703261126E-3</c:v>
                </c:pt>
                <c:pt idx="85">
                  <c:v>1.0556436347448255E-3</c:v>
                </c:pt>
                <c:pt idx="86">
                  <c:v>1.0578301263973284E-3</c:v>
                </c:pt>
                <c:pt idx="87">
                  <c:v>1.0601001656432591E-3</c:v>
                </c:pt>
                <c:pt idx="88">
                  <c:v>1.0624567664565079E-3</c:v>
                </c:pt>
                <c:pt idx="89">
                  <c:v>1.0649030385744154E-3</c:v>
                </c:pt>
                <c:pt idx="90">
                  <c:v>1.0674421896385068E-3</c:v>
                </c:pt>
                <c:pt idx="91">
                  <c:v>1.0700775273223655E-3</c:v>
                </c:pt>
                <c:pt idx="92">
                  <c:v>1.0728124614420519E-3</c:v>
                </c:pt>
                <c:pt idx="93">
                  <c:v>1.0756505060442905E-3</c:v>
                </c:pt>
                <c:pt idx="94">
                  <c:v>1.0785952814674896E-3</c:v>
                </c:pt>
                <c:pt idx="95">
                  <c:v>1.0816505163705012E-3</c:v>
                </c:pt>
                <c:pt idx="96">
                  <c:v>1.0848200497239073E-3</c:v>
                </c:pt>
                <c:pt idx="97">
                  <c:v>1.0881078327585063E-3</c:v>
                </c:pt>
                <c:pt idx="98">
                  <c:v>1.0915179308655968E-3</c:v>
                </c:pt>
                <c:pt idx="99">
                  <c:v>1.0950545254436049E-3</c:v>
                </c:pt>
                <c:pt idx="100">
                  <c:v>1.0987219156855738E-3</c:v>
                </c:pt>
                <c:pt idx="101">
                  <c:v>1.1025245203020618E-3</c:v>
                </c:pt>
                <c:pt idx="102">
                  <c:v>1.1064668791740358E-3</c:v>
                </c:pt>
                <c:pt idx="103">
                  <c:v>1.1105536549304491E-3</c:v>
                </c:pt>
                <c:pt idx="104">
                  <c:v>1.1147896344453271E-3</c:v>
                </c:pt>
                <c:pt idx="105">
                  <c:v>1.1191797302493656E-3</c:v>
                </c:pt>
                <c:pt idx="106">
                  <c:v>1.1237289818512848E-3</c:v>
                </c:pt>
                <c:pt idx="107">
                  <c:v>1.1284425569644593E-3</c:v>
                </c:pt>
                <c:pt idx="108">
                  <c:v>1.1333257526346843E-3</c:v>
                </c:pt>
                <c:pt idx="109">
                  <c:v>1.1383839962653228E-3</c:v>
                </c:pt>
                <c:pt idx="110">
                  <c:v>1.1436228465365268E-3</c:v>
                </c:pt>
                <c:pt idx="111">
                  <c:v>1.1490479942157196E-3</c:v>
                </c:pt>
                <c:pt idx="112">
                  <c:v>1.1546652628570844E-3</c:v>
                </c:pt>
                <c:pt idx="113">
                  <c:v>1.1604806093884E-3</c:v>
                </c:pt>
                <c:pt idx="114">
                  <c:v>1.1665001245842357E-3</c:v>
                </c:pt>
                <c:pt idx="115">
                  <c:v>1.172730033425213E-3</c:v>
                </c:pt>
                <c:pt idx="116">
                  <c:v>1.179176695343798E-3</c:v>
                </c:pt>
                <c:pt idx="117">
                  <c:v>1.1858466043578881E-3</c:v>
                </c:pt>
                <c:pt idx="118">
                  <c:v>1.1927463890942808E-3</c:v>
                </c:pt>
                <c:pt idx="119">
                  <c:v>1.1998828127049836E-3</c:v>
                </c:pt>
                <c:pt idx="120">
                  <c:v>1.2072627726802088E-3</c:v>
                </c:pt>
                <c:pt idx="121">
                  <c:v>1.214893300562813E-3</c:v>
                </c:pt>
                <c:pt idx="122">
                  <c:v>1.2227815615698508E-3</c:v>
                </c:pt>
                <c:pt idx="123">
                  <c:v>1.2309348541278443E-3</c:v>
                </c:pt>
                <c:pt idx="124">
                  <c:v>1.239360609329282E-3</c:v>
                </c:pt>
                <c:pt idx="125">
                  <c:v>1.2480663903187657E-3</c:v>
                </c:pt>
                <c:pt idx="126">
                  <c:v>1.257059891618098E-3</c:v>
                </c:pt>
                <c:pt idx="127">
                  <c:v>1.2663489384004498E-3</c:v>
                </c:pt>
                <c:pt idx="128">
                  <c:v>1.2759414857245526E-3</c:v>
                </c:pt>
                <c:pt idx="129">
                  <c:v>1.2858456177405962E-3</c:v>
                </c:pt>
                <c:pt idx="130">
                  <c:v>1.2960695468802084E-3</c:v>
                </c:pt>
                <c:pt idx="131">
                  <c:v>1.3066216130435083E-3</c:v>
                </c:pt>
                <c:pt idx="132">
                  <c:v>1.3175102827967548E-3</c:v>
                </c:pt>
                <c:pt idx="133">
                  <c:v>1.3287441485945676E-3</c:v>
                </c:pt>
                <c:pt idx="134">
                  <c:v>1.3403319280410522E-3</c:v>
                </c:pt>
                <c:pt idx="135">
                  <c:v>1.3522824632044243E-3</c:v>
                </c:pt>
                <c:pt idx="136">
                  <c:v>1.3646047199998795E-3</c:v>
                </c:pt>
                <c:pt idx="137">
                  <c:v>1.3773077876555141E-3</c:v>
                </c:pt>
                <c:pt idx="138">
                  <c:v>1.3904008782760324E-3</c:v>
                </c:pt>
                <c:pt idx="139">
                  <c:v>1.4038933265188337E-3</c:v>
                </c:pt>
                <c:pt idx="140">
                  <c:v>1.4177945893967786E-3</c:v>
                </c:pt>
                <c:pt idx="141">
                  <c:v>1.4321142462215715E-3</c:v>
                </c:pt>
                <c:pt idx="142">
                  <c:v>1.4468619987012246E-3</c:v>
                </c:pt>
                <c:pt idx="143">
                  <c:v>1.4620476712044811E-3</c:v>
                </c:pt>
                <c:pt idx="144">
                  <c:v>1.477681211204424E-3</c:v>
                </c:pt>
                <c:pt idx="145">
                  <c:v>1.4937726899127638E-3</c:v>
                </c:pt>
                <c:pt idx="146">
                  <c:v>1.5103323031154556E-3</c:v>
                </c:pt>
                <c:pt idx="147">
                  <c:v>1.5273703722194333E-3</c:v>
                </c:pt>
                <c:pt idx="148">
                  <c:v>1.544897345519324E-3</c:v>
                </c:pt>
                <c:pt idx="149">
                  <c:v>1.5629237996919864E-3</c:v>
                </c:pt>
                <c:pt idx="150">
                  <c:v>1.5814604415257561E-3</c:v>
                </c:pt>
                <c:pt idx="151">
                  <c:v>1.6005181098902061E-3</c:v>
                </c:pt>
                <c:pt idx="152">
                  <c:v>1.6201077779512119E-3</c:v>
                </c:pt>
                <c:pt idx="153">
                  <c:v>1.6402405556350584E-3</c:v>
                </c:pt>
                <c:pt idx="154">
                  <c:v>1.6609276923442954E-3</c:v>
                </c:pt>
                <c:pt idx="155">
                  <c:v>1.682180579927039E-3</c:v>
                </c:pt>
                <c:pt idx="156">
                  <c:v>1.7040107559004463E-3</c:v>
                </c:pt>
                <c:pt idx="157">
                  <c:v>1.7264299069281318E-3</c:v>
                </c:pt>
                <c:pt idx="158">
                  <c:v>1.7494498725504329E-3</c:v>
                </c:pt>
                <c:pt idx="159">
                  <c:v>1.7730826491655775E-3</c:v>
                </c:pt>
                <c:pt idx="160">
                  <c:v>1.797340394259032E-3</c:v>
                </c:pt>
                <c:pt idx="161">
                  <c:v>1.8222354308776224E-3</c:v>
                </c:pt>
                <c:pt idx="162">
                  <c:v>1.8477802523443642E-3</c:v>
                </c:pt>
                <c:pt idx="163">
                  <c:v>1.8739875272093831E-3</c:v>
                </c:pt>
                <c:pt idx="164">
                  <c:v>1.9008701044318215E-3</c:v>
                </c:pt>
                <c:pt idx="165">
                  <c:v>1.9284410187872273E-3</c:v>
                </c:pt>
                <c:pt idx="166">
                  <c:v>1.9567134964945535E-3</c:v>
                </c:pt>
                <c:pt idx="167">
                  <c:v>1.9857009610566856E-3</c:v>
                </c:pt>
                <c:pt idx="168">
                  <c:v>2.0154170393081924E-3</c:v>
                </c:pt>
                <c:pt idx="169">
                  <c:v>2.0458755676639002E-3</c:v>
                </c:pt>
                <c:pt idx="170">
                  <c:v>2.0770905985618426E-3</c:v>
                </c:pt>
                <c:pt idx="171">
                  <c:v>2.1090764070941588E-3</c:v>
                </c:pt>
                <c:pt idx="172">
                  <c:v>2.1418474978195908E-3</c:v>
                </c:pt>
                <c:pt idx="173">
                  <c:v>2.175418611751368E-3</c:v>
                </c:pt>
                <c:pt idx="174">
                  <c:v>2.2098047335144706E-3</c:v>
                </c:pt>
                <c:pt idx="175">
                  <c:v>2.2450210986664654E-3</c:v>
                </c:pt>
                <c:pt idx="176">
                  <c:v>2.2810832011764225E-3</c:v>
                </c:pt>
                <c:pt idx="177">
                  <c:v>2.3180068010567011E-3</c:v>
                </c:pt>
                <c:pt idx="178">
                  <c:v>2.3558079321427759E-3</c:v>
                </c:pt>
                <c:pt idx="179">
                  <c:v>2.3945029100165978E-3</c:v>
                </c:pt>
                <c:pt idx="180">
                  <c:v>2.4341083400694192E-3</c:v>
                </c:pt>
                <c:pt idx="181">
                  <c:v>2.4746411257004124E-3</c:v>
                </c:pt>
                <c:pt idx="182">
                  <c:v>2.516118476647814E-3</c:v>
                </c:pt>
                <c:pt idx="183">
                  <c:v>2.5585579174498023E-3</c:v>
                </c:pt>
                <c:pt idx="184">
                  <c:v>2.6019772960327015E-3</c:v>
                </c:pt>
                <c:pt idx="185">
                  <c:v>2.6463947924246045E-3</c:v>
                </c:pt>
                <c:pt idx="186">
                  <c:v>2.6918289275928917E-3</c:v>
                </c:pt>
                <c:pt idx="187">
                  <c:v>2.738298572404606E-3</c:v>
                </c:pt>
                <c:pt idx="188">
                  <c:v>2.7858229567090369E-3</c:v>
                </c:pt>
                <c:pt idx="189">
                  <c:v>2.834421678542311E-3</c:v>
                </c:pt>
                <c:pt idx="190">
                  <c:v>2.884114713454193E-3</c:v>
                </c:pt>
                <c:pt idx="191">
                  <c:v>2.9349224239576797E-3</c:v>
                </c:pt>
                <c:pt idx="192">
                  <c:v>2.986865569102411E-3</c:v>
                </c:pt>
                <c:pt idx="193">
                  <c:v>3.0399653141732061E-3</c:v>
                </c:pt>
                <c:pt idx="194">
                  <c:v>3.0942432405154903E-3</c:v>
                </c:pt>
                <c:pt idx="195">
                  <c:v>3.1497213554896293E-3</c:v>
                </c:pt>
                <c:pt idx="196">
                  <c:v>3.2064221025565878E-3</c:v>
                </c:pt>
                <c:pt idx="197">
                  <c:v>3.2643683714975932E-3</c:v>
                </c:pt>
                <c:pt idx="198">
                  <c:v>3.3235835087707874E-3</c:v>
                </c:pt>
                <c:pt idx="199">
                  <c:v>3.384091328008152E-3</c:v>
                </c:pt>
                <c:pt idx="200">
                  <c:v>3.4459161206562322E-3</c:v>
                </c:pt>
                <c:pt idx="201">
                  <c:v>3.5090826667644459E-3</c:v>
                </c:pt>
                <c:pt idx="202">
                  <c:v>3.5736162459249895E-3</c:v>
                </c:pt>
                <c:pt idx="203">
                  <c:v>3.6395426483685879E-3</c:v>
                </c:pt>
                <c:pt idx="204">
                  <c:v>3.7068881862205266E-3</c:v>
                </c:pt>
                <c:pt idx="205">
                  <c:v>3.7756797049216203E-3</c:v>
                </c:pt>
                <c:pt idx="206">
                  <c:v>3.8459445948189311E-3</c:v>
                </c:pt>
                <c:pt idx="207">
                  <c:v>3.9177108029312471E-3</c:v>
                </c:pt>
                <c:pt idx="208">
                  <c:v>3.991006844894473E-3</c:v>
                </c:pt>
                <c:pt idx="209">
                  <c:v>4.065861817092252E-3</c:v>
                </c:pt>
                <c:pt idx="210">
                  <c:v>4.1423054089772928E-3</c:v>
                </c:pt>
                <c:pt idx="211">
                  <c:v>4.2203679155889632E-3</c:v>
                </c:pt>
                <c:pt idx="212">
                  <c:v>4.3000802502729208E-3</c:v>
                </c:pt>
                <c:pt idx="213">
                  <c:v>4.3814739576085822E-3</c:v>
                </c:pt>
                <c:pt idx="214">
                  <c:v>4.4645812265504568E-3</c:v>
                </c:pt>
                <c:pt idx="215">
                  <c:v>4.5494349037893548E-3</c:v>
                </c:pt>
                <c:pt idx="216">
                  <c:v>4.6360685073397094E-3</c:v>
                </c:pt>
                <c:pt idx="217">
                  <c:v>4.724516240359306E-3</c:v>
                </c:pt>
                <c:pt idx="218">
                  <c:v>4.8148130052077555E-3</c:v>
                </c:pt>
                <c:pt idx="219">
                  <c:v>4.9069944177502905E-3</c:v>
                </c:pt>
                <c:pt idx="220">
                  <c:v>5.001096821913382E-3</c:v>
                </c:pt>
                <c:pt idx="221">
                  <c:v>5.0971573044989588E-3</c:v>
                </c:pt>
                <c:pt idx="222">
                  <c:v>5.1952137102639099E-3</c:v>
                </c:pt>
                <c:pt idx="223">
                  <c:v>5.2953046572718349E-3</c:v>
                </c:pt>
                <c:pt idx="224">
                  <c:v>5.3974695525239513E-3</c:v>
                </c:pt>
                <c:pt idx="225">
                  <c:v>5.5017486078762449E-3</c:v>
                </c:pt>
                <c:pt idx="226">
                  <c:v>5.6081828562500212E-3</c:v>
                </c:pt>
                <c:pt idx="227">
                  <c:v>5.716814168143106E-3</c:v>
                </c:pt>
                <c:pt idx="228">
                  <c:v>5.8276852684490659E-3</c:v>
                </c:pt>
                <c:pt idx="229">
                  <c:v>5.9408397535918624E-3</c:v>
                </c:pt>
                <c:pt idx="230">
                  <c:v>6.0563221089835429E-3</c:v>
                </c:pt>
                <c:pt idx="231">
                  <c:v>6.1741777268125748E-3</c:v>
                </c:pt>
                <c:pt idx="232">
                  <c:v>6.2944529241706262E-3</c:v>
                </c:pt>
                <c:pt idx="233">
                  <c:v>6.4171949615256354E-3</c:v>
                </c:pt>
                <c:pt idx="234">
                  <c:v>6.5424520615491632E-3</c:v>
                </c:pt>
                <c:pt idx="235">
                  <c:v>6.6702734283061215E-3</c:v>
                </c:pt>
                <c:pt idx="236">
                  <c:v>6.8007092668150955E-3</c:v>
                </c:pt>
                <c:pt idx="237">
                  <c:v>6.9338108029875778E-3</c:v>
                </c:pt>
                <c:pt idx="238">
                  <c:v>7.0696303039545815E-3</c:v>
                </c:pt>
                <c:pt idx="239">
                  <c:v>7.2082210987892519E-3</c:v>
                </c:pt>
                <c:pt idx="240">
                  <c:v>7.3496375996341037E-3</c:v>
                </c:pt>
                <c:pt idx="241">
                  <c:v>7.4939353232418519E-3</c:v>
                </c:pt>
                <c:pt idx="242">
                  <c:v>7.6411709129387238E-3</c:v>
                </c:pt>
                <c:pt idx="243">
                  <c:v>7.7914021610194627E-3</c:v>
                </c:pt>
                <c:pt idx="244">
                  <c:v>7.9446880315832552E-3</c:v>
                </c:pt>
                <c:pt idx="245">
                  <c:v>8.1010886838200433E-3</c:v>
                </c:pt>
                <c:pt idx="246">
                  <c:v>8.2606654957568075E-3</c:v>
                </c:pt>
                <c:pt idx="247">
                  <c:v>8.4234810884735601E-3</c:v>
                </c:pt>
                <c:pt idx="248">
                  <c:v>8.589599350798947E-3</c:v>
                </c:pt>
                <c:pt idx="249">
                  <c:v>8.7590854644956206E-3</c:v>
                </c:pt>
                <c:pt idx="250">
                  <c:v>8.9320059299455093E-3</c:v>
                </c:pt>
                <c:pt idx="251">
                  <c:v>9.108428592345558E-3</c:v>
                </c:pt>
                <c:pt idx="252">
                  <c:v>9.2884226684244453E-3</c:v>
                </c:pt>
                <c:pt idx="253">
                  <c:v>9.4720587736911808E-3</c:v>
                </c:pt>
                <c:pt idx="254">
                  <c:v>9.6594089502264786E-3</c:v>
                </c:pt>
                <c:pt idx="255">
                  <c:v>9.8505466950282068E-3</c:v>
                </c:pt>
                <c:pt idx="256">
                  <c:v>1.0045546988922243E-2</c:v>
                </c:pt>
                <c:pt idx="257">
                  <c:v>1.0244486326050378E-2</c:v>
                </c:pt>
                <c:pt idx="258">
                  <c:v>1.0447442743947074E-2</c:v>
                </c:pt>
                <c:pt idx="259">
                  <c:v>1.0654495854217115E-2</c:v>
                </c:pt>
                <c:pt idx="260">
                  <c:v>1.0865726873826432E-2</c:v>
                </c:pt>
                <c:pt idx="261">
                  <c:v>1.1081218657018563E-2</c:v>
                </c:pt>
                <c:pt idx="262">
                  <c:v>1.1301055727869517E-2</c:v>
                </c:pt>
                <c:pt idx="263">
                  <c:v>1.1525324313493943E-2</c:v>
                </c:pt>
                <c:pt idx="264">
                  <c:v>1.1754112377915899E-2</c:v>
                </c:pt>
                <c:pt idx="265">
                  <c:v>1.1987509656617587E-2</c:v>
                </c:pt>
                <c:pt idx="266">
                  <c:v>1.2225607691779859E-2</c:v>
                </c:pt>
                <c:pt idx="267">
                  <c:v>1.2468499868228433E-2</c:v>
                </c:pt>
                <c:pt idx="268">
                  <c:v>1.2716281450100045E-2</c:v>
                </c:pt>
                <c:pt idx="269">
                  <c:v>1.2969049618243125E-2</c:v>
                </c:pt>
                <c:pt idx="270">
                  <c:v>1.3226903508367723E-2</c:v>
                </c:pt>
                <c:pt idx="271">
                  <c:v>1.3489944249959859E-2</c:v>
                </c:pt>
                <c:pt idx="272">
                  <c:v>1.3758275005975602E-2</c:v>
                </c:pt>
                <c:pt idx="273">
                  <c:v>1.4032001013330603E-2</c:v>
                </c:pt>
                <c:pt idx="274">
                  <c:v>1.4311229624201085E-2</c:v>
                </c:pt>
                <c:pt idx="275">
                  <c:v>1.4596070348152541E-2</c:v>
                </c:pt>
                <c:pt idx="276">
                  <c:v>1.488663489511279E-2</c:v>
                </c:pt>
                <c:pt idx="277">
                  <c:v>1.5183037219206356E-2</c:v>
                </c:pt>
                <c:pt idx="278">
                  <c:v>1.5485393563467406E-2</c:v>
                </c:pt>
                <c:pt idx="279">
                  <c:v>1.5793822505448866E-2</c:v>
                </c:pt>
                <c:pt idx="280">
                  <c:v>1.6108445003745753E-2</c:v>
                </c:pt>
                <c:pt idx="281">
                  <c:v>1.6429384445450938E-2</c:v>
                </c:pt>
                <c:pt idx="282">
                  <c:v>1.6756766694562074E-2</c:v>
                </c:pt>
                <c:pt idx="283">
                  <c:v>1.7090720141358772E-2</c:v>
                </c:pt>
                <c:pt idx="284">
                  <c:v>1.7431375752769384E-2</c:v>
                </c:pt>
                <c:pt idx="285">
                  <c:v>1.7778867123747214E-2</c:v>
                </c:pt>
                <c:pt idx="286">
                  <c:v>1.8133330529676434E-2</c:v>
                </c:pt>
                <c:pt idx="287">
                  <c:v>1.8494904979828222E-2</c:v>
                </c:pt>
                <c:pt idx="288">
                  <c:v>1.8863732271888162E-2</c:v>
                </c:pt>
                <c:pt idx="289">
                  <c:v>1.9239957047576382E-2</c:v>
                </c:pt>
                <c:pt idx="290">
                  <c:v>1.9623726849382215E-2</c:v>
                </c:pt>
                <c:pt idx="291">
                  <c:v>2.0015192178435722E-2</c:v>
                </c:pt>
                <c:pt idx="292">
                  <c:v>2.0414506553538814E-2</c:v>
                </c:pt>
                <c:pt idx="293">
                  <c:v>2.0821826571379085E-2</c:v>
                </c:pt>
                <c:pt idx="294">
                  <c:v>2.1237311967950159E-2</c:v>
                </c:pt>
                <c:pt idx="295">
                  <c:v>2.1661125681202497E-2</c:v>
                </c:pt>
                <c:pt idx="296">
                  <c:v>2.2093433914949369E-2</c:v>
                </c:pt>
                <c:pt idx="297">
                  <c:v>2.253440620405308E-2</c:v>
                </c:pt>
                <c:pt idx="298">
                  <c:v>2.2984215480916999E-2</c:v>
                </c:pt>
                <c:pt idx="299">
                  <c:v>2.3443038143309471E-2</c:v>
                </c:pt>
                <c:pt idx="300">
                  <c:v>2.3911054123546393E-2</c:v>
                </c:pt>
                <c:pt idx="301">
                  <c:v>2.4388446959059354E-2</c:v>
                </c:pt>
                <c:pt idx="302">
                  <c:v>2.4875403864377265E-2</c:v>
                </c:pt>
                <c:pt idx="303">
                  <c:v>2.5372115804549615E-2</c:v>
                </c:pt>
                <c:pt idx="304">
                  <c:v>2.5878777570040194E-2</c:v>
                </c:pt>
                <c:pt idx="305">
                  <c:v>2.6395587853120604E-2</c:v>
                </c:pt>
                <c:pt idx="306">
                  <c:v>2.6922749325793693E-2</c:v>
                </c:pt>
                <c:pt idx="307">
                  <c:v>2.7460468719277355E-2</c:v>
                </c:pt>
                <c:pt idx="308">
                  <c:v>2.8008956905079832E-2</c:v>
                </c:pt>
                <c:pt idx="309">
                  <c:v>2.8568428977698596E-2</c:v>
                </c:pt>
                <c:pt idx="310">
                  <c:v>2.9139104338974833E-2</c:v>
                </c:pt>
                <c:pt idx="311">
                  <c:v>2.9721206784137148E-2</c:v>
                </c:pt>
                <c:pt idx="312">
                  <c:v>3.0314964589567641E-2</c:v>
                </c:pt>
                <c:pt idx="313">
                  <c:v>3.0920610602325371E-2</c:v>
                </c:pt>
                <c:pt idx="314">
                  <c:v>3.1538382331461924E-2</c:v>
                </c:pt>
                <c:pt idx="315">
                  <c:v>3.2168522041165069E-2</c:v>
                </c:pt>
                <c:pt idx="316">
                  <c:v>3.2811276845766991E-2</c:v>
                </c:pt>
                <c:pt idx="317">
                  <c:v>3.3466898806654419E-2</c:v>
                </c:pt>
                <c:pt idx="318">
                  <c:v>3.4135645031118649E-2</c:v>
                </c:pt>
                <c:pt idx="319">
                  <c:v>3.4817777773184101E-2</c:v>
                </c:pt>
                <c:pt idx="320">
                  <c:v>3.5513564536455239E-2</c:v>
                </c:pt>
                <c:pt idx="321">
                  <c:v>3.6223278179021899E-2</c:v>
                </c:pt>
                <c:pt idx="322">
                  <c:v>3.6947197020464354E-2</c:v>
                </c:pt>
                <c:pt idx="323">
                  <c:v>3.7685604951000033E-2</c:v>
                </c:pt>
                <c:pt idx="324">
                  <c:v>3.8438791542814668E-2</c:v>
                </c:pt>
                <c:pt idx="325">
                  <c:v>3.9207052163621636E-2</c:v>
                </c:pt>
                <c:pt idx="326">
                  <c:v>3.9990688092493863E-2</c:v>
                </c:pt>
                <c:pt idx="327">
                  <c:v>4.0790006638013923E-2</c:v>
                </c:pt>
                <c:pt idx="328">
                  <c:v>4.1605321258788526E-2</c:v>
                </c:pt>
                <c:pt idx="329">
                  <c:v>4.243695168637468E-2</c:v>
                </c:pt>
                <c:pt idx="330">
                  <c:v>4.3285224050665844E-2</c:v>
                </c:pt>
                <c:pt idx="331">
                  <c:v>4.4150471007787004E-2</c:v>
                </c:pt>
                <c:pt idx="332">
                  <c:v>4.5033031870549217E-2</c:v>
                </c:pt>
                <c:pt idx="333">
                  <c:v>4.5933252741514406E-2</c:v>
                </c:pt>
                <c:pt idx="334">
                  <c:v>4.6851486648722684E-2</c:v>
                </c:pt>
                <c:pt idx="335">
                  <c:v>4.7788093684135759E-2</c:v>
                </c:pt>
                <c:pt idx="336">
                  <c:v>4.8743441144850165E-2</c:v>
                </c:pt>
                <c:pt idx="337">
                  <c:v>4.971790367713614E-2</c:v>
                </c:pt>
                <c:pt idx="338">
                  <c:v>5.0711863423358511E-2</c:v>
                </c:pt>
                <c:pt idx="339">
                  <c:v>5.1725710171837067E-2</c:v>
                </c:pt>
                <c:pt idx="340">
                  <c:v>5.2759841509705439E-2</c:v>
                </c:pt>
                <c:pt idx="341">
                  <c:v>5.3814662978828157E-2</c:v>
                </c:pt>
                <c:pt idx="342">
                  <c:v>5.4890588234837327E-2</c:v>
                </c:pt>
                <c:pt idx="343">
                  <c:v>5.5988039209351026E-2</c:v>
                </c:pt>
                <c:pt idx="344">
                  <c:v>5.7107446275437186E-2</c:v>
                </c:pt>
                <c:pt idx="345">
                  <c:v>5.8249248416387865E-2</c:v>
                </c:pt>
                <c:pt idx="346">
                  <c:v>5.9413893397869968E-2</c:v>
                </c:pt>
                <c:pt idx="347">
                  <c:v>6.0601837943520087E-2</c:v>
                </c:pt>
                <c:pt idx="348">
                  <c:v>6.1813547914052219E-2</c:v>
                </c:pt>
                <c:pt idx="349">
                  <c:v>6.3049498489948619E-2</c:v>
                </c:pt>
                <c:pt idx="350">
                  <c:v>6.4310174357805394E-2</c:v>
                </c:pt>
                <c:pt idx="351">
                  <c:v>6.5596069900406034E-2</c:v>
                </c:pt>
                <c:pt idx="352">
                  <c:v>6.6907689390597422E-2</c:v>
                </c:pt>
                <c:pt idx="353">
                  <c:v>6.8245547189044117E-2</c:v>
                </c:pt>
                <c:pt idx="354">
                  <c:v>6.9610167945938634E-2</c:v>
                </c:pt>
                <c:pt idx="355">
                  <c:v>7.1002086806747022E-2</c:v>
                </c:pt>
                <c:pt idx="356">
                  <c:v>7.2421849622069989E-2</c:v>
                </c:pt>
                <c:pt idx="357">
                  <c:v>7.3870013161702219E-2</c:v>
                </c:pt>
                <c:pt idx="358">
                  <c:v>7.5347145332973736E-2</c:v>
                </c:pt>
                <c:pt idx="359">
                  <c:v>7.6853825403458781E-2</c:v>
                </c:pt>
                <c:pt idx="360">
                  <c:v>7.8390644228139864E-2</c:v>
                </c:pt>
                <c:pt idx="361">
                  <c:v>7.9958204481115708E-2</c:v>
                </c:pt>
                <c:pt idx="362">
                  <c:v>8.1557120891944224E-2</c:v>
                </c:pt>
                <c:pt idx="363">
                  <c:v>8.3188020486713157E-2</c:v>
                </c:pt>
                <c:pt idx="364">
                  <c:v>8.4851542833932703E-2</c:v>
                </c:pt>
                <c:pt idx="365">
                  <c:v>8.6548340295347026E-2</c:v>
                </c:pt>
                <c:pt idx="366">
                  <c:v>8.8279078281762263E-2</c:v>
                </c:pt>
                <c:pt idx="367">
                  <c:v>9.0044435513992327E-2</c:v>
                </c:pt>
                <c:pt idx="368">
                  <c:v>9.1845104289023885E-2</c:v>
                </c:pt>
                <c:pt idx="369">
                  <c:v>9.3681790751505636E-2</c:v>
                </c:pt>
                <c:pt idx="370">
                  <c:v>9.5555215170667729E-2</c:v>
                </c:pt>
                <c:pt idx="371">
                  <c:v>9.7466112222780454E-2</c:v>
                </c:pt>
                <c:pt idx="372">
                  <c:v>9.94152312792628E-2</c:v>
                </c:pt>
                <c:pt idx="373">
                  <c:v>0.10140333670055343</c:v>
                </c:pt>
                <c:pt idx="374">
                  <c:v>0.10343120813586026</c:v>
                </c:pt>
                <c:pt idx="375">
                  <c:v>0.10549964082890506</c:v>
                </c:pt>
                <c:pt idx="376">
                  <c:v>0.10760944592978397</c:v>
                </c:pt>
                <c:pt idx="377">
                  <c:v>0.10976145081306564</c:v>
                </c:pt>
                <c:pt idx="378">
                  <c:v>0.11195649940225189</c:v>
                </c:pt>
                <c:pt idx="379">
                  <c:v>0.11419545250072809</c:v>
                </c:pt>
                <c:pt idx="380">
                  <c:v>0.11647918812933332</c:v>
                </c:pt>
                <c:pt idx="381">
                  <c:v>0.11880860187068225</c:v>
                </c:pt>
                <c:pt idx="382">
                  <c:v>0.12118460722037397</c:v>
                </c:pt>
                <c:pt idx="383">
                  <c:v>0.12360813594522584</c:v>
                </c:pt>
                <c:pt idx="384">
                  <c:v>0.12608013844867205</c:v>
                </c:pt>
                <c:pt idx="385">
                  <c:v>0.12860158414347103</c:v>
                </c:pt>
                <c:pt idx="386">
                  <c:v>0.13117346183186734</c:v>
                </c:pt>
                <c:pt idx="387">
                  <c:v>0.13379678009335721</c:v>
                </c:pt>
                <c:pt idx="388">
                  <c:v>0.13647256768021016</c:v>
                </c:pt>
                <c:pt idx="389">
                  <c:v>0.139201873920901</c:v>
                </c:pt>
                <c:pt idx="390">
                  <c:v>0.14198576913161148</c:v>
                </c:pt>
                <c:pt idx="391">
                  <c:v>0.14482534503596198</c:v>
                </c:pt>
                <c:pt idx="392">
                  <c:v>0.14772171519313868</c:v>
                </c:pt>
                <c:pt idx="393">
                  <c:v>0.15067601543458312</c:v>
                </c:pt>
                <c:pt idx="394">
                  <c:v>0.15368940430941663</c:v>
                </c:pt>
                <c:pt idx="395">
                  <c:v>0.15676306353877328</c:v>
                </c:pt>
                <c:pt idx="396">
                  <c:v>0.15989819847921974</c:v>
                </c:pt>
                <c:pt idx="397">
                  <c:v>0.16309603859544444</c:v>
                </c:pt>
                <c:pt idx="398">
                  <c:v>0.16635783794240053</c:v>
                </c:pt>
                <c:pt idx="399">
                  <c:v>0.16968487565709192</c:v>
                </c:pt>
                <c:pt idx="400">
                  <c:v>0.17307845646019596</c:v>
                </c:pt>
                <c:pt idx="401">
                  <c:v>0.17653991116771864</c:v>
                </c:pt>
                <c:pt idx="402">
                  <c:v>0.18007059721288279</c:v>
                </c:pt>
                <c:pt idx="403">
                  <c:v>0.18367189917845539</c:v>
                </c:pt>
                <c:pt idx="404">
                  <c:v>0.18734522933972092</c:v>
                </c:pt>
                <c:pt idx="405">
                  <c:v>0.191092028218315</c:v>
                </c:pt>
                <c:pt idx="406">
                  <c:v>0.19491376514713452</c:v>
                </c:pt>
                <c:pt idx="407">
                  <c:v>0.19881193884654691</c:v>
                </c:pt>
                <c:pt idx="408">
                  <c:v>0.20278807801212378</c:v>
                </c:pt>
                <c:pt idx="409">
                  <c:v>0.20684374191412905</c:v>
                </c:pt>
                <c:pt idx="410">
                  <c:v>0.21098052100899739</c:v>
                </c:pt>
                <c:pt idx="411">
                  <c:v>0.21520003756304318</c:v>
                </c:pt>
                <c:pt idx="412">
                  <c:v>0.21950394628864292</c:v>
                </c:pt>
                <c:pt idx="413">
                  <c:v>0.22389393499314234</c:v>
                </c:pt>
                <c:pt idx="414">
                  <c:v>0.22837172524074137</c:v>
                </c:pt>
                <c:pt idx="415">
                  <c:v>0.2329390730276176</c:v>
                </c:pt>
                <c:pt idx="416">
                  <c:v>0.237597769470552</c:v>
                </c:pt>
                <c:pt idx="417">
                  <c:v>0.24234964150932797</c:v>
                </c:pt>
                <c:pt idx="418">
                  <c:v>0.24719655262317811</c:v>
                </c:pt>
                <c:pt idx="419">
                  <c:v>0.25214040356156037</c:v>
                </c:pt>
                <c:pt idx="420">
                  <c:v>0.25718313308955015</c:v>
                </c:pt>
                <c:pt idx="421">
                  <c:v>0.26232671874814023</c:v>
                </c:pt>
                <c:pt idx="422">
                  <c:v>0.26757317762974708</c:v>
                </c:pt>
                <c:pt idx="423">
                  <c:v>0.27292456716922742</c:v>
                </c:pt>
                <c:pt idx="424">
                  <c:v>0.27838298595071564</c:v>
                </c:pt>
                <c:pt idx="425">
                  <c:v>0.28395057453059774</c:v>
                </c:pt>
                <c:pt idx="426">
                  <c:v>0.28962951627694522</c:v>
                </c:pt>
                <c:pt idx="427">
                  <c:v>0.29542203822573815</c:v>
                </c:pt>
                <c:pt idx="428">
                  <c:v>0.30133041195421223</c:v>
                </c:pt>
                <c:pt idx="429">
                  <c:v>0.30735695447167372</c:v>
                </c:pt>
                <c:pt idx="430">
                  <c:v>0.31350402912813014</c:v>
                </c:pt>
                <c:pt idx="431">
                  <c:v>0.31977404654109465</c:v>
                </c:pt>
                <c:pt idx="432">
                  <c:v>0.32616946554092607</c:v>
                </c:pt>
                <c:pt idx="433">
                  <c:v>0.33269279413507585</c:v>
                </c:pt>
                <c:pt idx="434">
                  <c:v>0.33934659049162097</c:v>
                </c:pt>
                <c:pt idx="435">
                  <c:v>0.34613346394246636</c:v>
                </c:pt>
                <c:pt idx="436">
                  <c:v>0.35305607600661332</c:v>
                </c:pt>
                <c:pt idx="437">
                  <c:v>0.36011714143389095</c:v>
                </c:pt>
                <c:pt idx="438">
                  <c:v>0.36731942926956579</c:v>
                </c:pt>
                <c:pt idx="439">
                  <c:v>0.37466576394024037</c:v>
                </c:pt>
                <c:pt idx="440">
                  <c:v>0.38215902636147225</c:v>
                </c:pt>
                <c:pt idx="441">
                  <c:v>0.38980215506754468</c:v>
                </c:pt>
                <c:pt idx="442">
                  <c:v>0.39759814736383325</c:v>
                </c:pt>
                <c:pt idx="443">
                  <c:v>0.40555006050221881</c:v>
                </c:pt>
                <c:pt idx="444">
                  <c:v>0.41366101288001128</c:v>
                </c:pt>
                <c:pt idx="445">
                  <c:v>0.42193418526284926</c:v>
                </c:pt>
                <c:pt idx="446">
                  <c:v>0.4303728220320594</c:v>
                </c:pt>
                <c:pt idx="447">
                  <c:v>0.4389802324569636</c:v>
                </c:pt>
                <c:pt idx="448">
                  <c:v>0.44775979199263055</c:v>
                </c:pt>
                <c:pt idx="449">
                  <c:v>0.45671494360358422</c:v>
                </c:pt>
                <c:pt idx="450">
                  <c:v>0.46584919911398648</c:v>
                </c:pt>
                <c:pt idx="451">
                  <c:v>0.47516614058482137</c:v>
                </c:pt>
                <c:pt idx="452">
                  <c:v>0.48466942171862726</c:v>
                </c:pt>
                <c:pt idx="453">
                  <c:v>0.49436276929231932</c:v>
                </c:pt>
                <c:pt idx="454">
                  <c:v>0.50424998461867176</c:v>
                </c:pt>
                <c:pt idx="455">
                  <c:v>0.51433494503702848</c:v>
                </c:pt>
                <c:pt idx="456">
                  <c:v>0.52462160543382819</c:v>
                </c:pt>
                <c:pt idx="457">
                  <c:v>0.53511399979354057</c:v>
                </c:pt>
                <c:pt idx="458">
                  <c:v>0.54581624278062024</c:v>
                </c:pt>
                <c:pt idx="459">
                  <c:v>0.55673253135310163</c:v>
                </c:pt>
                <c:pt idx="460">
                  <c:v>0.56786714640846447</c:v>
                </c:pt>
                <c:pt idx="461">
                  <c:v>0.57922445446241655</c:v>
                </c:pt>
                <c:pt idx="462">
                  <c:v>0.59080890936125385</c:v>
                </c:pt>
                <c:pt idx="463">
                  <c:v>0.60262505402846644</c:v>
                </c:pt>
                <c:pt idx="464">
                  <c:v>0.61467752224627648</c:v>
                </c:pt>
                <c:pt idx="465">
                  <c:v>0.62697104047280894</c:v>
                </c:pt>
                <c:pt idx="466">
                  <c:v>0.63951042969560357</c:v>
                </c:pt>
                <c:pt idx="467">
                  <c:v>0.65230060732219886</c:v>
                </c:pt>
                <c:pt idx="468">
                  <c:v>0.66534658910852695</c:v>
                </c:pt>
                <c:pt idx="469">
                  <c:v>0.6786534911258767</c:v>
                </c:pt>
                <c:pt idx="470">
                  <c:v>0.69222653176719606</c:v>
                </c:pt>
                <c:pt idx="471">
                  <c:v>0.70607103379352099</c:v>
                </c:pt>
                <c:pt idx="472">
                  <c:v>0.72019242642133263</c:v>
                </c:pt>
                <c:pt idx="473">
                  <c:v>0.73459624745166119</c:v>
                </c:pt>
                <c:pt idx="474">
                  <c:v>0.74928814544177369</c:v>
                </c:pt>
                <c:pt idx="475">
                  <c:v>0.76427388192029388</c:v>
                </c:pt>
                <c:pt idx="476">
                  <c:v>0.77955933364662533</c:v>
                </c:pt>
                <c:pt idx="477">
                  <c:v>0.795150494915562</c:v>
                </c:pt>
                <c:pt idx="478">
                  <c:v>0.8110534799079947</c:v>
                </c:pt>
                <c:pt idx="479">
                  <c:v>0.82727452508862565</c:v>
                </c:pt>
                <c:pt idx="480">
                  <c:v>0.84381999165164345</c:v>
                </c:pt>
                <c:pt idx="481">
                  <c:v>0.86069636801530847</c:v>
                </c:pt>
                <c:pt idx="482">
                  <c:v>0.87791027236642971</c:v>
                </c:pt>
                <c:pt idx="483">
                  <c:v>0.89546845525573315</c:v>
                </c:pt>
                <c:pt idx="484">
                  <c:v>0.91337780224513676</c:v>
                </c:pt>
                <c:pt idx="485">
                  <c:v>0.93164533660796911</c:v>
                </c:pt>
                <c:pt idx="486">
                  <c:v>0.95027822208319612</c:v>
                </c:pt>
                <c:pt idx="487">
                  <c:v>0.96928376568472996</c:v>
                </c:pt>
                <c:pt idx="488">
                  <c:v>0.98866942056692397</c:v>
                </c:pt>
                <c:pt idx="489">
                  <c:v>1.008442788947379</c:v>
                </c:pt>
                <c:pt idx="490">
                  <c:v>1.0286116250882054</c:v>
                </c:pt>
                <c:pt idx="491">
                  <c:v>1.0491838383369092</c:v>
                </c:pt>
                <c:pt idx="492">
                  <c:v>1.0701674962280978</c:v>
                </c:pt>
                <c:pt idx="493">
                  <c:v>1.0915708276472182</c:v>
                </c:pt>
                <c:pt idx="494">
                  <c:v>1.1134022260575731</c:v>
                </c:pt>
                <c:pt idx="495">
                  <c:v>1.1356702527918714</c:v>
                </c:pt>
                <c:pt idx="496">
                  <c:v>1.1583836404096177</c:v>
                </c:pt>
                <c:pt idx="497">
                  <c:v>1.1815512961216417</c:v>
                </c:pt>
                <c:pt idx="498">
                  <c:v>1.205182305283125</c:v>
                </c:pt>
                <c:pt idx="499">
                  <c:v>1.2292859349564835</c:v>
                </c:pt>
                <c:pt idx="500">
                  <c:v>1.2538716375455112</c:v>
                </c:pt>
                <c:pt idx="501">
                  <c:v>1.2789490545022042</c:v>
                </c:pt>
                <c:pt idx="502">
                  <c:v>1.3045280201077203</c:v>
                </c:pt>
                <c:pt idx="503">
                  <c:v>1.3306185653289655</c:v>
                </c:pt>
                <c:pt idx="504">
                  <c:v>1.3572309217523</c:v>
                </c:pt>
                <c:pt idx="505">
                  <c:v>1.3843755255959296</c:v>
                </c:pt>
                <c:pt idx="506">
                  <c:v>1.4120630218025381</c:v>
                </c:pt>
                <c:pt idx="507">
                  <c:v>1.4403042682137746</c:v>
                </c:pt>
                <c:pt idx="508">
                  <c:v>1.4691103398282319</c:v>
                </c:pt>
                <c:pt idx="509">
                  <c:v>1.4984925331445829</c:v>
                </c:pt>
                <c:pt idx="510">
                  <c:v>1.5284623705915785</c:v>
                </c:pt>
                <c:pt idx="511">
                  <c:v>1.5590316050466491</c:v>
                </c:pt>
                <c:pt idx="512">
                  <c:v>1.5902122244448749</c:v>
                </c:pt>
                <c:pt idx="513">
                  <c:v>1.6220164564801383</c:v>
                </c:pt>
                <c:pt idx="514">
                  <c:v>1.6544567734002955</c:v>
                </c:pt>
                <c:pt idx="515">
                  <c:v>1.6875458968982566</c:v>
                </c:pt>
                <c:pt idx="516">
                  <c:v>1.7212968031008835</c:v>
                </c:pt>
                <c:pt idx="517">
                  <c:v>1.7557227276576677</c:v>
                </c:pt>
                <c:pt idx="518">
                  <c:v>1.7908371709311803</c:v>
                </c:pt>
                <c:pt idx="519">
                  <c:v>1.8266539032913327</c:v>
                </c:pt>
                <c:pt idx="520">
                  <c:v>1.8631869705155206</c:v>
                </c:pt>
                <c:pt idx="521">
                  <c:v>1.9004506992967733</c:v>
                </c:pt>
                <c:pt idx="522">
                  <c:v>1.9384597028620638</c:v>
                </c:pt>
                <c:pt idx="523">
                  <c:v>1.9772288867029872</c:v>
                </c:pt>
                <c:pt idx="524">
                  <c:v>2.0167734544210481</c:v>
                </c:pt>
                <c:pt idx="525">
                  <c:v>2.0571089136898628</c:v>
                </c:pt>
                <c:pt idx="526">
                  <c:v>2.0982510823365956</c:v>
                </c:pt>
                <c:pt idx="527">
                  <c:v>2.1402160945450275</c:v>
                </c:pt>
                <c:pt idx="528">
                  <c:v>2.1830204071826937</c:v>
                </c:pt>
                <c:pt idx="529">
                  <c:v>2.2266808062545493</c:v>
                </c:pt>
                <c:pt idx="530">
                  <c:v>2.2712144134857195</c:v>
                </c:pt>
                <c:pt idx="531">
                  <c:v>2.3166386930359044</c:v>
                </c:pt>
                <c:pt idx="532">
                  <c:v>2.3629714583480639</c:v>
                </c:pt>
                <c:pt idx="533">
                  <c:v>2.410230879134085</c:v>
                </c:pt>
                <c:pt idx="534">
                  <c:v>2.4584354885001591</c:v>
                </c:pt>
                <c:pt idx="535">
                  <c:v>2.5076041902146642</c:v>
                </c:pt>
                <c:pt idx="536">
                  <c:v>2.5577562661214106</c:v>
                </c:pt>
                <c:pt idx="537">
                  <c:v>2.6089113837011464</c:v>
                </c:pt>
                <c:pt idx="538">
                  <c:v>2.6610896037842928</c:v>
                </c:pt>
                <c:pt idx="539">
                  <c:v>2.7143113884179444</c:v>
                </c:pt>
                <c:pt idx="540">
                  <c:v>2.7685976088901909</c:v>
                </c:pt>
                <c:pt idx="541">
                  <c:v>2.8239695539149423</c:v>
                </c:pt>
                <c:pt idx="542">
                  <c:v>2.8804489379804452</c:v>
                </c:pt>
                <c:pt idx="543">
                  <c:v>2.938057909864765</c:v>
                </c:pt>
                <c:pt idx="544">
                  <c:v>2.9968190613215797</c:v>
                </c:pt>
                <c:pt idx="545">
                  <c:v>3.056755435939698</c:v>
                </c:pt>
                <c:pt idx="546">
                  <c:v>3.1178905381797524</c:v>
                </c:pt>
                <c:pt idx="547">
                  <c:v>3.1802483425916428</c:v>
                </c:pt>
                <c:pt idx="548">
                  <c:v>3.2438533032163135</c:v>
                </c:pt>
                <c:pt idx="549">
                  <c:v>3.3087303631755787</c:v>
                </c:pt>
                <c:pt idx="550">
                  <c:v>3.3749049644537368</c:v>
                </c:pt>
                <c:pt idx="551">
                  <c:v>3.4424030578748184</c:v>
                </c:pt>
                <c:pt idx="552">
                  <c:v>3.5112511132793789</c:v>
                </c:pt>
                <c:pt idx="553">
                  <c:v>3.5814761299048348</c:v>
                </c:pt>
                <c:pt idx="554">
                  <c:v>3.6531056469733887</c:v>
                </c:pt>
                <c:pt idx="555">
                  <c:v>3.7261677544917373</c:v>
                </c:pt>
                <c:pt idx="556">
                  <c:v>3.8006911042667499</c:v>
                </c:pt>
                <c:pt idx="557">
                  <c:v>3.8767049211414735</c:v>
                </c:pt>
                <c:pt idx="558">
                  <c:v>3.9542390144558621</c:v>
                </c:pt>
                <c:pt idx="559">
                  <c:v>4.0333237897367029</c:v>
                </c:pt>
                <c:pt idx="560">
                  <c:v>4.1139902606213621</c:v>
                </c:pt>
                <c:pt idx="561">
                  <c:v>4.196270061019991</c:v>
                </c:pt>
                <c:pt idx="562">
                  <c:v>4.2801954575209802</c:v>
                </c:pt>
                <c:pt idx="563">
                  <c:v>4.3657993620445277</c:v>
                </c:pt>
                <c:pt idx="564">
                  <c:v>4.4531153447492686</c:v>
                </c:pt>
                <c:pt idx="565">
                  <c:v>4.5421776471970468</c:v>
                </c:pt>
                <c:pt idx="566">
                  <c:v>4.6330211957809837</c:v>
                </c:pt>
                <c:pt idx="567">
                  <c:v>4.7256816154220864</c:v>
                </c:pt>
                <c:pt idx="568">
                  <c:v>4.8201952435398265</c:v>
                </c:pt>
                <c:pt idx="569">
                  <c:v>4.9165991443020927</c:v>
                </c:pt>
                <c:pt idx="570">
                  <c:v>5.0149311231601619</c:v>
                </c:pt>
                <c:pt idx="571">
                  <c:v>5.1152297416743728</c:v>
                </c:pt>
                <c:pt idx="572">
                  <c:v>5.2175343326363004</c:v>
                </c:pt>
                <c:pt idx="573">
                  <c:v>5.3218850154933781</c:v>
                </c:pt>
                <c:pt idx="574">
                  <c:v>5.4283227120820232</c:v>
                </c:pt>
                <c:pt idx="575">
                  <c:v>5.5368891626754069</c:v>
                </c:pt>
                <c:pt idx="576">
                  <c:v>5.6476269423521908</c:v>
                </c:pt>
                <c:pt idx="577">
                  <c:v>5.7605794776926436</c:v>
                </c:pt>
                <c:pt idx="578">
                  <c:v>5.8757910638086601</c:v>
                </c:pt>
                <c:pt idx="579">
                  <c:v>5.9933068817144068</c:v>
                </c:pt>
                <c:pt idx="580">
                  <c:v>6.113173016044354</c:v>
                </c:pt>
                <c:pt idx="581">
                  <c:v>6.2354364731256968</c:v>
                </c:pt>
                <c:pt idx="582">
                  <c:v>6.3601451994121811</c:v>
                </c:pt>
                <c:pt idx="583">
                  <c:v>6.4873481002866713</c:v>
                </c:pt>
                <c:pt idx="584">
                  <c:v>6.6170950592397064</c:v>
                </c:pt>
                <c:pt idx="585">
                  <c:v>6.7494369574316568</c:v>
                </c:pt>
                <c:pt idx="586">
                  <c:v>6.884425693646131</c:v>
                </c:pt>
                <c:pt idx="587">
                  <c:v>7.0221142046424276</c:v>
                </c:pt>
                <c:pt idx="588">
                  <c:v>7.162556485915057</c:v>
                </c:pt>
                <c:pt idx="589">
                  <c:v>7.3058076128684331</c:v>
                </c:pt>
                <c:pt idx="590">
                  <c:v>7.4519237624150936</c:v>
                </c:pt>
                <c:pt idx="591">
                  <c:v>7.6009622350058352</c:v>
                </c:pt>
                <c:pt idx="592">
                  <c:v>7.7529814771005041</c:v>
                </c:pt>
                <c:pt idx="593">
                  <c:v>7.9080411040881522</c:v>
                </c:pt>
                <c:pt idx="594">
                  <c:v>8.0662019236656377</c:v>
                </c:pt>
                <c:pt idx="595">
                  <c:v>8.2275259596837778</c:v>
                </c:pt>
                <c:pt idx="596">
                  <c:v>8.3920764764704199</c:v>
                </c:pt>
                <c:pt idx="597">
                  <c:v>8.5599180036399929</c:v>
                </c:pt>
                <c:pt idx="598">
                  <c:v>8.7311163613992289</c:v>
                </c:pt>
                <c:pt idx="599">
                  <c:v>8.9057386863590136</c:v>
                </c:pt>
                <c:pt idx="600">
                  <c:v>9.0838534578624692</c:v>
                </c:pt>
                <c:pt idx="601">
                  <c:v>9.2655305248395941</c:v>
                </c:pt>
                <c:pt idx="602">
                  <c:v>9.4508411331990096</c:v>
                </c:pt>
                <c:pt idx="603">
                  <c:v>9.6398579537675211</c:v>
                </c:pt>
                <c:pt idx="604">
                  <c:v>9.8326551107884921</c:v>
                </c:pt>
                <c:pt idx="605">
                  <c:v>10.029308210990168</c:v>
                </c:pt>
                <c:pt idx="606">
                  <c:v>10.229894373235366</c:v>
                </c:pt>
                <c:pt idx="607">
                  <c:v>10.434492258764184</c:v>
                </c:pt>
                <c:pt idx="608">
                  <c:v>10.643182102041537</c:v>
                </c:pt>
                <c:pt idx="609">
                  <c:v>10.856045742221655</c:v>
                </c:pt>
                <c:pt idx="610">
                  <c:v>11.073166655241861</c:v>
                </c:pt>
                <c:pt idx="611">
                  <c:v>11.294629986558235</c:v>
                </c:pt>
                <c:pt idx="612">
                  <c:v>11.520522584536005</c:v>
                </c:pt>
                <c:pt idx="613">
                  <c:v>11.750933034507717</c:v>
                </c:pt>
                <c:pt idx="614">
                  <c:v>11.985951693512563</c:v>
                </c:pt>
                <c:pt idx="615">
                  <c:v>12.225670725730556</c:v>
                </c:pt>
                <c:pt idx="616">
                  <c:v>12.470184138625305</c:v>
                </c:pt>
                <c:pt idx="617">
                  <c:v>12.719587819809705</c:v>
                </c:pt>
                <c:pt idx="618">
                  <c:v>12.973979574648936</c:v>
                </c:pt>
                <c:pt idx="619">
                  <c:v>13.233459164615484</c:v>
                </c:pt>
                <c:pt idx="620">
                  <c:v>13.49812834641129</c:v>
                </c:pt>
                <c:pt idx="621">
                  <c:v>13.768090911872358</c:v>
                </c:pt>
                <c:pt idx="622">
                  <c:v>14.04345272867141</c:v>
                </c:pt>
                <c:pt idx="623">
                  <c:v>14.324321781834652</c:v>
                </c:pt>
                <c:pt idx="624">
                  <c:v>14.610808216088804</c:v>
                </c:pt>
                <c:pt idx="625">
                  <c:v>14.90302437905515</c:v>
                </c:pt>
                <c:pt idx="626">
                  <c:v>15.201084865307404</c:v>
                </c:pt>
                <c:pt idx="627">
                  <c:v>15.505106561310754</c:v>
                </c:pt>
                <c:pt idx="628">
                  <c:v>15.815208691259718</c:v>
                </c:pt>
                <c:pt idx="629">
                  <c:v>16.131512863832704</c:v>
                </c:pt>
                <c:pt idx="630">
                  <c:v>16.454143119881703</c:v>
                </c:pt>
                <c:pt idx="631">
                  <c:v>16.783225981075756</c:v>
                </c:pt>
                <c:pt idx="632">
                  <c:v>17.118890499517292</c:v>
                </c:pt>
                <c:pt idx="633">
                  <c:v>17.461268308350789</c:v>
                </c:pt>
                <c:pt idx="634">
                  <c:v>17.81049367338364</c:v>
                </c:pt>
                <c:pt idx="635">
                  <c:v>18.166703545739392</c:v>
                </c:pt>
                <c:pt idx="636">
                  <c:v>18.530037615564051</c:v>
                </c:pt>
                <c:pt idx="637">
                  <c:v>18.900638366806593</c:v>
                </c:pt>
                <c:pt idx="638">
                  <c:v>19.278651133094932</c:v>
                </c:pt>
                <c:pt idx="639">
                  <c:v>19.664224154729588</c:v>
                </c:pt>
                <c:pt idx="640">
                  <c:v>20.057508636817072</c:v>
                </c:pt>
                <c:pt idx="641">
                  <c:v>20.458658808566053</c:v>
                </c:pt>
                <c:pt idx="642">
                  <c:v>20.867831983769385</c:v>
                </c:pt>
                <c:pt idx="643">
                  <c:v>21.285188622495752</c:v>
                </c:pt>
                <c:pt idx="644">
                  <c:v>21.710892394015257</c:v>
                </c:pt>
                <c:pt idx="645">
                  <c:v>22.145110240983399</c:v>
                </c:pt>
                <c:pt idx="646">
                  <c:v>22.588012444908792</c:v>
                </c:pt>
                <c:pt idx="647">
                  <c:v>23.039772692930217</c:v>
                </c:pt>
                <c:pt idx="648">
                  <c:v>23.500568145929275</c:v>
                </c:pt>
                <c:pt idx="649">
                  <c:v>23.970579508005162</c:v>
                </c:pt>
                <c:pt idx="650">
                  <c:v>24.449991097339083</c:v>
                </c:pt>
                <c:pt idx="651">
                  <c:v>24.938990918475898</c:v>
                </c:pt>
                <c:pt idx="652">
                  <c:v>25.437770736051316</c:v>
                </c:pt>
                <c:pt idx="653">
                  <c:v>25.946526149993819</c:v>
                </c:pt>
                <c:pt idx="654">
                  <c:v>26.465456672230442</c:v>
                </c:pt>
                <c:pt idx="655">
                  <c:v>26.994765804926754</c:v>
                </c:pt>
                <c:pt idx="656">
                  <c:v>27.53466112029167</c:v>
                </c:pt>
                <c:pt idx="657">
                  <c:v>28.085354341978274</c:v>
                </c:pt>
                <c:pt idx="658">
                  <c:v>28.647061428112696</c:v>
                </c:pt>
                <c:pt idx="659">
                  <c:v>29.220002655983649</c:v>
                </c:pt>
                <c:pt idx="660">
                  <c:v>29.804402708425567</c:v>
                </c:pt>
                <c:pt idx="661">
                  <c:v>30.400490761929621</c:v>
                </c:pt>
                <c:pt idx="662">
                  <c:v>31.00850057651677</c:v>
                </c:pt>
                <c:pt idx="663">
                  <c:v>31.628670587408457</c:v>
                </c:pt>
                <c:pt idx="664">
                  <c:v>32.261243998530489</c:v>
                </c:pt>
                <c:pt idx="665">
                  <c:v>32.906468877887228</c:v>
                </c:pt>
                <c:pt idx="666">
                  <c:v>33.564598254843148</c:v>
                </c:pt>
                <c:pt idx="667">
                  <c:v>34.235890219349997</c:v>
                </c:pt>
                <c:pt idx="668">
                  <c:v>34.920608023158536</c:v>
                </c:pt>
                <c:pt idx="669">
                  <c:v>35.619020183054602</c:v>
                </c:pt>
                <c:pt idx="670">
                  <c:v>36.331400586159695</c:v>
                </c:pt>
                <c:pt idx="671">
                  <c:v>37.058028597337803</c:v>
                </c:pt>
                <c:pt idx="672">
                  <c:v>37.799189168750146</c:v>
                </c:pt>
                <c:pt idx="673">
                  <c:v>38.555172951601236</c:v>
                </c:pt>
                <c:pt idx="674">
                  <c:v>39.326276410119604</c:v>
                </c:pt>
                <c:pt idx="675">
                  <c:v>40.112801937818418</c:v>
                </c:pt>
                <c:pt idx="676">
                  <c:v>40.915057976081073</c:v>
                </c:pt>
                <c:pt idx="677">
                  <c:v>41.73335913511869</c:v>
                </c:pt>
                <c:pt idx="678">
                  <c:v>42.568026317346522</c:v>
                </c:pt>
                <c:pt idx="679">
                  <c:v>43.419386843228224</c:v>
                </c:pt>
                <c:pt idx="680">
                  <c:v>44.287774579636682</c:v>
                </c:pt>
                <c:pt idx="681">
                  <c:v>45.173530070782249</c:v>
                </c:pt>
                <c:pt idx="682">
                  <c:v>46.077000671759492</c:v>
                </c:pt>
                <c:pt idx="683">
                  <c:v>46.998540684764876</c:v>
                </c:pt>
                <c:pt idx="684">
                  <c:v>47.938511498038807</c:v>
                </c:pt>
                <c:pt idx="685">
                  <c:v>48.897281727586474</c:v>
                </c:pt>
                <c:pt idx="686">
                  <c:v>49.875227361733188</c:v>
                </c:pt>
                <c:pt idx="687">
                  <c:v>50.872731908570792</c:v>
                </c:pt>
                <c:pt idx="688">
                  <c:v>51.890186546352915</c:v>
                </c:pt>
                <c:pt idx="689">
                  <c:v>52.927990276898328</c:v>
                </c:pt>
                <c:pt idx="690">
                  <c:v>53.986550082062131</c:v>
                </c:pt>
                <c:pt idx="691">
                  <c:v>55.066281083336534</c:v>
                </c:pt>
                <c:pt idx="692">
                  <c:v>56.167606704643639</c:v>
                </c:pt>
                <c:pt idx="693">
                  <c:v>57.290958838383929</c:v>
                </c:pt>
                <c:pt idx="694">
                  <c:v>58.436778014805924</c:v>
                </c:pt>
                <c:pt idx="695">
                  <c:v>59.605513574763165</c:v>
                </c:pt>
                <c:pt idx="696">
                  <c:v>60.797623845926182</c:v>
                </c:pt>
                <c:pt idx="697">
                  <c:v>62.013576322518958</c:v>
                </c:pt>
                <c:pt idx="698">
                  <c:v>63.253847848649997</c:v>
                </c:pt>
              </c:numCache>
            </c:numRef>
          </c:yVal>
          <c:smooth val="1"/>
        </c:ser>
        <c:ser>
          <c:idx val="0"/>
          <c:order val="1"/>
          <c:tx>
            <c:strRef>
              <c:f>Calculations!$C$36</c:f>
              <c:strCache>
                <c:ptCount val="1"/>
                <c:pt idx="0">
                  <c:v>Zc1</c:v>
                </c:pt>
              </c:strCache>
            </c:strRef>
          </c:tx>
          <c:spPr>
            <a:ln w="12700">
              <a:solidFill>
                <a:srgbClr val="800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Calculations!$C$37:$C$735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
          <c:order val="2"/>
          <c:tx>
            <c:strRef>
              <c:f>Calculations!$D$36</c:f>
              <c:strCache>
                <c:ptCount val="1"/>
                <c:pt idx="0">
                  <c:v>Zc2</c:v>
                </c:pt>
              </c:strCache>
            </c:strRef>
          </c:tx>
          <c:spPr>
            <a:ln w="12700">
              <a:solidFill>
                <a:srgbClr val="FF66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Calculations!$D$37:$D$735</c:f>
              <c:numCache>
                <c:formatCode>0.000E+00</c:formatCode>
                <c:ptCount val="699"/>
                <c:pt idx="0">
                  <c:v>3617.2644757957378</c:v>
                </c:pt>
                <c:pt idx="1">
                  <c:v>3546.3377212054238</c:v>
                </c:pt>
                <c:pt idx="2">
                  <c:v>3476.8016872900935</c:v>
                </c:pt>
                <c:pt idx="3">
                  <c:v>3408.6291050168375</c:v>
                </c:pt>
                <c:pt idx="4">
                  <c:v>3341.7932400396658</c:v>
                </c:pt>
                <c:pt idx="5">
                  <c:v>3276.2678822154517</c:v>
                </c:pt>
                <c:pt idx="6">
                  <c:v>3212.0273353254402</c:v>
                </c:pt>
                <c:pt idx="7">
                  <c:v>3149.0464069983009</c:v>
                </c:pt>
                <c:pt idx="8">
                  <c:v>3087.3003988307678</c:v>
                </c:pt>
                <c:pt idx="9">
                  <c:v>3026.7650967019922</c:v>
                </c:pt>
                <c:pt idx="10">
                  <c:v>2967.4167612778065</c:v>
                </c:pt>
                <c:pt idx="11">
                  <c:v>2909.2321187011808</c:v>
                </c:pt>
                <c:pt idx="12">
                  <c:v>2852.1883514652209</c:v>
                </c:pt>
                <c:pt idx="13">
                  <c:v>2796.2630894651306</c:v>
                </c:pt>
                <c:pt idx="14">
                  <c:v>2741.4344012256142</c:v>
                </c:pt>
                <c:pt idx="15">
                  <c:v>2687.6807853003047</c:v>
                </c:pt>
                <c:pt idx="16">
                  <c:v>2634.9811618398189</c:v>
                </c:pt>
                <c:pt idx="17">
                  <c:v>2583.314864325152</c:v>
                </c:pt>
                <c:pt idx="18">
                  <c:v>2532.6616314631628</c:v>
                </c:pt>
                <c:pt idx="19">
                  <c:v>2483.0015992409617</c:v>
                </c:pt>
                <c:pt idx="20">
                  <c:v>2434.3152931361114</c:v>
                </c:pt>
                <c:pt idx="21">
                  <c:v>2386.5836204795496</c:v>
                </c:pt>
                <c:pt idx="22">
                  <c:v>2339.7878629682727</c:v>
                </c:pt>
                <c:pt idx="23">
                  <c:v>2293.9096693248271</c:v>
                </c:pt>
                <c:pt idx="24">
                  <c:v>2248.9310481007246</c:v>
                </c:pt>
                <c:pt idx="25">
                  <c:v>2204.834360620976</c:v>
                </c:pt>
                <c:pt idx="26">
                  <c:v>2161.6023140669595</c:v>
                </c:pt>
                <c:pt idx="27">
                  <c:v>2119.2179546949314</c:v>
                </c:pt>
                <c:pt idx="28">
                  <c:v>2077.6646611874894</c:v>
                </c:pt>
                <c:pt idx="29">
                  <c:v>2036.9261381354149</c:v>
                </c:pt>
                <c:pt idx="30">
                  <c:v>1996.9864096473145</c:v>
                </c:pt>
                <c:pt idx="31">
                  <c:v>1957.8298130845662</c:v>
                </c:pt>
                <c:pt idx="32">
                  <c:v>1919.4409929191063</c:v>
                </c:pt>
                <c:pt idx="33">
                  <c:v>1881.8048947116542</c:v>
                </c:pt>
                <c:pt idx="34">
                  <c:v>1844.90675920801</c:v>
                </c:pt>
                <c:pt idx="35">
                  <c:v>1808.7321165511141</c:v>
                </c:pt>
                <c:pt idx="36">
                  <c:v>1773.2667806065915</c:v>
                </c:pt>
                <c:pt idx="37">
                  <c:v>1738.4968433995616</c:v>
                </c:pt>
                <c:pt idx="38">
                  <c:v>1704.4086696605311</c:v>
                </c:pt>
                <c:pt idx="39">
                  <c:v>1670.9888914782307</c:v>
                </c:pt>
                <c:pt idx="40">
                  <c:v>1638.2244030572945</c:v>
                </c:pt>
                <c:pt idx="41">
                  <c:v>1606.1023555787331</c:v>
                </c:pt>
                <c:pt idx="42">
                  <c:v>1574.6101521611829</c:v>
                </c:pt>
                <c:pt idx="43">
                  <c:v>1543.7354429209515</c:v>
                </c:pt>
                <c:pt idx="44">
                  <c:v>1513.4661201289241</c:v>
                </c:pt>
                <c:pt idx="45">
                  <c:v>1483.7903134624371</c:v>
                </c:pt>
                <c:pt idx="46">
                  <c:v>1454.6963853502498</c:v>
                </c:pt>
                <c:pt idx="47">
                  <c:v>1426.1729264087876</c:v>
                </c:pt>
                <c:pt idx="48">
                  <c:v>1398.2087509678779</c:v>
                </c:pt>
                <c:pt idx="49">
                  <c:v>1370.792892684211</c:v>
                </c:pt>
                <c:pt idx="50">
                  <c:v>1343.9146002408115</c:v>
                </c:pt>
                <c:pt idx="51">
                  <c:v>1317.5633331308404</c:v>
                </c:pt>
                <c:pt idx="52">
                  <c:v>1291.7287575240578</c:v>
                </c:pt>
                <c:pt idx="53">
                  <c:v>1266.4007422143434</c:v>
                </c:pt>
                <c:pt idx="54">
                  <c:v>1241.5693546466739</c:v>
                </c:pt>
                <c:pt idx="55">
                  <c:v>1217.2248570220031</c:v>
                </c:pt>
                <c:pt idx="56">
                  <c:v>1193.3577024785172</c:v>
                </c:pt>
                <c:pt idx="57">
                  <c:v>1169.958531347768</c:v>
                </c:pt>
                <c:pt idx="58">
                  <c:v>1147.0181674842142</c:v>
                </c:pt>
                <c:pt idx="59">
                  <c:v>1124.5276146667327</c:v>
                </c:pt>
                <c:pt idx="60">
                  <c:v>1102.4780530706889</c:v>
                </c:pt>
                <c:pt idx="61">
                  <c:v>1080.8608358091826</c:v>
                </c:pt>
                <c:pt idx="62">
                  <c:v>1059.6674855421115</c:v>
                </c:pt>
                <c:pt idx="63">
                  <c:v>1038.8896911517236</c:v>
                </c:pt>
                <c:pt idx="64">
                  <c:v>1018.5193044833557</c:v>
                </c:pt>
                <c:pt idx="65">
                  <c:v>998.54833715007965</c:v>
                </c:pt>
                <c:pt idx="66">
                  <c:v>978.96895739999979</c:v>
                </c:pt>
                <c:pt idx="67">
                  <c:v>959.7734870449782</c:v>
                </c:pt>
                <c:pt idx="68">
                  <c:v>940.9543984495823</c:v>
                </c:pt>
                <c:pt idx="69">
                  <c:v>922.5043115790686</c:v>
                </c:pt>
                <c:pt idx="70">
                  <c:v>904.41599110525283</c:v>
                </c:pt>
                <c:pt idx="71">
                  <c:v>886.68234356912512</c:v>
                </c:pt>
                <c:pt idx="72">
                  <c:v>869.29641459910283</c:v>
                </c:pt>
                <c:pt idx="73">
                  <c:v>852.25138618382573</c:v>
                </c:pt>
                <c:pt idx="74">
                  <c:v>835.54057399842407</c:v>
                </c:pt>
                <c:pt idx="75">
                  <c:v>819.15742478321829</c:v>
                </c:pt>
                <c:pt idx="76">
                  <c:v>803.09551377380956</c:v>
                </c:pt>
                <c:pt idx="77">
                  <c:v>787.34854218156761</c:v>
                </c:pt>
                <c:pt idx="78">
                  <c:v>771.91033472351421</c:v>
                </c:pt>
                <c:pt idx="79">
                  <c:v>756.77483720064629</c:v>
                </c:pt>
                <c:pt idx="80">
                  <c:v>741.93611412373957</c:v>
                </c:pt>
                <c:pt idx="81">
                  <c:v>727.38834638570472</c:v>
                </c:pt>
                <c:pt idx="82">
                  <c:v>713.125828979586</c:v>
                </c:pt>
                <c:pt idx="83">
                  <c:v>699.14296876130243</c:v>
                </c:pt>
                <c:pt idx="84">
                  <c:v>685.4342822562586</c:v>
                </c:pt>
                <c:pt idx="85">
                  <c:v>671.99439350896228</c:v>
                </c:pt>
                <c:pt idx="86">
                  <c:v>658.8180319748069</c:v>
                </c:pt>
                <c:pt idx="87">
                  <c:v>645.90003045319042</c:v>
                </c:pt>
                <c:pt idx="88">
                  <c:v>633.2353230611634</c:v>
                </c:pt>
                <c:pt idx="89">
                  <c:v>620.81894324680752</c:v>
                </c:pt>
                <c:pt idx="90">
                  <c:v>608.64602184156809</c:v>
                </c:pt>
                <c:pt idx="91">
                  <c:v>596.71178515077622</c:v>
                </c:pt>
                <c:pt idx="92">
                  <c:v>585.01155308161219</c:v>
                </c:pt>
                <c:pt idx="93">
                  <c:v>573.54073730777441</c:v>
                </c:pt>
                <c:pt idx="94">
                  <c:v>562.29483947013546</c:v>
                </c:pt>
                <c:pt idx="95">
                  <c:v>551.26944941268107</c:v>
                </c:pt>
                <c:pt idx="96">
                  <c:v>540.46024345303545</c:v>
                </c:pt>
                <c:pt idx="97">
                  <c:v>529.86298268690086</c:v>
                </c:pt>
                <c:pt idx="98">
                  <c:v>519.4735113257417</c:v>
                </c:pt>
                <c:pt idx="99">
                  <c:v>509.28775506706324</c:v>
                </c:pt>
                <c:pt idx="100">
                  <c:v>499.30171949664623</c:v>
                </c:pt>
                <c:pt idx="101">
                  <c:v>489.5114885221102</c:v>
                </c:pt>
                <c:pt idx="102">
                  <c:v>479.91322283719074</c:v>
                </c:pt>
                <c:pt idx="103">
                  <c:v>470.503158416129</c:v>
                </c:pt>
                <c:pt idx="104">
                  <c:v>461.27760503758356</c:v>
                </c:pt>
                <c:pt idx="105">
                  <c:v>452.23294483748401</c:v>
                </c:pt>
                <c:pt idx="106">
                  <c:v>443.36563089026203</c:v>
                </c:pt>
                <c:pt idx="107">
                  <c:v>434.67218581789888</c:v>
                </c:pt>
                <c:pt idx="108">
                  <c:v>426.14920042624863</c:v>
                </c:pt>
                <c:pt idx="109">
                  <c:v>417.79333236809902</c:v>
                </c:pt>
                <c:pt idx="110">
                  <c:v>409.60130483244654</c:v>
                </c:pt>
                <c:pt idx="111">
                  <c:v>401.56990525947356</c:v>
                </c:pt>
                <c:pt idx="112">
                  <c:v>393.69598408071994</c:v>
                </c:pt>
                <c:pt idx="113">
                  <c:v>385.97645348395884</c:v>
                </c:pt>
                <c:pt idx="114">
                  <c:v>378.40828620228933</c:v>
                </c:pt>
                <c:pt idx="115">
                  <c:v>370.98851432697376</c:v>
                </c:pt>
                <c:pt idx="116">
                  <c:v>363.71422814355117</c:v>
                </c:pt>
                <c:pt idx="117">
                  <c:v>356.58257499077291</c:v>
                </c:pt>
                <c:pt idx="118">
                  <c:v>349.59075814191272</c:v>
                </c:pt>
                <c:pt idx="119">
                  <c:v>342.73603570801015</c:v>
                </c:pt>
                <c:pt idx="120">
                  <c:v>336.01571956262057</c:v>
                </c:pt>
                <c:pt idx="121">
                  <c:v>329.42717428764757</c:v>
                </c:pt>
                <c:pt idx="122">
                  <c:v>322.96781613984632</c:v>
                </c:pt>
                <c:pt idx="123">
                  <c:v>316.63511203759003</c:v>
                </c:pt>
                <c:pt idx="124">
                  <c:v>310.42657856750549</c:v>
                </c:pt>
                <c:pt idx="125">
                  <c:v>304.33978101058449</c:v>
                </c:pt>
                <c:pt idx="126">
                  <c:v>298.37233238739327</c:v>
                </c:pt>
                <c:pt idx="127">
                  <c:v>292.521892522001</c:v>
                </c:pt>
                <c:pt idx="128">
                  <c:v>286.78616712426435</c:v>
                </c:pt>
                <c:pt idx="129">
                  <c:v>281.16290689010589</c:v>
                </c:pt>
                <c:pt idx="130">
                  <c:v>275.64990661943375</c:v>
                </c:pt>
                <c:pt idx="131">
                  <c:v>270.24500435135735</c:v>
                </c:pt>
                <c:pt idx="132">
                  <c:v>264.9460805163601</c:v>
                </c:pt>
                <c:pt idx="133">
                  <c:v>259.75105710509473</c:v>
                </c:pt>
                <c:pt idx="134">
                  <c:v>254.65789685347835</c:v>
                </c:pt>
                <c:pt idx="135">
                  <c:v>249.66460244376529</c:v>
                </c:pt>
                <c:pt idx="136">
                  <c:v>244.76921572128504</c:v>
                </c:pt>
                <c:pt idx="137">
                  <c:v>239.96981692653875</c:v>
                </c:pt>
                <c:pt idx="138">
                  <c:v>235.26452394235187</c:v>
                </c:pt>
                <c:pt idx="139">
                  <c:v>230.65149155578939</c:v>
                </c:pt>
                <c:pt idx="140">
                  <c:v>226.12891073454298</c:v>
                </c:pt>
                <c:pt idx="141">
                  <c:v>221.69500791750613</c:v>
                </c:pt>
                <c:pt idx="142">
                  <c:v>217.34804431926048</c:v>
                </c:pt>
                <c:pt idx="143">
                  <c:v>213.08631524819887</c:v>
                </c:pt>
                <c:pt idx="144">
                  <c:v>208.90814943801891</c:v>
                </c:pt>
                <c:pt idx="145">
                  <c:v>204.8119083923244</c:v>
                </c:pt>
                <c:pt idx="146">
                  <c:v>200.79598574207793</c:v>
                </c:pt>
                <c:pt idx="147">
                  <c:v>196.85880661565184</c:v>
                </c:pt>
                <c:pt idx="148">
                  <c:v>192.9988270212319</c:v>
                </c:pt>
                <c:pt idx="149">
                  <c:v>189.21453324133017</c:v>
                </c:pt>
                <c:pt idx="150">
                  <c:v>185.50444123917001</c:v>
                </c:pt>
                <c:pt idx="151">
                  <c:v>181.86709607671153</c:v>
                </c:pt>
                <c:pt idx="152">
                  <c:v>178.30107134408712</c:v>
                </c:pt>
                <c:pt idx="153">
                  <c:v>174.80496860022507</c:v>
                </c:pt>
                <c:pt idx="154">
                  <c:v>171.37741682444153</c:v>
                </c:pt>
                <c:pt idx="155">
                  <c:v>168.01707187878526</c:v>
                </c:pt>
                <c:pt idx="156">
                  <c:v>164.72261598092453</c:v>
                </c:pt>
                <c:pt idx="157">
                  <c:v>161.4927571873701</c:v>
                </c:pt>
                <c:pt idx="158">
                  <c:v>158.32622888683036</c:v>
                </c:pt>
                <c:pt idx="159">
                  <c:v>155.22178930350111</c:v>
                </c:pt>
                <c:pt idx="160">
                  <c:v>152.1782210100948</c:v>
                </c:pt>
                <c:pt idx="161">
                  <c:v>149.19433045041799</c:v>
                </c:pt>
                <c:pt idx="162">
                  <c:v>146.26894747131001</c:v>
                </c:pt>
                <c:pt idx="163">
                  <c:v>143.40092486375934</c:v>
                </c:pt>
                <c:pt idx="164">
                  <c:v>140.58913791301799</c:v>
                </c:pt>
                <c:pt idx="165">
                  <c:v>137.83248395753671</c:v>
                </c:pt>
                <c:pt idx="166">
                  <c:v>135.12988195654856</c:v>
                </c:pt>
                <c:pt idx="167">
                  <c:v>132.48027206613159</c:v>
                </c:pt>
                <c:pt idx="168">
                  <c:v>129.8826152235838</c:v>
                </c:pt>
                <c:pt idx="169">
                  <c:v>127.33589273994711</c:v>
                </c:pt>
                <c:pt idx="170">
                  <c:v>124.83910590052228</c:v>
                </c:pt>
                <c:pt idx="171">
                  <c:v>122.3912755732153</c:v>
                </c:pt>
                <c:pt idx="172">
                  <c:v>119.99144182456443</c:v>
                </c:pt>
                <c:pt idx="173">
                  <c:v>117.63866354329582</c:v>
                </c:pt>
                <c:pt idx="174">
                  <c:v>115.33201807125985</c:v>
                </c:pt>
                <c:pt idx="175">
                  <c:v>113.07060084160484</c:v>
                </c:pt>
                <c:pt idx="176">
                  <c:v>110.85352502404457</c:v>
                </c:pt>
                <c:pt idx="177">
                  <c:v>108.67992117708198</c:v>
                </c:pt>
                <c:pt idx="178">
                  <c:v>106.54893690705161</c:v>
                </c:pt>
                <c:pt idx="179">
                  <c:v>104.45973653384755</c:v>
                </c:pt>
                <c:pt idx="180">
                  <c:v>102.41150076320581</c:v>
                </c:pt>
                <c:pt idx="181">
                  <c:v>100.40342636541243</c:v>
                </c:pt>
                <c:pt idx="182">
                  <c:v>98.434725860311389</c:v>
                </c:pt>
                <c:pt idx="183">
                  <c:v>96.504627208488927</c:v>
                </c:pt>
                <c:pt idx="184">
                  <c:v>94.612373508512945</c:v>
                </c:pt>
                <c:pt idx="185">
                  <c:v>92.757222700108983</c:v>
                </c:pt>
                <c:pt idx="186">
                  <c:v>90.938447273156058</c:v>
                </c:pt>
                <c:pt idx="187">
                  <c:v>89.155333982388768</c:v>
                </c:pt>
                <c:pt idx="188">
                  <c:v>87.407183567693025</c:v>
                </c:pt>
                <c:pt idx="189">
                  <c:v>85.693310479886577</c:v>
                </c:pt>
                <c:pt idx="190">
                  <c:v>84.013042611876244</c:v>
                </c:pt>
                <c:pt idx="191">
                  <c:v>82.365721035086295</c:v>
                </c:pt>
                <c:pt idx="192">
                  <c:v>80.750699741055257</c:v>
                </c:pt>
                <c:pt idx="193">
                  <c:v>79.167345388099193</c:v>
                </c:pt>
                <c:pt idx="194">
                  <c:v>77.615037052942441</c:v>
                </c:pt>
                <c:pt idx="195">
                  <c:v>76.093165987218271</c:v>
                </c:pt>
                <c:pt idx="196">
                  <c:v>74.601135378744075</c:v>
                </c:pt>
                <c:pt idx="197">
                  <c:v>73.138360117477291</c:v>
                </c:pt>
                <c:pt idx="198">
                  <c:v>71.704266566060554</c:v>
                </c:pt>
                <c:pt idx="199">
                  <c:v>70.298292334865891</c:v>
                </c:pt>
                <c:pt idx="200">
                  <c:v>68.919886061449674</c:v>
                </c:pt>
                <c:pt idx="201">
                  <c:v>67.568507194332184</c:v>
                </c:pt>
                <c:pt idx="202">
                  <c:v>66.243625781016462</c:v>
                </c:pt>
                <c:pt idx="203">
                  <c:v>64.944722260163985</c:v>
                </c:pt>
                <c:pt idx="204">
                  <c:v>63.671287257845002</c:v>
                </c:pt>
                <c:pt idx="205">
                  <c:v>62.422821387784097</c:v>
                </c:pt>
                <c:pt idx="206">
                  <c:v>61.198835055522473</c:v>
                </c:pt>
                <c:pt idx="207">
                  <c:v>59.998848266419962</c:v>
                </c:pt>
                <c:pt idx="208">
                  <c:v>58.822390437422087</c:v>
                </c:pt>
                <c:pt idx="209">
                  <c:v>57.669000212517453</c:v>
                </c:pt>
                <c:pt idx="210">
                  <c:v>56.538225281813965</c:v>
                </c:pt>
                <c:pt idx="211">
                  <c:v>55.429622204162314</c:v>
                </c:pt>
                <c:pt idx="212">
                  <c:v>54.342756233257553</c:v>
                </c:pt>
                <c:pt idx="213">
                  <c:v>53.277201147150336</c:v>
                </c:pt>
                <c:pt idx="214">
                  <c:v>52.232539081101017</c:v>
                </c:pt>
                <c:pt idx="215">
                  <c:v>51.208360363711137</c:v>
                </c:pt>
                <c:pt idx="216">
                  <c:v>50.204263356268022</c:v>
                </c:pt>
                <c:pt idx="217">
                  <c:v>49.219854295239379</c:v>
                </c:pt>
                <c:pt idx="218">
                  <c:v>48.254747137856143</c:v>
                </c:pt>
                <c:pt idx="219">
                  <c:v>47.308563410723295</c:v>
                </c:pt>
                <c:pt idx="220">
                  <c:v>46.380932061398852</c:v>
                </c:pt>
                <c:pt idx="221">
                  <c:v>45.471489312883079</c:v>
                </c:pt>
                <c:pt idx="222">
                  <c:v>44.579878520960897</c:v>
                </c:pt>
                <c:pt idx="223">
                  <c:v>43.705750034341378</c:v>
                </c:pt>
                <c:pt idx="224">
                  <c:v>42.848761057539576</c:v>
                </c:pt>
                <c:pt idx="225">
                  <c:v>42.008575516446982</c:v>
                </c:pt>
                <c:pt idx="226">
                  <c:v>41.184863926537687</c:v>
                </c:pt>
                <c:pt idx="227">
                  <c:v>40.377303263658817</c:v>
                </c:pt>
                <c:pt idx="228">
                  <c:v>39.585576837354353</c:v>
                </c:pt>
                <c:pt idx="229">
                  <c:v>38.809374166672846</c:v>
                </c:pt>
                <c:pt idx="230">
                  <c:v>38.048390858410123</c:v>
                </c:pt>
                <c:pt idx="231">
                  <c:v>37.302328487739452</c:v>
                </c:pt>
                <c:pt idx="232">
                  <c:v>36.570894481182158</c:v>
                </c:pt>
                <c:pt idx="233">
                  <c:v>35.853802001872978</c:v>
                </c:pt>
                <c:pt idx="234">
                  <c:v>35.150769837074954</c:v>
                </c:pt>
                <c:pt idx="235">
                  <c:v>34.461522287899946</c:v>
                </c:pt>
                <c:pt idx="236">
                  <c:v>33.785789061191494</c:v>
                </c:pt>
                <c:pt idx="237">
                  <c:v>33.123305163527363</c:v>
                </c:pt>
                <c:pt idx="238">
                  <c:v>32.4738107973007</c:v>
                </c:pt>
                <c:pt idx="239">
                  <c:v>31.837051258838517</c:v>
                </c:pt>
                <c:pt idx="240">
                  <c:v>31.212776838517922</c:v>
                </c:pt>
                <c:pt idx="241">
                  <c:v>30.600742722840824</c:v>
                </c:pt>
                <c:pt idx="242">
                  <c:v>30.000708898428563</c:v>
                </c:pt>
                <c:pt idx="243">
                  <c:v>29.412440057899101</c:v>
                </c:pt>
                <c:pt idx="244">
                  <c:v>28.835705507589541</c:v>
                </c:pt>
                <c:pt idx="245">
                  <c:v>28.270279077088041</c:v>
                </c:pt>
                <c:pt idx="246">
                  <c:v>27.715939030539616</c:v>
                </c:pt>
                <c:pt idx="247">
                  <c:v>27.172467979690758</c:v>
                </c:pt>
                <c:pt idx="248">
                  <c:v>26.639652798639279</c:v>
                </c:pt>
                <c:pt idx="249">
                  <c:v>26.117284540255429</c:v>
                </c:pt>
                <c:pt idx="250">
                  <c:v>25.605158354241894</c:v>
                </c:pt>
                <c:pt idx="251">
                  <c:v>25.103073406800345</c:v>
                </c:pt>
                <c:pt idx="252">
                  <c:v>24.610832801873052</c:v>
                </c:pt>
                <c:pt idx="253">
                  <c:v>24.128243503928793</c:v>
                </c:pt>
                <c:pt idx="254">
                  <c:v>23.655116262262606</c:v>
                </c:pt>
                <c:pt idx="255">
                  <c:v>23.191265536779834</c:v>
                </c:pt>
                <c:pt idx="256">
                  <c:v>22.736509425235333</c:v>
                </c:pt>
                <c:pt idx="257">
                  <c:v>22.290669591899213</c:v>
                </c:pt>
                <c:pt idx="258">
                  <c:v>21.853571197621303</c:v>
                </c:pt>
                <c:pt idx="259">
                  <c:v>21.425042831266747</c:v>
                </c:pt>
                <c:pt idx="260">
                  <c:v>21.004916442495954</c:v>
                </c:pt>
                <c:pt idx="261">
                  <c:v>20.593027275862536</c:v>
                </c:pt>
                <c:pt idx="262">
                  <c:v>20.189213806203295</c:v>
                </c:pt>
                <c:pt idx="263">
                  <c:v>19.793317675295025</c:v>
                </c:pt>
                <c:pt idx="264">
                  <c:v>19.405183629753271</c:v>
                </c:pt>
                <c:pt idx="265">
                  <c:v>19.024659460148637</c:v>
                </c:pt>
                <c:pt idx="266">
                  <c:v>18.651595941316799</c:v>
                </c:pt>
                <c:pt idx="267">
                  <c:v>18.285846773838873</c:v>
                </c:pt>
                <c:pt idx="268">
                  <c:v>17.927268526669046</c:v>
                </c:pt>
                <c:pt idx="269">
                  <c:v>17.57572058088715</c:v>
                </c:pt>
                <c:pt idx="270">
                  <c:v>17.23106507455396</c:v>
                </c:pt>
                <c:pt idx="271">
                  <c:v>16.893166848647699</c:v>
                </c:pt>
                <c:pt idx="272">
                  <c:v>16.561893394060519</c:v>
                </c:pt>
                <c:pt idx="273">
                  <c:v>16.23711479963411</c:v>
                </c:pt>
                <c:pt idx="274">
                  <c:v>15.918703701214184</c:v>
                </c:pt>
                <c:pt idx="275">
                  <c:v>15.606535231703718</c:v>
                </c:pt>
                <c:pt idx="276">
                  <c:v>15.300486972095499</c:v>
                </c:pt>
                <c:pt idx="277">
                  <c:v>15.000438903464643</c:v>
                </c:pt>
                <c:pt idx="278">
                  <c:v>14.706273359902365</c:v>
                </c:pt>
                <c:pt idx="279">
                  <c:v>14.41787498237249</c:v>
                </c:pt>
                <c:pt idx="280">
                  <c:v>14.135130673472609</c:v>
                </c:pt>
                <c:pt idx="281">
                  <c:v>13.857929553082176</c:v>
                </c:pt>
                <c:pt idx="282">
                  <c:v>13.586162914880067</c:v>
                </c:pt>
                <c:pt idx="283">
                  <c:v>13.31972418371471</c:v>
                </c:pt>
                <c:pt idx="284">
                  <c:v>13.058508873809862</c:v>
                </c:pt>
                <c:pt idx="285">
                  <c:v>12.802414547789828</c:v>
                </c:pt>
                <c:pt idx="286">
                  <c:v>12.551340776507926</c:v>
                </c:pt>
                <c:pt idx="287">
                  <c:v>12.305189099662524</c:v>
                </c:pt>
                <c:pt idx="288">
                  <c:v>12.063862987185143</c:v>
                </c:pt>
                <c:pt idx="289">
                  <c:v>11.827267801385547</c:v>
                </c:pt>
                <c:pt idx="290">
                  <c:v>11.595310759838931</c:v>
                </c:pt>
                <c:pt idx="291">
                  <c:v>11.367900899000622</c:v>
                </c:pt>
                <c:pt idx="292">
                  <c:v>11.144949038534163</c:v>
                </c:pt>
                <c:pt idx="293">
                  <c:v>10.926367746338588</c:v>
                </c:pt>
                <c:pt idx="294">
                  <c:v>10.712071304261348</c:v>
                </c:pt>
                <c:pt idx="295">
                  <c:v>10.501975674483351</c:v>
                </c:pt>
                <c:pt idx="296">
                  <c:v>10.29599846656296</c:v>
                </c:pt>
                <c:pt idx="297">
                  <c:v>10.094058905126021</c:v>
                </c:pt>
                <c:pt idx="298">
                  <c:v>9.8960777981892374</c:v>
                </c:pt>
                <c:pt idx="299">
                  <c:v>9.7019775061045248</c:v>
                </c:pt>
                <c:pt idx="300">
                  <c:v>9.5116819111120723</c:v>
                </c:pt>
                <c:pt idx="301">
                  <c:v>9.3251163874902527</c:v>
                </c:pt>
                <c:pt idx="302">
                  <c:v>9.1422077722906447</c:v>
                </c:pt>
                <c:pt idx="303">
                  <c:v>8.9628843366466828</c:v>
                </c:pt>
                <c:pt idx="304">
                  <c:v>8.7870757576447005</c:v>
                </c:pt>
                <c:pt idx="305">
                  <c:v>8.6147130907463172</c:v>
                </c:pt>
                <c:pt idx="306">
                  <c:v>8.4457287427513936</c:v>
                </c:pt>
                <c:pt idx="307">
                  <c:v>8.2800564452908798</c:v>
                </c:pt>
                <c:pt idx="308">
                  <c:v>8.1176312288392385</c:v>
                </c:pt>
                <c:pt idx="309">
                  <c:v>7.9583893972362203</c:v>
                </c:pt>
                <c:pt idx="310">
                  <c:v>7.8022685027079648</c:v>
                </c:pt>
                <c:pt idx="311">
                  <c:v>7.6492073213777099</c:v>
                </c:pt>
                <c:pt idx="312">
                  <c:v>7.4991458292564337</c:v>
                </c:pt>
                <c:pt idx="313">
                  <c:v>7.3520251787040438</c:v>
                </c:pt>
                <c:pt idx="314">
                  <c:v>7.207787675351895</c:v>
                </c:pt>
                <c:pt idx="315">
                  <c:v>7.0663767554775498</c:v>
                </c:pt>
                <c:pt idx="316">
                  <c:v>6.9277369638229462</c:v>
                </c:pt>
                <c:pt idx="317">
                  <c:v>6.7918139318472628</c:v>
                </c:pt>
                <c:pt idx="318">
                  <c:v>6.6585543564059222</c:v>
                </c:pt>
                <c:pt idx="319">
                  <c:v>6.5279059788474338</c:v>
                </c:pt>
                <c:pt idx="320">
                  <c:v>6.3998175645198128</c:v>
                </c:pt>
                <c:pt idx="321">
                  <c:v>6.274238882678584</c:v>
                </c:pt>
                <c:pt idx="322">
                  <c:v>6.1511206867884729</c:v>
                </c:pt>
                <c:pt idx="323">
                  <c:v>6.0304146952110633</c:v>
                </c:pt>
                <c:pt idx="324">
                  <c:v>5.9120735722708488</c:v>
                </c:pt>
                <c:pt idx="325">
                  <c:v>5.7960509096922355</c:v>
                </c:pt>
                <c:pt idx="326">
                  <c:v>5.6823012084002684</c:v>
                </c:pt>
                <c:pt idx="327">
                  <c:v>5.5707798606778711</c:v>
                </c:pt>
                <c:pt idx="328">
                  <c:v>5.4614431326726551</c:v>
                </c:pt>
                <c:pt idx="329">
                  <c:v>5.3542481472464312</c:v>
                </c:pt>
                <c:pt idx="330">
                  <c:v>5.2491528671606735</c:v>
                </c:pt>
                <c:pt idx="331">
                  <c:v>5.1461160785913735</c:v>
                </c:pt>
                <c:pt idx="332">
                  <c:v>5.0450973749667867</c:v>
                </c:pt>
                <c:pt idx="333">
                  <c:v>4.9460571411217691</c:v>
                </c:pt>
                <c:pt idx="334">
                  <c:v>4.8489565377624597</c:v>
                </c:pt>
                <c:pt idx="335">
                  <c:v>4.753757486235231</c:v>
                </c:pt>
                <c:pt idx="336">
                  <c:v>4.660422653593943</c:v>
                </c:pt>
                <c:pt idx="337">
                  <c:v>4.568915437959614</c:v>
                </c:pt>
                <c:pt idx="338">
                  <c:v>4.4791999541668091</c:v>
                </c:pt>
                <c:pt idx="339">
                  <c:v>4.3912410196910843</c:v>
                </c:pt>
                <c:pt idx="340">
                  <c:v>4.3050041408519828</c:v>
                </c:pt>
                <c:pt idx="341">
                  <c:v>4.2204554992861709</c:v>
                </c:pt>
                <c:pt idx="342">
                  <c:v>4.1375619386854092</c:v>
                </c:pt>
                <c:pt idx="343">
                  <c:v>4.0562909517941481</c:v>
                </c:pt>
                <c:pt idx="344">
                  <c:v>3.9766106676616828</c:v>
                </c:pt>
                <c:pt idx="345">
                  <c:v>3.8984898391438083</c:v>
                </c:pt>
                <c:pt idx="346">
                  <c:v>3.821897830649148</c:v>
                </c:pt>
                <c:pt idx="347">
                  <c:v>3.7468046061252824</c:v>
                </c:pt>
                <c:pt idx="348">
                  <c:v>3.6731807172800197</c:v>
                </c:pt>
                <c:pt idx="349">
                  <c:v>3.6009972920331457</c:v>
                </c:pt>
                <c:pt idx="350">
                  <c:v>3.530226023194166</c:v>
                </c:pt>
                <c:pt idx="351">
                  <c:v>3.4608391573615696</c:v>
                </c:pt>
                <c:pt idx="352">
                  <c:v>3.3928094840392746</c:v>
                </c:pt>
                <c:pt idx="353">
                  <c:v>3.3261103249659842</c:v>
                </c:pt>
                <c:pt idx="354">
                  <c:v>3.2607155236532774</c:v>
                </c:pt>
                <c:pt idx="355">
                  <c:v>3.1965994351283213</c:v>
                </c:pt>
                <c:pt idx="356">
                  <c:v>3.1337369158771837</c:v>
                </c:pt>
                <c:pt idx="357">
                  <c:v>3.0721033139848131</c:v>
                </c:pt>
                <c:pt idx="358">
                  <c:v>3.011674459467816</c:v>
                </c:pt>
                <c:pt idx="359">
                  <c:v>2.9524266547962283</c:v>
                </c:pt>
                <c:pt idx="360">
                  <c:v>2.8943366656005844</c:v>
                </c:pt>
                <c:pt idx="361">
                  <c:v>2.837381711560627</c:v>
                </c:pt>
                <c:pt idx="362">
                  <c:v>2.7815394574720917</c:v>
                </c:pt>
                <c:pt idx="363">
                  <c:v>2.7267880044880606</c:v>
                </c:pt>
                <c:pt idx="364">
                  <c:v>2.6731058815314532</c:v>
                </c:pt>
                <c:pt idx="365">
                  <c:v>2.6204720368752876</c:v>
                </c:pt>
                <c:pt idx="366">
                  <c:v>2.5688658298874074</c:v>
                </c:pt>
                <c:pt idx="367">
                  <c:v>2.5182670229364472</c:v>
                </c:pt>
                <c:pt idx="368">
                  <c:v>2.4686557734558545</c:v>
                </c:pt>
                <c:pt idx="369">
                  <c:v>2.4200126261628614</c:v>
                </c:pt>
                <c:pt idx="370">
                  <c:v>2.3723185054293539</c:v>
                </c:pt>
                <c:pt idx="371">
                  <c:v>2.325554707801655</c:v>
                </c:pt>
                <c:pt idx="372">
                  <c:v>2.2797028946662814</c:v>
                </c:pt>
                <c:pt idx="373">
                  <c:v>2.2347450850587989</c:v>
                </c:pt>
                <c:pt idx="374">
                  <c:v>2.1906636486129685</c:v>
                </c:pt>
                <c:pt idx="375">
                  <c:v>2.1474412986474118</c:v>
                </c:pt>
                <c:pt idx="376">
                  <c:v>2.1050610853870872</c:v>
                </c:pt>
                <c:pt idx="377">
                  <c:v>2.063506389316919</c:v>
                </c:pt>
                <c:pt idx="378">
                  <c:v>2.0227609146649868</c:v>
                </c:pt>
                <c:pt idx="379">
                  <c:v>1.9828086830127043</c:v>
                </c:pt>
                <c:pt idx="380">
                  <c:v>1.9436340270294969</c:v>
                </c:pt>
                <c:pt idx="381">
                  <c:v>1.9052215843295253</c:v>
                </c:pt>
                <c:pt idx="382">
                  <c:v>1.8675562914480353</c:v>
                </c:pt>
                <c:pt idx="383">
                  <c:v>1.8306233779349896</c:v>
                </c:pt>
                <c:pt idx="384">
                  <c:v>1.7944083605636616</c:v>
                </c:pt>
                <c:pt idx="385">
                  <c:v>1.7588970376519233</c:v>
                </c:pt>
                <c:pt idx="386">
                  <c:v>1.7240754834940062</c:v>
                </c:pt>
                <c:pt idx="387">
                  <c:v>1.6899300429005593</c:v>
                </c:pt>
                <c:pt idx="388">
                  <c:v>1.6564473258448518</c:v>
                </c:pt>
                <c:pt idx="389">
                  <c:v>1.6236142022130549</c:v>
                </c:pt>
                <c:pt idx="390">
                  <c:v>1.5914177966565113</c:v>
                </c:pt>
                <c:pt idx="391">
                  <c:v>1.5598454835440188</c:v>
                </c:pt>
                <c:pt idx="392">
                  <c:v>1.5288848820121157</c:v>
                </c:pt>
                <c:pt idx="393">
                  <c:v>1.4985238511114678</c:v>
                </c:pt>
                <c:pt idx="394">
                  <c:v>1.4687504850474327</c:v>
                </c:pt>
                <c:pt idx="395">
                  <c:v>1.4395531085129605</c:v>
                </c:pt>
                <c:pt idx="396">
                  <c:v>1.4109202721119962</c:v>
                </c:pt>
                <c:pt idx="397">
                  <c:v>1.382840747871608</c:v>
                </c:pt>
                <c:pt idx="398">
                  <c:v>1.3553035248410776</c:v>
                </c:pt>
                <c:pt idx="399">
                  <c:v>1.3282978047762457</c:v>
                </c:pt>
                <c:pt idx="400">
                  <c:v>1.3018129979074282</c:v>
                </c:pt>
                <c:pt idx="401">
                  <c:v>1.2758387187892517</c:v>
                </c:pt>
                <c:pt idx="402">
                  <c:v>1.2503647822307915</c:v>
                </c:pt>
                <c:pt idx="403">
                  <c:v>1.2253811993044332</c:v>
                </c:pt>
                <c:pt idx="404">
                  <c:v>1.2008781734319003</c:v>
                </c:pt>
                <c:pt idx="405">
                  <c:v>1.1768460965459306</c:v>
                </c:pt>
                <c:pt idx="406">
                  <c:v>1.1532755453261121</c:v>
                </c:pt>
                <c:pt idx="407">
                  <c:v>1.1301572775074114</c:v>
                </c:pt>
                <c:pt idx="408">
                  <c:v>1.1074822282599752</c:v>
                </c:pt>
                <c:pt idx="409">
                  <c:v>1.0852415066387957</c:v>
                </c:pt>
                <c:pt idx="410">
                  <c:v>1.0634263921018716</c:v>
                </c:pt>
                <c:pt idx="411">
                  <c:v>1.0420283310955198</c:v>
                </c:pt>
                <c:pt idx="412">
                  <c:v>1.021038933705521</c:v>
                </c:pt>
                <c:pt idx="413">
                  <c:v>1.0004499703728182</c:v>
                </c:pt>
                <c:pt idx="414">
                  <c:v>0.98025336867249446</c:v>
                </c:pt>
                <c:pt idx="415">
                  <c:v>0.96044121015481265</c:v>
                </c:pt>
                <c:pt idx="416">
                  <c:v>0.94100572724709364</c:v>
                </c:pt>
                <c:pt idx="417">
                  <c:v>0.92193930021526527</c:v>
                </c:pt>
                <c:pt idx="418">
                  <c:v>0.90323445418392212</c:v>
                </c:pt>
                <c:pt idx="419">
                  <c:v>0.88488385621376731</c:v>
                </c:pt>
                <c:pt idx="420">
                  <c:v>0.86688031243533636</c:v>
                </c:pt>
                <c:pt idx="421">
                  <c:v>0.84921676523792378</c:v>
                </c:pt>
                <c:pt idx="422">
                  <c:v>0.83188629051266483</c:v>
                </c:pt>
                <c:pt idx="423">
                  <c:v>0.81488209494874142</c:v>
                </c:pt>
                <c:pt idx="424">
                  <c:v>0.79819751338171663</c:v>
                </c:pt>
                <c:pt idx="425">
                  <c:v>0.781826006193023</c:v>
                </c:pt>
                <c:pt idx="426">
                  <c:v>0.76576115675965328</c:v>
                </c:pt>
                <c:pt idx="427">
                  <c:v>0.74999666895313422</c:v>
                </c:pt>
                <c:pt idx="428">
                  <c:v>0.73452636468688293</c:v>
                </c:pt>
                <c:pt idx="429">
                  <c:v>0.71934418151108204</c:v>
                </c:pt>
                <c:pt idx="430">
                  <c:v>0.70444417025422357</c:v>
                </c:pt>
                <c:pt idx="431">
                  <c:v>0.68982049271051038</c:v>
                </c:pt>
                <c:pt idx="432">
                  <c:v>0.67546741937232802</c:v>
                </c:pt>
                <c:pt idx="433">
                  <c:v>0.66137932720702608</c:v>
                </c:pt>
                <c:pt idx="434">
                  <c:v>0.64755069747728033</c:v>
                </c:pt>
                <c:pt idx="435">
                  <c:v>0.63397611360434103</c:v>
                </c:pt>
                <c:pt idx="436">
                  <c:v>0.6206502590734958</c:v>
                </c:pt>
                <c:pt idx="437">
                  <c:v>0.60756791538111932</c:v>
                </c:pt>
                <c:pt idx="438">
                  <c:v>0.59472396002270833</c:v>
                </c:pt>
                <c:pt idx="439">
                  <c:v>0.5821133645213421</c:v>
                </c:pt>
                <c:pt idx="440">
                  <c:v>0.56973119249604753</c:v>
                </c:pt>
                <c:pt idx="441">
                  <c:v>0.55757259776958423</c:v>
                </c:pt>
                <c:pt idx="442">
                  <c:v>0.54563282251521683</c:v>
                </c:pt>
                <c:pt idx="443">
                  <c:v>0.53390719544208243</c:v>
                </c:pt>
                <c:pt idx="444">
                  <c:v>0.52239113001881365</c:v>
                </c:pt>
                <c:pt idx="445">
                  <c:v>0.51108012273513792</c:v>
                </c:pt>
                <c:pt idx="446">
                  <c:v>0.49996975140122374</c:v>
                </c:pt>
                <c:pt idx="447">
                  <c:v>0.48905567348461926</c:v>
                </c:pt>
                <c:pt idx="448">
                  <c:v>0.47833362448469452</c:v>
                </c:pt>
                <c:pt idx="449">
                  <c:v>0.46779941634458</c:v>
                </c:pt>
                <c:pt idx="450">
                  <c:v>0.45744893590067903</c:v>
                </c:pt>
                <c:pt idx="451">
                  <c:v>0.44727814336993021</c:v>
                </c:pt>
                <c:pt idx="452">
                  <c:v>0.43728307087510127</c:v>
                </c:pt>
                <c:pt idx="453">
                  <c:v>0.42745982100851582</c:v>
                </c:pt>
                <c:pt idx="454">
                  <c:v>0.41780456543474898</c:v>
                </c:pt>
                <c:pt idx="455">
                  <c:v>0.40831354353298016</c:v>
                </c:pt>
                <c:pt idx="456">
                  <c:v>0.3989830610798546</c:v>
                </c:pt>
                <c:pt idx="457">
                  <c:v>0.3898094889739066</c:v>
                </c:pt>
                <c:pt idx="458">
                  <c:v>0.38078926200280694</c:v>
                </c:pt>
                <c:pt idx="459">
                  <c:v>0.37191887765495057</c:v>
                </c:pt>
                <c:pt idx="460">
                  <c:v>0.3631948949771765</c:v>
                </c:pt>
                <c:pt idx="461">
                  <c:v>0.35461393348074527</c:v>
                </c:pt>
                <c:pt idx="462">
                  <c:v>0.34617267209805958</c:v>
                </c:pt>
                <c:pt idx="463">
                  <c:v>0.33786784819304538</c:v>
                </c:pt>
                <c:pt idx="464">
                  <c:v>0.32969625662860697</c:v>
                </c:pt>
                <c:pt idx="465">
                  <c:v>0.32165474889512874</c:v>
                </c:pt>
                <c:pt idx="466">
                  <c:v>0.31374023230466946</c:v>
                </c:pt>
                <c:pt idx="467">
                  <c:v>0.30594966925625294</c:v>
                </c:pt>
                <c:pt idx="468">
                  <c:v>0.29828007657856376</c:v>
                </c:pt>
                <c:pt idx="469">
                  <c:v>0.29072852495740087</c:v>
                </c:pt>
                <c:pt idx="470">
                  <c:v>0.28329213845647749</c:v>
                </c:pt>
                <c:pt idx="471">
                  <c:v>0.27596809414160278</c:v>
                </c:pt>
                <c:pt idx="472">
                  <c:v>0.26875362181999374</c:v>
                </c:pt>
                <c:pt idx="473">
                  <c:v>0.26164600390849291</c:v>
                </c:pt>
                <c:pt idx="474">
                  <c:v>0.25464257544687485</c:v>
                </c:pt>
                <c:pt idx="475">
                  <c:v>0.2477407242752972</c:v>
                </c:pt>
                <c:pt idx="476">
                  <c:v>0.24093789139838509</c:v>
                </c:pt>
                <c:pt idx="477">
                  <c:v>0.23423157156255839</c:v>
                </c:pt>
                <c:pt idx="478">
                  <c:v>0.22761931407817854</c:v>
                </c:pt>
                <c:pt idx="479">
                  <c:v>0.22109872392409194</c:v>
                </c:pt>
                <c:pt idx="480">
                  <c:v>0.21466746317943319</c:v>
                </c:pt>
                <c:pt idx="481">
                  <c:v>0.20832325283642611</c:v>
                </c:pt>
                <c:pt idx="482">
                  <c:v>0.20206387505878187</c:v>
                </c:pt>
                <c:pt idx="483">
                  <c:v>0.19588717596363228</c:v>
                </c:pt>
                <c:pt idx="484">
                  <c:v>0.18979106902140019</c:v>
                </c:pt>
                <c:pt idx="485">
                  <c:v>0.18377353918841163</c:v>
                </c:pt>
                <c:pt idx="486">
                  <c:v>0.17783264791246461</c:v>
                </c:pt>
                <c:pt idx="487">
                  <c:v>0.17196653918336202</c:v>
                </c:pt>
                <c:pt idx="488">
                  <c:v>0.16617344684039143</c:v>
                </c:pt>
                <c:pt idx="489">
                  <c:v>0.1604517033992657</c:v>
                </c:pt>
                <c:pt idx="490">
                  <c:v>0.15479975072523566</c:v>
                </c:pt>
                <c:pt idx="491">
                  <c:v>0.14921615296109078</c:v>
                </c:pt>
                <c:pt idx="492">
                  <c:v>0.14369961222410685</c:v>
                </c:pt>
                <c:pt idx="493">
                  <c:v>0.13824898772205957</c:v>
                </c:pt>
                <c:pt idx="494">
                  <c:v>0.13286331911519297</c:v>
                </c:pt>
                <c:pt idx="495">
                  <c:v>0.127541855181977</c:v>
                </c:pt>
                <c:pt idx="496">
                  <c:v>0.1222840891499597</c:v>
                </c:pt>
                <c:pt idx="497">
                  <c:v>0.11708980245399171</c:v>
                </c:pt>
                <c:pt idx="498">
                  <c:v>0.11195911921672534</c:v>
                </c:pt>
                <c:pt idx="499">
                  <c:v>0.10689257445721143</c:v>
                </c:pt>
                <c:pt idx="500">
                  <c:v>0.10189119998623958</c:v>
                </c:pt>
                <c:pt idx="501">
                  <c:v>9.6956633227910233E-2</c:v>
                </c:pt>
                <c:pt idx="502">
                  <c:v>9.2091255930873153E-2</c:v>
                </c:pt>
                <c:pt idx="503">
                  <c:v>8.7298372049705641E-2</c:v>
                </c:pt>
                <c:pt idx="504">
                  <c:v>8.2582437173678511E-2</c:v>
                </c:pt>
                <c:pt idx="505">
                  <c:v>7.7949355968168946E-2</c:v>
                </c:pt>
                <c:pt idx="506">
                  <c:v>7.3406869363062899E-2</c:v>
                </c:pt>
                <c:pt idx="507">
                  <c:v>6.896505971281218E-2</c:v>
                </c:pt>
                <c:pt idx="508">
                  <c:v>6.4637009447827784E-2</c:v>
                </c:pt>
                <c:pt idx="509">
                  <c:v>6.0439655282436104E-2</c:v>
                </c:pt>
                <c:pt idx="510">
                  <c:v>5.6394881735584566E-2</c:v>
                </c:pt>
                <c:pt idx="511">
                  <c:v>5.2530885186968336E-2</c:v>
                </c:pt>
                <c:pt idx="512">
                  <c:v>4.8883793693762431E-2</c:v>
                </c:pt>
                <c:pt idx="513">
                  <c:v>4.54994132394494E-2</c:v>
                </c:pt>
                <c:pt idx="514">
                  <c:v>4.2434735094315938E-2</c:v>
                </c:pt>
                <c:pt idx="515">
                  <c:v>3.9758432155025877E-2</c:v>
                </c:pt>
                <c:pt idx="516">
                  <c:v>3.7549035527471061E-2</c:v>
                </c:pt>
                <c:pt idx="517">
                  <c:v>3.5889137842216451E-2</c:v>
                </c:pt>
                <c:pt idx="518">
                  <c:v>3.485458551274042E-2</c:v>
                </c:pt>
                <c:pt idx="519">
                  <c:v>3.4500014515541189E-2</c:v>
                </c:pt>
                <c:pt idx="520">
                  <c:v>3.4845634559835241E-2</c:v>
                </c:pt>
                <c:pt idx="521">
                  <c:v>3.5871736360906167E-2</c:v>
                </c:pt>
                <c:pt idx="522">
                  <c:v>3.7524052318474284E-2</c:v>
                </c:pt>
                <c:pt idx="523">
                  <c:v>3.9726912758178343E-2</c:v>
                </c:pt>
                <c:pt idx="524">
                  <c:v>4.2397732469953986E-2</c:v>
                </c:pt>
                <c:pt idx="525">
                  <c:v>4.5457881197436614E-2</c:v>
                </c:pt>
                <c:pt idx="526">
                  <c:v>4.8838541124641428E-2</c:v>
                </c:pt>
                <c:pt idx="527">
                  <c:v>5.2482570724334363E-2</c:v>
                </c:pt>
                <c:pt idx="528">
                  <c:v>5.6344028750365149E-2</c:v>
                </c:pt>
                <c:pt idx="529">
                  <c:v>6.0386673902928026E-2</c:v>
                </c:pt>
                <c:pt idx="530">
                  <c:v>6.4582218657152565E-2</c:v>
                </c:pt>
                <c:pt idx="531">
                  <c:v>6.8908706651829923E-2</c:v>
                </c:pt>
                <c:pt idx="532">
                  <c:v>7.3349145100812418E-2</c:v>
                </c:pt>
                <c:pt idx="533">
                  <c:v>7.7890407943073683E-2</c:v>
                </c:pt>
                <c:pt idx="534">
                  <c:v>8.2522378831792809E-2</c:v>
                </c:pt>
                <c:pt idx="535">
                  <c:v>8.7237290248825691E-2</c:v>
                </c:pt>
                <c:pt idx="536">
                  <c:v>9.2029216613898776E-2</c:v>
                </c:pt>
                <c:pt idx="537">
                  <c:v>9.6893685774752977E-2</c:v>
                </c:pt>
                <c:pt idx="538">
                  <c:v>0.10182738056324919</c:v>
                </c:pt>
                <c:pt idx="539">
                  <c:v>0.10682790860724119</c:v>
                </c:pt>
                <c:pt idx="540">
                  <c:v>0.1118936238730821</c:v>
                </c:pt>
                <c:pt idx="541">
                  <c:v>0.11702348751574697</c:v>
                </c:pt>
                <c:pt idx="542">
                  <c:v>0.12221695872169551</c:v>
                </c:pt>
                <c:pt idx="543">
                  <c:v>0.12747390855539611</c:v>
                </c:pt>
                <c:pt idx="544">
                  <c:v>0.13279455155096892</c:v>
                </c:pt>
                <c:pt idx="545">
                  <c:v>0.13817939107613969</c:v>
                </c:pt>
                <c:pt idx="546">
                  <c:v>0.14362917545213244</c:v>
                </c:pt>
                <c:pt idx="547">
                  <c:v>0.14914486252671344</c:v>
                </c:pt>
                <c:pt idx="548">
                  <c:v>0.15472759093218405</c:v>
                </c:pt>
                <c:pt idx="549">
                  <c:v>0.16037865666254944</c:v>
                </c:pt>
                <c:pt idx="550">
                  <c:v>0.16609949390863157</c:v>
                </c:pt>
                <c:pt idx="551">
                  <c:v>0.1718916593216524</c:v>
                </c:pt>
                <c:pt idx="552">
                  <c:v>0.17775681905317517</c:v>
                </c:pt>
                <c:pt idx="553">
                  <c:v>0.18369673805581535</c:v>
                </c:pt>
                <c:pt idx="554">
                  <c:v>0.1897132712348088</c:v>
                </c:pt>
                <c:pt idx="555">
                  <c:v>0.1958083561227979</c:v>
                </c:pt>
                <c:pt idx="556">
                  <c:v>0.20198400681459175</c:v>
                </c:pt>
                <c:pt idx="557">
                  <c:v>0.20824230894934007</c:v>
                </c:pt>
                <c:pt idx="558">
                  <c:v>0.21458541556765592</c:v>
                </c:pt>
                <c:pt idx="559">
                  <c:v>0.22101554370310889</c:v>
                </c:pt>
                <c:pt idx="560">
                  <c:v>0.22753497159299105</c:v>
                </c:pt>
                <c:pt idx="561">
                  <c:v>0.23414603641371953</c:v>
                </c:pt>
                <c:pt idx="562">
                  <c:v>0.24085113246274581</c:v>
                </c:pt>
                <c:pt idx="563">
                  <c:v>0.24765270972222</c:v>
                </c:pt>
                <c:pt idx="564">
                  <c:v>0.25455327275054507</c:v>
                </c:pt>
                <c:pt idx="565">
                  <c:v>0.26155537985685445</c:v>
                </c:pt>
                <c:pt idx="566">
                  <c:v>0.26866164252075175</c:v>
                </c:pt>
                <c:pt idx="567">
                  <c:v>0.27587472502566479</c:v>
                </c:pt>
                <c:pt idx="568">
                  <c:v>0.28319734427914833</c:v>
                </c:pt>
                <c:pt idx="569">
                  <c:v>0.2906322697975961</c:v>
                </c:pt>
                <c:pt idx="570">
                  <c:v>0.29818232383626758</c:v>
                </c:pt>
                <c:pt idx="571">
                  <c:v>0.30585038164841177</c:v>
                </c:pt>
                <c:pt idx="572">
                  <c:v>0.31363937185968571</c:v>
                </c:pt>
                <c:pt idx="573">
                  <c:v>0.32155227694609267</c:v>
                </c:pt>
                <c:pt idx="574">
                  <c:v>0.32959213380538743</c:v>
                </c:pt>
                <c:pt idx="575">
                  <c:v>0.3377620344133403</c:v>
                </c:pt>
                <c:pt idx="576">
                  <c:v>0.34606512655749383</c:v>
                </c:pt>
                <c:pt idx="577">
                  <c:v>0.35450461464209315</c:v>
                </c:pt>
                <c:pt idx="578">
                  <c:v>0.36308376055876757</c:v>
                </c:pt>
                <c:pt idx="579">
                  <c:v>0.37180588461832226</c:v>
                </c:pt>
                <c:pt idx="580">
                  <c:v>0.38067436653964298</c:v>
                </c:pt>
                <c:pt idx="581">
                  <c:v>0.3896926464923075</c:v>
                </c:pt>
                <c:pt idx="582">
                  <c:v>0.39886422618997297</c:v>
                </c:pt>
                <c:pt idx="583">
                  <c:v>0.40819267003204923</c:v>
                </c:pt>
                <c:pt idx="584">
                  <c:v>0.41768160629153106</c:v>
                </c:pt>
                <c:pt idx="585">
                  <c:v>0.42733472834719155</c:v>
                </c:pt>
                <c:pt idx="586">
                  <c:v>0.43715579595861742</c:v>
                </c:pt>
                <c:pt idx="587">
                  <c:v>0.44714863658281923</c:v>
                </c:pt>
                <c:pt idx="588">
                  <c:v>0.45731714673136575</c:v>
                </c:pt>
                <c:pt idx="589">
                  <c:v>0.46766529336718271</c:v>
                </c:pt>
                <c:pt idx="590">
                  <c:v>0.47819711534032971</c:v>
                </c:pt>
                <c:pt idx="591">
                  <c:v>0.48891672486221421</c:v>
                </c:pt>
                <c:pt idx="592">
                  <c:v>0.49982830901784386</c:v>
                </c:pt>
                <c:pt idx="593">
                  <c:v>0.51093613131582993</c:v>
                </c:pt>
                <c:pt idx="594">
                  <c:v>0.52224453327596687</c:v>
                </c:pt>
                <c:pt idx="595">
                  <c:v>0.53375793605430866</c:v>
                </c:pt>
                <c:pt idx="596">
                  <c:v>0.54548084210574777</c:v>
                </c:pt>
                <c:pt idx="597">
                  <c:v>0.55741783688418445</c:v>
                </c:pt>
                <c:pt idx="598">
                  <c:v>0.56957359058044332</c:v>
                </c:pt>
                <c:pt idx="599">
                  <c:v>0.58195285989815837</c:v>
                </c:pt>
                <c:pt idx="600">
                  <c:v>0.59456048986791343</c:v>
                </c:pt>
                <c:pt idx="601">
                  <c:v>0.60740141569997197</c:v>
                </c:pt>
                <c:pt idx="602">
                  <c:v>0.62048066467598673</c:v>
                </c:pt>
                <c:pt idx="603">
                  <c:v>0.63380335808012733</c:v>
                </c:pt>
                <c:pt idx="604">
                  <c:v>0.64737471317010309</c:v>
                </c:pt>
                <c:pt idx="605">
                  <c:v>0.66120004518860442</c:v>
                </c:pt>
                <c:pt idx="606">
                  <c:v>0.67528476941572435</c:v>
                </c:pt>
                <c:pt idx="607">
                  <c:v>0.68963440326295611</c:v>
                </c:pt>
                <c:pt idx="608">
                  <c:v>0.70425456840940015</c:v>
                </c:pt>
                <c:pt idx="609">
                  <c:v>0.71915099298084439</c:v>
                </c:pt>
                <c:pt idx="610">
                  <c:v>0.73432951377242006</c:v>
                </c:pt>
                <c:pt idx="611">
                  <c:v>0.74979607851555519</c:v>
                </c:pt>
                <c:pt idx="612">
                  <c:v>0.7655567481899912</c:v>
                </c:pt>
                <c:pt idx="613">
                  <c:v>0.78161769938164039</c:v>
                </c:pt>
                <c:pt idx="614">
                  <c:v>0.79798522668711025</c:v>
                </c:pt>
                <c:pt idx="615">
                  <c:v>0.8146657451657302</c:v>
                </c:pt>
                <c:pt idx="616">
                  <c:v>0.83166579283994924</c:v>
                </c:pt>
                <c:pt idx="617">
                  <c:v>0.84899203324500638</c:v>
                </c:pt>
                <c:pt idx="618">
                  <c:v>0.8666512580287935</c:v>
                </c:pt>
                <c:pt idx="619">
                  <c:v>0.88465038960285636</c:v>
                </c:pt>
                <c:pt idx="620">
                  <c:v>0.90299648384551223</c:v>
                </c:pt>
                <c:pt idx="621">
                  <c:v>0.92169673285807863</c:v>
                </c:pt>
                <c:pt idx="622">
                  <c:v>0.94075846777524719</c:v>
                </c:pt>
                <c:pt idx="623">
                  <c:v>0.96018916163064127</c:v>
                </c:pt>
                <c:pt idx="624">
                  <c:v>0.97999643227864508</c:v>
                </c:pt>
                <c:pt idx="625">
                  <c:v>1.0001880453735992</c:v>
                </c:pt>
                <c:pt idx="626">
                  <c:v>1.0207719174074952</c:v>
                </c:pt>
                <c:pt idx="627">
                  <c:v>1.0417561188073183</c:v>
                </c:pt>
                <c:pt idx="628">
                  <c:v>1.0631488770932243</c:v>
                </c:pt>
                <c:pt idx="629">
                  <c:v>1.0849585800987513</c:v>
                </c:pt>
                <c:pt idx="630">
                  <c:v>1.1071937792543061</c:v>
                </c:pt>
                <c:pt idx="631">
                  <c:v>1.1298631929351763</c:v>
                </c:pt>
                <c:pt idx="632">
                  <c:v>1.1529757098753672</c:v>
                </c:pt>
                <c:pt idx="633">
                  <c:v>1.1765403926485685</c:v>
                </c:pt>
                <c:pt idx="634">
                  <c:v>1.2005664812176007</c:v>
                </c:pt>
                <c:pt idx="635">
                  <c:v>1.225063396553709</c:v>
                </c:pt>
                <c:pt idx="636">
                  <c:v>1.2500407443271067</c:v>
                </c:pt>
                <c:pt idx="637">
                  <c:v>1.2755083186701985</c:v>
                </c:pt>
                <c:pt idx="638">
                  <c:v>1.3014761060149436</c:v>
                </c:pt>
                <c:pt idx="639">
                  <c:v>1.3279542890058424</c:v>
                </c:pt>
                <c:pt idx="640">
                  <c:v>1.3549532504900796</c:v>
                </c:pt>
                <c:pt idx="641">
                  <c:v>1.3824835775863582</c:v>
                </c:pt>
                <c:pt idx="642">
                  <c:v>1.4105560658340266</c:v>
                </c:pt>
                <c:pt idx="643">
                  <c:v>1.4391817234240998</c:v>
                </c:pt>
                <c:pt idx="644">
                  <c:v>1.468371775513829</c:v>
                </c:pt>
                <c:pt idx="645">
                  <c:v>1.4981376686265027</c:v>
                </c:pt>
                <c:pt idx="646">
                  <c:v>1.5284910751381942</c:v>
                </c:pt>
                <c:pt idx="647">
                  <c:v>1.5594438978532046</c:v>
                </c:pt>
                <c:pt idx="648">
                  <c:v>1.5910082746699938</c:v>
                </c:pt>
                <c:pt idx="649">
                  <c:v>1.6231965833394071</c:v>
                </c:pt>
                <c:pt idx="650">
                  <c:v>1.6560214463170813</c:v>
                </c:pt>
                <c:pt idx="651">
                  <c:v>1.6894957357118994</c:v>
                </c:pt>
                <c:pt idx="652">
                  <c:v>1.7236325783324447</c:v>
                </c:pt>
                <c:pt idx="653">
                  <c:v>1.7584453608334258</c:v>
                </c:pt>
                <c:pt idx="654">
                  <c:v>1.7939477349640791</c:v>
                </c:pt>
                <c:pt idx="655">
                  <c:v>1.8301536229206135</c:v>
                </c:pt>
                <c:pt idx="656">
                  <c:v>1.867077222804771</c:v>
                </c:pt>
                <c:pt idx="657">
                  <c:v>1.9047330141906689</c:v>
                </c:pt>
                <c:pt idx="658">
                  <c:v>1.9431357638020701</c:v>
                </c:pt>
                <c:pt idx="659">
                  <c:v>1.9823005313023334</c:v>
                </c:pt>
                <c:pt idx="660">
                  <c:v>2.0222426751992897</c:v>
                </c:pt>
                <c:pt idx="661">
                  <c:v>2.0629778588673662</c:v>
                </c:pt>
                <c:pt idx="662">
                  <c:v>2.1045220566893152</c:v>
                </c:pt>
                <c:pt idx="663">
                  <c:v>2.1468915603199545</c:v>
                </c:pt>
                <c:pt idx="664">
                  <c:v>2.1901029850743665</c:v>
                </c:pt>
                <c:pt idx="665">
                  <c:v>2.23417327644307</c:v>
                </c:pt>
                <c:pt idx="666">
                  <c:v>2.2791197167367039</c:v>
                </c:pt>
                <c:pt idx="667">
                  <c:v>2.3249599318628387</c:v>
                </c:pt>
                <c:pt idx="668">
                  <c:v>2.371711898237562</c:v>
                </c:pt>
                <c:pt idx="669">
                  <c:v>2.41939394983455</c:v>
                </c:pt>
                <c:pt idx="670">
                  <c:v>2.4680247853743928</c:v>
                </c:pt>
                <c:pt idx="671">
                  <c:v>2.5176234756569733</c:v>
                </c:pt>
                <c:pt idx="672">
                  <c:v>2.5682094710398005</c:v>
                </c:pt>
                <c:pt idx="673">
                  <c:v>2.6198026090652036</c:v>
                </c:pt>
                <c:pt idx="674">
                  <c:v>2.6724231222393895</c:v>
                </c:pt>
                <c:pt idx="675">
                  <c:v>2.7260916459664131</c:v>
                </c:pt>
                <c:pt idx="676">
                  <c:v>2.7808292266401593</c:v>
                </c:pt>
                <c:pt idx="677">
                  <c:v>2.8366573298975251</c:v>
                </c:pt>
                <c:pt idx="678">
                  <c:v>2.8935978490360239</c:v>
                </c:pt>
                <c:pt idx="679">
                  <c:v>2.9516731135991185</c:v>
                </c:pt>
                <c:pt idx="680">
                  <c:v>3.0109058981326484</c:v>
                </c:pt>
                <c:pt idx="681">
                  <c:v>3.0713194311157817</c:v>
                </c:pt>
                <c:pt idx="682">
                  <c:v>3.1329374040699878</c:v>
                </c:pt>
                <c:pt idx="683">
                  <c:v>3.1957839808496264</c:v>
                </c:pt>
                <c:pt idx="684">
                  <c:v>3.2598838071177569</c:v>
                </c:pt>
                <c:pt idx="685">
                  <c:v>3.3252620200109155</c:v>
                </c:pt>
                <c:pt idx="686">
                  <c:v>3.3919442579966375</c:v>
                </c:pt>
                <c:pt idx="687">
                  <c:v>3.4599566709275908</c:v>
                </c:pt>
                <c:pt idx="688">
                  <c:v>3.5293259302962565</c:v>
                </c:pt>
                <c:pt idx="689">
                  <c:v>3.6000792396941921</c:v>
                </c:pt>
                <c:pt idx="690">
                  <c:v>3.6722443454799603</c:v>
                </c:pt>
                <c:pt idx="691">
                  <c:v>3.7458495476599296</c:v>
                </c:pt>
                <c:pt idx="692">
                  <c:v>3.8209237109861811</c:v>
                </c:pt>
                <c:pt idx="693">
                  <c:v>3.8974962762759051</c:v>
                </c:pt>
                <c:pt idx="694">
                  <c:v>3.9755972719567119</c:v>
                </c:pt>
                <c:pt idx="695">
                  <c:v>4.0552573258423763</c:v>
                </c:pt>
                <c:pt idx="696">
                  <c:v>4.136507677143646</c:v>
                </c:pt>
                <c:pt idx="697">
                  <c:v>4.2193801887188265</c:v>
                </c:pt>
                <c:pt idx="698">
                  <c:v>4.3039073595689272</c:v>
                </c:pt>
              </c:numCache>
            </c:numRef>
          </c:yVal>
          <c:smooth val="1"/>
        </c:ser>
        <c:ser>
          <c:idx val="3"/>
          <c:order val="3"/>
          <c:tx>
            <c:strRef>
              <c:f>Calculations!$E$36</c:f>
              <c:strCache>
                <c:ptCount val="1"/>
                <c:pt idx="0">
                  <c:v>Zc3</c:v>
                </c:pt>
              </c:strCache>
            </c:strRef>
          </c:tx>
          <c:spPr>
            <a:ln w="12700">
              <a:solidFill>
                <a:srgbClr val="808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Calculations!$E$37:$E$735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4"/>
          <c:order val="4"/>
          <c:tx>
            <c:strRef>
              <c:f>Calculations!$F$36</c:f>
              <c:strCache>
                <c:ptCount val="1"/>
                <c:pt idx="0">
                  <c:v>Zc4</c:v>
                </c:pt>
              </c:strCache>
            </c:strRef>
          </c:tx>
          <c:spPr>
            <a:ln w="12700">
              <a:solidFill>
                <a:srgbClr val="0080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Calculations!$F$37:$F$735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5"/>
          <c:order val="5"/>
          <c:tx>
            <c:strRef>
              <c:f>Calculations!$G$36</c:f>
              <c:strCache>
                <c:ptCount val="1"/>
                <c:pt idx="0">
                  <c:v>Zc5</c:v>
                </c:pt>
              </c:strCache>
            </c:strRef>
          </c:tx>
          <c:spPr>
            <a:ln w="12700">
              <a:solidFill>
                <a:srgbClr val="00808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Calculations!$G$37:$G$735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6"/>
          <c:order val="6"/>
          <c:tx>
            <c:strRef>
              <c:f>Calculations!$H$36</c:f>
              <c:strCache>
                <c:ptCount val="1"/>
                <c:pt idx="0">
                  <c:v>Zc6</c:v>
                </c:pt>
              </c:strCache>
            </c:strRef>
          </c:tx>
          <c:spPr>
            <a:ln w="12700">
              <a:solidFill>
                <a:srgbClr val="0000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Calculations!$H$37:$H$735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7"/>
          <c:order val="7"/>
          <c:tx>
            <c:strRef>
              <c:f>Calculations!$I$36</c:f>
              <c:strCache>
                <c:ptCount val="1"/>
                <c:pt idx="0">
                  <c:v>Zc7</c:v>
                </c:pt>
              </c:strCache>
            </c:strRef>
          </c:tx>
          <c:spPr>
            <a:ln w="12700">
              <a:solidFill>
                <a:srgbClr val="FF99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Calculations!$I$37:$I$735</c:f>
              <c:numCache>
                <c:formatCode>0.000E+00</c:formatCode>
                <c:ptCount val="699"/>
                <c:pt idx="0">
                  <c:v>795.79818150520657</c:v>
                </c:pt>
                <c:pt idx="1">
                  <c:v>780.19429543194042</c:v>
                </c:pt>
                <c:pt idx="2">
                  <c:v>764.89636790590271</c:v>
                </c:pt>
                <c:pt idx="3">
                  <c:v>749.89839973982805</c:v>
                </c:pt>
                <c:pt idx="4">
                  <c:v>735.19450937757279</c:v>
                </c:pt>
                <c:pt idx="5">
                  <c:v>720.77893058762277</c:v>
                </c:pt>
                <c:pt idx="6">
                  <c:v>706.64601020182431</c:v>
                </c:pt>
                <c:pt idx="7">
                  <c:v>692.79020589845823</c:v>
                </c:pt>
                <c:pt idx="8">
                  <c:v>679.2060840287777</c:v>
                </c:pt>
                <c:pt idx="9">
                  <c:v>665.88831748616747</c:v>
                </c:pt>
                <c:pt idx="10">
                  <c:v>652.83168361708113</c:v>
                </c:pt>
                <c:pt idx="11">
                  <c:v>640.0310621729426</c:v>
                </c:pt>
                <c:pt idx="12">
                  <c:v>627.48143330220535</c:v>
                </c:pt>
                <c:pt idx="13">
                  <c:v>615.17787558178247</c:v>
                </c:pt>
                <c:pt idx="14">
                  <c:v>603.11556408707804</c:v>
                </c:pt>
                <c:pt idx="15">
                  <c:v>591.28976849985884</c:v>
                </c:pt>
                <c:pt idx="16">
                  <c:v>579.69585125322772</c:v>
                </c:pt>
                <c:pt idx="17">
                  <c:v>568.32926571297037</c:v>
                </c:pt>
                <c:pt idx="18">
                  <c:v>557.18555439456156</c:v>
                </c:pt>
                <c:pt idx="19">
                  <c:v>546.26034721513054</c:v>
                </c:pt>
                <c:pt idx="20">
                  <c:v>535.54935977970581</c:v>
                </c:pt>
                <c:pt idx="21">
                  <c:v>525.04839170105731</c:v>
                </c:pt>
                <c:pt idx="22">
                  <c:v>514.75332495248779</c:v>
                </c:pt>
                <c:pt idx="23">
                  <c:v>504.66012225291888</c:v>
                </c:pt>
                <c:pt idx="24">
                  <c:v>494.76482548364555</c:v>
                </c:pt>
                <c:pt idx="25">
                  <c:v>485.06355413613051</c:v>
                </c:pt>
                <c:pt idx="26">
                  <c:v>475.55250379023732</c:v>
                </c:pt>
                <c:pt idx="27">
                  <c:v>466.22794462230115</c:v>
                </c:pt>
                <c:pt idx="28">
                  <c:v>457.0862199424522</c:v>
                </c:pt>
                <c:pt idx="29">
                  <c:v>448.1237447606199</c:v>
                </c:pt>
                <c:pt idx="30">
                  <c:v>439.33700438065443</c:v>
                </c:pt>
                <c:pt idx="31">
                  <c:v>430.72255302201478</c:v>
                </c:pt>
                <c:pt idx="32">
                  <c:v>422.27701246848176</c:v>
                </c:pt>
                <c:pt idx="33">
                  <c:v>413.99707074336777</c:v>
                </c:pt>
                <c:pt idx="34">
                  <c:v>405.87948081070215</c:v>
                </c:pt>
                <c:pt idx="35">
                  <c:v>397.92105930188393</c:v>
                </c:pt>
                <c:pt idx="36">
                  <c:v>390.11868526730177</c:v>
                </c:pt>
                <c:pt idx="37">
                  <c:v>382.46929895243221</c:v>
                </c:pt>
                <c:pt idx="38">
                  <c:v>374.96990059793603</c:v>
                </c:pt>
                <c:pt idx="39">
                  <c:v>367.6175492632824</c:v>
                </c:pt>
                <c:pt idx="40">
                  <c:v>360.40936167343773</c:v>
                </c:pt>
                <c:pt idx="41">
                  <c:v>353.34251108817097</c:v>
                </c:pt>
                <c:pt idx="42">
                  <c:v>346.41422619352699</c:v>
                </c:pt>
                <c:pt idx="43">
                  <c:v>339.62179001503728</c:v>
                </c:pt>
                <c:pt idx="44">
                  <c:v>332.96253885223985</c:v>
                </c:pt>
                <c:pt idx="45">
                  <c:v>326.43386123409033</c:v>
                </c:pt>
                <c:pt idx="46">
                  <c:v>320.03319689485608</c:v>
                </c:pt>
                <c:pt idx="47">
                  <c:v>313.75803577009049</c:v>
                </c:pt>
                <c:pt idx="48">
                  <c:v>307.6059170122935</c:v>
                </c:pt>
                <c:pt idx="49">
                  <c:v>301.57442802587389</c:v>
                </c:pt>
                <c:pt idx="50">
                  <c:v>295.66120352103309</c:v>
                </c:pt>
                <c:pt idx="51">
                  <c:v>289.86392458620048</c:v>
                </c:pt>
                <c:pt idx="52">
                  <c:v>284.18031777865656</c:v>
                </c:pt>
                <c:pt idx="53">
                  <c:v>278.60815423298675</c:v>
                </c:pt>
                <c:pt idx="54">
                  <c:v>273.1452487870161</c:v>
                </c:pt>
                <c:pt idx="55">
                  <c:v>267.78945912488342</c:v>
                </c:pt>
                <c:pt idx="56">
                  <c:v>262.53868493691738</c:v>
                </c:pt>
                <c:pt idx="57">
                  <c:v>257.39086709598553</c:v>
                </c:pt>
                <c:pt idx="58">
                  <c:v>252.34398684999314</c:v>
                </c:pt>
                <c:pt idx="59">
                  <c:v>247.39606503021653</c:v>
                </c:pt>
                <c:pt idx="60">
                  <c:v>242.54516127515768</c:v>
                </c:pt>
                <c:pt idx="61">
                  <c:v>237.78937326961841</c:v>
                </c:pt>
                <c:pt idx="62">
                  <c:v>233.12683599869467</c:v>
                </c:pt>
                <c:pt idx="63">
                  <c:v>228.55572101639802</c:v>
                </c:pt>
                <c:pt idx="64">
                  <c:v>224.07423572861742</c:v>
                </c:pt>
                <c:pt idx="65">
                  <c:v>219.68062269014223</c:v>
                </c:pt>
                <c:pt idx="66">
                  <c:v>215.37315891546706</c:v>
                </c:pt>
                <c:pt idx="67">
                  <c:v>211.15015520311175</c:v>
                </c:pt>
                <c:pt idx="68">
                  <c:v>207.00995547318902</c:v>
                </c:pt>
                <c:pt idx="69">
                  <c:v>202.95093611796167</c:v>
                </c:pt>
                <c:pt idx="70">
                  <c:v>198.97150536513345</c:v>
                </c:pt>
                <c:pt idx="71">
                  <c:v>195.07010265362496</c:v>
                </c:pt>
                <c:pt idx="72">
                  <c:v>191.24519802158841</c:v>
                </c:pt>
                <c:pt idx="73">
                  <c:v>187.49529150642311</c:v>
                </c:pt>
                <c:pt idx="74">
                  <c:v>183.81891255655444</c:v>
                </c:pt>
                <c:pt idx="75">
                  <c:v>180.21461945474721</c:v>
                </c:pt>
                <c:pt idx="76">
                  <c:v>176.68099875272608</c:v>
                </c:pt>
                <c:pt idx="77">
                  <c:v>173.21666471688255</c:v>
                </c:pt>
                <c:pt idx="78">
                  <c:v>169.82025878484956</c:v>
                </c:pt>
                <c:pt idx="79">
                  <c:v>166.49044903273216</c:v>
                </c:pt>
                <c:pt idx="80">
                  <c:v>163.22592965278452</c:v>
                </c:pt>
                <c:pt idx="81">
                  <c:v>160.02542044132812</c:v>
                </c:pt>
                <c:pt idx="82">
                  <c:v>156.88766629671144</c:v>
                </c:pt>
                <c:pt idx="83">
                  <c:v>153.81143672711315</c:v>
                </c:pt>
                <c:pt idx="84">
                  <c:v>150.79552536799602</c:v>
                </c:pt>
                <c:pt idx="85">
                  <c:v>147.83874950902322</c:v>
                </c:pt>
                <c:pt idx="86">
                  <c:v>144.93994963025003</c:v>
                </c:pt>
                <c:pt idx="87">
                  <c:v>142.0979889474103</c:v>
                </c:pt>
                <c:pt idx="88">
                  <c:v>139.31175296611855</c:v>
                </c:pt>
                <c:pt idx="89">
                  <c:v>136.58014904481348</c:v>
                </c:pt>
                <c:pt idx="90">
                  <c:v>133.90210596627114</c:v>
                </c:pt>
                <c:pt idx="91">
                  <c:v>131.27657351751947</c:v>
                </c:pt>
                <c:pt idx="92">
                  <c:v>128.70252207799035</c:v>
                </c:pt>
                <c:pt idx="93">
                  <c:v>126.17894221574677</c:v>
                </c:pt>
                <c:pt idx="94">
                  <c:v>123.70484429162696</c:v>
                </c:pt>
                <c:pt idx="95">
                  <c:v>121.27925807115092</c:v>
                </c:pt>
                <c:pt idx="96">
                  <c:v>118.90123234403616</c:v>
                </c:pt>
                <c:pt idx="97">
                  <c:v>116.56983455117394</c:v>
                </c:pt>
                <c:pt idx="98">
                  <c:v>114.28415041892001</c:v>
                </c:pt>
                <c:pt idx="99">
                  <c:v>112.0432836005559</c:v>
                </c:pt>
                <c:pt idx="100">
                  <c:v>109.84635532478018</c:v>
                </c:pt>
                <c:pt idx="101">
                  <c:v>107.69250405109266</c:v>
                </c:pt>
                <c:pt idx="102">
                  <c:v>105.58088513193493</c:v>
                </c:pt>
                <c:pt idx="103">
                  <c:v>103.51067048145646</c:v>
                </c:pt>
                <c:pt idx="104">
                  <c:v>101.48104825077462</c:v>
                </c:pt>
                <c:pt idx="105">
                  <c:v>99.491222509602892</c:v>
                </c:pt>
                <c:pt idx="106">
                  <c:v>97.540412934121179</c:v>
                </c:pt>
                <c:pt idx="107">
                  <c:v>95.627854500966592</c:v>
                </c:pt>
                <c:pt idx="108">
                  <c:v>93.752797187224147</c:v>
                </c:pt>
                <c:pt idx="109">
                  <c:v>91.914505676300237</c:v>
                </c:pt>
                <c:pt idx="110">
                  <c:v>90.112259069563081</c:v>
                </c:pt>
                <c:pt idx="111">
                  <c:v>88.345350603637527</c:v>
                </c:pt>
                <c:pt idx="112">
                  <c:v>86.613087373242863</c:v>
                </c:pt>
                <c:pt idx="113">
                  <c:v>84.914790059465119</c:v>
                </c:pt>
                <c:pt idx="114">
                  <c:v>83.249792663357766</c:v>
                </c:pt>
                <c:pt idx="115">
                  <c:v>81.617442244765471</c:v>
                </c:pt>
                <c:pt idx="116">
                  <c:v>80.017098666269135</c:v>
                </c:pt>
                <c:pt idx="117">
                  <c:v>78.448134342151747</c:v>
                </c:pt>
                <c:pt idx="118">
                  <c:v>76.909933992286184</c:v>
                </c:pt>
                <c:pt idx="119">
                  <c:v>75.401894400848974</c:v>
                </c:pt>
                <c:pt idx="120">
                  <c:v>73.923424179765036</c:v>
                </c:pt>
                <c:pt idx="121">
                  <c:v>72.473943536790813</c:v>
                </c:pt>
                <c:pt idx="122">
                  <c:v>71.052884048144747</c:v>
                </c:pt>
                <c:pt idx="123">
                  <c:v>69.659688435596024</c:v>
                </c:pt>
                <c:pt idx="124">
                  <c:v>68.29381034792398</c:v>
                </c:pt>
                <c:pt idx="125">
                  <c:v>66.954714146662909</c:v>
                </c:pt>
                <c:pt idx="126">
                  <c:v>65.64187469604758</c:v>
                </c:pt>
                <c:pt idx="127">
                  <c:v>64.354777157077777</c:v>
                </c:pt>
                <c:pt idx="128">
                  <c:v>63.092916785620545</c:v>
                </c:pt>
                <c:pt idx="129">
                  <c:v>61.855798734471421</c:v>
                </c:pt>
                <c:pt idx="130">
                  <c:v>60.642937859296595</c:v>
                </c:pt>
                <c:pt idx="131">
                  <c:v>59.453858528380344</c:v>
                </c:pt>
                <c:pt idx="132">
                  <c:v>58.288094436102661</c:v>
                </c:pt>
                <c:pt idx="133">
                  <c:v>57.145188420074454</c:v>
                </c:pt>
                <c:pt idx="134">
                  <c:v>56.024692281858037</c:v>
                </c:pt>
                <c:pt idx="135">
                  <c:v>54.926166611203151</c:v>
                </c:pt>
                <c:pt idx="136">
                  <c:v>53.849180613729125</c:v>
                </c:pt>
                <c:pt idx="137">
                  <c:v>52.793311941985984</c:v>
                </c:pt>
                <c:pt idx="138">
                  <c:v>51.758146529827975</c:v>
                </c:pt>
                <c:pt idx="139">
                  <c:v>50.7432784300346</c:v>
                </c:pt>
                <c:pt idx="140">
                  <c:v>49.748309655115762</c:v>
                </c:pt>
                <c:pt idx="141">
                  <c:v>48.772850021238156</c:v>
                </c:pt>
                <c:pt idx="142">
                  <c:v>47.816516995212041</c:v>
                </c:pt>
                <c:pt idx="143">
                  <c:v>46.878935544478175</c:v>
                </c:pt>
                <c:pt idx="144">
                  <c:v>45.959737990036281</c:v>
                </c:pt>
                <c:pt idx="145">
                  <c:v>45.058563862257152</c:v>
                </c:pt>
                <c:pt idx="146">
                  <c:v>44.175059759522064</c:v>
                </c:pt>
                <c:pt idx="147">
                  <c:v>43.308879209633879</c:v>
                </c:pt>
                <c:pt idx="148">
                  <c:v>42.459682533945568</c:v>
                </c:pt>
                <c:pt idx="149">
                  <c:v>41.62713671415294</c:v>
                </c:pt>
                <c:pt idx="150">
                  <c:v>40.810915261699222</c:v>
                </c:pt>
                <c:pt idx="151">
                  <c:v>40.010698089740309</c:v>
                </c:pt>
                <c:pt idx="152">
                  <c:v>39.226171387620532</c:v>
                </c:pt>
                <c:pt idx="153">
                  <c:v>38.457027497809662</c:v>
                </c:pt>
                <c:pt idx="154">
                  <c:v>37.702964795252868</c:v>
                </c:pt>
                <c:pt idx="155">
                  <c:v>36.963687569086396</c:v>
                </c:pt>
                <c:pt idx="156">
                  <c:v>36.238905906672528</c:v>
                </c:pt>
                <c:pt idx="157">
                  <c:v>35.528335579908394</c:v>
                </c:pt>
                <c:pt idx="158">
                  <c:v>34.831697933763863</c:v>
                </c:pt>
                <c:pt idx="159">
                  <c:v>34.148719777005148</c:v>
                </c:pt>
                <c:pt idx="160">
                  <c:v>33.47913327506101</c:v>
                </c:pt>
                <c:pt idx="161">
                  <c:v>32.822675844989476</c:v>
                </c:pt>
                <c:pt idx="162">
                  <c:v>32.179090052504264</c:v>
                </c:pt>
                <c:pt idx="163">
                  <c:v>31.548123511020087</c:v>
                </c:pt>
                <c:pt idx="164">
                  <c:v>30.929528782677533</c:v>
                </c:pt>
                <c:pt idx="165">
                  <c:v>30.323063281308634</c:v>
                </c:pt>
                <c:pt idx="166">
                  <c:v>29.728489177305018</c:v>
                </c:pt>
                <c:pt idx="167">
                  <c:v>29.145573304351384</c:v>
                </c:pt>
                <c:pt idx="168">
                  <c:v>28.574087067987776</c:v>
                </c:pt>
                <c:pt idx="169">
                  <c:v>28.013806355964615</c:v>
                </c:pt>
                <c:pt idx="170">
                  <c:v>27.464511450355644</c:v>
                </c:pt>
                <c:pt idx="171">
                  <c:v>26.925986941393948</c:v>
                </c:pt>
                <c:pt idx="172">
                  <c:v>26.398021642997584</c:v>
                </c:pt>
                <c:pt idx="173">
                  <c:v>25.880408509951515</c:v>
                </c:pt>
                <c:pt idx="174">
                  <c:v>25.37294455671336</c:v>
                </c:pt>
                <c:pt idx="175">
                  <c:v>24.875430777811289</c:v>
                </c:pt>
                <c:pt idx="176">
                  <c:v>24.387672069802573</c:v>
                </c:pt>
                <c:pt idx="177">
                  <c:v>23.909477154762534</c:v>
                </c:pt>
                <c:pt idx="178">
                  <c:v>23.440658505273493</c:v>
                </c:pt>
                <c:pt idx="179">
                  <c:v>22.981032270884704</c:v>
                </c:pt>
                <c:pt idx="180">
                  <c:v>22.530418206014041</c:v>
                </c:pt>
                <c:pt idx="181">
                  <c:v>22.088639599263534</c:v>
                </c:pt>
                <c:pt idx="182">
                  <c:v>21.65552320412074</c:v>
                </c:pt>
                <c:pt idx="183">
                  <c:v>21.23089917101894</c:v>
                </c:pt>
                <c:pt idx="184">
                  <c:v>20.81460098072948</c:v>
                </c:pt>
                <c:pt idx="185">
                  <c:v>20.406465379060108</c:v>
                </c:pt>
                <c:pt idx="186">
                  <c:v>20.006332312833695</c:v>
                </c:pt>
                <c:pt idx="187">
                  <c:v>19.614044867122338</c:v>
                </c:pt>
                <c:pt idx="188">
                  <c:v>19.229449203712033</c:v>
                </c:pt>
                <c:pt idx="189">
                  <c:v>18.852394500774011</c:v>
                </c:pt>
                <c:pt idx="190">
                  <c:v>18.482732893718893</c:v>
                </c:pt>
                <c:pt idx="191">
                  <c:v>18.120319417210606</c:v>
                </c:pt>
                <c:pt idx="192">
                  <c:v>17.765011948317191</c:v>
                </c:pt>
                <c:pt idx="193">
                  <c:v>17.416671150776359</c:v>
                </c:pt>
                <c:pt idx="194">
                  <c:v>17.0751604203538</c:v>
                </c:pt>
                <c:pt idx="195">
                  <c:v>16.740345831272897</c:v>
                </c:pt>
                <c:pt idx="196">
                  <c:v>16.412096083694813</c:v>
                </c:pt>
                <c:pt idx="197">
                  <c:v>16.090282452228362</c:v>
                </c:pt>
                <c:pt idx="198">
                  <c:v>15.77477873544947</c:v>
                </c:pt>
                <c:pt idx="199">
                  <c:v>15.465461206410398</c:v>
                </c:pt>
                <c:pt idx="200">
                  <c:v>15.162208564119391</c:v>
                </c:pt>
                <c:pt idx="201">
                  <c:v>14.864901885971664</c:v>
                </c:pt>
                <c:pt idx="202">
                  <c:v>14.573424581113066</c:v>
                </c:pt>
                <c:pt idx="203">
                  <c:v>14.2876623447182</c:v>
                </c:pt>
                <c:pt idx="204">
                  <c:v>14.007503113164976</c:v>
                </c:pt>
                <c:pt idx="205">
                  <c:v>13.732837020088114</c:v>
                </c:pt>
                <c:pt idx="206">
                  <c:v>13.463556353294297</c:v>
                </c:pt>
                <c:pt idx="207">
                  <c:v>13.199555512522068</c:v>
                </c:pt>
                <c:pt idx="208">
                  <c:v>12.940730968029998</c:v>
                </c:pt>
                <c:pt idx="209">
                  <c:v>12.68698121999676</c:v>
                </c:pt>
                <c:pt idx="210">
                  <c:v>12.438206758717287</c:v>
                </c:pt>
                <c:pt idx="211">
                  <c:v>12.194310025579364</c:v>
                </c:pt>
                <c:pt idx="212">
                  <c:v>11.955195374805347</c:v>
                </c:pt>
                <c:pt idx="213">
                  <c:v>11.720769035944006</c:v>
                </c:pt>
                <c:pt idx="214">
                  <c:v>11.490939077097813</c:v>
                </c:pt>
                <c:pt idx="215">
                  <c:v>11.265615368871202</c:v>
                </c:pt>
                <c:pt idx="216">
                  <c:v>11.044709549025724</c:v>
                </c:pt>
                <c:pt idx="217">
                  <c:v>10.828134987828173</c:v>
                </c:pt>
                <c:pt idx="218">
                  <c:v>10.615806754078163</c:v>
                </c:pt>
                <c:pt idx="219">
                  <c:v>10.407641581801752</c:v>
                </c:pt>
                <c:pt idx="220">
                  <c:v>10.203557837598137</c:v>
                </c:pt>
                <c:pt idx="221">
                  <c:v>10.003475488626538</c:v>
                </c:pt>
                <c:pt idx="222">
                  <c:v>9.8073160712207965</c:v>
                </c:pt>
                <c:pt idx="223">
                  <c:v>9.6150026601192877</c:v>
                </c:pt>
                <c:pt idx="224">
                  <c:v>9.4264598382981575</c:v>
                </c:pt>
                <c:pt idx="225">
                  <c:v>9.2416136673960221</c:v>
                </c:pt>
                <c:pt idx="226">
                  <c:v>9.0603916587185385</c:v>
                </c:pt>
                <c:pt idx="227">
                  <c:v>8.8827227448114527</c:v>
                </c:pt>
                <c:pt idx="228">
                  <c:v>8.7085372515910162</c:v>
                </c:pt>
                <c:pt idx="229">
                  <c:v>8.5377668710208194</c:v>
                </c:pt>
                <c:pt idx="230">
                  <c:v>8.3703446343243293</c:v>
                </c:pt>
                <c:pt idx="231">
                  <c:v>8.2062048857226095</c:v>
                </c:pt>
                <c:pt idx="232">
                  <c:v>8.045283256686977</c:v>
                </c:pt>
                <c:pt idx="233">
                  <c:v>7.8875166406964254</c:v>
                </c:pt>
                <c:pt idx="234">
                  <c:v>7.7328431684899872</c:v>
                </c:pt>
                <c:pt idx="235">
                  <c:v>7.5812021838042556</c:v>
                </c:pt>
                <c:pt idx="236">
                  <c:v>7.4325342195866391</c:v>
                </c:pt>
                <c:pt idx="237">
                  <c:v>7.2867809746749375</c:v>
                </c:pt>
                <c:pt idx="238">
                  <c:v>7.1438852909341408</c:v>
                </c:pt>
                <c:pt idx="239">
                  <c:v>7.0037911308414849</c:v>
                </c:pt>
                <c:pt idx="240">
                  <c:v>6.8664435555109389</c:v>
                </c:pt>
                <c:pt idx="241">
                  <c:v>6.731788703148557</c:v>
                </c:pt>
                <c:pt idx="242">
                  <c:v>6.5997737679302055</c:v>
                </c:pt>
                <c:pt idx="243">
                  <c:v>6.4703469792933896</c:v>
                </c:pt>
                <c:pt idx="244">
                  <c:v>6.3434575816350858</c:v>
                </c:pt>
                <c:pt idx="245">
                  <c:v>6.2190558144075707</c:v>
                </c:pt>
                <c:pt idx="246">
                  <c:v>6.0970928926044978</c:v>
                </c:pt>
                <c:pt idx="247">
                  <c:v>5.9775209876295063</c:v>
                </c:pt>
                <c:pt idx="248">
                  <c:v>5.860293208539928</c:v>
                </c:pt>
                <c:pt idx="249">
                  <c:v>5.7453635836581736</c:v>
                </c:pt>
                <c:pt idx="250">
                  <c:v>5.632687042543628</c:v>
                </c:pt>
                <c:pt idx="251">
                  <c:v>5.5222193983179668</c:v>
                </c:pt>
                <c:pt idx="252">
                  <c:v>5.4139173303369743</c:v>
                </c:pt>
                <c:pt idx="253">
                  <c:v>5.3077383672020559</c:v>
                </c:pt>
                <c:pt idx="254">
                  <c:v>5.2036408701047927</c:v>
                </c:pt>
                <c:pt idx="255">
                  <c:v>5.1015840164979949</c:v>
                </c:pt>
                <c:pt idx="256">
                  <c:v>5.0015277840868642</c:v>
                </c:pt>
                <c:pt idx="257">
                  <c:v>4.9034329351339778</c:v>
                </c:pt>
                <c:pt idx="258">
                  <c:v>4.8072610010719483</c:v>
                </c:pt>
                <c:pt idx="259">
                  <c:v>4.7129742674177066</c:v>
                </c:pt>
                <c:pt idx="260">
                  <c:v>4.6205357589825145</c:v>
                </c:pt>
                <c:pt idx="261">
                  <c:v>4.5299092253718971</c:v>
                </c:pt>
                <c:pt idx="262">
                  <c:v>4.4410591267698001</c:v>
                </c:pt>
                <c:pt idx="263">
                  <c:v>4.353950620001414</c:v>
                </c:pt>
                <c:pt idx="264">
                  <c:v>4.2685495448691873</c:v>
                </c:pt>
                <c:pt idx="265">
                  <c:v>4.1848224107566763</c:v>
                </c:pt>
                <c:pt idx="266">
                  <c:v>4.1027363834949693</c:v>
                </c:pt>
                <c:pt idx="267">
                  <c:v>4.0222592724865525</c:v>
                </c:pt>
                <c:pt idx="268">
                  <c:v>3.9433595180815484</c:v>
                </c:pt>
                <c:pt idx="269">
                  <c:v>3.8660061792013871</c:v>
                </c:pt>
                <c:pt idx="270">
                  <c:v>3.7901689212050611</c:v>
                </c:pt>
                <c:pt idx="271">
                  <c:v>3.7158180039931814</c:v>
                </c:pt>
                <c:pt idx="272">
                  <c:v>3.6429242703452163</c:v>
                </c:pt>
                <c:pt idx="273">
                  <c:v>3.5714591344852815</c:v>
                </c:pt>
                <c:pt idx="274">
                  <c:v>3.5013945708720406</c:v>
                </c:pt>
                <c:pt idx="275">
                  <c:v>3.4327031032083104</c:v>
                </c:pt>
                <c:pt idx="276">
                  <c:v>3.365357793666047</c:v>
                </c:pt>
                <c:pt idx="277">
                  <c:v>3.2993322323224938</c:v>
                </c:pt>
                <c:pt idx="278">
                  <c:v>3.2346005268033724</c:v>
                </c:pt>
                <c:pt idx="279">
                  <c:v>3.1711372921290066</c:v>
                </c:pt>
                <c:pt idx="280">
                  <c:v>3.108917640759445</c:v>
                </c:pt>
                <c:pt idx="281">
                  <c:v>3.0479171728346515</c:v>
                </c:pt>
                <c:pt idx="282">
                  <c:v>2.9881119666059415</c:v>
                </c:pt>
                <c:pt idx="283">
                  <c:v>2.9294785690549219</c:v>
                </c:pt>
                <c:pt idx="284">
                  <c:v>2.8719939866962365</c:v>
                </c:pt>
                <c:pt idx="285">
                  <c:v>2.8156356765605275</c:v>
                </c:pt>
                <c:pt idx="286">
                  <c:v>2.7603815373540721</c:v>
                </c:pt>
                <c:pt idx="287">
                  <c:v>2.7062099007916247</c:v>
                </c:pt>
                <c:pt idx="288">
                  <c:v>2.6530995230990606</c:v>
                </c:pt>
                <c:pt idx="289">
                  <c:v>2.6010295766825093</c:v>
                </c:pt>
                <c:pt idx="290">
                  <c:v>2.5499796419606842</c:v>
                </c:pt>
                <c:pt idx="291">
                  <c:v>2.4999296993572253</c:v>
                </c:pt>
                <c:pt idx="292">
                  <c:v>2.4508601214499048</c:v>
                </c:pt>
                <c:pt idx="293">
                  <c:v>2.4027516652736218</c:v>
                </c:pt>
                <c:pt idx="294">
                  <c:v>2.3555854647741636</c:v>
                </c:pt>
                <c:pt idx="295">
                  <c:v>2.30934302340978</c:v>
                </c:pt>
                <c:pt idx="296">
                  <c:v>2.2640062068976632</c:v>
                </c:pt>
                <c:pt idx="297">
                  <c:v>2.2195572361024904</c:v>
                </c:pt>
                <c:pt idx="298">
                  <c:v>2.1759786800642473</c:v>
                </c:pt>
                <c:pt idx="299">
                  <c:v>2.1332534491625879</c:v>
                </c:pt>
                <c:pt idx="300">
                  <c:v>2.0913647884150537</c:v>
                </c:pt>
                <c:pt idx="301">
                  <c:v>2.0502962709065309</c:v>
                </c:pt>
                <c:pt idx="302">
                  <c:v>2.010031791347362</c:v>
                </c:pt>
                <c:pt idx="303">
                  <c:v>1.9705555597575823</c:v>
                </c:pt>
                <c:pt idx="304">
                  <c:v>1.9318520952748142</c:v>
                </c:pt>
                <c:pt idx="305">
                  <c:v>1.8939062200833918</c:v>
                </c:pt>
                <c:pt idx="306">
                  <c:v>1.8567030534623157</c:v>
                </c:pt>
                <c:pt idx="307">
                  <c:v>1.8202280059497347</c:v>
                </c:pt>
                <c:pt idx="308">
                  <c:v>1.784466773621638</c:v>
                </c:pt>
                <c:pt idx="309">
                  <c:v>1.7494053324825336</c:v>
                </c:pt>
                <c:pt idx="310">
                  <c:v>1.7150299329659018</c:v>
                </c:pt>
                <c:pt idx="311">
                  <c:v>1.6813270945422734</c:v>
                </c:pt>
                <c:pt idx="312">
                  <c:v>1.6482836004328176</c:v>
                </c:pt>
                <c:pt idx="313">
                  <c:v>1.6158864924263636</c:v>
                </c:pt>
                <c:pt idx="314">
                  <c:v>1.5841230657978285</c:v>
                </c:pt>
                <c:pt idx="315">
                  <c:v>1.5529808643260523</c:v>
                </c:pt>
                <c:pt idx="316">
                  <c:v>1.5224476754090963</c:v>
                </c:pt>
                <c:pt idx="317">
                  <c:v>1.4925115252750778</c:v>
                </c:pt>
                <c:pt idx="318">
                  <c:v>1.4631606742866723</c:v>
                </c:pt>
                <c:pt idx="319">
                  <c:v>1.4343836123374429</c:v>
                </c:pt>
                <c:pt idx="320">
                  <c:v>1.4061690543381791</c:v>
                </c:pt>
                <c:pt idx="321">
                  <c:v>1.3785059357914955</c:v>
                </c:pt>
                <c:pt idx="322">
                  <c:v>1.3513834084529357</c:v>
                </c:pt>
                <c:pt idx="323">
                  <c:v>1.3247908360768932</c:v>
                </c:pt>
                <c:pt idx="324">
                  <c:v>1.2987177902456779</c:v>
                </c:pt>
                <c:pt idx="325">
                  <c:v>1.2731540462800899</c:v>
                </c:pt>
                <c:pt idx="326">
                  <c:v>1.2480895792299032</c:v>
                </c:pt>
                <c:pt idx="327">
                  <c:v>1.2235145599426815</c:v>
                </c:pt>
                <c:pt idx="328">
                  <c:v>1.1994193512093909</c:v>
                </c:pt>
                <c:pt idx="329">
                  <c:v>1.1757945039852928</c:v>
                </c:pt>
                <c:pt idx="330">
                  <c:v>1.1526307536846419</c:v>
                </c:pt>
                <c:pt idx="331">
                  <c:v>1.1299190165477317</c:v>
                </c:pt>
                <c:pt idx="332">
                  <c:v>1.1076503860788665</c:v>
                </c:pt>
                <c:pt idx="333">
                  <c:v>1.0858161295538615</c:v>
                </c:pt>
                <c:pt idx="334">
                  <c:v>1.0644076845957082</c:v>
                </c:pt>
                <c:pt idx="335">
                  <c:v>1.0434166558170543</c:v>
                </c:pt>
                <c:pt idx="336">
                  <c:v>1.0228348115281887</c:v>
                </c:pt>
                <c:pt idx="337">
                  <c:v>1.0026540805092412</c:v>
                </c:pt>
                <c:pt idx="338">
                  <c:v>0.9828665488453312</c:v>
                </c:pt>
                <c:pt idx="339">
                  <c:v>0.96346445682342163</c:v>
                </c:pt>
                <c:pt idx="340">
                  <c:v>0.94444019588967365</c:v>
                </c:pt>
                <c:pt idx="341">
                  <c:v>0.92578630566609688</c:v>
                </c:pt>
                <c:pt idx="342">
                  <c:v>0.90749547102533579</c:v>
                </c:pt>
                <c:pt idx="343">
                  <c:v>0.88956051922244195</c:v>
                </c:pt>
                <c:pt idx="344">
                  <c:v>0.87197441708251544</c:v>
                </c:pt>
                <c:pt idx="345">
                  <c:v>0.85473026824310572</c:v>
                </c:pt>
                <c:pt idx="346">
                  <c:v>0.83782131045029717</c:v>
                </c:pt>
                <c:pt idx="347">
                  <c:v>0.82124091290742451</c:v>
                </c:pt>
                <c:pt idx="348">
                  <c:v>0.80498257367537274</c:v>
                </c:pt>
                <c:pt idx="349">
                  <c:v>0.78903991712345067</c:v>
                </c:pt>
                <c:pt idx="350">
                  <c:v>0.77340669142983787</c:v>
                </c:pt>
                <c:pt idx="351">
                  <c:v>0.7580767661306308</c:v>
                </c:pt>
                <c:pt idx="352">
                  <c:v>0.74304412971652456</c:v>
                </c:pt>
                <c:pt idx="353">
                  <c:v>0.72830288727619685</c:v>
                </c:pt>
                <c:pt idx="354">
                  <c:v>0.71384725818546935</c:v>
                </c:pt>
                <c:pt idx="355">
                  <c:v>0.6996715738413446</c:v>
                </c:pt>
                <c:pt idx="356">
                  <c:v>0.68577027544003544</c:v>
                </c:pt>
                <c:pt idx="357">
                  <c:v>0.67213791179811788</c:v>
                </c:pt>
                <c:pt idx="358">
                  <c:v>0.6587691372159572</c:v>
                </c:pt>
                <c:pt idx="359">
                  <c:v>0.64565870938257641</c:v>
                </c:pt>
                <c:pt idx="360">
                  <c:v>0.63280148732114727</c:v>
                </c:pt>
                <c:pt idx="361">
                  <c:v>0.62019242937430663</c:v>
                </c:pt>
                <c:pt idx="362">
                  <c:v>0.60782659122851102</c:v>
                </c:pt>
                <c:pt idx="363">
                  <c:v>0.59569912397666336</c:v>
                </c:pt>
                <c:pt idx="364">
                  <c:v>0.58380527221825862</c:v>
                </c:pt>
                <c:pt idx="365">
                  <c:v>0.5721403721963062</c:v>
                </c:pt>
                <c:pt idx="366">
                  <c:v>0.56069984997031397</c:v>
                </c:pt>
                <c:pt idx="367">
                  <c:v>0.54947921962461754</c:v>
                </c:pt>
                <c:pt idx="368">
                  <c:v>0.53847408151136733</c:v>
                </c:pt>
                <c:pt idx="369">
                  <c:v>0.52768012052748914</c:v>
                </c:pt>
                <c:pt idx="370">
                  <c:v>0.51709310442495682</c:v>
                </c:pt>
                <c:pt idx="371">
                  <c:v>0.50670888215372334</c:v>
                </c:pt>
                <c:pt idx="372">
                  <c:v>0.49652338223667086</c:v>
                </c:pt>
                <c:pt idx="373">
                  <c:v>0.48653261117595947</c:v>
                </c:pt>
                <c:pt idx="374">
                  <c:v>0.47673265189015862</c:v>
                </c:pt>
                <c:pt idx="375">
                  <c:v>0.46711966218156686</c:v>
                </c:pt>
                <c:pt idx="376">
                  <c:v>0.45768987323313348</c:v>
                </c:pt>
                <c:pt idx="377">
                  <c:v>0.44843958813440893</c:v>
                </c:pt>
                <c:pt idx="378">
                  <c:v>0.43936518043596634</c:v>
                </c:pt>
                <c:pt idx="379">
                  <c:v>0.43046309273174654</c:v>
                </c:pt>
                <c:pt idx="380">
                  <c:v>0.42172983526879226</c:v>
                </c:pt>
                <c:pt idx="381">
                  <c:v>0.41316198458385039</c:v>
                </c:pt>
                <c:pt idx="382">
                  <c:v>0.40475618216633241</c:v>
                </c:pt>
                <c:pt idx="383">
                  <c:v>0.39650913314713804</c:v>
                </c:pt>
                <c:pt idx="384">
                  <c:v>0.38841760501285449</c:v>
                </c:pt>
                <c:pt idx="385">
                  <c:v>0.38047842634486412</c:v>
                </c:pt>
                <c:pt idx="386">
                  <c:v>0.37268848558289697</c:v>
                </c:pt>
                <c:pt idx="387">
                  <c:v>0.36504472981258518</c:v>
                </c:pt>
                <c:pt idx="388">
                  <c:v>0.35754416357658209</c:v>
                </c:pt>
                <c:pt idx="389">
                  <c:v>0.35018384770882827</c:v>
                </c:pt>
                <c:pt idx="390">
                  <c:v>0.34296089819155473</c:v>
                </c:pt>
                <c:pt idx="391">
                  <c:v>0.33587248503462919</c:v>
                </c:pt>
                <c:pt idx="392">
                  <c:v>0.32891583117686501</c:v>
                </c:pt>
                <c:pt idx="393">
                  <c:v>0.32208821140892502</c:v>
                </c:pt>
                <c:pt idx="394">
                  <c:v>0.31538695131746886</c:v>
                </c:pt>
                <c:pt idx="395">
                  <c:v>0.30880942625020552</c:v>
                </c:pt>
                <c:pt idx="396">
                  <c:v>0.30235306030152864</c:v>
                </c:pt>
                <c:pt idx="397">
                  <c:v>0.29601532531842845</c:v>
                </c:pt>
                <c:pt idx="398">
                  <c:v>0.28979373992639207</c:v>
                </c:pt>
                <c:pt idx="399">
                  <c:v>0.28368586857501804</c:v>
                </c:pt>
                <c:pt idx="400">
                  <c:v>0.27768932060309442</c:v>
                </c:pt>
                <c:pt idx="401">
                  <c:v>0.27180174932290541</c:v>
                </c:pt>
                <c:pt idx="402">
                  <c:v>0.26602085112355411</c:v>
                </c:pt>
                <c:pt idx="403">
                  <c:v>0.26034436459311222</c:v>
                </c:pt>
                <c:pt idx="404">
                  <c:v>0.25477006965942978</c:v>
                </c:pt>
                <c:pt idx="405">
                  <c:v>0.24929578674946484</c:v>
                </c:pt>
                <c:pt idx="406">
                  <c:v>0.2439193759670234</c:v>
                </c:pt>
                <c:pt idx="407">
                  <c:v>0.23863873628882395</c:v>
                </c:pt>
                <c:pt idx="408">
                  <c:v>0.23345180477884339</c:v>
                </c:pt>
                <c:pt idx="409">
                  <c:v>0.22835655582093017</c:v>
                </c:pt>
                <c:pt idx="410">
                  <c:v>0.22335100036971389</c:v>
                </c:pt>
                <c:pt idx="411">
                  <c:v>0.21843318521988561</c:v>
                </c:pt>
                <c:pt idx="412">
                  <c:v>0.21360119229397115</c:v>
                </c:pt>
                <c:pt idx="413">
                  <c:v>0.20885313794877364</c:v>
                </c:pt>
                <c:pt idx="414">
                  <c:v>0.20418717230072569</c:v>
                </c:pt>
                <c:pt idx="415">
                  <c:v>0.19960147857045574</c:v>
                </c:pt>
                <c:pt idx="416">
                  <c:v>0.19509427244695368</c:v>
                </c:pt>
                <c:pt idx="417">
                  <c:v>0.19066380147180395</c:v>
                </c:pt>
                <c:pt idx="418">
                  <c:v>0.1863083444440547</c:v>
                </c:pt>
                <c:pt idx="419">
                  <c:v>0.18202621084639853</c:v>
                </c:pt>
                <c:pt idx="420">
                  <c:v>0.17781574029346942</c:v>
                </c:pt>
                <c:pt idx="421">
                  <c:v>0.17367530200319961</c:v>
                </c:pt>
                <c:pt idx="422">
                  <c:v>0.16960329429234436</c:v>
                </c:pt>
                <c:pt idx="423">
                  <c:v>0.16559814409746984</c:v>
                </c:pt>
                <c:pt idx="424">
                  <c:v>0.16165830652291055</c:v>
                </c:pt>
                <c:pt idx="425">
                  <c:v>0.15778226441745066</c:v>
                </c:pt>
                <c:pt idx="426">
                  <c:v>0.15396852798176677</c:v>
                </c:pt>
                <c:pt idx="427">
                  <c:v>0.1502156344089963</c:v>
                </c:pt>
                <c:pt idx="428">
                  <c:v>0.14652214756117832</c:v>
                </c:pt>
                <c:pt idx="429">
                  <c:v>0.14288665768475409</c:v>
                </c:pt>
                <c:pt idx="430">
                  <c:v>0.13930778116883094</c:v>
                </c:pt>
                <c:pt idx="431">
                  <c:v>0.1357841603505163</c:v>
                </c:pt>
                <c:pt idx="432">
                  <c:v>0.13231446337233524</c:v>
                </c:pt>
                <c:pt idx="433">
                  <c:v>0.12889738409757606</c:v>
                </c:pt>
                <c:pt idx="434">
                  <c:v>0.12553164209038892</c:v>
                </c:pt>
                <c:pt idx="435">
                  <c:v>0.12221598266862166</c:v>
                </c:pt>
                <c:pt idx="436">
                  <c:v>0.11894917703875256</c:v>
                </c:pt>
                <c:pt idx="437">
                  <c:v>0.11573002252391699</c:v>
                </c:pt>
                <c:pt idx="438">
                  <c:v>0.112557342897979</c:v>
                </c:pt>
                <c:pt idx="439">
                  <c:v>0.10942998884094135</c:v>
                </c:pt>
                <c:pt idx="440">
                  <c:v>0.10634683853380193</c:v>
                </c:pt>
                <c:pt idx="441">
                  <c:v>0.10330679841435951</c:v>
                </c:pt>
                <c:pt idx="442">
                  <c:v>0.10030880411958315</c:v>
                </c:pt>
                <c:pt idx="443">
                  <c:v>9.7351821645154449E-2</c:v>
                </c:pt>
                <c:pt idx="444">
                  <c:v>9.4434848758883694E-2</c:v>
                </c:pt>
                <c:pt idx="445">
                  <c:v>9.1556916712164468E-2</c:v>
                </c:pt>
                <c:pt idx="446">
                  <c:v>8.87170923028021E-2</c:v>
                </c:pt>
                <c:pt idx="447">
                  <c:v>8.5914480353880579E-2</c:v>
                </c:pt>
                <c:pt idx="448">
                  <c:v>8.314822668737433E-2</c:v>
                </c:pt>
                <c:pt idx="449">
                  <c:v>8.0417521688700214E-2</c:v>
                </c:pt>
                <c:pt idx="450">
                  <c:v>7.7721604580279727E-2</c:v>
                </c:pt>
                <c:pt idx="451">
                  <c:v>7.5059768549668393E-2</c:v>
                </c:pt>
                <c:pt idx="452">
                  <c:v>7.2431366912502473E-2</c:v>
                </c:pt>
                <c:pt idx="453">
                  <c:v>6.9835820534510748E-2</c:v>
                </c:pt>
                <c:pt idx="454">
                  <c:v>6.7272626792888215E-2</c:v>
                </c:pt>
                <c:pt idx="455">
                  <c:v>6.4741370429062944E-2</c:v>
                </c:pt>
                <c:pt idx="456">
                  <c:v>6.2241736737099589E-2</c:v>
                </c:pt>
                <c:pt idx="457">
                  <c:v>5.9773527651031416E-2</c:v>
                </c:pt>
                <c:pt idx="458">
                  <c:v>5.7336681448702083E-2</c:v>
                </c:pt>
                <c:pt idx="459">
                  <c:v>5.4931296990349016E-2</c:v>
                </c:pt>
                <c:pt idx="460">
                  <c:v>5.255766367179103E-2</c:v>
                </c:pt>
                <c:pt idx="461">
                  <c:v>5.0216298613752396E-2</c:v>
                </c:pt>
                <c:pt idx="462">
                  <c:v>4.7907993054999577E-2</c:v>
                </c:pt>
                <c:pt idx="463">
                  <c:v>4.5633870498058025E-2</c:v>
                </c:pt>
                <c:pt idx="464">
                  <c:v>4.339545990844218E-2</c:v>
                </c:pt>
                <c:pt idx="465">
                  <c:v>4.1194788230372939E-2</c:v>
                </c:pt>
                <c:pt idx="466">
                  <c:v>3.9034497686436083E-2</c:v>
                </c:pt>
                <c:pt idx="467">
                  <c:v>3.6917994780449846E-2</c:v>
                </c:pt>
                <c:pt idx="468">
                  <c:v>3.4849639552412194E-2</c:v>
                </c:pt>
                <c:pt idx="469">
                  <c:v>3.2834985201884076E-2</c:v>
                </c:pt>
                <c:pt idx="470">
                  <c:v>3.0881079104550641E-2</c:v>
                </c:pt>
                <c:pt idx="471">
                  <c:v>2.8996835198854137E-2</c:v>
                </c:pt>
                <c:pt idx="472">
                  <c:v>2.7193482137525666E-2</c:v>
                </c:pt>
                <c:pt idx="473">
                  <c:v>2.5485076773737517E-2</c:v>
                </c:pt>
                <c:pt idx="474">
                  <c:v>2.3889040775835643E-2</c:v>
                </c:pt>
                <c:pt idx="475">
                  <c:v>2.2426618991286E-2</c:v>
                </c:pt>
                <c:pt idx="476">
                  <c:v>2.1123062998278781E-2</c:v>
                </c:pt>
                <c:pt idx="477">
                  <c:v>2.0007220283936658E-2</c:v>
                </c:pt>
                <c:pt idx="478">
                  <c:v>1.9110114061986799E-2</c:v>
                </c:pt>
                <c:pt idx="479">
                  <c:v>1.8462164717084409E-2</c:v>
                </c:pt>
                <c:pt idx="480">
                  <c:v>1.8089109191748717E-2</c:v>
                </c:pt>
                <c:pt idx="481">
                  <c:v>1.8007445794272294E-2</c:v>
                </c:pt>
                <c:pt idx="482">
                  <c:v>1.8220965937255792E-2</c:v>
                </c:pt>
                <c:pt idx="483">
                  <c:v>1.871989566238012E-2</c:v>
                </c:pt>
                <c:pt idx="484">
                  <c:v>1.948306187039214E-2</c:v>
                </c:pt>
                <c:pt idx="485">
                  <c:v>2.0482064264437733E-2</c:v>
                </c:pt>
                <c:pt idx="486">
                  <c:v>2.1685776390645967E-2</c:v>
                </c:pt>
                <c:pt idx="487">
                  <c:v>2.3063892805614546E-2</c:v>
                </c:pt>
                <c:pt idx="488">
                  <c:v>2.4589072058961835E-2</c:v>
                </c:pt>
                <c:pt idx="489">
                  <c:v>2.623785158362105E-2</c:v>
                </c:pt>
                <c:pt idx="490">
                  <c:v>2.7990744755677803E-2</c:v>
                </c:pt>
                <c:pt idx="491">
                  <c:v>2.9831902336577371E-2</c:v>
                </c:pt>
                <c:pt idx="492">
                  <c:v>3.1748601295941481E-2</c:v>
                </c:pt>
                <c:pt idx="493">
                  <c:v>3.3730710323607249E-2</c:v>
                </c:pt>
                <c:pt idx="494">
                  <c:v>3.5770202804852262E-2</c:v>
                </c:pt>
                <c:pt idx="495">
                  <c:v>3.7860742503742578E-2</c:v>
                </c:pt>
                <c:pt idx="496">
                  <c:v>3.9997344182416197E-2</c:v>
                </c:pt>
                <c:pt idx="497">
                  <c:v>4.2176101459136466E-2</c:v>
                </c:pt>
                <c:pt idx="498">
                  <c:v>4.4393971090397145E-2</c:v>
                </c:pt>
                <c:pt idx="499">
                  <c:v>4.6648602916654083E-2</c:v>
                </c:pt>
                <c:pt idx="500">
                  <c:v>4.8938206023233115E-2</c:v>
                </c:pt>
                <c:pt idx="501">
                  <c:v>5.1261443309995811E-2</c:v>
                </c:pt>
                <c:pt idx="502">
                  <c:v>5.3617348229738286E-2</c:v>
                </c:pt>
                <c:pt idx="503">
                  <c:v>5.6005258798922521E-2</c:v>
                </c:pt>
                <c:pt idx="504">
                  <c:v>5.8424765077210929E-2</c:v>
                </c:pt>
                <c:pt idx="505">
                  <c:v>6.0875667175560019E-2</c:v>
                </c:pt>
                <c:pt idx="506">
                  <c:v>6.3357941523379604E-2</c:v>
                </c:pt>
                <c:pt idx="507">
                  <c:v>6.5871713641725227E-2</c:v>
                </c:pt>
                <c:pt idx="508">
                  <c:v>6.8417236065421813E-2</c:v>
                </c:pt>
                <c:pt idx="509">
                  <c:v>7.0994870360138199E-2</c:v>
                </c:pt>
                <c:pt idx="510">
                  <c:v>7.3605072412670447E-2</c:v>
                </c:pt>
                <c:pt idx="511">
                  <c:v>7.6248380350987688E-2</c:v>
                </c:pt>
                <c:pt idx="512">
                  <c:v>7.8925404587896195E-2</c:v>
                </c:pt>
                <c:pt idx="513">
                  <c:v>8.1636819588297202E-2</c:v>
                </c:pt>
                <c:pt idx="514">
                  <c:v>8.4383357042365825E-2</c:v>
                </c:pt>
                <c:pt idx="515">
                  <c:v>8.7165800191170317E-2</c:v>
                </c:pt>
                <c:pt idx="516">
                  <c:v>8.9984979101508072E-2</c:v>
                </c:pt>
                <c:pt idx="517">
                  <c:v>9.284176672626536E-2</c:v>
                </c:pt>
                <c:pt idx="518">
                  <c:v>9.5737075617848971E-2</c:v>
                </c:pt>
                <c:pt idx="519">
                  <c:v>9.8671855187033489E-2</c:v>
                </c:pt>
                <c:pt idx="520">
                  <c:v>0.10164708941934696</c:v>
                </c:pt>
                <c:pt idx="521">
                  <c:v>0.10466379497695899</c:v>
                </c:pt>
                <c:pt idx="522">
                  <c:v>0.10772301962678209</c:v>
                </c:pt>
                <c:pt idx="523">
                  <c:v>0.11082584094579824</c:v>
                </c:pt>
                <c:pt idx="524">
                  <c:v>0.11397336526297901</c:v>
                </c:pt>
                <c:pt idx="525">
                  <c:v>0.11716672680398076</c:v>
                </c:pt>
                <c:pt idx="526">
                  <c:v>0.12040708701036412</c:v>
                </c:pt>
                <c:pt idx="527">
                  <c:v>0.12369563400966632</c:v>
                </c:pt>
                <c:pt idx="528">
                  <c:v>0.12703358221642211</c:v>
                </c:pt>
                <c:pt idx="529">
                  <c:v>0.13042217204735296</c:v>
                </c:pt>
                <c:pt idx="530">
                  <c:v>0.13386266973653302</c:v>
                </c:pt>
                <c:pt idx="531">
                  <c:v>0.1373563672385</c:v>
                </c:pt>
                <c:pt idx="532">
                  <c:v>0.14090458220908292</c:v>
                </c:pt>
                <c:pt idx="533">
                  <c:v>0.14450865805523319</c:v>
                </c:pt>
                <c:pt idx="534">
                  <c:v>0.14816996404641847</c:v>
                </c:pt>
                <c:pt idx="535">
                  <c:v>0.15188989548121418</c:v>
                </c:pt>
                <c:pt idx="536">
                  <c:v>0.15566987390363687</c:v>
                </c:pt>
                <c:pt idx="537">
                  <c:v>0.15951134736453706</c:v>
                </c:pt>
                <c:pt idx="538">
                  <c:v>0.16341579072402707</c:v>
                </c:pt>
                <c:pt idx="539">
                  <c:v>0.16738470599148095</c:v>
                </c:pt>
                <c:pt idx="540">
                  <c:v>0.17141962270012531</c:v>
                </c:pt>
                <c:pt idx="541">
                  <c:v>0.17552209831365281</c:v>
                </c:pt>
                <c:pt idx="542">
                  <c:v>0.17969371866264633</c:v>
                </c:pt>
                <c:pt idx="543">
                  <c:v>0.18393609840890762</c:v>
                </c:pt>
                <c:pt idx="544">
                  <c:v>0.18825088153605332</c:v>
                </c:pt>
                <c:pt idx="545">
                  <c:v>0.19263974186496746</c:v>
                </c:pt>
                <c:pt idx="546">
                  <c:v>0.19710438359290511</c:v>
                </c:pt>
                <c:pt idx="547">
                  <c:v>0.20164654185521397</c:v>
                </c:pt>
                <c:pt idx="548">
                  <c:v>0.20626798330879434</c:v>
                </c:pt>
                <c:pt idx="549">
                  <c:v>0.21097050673655424</c:v>
                </c:pt>
                <c:pt idx="550">
                  <c:v>0.21575594367223266</c:v>
                </c:pt>
                <c:pt idx="551">
                  <c:v>0.22062615904506919</c:v>
                </c:pt>
                <c:pt idx="552">
                  <c:v>0.22558305184389002</c:v>
                </c:pt>
                <c:pt idx="553">
                  <c:v>0.23062855580026351</c:v>
                </c:pt>
                <c:pt idx="554">
                  <c:v>0.23576464009044834</c:v>
                </c:pt>
                <c:pt idx="555">
                  <c:v>0.24099331005592617</c:v>
                </c:pt>
                <c:pt idx="556">
                  <c:v>0.24631660794236521</c:v>
                </c:pt>
                <c:pt idx="557">
                  <c:v>0.25173661365691574</c:v>
                </c:pt>
                <c:pt idx="558">
                  <c:v>0.25725544554378321</c:v>
                </c:pt>
                <c:pt idx="559">
                  <c:v>0.26287526117807164</c:v>
                </c:pt>
                <c:pt idx="560">
                  <c:v>0.26859825817792138</c:v>
                </c:pt>
                <c:pt idx="561">
                  <c:v>0.27442667503500789</c:v>
                </c:pt>
                <c:pt idx="562">
                  <c:v>0.28036279196349462</c:v>
                </c:pt>
                <c:pt idx="563">
                  <c:v>0.28640893176756677</c:v>
                </c:pt>
                <c:pt idx="564">
                  <c:v>0.29256746072769524</c:v>
                </c:pt>
                <c:pt idx="565">
                  <c:v>0.29884078950581044</c:v>
                </c:pt>
                <c:pt idx="566">
                  <c:v>0.3052313740695855</c:v>
                </c:pt>
                <c:pt idx="567">
                  <c:v>0.31174171663604822</c:v>
                </c:pt>
                <c:pt idx="568">
                  <c:v>0.31837436663476942</c:v>
                </c:pt>
                <c:pt idx="569">
                  <c:v>0.32513192169088417</c:v>
                </c:pt>
                <c:pt idx="570">
                  <c:v>0.33201702862822952</c:v>
                </c:pt>
                <c:pt idx="571">
                  <c:v>0.33903238449289325</c:v>
                </c:pt>
                <c:pt idx="572">
                  <c:v>0.34618073759748846</c:v>
                </c:pt>
                <c:pt idx="573">
                  <c:v>0.35346488858648306</c:v>
                </c:pt>
                <c:pt idx="574">
                  <c:v>0.36088769152292816</c:v>
                </c:pt>
                <c:pt idx="575">
                  <c:v>0.36845205499694422</c:v>
                </c:pt>
                <c:pt idx="576">
                  <c:v>0.37616094325633925</c:v>
                </c:pt>
                <c:pt idx="577">
                  <c:v>0.38401737735974473</c:v>
                </c:pt>
                <c:pt idx="578">
                  <c:v>0.39202443635267031</c:v>
                </c:pt>
                <c:pt idx="579">
                  <c:v>0.40018525846689179</c:v>
                </c:pt>
                <c:pt idx="580">
                  <c:v>0.40850304234359724</c:v>
                </c:pt>
                <c:pt idx="581">
                  <c:v>0.41698104828073246</c:v>
                </c:pt>
                <c:pt idx="582">
                  <c:v>0.42562259950499765</c:v>
                </c:pt>
                <c:pt idx="583">
                  <c:v>0.4344310834689597</c:v>
                </c:pt>
                <c:pt idx="584">
                  <c:v>0.44340995317375764</c:v>
                </c:pt>
                <c:pt idx="585">
                  <c:v>0.4525627285178912</c:v>
                </c:pt>
                <c:pt idx="586">
                  <c:v>0.4618929976725944</c:v>
                </c:pt>
                <c:pt idx="587">
                  <c:v>0.47140441848430942</c:v>
                </c:pt>
                <c:pt idx="588">
                  <c:v>0.48110071990478759</c:v>
                </c:pt>
                <c:pt idx="589">
                  <c:v>0.49098570344935766</c:v>
                </c:pt>
                <c:pt idx="590">
                  <c:v>0.50106324468391306</c:v>
                </c:pt>
                <c:pt idx="591">
                  <c:v>0.51133729474118339</c:v>
                </c:pt>
                <c:pt idx="592">
                  <c:v>0.52181188186687033</c:v>
                </c:pt>
                <c:pt idx="593">
                  <c:v>0.53249111299623308</c:v>
                </c:pt>
                <c:pt idx="594">
                  <c:v>0.54337917536173608</c:v>
                </c:pt>
                <c:pt idx="595">
                  <c:v>0.55448033813236608</c:v>
                </c:pt>
                <c:pt idx="596">
                  <c:v>0.56579895408525716</c:v>
                </c:pt>
                <c:pt idx="597">
                  <c:v>0.57733946131026426</c:v>
                </c:pt>
                <c:pt idx="598">
                  <c:v>0.58910638494814238</c:v>
                </c:pt>
                <c:pt idx="599">
                  <c:v>0.60110433896300519</c:v>
                </c:pt>
                <c:pt idx="600">
                  <c:v>0.61333802794974823</c:v>
                </c:pt>
                <c:pt idx="601">
                  <c:v>0.62581224897713505</c:v>
                </c:pt>
                <c:pt idx="602">
                  <c:v>0.63853189346726447</c:v>
                </c:pt>
                <c:pt idx="603">
                  <c:v>0.65150194911214487</c:v>
                </c:pt>
                <c:pt idx="604">
                  <c:v>0.66472750182812501</c:v>
                </c:pt>
                <c:pt idx="605">
                  <c:v>0.67821373774893512</c:v>
                </c:pt>
                <c:pt idx="606">
                  <c:v>0.69196594525811894</c:v>
                </c:pt>
                <c:pt idx="607">
                  <c:v>0.70598951706164592</c:v>
                </c:pt>
                <c:pt idx="608">
                  <c:v>0.72028995230151216</c:v>
                </c:pt>
                <c:pt idx="609">
                  <c:v>0.73487285871115182</c:v>
                </c:pt>
                <c:pt idx="610">
                  <c:v>0.7497439548135032</c:v>
                </c:pt>
                <c:pt idx="611">
                  <c:v>0.76490907216258364</c:v>
                </c:pt>
                <c:pt idx="612">
                  <c:v>0.78037415762945084</c:v>
                </c:pt>
                <c:pt idx="613">
                  <c:v>0.79614527573344362</c:v>
                </c:pt>
                <c:pt idx="614">
                  <c:v>0.81222861101960708</c:v>
                </c:pt>
                <c:pt idx="615">
                  <c:v>0.82863047048324379</c:v>
                </c:pt>
                <c:pt idx="616">
                  <c:v>0.84535728604252169</c:v>
                </c:pt>
                <c:pt idx="617">
                  <c:v>0.86241561706012193</c:v>
                </c:pt>
                <c:pt idx="618">
                  <c:v>0.87981215291490145</c:v>
                </c:pt>
                <c:pt idx="619">
                  <c:v>0.89755371562458175</c:v>
                </c:pt>
                <c:pt idx="620">
                  <c:v>0.91564726252048922</c:v>
                </c:pt>
                <c:pt idx="621">
                  <c:v>0.93409988897539109</c:v>
                </c:pt>
                <c:pt idx="622">
                  <c:v>0.95291883118550014</c:v>
                </c:pt>
                <c:pt idx="623">
                  <c:v>0.97211146900773027</c:v>
                </c:pt>
                <c:pt idx="624">
                  <c:v>0.99168532885331995</c:v>
                </c:pt>
                <c:pt idx="625">
                  <c:v>1.0116480866389532</c:v>
                </c:pt>
                <c:pt idx="626">
                  <c:v>1.0320075707965353</c:v>
                </c:pt>
                <c:pt idx="627">
                  <c:v>1.0527717653427988</c:v>
                </c:pt>
                <c:pt idx="628">
                  <c:v>1.0739488130099495</c:v>
                </c:pt>
                <c:pt idx="629">
                  <c:v>1.0955470184385698</c:v>
                </c:pt>
                <c:pt idx="630">
                  <c:v>1.1175748514340371</c:v>
                </c:pt>
                <c:pt idx="631">
                  <c:v>1.1400409502877298</c:v>
                </c:pt>
                <c:pt idx="632">
                  <c:v>1.1629541251643243</c:v>
                </c:pt>
                <c:pt idx="633">
                  <c:v>1.1863233615565052</c:v>
                </c:pt>
                <c:pt idx="634">
                  <c:v>1.2101578238084534</c:v>
                </c:pt>
                <c:pt idx="635">
                  <c:v>1.2344668587094805</c:v>
                </c:pt>
                <c:pt idx="636">
                  <c:v>1.2592599991592239</c:v>
                </c:pt>
                <c:pt idx="637">
                  <c:v>1.2845469679058423</c:v>
                </c:pt>
                <c:pt idx="638">
                  <c:v>1.31033768135867</c:v>
                </c:pt>
                <c:pt idx="639">
                  <c:v>1.3366422534768285</c:v>
                </c:pt>
                <c:pt idx="640">
                  <c:v>1.36347099973532</c:v>
                </c:pt>
                <c:pt idx="641">
                  <c:v>1.3908344411701554</c:v>
                </c:pt>
                <c:pt idx="642">
                  <c:v>1.4187433085041039</c:v>
                </c:pt>
                <c:pt idx="643">
                  <c:v>1.4472085463546807</c:v>
                </c:pt>
                <c:pt idx="644">
                  <c:v>1.4762413175260254</c:v>
                </c:pt>
                <c:pt idx="645">
                  <c:v>1.5058530073863476</c:v>
                </c:pt>
                <c:pt idx="646">
                  <c:v>1.5360552283326627</c:v>
                </c:pt>
                <c:pt idx="647">
                  <c:v>1.5668598243445653</c:v>
                </c:pt>
                <c:pt idx="648">
                  <c:v>1.5982788756288244</c:v>
                </c:pt>
                <c:pt idx="649">
                  <c:v>1.6303247033566204</c:v>
                </c:pt>
                <c:pt idx="650">
                  <c:v>1.6630098744952901</c:v>
                </c:pt>
                <c:pt idx="651">
                  <c:v>1.6963472067364627</c:v>
                </c:pt>
                <c:pt idx="652">
                  <c:v>1.7303497735225233</c:v>
                </c:pt>
                <c:pt idx="653">
                  <c:v>1.7650309091733791</c:v>
                </c:pt>
                <c:pt idx="654">
                  <c:v>1.8004042141155328</c:v>
                </c:pt>
                <c:pt idx="655">
                  <c:v>1.8364835602155154</c:v>
                </c:pt>
                <c:pt idx="656">
                  <c:v>1.8732830962197715</c:v>
                </c:pt>
                <c:pt idx="657">
                  <c:v>1.9108172533031258</c:v>
                </c:pt>
                <c:pt idx="658">
                  <c:v>1.9491007507280143</c:v>
                </c:pt>
                <c:pt idx="659">
                  <c:v>1.9881486016166885</c:v>
                </c:pt>
                <c:pt idx="660">
                  <c:v>2.0279761188386667</c:v>
                </c:pt>
                <c:pt idx="661">
                  <c:v>2.0685989210157332</c:v>
                </c:pt>
                <c:pt idx="662">
                  <c:v>2.1100329386468402</c:v>
                </c:pt>
                <c:pt idx="663">
                  <c:v>2.1522944203553274</c:v>
                </c:pt>
                <c:pt idx="664">
                  <c:v>2.1953999392608887</c:v>
                </c:pt>
                <c:pt idx="665">
                  <c:v>2.2393663994787949</c:v>
                </c:pt>
                <c:pt idx="666">
                  <c:v>2.2842110427489302</c:v>
                </c:pt>
                <c:pt idx="667">
                  <c:v>2.3299514551972194</c:v>
                </c:pt>
                <c:pt idx="668">
                  <c:v>2.3766055742321228</c:v>
                </c:pt>
                <c:pt idx="669">
                  <c:v>2.4241916955788794</c:v>
                </c:pt>
                <c:pt idx="670">
                  <c:v>2.4727284804542795</c:v>
                </c:pt>
                <c:pt idx="671">
                  <c:v>2.5222349628847591</c:v>
                </c:pt>
                <c:pt idx="672">
                  <c:v>2.5727305571707006</c:v>
                </c:pt>
                <c:pt idx="673">
                  <c:v>2.6242350654998616</c:v>
                </c:pt>
                <c:pt idx="674">
                  <c:v>2.6767686857129172</c:v>
                </c:pt>
                <c:pt idx="675">
                  <c:v>2.7303520192241608</c:v>
                </c:pt>
                <c:pt idx="676">
                  <c:v>2.7850060791004712</c:v>
                </c:pt>
                <c:pt idx="677">
                  <c:v>2.8407522983017146</c:v>
                </c:pt>
                <c:pt idx="678">
                  <c:v>2.8976125380858067</c:v>
                </c:pt>
                <c:pt idx="679">
                  <c:v>2.9556090965817408</c:v>
                </c:pt>
                <c:pt idx="680">
                  <c:v>3.0147647175339385</c:v>
                </c:pt>
                <c:pt idx="681">
                  <c:v>3.0751025992213483</c:v>
                </c:pt>
                <c:pt idx="682">
                  <c:v>3.1366464035547974</c:v>
                </c:pt>
                <c:pt idx="683">
                  <c:v>3.1994202653561619</c:v>
                </c:pt>
                <c:pt idx="684">
                  <c:v>3.2634488018229884</c:v>
                </c:pt>
                <c:pt idx="685">
                  <c:v>3.3287571221822847</c:v>
                </c:pt>
                <c:pt idx="686">
                  <c:v>3.3953708375372686</c:v>
                </c:pt>
                <c:pt idx="687">
                  <c:v>3.4633160709109267</c:v>
                </c:pt>
                <c:pt idx="688">
                  <c:v>3.5326194674903251</c:v>
                </c:pt>
                <c:pt idx="689">
                  <c:v>3.6033082050756975</c:v>
                </c:pt>
                <c:pt idx="690">
                  <c:v>3.6754100047383931</c:v>
                </c:pt>
                <c:pt idx="691">
                  <c:v>3.7489531416918838</c:v>
                </c:pt>
                <c:pt idx="692">
                  <c:v>3.8239664563800684</c:v>
                </c:pt>
                <c:pt idx="693">
                  <c:v>3.9004793657872492</c:v>
                </c:pt>
                <c:pt idx="694">
                  <c:v>3.9785218749741955</c:v>
                </c:pt>
                <c:pt idx="695">
                  <c:v>4.0581245888448265</c:v>
                </c:pt>
                <c:pt idx="696">
                  <c:v>4.1393187241481328</c:v>
                </c:pt>
                <c:pt idx="697">
                  <c:v>4.2221361217200268</c:v>
                </c:pt>
                <c:pt idx="698">
                  <c:v>4.3066092589699512</c:v>
                </c:pt>
              </c:numCache>
            </c:numRef>
          </c:yVal>
          <c:smooth val="1"/>
        </c:ser>
        <c:ser>
          <c:idx val="8"/>
          <c:order val="8"/>
          <c:tx>
            <c:strRef>
              <c:f>Calculations!$J$36</c:f>
              <c:strCache>
                <c:ptCount val="1"/>
                <c:pt idx="0">
                  <c:v>Zc8</c:v>
                </c:pt>
              </c:strCache>
            </c:strRef>
          </c:tx>
          <c:spPr>
            <a:ln w="12700">
              <a:solidFill>
                <a:srgbClr val="99CC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Calculations!$J$37:$J$735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9"/>
          <c:order val="9"/>
          <c:tx>
            <c:strRef>
              <c:f>Calculations!$K$36</c:f>
              <c:strCache>
                <c:ptCount val="1"/>
                <c:pt idx="0">
                  <c:v>Zc9</c:v>
                </c:pt>
              </c:strCache>
            </c:strRef>
          </c:tx>
          <c:spPr>
            <a:ln w="12700">
              <a:solidFill>
                <a:srgbClr val="33996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Calculations!$K$37:$K$735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0"/>
          <c:order val="10"/>
          <c:tx>
            <c:strRef>
              <c:f>Calculations!$L$36</c:f>
              <c:strCache>
                <c:ptCount val="1"/>
                <c:pt idx="0">
                  <c:v>Zc10</c:v>
                </c:pt>
              </c:strCache>
            </c:strRef>
          </c:tx>
          <c:spPr>
            <a:ln w="12700">
              <a:solidFill>
                <a:srgbClr val="33CC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Calculations!$L$37:$L$735</c:f>
              <c:numCache>
                <c:formatCode>0.000E+00</c:formatCode>
                <c:ptCount val="699"/>
                <c:pt idx="0">
                  <c:v>79.579814733460893</c:v>
                </c:pt>
                <c:pt idx="1">
                  <c:v>78.019426057793069</c:v>
                </c:pt>
                <c:pt idx="2">
                  <c:v>76.489633235481278</c:v>
                </c:pt>
                <c:pt idx="3">
                  <c:v>74.989836347771629</c:v>
                </c:pt>
                <c:pt idx="4">
                  <c:v>73.5194472390219</c:v>
                </c:pt>
                <c:pt idx="5">
                  <c:v>72.077889286052184</c:v>
                </c:pt>
                <c:pt idx="6">
                  <c:v>70.664597172018162</c:v>
                </c:pt>
                <c:pt idx="7">
                  <c:v>69.279016664718256</c:v>
                </c:pt>
                <c:pt idx="8">
                  <c:v>67.920604399247651</c:v>
                </c:pt>
                <c:pt idx="9">
                  <c:v>66.588827664914021</c:v>
                </c:pt>
                <c:pt idx="10">
                  <c:v>65.283164196331342</c:v>
                </c:pt>
                <c:pt idx="11">
                  <c:v>64.00310196860994</c:v>
                </c:pt>
                <c:pt idx="12">
                  <c:v>62.748138996562531</c:v>
                </c:pt>
                <c:pt idx="13">
                  <c:v>61.517783137847104</c:v>
                </c:pt>
                <c:pt idx="14">
                  <c:v>60.311551899970027</c:v>
                </c:pt>
                <c:pt idx="15">
                  <c:v>59.12897225107335</c:v>
                </c:pt>
                <c:pt idx="16">
                  <c:v>57.969580434431968</c:v>
                </c:pt>
                <c:pt idx="17">
                  <c:v>56.83292178658845</c:v>
                </c:pt>
                <c:pt idx="18">
                  <c:v>55.718550559053384</c:v>
                </c:pt>
                <c:pt idx="19">
                  <c:v>54.626029743502237</c:v>
                </c:pt>
                <c:pt idx="20">
                  <c:v>53.554930900399562</c:v>
                </c:pt>
                <c:pt idx="21">
                  <c:v>52.5048339909833</c:v>
                </c:pt>
                <c:pt idx="22">
                  <c:v>51.475327212543881</c:v>
                </c:pt>
                <c:pt idx="23">
                  <c:v>50.466006836932912</c:v>
                </c:pt>
                <c:pt idx="24">
                  <c:v>49.476477052238401</c:v>
                </c:pt>
                <c:pt idx="25">
                  <c:v>48.506349807564369</c:v>
                </c:pt>
                <c:pt idx="26">
                  <c:v>47.555244660854086</c:v>
                </c:pt>
                <c:pt idx="27">
                  <c:v>46.622788629697091</c:v>
                </c:pt>
                <c:pt idx="28">
                  <c:v>45.70861604506154</c:v>
                </c:pt>
                <c:pt idx="29">
                  <c:v>44.812368407894638</c:v>
                </c:pt>
                <c:pt idx="30">
                  <c:v>43.933694248534749</c:v>
                </c:pt>
                <c:pt idx="31">
                  <c:v>43.072248988880176</c:v>
                </c:pt>
                <c:pt idx="32">
                  <c:v>42.227694807260448</c:v>
                </c:pt>
                <c:pt idx="33">
                  <c:v>41.399700505957313</c:v>
                </c:pt>
                <c:pt idx="34">
                  <c:v>40.587941381323162</c:v>
                </c:pt>
                <c:pt idx="35">
                  <c:v>39.792099096446407</c:v>
                </c:pt>
                <c:pt idx="36">
                  <c:v>39.011861556313356</c:v>
                </c:pt>
                <c:pt idx="37">
                  <c:v>38.246922785418072</c:v>
                </c:pt>
                <c:pt idx="38">
                  <c:v>37.496982807771971</c:v>
                </c:pt>
                <c:pt idx="39">
                  <c:v>36.76174752926616</c:v>
                </c:pt>
                <c:pt idx="40">
                  <c:v>36.040928622340473</c:v>
                </c:pt>
                <c:pt idx="41">
                  <c:v>35.334243412913736</c:v>
                </c:pt>
                <c:pt idx="42">
                  <c:v>34.641414769531288</c:v>
                </c:pt>
                <c:pt idx="43">
                  <c:v>33.962170994685899</c:v>
                </c:pt>
                <c:pt idx="44">
                  <c:v>33.296245718269816</c:v>
                </c:pt>
                <c:pt idx="45">
                  <c:v>32.643377793115789</c:v>
                </c:pt>
                <c:pt idx="46">
                  <c:v>32.003311192586516</c:v>
                </c:pt>
                <c:pt idx="47">
                  <c:v>31.37579491017199</c:v>
                </c:pt>
                <c:pt idx="48">
                  <c:v>30.760582861055568</c:v>
                </c:pt>
                <c:pt idx="49">
                  <c:v>30.157433785610142</c:v>
                </c:pt>
                <c:pt idx="50">
                  <c:v>29.566111154786537</c:v>
                </c:pt>
                <c:pt idx="51">
                  <c:v>28.986383077356955</c:v>
                </c:pt>
                <c:pt idx="52">
                  <c:v>28.418022208977323</c:v>
                </c:pt>
                <c:pt idx="53">
                  <c:v>27.860805663032593</c:v>
                </c:pt>
                <c:pt idx="54">
                  <c:v>27.314514923230227</c:v>
                </c:pt>
                <c:pt idx="55">
                  <c:v>26.778935757907561</c:v>
                </c:pt>
                <c:pt idx="56">
                  <c:v>26.25385813601936</c:v>
                </c:pt>
                <c:pt idx="57">
                  <c:v>25.739076144772749</c:v>
                </c:pt>
                <c:pt idx="58">
                  <c:v>25.234387908877036</c:v>
                </c:pt>
                <c:pt idx="59">
                  <c:v>24.739595511376955</c:v>
                </c:pt>
                <c:pt idx="60">
                  <c:v>24.254504916038204</c:v>
                </c:pt>
                <c:pt idx="61">
                  <c:v>23.778925891254769</c:v>
                </c:pt>
                <c:pt idx="62">
                  <c:v>23.312671935448293</c:v>
                </c:pt>
                <c:pt idx="63">
                  <c:v>22.855560203930221</c:v>
                </c:pt>
                <c:pt idx="64">
                  <c:v>22.407411437198018</c:v>
                </c:pt>
                <c:pt idx="65">
                  <c:v>21.968049890637271</c:v>
                </c:pt>
                <c:pt idx="66">
                  <c:v>21.537303265602262</c:v>
                </c:pt>
                <c:pt idx="67">
                  <c:v>21.115002641847887</c:v>
                </c:pt>
                <c:pt idx="68">
                  <c:v>20.700982411286397</c:v>
                </c:pt>
                <c:pt idx="69">
                  <c:v>20.295080213043065</c:v>
                </c:pt>
                <c:pt idx="70">
                  <c:v>19.897136869785236</c:v>
                </c:pt>
                <c:pt idx="71">
                  <c:v>19.506996325299887</c:v>
                </c:pt>
                <c:pt idx="72">
                  <c:v>19.124505583295043</c:v>
                </c:pt>
                <c:pt idx="73">
                  <c:v>18.749514647401305</c:v>
                </c:pt>
                <c:pt idx="74">
                  <c:v>18.381876462349688</c:v>
                </c:pt>
                <c:pt idx="75">
                  <c:v>18.021446856302926</c:v>
                </c:pt>
                <c:pt idx="76">
                  <c:v>17.668084484317465</c:v>
                </c:pt>
                <c:pt idx="77">
                  <c:v>17.321650772914094</c:v>
                </c:pt>
                <c:pt idx="78">
                  <c:v>16.982009865735403</c:v>
                </c:pt>
                <c:pt idx="79">
                  <c:v>16.649028570268772</c:v>
                </c:pt>
                <c:pt idx="80">
                  <c:v>16.322576305614021</c:v>
                </c:pt>
                <c:pt idx="81">
                  <c:v>16.0025250512752</c:v>
                </c:pt>
                <c:pt idx="82">
                  <c:v>15.6887492969565</c:v>
                </c:pt>
                <c:pt idx="83">
                  <c:v>15.381125993342497</c:v>
                </c:pt>
                <c:pt idx="84">
                  <c:v>15.079534503843542</c:v>
                </c:pt>
                <c:pt idx="85">
                  <c:v>14.783856557287281</c:v>
                </c:pt>
                <c:pt idx="86">
                  <c:v>14.493976201537809</c:v>
                </c:pt>
                <c:pt idx="87">
                  <c:v>14.209779758024247</c:v>
                </c:pt>
                <c:pt idx="88">
                  <c:v>13.931155777160901</c:v>
                </c:pt>
                <c:pt idx="89">
                  <c:v>13.657994994641552</c:v>
                </c:pt>
                <c:pt idx="90">
                  <c:v>13.390190288590714</c:v>
                </c:pt>
                <c:pt idx="91">
                  <c:v>13.127636637555016</c:v>
                </c:pt>
                <c:pt idx="92">
                  <c:v>12.87023107931838</c:v>
                </c:pt>
                <c:pt idx="93">
                  <c:v>12.617872670524626</c:v>
                </c:pt>
                <c:pt idx="94">
                  <c:v>12.370462447091885</c:v>
                </c:pt>
                <c:pt idx="95">
                  <c:v>12.127903385403117</c:v>
                </c:pt>
                <c:pt idx="96">
                  <c:v>11.890100364257668</c:v>
                </c:pt>
                <c:pt idx="97">
                  <c:v>11.656960127568814</c:v>
                </c:pt>
                <c:pt idx="98">
                  <c:v>11.428391247792753</c:v>
                </c:pt>
                <c:pt idx="99">
                  <c:v>11.204304090074675</c:v>
                </c:pt>
                <c:pt idx="100">
                  <c:v>10.984610777097826</c:v>
                </c:pt>
                <c:pt idx="101">
                  <c:v>10.76922515462183</c:v>
                </c:pt>
                <c:pt idx="102">
                  <c:v>10.558062757696693</c:v>
                </c:pt>
                <c:pt idx="103">
                  <c:v>10.351040777539314</c:v>
                </c:pt>
                <c:pt idx="104">
                  <c:v>10.148078029059432</c:v>
                </c:pt>
                <c:pt idx="105">
                  <c:v>9.9490949190223557</c:v>
                </c:pt>
                <c:pt idx="106">
                  <c:v>9.7540134148359119</c:v>
                </c:pt>
                <c:pt idx="107">
                  <c:v>9.5627570139494438</c:v>
                </c:pt>
                <c:pt idx="108">
                  <c:v>9.3752507138528021</c:v>
                </c:pt>
                <c:pt idx="109">
                  <c:v>9.1914209826635993</c:v>
                </c:pt>
                <c:pt idx="110">
                  <c:v>9.0111957302911723</c:v>
                </c:pt>
                <c:pt idx="111">
                  <c:v>8.8345042801659677</c:v>
                </c:pt>
                <c:pt idx="112">
                  <c:v>8.6612773415232347</c:v>
                </c:pt>
                <c:pt idx="113">
                  <c:v>8.4914469822301761</c:v>
                </c:pt>
                <c:pt idx="114">
                  <c:v>8.3249466021458929</c:v>
                </c:pt>
                <c:pt idx="115">
                  <c:v>8.1617109070036946</c:v>
                </c:pt>
                <c:pt idx="116">
                  <c:v>8.0016758828054826</c:v>
                </c:pt>
                <c:pt idx="117">
                  <c:v>7.8447787707182481</c:v>
                </c:pt>
                <c:pt idx="118">
                  <c:v>7.690958042462742</c:v>
                </c:pt>
                <c:pt idx="119">
                  <c:v>7.5401533761847555</c:v>
                </c:pt>
                <c:pt idx="120">
                  <c:v>7.3923056327994727</c:v>
                </c:pt>
                <c:pt idx="121">
                  <c:v>7.2473568327996922</c:v>
                </c:pt>
                <c:pt idx="122">
                  <c:v>7.1052501335187532</c:v>
                </c:pt>
                <c:pt idx="123">
                  <c:v>6.9659298068392967</c:v>
                </c:pt>
                <c:pt idx="124">
                  <c:v>6.8293412173391026</c:v>
                </c:pt>
                <c:pt idx="125">
                  <c:v>6.6954308008654273</c:v>
                </c:pt>
                <c:pt idx="126">
                  <c:v>6.5641460435294707</c:v>
                </c:pt>
                <c:pt idx="127">
                  <c:v>6.4354354611126725</c:v>
                </c:pt>
                <c:pt idx="128">
                  <c:v>6.3092485788768391</c:v>
                </c:pt>
                <c:pt idx="129">
                  <c:v>6.1855359117701241</c:v>
                </c:pt>
                <c:pt idx="130">
                  <c:v>6.0642489450211201</c:v>
                </c:pt>
                <c:pt idx="131">
                  <c:v>5.9453401151134653</c:v>
                </c:pt>
                <c:pt idx="132">
                  <c:v>5.8287627911334807</c:v>
                </c:pt>
                <c:pt idx="133">
                  <c:v>5.7144712564835363</c:v>
                </c:pt>
                <c:pt idx="134">
                  <c:v>5.6024206909539762</c:v>
                </c:pt>
                <c:pt idx="135">
                  <c:v>5.4925671531465667</c:v>
                </c:pt>
                <c:pt idx="136">
                  <c:v>5.3848675632425724</c:v>
                </c:pt>
                <c:pt idx="137">
                  <c:v>5.2792796861087128</c:v>
                </c:pt>
                <c:pt idx="138">
                  <c:v>5.1757621147343595</c:v>
                </c:pt>
                <c:pt idx="139">
                  <c:v>5.0742742539935</c:v>
                </c:pt>
                <c:pt idx="140">
                  <c:v>4.9747763047250739</c:v>
                </c:pt>
                <c:pt idx="141">
                  <c:v>4.8772292481254631</c:v>
                </c:pt>
                <c:pt idx="142">
                  <c:v>4.781594830447002</c:v>
                </c:pt>
                <c:pt idx="143">
                  <c:v>4.6878355479965004</c:v>
                </c:pt>
                <c:pt idx="144">
                  <c:v>4.5959146324279221</c:v>
                </c:pt>
                <c:pt idx="145">
                  <c:v>4.5057960363234173</c:v>
                </c:pt>
                <c:pt idx="146">
                  <c:v>4.4174444190570847</c:v>
                </c:pt>
                <c:pt idx="147">
                  <c:v>4.3308251329359075</c:v>
                </c:pt>
                <c:pt idx="148">
                  <c:v>4.2459042096124078</c:v>
                </c:pt>
                <c:pt idx="149">
                  <c:v>4.1626483467637438</c:v>
                </c:pt>
                <c:pt idx="150">
                  <c:v>4.0810248950319634</c:v>
                </c:pt>
                <c:pt idx="151">
                  <c:v>4.0010018452203413</c:v>
                </c:pt>
                <c:pt idx="152">
                  <c:v>3.9225478157407503</c:v>
                </c:pt>
                <c:pt idx="153">
                  <c:v>3.845632040307152</c:v>
                </c:pt>
                <c:pt idx="154">
                  <c:v>3.7702243558703969</c:v>
                </c:pt>
                <c:pt idx="155">
                  <c:v>3.696295190789566</c:v>
                </c:pt>
                <c:pt idx="156">
                  <c:v>3.6238155532352576</c:v>
                </c:pt>
                <c:pt idx="157">
                  <c:v>3.5527570198202421</c:v>
                </c:pt>
                <c:pt idx="158">
                  <c:v>3.4830917244530313</c:v>
                </c:pt>
                <c:pt idx="159">
                  <c:v>3.4147923474099988</c:v>
                </c:pt>
                <c:pt idx="160">
                  <c:v>3.3478321046217721</c:v>
                </c:pt>
                <c:pt idx="161">
                  <c:v>3.2821847371696635</c:v>
                </c:pt>
                <c:pt idx="162">
                  <c:v>3.2178245009880686</c:v>
                </c:pt>
                <c:pt idx="163">
                  <c:v>3.1547261567687421</c:v>
                </c:pt>
                <c:pt idx="164">
                  <c:v>3.0928649600630376</c:v>
                </c:pt>
                <c:pt idx="165">
                  <c:v>3.0322166515782008</c:v>
                </c:pt>
                <c:pt idx="166">
                  <c:v>2.9727574476639216</c:v>
                </c:pt>
                <c:pt idx="167">
                  <c:v>2.9144640309854122</c:v>
                </c:pt>
                <c:pt idx="168">
                  <c:v>2.8573135413793533</c:v>
                </c:pt>
                <c:pt idx="169">
                  <c:v>2.8012835668891283</c:v>
                </c:pt>
                <c:pt idx="170">
                  <c:v>2.7463521349758167</c:v>
                </c:pt>
                <c:pt idx="171">
                  <c:v>2.6924977039015148</c:v>
                </c:pt>
                <c:pt idx="172">
                  <c:v>2.6396991542815957</c:v>
                </c:pt>
                <c:pt idx="173">
                  <c:v>2.5879357808025985</c:v>
                </c:pt>
                <c:pt idx="174">
                  <c:v>2.5371872841024947</c:v>
                </c:pt>
                <c:pt idx="175">
                  <c:v>2.4874337628101597</c:v>
                </c:pt>
                <c:pt idx="176">
                  <c:v>2.4386557057409091</c:v>
                </c:pt>
                <c:pt idx="177">
                  <c:v>2.3908339842450581</c:v>
                </c:pt>
                <c:pt idx="178">
                  <c:v>2.3439498447064877</c:v>
                </c:pt>
                <c:pt idx="179">
                  <c:v>2.2979849011882876</c:v>
                </c:pt>
                <c:pt idx="180">
                  <c:v>2.2529211282225847</c:v>
                </c:pt>
                <c:pt idx="181">
                  <c:v>2.2087408537417343</c:v>
                </c:pt>
                <c:pt idx="182">
                  <c:v>2.1654267521480972</c:v>
                </c:pt>
                <c:pt idx="183">
                  <c:v>2.1229618375196853</c:v>
                </c:pt>
                <c:pt idx="184">
                  <c:v>2.0813294569490237</c:v>
                </c:pt>
                <c:pt idx="185">
                  <c:v>2.0405132840125919</c:v>
                </c:pt>
                <c:pt idx="186">
                  <c:v>2.0004973123683101</c:v>
                </c:pt>
                <c:pt idx="187">
                  <c:v>1.9612658494785424</c:v>
                </c:pt>
                <c:pt idx="188">
                  <c:v>1.9228035104561605</c:v>
                </c:pt>
                <c:pt idx="189">
                  <c:v>1.8850952120312563</c:v>
                </c:pt>
                <c:pt idx="190">
                  <c:v>1.8481261666361337</c:v>
                </c:pt>
                <c:pt idx="191">
                  <c:v>1.8118818766062672</c:v>
                </c:pt>
                <c:pt idx="192">
                  <c:v>1.7763481284949401</c:v>
                </c:pt>
                <c:pt idx="193">
                  <c:v>1.7415109874993477</c:v>
                </c:pt>
                <c:pt idx="194">
                  <c:v>1.7073567919959698</c:v>
                </c:pt>
                <c:pt idx="195">
                  <c:v>1.673872148183071</c:v>
                </c:pt>
                <c:pt idx="196">
                  <c:v>1.6410439248282347</c:v>
                </c:pt>
                <c:pt idx="197">
                  <c:v>1.6088592481188564</c:v>
                </c:pt>
                <c:pt idx="198">
                  <c:v>1.577305496613596</c:v>
                </c:pt>
                <c:pt idx="199">
                  <c:v>1.5463702962927919</c:v>
                </c:pt>
                <c:pt idx="200">
                  <c:v>1.5160415157059097</c:v>
                </c:pt>
                <c:pt idx="201">
                  <c:v>1.4863072612141079</c:v>
                </c:pt>
                <c:pt idx="202">
                  <c:v>1.4571558723260716</c:v>
                </c:pt>
                <c:pt idx="203">
                  <c:v>1.4285759171252708</c:v>
                </c:pt>
                <c:pt idx="204">
                  <c:v>1.40055618778686</c:v>
                </c:pt>
                <c:pt idx="205">
                  <c:v>1.3730856961824545</c:v>
                </c:pt>
                <c:pt idx="206">
                  <c:v>1.3461536695710634</c:v>
                </c:pt>
                <c:pt idx="207">
                  <c:v>1.3197495463744884</c:v>
                </c:pt>
                <c:pt idx="208">
                  <c:v>1.2938629720355301</c:v>
                </c:pt>
                <c:pt idx="209">
                  <c:v>1.2684837949573819</c:v>
                </c:pt>
                <c:pt idx="210">
                  <c:v>1.2436020625226156</c:v>
                </c:pt>
                <c:pt idx="211">
                  <c:v>1.2192080171901964</c:v>
                </c:pt>
                <c:pt idx="212">
                  <c:v>1.1952920926690007</c:v>
                </c:pt>
                <c:pt idx="213">
                  <c:v>1.1718449101663331</c:v>
                </c:pt>
                <c:pt idx="214">
                  <c:v>1.148857274709975</c:v>
                </c:pt>
                <c:pt idx="215">
                  <c:v>1.1263201715423137</c:v>
                </c:pt>
                <c:pt idx="216">
                  <c:v>1.1042247625851525</c:v>
                </c:pt>
                <c:pt idx="217">
                  <c:v>1.0825623829737998</c:v>
                </c:pt>
                <c:pt idx="218">
                  <c:v>1.0613245376590903</c:v>
                </c:pt>
                <c:pt idx="219">
                  <c:v>1.0405028980759981</c:v>
                </c:pt>
                <c:pt idx="220">
                  <c:v>1.0200892988775403</c:v>
                </c:pt>
                <c:pt idx="221">
                  <c:v>1.0000757347326839</c:v>
                </c:pt>
                <c:pt idx="222">
                  <c:v>0.98045435718701135</c:v>
                </c:pt>
                <c:pt idx="223">
                  <c:v>0.96121747158489967</c:v>
                </c:pt>
                <c:pt idx="224">
                  <c:v>0.94235753405201717</c:v>
                </c:pt>
                <c:pt idx="225">
                  <c:v>0.92386714853695062</c:v>
                </c:pt>
                <c:pt idx="226">
                  <c:v>0.90573906391080061</c:v>
                </c:pt>
                <c:pt idx="227">
                  <c:v>0.8879661711236122</c:v>
                </c:pt>
                <c:pt idx="228">
                  <c:v>0.87054150041652067</c:v>
                </c:pt>
                <c:pt idx="229">
                  <c:v>0.853458218588526</c:v>
                </c:pt>
                <c:pt idx="230">
                  <c:v>0.83670962631681456</c:v>
                </c:pt>
                <c:pt idx="231">
                  <c:v>0.82028915552958781</c:v>
                </c:pt>
                <c:pt idx="232">
                  <c:v>0.80419036683036016</c:v>
                </c:pt>
                <c:pt idx="233">
                  <c:v>0.78840694697271829</c:v>
                </c:pt>
                <c:pt idx="234">
                  <c:v>0.77293270638455358</c:v>
                </c:pt>
                <c:pt idx="235">
                  <c:v>0.75776157674079325</c:v>
                </c:pt>
                <c:pt idx="236">
                  <c:v>0.7428876085836823</c:v>
                </c:pt>
                <c:pt idx="237">
                  <c:v>0.72830496898967911</c:v>
                </c:pt>
                <c:pt idx="238">
                  <c:v>0.71400793928205342</c:v>
                </c:pt>
                <c:pt idx="239">
                  <c:v>0.69999091278828629</c:v>
                </c:pt>
                <c:pt idx="240">
                  <c:v>0.68624839264139725</c:v>
                </c:pt>
                <c:pt idx="241">
                  <c:v>0.67277498962433069</c:v>
                </c:pt>
                <c:pt idx="242">
                  <c:v>0.65956542005656071</c:v>
                </c:pt>
                <c:pt idx="243">
                  <c:v>0.64661450372208473</c:v>
                </c:pt>
                <c:pt idx="244">
                  <c:v>0.63391716183799229</c:v>
                </c:pt>
                <c:pt idx="245">
                  <c:v>0.62146841506281258</c:v>
                </c:pt>
                <c:pt idx="246">
                  <c:v>0.60926338154386184</c:v>
                </c:pt>
                <c:pt idx="247">
                  <c:v>0.59729727500282159</c:v>
                </c:pt>
                <c:pt idx="248">
                  <c:v>0.58556540285880099</c:v>
                </c:pt>
                <c:pt idx="249">
                  <c:v>0.57406316438814364</c:v>
                </c:pt>
                <c:pt idx="250">
                  <c:v>0.56278604892025996</c:v>
                </c:pt>
                <c:pt idx="251">
                  <c:v>0.55172963406877595</c:v>
                </c:pt>
                <c:pt idx="252">
                  <c:v>0.5408895839973068</c:v>
                </c:pt>
                <c:pt idx="253">
                  <c:v>0.5302616477191735</c:v>
                </c:pt>
                <c:pt idx="254">
                  <c:v>0.51984165743039701</c:v>
                </c:pt>
                <c:pt idx="255">
                  <c:v>0.5096255268753147</c:v>
                </c:pt>
                <c:pt idx="256">
                  <c:v>0.49960924974418258</c:v>
                </c:pt>
                <c:pt idx="257">
                  <c:v>0.48978889810212883</c:v>
                </c:pt>
                <c:pt idx="258">
                  <c:v>0.48016062084884886</c:v>
                </c:pt>
                <c:pt idx="259">
                  <c:v>0.47072064220843263</c:v>
                </c:pt>
                <c:pt idx="260">
                  <c:v>0.46146526024873785</c:v>
                </c:pt>
                <c:pt idx="261">
                  <c:v>0.45239084542972346</c:v>
                </c:pt>
                <c:pt idx="262">
                  <c:v>0.44349383918017787</c:v>
                </c:pt>
                <c:pt idx="263">
                  <c:v>0.43477075250228214</c:v>
                </c:pt>
                <c:pt idx="264">
                  <c:v>0.42621816460346235</c:v>
                </c:pt>
                <c:pt idx="265">
                  <c:v>0.4178327215549949</c:v>
                </c:pt>
                <c:pt idx="266">
                  <c:v>0.40961113497683738</c:v>
                </c:pt>
                <c:pt idx="267">
                  <c:v>0.40155018074817261</c:v>
                </c:pt>
                <c:pt idx="268">
                  <c:v>0.39364669774315703</c:v>
                </c:pt>
                <c:pt idx="269">
                  <c:v>0.38589758659138135</c:v>
                </c:pt>
                <c:pt idx="270">
                  <c:v>0.37829980846255562</c:v>
                </c:pt>
                <c:pt idx="271">
                  <c:v>0.3708503838749434</c:v>
                </c:pt>
                <c:pt idx="272">
                  <c:v>0.36354639152707785</c:v>
                </c:pt>
                <c:pt idx="273">
                  <c:v>0.35638496715230328</c:v>
                </c:pt>
                <c:pt idx="274">
                  <c:v>0.34936330239569136</c:v>
                </c:pt>
                <c:pt idx="275">
                  <c:v>0.34247864371289466</c:v>
                </c:pt>
                <c:pt idx="276">
                  <c:v>0.3357282912905043</c:v>
                </c:pt>
                <c:pt idx="277">
                  <c:v>0.32910959798748973</c:v>
                </c:pt>
                <c:pt idx="278">
                  <c:v>0.32261996829730683</c:v>
                </c:pt>
                <c:pt idx="279">
                  <c:v>0.31625685733026748</c:v>
                </c:pt>
                <c:pt idx="280">
                  <c:v>0.31001776981577156</c:v>
                </c:pt>
                <c:pt idx="281">
                  <c:v>0.30390025912401286</c:v>
                </c:pt>
                <c:pt idx="282">
                  <c:v>0.2979019263067747</c:v>
                </c:pt>
                <c:pt idx="283">
                  <c:v>0.29202041915693983</c:v>
                </c:pt>
                <c:pt idx="284">
                  <c:v>0.28625343128634878</c:v>
                </c:pt>
                <c:pt idx="285">
                  <c:v>0.28059870122164371</c:v>
                </c:pt>
                <c:pt idx="286">
                  <c:v>0.27505401151774633</c:v>
                </c:pt>
                <c:pt idx="287">
                  <c:v>0.26961718788862188</c:v>
                </c:pt>
                <c:pt idx="288">
                  <c:v>0.26428609835499167</c:v>
                </c:pt>
                <c:pt idx="289">
                  <c:v>0.25905865240865894</c:v>
                </c:pt>
                <c:pt idx="290">
                  <c:v>0.25393280019312364</c:v>
                </c:pt>
                <c:pt idx="291">
                  <c:v>0.24890653170016655</c:v>
                </c:pt>
                <c:pt idx="292">
                  <c:v>0.24397787598208756</c:v>
                </c:pt>
                <c:pt idx="293">
                  <c:v>0.23914490037929323</c:v>
                </c:pt>
                <c:pt idx="294">
                  <c:v>0.23440570976293171</c:v>
                </c:pt>
                <c:pt idx="295">
                  <c:v>0.22975844579227986</c:v>
                </c:pt>
                <c:pt idx="296">
                  <c:v>0.2252012861865943</c:v>
                </c:pt>
                <c:pt idx="297">
                  <c:v>0.22073244401114309</c:v>
                </c:pt>
                <c:pt idx="298">
                  <c:v>0.21635016697714046</c:v>
                </c:pt>
                <c:pt idx="299">
                  <c:v>0.21205273675531286</c:v>
                </c:pt>
                <c:pt idx="300">
                  <c:v>0.20783846830283073</c:v>
                </c:pt>
                <c:pt idx="301">
                  <c:v>0.20370570920334405</c:v>
                </c:pt>
                <c:pt idx="302">
                  <c:v>0.19965283901986786</c:v>
                </c:pt>
                <c:pt idx="303">
                  <c:v>0.19567826866026636</c:v>
                </c:pt>
                <c:pt idx="304">
                  <c:v>0.19178043975509071</c:v>
                </c:pt>
                <c:pt idx="305">
                  <c:v>0.18795782404753233</c:v>
                </c:pt>
                <c:pt idx="306">
                  <c:v>0.18420892279525491</c:v>
                </c:pt>
                <c:pt idx="307">
                  <c:v>0.18053226618387666</c:v>
                </c:pt>
                <c:pt idx="308">
                  <c:v>0.17692641275187795</c:v>
                </c:pt>
                <c:pt idx="309">
                  <c:v>0.17338994882671363</c:v>
                </c:pt>
                <c:pt idx="310">
                  <c:v>0.16992148797191586</c:v>
                </c:pt>
                <c:pt idx="311">
                  <c:v>0.16651967044497651</c:v>
                </c:pt>
                <c:pt idx="312">
                  <c:v>0.16318316266580324</c:v>
                </c:pt>
                <c:pt idx="313">
                  <c:v>0.15991065669554932</c:v>
                </c:pt>
                <c:pt idx="314">
                  <c:v>0.15670086972561917</c:v>
                </c:pt>
                <c:pt idx="315">
                  <c:v>0.15355254357665929</c:v>
                </c:pt>
                <c:pt idx="316">
                  <c:v>0.150464444207347</c:v>
                </c:pt>
                <c:pt idx="317">
                  <c:v>0.14743536123279363</c:v>
                </c:pt>
                <c:pt idx="318">
                  <c:v>0.1444641074523848</c:v>
                </c:pt>
                <c:pt idx="319">
                  <c:v>0.14154951838688445</c:v>
                </c:pt>
                <c:pt idx="320">
                  <c:v>0.13869045182463263</c:v>
                </c:pt>
                <c:pt idx="321">
                  <c:v>0.13588578737667359</c:v>
                </c:pt>
                <c:pt idx="322">
                  <c:v>0.13313442604065356</c:v>
                </c:pt>
                <c:pt idx="323">
                  <c:v>0.13043528977333349</c:v>
                </c:pt>
                <c:pt idx="324">
                  <c:v>0.12778732107156601</c:v>
                </c:pt>
                <c:pt idx="325">
                  <c:v>0.12518948256159065</c:v>
                </c:pt>
                <c:pt idx="326">
                  <c:v>0.1226407565965059</c:v>
                </c:pt>
                <c:pt idx="327">
                  <c:v>0.120140144861783</c:v>
                </c:pt>
                <c:pt idx="328">
                  <c:v>0.11768666798868871</c:v>
                </c:pt>
                <c:pt idx="329">
                  <c:v>0.11527936517549207</c:v>
                </c:pt>
                <c:pt idx="330">
                  <c:v>0.11291729381633388</c:v>
                </c:pt>
                <c:pt idx="331">
                  <c:v>0.11059952913764295</c:v>
                </c:pt>
                <c:pt idx="332">
                  <c:v>0.10832516384198983</c:v>
                </c:pt>
                <c:pt idx="333">
                  <c:v>0.1060933077592731</c:v>
                </c:pt>
                <c:pt idx="334">
                  <c:v>0.10390308750514093</c:v>
                </c:pt>
                <c:pt idx="335">
                  <c:v>0.10175364614655523</c:v>
                </c:pt>
                <c:pt idx="336">
                  <c:v>9.9644142874413533E-2</c:v>
                </c:pt>
                <c:pt idx="337">
                  <c:v>9.75737526831503E-2</c:v>
                </c:pt>
                <c:pt idx="338">
                  <c:v>9.5541666057246816E-2</c:v>
                </c:pt>
                <c:pt idx="339">
                  <c:v>9.3547088664586067E-2</c:v>
                </c:pt>
                <c:pt idx="340">
                  <c:v>9.1589241056598755E-2</c:v>
                </c:pt>
                <c:pt idx="341">
                  <c:v>8.9667358375153397E-2</c:v>
                </c:pt>
                <c:pt idx="342">
                  <c:v>8.7780690066155145E-2</c:v>
                </c:pt>
                <c:pt idx="343">
                  <c:v>8.5928499599826721E-2</c:v>
                </c:pt>
                <c:pt idx="344">
                  <c:v>8.4110064197656972E-2</c:v>
                </c:pt>
                <c:pt idx="345">
                  <c:v>8.2324674566013403E-2</c:v>
                </c:pt>
                <c:pt idx="346">
                  <c:v>8.0571634636429731E-2</c:v>
                </c:pt>
                <c:pt idx="347">
                  <c:v>7.8850261312592387E-2</c:v>
                </c:pt>
                <c:pt idx="348">
                  <c:v>7.7159884224066347E-2</c:v>
                </c:pt>
                <c:pt idx="349">
                  <c:v>7.5499845486817527E-2</c:v>
                </c:pt>
                <c:pt idx="350">
                  <c:v>7.3869499470607697E-2</c:v>
                </c:pt>
                <c:pt idx="351">
                  <c:v>7.2268212573359275E-2</c:v>
                </c:pt>
                <c:pt idx="352">
                  <c:v>7.069536300261002E-2</c:v>
                </c:pt>
                <c:pt idx="353">
                  <c:v>6.9150340564202856E-2</c:v>
                </c:pt>
                <c:pt idx="354">
                  <c:v>6.7632546458385581E-2</c:v>
                </c:pt>
                <c:pt idx="355">
                  <c:v>6.614139308352579E-2</c:v>
                </c:pt>
                <c:pt idx="356">
                  <c:v>6.4676303847682332E-2</c:v>
                </c:pt>
                <c:pt idx="357">
                  <c:v>6.3236712988314583E-2</c:v>
                </c:pt>
                <c:pt idx="358">
                  <c:v>6.182206540045429E-2</c:v>
                </c:pt>
                <c:pt idx="359">
                  <c:v>6.0431816473716093E-2</c:v>
                </c:pt>
                <c:pt idx="360">
                  <c:v>5.9065431938578362E-2</c:v>
                </c:pt>
                <c:pt idx="361">
                  <c:v>5.7722387722429845E-2</c:v>
                </c:pt>
                <c:pt idx="362">
                  <c:v>5.6402169815950254E-2</c:v>
                </c:pt>
                <c:pt idx="363">
                  <c:v>5.5104274150473885E-2</c:v>
                </c:pt>
                <c:pt idx="364">
                  <c:v>5.3828206487079124E-2</c:v>
                </c:pt>
                <c:pt idx="365">
                  <c:v>5.2573482318251638E-2</c:v>
                </c:pt>
                <c:pt idx="366">
                  <c:v>5.133962678309064E-2</c:v>
                </c:pt>
                <c:pt idx="367">
                  <c:v>5.0126174597164862E-2</c:v>
                </c:pt>
                <c:pt idx="368">
                  <c:v>4.8932669998283204E-2</c:v>
                </c:pt>
                <c:pt idx="369">
                  <c:v>4.7758666709626578E-2</c:v>
                </c:pt>
                <c:pt idx="370">
                  <c:v>4.660372792189562E-2</c:v>
                </c:pt>
                <c:pt idx="371">
                  <c:v>4.5467426296370045E-2</c:v>
                </c:pt>
                <c:pt idx="372">
                  <c:v>4.4349343991051934E-2</c:v>
                </c:pt>
                <c:pt idx="373">
                  <c:v>4.3249072712387863E-2</c:v>
                </c:pt>
                <c:pt idx="374">
                  <c:v>4.2166213795435697E-2</c:v>
                </c:pt>
                <c:pt idx="375">
                  <c:v>4.1100378315775947E-2</c:v>
                </c:pt>
                <c:pt idx="376">
                  <c:v>4.0051187236970348E-2</c:v>
                </c:pt>
                <c:pt idx="377">
                  <c:v>3.9018271597958946E-2</c:v>
                </c:pt>
                <c:pt idx="378">
                  <c:v>3.8001272745473866E-2</c:v>
                </c:pt>
                <c:pt idx="379">
                  <c:v>3.6999842617353437E-2</c:v>
                </c:pt>
                <c:pt idx="380">
                  <c:v>3.6013644083585913E-2</c:v>
                </c:pt>
                <c:pt idx="381">
                  <c:v>3.5042351353024477E-2</c:v>
                </c:pt>
                <c:pt idx="382">
                  <c:v>3.4085650455026976E-2</c:v>
                </c:pt>
                <c:pt idx="383">
                  <c:v>3.3143239806823238E-2</c:v>
                </c:pt>
                <c:pt idx="384">
                  <c:v>3.2214830879247404E-2</c:v>
                </c:pt>
                <c:pt idx="385">
                  <c:v>3.130014897564716E-2</c:v>
                </c:pt>
                <c:pt idx="386">
                  <c:v>3.0398934141366959E-2</c:v>
                </c:pt>
                <c:pt idx="387">
                  <c:v>2.9510942224277005E-2</c:v>
                </c:pt>
                <c:pt idx="388">
                  <c:v>2.8635946110484967E-2</c:v>
                </c:pt>
                <c:pt idx="389">
                  <c:v>2.7773737163741267E-2</c:v>
                </c:pt>
                <c:pt idx="390">
                  <c:v>2.6924126902272201E-2</c:v>
                </c:pt>
                <c:pt idx="391">
                  <c:v>2.6086948953019086E-2</c:v>
                </c:pt>
                <c:pt idx="392">
                  <c:v>2.5262061330723853E-2</c:v>
                </c:pt>
                <c:pt idx="393">
                  <c:v>2.444934909821812E-2</c:v>
                </c:pt>
                <c:pt idx="394">
                  <c:v>2.3648727474909745E-2</c:v>
                </c:pt>
                <c:pt idx="395">
                  <c:v>2.2860145473123959E-2</c:v>
                </c:pt>
                <c:pt idx="396">
                  <c:v>2.2083590156970395E-2</c:v>
                </c:pt>
                <c:pt idx="397">
                  <c:v>2.1319091636109889E-2</c:v>
                </c:pt>
                <c:pt idx="398">
                  <c:v>2.0566728927489727E-2</c:v>
                </c:pt>
                <c:pt idx="399">
                  <c:v>1.982663684201354E-2</c:v>
                </c:pt>
                <c:pt idx="400">
                  <c:v>1.9099014080209937E-2</c:v>
                </c:pt>
                <c:pt idx="401">
                  <c:v>1.8384132750860437E-2</c:v>
                </c:pt>
                <c:pt idx="402">
                  <c:v>1.7682349558126129E-2</c:v>
                </c:pt>
                <c:pt idx="403">
                  <c:v>1.6994118933655763E-2</c:v>
                </c:pt>
                <c:pt idx="404">
                  <c:v>1.6320008416176056E-2</c:v>
                </c:pt>
                <c:pt idx="405">
                  <c:v>1.5660716594739811E-2</c:v>
                </c:pt>
                <c:pt idx="406">
                  <c:v>1.5017093920885393E-2</c:v>
                </c:pt>
                <c:pt idx="407">
                  <c:v>1.4390166639937755E-2</c:v>
                </c:pt>
                <c:pt idx="408">
                  <c:v>1.378116396258823E-2</c:v>
                </c:pt>
                <c:pt idx="409">
                  <c:v>1.319154835041076E-2</c:v>
                </c:pt>
                <c:pt idx="410">
                  <c:v>1.2623048360620667E-2</c:v>
                </c:pt>
                <c:pt idx="411">
                  <c:v>1.2077692803719748E-2</c:v>
                </c:pt>
                <c:pt idx="412">
                  <c:v>1.1557843914866675E-2</c:v>
                </c:pt>
                <c:pt idx="413">
                  <c:v>1.1066225731603306E-2</c:v>
                </c:pt>
                <c:pt idx="414">
                  <c:v>1.0605941862438E-2</c:v>
                </c:pt>
                <c:pt idx="415">
                  <c:v>1.0180474417220141E-2</c:v>
                </c:pt>
                <c:pt idx="416">
                  <c:v>9.7936534266357244E-3</c:v>
                </c:pt>
                <c:pt idx="417">
                  <c:v>9.4495844344341055E-3</c:v>
                </c:pt>
                <c:pt idx="418">
                  <c:v>9.1525224984234654E-3</c:v>
                </c:pt>
                <c:pt idx="419">
                  <c:v>8.9066853931498401E-3</c:v>
                </c:pt>
                <c:pt idx="420">
                  <c:v>8.7160088923097078E-3</c:v>
                </c:pt>
                <c:pt idx="421">
                  <c:v>8.5838625086502914E-3</c:v>
                </c:pt>
                <c:pt idx="422">
                  <c:v>8.5127617109433864E-3</c:v>
                </c:pt>
                <c:pt idx="423">
                  <c:v>8.5041256555698063E-3</c:v>
                </c:pt>
                <c:pt idx="424">
                  <c:v>8.5581299754375791E-3</c:v>
                </c:pt>
                <c:pt idx="425">
                  <c:v>8.6736880281880636E-3</c:v>
                </c:pt>
                <c:pt idx="426">
                  <c:v>8.848565027316754E-3</c:v>
                </c:pt>
                <c:pt idx="427">
                  <c:v>9.0795987187841341E-3</c:v>
                </c:pt>
                <c:pt idx="428">
                  <c:v>9.3629798393543226E-3</c:v>
                </c:pt>
                <c:pt idx="429">
                  <c:v>9.6945416428244752E-3</c:v>
                </c:pt>
                <c:pt idx="430">
                  <c:v>1.0070018083475706E-2</c:v>
                </c:pt>
                <c:pt idx="431">
                  <c:v>1.0485247408022426E-2</c:v>
                </c:pt>
                <c:pt idx="432">
                  <c:v>1.0936314482668361E-2</c:v>
                </c:pt>
                <c:pt idx="433">
                  <c:v>1.1419636877566624E-2</c:v>
                </c:pt>
                <c:pt idx="434">
                  <c:v>1.1932005696893318E-2</c:v>
                </c:pt>
                <c:pt idx="435">
                  <c:v>1.2470593610307869E-2</c:v>
                </c:pt>
                <c:pt idx="436">
                  <c:v>1.3032941339135441E-2</c:v>
                </c:pt>
                <c:pt idx="437">
                  <c:v>1.3616931521137542E-2</c:v>
                </c:pt>
                <c:pt idx="438">
                  <c:v>1.4220756402392508E-2</c:v>
                </c:pt>
                <c:pt idx="439">
                  <c:v>1.4842883666817972E-2</c:v>
                </c:pt>
                <c:pt idx="440">
                  <c:v>1.5482023068714849E-2</c:v>
                </c:pt>
                <c:pt idx="441">
                  <c:v>1.6137095364037415E-2</c:v>
                </c:pt>
                <c:pt idx="442">
                  <c:v>1.6807204255184484E-2</c:v>
                </c:pt>
                <c:pt idx="443">
                  <c:v>1.7491611572344006E-2</c:v>
                </c:pt>
                <c:pt idx="444">
                  <c:v>1.8189715624253217E-2</c:v>
                </c:pt>
                <c:pt idx="445">
                  <c:v>1.8901032494694922E-2</c:v>
                </c:pt>
                <c:pt idx="446">
                  <c:v>1.9625179989169867E-2</c:v>
                </c:pt>
                <c:pt idx="447">
                  <c:v>2.0361863915451209E-2</c:v>
                </c:pt>
                <c:pt idx="448">
                  <c:v>2.1110866390113024E-2</c:v>
                </c:pt>
                <c:pt idx="449">
                  <c:v>2.1872035886654904E-2</c:v>
                </c:pt>
                <c:pt idx="450">
                  <c:v>2.2645278770967857E-2</c:v>
                </c:pt>
                <c:pt idx="451">
                  <c:v>2.3430552101588797E-2</c:v>
                </c:pt>
                <c:pt idx="452">
                  <c:v>2.4227857502701768E-2</c:v>
                </c:pt>
                <c:pt idx="453">
                  <c:v>2.503723594577513E-2</c:v>
                </c:pt>
                <c:pt idx="454">
                  <c:v>2.5858763300515241E-2</c:v>
                </c:pt>
                <c:pt idx="455">
                  <c:v>2.6692546537378247E-2</c:v>
                </c:pt>
                <c:pt idx="456">
                  <c:v>2.7538720482379896E-2</c:v>
                </c:pt>
                <c:pt idx="457">
                  <c:v>2.8397445040664063E-2</c:v>
                </c:pt>
                <c:pt idx="458">
                  <c:v>2.9268902818566981E-2</c:v>
                </c:pt>
                <c:pt idx="459">
                  <c:v>3.0153297085077649E-2</c:v>
                </c:pt>
                <c:pt idx="460">
                  <c:v>3.1050850022956097E-2</c:v>
                </c:pt>
                <c:pt idx="461">
                  <c:v>3.1961801227608978E-2</c:v>
                </c:pt>
                <c:pt idx="462">
                  <c:v>3.2886406418379824E-2</c:v>
                </c:pt>
                <c:pt idx="463">
                  <c:v>3.3824936332397373E-2</c:v>
                </c:pt>
                <c:pt idx="464">
                  <c:v>3.4777675775717699E-2</c:v>
                </c:pt>
                <c:pt idx="465">
                  <c:v>3.574492281034327E-2</c:v>
                </c:pt>
                <c:pt idx="466">
                  <c:v>3.6726988058928926E-2</c:v>
                </c:pt>
                <c:pt idx="467">
                  <c:v>3.7724194111695357E-2</c:v>
                </c:pt>
                <c:pt idx="468">
                  <c:v>3.8736875022350965E-2</c:v>
                </c:pt>
                <c:pt idx="469">
                  <c:v>3.9765375881745384E-2</c:v>
                </c:pt>
                <c:pt idx="470">
                  <c:v>4.0810052459600031E-2</c:v>
                </c:pt>
                <c:pt idx="471">
                  <c:v>4.1871270906034749E-2</c:v>
                </c:pt>
                <c:pt idx="472">
                  <c:v>4.2949407505773009E-2</c:v>
                </c:pt>
                <c:pt idx="473">
                  <c:v>4.4044848478896767E-2</c:v>
                </c:pt>
                <c:pt idx="474">
                  <c:v>4.515798982286405E-2</c:v>
                </c:pt>
                <c:pt idx="475">
                  <c:v>4.6289237191219343E-2</c:v>
                </c:pt>
                <c:pt idx="476">
                  <c:v>4.7439005805041311E-2</c:v>
                </c:pt>
                <c:pt idx="477">
                  <c:v>4.8607720393697325E-2</c:v>
                </c:pt>
                <c:pt idx="478">
                  <c:v>4.979581516192557E-2</c:v>
                </c:pt>
                <c:pt idx="479">
                  <c:v>5.1003733780653815E-2</c:v>
                </c:pt>
                <c:pt idx="480">
                  <c:v>5.2231929399297813E-2</c:v>
                </c:pt>
                <c:pt idx="481">
                  <c:v>5.3480864677572036E-2</c:v>
                </c:pt>
                <c:pt idx="482">
                  <c:v>5.4751011835094614E-2</c:v>
                </c:pt>
                <c:pt idx="483">
                  <c:v>5.6042852717285832E-2</c:v>
                </c:pt>
                <c:pt idx="484">
                  <c:v>5.7356878876247797E-2</c:v>
                </c:pt>
                <c:pt idx="485">
                  <c:v>5.8693591665476968E-2</c:v>
                </c:pt>
                <c:pt idx="486">
                  <c:v>6.0053502347404551E-2</c:v>
                </c:pt>
                <c:pt idx="487">
                  <c:v>6.1437132212884701E-2</c:v>
                </c:pt>
                <c:pt idx="488">
                  <c:v>6.2845012711860493E-2</c:v>
                </c:pt>
                <c:pt idx="489">
                  <c:v>6.4277685594533937E-2</c:v>
                </c:pt>
                <c:pt idx="490">
                  <c:v>6.5735703062450218E-2</c:v>
                </c:pt>
                <c:pt idx="491">
                  <c:v>6.7219627928982298E-2</c:v>
                </c:pt>
                <c:pt idx="492">
                  <c:v>6.8730033788766728E-2</c:v>
                </c:pt>
                <c:pt idx="493">
                  <c:v>7.0267505195700464E-2</c:v>
                </c:pt>
                <c:pt idx="494">
                  <c:v>7.1832637849160025E-2</c:v>
                </c:pt>
                <c:pt idx="495">
                  <c:v>7.3426038788150641E-2</c:v>
                </c:pt>
                <c:pt idx="496">
                  <c:v>7.5048326593133083E-2</c:v>
                </c:pt>
                <c:pt idx="497">
                  <c:v>7.6700131595313761E-2</c:v>
                </c:pt>
                <c:pt idx="498">
                  <c:v>7.8382096093214865E-2</c:v>
                </c:pt>
                <c:pt idx="499">
                  <c:v>8.0094874576371947E-2</c:v>
                </c:pt>
                <c:pt idx="500">
                  <c:v>8.1839133956031887E-2</c:v>
                </c:pt>
                <c:pt idx="501">
                  <c:v>8.3615553802747766E-2</c:v>
                </c:pt>
                <c:pt idx="502">
                  <c:v>8.5424826590789704E-2</c:v>
                </c:pt>
                <c:pt idx="503">
                  <c:v>8.7267657949308658E-2</c:v>
                </c:pt>
                <c:pt idx="504">
                  <c:v>8.9144766920208757E-2</c:v>
                </c:pt>
                <c:pt idx="505">
                  <c:v>9.1056886222699709E-2</c:v>
                </c:pt>
                <c:pt idx="506">
                  <c:v>9.3004762524514964E-2</c:v>
                </c:pt>
                <c:pt idx="507">
                  <c:v>9.4989156719795159E-2</c:v>
                </c:pt>
                <c:pt idx="508">
                  <c:v>9.7010844213648764E-2</c:v>
                </c:pt>
                <c:pt idx="509">
                  <c:v>9.9070615213412594E-2</c:v>
                </c:pt>
                <c:pt idx="510">
                  <c:v>0.1011692750266463</c:v>
                </c:pt>
                <c:pt idx="511">
                  <c:v>0.10330764436590358</c:v>
                </c:pt>
                <c:pt idx="512">
                  <c:v>0.10548655966033314</c:v>
                </c:pt>
                <c:pt idx="513">
                  <c:v>0.10770687337416972</c:v>
                </c:pt>
                <c:pt idx="514">
                  <c:v>0.10996945433218422</c:v>
                </c:pt>
                <c:pt idx="515">
                  <c:v>0.1122751880521695</c:v>
                </c:pt>
                <c:pt idx="516">
                  <c:v>0.11462497708454485</c:v>
                </c:pt>
                <c:pt idx="517">
                  <c:v>0.11701974135916908</c:v>
                </c:pt>
                <c:pt idx="518">
                  <c:v>0.11946041853945938</c:v>
                </c:pt>
                <c:pt idx="519">
                  <c:v>0.12194796438391775</c:v>
                </c:pt>
                <c:pt idx="520">
                  <c:v>0.12448335311517386</c:v>
                </c:pt>
                <c:pt idx="521">
                  <c:v>0.12706757779665825</c:v>
                </c:pt>
                <c:pt idx="522">
                  <c:v>0.129701650717025</c:v>
                </c:pt>
                <c:pt idx="523">
                  <c:v>0.13238660378244954</c:v>
                </c:pt>
                <c:pt idx="524">
                  <c:v>0.13512348891692993</c:v>
                </c:pt>
                <c:pt idx="525">
                  <c:v>0.13791337847072838</c:v>
                </c:pt>
                <c:pt idx="526">
                  <c:v>0.14075736563709099</c:v>
                </c:pt>
                <c:pt idx="527">
                  <c:v>0.14365656487739151</c:v>
                </c:pt>
                <c:pt idx="528">
                  <c:v>0.14661211235484758</c:v>
                </c:pt>
                <c:pt idx="529">
                  <c:v>0.14962516637696424</c:v>
                </c:pt>
                <c:pt idx="530">
                  <c:v>0.15269690784686246</c:v>
                </c:pt>
                <c:pt idx="531">
                  <c:v>0.15582854072365659</c:v>
                </c:pt>
                <c:pt idx="532">
                  <c:v>0.15902129249204811</c:v>
                </c:pt>
                <c:pt idx="533">
                  <c:v>0.16227641464130804</c:v>
                </c:pt>
                <c:pt idx="534">
                  <c:v>0.16559518315382496</c:v>
                </c:pt>
                <c:pt idx="535">
                  <c:v>0.16897889900339971</c:v>
                </c:pt>
                <c:pt idx="536">
                  <c:v>0.17242888866347356</c:v>
                </c:pt>
                <c:pt idx="537">
                  <c:v>0.17594650462547898</c:v>
                </c:pt>
                <c:pt idx="538">
                  <c:v>0.17953312592750964</c:v>
                </c:pt>
                <c:pt idx="539">
                  <c:v>0.18319015869350821</c:v>
                </c:pt>
                <c:pt idx="540">
                  <c:v>0.18691903668317691</c:v>
                </c:pt>
                <c:pt idx="541">
                  <c:v>0.19072122185281987</c:v>
                </c:pt>
                <c:pt idx="542">
                  <c:v>0.19459820492733079</c:v>
                </c:pt>
                <c:pt idx="543">
                  <c:v>0.1985515059835449</c:v>
                </c:pt>
                <c:pt idx="544">
                  <c:v>0.20258267504517855</c:v>
                </c:pt>
                <c:pt idx="545">
                  <c:v>0.20669329268958458</c:v>
                </c:pt>
                <c:pt idx="546">
                  <c:v>0.2108849706665572</c:v>
                </c:pt>
                <c:pt idx="547">
                  <c:v>0.21515935252942445</c:v>
                </c:pt>
                <c:pt idx="548">
                  <c:v>0.21951811427867157</c:v>
                </c:pt>
                <c:pt idx="549">
                  <c:v>0.22396296501834476</c:v>
                </c:pt>
                <c:pt idx="550">
                  <c:v>0.22849564762548782</c:v>
                </c:pt>
                <c:pt idx="551">
                  <c:v>0.23311793943287282</c:v>
                </c:pt>
                <c:pt idx="552">
                  <c:v>0.23783165292528707</c:v>
                </c:pt>
                <c:pt idx="553">
                  <c:v>0.24263863644964928</c:v>
                </c:pt>
                <c:pt idx="554">
                  <c:v>0.24754077493922863</c:v>
                </c:pt>
                <c:pt idx="555">
                  <c:v>0.25253999065224936</c:v>
                </c:pt>
                <c:pt idx="556">
                  <c:v>0.25763824392516732</c:v>
                </c:pt>
                <c:pt idx="557">
                  <c:v>0.26283753394091325</c:v>
                </c:pt>
                <c:pt idx="558">
                  <c:v>0.26813989951239986</c:v>
                </c:pt>
                <c:pt idx="559">
                  <c:v>0.27354741988160014</c:v>
                </c:pt>
                <c:pt idx="560">
                  <c:v>0.27906221553450722</c:v>
                </c:pt>
                <c:pt idx="561">
                  <c:v>0.28468644903229351</c:v>
                </c:pt>
                <c:pt idx="562">
                  <c:v>0.29042232585899536</c:v>
                </c:pt>
                <c:pt idx="563">
                  <c:v>0.29627209528605103</c:v>
                </c:pt>
                <c:pt idx="564">
                  <c:v>0.3022380512540333</c:v>
                </c:pt>
                <c:pt idx="565">
                  <c:v>0.30832253327191761</c:v>
                </c:pt>
                <c:pt idx="566">
                  <c:v>0.31452792733424084</c:v>
                </c:pt>
                <c:pt idx="567">
                  <c:v>0.32085666685650532</c:v>
                </c:pt>
                <c:pt idx="568">
                  <c:v>0.32731123362919712</c:v>
                </c:pt>
                <c:pt idx="569">
                  <c:v>0.33389415879079049</c:v>
                </c:pt>
                <c:pt idx="570">
                  <c:v>0.34060802382011829</c:v>
                </c:pt>
                <c:pt idx="571">
                  <c:v>0.34745546154849832</c:v>
                </c:pt>
                <c:pt idx="572">
                  <c:v>0.3544391571920103</c:v>
                </c:pt>
                <c:pt idx="573">
                  <c:v>0.36156184940432801</c:v>
                </c:pt>
                <c:pt idx="574">
                  <c:v>0.36882633135051918</c:v>
                </c:pt>
                <c:pt idx="575">
                  <c:v>0.37623545180223267</c:v>
                </c:pt>
                <c:pt idx="576">
                  <c:v>0.38379211625470261</c:v>
                </c:pt>
                <c:pt idx="577">
                  <c:v>0.39149928806600637</c:v>
                </c:pt>
                <c:pt idx="578">
                  <c:v>0.39935998961902247</c:v>
                </c:pt>
                <c:pt idx="579">
                  <c:v>0.407377303506545</c:v>
                </c:pt>
                <c:pt idx="580">
                  <c:v>0.41555437374001603</c:v>
                </c:pt>
                <c:pt idx="581">
                  <c:v>0.42389440698235281</c:v>
                </c:pt>
                <c:pt idx="582">
                  <c:v>0.43240067380534969</c:v>
                </c:pt>
                <c:pt idx="583">
                  <c:v>0.44107650997214987</c:v>
                </c:pt>
                <c:pt idx="584">
                  <c:v>0.44992531774528899</c:v>
                </c:pt>
                <c:pt idx="585">
                  <c:v>0.45895056722082062</c:v>
                </c:pt>
                <c:pt idx="586">
                  <c:v>0.46815579768905202</c:v>
                </c:pt>
                <c:pt idx="587">
                  <c:v>0.47754461902241618</c:v>
                </c:pt>
                <c:pt idx="588">
                  <c:v>0.487120713091031</c:v>
                </c:pt>
                <c:pt idx="589">
                  <c:v>0.49688783520649593</c:v>
                </c:pt>
                <c:pt idx="590">
                  <c:v>0.50684981559449438</c:v>
                </c:pt>
                <c:pt idx="591">
                  <c:v>0.51701056089677722</c:v>
                </c:pt>
                <c:pt idx="592">
                  <c:v>0.52737405570311746</c:v>
                </c:pt>
                <c:pt idx="593">
                  <c:v>0.53794436411383739</c:v>
                </c:pt>
                <c:pt idx="594">
                  <c:v>0.54872563133351826</c:v>
                </c:pt>
                <c:pt idx="595">
                  <c:v>0.55972208529651979</c:v>
                </c:pt>
                <c:pt idx="596">
                  <c:v>0.57093803832494461</c:v>
                </c:pt>
                <c:pt idx="597">
                  <c:v>0.58237788881970043</c:v>
                </c:pt>
                <c:pt idx="598">
                  <c:v>0.59404612298531967</c:v>
                </c:pt>
                <c:pt idx="599">
                  <c:v>0.60594731658921475</c:v>
                </c:pt>
                <c:pt idx="600">
                  <c:v>0.61808613675605895</c:v>
                </c:pt>
                <c:pt idx="601">
                  <c:v>0.63046734379799607</c:v>
                </c:pt>
                <c:pt idx="602">
                  <c:v>0.64309579308139475</c:v>
                </c:pt>
                <c:pt idx="603">
                  <c:v>0.65597643693088248</c:v>
                </c:pt>
                <c:pt idx="604">
                  <c:v>0.66911432657140357</c:v>
                </c:pt>
                <c:pt idx="605">
                  <c:v>0.68251461410906389</c:v>
                </c:pt>
                <c:pt idx="606">
                  <c:v>0.69618255455153744</c:v>
                </c:pt>
                <c:pt idx="607">
                  <c:v>0.71012350786882905</c:v>
                </c:pt>
                <c:pt idx="608">
                  <c:v>0.72434294109519981</c:v>
                </c:pt>
                <c:pt idx="609">
                  <c:v>0.73884643047307985</c:v>
                </c:pt>
                <c:pt idx="610">
                  <c:v>0.75363966363980917</c:v>
                </c:pt>
                <c:pt idx="611">
                  <c:v>0.76872844185806333</c:v>
                </c:pt>
                <c:pt idx="612">
                  <c:v>0.78411868229084103</c:v>
                </c:pt>
                <c:pt idx="613">
                  <c:v>0.79981642032190192</c:v>
                </c:pt>
                <c:pt idx="614">
                  <c:v>0.81582781192256737</c:v>
                </c:pt>
                <c:pt idx="615">
                  <c:v>0.83215913606581182</c:v>
                </c:pt>
                <c:pt idx="616">
                  <c:v>0.84881679718858938</c:v>
                </c:pt>
                <c:pt idx="617">
                  <c:v>0.86580732770336533</c:v>
                </c:pt>
                <c:pt idx="618">
                  <c:v>0.88313739055983231</c:v>
                </c:pt>
                <c:pt idx="619">
                  <c:v>0.90081378185782124</c:v>
                </c:pt>
                <c:pt idx="620">
                  <c:v>0.91884343351242503</c:v>
                </c:pt>
                <c:pt idx="621">
                  <c:v>0.93723341597238607</c:v>
                </c:pt>
                <c:pt idx="622">
                  <c:v>0.95599094099281323</c:v>
                </c:pt>
                <c:pt idx="623">
                  <c:v>0.97512336446330783</c:v>
                </c:pt>
                <c:pt idx="624">
                  <c:v>0.99463818929262104</c:v>
                </c:pt>
                <c:pt idx="625">
                  <c:v>1.0145430683509602</c:v>
                </c:pt>
                <c:pt idx="626">
                  <c:v>1.0348458074711058</c:v>
                </c:pt>
                <c:pt idx="627">
                  <c:v>1.0555543685095161</c:v>
                </c:pt>
                <c:pt idx="628">
                  <c:v>1.0766768724686173</c:v>
                </c:pt>
                <c:pt idx="629">
                  <c:v>1.0982216026815008</c:v>
                </c:pt>
                <c:pt idx="630">
                  <c:v>1.1201970080602863</c:v>
                </c:pt>
                <c:pt idx="631">
                  <c:v>1.1426117064094121</c:v>
                </c:pt>
                <c:pt idx="632">
                  <c:v>1.1654744878051624</c:v>
                </c:pt>
                <c:pt idx="633">
                  <c:v>1.1887943180427478</c:v>
                </c:pt>
                <c:pt idx="634">
                  <c:v>1.2125803421523027</c:v>
                </c:pt>
                <c:pt idx="635">
                  <c:v>1.2368418879851637</c:v>
                </c:pt>
                <c:pt idx="636">
                  <c:v>1.2615884698718465</c:v>
                </c:pt>
                <c:pt idx="637">
                  <c:v>1.2868297923531529</c:v>
                </c:pt>
                <c:pt idx="638">
                  <c:v>1.3125757539858691</c:v>
                </c:pt>
                <c:pt idx="639">
                  <c:v>1.3388364512245468</c:v>
                </c:pt>
                <c:pt idx="640">
                  <c:v>1.3656221823808967</c:v>
                </c:pt>
                <c:pt idx="641">
                  <c:v>1.392943451662336</c:v>
                </c:pt>
                <c:pt idx="642">
                  <c:v>1.4208109732912848</c:v>
                </c:pt>
                <c:pt idx="643">
                  <c:v>1.4492356757068163</c:v>
                </c:pt>
                <c:pt idx="644">
                  <c:v>1.4782287058503207</c:v>
                </c:pt>
                <c:pt idx="645">
                  <c:v>1.5078014335368466</c:v>
                </c:pt>
                <c:pt idx="646">
                  <c:v>1.5379654559138538</c:v>
                </c:pt>
                <c:pt idx="647">
                  <c:v>1.5687326020091104</c:v>
                </c:pt>
                <c:pt idx="648">
                  <c:v>1.6001149373695249</c:v>
                </c:pt>
                <c:pt idx="649">
                  <c:v>1.6321247687927314</c:v>
                </c:pt>
                <c:pt idx="650">
                  <c:v>1.6647746491532827</c:v>
                </c:pt>
                <c:pt idx="651">
                  <c:v>1.6980773823253463</c:v>
                </c:pt>
                <c:pt idx="652">
                  <c:v>1.7320460282038264</c:v>
                </c:pt>
                <c:pt idx="653">
                  <c:v>1.766693907825891</c:v>
                </c:pt>
                <c:pt idx="654">
                  <c:v>1.8020346085949079</c:v>
                </c:pt>
                <c:pt idx="655">
                  <c:v>1.8380819896088361</c:v>
                </c:pt>
                <c:pt idx="656">
                  <c:v>1.8748501870951635</c:v>
                </c:pt>
                <c:pt idx="657">
                  <c:v>1.9123536199545252</c:v>
                </c:pt>
                <c:pt idx="658">
                  <c:v>1.9506069954151741</c:v>
                </c:pt>
                <c:pt idx="659">
                  <c:v>1.9896253148005187</c:v>
                </c:pt>
                <c:pt idx="660">
                  <c:v>2.0294238794119939</c:v>
                </c:pt>
                <c:pt idx="661">
                  <c:v>2.0700182965295735</c:v>
                </c:pt>
                <c:pt idx="662">
                  <c:v>2.111424485532265</c:v>
                </c:pt>
                <c:pt idx="663">
                  <c:v>2.1536586841410088</c:v>
                </c:pt>
                <c:pt idx="664">
                  <c:v>2.1967374547864091</c:v>
                </c:pt>
                <c:pt idx="665">
                  <c:v>2.2406776911038011</c:v>
                </c:pt>
                <c:pt idx="666">
                  <c:v>2.285496624558208</c:v>
                </c:pt>
                <c:pt idx="667">
                  <c:v>2.3312118312017782</c:v>
                </c:pt>
                <c:pt idx="668">
                  <c:v>2.3778412385663521</c:v>
                </c:pt>
                <c:pt idx="669">
                  <c:v>2.4254031326938659</c:v>
                </c:pt>
                <c:pt idx="670">
                  <c:v>2.4739161653073509</c:v>
                </c:pt>
                <c:pt idx="671">
                  <c:v>2.5233993611253323</c:v>
                </c:pt>
                <c:pt idx="672">
                  <c:v>2.5738721253224996</c:v>
                </c:pt>
                <c:pt idx="673">
                  <c:v>2.6253542511395849</c:v>
                </c:pt>
                <c:pt idx="674">
                  <c:v>2.6778659276454104</c:v>
                </c:pt>
                <c:pt idx="675">
                  <c:v>2.7314277476541782</c:v>
                </c:pt>
                <c:pt idx="676">
                  <c:v>2.7860607158010731</c:v>
                </c:pt>
                <c:pt idx="677">
                  <c:v>2.8417862567793857</c:v>
                </c:pt>
                <c:pt idx="678">
                  <c:v>2.8986262237423408</c:v>
                </c:pt>
                <c:pt idx="679">
                  <c:v>2.9566029068729698</c:v>
                </c:pt>
                <c:pt idx="680">
                  <c:v>3.0157390421253565</c:v>
                </c:pt>
                <c:pt idx="681">
                  <c:v>3.0760578201406936</c:v>
                </c:pt>
                <c:pt idx="682">
                  <c:v>3.1375828953416538</c:v>
                </c:pt>
                <c:pt idx="683">
                  <c:v>3.2003383952086373</c:v>
                </c:pt>
                <c:pt idx="684">
                  <c:v>3.2643489297415251</c:v>
                </c:pt>
                <c:pt idx="685">
                  <c:v>3.3296396011106557</c:v>
                </c:pt>
                <c:pt idx="686">
                  <c:v>3.3962360135008209</c:v>
                </c:pt>
                <c:pt idx="687">
                  <c:v>3.4641642831521144</c:v>
                </c:pt>
                <c:pt idx="688">
                  <c:v>3.5334510486016013</c:v>
                </c:pt>
                <c:pt idx="689">
                  <c:v>3.6041234811298013</c:v>
                </c:pt>
                <c:pt idx="690">
                  <c:v>3.6762092954160868</c:v>
                </c:pt>
                <c:pt idx="691">
                  <c:v>3.7497367604071932</c:v>
                </c:pt>
                <c:pt idx="692">
                  <c:v>3.824734710403074</c:v>
                </c:pt>
                <c:pt idx="693">
                  <c:v>3.9012325563644716</c:v>
                </c:pt>
                <c:pt idx="694">
                  <c:v>3.9792602974466287</c:v>
                </c:pt>
                <c:pt idx="695">
                  <c:v>4.0588485327636574</c:v>
                </c:pt>
                <c:pt idx="696">
                  <c:v>4.1400284733881998</c:v>
                </c:pt>
                <c:pt idx="697">
                  <c:v>4.2228319545910553</c:v>
                </c:pt>
                <c:pt idx="698">
                  <c:v>4.3072914483256115</c:v>
                </c:pt>
              </c:numCache>
            </c:numRef>
          </c:yVal>
          <c:smooth val="1"/>
        </c:ser>
        <c:ser>
          <c:idx val="11"/>
          <c:order val="11"/>
          <c:tx>
            <c:strRef>
              <c:f>Calculations!$M$36</c:f>
              <c:strCache>
                <c:ptCount val="1"/>
                <c:pt idx="0">
                  <c:v>Zc11</c:v>
                </c:pt>
              </c:strCache>
            </c:strRef>
          </c:tx>
          <c:spPr>
            <a:ln w="12700">
              <a:solidFill>
                <a:srgbClr val="3366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Calculations!$M$37:$M$735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2"/>
          <c:order val="12"/>
          <c:tx>
            <c:strRef>
              <c:f>Calculations!$N$36</c:f>
              <c:strCache>
                <c:ptCount val="1"/>
                <c:pt idx="0">
                  <c:v>Zc12</c:v>
                </c:pt>
              </c:strCache>
            </c:strRef>
          </c:tx>
          <c:spPr>
            <a:ln w="12700">
              <a:solidFill>
                <a:srgbClr val="80008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Calculations!$N$37:$N$735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3"/>
          <c:order val="13"/>
          <c:tx>
            <c:strRef>
              <c:f>Calculations!$O$36</c:f>
              <c:strCache>
                <c:ptCount val="1"/>
                <c:pt idx="0">
                  <c:v>Zc13</c:v>
                </c:pt>
              </c:strCache>
            </c:strRef>
          </c:tx>
          <c:spPr>
            <a:ln w="12700">
              <a:solidFill>
                <a:srgbClr val="FF00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Calculations!$O$37:$O$735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4"/>
          <c:order val="14"/>
          <c:tx>
            <c:strRef>
              <c:f>Calculations!$P$36</c:f>
              <c:strCache>
                <c:ptCount val="1"/>
                <c:pt idx="0">
                  <c:v>Zc14</c:v>
                </c:pt>
              </c:strCache>
            </c:strRef>
          </c:tx>
          <c:spPr>
            <a:ln w="12700">
              <a:solidFill>
                <a:srgbClr val="FFCC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Calculations!$P$37:$P$735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5"/>
          <c:order val="15"/>
          <c:tx>
            <c:strRef>
              <c:f>Calculations!$Q$36</c:f>
              <c:strCache>
                <c:ptCount val="1"/>
                <c:pt idx="0">
                  <c:v>Zc15</c:v>
                </c:pt>
              </c:strCache>
            </c:strRef>
          </c:tx>
          <c:spPr>
            <a:ln w="12700">
              <a:solidFill>
                <a:srgbClr val="C0C0C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Calculations!$Q$37:$Q$735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6"/>
          <c:order val="16"/>
          <c:tx>
            <c:strRef>
              <c:f>Calculations!$R$36</c:f>
              <c:strCache>
                <c:ptCount val="1"/>
                <c:pt idx="0">
                  <c:v>Zc16</c:v>
                </c:pt>
              </c:strCache>
            </c:strRef>
          </c:tx>
          <c:spPr>
            <a:ln w="12700">
              <a:solidFill>
                <a:srgbClr val="00FF00"/>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Calculations!$R$37:$R$735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7"/>
          <c:order val="17"/>
          <c:tx>
            <c:strRef>
              <c:f>Calculations!$S$36</c:f>
              <c:strCache>
                <c:ptCount val="1"/>
                <c:pt idx="0">
                  <c:v>Zc17</c:v>
                </c:pt>
              </c:strCache>
            </c:strRef>
          </c:tx>
          <c:spPr>
            <a:ln w="12700">
              <a:solidFill>
                <a:srgbClr val="00FF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Calculations!$S$37:$S$735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8"/>
          <c:order val="18"/>
          <c:tx>
            <c:strRef>
              <c:f>Calculations!$T$36</c:f>
              <c:strCache>
                <c:ptCount val="1"/>
                <c:pt idx="0">
                  <c:v>Zc18</c:v>
                </c:pt>
              </c:strCache>
            </c:strRef>
          </c:tx>
          <c:spPr>
            <a:ln w="12700">
              <a:solidFill>
                <a:srgbClr val="99336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Calculations!$T$37:$T$735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19"/>
          <c:order val="19"/>
          <c:tx>
            <c:strRef>
              <c:f>Calculations!$U$36</c:f>
              <c:strCache>
                <c:ptCount val="1"/>
                <c:pt idx="0">
                  <c:v>Zc19</c:v>
                </c:pt>
              </c:strCache>
            </c:strRef>
          </c:tx>
          <c:spPr>
            <a:ln w="12700">
              <a:solidFill>
                <a:srgbClr val="FF99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Calculations!$U$37:$U$735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0"/>
          <c:order val="20"/>
          <c:tx>
            <c:strRef>
              <c:f>Calculations!$V$36</c:f>
              <c:strCache>
                <c:ptCount val="1"/>
                <c:pt idx="0">
                  <c:v>Zc20</c:v>
                </c:pt>
              </c:strCache>
            </c:strRef>
          </c:tx>
          <c:spPr>
            <a:ln w="12700">
              <a:solidFill>
                <a:srgbClr val="FFCC99"/>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Calculations!$V$37:$V$735</c:f>
              <c:numCache>
                <c:formatCode>0.000E+00</c:formatCode>
                <c:ptCount val="699"/>
                <c:pt idx="0">
                  <c:v>0.79635121166652723</c:v>
                </c:pt>
                <c:pt idx="1">
                  <c:v>0.78075837828764838</c:v>
                </c:pt>
                <c:pt idx="2">
                  <c:v>0.76547172402628172</c:v>
                </c:pt>
                <c:pt idx="3">
                  <c:v>0.75048525407701705</c:v>
                </c:pt>
                <c:pt idx="4">
                  <c:v>0.73579309135139992</c:v>
                </c:pt>
                <c:pt idx="5">
                  <c:v>0.72138947417304478</c:v>
                </c:pt>
                <c:pt idx="6">
                  <c:v>0.70726875401800016</c:v>
                </c:pt>
                <c:pt idx="7">
                  <c:v>0.69342539329947883</c:v>
                </c:pt>
                <c:pt idx="8">
                  <c:v>0.67985396319608027</c:v>
                </c:pt>
                <c:pt idx="9">
                  <c:v>0.66654914152265943</c:v>
                </c:pt>
                <c:pt idx="10">
                  <c:v>0.65350571064299767</c:v>
                </c:pt>
                <c:pt idx="11">
                  <c:v>0.64071855542346612</c:v>
                </c:pt>
                <c:pt idx="12">
                  <c:v>0.62818266122687061</c:v>
                </c:pt>
                <c:pt idx="13">
                  <c:v>0.61589311194569518</c:v>
                </c:pt>
                <c:pt idx="14">
                  <c:v>0.60384508807396953</c:v>
                </c:pt>
                <c:pt idx="15">
                  <c:v>0.5920338648170056</c:v>
                </c:pt>
                <c:pt idx="16">
                  <c:v>0.58045481023825873</c:v>
                </c:pt>
                <c:pt idx="17">
                  <c:v>0.56910338344258793</c:v>
                </c:pt>
                <c:pt idx="18">
                  <c:v>0.55797513279520117</c:v>
                </c:pt>
                <c:pt idx="19">
                  <c:v>0.54706569417558348</c:v>
                </c:pt>
                <c:pt idx="20">
                  <c:v>0.53637078926572923</c:v>
                </c:pt>
                <c:pt idx="21">
                  <c:v>0.5258862238719948</c:v>
                </c:pt>
                <c:pt idx="22">
                  <c:v>0.51560788627992438</c:v>
                </c:pt>
                <c:pt idx="23">
                  <c:v>0.50553174564139414</c:v>
                </c:pt>
                <c:pt idx="24">
                  <c:v>0.49565385039344356</c:v>
                </c:pt>
                <c:pt idx="25">
                  <c:v>0.48597032670817214</c:v>
                </c:pt>
                <c:pt idx="26">
                  <c:v>0.47647737697309323</c:v>
                </c:pt>
                <c:pt idx="27">
                  <c:v>0.46717127830134547</c:v>
                </c:pt>
                <c:pt idx="28">
                  <c:v>0.45804838107117674</c:v>
                </c:pt>
                <c:pt idx="29">
                  <c:v>0.44910510749412469</c:v>
                </c:pt>
                <c:pt idx="30">
                  <c:v>0.44033795021133482</c:v>
                </c:pt>
                <c:pt idx="31">
                  <c:v>0.43174347091745641</c:v>
                </c:pt>
                <c:pt idx="32">
                  <c:v>0.42331829901158019</c:v>
                </c:pt>
                <c:pt idx="33">
                  <c:v>0.41505913027468505</c:v>
                </c:pt>
                <c:pt idx="34">
                  <c:v>0.40696272557306978</c:v>
                </c:pt>
                <c:pt idx="35">
                  <c:v>0.39902590958726331</c:v>
                </c:pt>
                <c:pt idx="36">
                  <c:v>0.39124556956590856</c:v>
                </c:pt>
                <c:pt idx="37">
                  <c:v>0.38361865410412949</c:v>
                </c:pt>
                <c:pt idx="38">
                  <c:v>0.37614217194589999</c:v>
                </c:pt>
                <c:pt idx="39">
                  <c:v>0.36881319080994041</c:v>
                </c:pt>
                <c:pt idx="40">
                  <c:v>0.36162883623867831</c:v>
                </c:pt>
                <c:pt idx="41">
                  <c:v>0.35458629046981854</c:v>
                </c:pt>
                <c:pt idx="42">
                  <c:v>0.34768279133007612</c:v>
                </c:pt>
                <c:pt idx="43">
                  <c:v>0.34091563115063367</c:v>
                </c:pt>
                <c:pt idx="44">
                  <c:v>0.33428215570389441</c:v>
                </c:pt>
                <c:pt idx="45">
                  <c:v>0.32777976316110857</c:v>
                </c:pt>
                <c:pt idx="46">
                  <c:v>0.32140590307046024</c:v>
                </c:pt>
                <c:pt idx="47">
                  <c:v>0.31515807535520829</c:v>
                </c:pt>
                <c:pt idx="48">
                  <c:v>0.30903382933148266</c:v>
                </c:pt>
                <c:pt idx="49">
                  <c:v>0.30303076274534779</c:v>
                </c:pt>
                <c:pt idx="50">
                  <c:v>0.29714652082874554</c:v>
                </c:pt>
                <c:pt idx="51">
                  <c:v>0.2913787953739444</c:v>
                </c:pt>
                <c:pt idx="52">
                  <c:v>0.28572532382612459</c:v>
                </c:pt>
                <c:pt idx="53">
                  <c:v>0.28018388839373498</c:v>
                </c:pt>
                <c:pt idx="54">
                  <c:v>0.27475231517626753</c:v>
                </c:pt>
                <c:pt idx="55">
                  <c:v>0.26942847330909847</c:v>
                </c:pt>
                <c:pt idx="56">
                  <c:v>0.26421027412505255</c:v>
                </c:pt>
                <c:pt idx="57">
                  <c:v>0.2590956703323537</c:v>
                </c:pt>
                <c:pt idx="58">
                  <c:v>0.25408265520863116</c:v>
                </c:pt>
                <c:pt idx="59">
                  <c:v>0.2491692618106533</c:v>
                </c:pt>
                <c:pt idx="60">
                  <c:v>0.24435356219947296</c:v>
                </c:pt>
                <c:pt idx="61">
                  <c:v>0.23963366668066732</c:v>
                </c:pt>
                <c:pt idx="62">
                  <c:v>0.2350077230593641</c:v>
                </c:pt>
                <c:pt idx="63">
                  <c:v>0.23047391590975164</c:v>
                </c:pt>
                <c:pt idx="64">
                  <c:v>0.22603046585877287</c:v>
                </c:pt>
                <c:pt idx="65">
                  <c:v>0.2216756288837112</c:v>
                </c:pt>
                <c:pt idx="66">
                  <c:v>0.217407695623379</c:v>
                </c:pt>
                <c:pt idx="67">
                  <c:v>0.21322499070262516</c:v>
                </c:pt>
                <c:pt idx="68">
                  <c:v>0.20912587206988201</c:v>
                </c:pt>
                <c:pt idx="69">
                  <c:v>0.2051087303474782</c:v>
                </c:pt>
                <c:pt idx="70">
                  <c:v>0.20117198819444573</c:v>
                </c:pt>
                <c:pt idx="71">
                  <c:v>0.19731409968155572</c:v>
                </c:pt>
                <c:pt idx="72">
                  <c:v>0.1935335496783209</c:v>
                </c:pt>
                <c:pt idx="73">
                  <c:v>0.18982885325170659</c:v>
                </c:pt>
                <c:pt idx="74">
                  <c:v>0.1861985550762966</c:v>
                </c:pt>
                <c:pt idx="75">
                  <c:v>0.18264122885566231</c:v>
                </c:pt>
                <c:pt idx="76">
                  <c:v>0.17915547675469032</c:v>
                </c:pt>
                <c:pt idx="77">
                  <c:v>0.17573992884262365</c:v>
                </c:pt>
                <c:pt idx="78">
                  <c:v>0.17239324254657756</c:v>
                </c:pt>
                <c:pt idx="79">
                  <c:v>0.16911410211529432</c:v>
                </c:pt>
                <c:pt idx="80">
                  <c:v>0.16590121809290262</c:v>
                </c:pt>
                <c:pt idx="81">
                  <c:v>0.16275332680245308</c:v>
                </c:pt>
                <c:pt idx="82">
                  <c:v>0.15966918983900227</c:v>
                </c:pt>
                <c:pt idx="83">
                  <c:v>0.15664759357202224</c:v>
                </c:pt>
                <c:pt idx="84">
                  <c:v>0.15368734865691464</c:v>
                </c:pt>
                <c:pt idx="85">
                  <c:v>0.15078728955541162</c:v>
                </c:pt>
                <c:pt idx="86">
                  <c:v>0.14794627406464916</c:v>
                </c:pt>
                <c:pt idx="87">
                  <c:v>0.14516318285470048</c:v>
                </c:pt>
                <c:pt idx="88">
                  <c:v>0.14243691901436042</c:v>
                </c:pt>
                <c:pt idx="89">
                  <c:v>0.139766407604975</c:v>
                </c:pt>
                <c:pt idx="90">
                  <c:v>0.13715059522211179</c:v>
                </c:pt>
                <c:pt idx="91">
                  <c:v>0.13458844956487098</c:v>
                </c:pt>
                <c:pt idx="92">
                  <c:v>0.13207895901263916</c:v>
                </c:pt>
                <c:pt idx="93">
                  <c:v>0.12962113220909027</c:v>
                </c:pt>
                <c:pt idx="94">
                  <c:v>0.12721399765324251</c:v>
                </c:pt>
                <c:pt idx="95">
                  <c:v>0.12485660329738087</c:v>
                </c:pt>
                <c:pt idx="96">
                  <c:v>0.12254801615165967</c:v>
                </c:pt>
                <c:pt idx="97">
                  <c:v>0.12028732189520221</c:v>
                </c:pt>
                <c:pt idx="98">
                  <c:v>0.11807362449351709</c:v>
                </c:pt>
                <c:pt idx="99">
                  <c:v>0.11590604582205538</c:v>
                </c:pt>
                <c:pt idx="100">
                  <c:v>0.11378372529573497</c:v>
                </c:pt>
                <c:pt idx="101">
                  <c:v>0.11170581950426349</c:v>
                </c:pt>
                <c:pt idx="102">
                  <c:v>0.10967150185309402</c:v>
                </c:pt>
                <c:pt idx="103">
                  <c:v>0.10767996220985218</c:v>
                </c:pt>
                <c:pt idx="104">
                  <c:v>0.10573040655607792</c:v>
                </c:pt>
                <c:pt idx="105">
                  <c:v>0.10382205664412948</c:v>
                </c:pt>
                <c:pt idx="106">
                  <c:v>0.10195414965910198</c:v>
                </c:pt>
                <c:pt idx="107">
                  <c:v>0.10012593788561833</c:v>
                </c:pt>
                <c:pt idx="108">
                  <c:v>9.833668837935558E-2</c:v>
                </c:pt>
                <c:pt idx="109">
                  <c:v>9.6585682643175866E-2</c:v>
                </c:pt>
                <c:pt idx="110">
                  <c:v>9.4872216307736998E-2</c:v>
                </c:pt>
                <c:pt idx="111">
                  <c:v>9.3195598816464928E-2</c:v>
                </c:pt>
                <c:pt idx="112">
                  <c:v>9.1555153114776591E-2</c:v>
                </c:pt>
                <c:pt idx="113">
                  <c:v>8.9950215343449921E-2</c:v>
                </c:pt>
                <c:pt idx="114">
                  <c:v>8.8380134536044888E-2</c:v>
                </c:pt>
                <c:pt idx="115">
                  <c:v>8.6844272320288754E-2</c:v>
                </c:pt>
                <c:pt idx="116">
                  <c:v>8.53420026233465E-2</c:v>
                </c:pt>
                <c:pt idx="117">
                  <c:v>8.3872711380907627E-2</c:v>
                </c:pt>
                <c:pt idx="118">
                  <c:v>8.2435796250029683E-2</c:v>
                </c:pt>
                <c:pt idx="119">
                  <c:v>8.1030666325689005E-2</c:v>
                </c:pt>
                <c:pt idx="120">
                  <c:v>7.9656741861000829E-2</c:v>
                </c:pt>
                <c:pt idx="121">
                  <c:v>7.8313453991080542E-2</c:v>
                </c:pt>
                <c:pt idx="122">
                  <c:v>7.7000244460530623E-2</c:v>
                </c:pt>
                <c:pt idx="123">
                  <c:v>7.5716565354549153E-2</c:v>
                </c:pt>
                <c:pt idx="124">
                  <c:v>7.4461878833667977E-2</c:v>
                </c:pt>
                <c:pt idx="125">
                  <c:v>7.3235656872141577E-2</c:v>
                </c:pt>
                <c:pt idx="126">
                  <c:v>7.2037381000019801E-2</c:v>
                </c:pt>
                <c:pt idx="127">
                  <c:v>7.0866542048951542E-2</c:v>
                </c:pt>
                <c:pt idx="128">
                  <c:v>6.972263990177828E-2</c:v>
                </c:pt>
                <c:pt idx="129">
                  <c:v>6.8605183245990839E-2</c:v>
                </c:pt>
                <c:pt idx="130">
                  <c:v>6.7513689331134455E-2</c:v>
                </c:pt>
                <c:pt idx="131">
                  <c:v>6.6447683730260998E-2</c:v>
                </c:pt>
                <c:pt idx="132">
                  <c:v>6.5406700105539381E-2</c:v>
                </c:pt>
                <c:pt idx="133">
                  <c:v>6.4390279978147016E-2</c:v>
                </c:pt>
                <c:pt idx="134">
                  <c:v>6.339797250257749E-2</c:v>
                </c:pt>
                <c:pt idx="135">
                  <c:v>6.2429334245509879E-2</c:v>
                </c:pt>
                <c:pt idx="136">
                  <c:v>6.1483928969395467E-2</c:v>
                </c:pt>
                <c:pt idx="137">
                  <c:v>6.056132742092675E-2</c:v>
                </c:pt>
                <c:pt idx="138">
                  <c:v>5.966110712456206E-2</c:v>
                </c:pt>
                <c:pt idx="139">
                  <c:v>5.8782852181284734E-2</c:v>
                </c:pt>
                <c:pt idx="140">
                  <c:v>5.7926153072782691E-2</c:v>
                </c:pt>
                <c:pt idx="141">
                  <c:v>5.7090606471236933E-2</c:v>
                </c:pt>
                <c:pt idx="142">
                  <c:v>5.6275815054909854E-2</c:v>
                </c:pt>
                <c:pt idx="143">
                  <c:v>5.5481387329725095E-2</c:v>
                </c:pt>
                <c:pt idx="144">
                  <c:v>5.4706937457028197E-2</c:v>
                </c:pt>
                <c:pt idx="145">
                  <c:v>5.3952085087714499E-2</c:v>
                </c:pt>
                <c:pt idx="146">
                  <c:v>5.3216455202904113E-2</c:v>
                </c:pt>
                <c:pt idx="147">
                  <c:v>5.2499677961336436E-2</c:v>
                </c:pt>
                <c:pt idx="148">
                  <c:v>5.1801388553646119E-2</c:v>
                </c:pt>
                <c:pt idx="149">
                  <c:v>5.1121227063669943E-2</c:v>
                </c:pt>
                <c:pt idx="150">
                  <c:v>5.0458838336919054E-2</c:v>
                </c:pt>
                <c:pt idx="151">
                  <c:v>4.9813871856334624E-2</c:v>
                </c:pt>
                <c:pt idx="152">
                  <c:v>4.9185981625424945E-2</c:v>
                </c:pt>
                <c:pt idx="153">
                  <c:v>4.8574826058861306E-2</c:v>
                </c:pt>
                <c:pt idx="154">
                  <c:v>4.7980067880586744E-2</c:v>
                </c:pt>
                <c:pt idx="155">
                  <c:v>4.7401374029466377E-2</c:v>
                </c:pt>
                <c:pt idx="156">
                  <c:v>4.6838415572481654E-2</c:v>
                </c:pt>
                <c:pt idx="157">
                  <c:v>4.6290867625443155E-2</c:v>
                </c:pt>
                <c:pt idx="158">
                  <c:v>4.5758409281166416E-2</c:v>
                </c:pt>
                <c:pt idx="159">
                  <c:v>4.5240723545026375E-2</c:v>
                </c:pt>
                <c:pt idx="160">
                  <c:v>4.4737497277774665E-2</c:v>
                </c:pt>
                <c:pt idx="161">
                  <c:v>4.4248421145472928E-2</c:v>
                </c:pt>
                <c:pt idx="162">
                  <c:v>4.3773189576365092E-2</c:v>
                </c:pt>
                <c:pt idx="163">
                  <c:v>4.3311500724480145E-2</c:v>
                </c:pt>
                <c:pt idx="164">
                  <c:v>4.2863056439727772E-2</c:v>
                </c:pt>
                <c:pt idx="165">
                  <c:v>4.2427562244219875E-2</c:v>
                </c:pt>
                <c:pt idx="166">
                  <c:v>4.2004727314523753E-2</c:v>
                </c:pt>
                <c:pt idx="167">
                  <c:v>4.1594264469526784E-2</c:v>
                </c:pt>
                <c:pt idx="168">
                  <c:v>4.1195890163568546E-2</c:v>
                </c:pt>
                <c:pt idx="169">
                  <c:v>4.0809324484474642E-2</c:v>
                </c:pt>
                <c:pt idx="170">
                  <c:v>4.0434291156107319E-2</c:v>
                </c:pt>
                <c:pt idx="171">
                  <c:v>4.0070517545031374E-2</c:v>
                </c:pt>
                <c:pt idx="172">
                  <c:v>3.9717734670880349E-2</c:v>
                </c:pt>
                <c:pt idx="173">
                  <c:v>3.9375677219997095E-2</c:v>
                </c:pt>
                <c:pt idx="174">
                  <c:v>3.9044083561915736E-2</c:v>
                </c:pt>
                <c:pt idx="175">
                  <c:v>3.8722695768246981E-2</c:v>
                </c:pt>
                <c:pt idx="176">
                  <c:v>3.8411259633528538E-2</c:v>
                </c:pt>
                <c:pt idx="177">
                  <c:v>3.8109524697603515E-2</c:v>
                </c:pt>
                <c:pt idx="178">
                  <c:v>3.7817244269095392E-2</c:v>
                </c:pt>
                <c:pt idx="179">
                  <c:v>3.7534175449556242E-2</c:v>
                </c:pt>
                <c:pt idx="180">
                  <c:v>3.72600791578757E-2</c:v>
                </c:pt>
                <c:pt idx="181">
                  <c:v>3.6994720154552463E-2</c:v>
                </c:pt>
                <c:pt idx="182">
                  <c:v>3.6737867065445726E-2</c:v>
                </c:pt>
                <c:pt idx="183">
                  <c:v>3.6489292404643381E-2</c:v>
                </c:pt>
                <c:pt idx="184">
                  <c:v>3.6248772596103714E-2</c:v>
                </c:pt>
                <c:pt idx="185">
                  <c:v>3.6016087993750466E-2</c:v>
                </c:pt>
                <c:pt idx="186">
                  <c:v>3.5791022899724627E-2</c:v>
                </c:pt>
                <c:pt idx="187">
                  <c:v>3.5573365580521821E-2</c:v>
                </c:pt>
                <c:pt idx="188">
                  <c:v>3.5362908280770454E-2</c:v>
                </c:pt>
                <c:pt idx="189">
                  <c:v>3.5159447234432206E-2</c:v>
                </c:pt>
                <c:pt idx="190">
                  <c:v>3.496278267323441E-2</c:v>
                </c:pt>
                <c:pt idx="191">
                  <c:v>3.4772718832170604E-2</c:v>
                </c:pt>
                <c:pt idx="192">
                  <c:v>3.4589063951933265E-2</c:v>
                </c:pt>
                <c:pt idx="193">
                  <c:v>3.4411630278169479E-2</c:v>
                </c:pt>
                <c:pt idx="194">
                  <c:v>3.4240234057476664E-2</c:v>
                </c:pt>
                <c:pt idx="195">
                  <c:v>3.4074695530080974E-2</c:v>
                </c:pt>
                <c:pt idx="196">
                  <c:v>3.3914838919165642E-2</c:v>
                </c:pt>
                <c:pt idx="197">
                  <c:v>3.3760492416839802E-2</c:v>
                </c:pt>
                <c:pt idx="198">
                  <c:v>3.3611488166760774E-2</c:v>
                </c:pt>
                <c:pt idx="199">
                  <c:v>3.3467662243443157E-2</c:v>
                </c:pt>
                <c:pt idx="200">
                  <c:v>3.3328854628307904E-2</c:v>
                </c:pt>
                <c:pt idx="201">
                  <c:v>3.3194909182541747E-2</c:v>
                </c:pt>
                <c:pt idx="202">
                  <c:v>3.3065673616854016E-2</c:v>
                </c:pt>
                <c:pt idx="203">
                  <c:v>3.2940999458232173E-2</c:v>
                </c:pt>
                <c:pt idx="204">
                  <c:v>3.2820742013810439E-2</c:v>
                </c:pt>
                <c:pt idx="205">
                  <c:v>3.2704760331977112E-2</c:v>
                </c:pt>
                <c:pt idx="206">
                  <c:v>3.2592917160856126E-2</c:v>
                </c:pt>
                <c:pt idx="207">
                  <c:v>3.2485078904306373E-2</c:v>
                </c:pt>
                <c:pt idx="208">
                  <c:v>3.2381115575589217E-2</c:v>
                </c:pt>
                <c:pt idx="209">
                  <c:v>3.2280900748859774E-2</c:v>
                </c:pt>
                <c:pt idx="210">
                  <c:v>3.2184311508641462E-2</c:v>
                </c:pt>
                <c:pt idx="211">
                  <c:v>3.2091228397446152E-2</c:v>
                </c:pt>
                <c:pt idx="212">
                  <c:v>3.2001535361703345E-2</c:v>
                </c:pt>
                <c:pt idx="213">
                  <c:v>3.1915119696162481E-2</c:v>
                </c:pt>
                <c:pt idx="214">
                  <c:v>3.1831871986931617E-2</c:v>
                </c:pt>
                <c:pt idx="215">
                  <c:v>3.1751686053314118E-2</c:v>
                </c:pt>
                <c:pt idx="216">
                  <c:v>3.1674458888602541E-2</c:v>
                </c:pt>
                <c:pt idx="217">
                  <c:v>3.1600090599985788E-2</c:v>
                </c:pt>
                <c:pt idx="218">
                  <c:v>3.152848434772168E-2</c:v>
                </c:pt>
                <c:pt idx="219">
                  <c:v>3.1459546283722668E-2</c:v>
                </c:pt>
                <c:pt idx="220">
                  <c:v>3.1393185489697391E-2</c:v>
                </c:pt>
                <c:pt idx="221">
                  <c:v>3.1329313914985855E-2</c:v>
                </c:pt>
                <c:pt idx="222">
                  <c:v>3.1267846314219756E-2</c:v>
                </c:pt>
                <c:pt idx="223">
                  <c:v>3.1208700184934081E-2</c:v>
                </c:pt>
                <c:pt idx="224">
                  <c:v>3.1151795705249636E-2</c:v>
                </c:pt>
                <c:pt idx="225">
                  <c:v>3.1097055671740093E-2</c:v>
                </c:pt>
                <c:pt idx="226">
                  <c:v>3.1044405437590683E-2</c:v>
                </c:pt>
                <c:pt idx="227">
                  <c:v>3.0993772851149331E-2</c:v>
                </c:pt>
                <c:pt idx="228">
                  <c:v>3.0945088194964609E-2</c:v>
                </c:pt>
                <c:pt idx="229">
                  <c:v>3.0898284125398631E-2</c:v>
                </c:pt>
                <c:pt idx="230">
                  <c:v>3.0853295612896639E-2</c:v>
                </c:pt>
                <c:pt idx="231">
                  <c:v>3.0810059882989155E-2</c:v>
                </c:pt>
                <c:pt idx="232">
                  <c:v>3.0768516358096267E-2</c:v>
                </c:pt>
                <c:pt idx="233">
                  <c:v>3.0728606600198171E-2</c:v>
                </c:pt>
                <c:pt idx="234">
                  <c:v>3.0690274254430189E-2</c:v>
                </c:pt>
                <c:pt idx="235">
                  <c:v>3.0653464993655243E-2</c:v>
                </c:pt>
                <c:pt idx="236">
                  <c:v>3.0618126464061587E-2</c:v>
                </c:pt>
                <c:pt idx="237">
                  <c:v>3.0584208231828537E-2</c:v>
                </c:pt>
                <c:pt idx="238">
                  <c:v>3.0551661730898232E-2</c:v>
                </c:pt>
                <c:pt idx="239">
                  <c:v>3.0520440211887219E-2</c:v>
                </c:pt>
                <c:pt idx="240">
                  <c:v>3.0490498692167023E-2</c:v>
                </c:pt>
                <c:pt idx="241">
                  <c:v>3.0461793907139243E-2</c:v>
                </c:pt>
                <c:pt idx="242">
                  <c:v>3.0434284262726784E-2</c:v>
                </c:pt>
                <c:pt idx="243">
                  <c:v>3.0407929789099404E-2</c:v>
                </c:pt>
                <c:pt idx="244">
                  <c:v>3.0382692095648509E-2</c:v>
                </c:pt>
                <c:pt idx="245">
                  <c:v>3.0358534327222981E-2</c:v>
                </c:pt>
                <c:pt idx="246">
                  <c:v>3.0335421121635384E-2</c:v>
                </c:pt>
                <c:pt idx="247">
                  <c:v>3.0313318568444832E-2</c:v>
                </c:pt>
                <c:pt idx="248">
                  <c:v>3.0292194169020924E-2</c:v>
                </c:pt>
                <c:pt idx="249">
                  <c:v>3.0272016797890672E-2</c:v>
                </c:pt>
                <c:pt idx="250">
                  <c:v>3.0252756665368693E-2</c:v>
                </c:pt>
                <c:pt idx="251">
                  <c:v>3.0234385281468875E-2</c:v>
                </c:pt>
                <c:pt idx="252">
                  <c:v>3.0216875421094472E-2</c:v>
                </c:pt>
                <c:pt idx="253">
                  <c:v>3.0200201090502126E-2</c:v>
                </c:pt>
                <c:pt idx="254">
                  <c:v>3.0184337495033825E-2</c:v>
                </c:pt>
                <c:pt idx="255">
                  <c:v>3.0169261008110241E-2</c:v>
                </c:pt>
                <c:pt idx="256">
                  <c:v>3.0154949141477511E-2</c:v>
                </c:pt>
                <c:pt idx="257">
                  <c:v>3.0141380516699116E-2</c:v>
                </c:pt>
                <c:pt idx="258">
                  <c:v>3.0128534837883685E-2</c:v>
                </c:pt>
                <c:pt idx="259">
                  <c:v>3.0116392865639056E-2</c:v>
                </c:pt>
                <c:pt idx="260">
                  <c:v>3.0104936392242709E-2</c:v>
                </c:pt>
                <c:pt idx="261">
                  <c:v>3.0094148218018216E-2</c:v>
                </c:pt>
                <c:pt idx="262">
                  <c:v>3.0084012128907277E-2</c:v>
                </c:pt>
                <c:pt idx="263">
                  <c:v>3.0074512875226833E-2</c:v>
                </c:pt>
                <c:pt idx="264">
                  <c:v>3.0065636151600822E-2</c:v>
                </c:pt>
                <c:pt idx="265">
                  <c:v>3.0057368578056059E-2</c:v>
                </c:pt>
                <c:pt idx="266">
                  <c:v>3.0049697682272156E-2</c:v>
                </c:pt>
                <c:pt idx="267">
                  <c:v>3.0042611882975398E-2</c:v>
                </c:pt>
                <c:pt idx="268">
                  <c:v>3.0036100474467045E-2</c:v>
                </c:pt>
                <c:pt idx="269">
                  <c:v>3.0030153612276636E-2</c:v>
                </c:pt>
                <c:pt idx="270">
                  <c:v>3.0024762299931621E-2</c:v>
                </c:pt>
                <c:pt idx="271">
                  <c:v>3.0019918376834806E-2</c:v>
                </c:pt>
                <c:pt idx="272">
                  <c:v>3.0015614507241842E-2</c:v>
                </c:pt>
                <c:pt idx="273">
                  <c:v>3.0011844170331477E-2</c:v>
                </c:pt>
                <c:pt idx="274">
                  <c:v>3.0008601651361891E-2</c:v>
                </c:pt>
                <c:pt idx="275">
                  <c:v>3.00058820339071E-2</c:v>
                </c:pt>
                <c:pt idx="276">
                  <c:v>3.0003681193167979E-2</c:v>
                </c:pt>
                <c:pt idx="277">
                  <c:v>3.0001995790353373E-2</c:v>
                </c:pt>
                <c:pt idx="278">
                  <c:v>3.0000823268127128E-2</c:v>
                </c:pt>
                <c:pt idx="279">
                  <c:v>3.0000161847117984E-2</c:v>
                </c:pt>
                <c:pt idx="280">
                  <c:v>3.0000010523489728E-2</c:v>
                </c:pt>
                <c:pt idx="281">
                  <c:v>3.000036906756981E-2</c:v>
                </c:pt>
                <c:pt idx="282">
                  <c:v>3.0001238023535551E-2</c:v>
                </c:pt>
                <c:pt idx="283">
                  <c:v>3.0002618710157671E-2</c:v>
                </c:pt>
                <c:pt idx="284">
                  <c:v>3.0004513222601531E-2</c:v>
                </c:pt>
                <c:pt idx="285">
                  <c:v>3.0006924435287768E-2</c:v>
                </c:pt>
                <c:pt idx="286">
                  <c:v>3.0009856005813823E-2</c:v>
                </c:pt>
                <c:pt idx="287">
                  <c:v>3.0013312379939726E-2</c:v>
                </c:pt>
                <c:pt idx="288">
                  <c:v>3.0017298797641319E-2</c:v>
                </c:pt>
                <c:pt idx="289">
                  <c:v>3.0021821300235289E-2</c:v>
                </c:pt>
                <c:pt idx="290">
                  <c:v>3.0026886738581022E-2</c:v>
                </c:pt>
                <c:pt idx="291">
                  <c:v>3.0032502782364891E-2</c:v>
                </c:pt>
                <c:pt idx="292">
                  <c:v>3.0038677930473167E-2</c:v>
                </c:pt>
                <c:pt idx="293">
                  <c:v>3.0045421522460709E-2</c:v>
                </c:pt>
                <c:pt idx="294">
                  <c:v>3.0052743751122709E-2</c:v>
                </c:pt>
                <c:pt idx="295">
                  <c:v>3.0060655676177699E-2</c:v>
                </c:pt>
                <c:pt idx="296">
                  <c:v>3.0069169239070291E-2</c:v>
                </c:pt>
                <c:pt idx="297">
                  <c:v>3.0078297278902769E-2</c:v>
                </c:pt>
                <c:pt idx="298">
                  <c:v>3.0088053549504876E-2</c:v>
                </c:pt>
                <c:pt idx="299">
                  <c:v>3.0098452737651701E-2</c:v>
                </c:pt>
                <c:pt idx="300">
                  <c:v>3.0109510482439563E-2</c:v>
                </c:pt>
                <c:pt idx="301">
                  <c:v>3.0121243395830409E-2</c:v>
                </c:pt>
                <c:pt idx="302">
                  <c:v>3.0133669084374981E-2</c:v>
                </c:pt>
                <c:pt idx="303">
                  <c:v>3.0146806172125375E-2</c:v>
                </c:pt>
                <c:pt idx="304">
                  <c:v>3.0160674324747443E-2</c:v>
                </c:pt>
                <c:pt idx="305">
                  <c:v>3.0175294274843448E-2</c:v>
                </c:pt>
                <c:pt idx="306">
                  <c:v>3.0190687848495094E-2</c:v>
                </c:pt>
                <c:pt idx="307">
                  <c:v>3.0206877993036937E-2</c:v>
                </c:pt>
                <c:pt idx="308">
                  <c:v>3.0223888806069295E-2</c:v>
                </c:pt>
                <c:pt idx="309">
                  <c:v>3.0241745565719975E-2</c:v>
                </c:pt>
                <c:pt idx="310">
                  <c:v>3.0260474762162533E-2</c:v>
                </c:pt>
                <c:pt idx="311">
                  <c:v>3.0280104130398874E-2</c:v>
                </c:pt>
                <c:pt idx="312">
                  <c:v>3.0300662684312318E-2</c:v>
                </c:pt>
                <c:pt idx="313">
                  <c:v>3.032218075199649E-2</c:v>
                </c:pt>
                <c:pt idx="314">
                  <c:v>3.0344690012364159E-2</c:v>
                </c:pt>
                <c:pt idx="315">
                  <c:v>3.0368223533038412E-2</c:v>
                </c:pt>
                <c:pt idx="316">
                  <c:v>3.0392815809527258E-2</c:v>
                </c:pt>
                <c:pt idx="317">
                  <c:v>3.0418502805680616E-2</c:v>
                </c:pt>
                <c:pt idx="318">
                  <c:v>3.0445321995426898E-2</c:v>
                </c:pt>
                <c:pt idx="319">
                  <c:v>3.0473312405784034E-2</c:v>
                </c:pt>
                <c:pt idx="320">
                  <c:v>3.0502514661137257E-2</c:v>
                </c:pt>
                <c:pt idx="321">
                  <c:v>3.0532971028773656E-2</c:v>
                </c:pt>
                <c:pt idx="322">
                  <c:v>3.0564725465660168E-2</c:v>
                </c:pt>
                <c:pt idx="323">
                  <c:v>3.0597823666448969E-2</c:v>
                </c:pt>
                <c:pt idx="324">
                  <c:v>3.0632313112690546E-2</c:v>
                </c:pt>
                <c:pt idx="325">
                  <c:v>3.0668243123231572E-2</c:v>
                </c:pt>
                <c:pt idx="326">
                  <c:v>3.0705664905770223E-2</c:v>
                </c:pt>
                <c:pt idx="327">
                  <c:v>3.0744631609538182E-2</c:v>
                </c:pt>
                <c:pt idx="328">
                  <c:v>3.078519837907381E-2</c:v>
                </c:pt>
                <c:pt idx="329">
                  <c:v>3.0827422409046457E-2</c:v>
                </c:pt>
                <c:pt idx="330">
                  <c:v>3.087136300008729E-2</c:v>
                </c:pt>
                <c:pt idx="331">
                  <c:v>3.091708161557662E-2</c:v>
                </c:pt>
                <c:pt idx="332">
                  <c:v>3.0964641939332724E-2</c:v>
                </c:pt>
                <c:pt idx="333">
                  <c:v>3.1014109934141613E-2</c:v>
                </c:pt>
                <c:pt idx="334">
                  <c:v>3.106555390106128E-2</c:v>
                </c:pt>
                <c:pt idx="335">
                  <c:v>3.1119044539428476E-2</c:v>
                </c:pt>
                <c:pt idx="336">
                  <c:v>3.1174655007489661E-2</c:v>
                </c:pt>
                <c:pt idx="337">
                  <c:v>3.1232460983571898E-2</c:v>
                </c:pt>
                <c:pt idx="338">
                  <c:v>3.1292540727702919E-2</c:v>
                </c:pt>
                <c:pt idx="339">
                  <c:v>3.1354975143583451E-2</c:v>
                </c:pt>
                <c:pt idx="340">
                  <c:v>3.1419847840808486E-2</c:v>
                </c:pt>
                <c:pt idx="341">
                  <c:v>3.1487245197227572E-2</c:v>
                </c:pt>
                <c:pt idx="342">
                  <c:v>3.1557256421328249E-2</c:v>
                </c:pt>
                <c:pt idx="343">
                  <c:v>3.1629973614520177E-2</c:v>
                </c:pt>
                <c:pt idx="344">
                  <c:v>3.1705491833191712E-2</c:v>
                </c:pt>
                <c:pt idx="345">
                  <c:v>3.1783909150404695E-2</c:v>
                </c:pt>
                <c:pt idx="346">
                  <c:v>3.1865326717087777E-2</c:v>
                </c:pt>
                <c:pt idx="347">
                  <c:v>3.194984882258347E-2</c:v>
                </c:pt>
                <c:pt idx="348">
                  <c:v>3.2037582954399166E-2</c:v>
                </c:pt>
                <c:pt idx="349">
                  <c:v>3.2128639857008534E-2</c:v>
                </c:pt>
                <c:pt idx="350">
                  <c:v>3.2223133589545698E-2</c:v>
                </c:pt>
                <c:pt idx="351">
                  <c:v>3.2321181582232031E-2</c:v>
                </c:pt>
                <c:pt idx="352">
                  <c:v>3.2422904691373142E-2</c:v>
                </c:pt>
                <c:pt idx="353">
                  <c:v>3.2528427252762261E-2</c:v>
                </c:pt>
                <c:pt idx="354">
                  <c:v>3.2637877133326228E-2</c:v>
                </c:pt>
                <c:pt idx="355">
                  <c:v>3.2751385780850802E-2</c:v>
                </c:pt>
                <c:pt idx="356">
                  <c:v>3.2869088271624061E-2</c:v>
                </c:pt>
                <c:pt idx="357">
                  <c:v>3.2991123355839827E-2</c:v>
                </c:pt>
                <c:pt idx="358">
                  <c:v>3.3117633500607375E-2</c:v>
                </c:pt>
                <c:pt idx="359">
                  <c:v>3.3248764930419734E-2</c:v>
                </c:pt>
                <c:pt idx="360">
                  <c:v>3.3384667664940054E-2</c:v>
                </c:pt>
                <c:pt idx="361">
                  <c:v>3.3525495553974341E-2</c:v>
                </c:pt>
                <c:pt idx="362">
                  <c:v>3.3671406309509426E-2</c:v>
                </c:pt>
                <c:pt idx="363">
                  <c:v>3.3822561534706683E-2</c:v>
                </c:pt>
                <c:pt idx="364">
                  <c:v>3.3979126749756047E-2</c:v>
                </c:pt>
                <c:pt idx="365">
                  <c:v>3.4141271414509698E-2</c:v>
                </c:pt>
                <c:pt idx="366">
                  <c:v>3.4309168947831849E-2</c:v>
                </c:pt>
                <c:pt idx="367">
                  <c:v>3.448299674361946E-2</c:v>
                </c:pt>
                <c:pt idx="368">
                  <c:v>3.4662936183468454E-2</c:v>
                </c:pt>
                <c:pt idx="369">
                  <c:v>3.4849172645981606E-2</c:v>
                </c:pt>
                <c:pt idx="370">
                  <c:v>3.504189551273669E-2</c:v>
                </c:pt>
                <c:pt idx="371">
                  <c:v>3.5241298170957704E-2</c:v>
                </c:pt>
                <c:pt idx="372">
                  <c:v>3.5447578012956595E-2</c:v>
                </c:pt>
                <c:pt idx="373">
                  <c:v>3.5660936432439186E-2</c:v>
                </c:pt>
                <c:pt idx="374">
                  <c:v>3.5881578817795162E-2</c:v>
                </c:pt>
                <c:pt idx="375">
                  <c:v>3.6109714542519676E-2</c:v>
                </c:pt>
                <c:pt idx="376">
                  <c:v>3.6345556952940623E-2</c:v>
                </c:pt>
                <c:pt idx="377">
                  <c:v>3.6589323353454051E-2</c:v>
                </c:pt>
                <c:pt idx="378">
                  <c:v>3.6841234989496395E-2</c:v>
                </c:pt>
                <c:pt idx="379">
                  <c:v>3.7101517028509501E-2</c:v>
                </c:pt>
                <c:pt idx="380">
                  <c:v>3.7370398539179894E-2</c:v>
                </c:pt>
                <c:pt idx="381">
                  <c:v>3.7648112469258678E-2</c:v>
                </c:pt>
                <c:pt idx="382">
                  <c:v>3.7934895622291888E-2</c:v>
                </c:pt>
                <c:pt idx="383">
                  <c:v>3.8230988633612704E-2</c:v>
                </c:pt>
                <c:pt idx="384">
                  <c:v>3.8536635945967047E-2</c:v>
                </c:pt>
                <c:pt idx="385">
                  <c:v>3.8852085785161625E-2</c:v>
                </c:pt>
                <c:pt idx="386">
                  <c:v>3.9177590136138959E-2</c:v>
                </c:pt>
                <c:pt idx="387">
                  <c:v>3.9513404719896304E-2</c:v>
                </c:pt>
                <c:pt idx="388">
                  <c:v>3.9859788971675927E-2</c:v>
                </c:pt>
                <c:pt idx="389">
                  <c:v>4.0217006020860292E-2</c:v>
                </c:pt>
                <c:pt idx="390">
                  <c:v>4.0585322673010529E-2</c:v>
                </c:pt>
                <c:pt idx="391">
                  <c:v>4.0965009394486523E-2</c:v>
                </c:pt>
                <c:pt idx="392">
                  <c:v>4.1356340300085094E-2</c:v>
                </c:pt>
                <c:pt idx="393">
                  <c:v>4.1759593144126701E-2</c:v>
                </c:pt>
                <c:pt idx="394">
                  <c:v>4.2175049315412473E-2</c:v>
                </c:pt>
                <c:pt idx="395">
                  <c:v>4.2602993836461628E-2</c:v>
                </c:pt>
                <c:pt idx="396">
                  <c:v>4.3043715367424178E-2</c:v>
                </c:pt>
                <c:pt idx="397">
                  <c:v>4.3497506215046375E-2</c:v>
                </c:pt>
                <c:pt idx="398">
                  <c:v>4.3964662347046296E-2</c:v>
                </c:pt>
                <c:pt idx="399">
                  <c:v>4.4445483412233915E-2</c:v>
                </c:pt>
                <c:pt idx="400">
                  <c:v>4.494027276668567E-2</c:v>
                </c:pt>
                <c:pt idx="401">
                  <c:v>4.54493375062568E-2</c:v>
                </c:pt>
                <c:pt idx="402">
                  <c:v>4.5972988505686679E-2</c:v>
                </c:pt>
                <c:pt idx="403">
                  <c:v>4.6511540464523E-2</c:v>
                </c:pt>
                <c:pt idx="404">
                  <c:v>4.7065311960060509E-2</c:v>
                </c:pt>
                <c:pt idx="405">
                  <c:v>4.7634625507459359E-2</c:v>
                </c:pt>
                <c:pt idx="406">
                  <c:v>4.8219807627176911E-2</c:v>
                </c:pt>
                <c:pt idx="407">
                  <c:v>4.8821188919816114E-2</c:v>
                </c:pt>
                <c:pt idx="408">
                  <c:v>4.9439104148463232E-2</c:v>
                </c:pt>
                <c:pt idx="409">
                  <c:v>5.0073892328557731E-2</c:v>
                </c:pt>
                <c:pt idx="410">
                  <c:v>5.0725896825308488E-2</c:v>
                </c:pt>
                <c:pt idx="411">
                  <c:v>5.1395465458643048E-2</c:v>
                </c:pt>
                <c:pt idx="412">
                  <c:v>5.2082950615650707E-2</c:v>
                </c:pt>
                <c:pt idx="413">
                  <c:v>5.278870937045553E-2</c:v>
                </c:pt>
                <c:pt idx="414">
                  <c:v>5.3513103611433729E-2</c:v>
                </c:pt>
                <c:pt idx="415">
                  <c:v>5.4256500175668194E-2</c:v>
                </c:pt>
                <c:pt idx="416">
                  <c:v>5.5019270990516116E-2</c:v>
                </c:pt>
                <c:pt idx="417">
                  <c:v>5.5801793222148288E-2</c:v>
                </c:pt>
                <c:pt idx="418">
                  <c:v>5.6604449430905306E-2</c:v>
                </c:pt>
                <c:pt idx="419">
                  <c:v>5.7427627733304516E-2</c:v>
                </c:pt>
                <c:pt idx="420">
                  <c:v>5.827172197052178E-2</c:v>
                </c:pt>
                <c:pt idx="421">
                  <c:v>5.9137131883165127E-2</c:v>
                </c:pt>
                <c:pt idx="422">
                  <c:v>6.0024263292152935E-2</c:v>
                </c:pt>
                <c:pt idx="423">
                  <c:v>6.093352828550537E-2</c:v>
                </c:pt>
                <c:pt idx="424">
                  <c:v>6.1865345410858454E-2</c:v>
                </c:pt>
                <c:pt idx="425">
                  <c:v>6.2820139873509664E-2</c:v>
                </c:pt>
                <c:pt idx="426">
                  <c:v>6.3798343739807986E-2</c:v>
                </c:pt>
                <c:pt idx="427">
                  <c:v>6.480039614570525E-2</c:v>
                </c:pt>
                <c:pt idx="428">
                  <c:v>6.582674351029151E-2</c:v>
                </c:pt>
                <c:pt idx="429">
                  <c:v>6.6877839754144741E-2</c:v>
                </c:pt>
                <c:pt idx="430">
                  <c:v>6.7954146522333544E-2</c:v>
                </c:pt>
                <c:pt idx="431">
                  <c:v>6.9056133411921156E-2</c:v>
                </c:pt>
                <c:pt idx="432">
                  <c:v>7.018427820382922E-2</c:v>
                </c:pt>
                <c:pt idx="433">
                  <c:v>7.1339067098931369E-2</c:v>
                </c:pt>
                <c:pt idx="434">
                  <c:v>7.2520994958258478E-2</c:v>
                </c:pt>
                <c:pt idx="435">
                  <c:v>7.3730565547209068E-2</c:v>
                </c:pt>
                <c:pt idx="436">
                  <c:v>7.4968291783672231E-2</c:v>
                </c:pt>
                <c:pt idx="437">
                  <c:v>7.6234695989982171E-2</c:v>
                </c:pt>
                <c:pt idx="438">
                  <c:v>7.7530310148637177E-2</c:v>
                </c:pt>
                <c:pt idx="439">
                  <c:v>7.8855676161728727E-2</c:v>
                </c:pt>
                <c:pt idx="440">
                  <c:v>8.0211346114039531E-2</c:v>
                </c:pt>
                <c:pt idx="441">
                  <c:v>8.1597882539782229E-2</c:v>
                </c:pt>
                <c:pt idx="442">
                  <c:v>8.3015858692962921E-2</c:v>
                </c:pt>
                <c:pt idx="443">
                  <c:v>8.4465858821366188E-2</c:v>
                </c:pt>
                <c:pt idx="444">
                  <c:v>8.5948478444171361E-2</c:v>
                </c:pt>
                <c:pt idx="445">
                  <c:v>8.7464324633219265E-2</c:v>
                </c:pt>
                <c:pt idx="446">
                  <c:v>8.9014016297962878E-2</c:v>
                </c:pt>
                <c:pt idx="447">
                  <c:v>9.0598184474143847E-2</c:v>
                </c:pt>
                <c:pt idx="448">
                  <c:v>9.2217472616249074E-2</c:v>
                </c:pt>
                <c:pt idx="449">
                  <c:v>9.3872536893809824E-2</c:v>
                </c:pt>
                <c:pt idx="450">
                  <c:v>9.5564046491617913E-2</c:v>
                </c:pt>
                <c:pt idx="451">
                  <c:v>9.7292683913939637E-2</c:v>
                </c:pt>
                <c:pt idx="452">
                  <c:v>9.9059145292819034E-2</c:v>
                </c:pt>
                <c:pt idx="453">
                  <c:v>0.10086414070056954</c:v>
                </c:pt>
                <c:pt idx="454">
                  <c:v>0.10270839446656016</c:v>
                </c:pt>
                <c:pt idx="455">
                  <c:v>0.1045926454984108</c:v>
                </c:pt>
                <c:pt idx="456">
                  <c:v>0.1065176476077169</c:v>
                </c:pt>
                <c:pt idx="457">
                  <c:v>0.10848416984043155</c:v>
                </c:pt>
                <c:pt idx="458">
                  <c:v>0.1104929968120376</c:v>
                </c:pt>
                <c:pt idx="459">
                  <c:v>0.11254492904764957</c:v>
                </c:pt>
                <c:pt idx="460">
                  <c:v>0.1146407833271892</c:v>
                </c:pt>
                <c:pt idx="461">
                  <c:v>0.11678139303578507</c:v>
                </c:pt>
                <c:pt idx="462">
                  <c:v>0.11896760851954946</c:v>
                </c:pt>
                <c:pt idx="463">
                  <c:v>0.12120029744689224</c:v>
                </c:pt>
                <c:pt idx="464">
                  <c:v>0.12348034517553405</c:v>
                </c:pt>
                <c:pt idx="465">
                  <c:v>0.12580865512538622</c:v>
                </c:pt>
                <c:pt idx="466">
                  <c:v>0.12818614915746809</c:v>
                </c:pt>
                <c:pt idx="467">
                  <c:v>0.1306137679590362</c:v>
                </c:pt>
                <c:pt idx="468">
                  <c:v>0.133092471435103</c:v>
                </c:pt>
                <c:pt idx="469">
                  <c:v>0.1356232391065266</c:v>
                </c:pt>
                <c:pt idx="470">
                  <c:v>0.13820707051485567</c:v>
                </c:pt>
                <c:pt idx="471">
                  <c:v>0.14084498563411693</c:v>
                </c:pt>
                <c:pt idx="472">
                  <c:v>0.14353802528973605</c:v>
                </c:pt>
                <c:pt idx="473">
                  <c:v>0.14628725158478442</c:v>
                </c:pt>
                <c:pt idx="474">
                  <c:v>0.14909374833374953</c:v>
                </c:pt>
                <c:pt idx="475">
                  <c:v>0.15195862150402603</c:v>
                </c:pt>
                <c:pt idx="476">
                  <c:v>0.15488299966533112</c:v>
                </c:pt>
                <c:pt idx="477">
                  <c:v>0.15786803444724823</c:v>
                </c:pt>
                <c:pt idx="478">
                  <c:v>0.16091490100510597</c:v>
                </c:pt>
                <c:pt idx="479">
                  <c:v>0.16402479849440346</c:v>
                </c:pt>
                <c:pt idx="480">
                  <c:v>0.16719895055399484</c:v>
                </c:pt>
                <c:pt idx="481">
                  <c:v>0.1704386057982484</c:v>
                </c:pt>
                <c:pt idx="482">
                  <c:v>0.17374503831840019</c:v>
                </c:pt>
                <c:pt idx="483">
                  <c:v>0.17711954819332298</c:v>
                </c:pt>
                <c:pt idx="484">
                  <c:v>0.18056346200993606</c:v>
                </c:pt>
                <c:pt idx="485">
                  <c:v>0.18407813339348369</c:v>
                </c:pt>
                <c:pt idx="486">
                  <c:v>0.18766494354791283</c:v>
                </c:pt>
                <c:pt idx="487">
                  <c:v>0.19132530180658514</c:v>
                </c:pt>
                <c:pt idx="488">
                  <c:v>0.19506064619356067</c:v>
                </c:pt>
                <c:pt idx="489">
                  <c:v>0.19887244399569395</c:v>
                </c:pt>
                <c:pt idx="490">
                  <c:v>0.20276219234578749</c:v>
                </c:pt>
                <c:pt idx="491">
                  <c:v>0.20673141881705057</c:v>
                </c:pt>
                <c:pt idx="492">
                  <c:v>0.21078168202911565</c:v>
                </c:pt>
                <c:pt idx="493">
                  <c:v>0.21491457226586741</c:v>
                </c:pt>
                <c:pt idx="494">
                  <c:v>0.21913171210534421</c:v>
                </c:pt>
                <c:pt idx="495">
                  <c:v>0.2234347570619768</c:v>
                </c:pt>
                <c:pt idx="496">
                  <c:v>0.22782539624143008</c:v>
                </c:pt>
                <c:pt idx="497">
                  <c:v>0.23230535300832131</c:v>
                </c:pt>
                <c:pt idx="498">
                  <c:v>0.23687638566709174</c:v>
                </c:pt>
                <c:pt idx="499">
                  <c:v>0.24154028815631104</c:v>
                </c:pt>
                <c:pt idx="500">
                  <c:v>0.24629889075670214</c:v>
                </c:pt>
                <c:pt idx="501">
                  <c:v>0.25115406081317493</c:v>
                </c:pt>
                <c:pt idx="502">
                  <c:v>0.25610770347116651</c:v>
                </c:pt>
                <c:pt idx="503">
                  <c:v>0.26116176242758643</c:v>
                </c:pt>
                <c:pt idx="504">
                  <c:v>0.26631822069667344</c:v>
                </c:pt>
                <c:pt idx="505">
                  <c:v>0.27157910139107522</c:v>
                </c:pt>
                <c:pt idx="506">
                  <c:v>0.27694646851846638</c:v>
                </c:pt>
                <c:pt idx="507">
                  <c:v>0.28242242779402782</c:v>
                </c:pt>
                <c:pt idx="508">
                  <c:v>0.28800912746911478</c:v>
                </c:pt>
                <c:pt idx="509">
                  <c:v>0.29370875917644695</c:v>
                </c:pt>
                <c:pt idx="510">
                  <c:v>0.29952355879216203</c:v>
                </c:pt>
                <c:pt idx="511">
                  <c:v>0.3054558073150756</c:v>
                </c:pt>
                <c:pt idx="512">
                  <c:v>0.31150783176350416</c:v>
                </c:pt>
                <c:pt idx="513">
                  <c:v>0.31768200609000496</c:v>
                </c:pt>
                <c:pt idx="514">
                  <c:v>0.32398075211440269</c:v>
                </c:pt>
                <c:pt idx="515">
                  <c:v>0.33040654047547291</c:v>
                </c:pt>
                <c:pt idx="516">
                  <c:v>0.33696189160166201</c:v>
                </c:pt>
                <c:pt idx="517">
                  <c:v>0.34364937670123036</c:v>
                </c:pt>
                <c:pt idx="518">
                  <c:v>0.35047161877221267</c:v>
                </c:pt>
                <c:pt idx="519">
                  <c:v>0.35743129363259629</c:v>
                </c:pt>
                <c:pt idx="520">
                  <c:v>0.36453113097112733</c:v>
                </c:pt>
                <c:pt idx="521">
                  <c:v>0.37177391541915977</c:v>
                </c:pt>
                <c:pt idx="522">
                  <c:v>0.37916248764397498</c:v>
                </c:pt>
                <c:pt idx="523">
                  <c:v>0.38669974546400099</c:v>
                </c:pt>
                <c:pt idx="524">
                  <c:v>0.39438864498637655</c:v>
                </c:pt>
                <c:pt idx="525">
                  <c:v>0.40223220176730773</c:v>
                </c:pt>
                <c:pt idx="526">
                  <c:v>0.41023349199567616</c:v>
                </c:pt>
                <c:pt idx="527">
                  <c:v>0.41839565370036602</c:v>
                </c:pt>
                <c:pt idx="528">
                  <c:v>0.42672188798178773</c:v>
                </c:pt>
                <c:pt idx="529">
                  <c:v>0.43521546026808366</c:v>
                </c:pt>
                <c:pt idx="530">
                  <c:v>0.44387970159650958</c:v>
                </c:pt>
                <c:pt idx="531">
                  <c:v>0.45271800992050171</c:v>
                </c:pt>
                <c:pt idx="532">
                  <c:v>0.4617338514429381</c:v>
                </c:pt>
                <c:pt idx="533">
                  <c:v>0.47093076197612627</c:v>
                </c:pt>
                <c:pt idx="534">
                  <c:v>0.48031234832904768</c:v>
                </c:pt>
                <c:pt idx="535">
                  <c:v>0.4898822897224076</c:v>
                </c:pt>
                <c:pt idx="536">
                  <c:v>0.49964433923204654</c:v>
                </c:pt>
                <c:pt idx="537">
                  <c:v>0.50960232526128346</c:v>
                </c:pt>
                <c:pt idx="538">
                  <c:v>0.51976015304276457</c:v>
                </c:pt>
                <c:pt idx="539">
                  <c:v>0.53012180617041638</c:v>
                </c:pt>
                <c:pt idx="540">
                  <c:v>0.54069134816209652</c:v>
                </c:pt>
                <c:pt idx="541">
                  <c:v>0.55147292405356452</c:v>
                </c:pt>
                <c:pt idx="542">
                  <c:v>0.56247076202439517</c:v>
                </c:pt>
                <c:pt idx="543">
                  <c:v>0.5736891750564721</c:v>
                </c:pt>
                <c:pt idx="544">
                  <c:v>0.58513256262571722</c:v>
                </c:pt>
                <c:pt idx="545">
                  <c:v>0.59680541242771845</c:v>
                </c:pt>
                <c:pt idx="546">
                  <c:v>0.60871230213793293</c:v>
                </c:pt>
                <c:pt idx="547">
                  <c:v>0.62085790120715911</c:v>
                </c:pt>
                <c:pt idx="548">
                  <c:v>0.6332469726929808</c:v>
                </c:pt>
                <c:pt idx="549">
                  <c:v>0.64588437512790442</c:v>
                </c:pt>
                <c:pt idx="550">
                  <c:v>0.65877506442492106</c:v>
                </c:pt>
                <c:pt idx="551">
                  <c:v>0.67192409582124213</c:v>
                </c:pt>
                <c:pt idx="552">
                  <c:v>0.68533662586097377</c:v>
                </c:pt>
                <c:pt idx="553">
                  <c:v>0.69901791441750416</c:v>
                </c:pt>
                <c:pt idx="554">
                  <c:v>0.71297332675640057</c:v>
                </c:pt>
                <c:pt idx="555">
                  <c:v>0.72720833563962728</c:v>
                </c:pt>
                <c:pt idx="556">
                  <c:v>0.74172852347190343</c:v>
                </c:pt>
                <c:pt idx="557">
                  <c:v>0.75653958449005343</c:v>
                </c:pt>
                <c:pt idx="558">
                  <c:v>0.77164732699619887</c:v>
                </c:pt>
                <c:pt idx="559">
                  <c:v>0.78705767563567397</c:v>
                </c:pt>
                <c:pt idx="560">
                  <c:v>0.80277667372055939</c:v>
                </c:pt>
                <c:pt idx="561">
                  <c:v>0.81881048559974101</c:v>
                </c:pt>
                <c:pt idx="562">
                  <c:v>0.83516539907642817</c:v>
                </c:pt>
                <c:pt idx="563">
                  <c:v>0.85184782787407698</c:v>
                </c:pt>
                <c:pt idx="564">
                  <c:v>0.86886431415168863</c:v>
                </c:pt>
                <c:pt idx="565">
                  <c:v>0.88622153106946622</c:v>
                </c:pt>
                <c:pt idx="566">
                  <c:v>0.90392628540584308</c:v>
                </c:pt>
                <c:pt idx="567">
                  <c:v>0.92198552022689639</c:v>
                </c:pt>
                <c:pt idx="568">
                  <c:v>0.94040631760921112</c:v>
                </c:pt>
                <c:pt idx="569">
                  <c:v>0.95919590141724642</c:v>
                </c:pt>
                <c:pt idx="570">
                  <c:v>0.97836164013630134</c:v>
                </c:pt>
                <c:pt idx="571">
                  <c:v>0.99791104976219258</c:v>
                </c:pt>
                <c:pt idx="572">
                  <c:v>1.0178517967487726</c:v>
                </c:pt>
                <c:pt idx="573">
                  <c:v>1.0381917010144488</c:v>
                </c:pt>
                <c:pt idx="574">
                  <c:v>1.0589387390088787</c:v>
                </c:pt>
                <c:pt idx="575">
                  <c:v>1.0801010468410492</c:v>
                </c:pt>
                <c:pt idx="576">
                  <c:v>1.1016869234699618</c:v>
                </c:pt>
                <c:pt idx="577">
                  <c:v>1.1237048339591791</c:v>
                </c:pt>
                <c:pt idx="578">
                  <c:v>1.1461634127965048</c:v>
                </c:pt>
                <c:pt idx="579">
                  <c:v>1.1690714672801061</c:v>
                </c:pt>
                <c:pt idx="580">
                  <c:v>1.1924379809723973</c:v>
                </c:pt>
                <c:pt idx="581">
                  <c:v>1.2162721172230477</c:v>
                </c:pt>
                <c:pt idx="582">
                  <c:v>1.2405832227624891</c:v>
                </c:pt>
                <c:pt idx="583">
                  <c:v>1.2653808313673387</c:v>
                </c:pt>
                <c:pt idx="584">
                  <c:v>1.290674667599168</c:v>
                </c:pt>
                <c:pt idx="585">
                  <c:v>1.3164746506180898</c:v>
                </c:pt>
                <c:pt idx="586">
                  <c:v>1.3427908980726531</c:v>
                </c:pt>
                <c:pt idx="587">
                  <c:v>1.36963373006758</c:v>
                </c:pt>
                <c:pt idx="588">
                  <c:v>1.3970136732108906</c:v>
                </c:pt>
                <c:pt idx="589">
                  <c:v>1.4249414647420104</c:v>
                </c:pt>
                <c:pt idx="590">
                  <c:v>1.4534280567424782</c:v>
                </c:pt>
                <c:pt idx="591">
                  <c:v>1.4824846204308999</c:v>
                </c:pt>
                <c:pt idx="592">
                  <c:v>1.5121225505438414</c:v>
                </c:pt>
                <c:pt idx="593">
                  <c:v>1.5423534698043735</c:v>
                </c:pt>
                <c:pt idx="594">
                  <c:v>1.5731892334800199</c:v>
                </c:pt>
                <c:pt idx="595">
                  <c:v>1.6046419340319018</c:v>
                </c:pt>
                <c:pt idx="596">
                  <c:v>1.6367239058568928</c:v>
                </c:pt>
                <c:pt idx="597">
                  <c:v>1.6694477301246569</c:v>
                </c:pt>
                <c:pt idx="598">
                  <c:v>1.7028262397114537</c:v>
                </c:pt>
                <c:pt idx="599">
                  <c:v>1.7368725242326519</c:v>
                </c:pt>
                <c:pt idx="600">
                  <c:v>1.7715999351759284</c:v>
                </c:pt>
                <c:pt idx="601">
                  <c:v>1.8070220911371535</c:v>
                </c:pt>
                <c:pt idx="602">
                  <c:v>1.8431528831610346</c:v>
                </c:pt>
                <c:pt idx="603">
                  <c:v>1.8800064801885905</c:v>
                </c:pt>
                <c:pt idx="604">
                  <c:v>1.9175973346136108</c:v>
                </c:pt>
                <c:pt idx="605">
                  <c:v>1.9559401879502738</c:v>
                </c:pt>
                <c:pt idx="606">
                  <c:v>1.9950500766141377</c:v>
                </c:pt>
                <c:pt idx="607">
                  <c:v>2.0349423378187859</c:v>
                </c:pt>
                <c:pt idx="608">
                  <c:v>2.0756326155904272</c:v>
                </c:pt>
                <c:pt idx="609">
                  <c:v>2.1171368669028183</c:v>
                </c:pt>
                <c:pt idx="610">
                  <c:v>2.1594713679349038</c:v>
                </c:pt>
                <c:pt idx="611">
                  <c:v>2.2026527204536408</c:v>
                </c:pt>
                <c:pt idx="612">
                  <c:v>2.246697858324505</c:v>
                </c:pt>
                <c:pt idx="613">
                  <c:v>2.291624054152221</c:v>
                </c:pt>
                <c:pt idx="614">
                  <c:v>2.3374489260543458</c:v>
                </c:pt>
                <c:pt idx="615">
                  <c:v>2.3841904445703381</c:v>
                </c:pt>
                <c:pt idx="616">
                  <c:v>2.4318669397088311</c:v>
                </c:pt>
                <c:pt idx="617">
                  <c:v>2.4804971081358782</c:v>
                </c:pt>
                <c:pt idx="618">
                  <c:v>2.5301000205069824</c:v>
                </c:pt>
                <c:pt idx="619">
                  <c:v>2.5806951289457931</c:v>
                </c:pt>
                <c:pt idx="620">
                  <c:v>2.6323022746723868</c:v>
                </c:pt>
                <c:pt idx="621">
                  <c:v>2.6849416957841465</c:v>
                </c:pt>
                <c:pt idx="622">
                  <c:v>2.7386340351922742</c:v>
                </c:pt>
                <c:pt idx="623">
                  <c:v>2.7934003487170509</c:v>
                </c:pt>
                <c:pt idx="624">
                  <c:v>2.8492621133450253</c:v>
                </c:pt>
                <c:pt idx="625">
                  <c:v>2.9062412356513674</c:v>
                </c:pt>
                <c:pt idx="626">
                  <c:v>2.9643600603906792</c:v>
                </c:pt>
                <c:pt idx="627">
                  <c:v>3.0236413792596522</c:v>
                </c:pt>
                <c:pt idx="628">
                  <c:v>3.0841084398349845</c:v>
                </c:pt>
                <c:pt idx="629">
                  <c:v>3.1457849546900865</c:v>
                </c:pt>
                <c:pt idx="630">
                  <c:v>3.2086951106941259</c:v>
                </c:pt>
                <c:pt idx="631">
                  <c:v>3.2728635784970801</c:v>
                </c:pt>
                <c:pt idx="632">
                  <c:v>3.3383155222044993</c:v>
                </c:pt>
                <c:pt idx="633">
                  <c:v>3.4050766092457891</c:v>
                </c:pt>
                <c:pt idx="634">
                  <c:v>3.4731730204398676</c:v>
                </c:pt>
                <c:pt idx="635">
                  <c:v>3.5426314602621578</c:v>
                </c:pt>
                <c:pt idx="636">
                  <c:v>3.6134791673169304</c:v>
                </c:pt>
                <c:pt idx="637">
                  <c:v>3.6857439250191093</c:v>
                </c:pt>
                <c:pt idx="638">
                  <c:v>3.7594540724897354</c:v>
                </c:pt>
                <c:pt idx="639">
                  <c:v>3.8346385156693414</c:v>
                </c:pt>
                <c:pt idx="640">
                  <c:v>3.9113267386536239</c:v>
                </c:pt>
                <c:pt idx="641">
                  <c:v>3.9895488152558274</c:v>
                </c:pt>
                <c:pt idx="642">
                  <c:v>4.0693354208004031</c:v>
                </c:pt>
                <c:pt idx="643">
                  <c:v>4.1507178441525463</c:v>
                </c:pt>
                <c:pt idx="644">
                  <c:v>4.2337279999883428</c:v>
                </c:pt>
                <c:pt idx="645">
                  <c:v>4.3183984413103245</c:v>
                </c:pt>
                <c:pt idx="646">
                  <c:v>4.4047623722133586</c:v>
                </c:pt>
                <c:pt idx="647">
                  <c:v>4.4928536609058627</c:v>
                </c:pt>
                <c:pt idx="648">
                  <c:v>4.5827068529914472</c:v>
                </c:pt>
                <c:pt idx="649">
                  <c:v>4.6743571850162224</c:v>
                </c:pt>
                <c:pt idx="650">
                  <c:v>4.767840598287048</c:v>
                </c:pt>
                <c:pt idx="651">
                  <c:v>4.8631937529661613</c:v>
                </c:pt>
                <c:pt idx="652">
                  <c:v>4.9604540424477168</c:v>
                </c:pt>
                <c:pt idx="653">
                  <c:v>5.0596596080218594</c:v>
                </c:pt>
                <c:pt idx="654">
                  <c:v>5.1608493538320968</c:v>
                </c:pt>
                <c:pt idx="655">
                  <c:v>5.2640629621318196</c:v>
                </c:pt>
                <c:pt idx="656">
                  <c:v>5.3693409088459818</c:v>
                </c:pt>
                <c:pt idx="657">
                  <c:v>5.4767244794440018</c:v>
                </c:pt>
                <c:pt idx="658">
                  <c:v>5.5862557851301506</c:v>
                </c:pt>
                <c:pt idx="659">
                  <c:v>5.6979777793577426</c:v>
                </c:pt>
                <c:pt idx="660">
                  <c:v>5.8119342746736367</c:v>
                </c:pt>
                <c:pt idx="661">
                  <c:v>5.9281699598996207</c:v>
                </c:pt>
                <c:pt idx="662">
                  <c:v>6.0467304176574359</c:v>
                </c:pt>
                <c:pt idx="663">
                  <c:v>6.1676621422443318</c:v>
                </c:pt>
                <c:pt idx="664">
                  <c:v>6.2910125578661056</c:v>
                </c:pt>
                <c:pt idx="665">
                  <c:v>6.4168300372348419</c:v>
                </c:pt>
                <c:pt idx="666">
                  <c:v>6.5451639205385987</c:v>
                </c:pt>
                <c:pt idx="667">
                  <c:v>6.6760645347905019</c:v>
                </c:pt>
                <c:pt idx="668">
                  <c:v>6.8095832135648324</c:v>
                </c:pt>
                <c:pt idx="669">
                  <c:v>6.9457723171278305</c:v>
                </c:pt>
                <c:pt idx="670">
                  <c:v>7.0846852529711501</c:v>
                </c:pt>
                <c:pt idx="671">
                  <c:v>7.2263764967559556</c:v>
                </c:pt>
                <c:pt idx="672">
                  <c:v>7.3709016136759375</c:v>
                </c:pt>
                <c:pt idx="673">
                  <c:v>7.5183172802475848</c:v>
                </c:pt>
                <c:pt idx="674">
                  <c:v>7.6686813065362589</c:v>
                </c:pt>
                <c:pt idx="675">
                  <c:v>7.8220526588268227</c:v>
                </c:pt>
                <c:pt idx="676">
                  <c:v>7.978491482747665</c:v>
                </c:pt>
                <c:pt idx="677">
                  <c:v>8.1380591268572218</c:v>
                </c:pt>
                <c:pt idx="678">
                  <c:v>8.3008181667022356</c:v>
                </c:pt>
                <c:pt idx="679">
                  <c:v>8.4668324293571917</c:v>
                </c:pt>
                <c:pt idx="680">
                  <c:v>8.6361670184545289</c:v>
                </c:pt>
                <c:pt idx="681">
                  <c:v>8.8088883397154962</c:v>
                </c:pt>
                <c:pt idx="682">
                  <c:v>8.9850641269915883</c:v>
                </c:pt>
                <c:pt idx="683">
                  <c:v>9.1647634688268731</c:v>
                </c:pt>
                <c:pt idx="684">
                  <c:v>9.3480568355514961</c:v>
                </c:pt>
                <c:pt idx="685">
                  <c:v>9.5350161069171389</c:v>
                </c:pt>
                <c:pt idx="686">
                  <c:v>9.725714600285146</c:v>
                </c:pt>
                <c:pt idx="687">
                  <c:v>9.9202270993784207</c:v>
                </c:pt>
                <c:pt idx="688">
                  <c:v>10.118629883608399</c:v>
                </c:pt>
                <c:pt idx="689">
                  <c:v>10.321000757988518</c:v>
                </c:pt>
                <c:pt idx="690">
                  <c:v>10.527419083646002</c:v>
                </c:pt>
                <c:pt idx="691">
                  <c:v>10.737965808943869</c:v>
                </c:pt>
                <c:pt idx="692">
                  <c:v>10.952723501225396</c:v>
                </c:pt>
                <c:pt idx="693">
                  <c:v>11.171776379193442</c:v>
                </c:pt>
                <c:pt idx="694">
                  <c:v>11.395210345937427</c:v>
                </c:pt>
                <c:pt idx="695">
                  <c:v>11.623113022620789</c:v>
                </c:pt>
                <c:pt idx="696">
                  <c:v>11.855573782842239</c:v>
                </c:pt>
                <c:pt idx="697">
                  <c:v>12.09268378768423</c:v>
                </c:pt>
                <c:pt idx="698">
                  <c:v>12.334536021462393</c:v>
                </c:pt>
              </c:numCache>
            </c:numRef>
          </c:yVal>
          <c:smooth val="1"/>
        </c:ser>
        <c:ser>
          <c:idx val="21"/>
          <c:order val="21"/>
          <c:tx>
            <c:strRef>
              <c:f>Calculations!$W$36</c:f>
              <c:strCache>
                <c:ptCount val="1"/>
                <c:pt idx="0">
                  <c:v>Zc21</c:v>
                </c:pt>
              </c:strCache>
            </c:strRef>
          </c:tx>
          <c:spPr>
            <a:ln w="12700">
              <a:solidFill>
                <a:srgbClr val="969696"/>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Calculations!$W$37:$W$735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2"/>
          <c:order val="22"/>
          <c:tx>
            <c:strRef>
              <c:f>Calculations!$X$36</c:f>
              <c:strCache>
                <c:ptCount val="1"/>
                <c:pt idx="0">
                  <c:v>Zc22</c:v>
                </c:pt>
              </c:strCache>
            </c:strRef>
          </c:tx>
          <c:spPr>
            <a:ln w="12700">
              <a:solidFill>
                <a:srgbClr val="CCFFCC"/>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Calculations!$X$37:$X$735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3"/>
          <c:order val="23"/>
          <c:tx>
            <c:strRef>
              <c:f>Calculations!$Y$36</c:f>
              <c:strCache>
                <c:ptCount val="1"/>
                <c:pt idx="0">
                  <c:v>Zc23</c:v>
                </c:pt>
              </c:strCache>
            </c:strRef>
          </c:tx>
          <c:spPr>
            <a:ln w="12700">
              <a:solidFill>
                <a:srgbClr val="CCFF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Calculations!$Y$37:$Y$735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4"/>
          <c:order val="24"/>
          <c:tx>
            <c:strRef>
              <c:f>Calculations!$Z$36</c:f>
              <c:strCache>
                <c:ptCount val="1"/>
                <c:pt idx="0">
                  <c:v>Zc24</c:v>
                </c:pt>
              </c:strCache>
            </c:strRef>
          </c:tx>
          <c:spPr>
            <a:ln w="12700">
              <a:solidFill>
                <a:srgbClr val="99CC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Calculations!$Z$37:$Z$735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5"/>
          <c:order val="25"/>
          <c:tx>
            <c:strRef>
              <c:f>Calculations!$AA$36</c:f>
              <c:strCache>
                <c:ptCount val="1"/>
                <c:pt idx="0">
                  <c:v>Zc25</c:v>
                </c:pt>
              </c:strCache>
            </c:strRef>
          </c:tx>
          <c:spPr>
            <a:ln w="12700">
              <a:solidFill>
                <a:srgbClr val="CC99FF"/>
              </a:solidFill>
              <a:prstDash val="solid"/>
            </a:ln>
          </c:spPr>
          <c:marker>
            <c:symbol val="none"/>
          </c:marker>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Calculations!$AA$37:$AA$735</c:f>
              <c:numCache>
                <c:formatCode>0.000E+00</c:formatCode>
                <c:ptCount val="699"/>
                <c:pt idx="0">
                  <c:v>1.0000000000000001E+50</c:v>
                </c:pt>
                <c:pt idx="1">
                  <c:v>1.0000000000000001E+50</c:v>
                </c:pt>
                <c:pt idx="2">
                  <c:v>1.0000000000000001E+50</c:v>
                </c:pt>
                <c:pt idx="3">
                  <c:v>1.0000000000000001E+50</c:v>
                </c:pt>
                <c:pt idx="4">
                  <c:v>1.0000000000000001E+50</c:v>
                </c:pt>
                <c:pt idx="5">
                  <c:v>1.0000000000000001E+50</c:v>
                </c:pt>
                <c:pt idx="6">
                  <c:v>1.0000000000000001E+50</c:v>
                </c:pt>
                <c:pt idx="7">
                  <c:v>1.0000000000000001E+50</c:v>
                </c:pt>
                <c:pt idx="8">
                  <c:v>1.0000000000000001E+50</c:v>
                </c:pt>
                <c:pt idx="9">
                  <c:v>1.0000000000000001E+50</c:v>
                </c:pt>
                <c:pt idx="10">
                  <c:v>1.0000000000000001E+50</c:v>
                </c:pt>
                <c:pt idx="11">
                  <c:v>1.0000000000000001E+50</c:v>
                </c:pt>
                <c:pt idx="12">
                  <c:v>1.0000000000000001E+50</c:v>
                </c:pt>
                <c:pt idx="13">
                  <c:v>1.0000000000000001E+50</c:v>
                </c:pt>
                <c:pt idx="14">
                  <c:v>1.0000000000000001E+50</c:v>
                </c:pt>
                <c:pt idx="15">
                  <c:v>1.0000000000000001E+50</c:v>
                </c:pt>
                <c:pt idx="16">
                  <c:v>1.0000000000000001E+50</c:v>
                </c:pt>
                <c:pt idx="17">
                  <c:v>1.0000000000000001E+50</c:v>
                </c:pt>
                <c:pt idx="18">
                  <c:v>1.0000000000000001E+50</c:v>
                </c:pt>
                <c:pt idx="19">
                  <c:v>1.0000000000000001E+50</c:v>
                </c:pt>
                <c:pt idx="20">
                  <c:v>1.0000000000000001E+50</c:v>
                </c:pt>
                <c:pt idx="21">
                  <c:v>1.0000000000000001E+50</c:v>
                </c:pt>
                <c:pt idx="22">
                  <c:v>1.0000000000000001E+50</c:v>
                </c:pt>
                <c:pt idx="23">
                  <c:v>1.0000000000000001E+50</c:v>
                </c:pt>
                <c:pt idx="24">
                  <c:v>1.0000000000000001E+50</c:v>
                </c:pt>
                <c:pt idx="25">
                  <c:v>1.0000000000000001E+50</c:v>
                </c:pt>
                <c:pt idx="26">
                  <c:v>1.0000000000000001E+50</c:v>
                </c:pt>
                <c:pt idx="27">
                  <c:v>1.0000000000000001E+50</c:v>
                </c:pt>
                <c:pt idx="28">
                  <c:v>1.0000000000000001E+50</c:v>
                </c:pt>
                <c:pt idx="29">
                  <c:v>1.0000000000000001E+50</c:v>
                </c:pt>
                <c:pt idx="30">
                  <c:v>1.0000000000000001E+50</c:v>
                </c:pt>
                <c:pt idx="31">
                  <c:v>1.0000000000000001E+50</c:v>
                </c:pt>
                <c:pt idx="32">
                  <c:v>1.0000000000000001E+50</c:v>
                </c:pt>
                <c:pt idx="33">
                  <c:v>1.0000000000000001E+50</c:v>
                </c:pt>
                <c:pt idx="34">
                  <c:v>1.0000000000000001E+50</c:v>
                </c:pt>
                <c:pt idx="35">
                  <c:v>1.0000000000000001E+50</c:v>
                </c:pt>
                <c:pt idx="36">
                  <c:v>1.0000000000000001E+50</c:v>
                </c:pt>
                <c:pt idx="37">
                  <c:v>1.0000000000000001E+50</c:v>
                </c:pt>
                <c:pt idx="38">
                  <c:v>1.0000000000000001E+50</c:v>
                </c:pt>
                <c:pt idx="39">
                  <c:v>1.0000000000000001E+50</c:v>
                </c:pt>
                <c:pt idx="40">
                  <c:v>1.0000000000000001E+50</c:v>
                </c:pt>
                <c:pt idx="41">
                  <c:v>1.0000000000000001E+50</c:v>
                </c:pt>
                <c:pt idx="42">
                  <c:v>1.0000000000000001E+50</c:v>
                </c:pt>
                <c:pt idx="43">
                  <c:v>1.0000000000000001E+50</c:v>
                </c:pt>
                <c:pt idx="44">
                  <c:v>1.0000000000000001E+50</c:v>
                </c:pt>
                <c:pt idx="45">
                  <c:v>1.0000000000000001E+50</c:v>
                </c:pt>
                <c:pt idx="46">
                  <c:v>1.0000000000000001E+50</c:v>
                </c:pt>
                <c:pt idx="47">
                  <c:v>1.0000000000000001E+50</c:v>
                </c:pt>
                <c:pt idx="48">
                  <c:v>1.0000000000000001E+50</c:v>
                </c:pt>
                <c:pt idx="49">
                  <c:v>1.0000000000000001E+50</c:v>
                </c:pt>
                <c:pt idx="50">
                  <c:v>1.0000000000000001E+50</c:v>
                </c:pt>
                <c:pt idx="51">
                  <c:v>1.0000000000000001E+50</c:v>
                </c:pt>
                <c:pt idx="52">
                  <c:v>1.0000000000000001E+50</c:v>
                </c:pt>
                <c:pt idx="53">
                  <c:v>1.0000000000000001E+50</c:v>
                </c:pt>
                <c:pt idx="54">
                  <c:v>1.0000000000000001E+50</c:v>
                </c:pt>
                <c:pt idx="55">
                  <c:v>1.0000000000000001E+50</c:v>
                </c:pt>
                <c:pt idx="56">
                  <c:v>1.0000000000000001E+50</c:v>
                </c:pt>
                <c:pt idx="57">
                  <c:v>1.0000000000000001E+50</c:v>
                </c:pt>
                <c:pt idx="58">
                  <c:v>1.0000000000000001E+50</c:v>
                </c:pt>
                <c:pt idx="59">
                  <c:v>1.0000000000000001E+50</c:v>
                </c:pt>
                <c:pt idx="60">
                  <c:v>1.0000000000000001E+50</c:v>
                </c:pt>
                <c:pt idx="61">
                  <c:v>1.0000000000000001E+50</c:v>
                </c:pt>
                <c:pt idx="62">
                  <c:v>1.0000000000000001E+50</c:v>
                </c:pt>
                <c:pt idx="63">
                  <c:v>1.0000000000000001E+50</c:v>
                </c:pt>
                <c:pt idx="64">
                  <c:v>1.0000000000000001E+50</c:v>
                </c:pt>
                <c:pt idx="65">
                  <c:v>1.0000000000000001E+50</c:v>
                </c:pt>
                <c:pt idx="66">
                  <c:v>1.0000000000000001E+50</c:v>
                </c:pt>
                <c:pt idx="67">
                  <c:v>1.0000000000000001E+50</c:v>
                </c:pt>
                <c:pt idx="68">
                  <c:v>1.0000000000000001E+50</c:v>
                </c:pt>
                <c:pt idx="69">
                  <c:v>1.0000000000000001E+50</c:v>
                </c:pt>
                <c:pt idx="70">
                  <c:v>1.0000000000000001E+50</c:v>
                </c:pt>
                <c:pt idx="71">
                  <c:v>1.0000000000000001E+50</c:v>
                </c:pt>
                <c:pt idx="72">
                  <c:v>1.0000000000000001E+50</c:v>
                </c:pt>
                <c:pt idx="73">
                  <c:v>1.0000000000000001E+50</c:v>
                </c:pt>
                <c:pt idx="74">
                  <c:v>1.0000000000000001E+50</c:v>
                </c:pt>
                <c:pt idx="75">
                  <c:v>1.0000000000000001E+50</c:v>
                </c:pt>
                <c:pt idx="76">
                  <c:v>1.0000000000000001E+50</c:v>
                </c:pt>
                <c:pt idx="77">
                  <c:v>1.0000000000000001E+50</c:v>
                </c:pt>
                <c:pt idx="78">
                  <c:v>1.0000000000000001E+50</c:v>
                </c:pt>
                <c:pt idx="79">
                  <c:v>1.0000000000000001E+50</c:v>
                </c:pt>
                <c:pt idx="80">
                  <c:v>1.0000000000000001E+50</c:v>
                </c:pt>
                <c:pt idx="81">
                  <c:v>1.0000000000000001E+50</c:v>
                </c:pt>
                <c:pt idx="82">
                  <c:v>1.0000000000000001E+50</c:v>
                </c:pt>
                <c:pt idx="83">
                  <c:v>1.0000000000000001E+50</c:v>
                </c:pt>
                <c:pt idx="84">
                  <c:v>1.0000000000000001E+50</c:v>
                </c:pt>
                <c:pt idx="85">
                  <c:v>1.0000000000000001E+50</c:v>
                </c:pt>
                <c:pt idx="86">
                  <c:v>1.0000000000000001E+50</c:v>
                </c:pt>
                <c:pt idx="87">
                  <c:v>1.0000000000000001E+50</c:v>
                </c:pt>
                <c:pt idx="88">
                  <c:v>1.0000000000000001E+50</c:v>
                </c:pt>
                <c:pt idx="89">
                  <c:v>1.0000000000000001E+50</c:v>
                </c:pt>
                <c:pt idx="90">
                  <c:v>1.0000000000000001E+50</c:v>
                </c:pt>
                <c:pt idx="91">
                  <c:v>1.0000000000000001E+50</c:v>
                </c:pt>
                <c:pt idx="92">
                  <c:v>1.0000000000000001E+50</c:v>
                </c:pt>
                <c:pt idx="93">
                  <c:v>1.0000000000000001E+50</c:v>
                </c:pt>
                <c:pt idx="94">
                  <c:v>1.0000000000000001E+50</c:v>
                </c:pt>
                <c:pt idx="95">
                  <c:v>1.0000000000000001E+50</c:v>
                </c:pt>
                <c:pt idx="96">
                  <c:v>1.0000000000000001E+50</c:v>
                </c:pt>
                <c:pt idx="97">
                  <c:v>1.0000000000000001E+50</c:v>
                </c:pt>
                <c:pt idx="98">
                  <c:v>1.0000000000000001E+50</c:v>
                </c:pt>
                <c:pt idx="99">
                  <c:v>1.0000000000000001E+50</c:v>
                </c:pt>
                <c:pt idx="100">
                  <c:v>1.0000000000000001E+50</c:v>
                </c:pt>
                <c:pt idx="101">
                  <c:v>1.0000000000000001E+50</c:v>
                </c:pt>
                <c:pt idx="102">
                  <c:v>1.0000000000000001E+50</c:v>
                </c:pt>
                <c:pt idx="103">
                  <c:v>1.0000000000000001E+50</c:v>
                </c:pt>
                <c:pt idx="104">
                  <c:v>1.0000000000000001E+50</c:v>
                </c:pt>
                <c:pt idx="105">
                  <c:v>1.0000000000000001E+50</c:v>
                </c:pt>
                <c:pt idx="106">
                  <c:v>1.0000000000000001E+50</c:v>
                </c:pt>
                <c:pt idx="107">
                  <c:v>1.0000000000000001E+50</c:v>
                </c:pt>
                <c:pt idx="108">
                  <c:v>1.0000000000000001E+50</c:v>
                </c:pt>
                <c:pt idx="109">
                  <c:v>1.0000000000000001E+50</c:v>
                </c:pt>
                <c:pt idx="110">
                  <c:v>1.0000000000000001E+50</c:v>
                </c:pt>
                <c:pt idx="111">
                  <c:v>1.0000000000000001E+50</c:v>
                </c:pt>
                <c:pt idx="112">
                  <c:v>1.0000000000000001E+50</c:v>
                </c:pt>
                <c:pt idx="113">
                  <c:v>1.0000000000000001E+50</c:v>
                </c:pt>
                <c:pt idx="114">
                  <c:v>1.0000000000000001E+50</c:v>
                </c:pt>
                <c:pt idx="115">
                  <c:v>1.0000000000000001E+50</c:v>
                </c:pt>
                <c:pt idx="116">
                  <c:v>1.0000000000000001E+50</c:v>
                </c:pt>
                <c:pt idx="117">
                  <c:v>1.0000000000000001E+50</c:v>
                </c:pt>
                <c:pt idx="118">
                  <c:v>1.0000000000000001E+50</c:v>
                </c:pt>
                <c:pt idx="119">
                  <c:v>1.0000000000000001E+50</c:v>
                </c:pt>
                <c:pt idx="120">
                  <c:v>1.0000000000000001E+50</c:v>
                </c:pt>
                <c:pt idx="121">
                  <c:v>1.0000000000000001E+50</c:v>
                </c:pt>
                <c:pt idx="122">
                  <c:v>1.0000000000000001E+50</c:v>
                </c:pt>
                <c:pt idx="123">
                  <c:v>1.0000000000000001E+50</c:v>
                </c:pt>
                <c:pt idx="124">
                  <c:v>1.0000000000000001E+50</c:v>
                </c:pt>
                <c:pt idx="125">
                  <c:v>1.0000000000000001E+50</c:v>
                </c:pt>
                <c:pt idx="126">
                  <c:v>1.0000000000000001E+50</c:v>
                </c:pt>
                <c:pt idx="127">
                  <c:v>1.0000000000000001E+50</c:v>
                </c:pt>
                <c:pt idx="128">
                  <c:v>1.0000000000000001E+50</c:v>
                </c:pt>
                <c:pt idx="129">
                  <c:v>1.0000000000000001E+50</c:v>
                </c:pt>
                <c:pt idx="130">
                  <c:v>1.0000000000000001E+50</c:v>
                </c:pt>
                <c:pt idx="131">
                  <c:v>1.0000000000000001E+50</c:v>
                </c:pt>
                <c:pt idx="132">
                  <c:v>1.0000000000000001E+50</c:v>
                </c:pt>
                <c:pt idx="133">
                  <c:v>1.0000000000000001E+50</c:v>
                </c:pt>
                <c:pt idx="134">
                  <c:v>1.0000000000000001E+50</c:v>
                </c:pt>
                <c:pt idx="135">
                  <c:v>1.0000000000000001E+50</c:v>
                </c:pt>
                <c:pt idx="136">
                  <c:v>1.0000000000000001E+50</c:v>
                </c:pt>
                <c:pt idx="137">
                  <c:v>1.0000000000000001E+50</c:v>
                </c:pt>
                <c:pt idx="138">
                  <c:v>1.0000000000000001E+50</c:v>
                </c:pt>
                <c:pt idx="139">
                  <c:v>1.0000000000000001E+50</c:v>
                </c:pt>
                <c:pt idx="140">
                  <c:v>1.0000000000000001E+50</c:v>
                </c:pt>
                <c:pt idx="141">
                  <c:v>1.0000000000000001E+50</c:v>
                </c:pt>
                <c:pt idx="142">
                  <c:v>1.0000000000000001E+50</c:v>
                </c:pt>
                <c:pt idx="143">
                  <c:v>1.0000000000000001E+50</c:v>
                </c:pt>
                <c:pt idx="144">
                  <c:v>1.0000000000000001E+50</c:v>
                </c:pt>
                <c:pt idx="145">
                  <c:v>1.0000000000000001E+50</c:v>
                </c:pt>
                <c:pt idx="146">
                  <c:v>1.0000000000000001E+50</c:v>
                </c:pt>
                <c:pt idx="147">
                  <c:v>1.0000000000000001E+50</c:v>
                </c:pt>
                <c:pt idx="148">
                  <c:v>1.0000000000000001E+50</c:v>
                </c:pt>
                <c:pt idx="149">
                  <c:v>1.0000000000000001E+50</c:v>
                </c:pt>
                <c:pt idx="150">
                  <c:v>1.0000000000000001E+50</c:v>
                </c:pt>
                <c:pt idx="151">
                  <c:v>1.0000000000000001E+50</c:v>
                </c:pt>
                <c:pt idx="152">
                  <c:v>1.0000000000000001E+50</c:v>
                </c:pt>
                <c:pt idx="153">
                  <c:v>1.0000000000000001E+50</c:v>
                </c:pt>
                <c:pt idx="154">
                  <c:v>1.0000000000000001E+50</c:v>
                </c:pt>
                <c:pt idx="155">
                  <c:v>1.0000000000000001E+50</c:v>
                </c:pt>
                <c:pt idx="156">
                  <c:v>1.0000000000000001E+50</c:v>
                </c:pt>
                <c:pt idx="157">
                  <c:v>1.0000000000000001E+50</c:v>
                </c:pt>
                <c:pt idx="158">
                  <c:v>1.0000000000000001E+50</c:v>
                </c:pt>
                <c:pt idx="159">
                  <c:v>1.0000000000000001E+50</c:v>
                </c:pt>
                <c:pt idx="160">
                  <c:v>1.0000000000000001E+50</c:v>
                </c:pt>
                <c:pt idx="161">
                  <c:v>1.0000000000000001E+50</c:v>
                </c:pt>
                <c:pt idx="162">
                  <c:v>1.0000000000000001E+50</c:v>
                </c:pt>
                <c:pt idx="163">
                  <c:v>1.0000000000000001E+50</c:v>
                </c:pt>
                <c:pt idx="164">
                  <c:v>1.0000000000000001E+50</c:v>
                </c:pt>
                <c:pt idx="165">
                  <c:v>1.0000000000000001E+50</c:v>
                </c:pt>
                <c:pt idx="166">
                  <c:v>1.0000000000000001E+50</c:v>
                </c:pt>
                <c:pt idx="167">
                  <c:v>1.0000000000000001E+50</c:v>
                </c:pt>
                <c:pt idx="168">
                  <c:v>1.0000000000000001E+50</c:v>
                </c:pt>
                <c:pt idx="169">
                  <c:v>1.0000000000000001E+50</c:v>
                </c:pt>
                <c:pt idx="170">
                  <c:v>1.0000000000000001E+50</c:v>
                </c:pt>
                <c:pt idx="171">
                  <c:v>1.0000000000000001E+50</c:v>
                </c:pt>
                <c:pt idx="172">
                  <c:v>1.0000000000000001E+50</c:v>
                </c:pt>
                <c:pt idx="173">
                  <c:v>1.0000000000000001E+50</c:v>
                </c:pt>
                <c:pt idx="174">
                  <c:v>1.0000000000000001E+50</c:v>
                </c:pt>
                <c:pt idx="175">
                  <c:v>1.0000000000000001E+50</c:v>
                </c:pt>
                <c:pt idx="176">
                  <c:v>1.0000000000000001E+50</c:v>
                </c:pt>
                <c:pt idx="177">
                  <c:v>1.0000000000000001E+50</c:v>
                </c:pt>
                <c:pt idx="178">
                  <c:v>1.0000000000000001E+50</c:v>
                </c:pt>
                <c:pt idx="179">
                  <c:v>1.0000000000000001E+50</c:v>
                </c:pt>
                <c:pt idx="180">
                  <c:v>1.0000000000000001E+50</c:v>
                </c:pt>
                <c:pt idx="181">
                  <c:v>1.0000000000000001E+50</c:v>
                </c:pt>
                <c:pt idx="182">
                  <c:v>1.0000000000000001E+50</c:v>
                </c:pt>
                <c:pt idx="183">
                  <c:v>1.0000000000000001E+50</c:v>
                </c:pt>
                <c:pt idx="184">
                  <c:v>1.0000000000000001E+50</c:v>
                </c:pt>
                <c:pt idx="185">
                  <c:v>1.0000000000000001E+50</c:v>
                </c:pt>
                <c:pt idx="186">
                  <c:v>1.0000000000000001E+50</c:v>
                </c:pt>
                <c:pt idx="187">
                  <c:v>1.0000000000000001E+50</c:v>
                </c:pt>
                <c:pt idx="188">
                  <c:v>1.0000000000000001E+50</c:v>
                </c:pt>
                <c:pt idx="189">
                  <c:v>1.0000000000000001E+50</c:v>
                </c:pt>
                <c:pt idx="190">
                  <c:v>1.0000000000000001E+50</c:v>
                </c:pt>
                <c:pt idx="191">
                  <c:v>1.0000000000000001E+50</c:v>
                </c:pt>
                <c:pt idx="192">
                  <c:v>1.0000000000000001E+50</c:v>
                </c:pt>
                <c:pt idx="193">
                  <c:v>1.0000000000000001E+50</c:v>
                </c:pt>
                <c:pt idx="194">
                  <c:v>1.0000000000000001E+50</c:v>
                </c:pt>
                <c:pt idx="195">
                  <c:v>1.0000000000000001E+50</c:v>
                </c:pt>
                <c:pt idx="196">
                  <c:v>1.0000000000000001E+50</c:v>
                </c:pt>
                <c:pt idx="197">
                  <c:v>1.0000000000000001E+50</c:v>
                </c:pt>
                <c:pt idx="198">
                  <c:v>1.0000000000000001E+50</c:v>
                </c:pt>
                <c:pt idx="199">
                  <c:v>1.0000000000000001E+50</c:v>
                </c:pt>
                <c:pt idx="200">
                  <c:v>1.0000000000000001E+50</c:v>
                </c:pt>
                <c:pt idx="201">
                  <c:v>1.0000000000000001E+50</c:v>
                </c:pt>
                <c:pt idx="202">
                  <c:v>1.0000000000000001E+50</c:v>
                </c:pt>
                <c:pt idx="203">
                  <c:v>1.0000000000000001E+50</c:v>
                </c:pt>
                <c:pt idx="204">
                  <c:v>1.0000000000000001E+50</c:v>
                </c:pt>
                <c:pt idx="205">
                  <c:v>1.0000000000000001E+50</c:v>
                </c:pt>
                <c:pt idx="206">
                  <c:v>1.0000000000000001E+50</c:v>
                </c:pt>
                <c:pt idx="207">
                  <c:v>1.0000000000000001E+50</c:v>
                </c:pt>
                <c:pt idx="208">
                  <c:v>1.0000000000000001E+50</c:v>
                </c:pt>
                <c:pt idx="209">
                  <c:v>1.0000000000000001E+50</c:v>
                </c:pt>
                <c:pt idx="210">
                  <c:v>1.0000000000000001E+50</c:v>
                </c:pt>
                <c:pt idx="211">
                  <c:v>1.0000000000000001E+50</c:v>
                </c:pt>
                <c:pt idx="212">
                  <c:v>1.0000000000000001E+50</c:v>
                </c:pt>
                <c:pt idx="213">
                  <c:v>1.0000000000000001E+50</c:v>
                </c:pt>
                <c:pt idx="214">
                  <c:v>1.0000000000000001E+50</c:v>
                </c:pt>
                <c:pt idx="215">
                  <c:v>1.0000000000000001E+50</c:v>
                </c:pt>
                <c:pt idx="216">
                  <c:v>1.0000000000000001E+50</c:v>
                </c:pt>
                <c:pt idx="217">
                  <c:v>1.0000000000000001E+50</c:v>
                </c:pt>
                <c:pt idx="218">
                  <c:v>1.0000000000000001E+50</c:v>
                </c:pt>
                <c:pt idx="219">
                  <c:v>1.0000000000000001E+50</c:v>
                </c:pt>
                <c:pt idx="220">
                  <c:v>1.0000000000000001E+50</c:v>
                </c:pt>
                <c:pt idx="221">
                  <c:v>1.0000000000000001E+50</c:v>
                </c:pt>
                <c:pt idx="222">
                  <c:v>1.0000000000000001E+50</c:v>
                </c:pt>
                <c:pt idx="223">
                  <c:v>1.0000000000000001E+50</c:v>
                </c:pt>
                <c:pt idx="224">
                  <c:v>1.0000000000000001E+50</c:v>
                </c:pt>
                <c:pt idx="225">
                  <c:v>1.0000000000000001E+50</c:v>
                </c:pt>
                <c:pt idx="226">
                  <c:v>1.0000000000000001E+50</c:v>
                </c:pt>
                <c:pt idx="227">
                  <c:v>1.0000000000000001E+50</c:v>
                </c:pt>
                <c:pt idx="228">
                  <c:v>1.0000000000000001E+50</c:v>
                </c:pt>
                <c:pt idx="229">
                  <c:v>1.0000000000000001E+50</c:v>
                </c:pt>
                <c:pt idx="230">
                  <c:v>1.0000000000000001E+50</c:v>
                </c:pt>
                <c:pt idx="231">
                  <c:v>1.0000000000000001E+50</c:v>
                </c:pt>
                <c:pt idx="232">
                  <c:v>1.0000000000000001E+50</c:v>
                </c:pt>
                <c:pt idx="233">
                  <c:v>1.0000000000000001E+50</c:v>
                </c:pt>
                <c:pt idx="234">
                  <c:v>1.0000000000000001E+50</c:v>
                </c:pt>
                <c:pt idx="235">
                  <c:v>1.0000000000000001E+50</c:v>
                </c:pt>
                <c:pt idx="236">
                  <c:v>1.0000000000000001E+50</c:v>
                </c:pt>
                <c:pt idx="237">
                  <c:v>1.0000000000000001E+50</c:v>
                </c:pt>
                <c:pt idx="238">
                  <c:v>1.0000000000000001E+50</c:v>
                </c:pt>
                <c:pt idx="239">
                  <c:v>1.0000000000000001E+50</c:v>
                </c:pt>
                <c:pt idx="240">
                  <c:v>1.0000000000000001E+50</c:v>
                </c:pt>
                <c:pt idx="241">
                  <c:v>1.0000000000000001E+50</c:v>
                </c:pt>
                <c:pt idx="242">
                  <c:v>1.0000000000000001E+50</c:v>
                </c:pt>
                <c:pt idx="243">
                  <c:v>1.0000000000000001E+50</c:v>
                </c:pt>
                <c:pt idx="244">
                  <c:v>1.0000000000000001E+50</c:v>
                </c:pt>
                <c:pt idx="245">
                  <c:v>1.0000000000000001E+50</c:v>
                </c:pt>
                <c:pt idx="246">
                  <c:v>1.0000000000000001E+50</c:v>
                </c:pt>
                <c:pt idx="247">
                  <c:v>1.0000000000000001E+50</c:v>
                </c:pt>
                <c:pt idx="248">
                  <c:v>1.0000000000000001E+50</c:v>
                </c:pt>
                <c:pt idx="249">
                  <c:v>1.0000000000000001E+50</c:v>
                </c:pt>
                <c:pt idx="250">
                  <c:v>1.0000000000000001E+50</c:v>
                </c:pt>
                <c:pt idx="251">
                  <c:v>1.0000000000000001E+50</c:v>
                </c:pt>
                <c:pt idx="252">
                  <c:v>1.0000000000000001E+50</c:v>
                </c:pt>
                <c:pt idx="253">
                  <c:v>1.0000000000000001E+50</c:v>
                </c:pt>
                <c:pt idx="254">
                  <c:v>1.0000000000000001E+50</c:v>
                </c:pt>
                <c:pt idx="255">
                  <c:v>1.0000000000000001E+50</c:v>
                </c:pt>
                <c:pt idx="256">
                  <c:v>1.0000000000000001E+50</c:v>
                </c:pt>
                <c:pt idx="257">
                  <c:v>1.0000000000000001E+50</c:v>
                </c:pt>
                <c:pt idx="258">
                  <c:v>1.0000000000000001E+50</c:v>
                </c:pt>
                <c:pt idx="259">
                  <c:v>1.0000000000000001E+50</c:v>
                </c:pt>
                <c:pt idx="260">
                  <c:v>1.0000000000000001E+50</c:v>
                </c:pt>
                <c:pt idx="261">
                  <c:v>1.0000000000000001E+50</c:v>
                </c:pt>
                <c:pt idx="262">
                  <c:v>1.0000000000000001E+50</c:v>
                </c:pt>
                <c:pt idx="263">
                  <c:v>1.0000000000000001E+50</c:v>
                </c:pt>
                <c:pt idx="264">
                  <c:v>1.0000000000000001E+50</c:v>
                </c:pt>
                <c:pt idx="265">
                  <c:v>1.0000000000000001E+50</c:v>
                </c:pt>
                <c:pt idx="266">
                  <c:v>1.0000000000000001E+50</c:v>
                </c:pt>
                <c:pt idx="267">
                  <c:v>1.0000000000000001E+50</c:v>
                </c:pt>
                <c:pt idx="268">
                  <c:v>1.0000000000000001E+50</c:v>
                </c:pt>
                <c:pt idx="269">
                  <c:v>1.0000000000000001E+50</c:v>
                </c:pt>
                <c:pt idx="270">
                  <c:v>1.0000000000000001E+50</c:v>
                </c:pt>
                <c:pt idx="271">
                  <c:v>1.0000000000000001E+50</c:v>
                </c:pt>
                <c:pt idx="272">
                  <c:v>1.0000000000000001E+50</c:v>
                </c:pt>
                <c:pt idx="273">
                  <c:v>1.0000000000000001E+50</c:v>
                </c:pt>
                <c:pt idx="274">
                  <c:v>1.0000000000000001E+50</c:v>
                </c:pt>
                <c:pt idx="275">
                  <c:v>1.0000000000000001E+50</c:v>
                </c:pt>
                <c:pt idx="276">
                  <c:v>1.0000000000000001E+50</c:v>
                </c:pt>
                <c:pt idx="277">
                  <c:v>1.0000000000000001E+50</c:v>
                </c:pt>
                <c:pt idx="278">
                  <c:v>1.0000000000000001E+50</c:v>
                </c:pt>
                <c:pt idx="279">
                  <c:v>1.0000000000000001E+50</c:v>
                </c:pt>
                <c:pt idx="280">
                  <c:v>1.0000000000000001E+50</c:v>
                </c:pt>
                <c:pt idx="281">
                  <c:v>1.0000000000000001E+50</c:v>
                </c:pt>
                <c:pt idx="282">
                  <c:v>1.0000000000000001E+50</c:v>
                </c:pt>
                <c:pt idx="283">
                  <c:v>1.0000000000000001E+50</c:v>
                </c:pt>
                <c:pt idx="284">
                  <c:v>1.0000000000000001E+50</c:v>
                </c:pt>
                <c:pt idx="285">
                  <c:v>1.0000000000000001E+50</c:v>
                </c:pt>
                <c:pt idx="286">
                  <c:v>1.0000000000000001E+50</c:v>
                </c:pt>
                <c:pt idx="287">
                  <c:v>1.0000000000000001E+50</c:v>
                </c:pt>
                <c:pt idx="288">
                  <c:v>1.0000000000000001E+50</c:v>
                </c:pt>
                <c:pt idx="289">
                  <c:v>1.0000000000000001E+50</c:v>
                </c:pt>
                <c:pt idx="290">
                  <c:v>1.0000000000000001E+50</c:v>
                </c:pt>
                <c:pt idx="291">
                  <c:v>1.0000000000000001E+50</c:v>
                </c:pt>
                <c:pt idx="292">
                  <c:v>1.0000000000000001E+50</c:v>
                </c:pt>
                <c:pt idx="293">
                  <c:v>1.0000000000000001E+50</c:v>
                </c:pt>
                <c:pt idx="294">
                  <c:v>1.0000000000000001E+50</c:v>
                </c:pt>
                <c:pt idx="295">
                  <c:v>1.0000000000000001E+50</c:v>
                </c:pt>
                <c:pt idx="296">
                  <c:v>1.0000000000000001E+50</c:v>
                </c:pt>
                <c:pt idx="297">
                  <c:v>1.0000000000000001E+50</c:v>
                </c:pt>
                <c:pt idx="298">
                  <c:v>1.0000000000000001E+50</c:v>
                </c:pt>
                <c:pt idx="299">
                  <c:v>1.0000000000000001E+50</c:v>
                </c:pt>
                <c:pt idx="300">
                  <c:v>1.0000000000000001E+50</c:v>
                </c:pt>
                <c:pt idx="301">
                  <c:v>1.0000000000000001E+50</c:v>
                </c:pt>
                <c:pt idx="302">
                  <c:v>1.0000000000000001E+50</c:v>
                </c:pt>
                <c:pt idx="303">
                  <c:v>1.0000000000000001E+50</c:v>
                </c:pt>
                <c:pt idx="304">
                  <c:v>1.0000000000000001E+50</c:v>
                </c:pt>
                <c:pt idx="305">
                  <c:v>1.0000000000000001E+50</c:v>
                </c:pt>
                <c:pt idx="306">
                  <c:v>1.0000000000000001E+50</c:v>
                </c:pt>
                <c:pt idx="307">
                  <c:v>1.0000000000000001E+50</c:v>
                </c:pt>
                <c:pt idx="308">
                  <c:v>1.0000000000000001E+50</c:v>
                </c:pt>
                <c:pt idx="309">
                  <c:v>1.0000000000000001E+50</c:v>
                </c:pt>
                <c:pt idx="310">
                  <c:v>1.0000000000000001E+50</c:v>
                </c:pt>
                <c:pt idx="311">
                  <c:v>1.0000000000000001E+50</c:v>
                </c:pt>
                <c:pt idx="312">
                  <c:v>1.0000000000000001E+50</c:v>
                </c:pt>
                <c:pt idx="313">
                  <c:v>1.0000000000000001E+50</c:v>
                </c:pt>
                <c:pt idx="314">
                  <c:v>1.0000000000000001E+50</c:v>
                </c:pt>
                <c:pt idx="315">
                  <c:v>1.0000000000000001E+50</c:v>
                </c:pt>
                <c:pt idx="316">
                  <c:v>1.0000000000000001E+50</c:v>
                </c:pt>
                <c:pt idx="317">
                  <c:v>1.0000000000000001E+50</c:v>
                </c:pt>
                <c:pt idx="318">
                  <c:v>1.0000000000000001E+50</c:v>
                </c:pt>
                <c:pt idx="319">
                  <c:v>1.0000000000000001E+50</c:v>
                </c:pt>
                <c:pt idx="320">
                  <c:v>1.0000000000000001E+50</c:v>
                </c:pt>
                <c:pt idx="321">
                  <c:v>1.0000000000000001E+50</c:v>
                </c:pt>
                <c:pt idx="322">
                  <c:v>1.0000000000000001E+50</c:v>
                </c:pt>
                <c:pt idx="323">
                  <c:v>1.0000000000000001E+50</c:v>
                </c:pt>
                <c:pt idx="324">
                  <c:v>1.0000000000000001E+50</c:v>
                </c:pt>
                <c:pt idx="325">
                  <c:v>1.0000000000000001E+50</c:v>
                </c:pt>
                <c:pt idx="326">
                  <c:v>1.0000000000000001E+50</c:v>
                </c:pt>
                <c:pt idx="327">
                  <c:v>1.0000000000000001E+50</c:v>
                </c:pt>
                <c:pt idx="328">
                  <c:v>1.0000000000000001E+50</c:v>
                </c:pt>
                <c:pt idx="329">
                  <c:v>1.0000000000000001E+50</c:v>
                </c:pt>
                <c:pt idx="330">
                  <c:v>1.0000000000000001E+50</c:v>
                </c:pt>
                <c:pt idx="331">
                  <c:v>1.0000000000000001E+50</c:v>
                </c:pt>
                <c:pt idx="332">
                  <c:v>1.0000000000000001E+50</c:v>
                </c:pt>
                <c:pt idx="333">
                  <c:v>1.0000000000000001E+50</c:v>
                </c:pt>
                <c:pt idx="334">
                  <c:v>1.0000000000000001E+50</c:v>
                </c:pt>
                <c:pt idx="335">
                  <c:v>1.0000000000000001E+50</c:v>
                </c:pt>
                <c:pt idx="336">
                  <c:v>1.0000000000000001E+50</c:v>
                </c:pt>
                <c:pt idx="337">
                  <c:v>1.0000000000000001E+50</c:v>
                </c:pt>
                <c:pt idx="338">
                  <c:v>1.0000000000000001E+50</c:v>
                </c:pt>
                <c:pt idx="339">
                  <c:v>1.0000000000000001E+50</c:v>
                </c:pt>
                <c:pt idx="340">
                  <c:v>1.0000000000000001E+50</c:v>
                </c:pt>
                <c:pt idx="341">
                  <c:v>1.0000000000000001E+50</c:v>
                </c:pt>
                <c:pt idx="342">
                  <c:v>1.0000000000000001E+50</c:v>
                </c:pt>
                <c:pt idx="343">
                  <c:v>1.0000000000000001E+50</c:v>
                </c:pt>
                <c:pt idx="344">
                  <c:v>1.0000000000000001E+50</c:v>
                </c:pt>
                <c:pt idx="345">
                  <c:v>1.0000000000000001E+50</c:v>
                </c:pt>
                <c:pt idx="346">
                  <c:v>1.0000000000000001E+50</c:v>
                </c:pt>
                <c:pt idx="347">
                  <c:v>1.0000000000000001E+50</c:v>
                </c:pt>
                <c:pt idx="348">
                  <c:v>1.0000000000000001E+50</c:v>
                </c:pt>
                <c:pt idx="349">
                  <c:v>1.0000000000000001E+50</c:v>
                </c:pt>
                <c:pt idx="350">
                  <c:v>1.0000000000000001E+50</c:v>
                </c:pt>
                <c:pt idx="351">
                  <c:v>1.0000000000000001E+50</c:v>
                </c:pt>
                <c:pt idx="352">
                  <c:v>1.0000000000000001E+50</c:v>
                </c:pt>
                <c:pt idx="353">
                  <c:v>1.0000000000000001E+50</c:v>
                </c:pt>
                <c:pt idx="354">
                  <c:v>1.0000000000000001E+50</c:v>
                </c:pt>
                <c:pt idx="355">
                  <c:v>1.0000000000000001E+50</c:v>
                </c:pt>
                <c:pt idx="356">
                  <c:v>1.0000000000000001E+50</c:v>
                </c:pt>
                <c:pt idx="357">
                  <c:v>1.0000000000000001E+50</c:v>
                </c:pt>
                <c:pt idx="358">
                  <c:v>1.0000000000000001E+50</c:v>
                </c:pt>
                <c:pt idx="359">
                  <c:v>1.0000000000000001E+50</c:v>
                </c:pt>
                <c:pt idx="360">
                  <c:v>1.0000000000000001E+50</c:v>
                </c:pt>
                <c:pt idx="361">
                  <c:v>1.0000000000000001E+50</c:v>
                </c:pt>
                <c:pt idx="362">
                  <c:v>1.0000000000000001E+50</c:v>
                </c:pt>
                <c:pt idx="363">
                  <c:v>1.0000000000000001E+50</c:v>
                </c:pt>
                <c:pt idx="364">
                  <c:v>1.0000000000000001E+50</c:v>
                </c:pt>
                <c:pt idx="365">
                  <c:v>1.0000000000000001E+50</c:v>
                </c:pt>
                <c:pt idx="366">
                  <c:v>1.0000000000000001E+50</c:v>
                </c:pt>
                <c:pt idx="367">
                  <c:v>1.0000000000000001E+50</c:v>
                </c:pt>
                <c:pt idx="368">
                  <c:v>1.0000000000000001E+50</c:v>
                </c:pt>
                <c:pt idx="369">
                  <c:v>1.0000000000000001E+50</c:v>
                </c:pt>
                <c:pt idx="370">
                  <c:v>1.0000000000000001E+50</c:v>
                </c:pt>
                <c:pt idx="371">
                  <c:v>1.0000000000000001E+50</c:v>
                </c:pt>
                <c:pt idx="372">
                  <c:v>1.0000000000000001E+50</c:v>
                </c:pt>
                <c:pt idx="373">
                  <c:v>1.0000000000000001E+50</c:v>
                </c:pt>
                <c:pt idx="374">
                  <c:v>1.0000000000000001E+50</c:v>
                </c:pt>
                <c:pt idx="375">
                  <c:v>1.0000000000000001E+50</c:v>
                </c:pt>
                <c:pt idx="376">
                  <c:v>1.0000000000000001E+50</c:v>
                </c:pt>
                <c:pt idx="377">
                  <c:v>1.0000000000000001E+50</c:v>
                </c:pt>
                <c:pt idx="378">
                  <c:v>1.0000000000000001E+50</c:v>
                </c:pt>
                <c:pt idx="379">
                  <c:v>1.0000000000000001E+50</c:v>
                </c:pt>
                <c:pt idx="380">
                  <c:v>1.0000000000000001E+50</c:v>
                </c:pt>
                <c:pt idx="381">
                  <c:v>1.0000000000000001E+50</c:v>
                </c:pt>
                <c:pt idx="382">
                  <c:v>1.0000000000000001E+50</c:v>
                </c:pt>
                <c:pt idx="383">
                  <c:v>1.0000000000000001E+50</c:v>
                </c:pt>
                <c:pt idx="384">
                  <c:v>1.0000000000000001E+50</c:v>
                </c:pt>
                <c:pt idx="385">
                  <c:v>1.0000000000000001E+50</c:v>
                </c:pt>
                <c:pt idx="386">
                  <c:v>1.0000000000000001E+50</c:v>
                </c:pt>
                <c:pt idx="387">
                  <c:v>1.0000000000000001E+50</c:v>
                </c:pt>
                <c:pt idx="388">
                  <c:v>1.0000000000000001E+50</c:v>
                </c:pt>
                <c:pt idx="389">
                  <c:v>1.0000000000000001E+50</c:v>
                </c:pt>
                <c:pt idx="390">
                  <c:v>1.0000000000000001E+50</c:v>
                </c:pt>
                <c:pt idx="391">
                  <c:v>1.0000000000000001E+50</c:v>
                </c:pt>
                <c:pt idx="392">
                  <c:v>1.0000000000000001E+50</c:v>
                </c:pt>
                <c:pt idx="393">
                  <c:v>1.0000000000000001E+50</c:v>
                </c:pt>
                <c:pt idx="394">
                  <c:v>1.0000000000000001E+50</c:v>
                </c:pt>
                <c:pt idx="395">
                  <c:v>1.0000000000000001E+50</c:v>
                </c:pt>
                <c:pt idx="396">
                  <c:v>1.0000000000000001E+50</c:v>
                </c:pt>
                <c:pt idx="397">
                  <c:v>1.0000000000000001E+50</c:v>
                </c:pt>
                <c:pt idx="398">
                  <c:v>1.0000000000000001E+50</c:v>
                </c:pt>
                <c:pt idx="399">
                  <c:v>1.0000000000000001E+50</c:v>
                </c:pt>
                <c:pt idx="400">
                  <c:v>1.0000000000000001E+50</c:v>
                </c:pt>
                <c:pt idx="401">
                  <c:v>1.0000000000000001E+50</c:v>
                </c:pt>
                <c:pt idx="402">
                  <c:v>1.0000000000000001E+50</c:v>
                </c:pt>
                <c:pt idx="403">
                  <c:v>1.0000000000000001E+50</c:v>
                </c:pt>
                <c:pt idx="404">
                  <c:v>1.0000000000000001E+50</c:v>
                </c:pt>
                <c:pt idx="405">
                  <c:v>1.0000000000000001E+50</c:v>
                </c:pt>
                <c:pt idx="406">
                  <c:v>1.0000000000000001E+50</c:v>
                </c:pt>
                <c:pt idx="407">
                  <c:v>1.0000000000000001E+50</c:v>
                </c:pt>
                <c:pt idx="408">
                  <c:v>1.0000000000000001E+50</c:v>
                </c:pt>
                <c:pt idx="409">
                  <c:v>1.0000000000000001E+50</c:v>
                </c:pt>
                <c:pt idx="410">
                  <c:v>1.0000000000000001E+50</c:v>
                </c:pt>
                <c:pt idx="411">
                  <c:v>1.0000000000000001E+50</c:v>
                </c:pt>
                <c:pt idx="412">
                  <c:v>1.0000000000000001E+50</c:v>
                </c:pt>
                <c:pt idx="413">
                  <c:v>1.0000000000000001E+50</c:v>
                </c:pt>
                <c:pt idx="414">
                  <c:v>1.0000000000000001E+50</c:v>
                </c:pt>
                <c:pt idx="415">
                  <c:v>1.0000000000000001E+50</c:v>
                </c:pt>
                <c:pt idx="416">
                  <c:v>1.0000000000000001E+50</c:v>
                </c:pt>
                <c:pt idx="417">
                  <c:v>1.0000000000000001E+50</c:v>
                </c:pt>
                <c:pt idx="418">
                  <c:v>1.0000000000000001E+50</c:v>
                </c:pt>
                <c:pt idx="419">
                  <c:v>1.0000000000000001E+50</c:v>
                </c:pt>
                <c:pt idx="420">
                  <c:v>1.0000000000000001E+50</c:v>
                </c:pt>
                <c:pt idx="421">
                  <c:v>1.0000000000000001E+50</c:v>
                </c:pt>
                <c:pt idx="422">
                  <c:v>1.0000000000000001E+50</c:v>
                </c:pt>
                <c:pt idx="423">
                  <c:v>1.0000000000000001E+50</c:v>
                </c:pt>
                <c:pt idx="424">
                  <c:v>1.0000000000000001E+50</c:v>
                </c:pt>
                <c:pt idx="425">
                  <c:v>1.0000000000000001E+50</c:v>
                </c:pt>
                <c:pt idx="426">
                  <c:v>1.0000000000000001E+50</c:v>
                </c:pt>
                <c:pt idx="427">
                  <c:v>1.0000000000000001E+50</c:v>
                </c:pt>
                <c:pt idx="428">
                  <c:v>1.0000000000000001E+50</c:v>
                </c:pt>
                <c:pt idx="429">
                  <c:v>1.0000000000000001E+50</c:v>
                </c:pt>
                <c:pt idx="430">
                  <c:v>1.0000000000000001E+50</c:v>
                </c:pt>
                <c:pt idx="431">
                  <c:v>1.0000000000000001E+50</c:v>
                </c:pt>
                <c:pt idx="432">
                  <c:v>1.0000000000000001E+50</c:v>
                </c:pt>
                <c:pt idx="433">
                  <c:v>1.0000000000000001E+50</c:v>
                </c:pt>
                <c:pt idx="434">
                  <c:v>1.0000000000000001E+50</c:v>
                </c:pt>
                <c:pt idx="435">
                  <c:v>1.0000000000000001E+50</c:v>
                </c:pt>
                <c:pt idx="436">
                  <c:v>1.0000000000000001E+50</c:v>
                </c:pt>
                <c:pt idx="437">
                  <c:v>1.0000000000000001E+50</c:v>
                </c:pt>
                <c:pt idx="438">
                  <c:v>1.0000000000000001E+50</c:v>
                </c:pt>
                <c:pt idx="439">
                  <c:v>1.0000000000000001E+50</c:v>
                </c:pt>
                <c:pt idx="440">
                  <c:v>1.0000000000000001E+50</c:v>
                </c:pt>
                <c:pt idx="441">
                  <c:v>1.0000000000000001E+50</c:v>
                </c:pt>
                <c:pt idx="442">
                  <c:v>1.0000000000000001E+50</c:v>
                </c:pt>
                <c:pt idx="443">
                  <c:v>1.0000000000000001E+50</c:v>
                </c:pt>
                <c:pt idx="444">
                  <c:v>1.0000000000000001E+50</c:v>
                </c:pt>
                <c:pt idx="445">
                  <c:v>1.0000000000000001E+50</c:v>
                </c:pt>
                <c:pt idx="446">
                  <c:v>1.0000000000000001E+50</c:v>
                </c:pt>
                <c:pt idx="447">
                  <c:v>1.0000000000000001E+50</c:v>
                </c:pt>
                <c:pt idx="448">
                  <c:v>1.0000000000000001E+50</c:v>
                </c:pt>
                <c:pt idx="449">
                  <c:v>1.0000000000000001E+50</c:v>
                </c:pt>
                <c:pt idx="450">
                  <c:v>1.0000000000000001E+50</c:v>
                </c:pt>
                <c:pt idx="451">
                  <c:v>1.0000000000000001E+50</c:v>
                </c:pt>
                <c:pt idx="452">
                  <c:v>1.0000000000000001E+50</c:v>
                </c:pt>
                <c:pt idx="453">
                  <c:v>1.0000000000000001E+50</c:v>
                </c:pt>
                <c:pt idx="454">
                  <c:v>1.0000000000000001E+50</c:v>
                </c:pt>
                <c:pt idx="455">
                  <c:v>1.0000000000000001E+50</c:v>
                </c:pt>
                <c:pt idx="456">
                  <c:v>1.0000000000000001E+50</c:v>
                </c:pt>
                <c:pt idx="457">
                  <c:v>1.0000000000000001E+50</c:v>
                </c:pt>
                <c:pt idx="458">
                  <c:v>1.0000000000000001E+50</c:v>
                </c:pt>
                <c:pt idx="459">
                  <c:v>1.0000000000000001E+50</c:v>
                </c:pt>
                <c:pt idx="460">
                  <c:v>1.0000000000000001E+50</c:v>
                </c:pt>
                <c:pt idx="461">
                  <c:v>1.0000000000000001E+50</c:v>
                </c:pt>
                <c:pt idx="462">
                  <c:v>1.0000000000000001E+50</c:v>
                </c:pt>
                <c:pt idx="463">
                  <c:v>1.0000000000000001E+50</c:v>
                </c:pt>
                <c:pt idx="464">
                  <c:v>1.0000000000000001E+50</c:v>
                </c:pt>
                <c:pt idx="465">
                  <c:v>1.0000000000000001E+50</c:v>
                </c:pt>
                <c:pt idx="466">
                  <c:v>1.0000000000000001E+50</c:v>
                </c:pt>
                <c:pt idx="467">
                  <c:v>1.0000000000000001E+50</c:v>
                </c:pt>
                <c:pt idx="468">
                  <c:v>1.0000000000000001E+50</c:v>
                </c:pt>
                <c:pt idx="469">
                  <c:v>1.0000000000000001E+50</c:v>
                </c:pt>
                <c:pt idx="470">
                  <c:v>1.0000000000000001E+50</c:v>
                </c:pt>
                <c:pt idx="471">
                  <c:v>1.0000000000000001E+50</c:v>
                </c:pt>
                <c:pt idx="472">
                  <c:v>1.0000000000000001E+50</c:v>
                </c:pt>
                <c:pt idx="473">
                  <c:v>1.0000000000000001E+50</c:v>
                </c:pt>
                <c:pt idx="474">
                  <c:v>1.0000000000000001E+50</c:v>
                </c:pt>
                <c:pt idx="475">
                  <c:v>1.0000000000000001E+50</c:v>
                </c:pt>
                <c:pt idx="476">
                  <c:v>1.0000000000000001E+50</c:v>
                </c:pt>
                <c:pt idx="477">
                  <c:v>1.0000000000000001E+50</c:v>
                </c:pt>
                <c:pt idx="478">
                  <c:v>1.0000000000000001E+50</c:v>
                </c:pt>
                <c:pt idx="479">
                  <c:v>1.0000000000000001E+50</c:v>
                </c:pt>
                <c:pt idx="480">
                  <c:v>1.0000000000000001E+50</c:v>
                </c:pt>
                <c:pt idx="481">
                  <c:v>1.0000000000000001E+50</c:v>
                </c:pt>
                <c:pt idx="482">
                  <c:v>1.0000000000000001E+50</c:v>
                </c:pt>
                <c:pt idx="483">
                  <c:v>1.0000000000000001E+50</c:v>
                </c:pt>
                <c:pt idx="484">
                  <c:v>1.0000000000000001E+50</c:v>
                </c:pt>
                <c:pt idx="485">
                  <c:v>1.0000000000000001E+50</c:v>
                </c:pt>
                <c:pt idx="486">
                  <c:v>1.0000000000000001E+50</c:v>
                </c:pt>
                <c:pt idx="487">
                  <c:v>1.0000000000000001E+50</c:v>
                </c:pt>
                <c:pt idx="488">
                  <c:v>1.0000000000000001E+50</c:v>
                </c:pt>
                <c:pt idx="489">
                  <c:v>1.0000000000000001E+50</c:v>
                </c:pt>
                <c:pt idx="490">
                  <c:v>1.0000000000000001E+50</c:v>
                </c:pt>
                <c:pt idx="491">
                  <c:v>1.0000000000000001E+50</c:v>
                </c:pt>
                <c:pt idx="492">
                  <c:v>1.0000000000000001E+50</c:v>
                </c:pt>
                <c:pt idx="493">
                  <c:v>1.0000000000000001E+50</c:v>
                </c:pt>
                <c:pt idx="494">
                  <c:v>1.0000000000000001E+50</c:v>
                </c:pt>
                <c:pt idx="495">
                  <c:v>1.0000000000000001E+50</c:v>
                </c:pt>
                <c:pt idx="496">
                  <c:v>1.0000000000000001E+50</c:v>
                </c:pt>
                <c:pt idx="497">
                  <c:v>1.0000000000000001E+50</c:v>
                </c:pt>
                <c:pt idx="498">
                  <c:v>1.0000000000000001E+50</c:v>
                </c:pt>
                <c:pt idx="499">
                  <c:v>1.0000000000000001E+50</c:v>
                </c:pt>
                <c:pt idx="500">
                  <c:v>1.0000000000000001E+50</c:v>
                </c:pt>
                <c:pt idx="501">
                  <c:v>1.0000000000000001E+50</c:v>
                </c:pt>
                <c:pt idx="502">
                  <c:v>1.0000000000000001E+50</c:v>
                </c:pt>
                <c:pt idx="503">
                  <c:v>1.0000000000000001E+50</c:v>
                </c:pt>
                <c:pt idx="504">
                  <c:v>1.0000000000000001E+50</c:v>
                </c:pt>
                <c:pt idx="505">
                  <c:v>1.0000000000000001E+50</c:v>
                </c:pt>
                <c:pt idx="506">
                  <c:v>1.0000000000000001E+50</c:v>
                </c:pt>
                <c:pt idx="507">
                  <c:v>1.0000000000000001E+50</c:v>
                </c:pt>
                <c:pt idx="508">
                  <c:v>1.0000000000000001E+50</c:v>
                </c:pt>
                <c:pt idx="509">
                  <c:v>1.0000000000000001E+50</c:v>
                </c:pt>
                <c:pt idx="510">
                  <c:v>1.0000000000000001E+50</c:v>
                </c:pt>
                <c:pt idx="511">
                  <c:v>1.0000000000000001E+50</c:v>
                </c:pt>
                <c:pt idx="512">
                  <c:v>1.0000000000000001E+50</c:v>
                </c:pt>
                <c:pt idx="513">
                  <c:v>1.0000000000000001E+50</c:v>
                </c:pt>
                <c:pt idx="514">
                  <c:v>1.0000000000000001E+50</c:v>
                </c:pt>
                <c:pt idx="515">
                  <c:v>1.0000000000000001E+50</c:v>
                </c:pt>
                <c:pt idx="516">
                  <c:v>1.0000000000000001E+50</c:v>
                </c:pt>
                <c:pt idx="517">
                  <c:v>1.0000000000000001E+50</c:v>
                </c:pt>
                <c:pt idx="518">
                  <c:v>1.0000000000000001E+50</c:v>
                </c:pt>
                <c:pt idx="519">
                  <c:v>1.0000000000000001E+50</c:v>
                </c:pt>
                <c:pt idx="520">
                  <c:v>1.0000000000000001E+50</c:v>
                </c:pt>
                <c:pt idx="521">
                  <c:v>1.0000000000000001E+50</c:v>
                </c:pt>
                <c:pt idx="522">
                  <c:v>1.0000000000000001E+50</c:v>
                </c:pt>
                <c:pt idx="523">
                  <c:v>1.0000000000000001E+50</c:v>
                </c:pt>
                <c:pt idx="524">
                  <c:v>1.0000000000000001E+50</c:v>
                </c:pt>
                <c:pt idx="525">
                  <c:v>1.0000000000000001E+50</c:v>
                </c:pt>
                <c:pt idx="526">
                  <c:v>1.0000000000000001E+50</c:v>
                </c:pt>
                <c:pt idx="527">
                  <c:v>1.0000000000000001E+50</c:v>
                </c:pt>
                <c:pt idx="528">
                  <c:v>1.0000000000000001E+50</c:v>
                </c:pt>
                <c:pt idx="529">
                  <c:v>1.0000000000000001E+50</c:v>
                </c:pt>
                <c:pt idx="530">
                  <c:v>1.0000000000000001E+50</c:v>
                </c:pt>
                <c:pt idx="531">
                  <c:v>1.0000000000000001E+50</c:v>
                </c:pt>
                <c:pt idx="532">
                  <c:v>1.0000000000000001E+50</c:v>
                </c:pt>
                <c:pt idx="533">
                  <c:v>1.0000000000000001E+50</c:v>
                </c:pt>
                <c:pt idx="534">
                  <c:v>1.0000000000000001E+50</c:v>
                </c:pt>
                <c:pt idx="535">
                  <c:v>1.0000000000000001E+50</c:v>
                </c:pt>
                <c:pt idx="536">
                  <c:v>1.0000000000000001E+50</c:v>
                </c:pt>
                <c:pt idx="537">
                  <c:v>1.0000000000000001E+50</c:v>
                </c:pt>
                <c:pt idx="538">
                  <c:v>1.0000000000000001E+50</c:v>
                </c:pt>
                <c:pt idx="539">
                  <c:v>1.0000000000000001E+50</c:v>
                </c:pt>
                <c:pt idx="540">
                  <c:v>1.0000000000000001E+50</c:v>
                </c:pt>
                <c:pt idx="541">
                  <c:v>1.0000000000000001E+50</c:v>
                </c:pt>
                <c:pt idx="542">
                  <c:v>1.0000000000000001E+50</c:v>
                </c:pt>
                <c:pt idx="543">
                  <c:v>1.0000000000000001E+50</c:v>
                </c:pt>
                <c:pt idx="544">
                  <c:v>1.0000000000000001E+50</c:v>
                </c:pt>
                <c:pt idx="545">
                  <c:v>1.0000000000000001E+50</c:v>
                </c:pt>
                <c:pt idx="546">
                  <c:v>1.0000000000000001E+50</c:v>
                </c:pt>
                <c:pt idx="547">
                  <c:v>1.0000000000000001E+50</c:v>
                </c:pt>
                <c:pt idx="548">
                  <c:v>1.0000000000000001E+50</c:v>
                </c:pt>
                <c:pt idx="549">
                  <c:v>1.0000000000000001E+50</c:v>
                </c:pt>
                <c:pt idx="550">
                  <c:v>1.0000000000000001E+50</c:v>
                </c:pt>
                <c:pt idx="551">
                  <c:v>1.0000000000000001E+50</c:v>
                </c:pt>
                <c:pt idx="552">
                  <c:v>1.0000000000000001E+50</c:v>
                </c:pt>
                <c:pt idx="553">
                  <c:v>1.0000000000000001E+50</c:v>
                </c:pt>
                <c:pt idx="554">
                  <c:v>1.0000000000000001E+50</c:v>
                </c:pt>
                <c:pt idx="555">
                  <c:v>1.0000000000000001E+50</c:v>
                </c:pt>
                <c:pt idx="556">
                  <c:v>1.0000000000000001E+50</c:v>
                </c:pt>
                <c:pt idx="557">
                  <c:v>1.0000000000000001E+50</c:v>
                </c:pt>
                <c:pt idx="558">
                  <c:v>1.0000000000000001E+50</c:v>
                </c:pt>
                <c:pt idx="559">
                  <c:v>1.0000000000000001E+50</c:v>
                </c:pt>
                <c:pt idx="560">
                  <c:v>1.0000000000000001E+50</c:v>
                </c:pt>
                <c:pt idx="561">
                  <c:v>1.0000000000000001E+50</c:v>
                </c:pt>
                <c:pt idx="562">
                  <c:v>1.0000000000000001E+50</c:v>
                </c:pt>
                <c:pt idx="563">
                  <c:v>1.0000000000000001E+50</c:v>
                </c:pt>
                <c:pt idx="564">
                  <c:v>1.0000000000000001E+50</c:v>
                </c:pt>
                <c:pt idx="565">
                  <c:v>1.0000000000000001E+50</c:v>
                </c:pt>
                <c:pt idx="566">
                  <c:v>1.0000000000000001E+50</c:v>
                </c:pt>
                <c:pt idx="567">
                  <c:v>1.0000000000000001E+50</c:v>
                </c:pt>
                <c:pt idx="568">
                  <c:v>1.0000000000000001E+50</c:v>
                </c:pt>
                <c:pt idx="569">
                  <c:v>1.0000000000000001E+50</c:v>
                </c:pt>
                <c:pt idx="570">
                  <c:v>1.0000000000000001E+50</c:v>
                </c:pt>
                <c:pt idx="571">
                  <c:v>1.0000000000000001E+50</c:v>
                </c:pt>
                <c:pt idx="572">
                  <c:v>1.0000000000000001E+50</c:v>
                </c:pt>
                <c:pt idx="573">
                  <c:v>1.0000000000000001E+50</c:v>
                </c:pt>
                <c:pt idx="574">
                  <c:v>1.0000000000000001E+50</c:v>
                </c:pt>
                <c:pt idx="575">
                  <c:v>1.0000000000000001E+50</c:v>
                </c:pt>
                <c:pt idx="576">
                  <c:v>1.0000000000000001E+50</c:v>
                </c:pt>
                <c:pt idx="577">
                  <c:v>1.0000000000000001E+50</c:v>
                </c:pt>
                <c:pt idx="578">
                  <c:v>1.0000000000000001E+50</c:v>
                </c:pt>
                <c:pt idx="579">
                  <c:v>1.0000000000000001E+50</c:v>
                </c:pt>
                <c:pt idx="580">
                  <c:v>1.0000000000000001E+50</c:v>
                </c:pt>
                <c:pt idx="581">
                  <c:v>1.0000000000000001E+50</c:v>
                </c:pt>
                <c:pt idx="582">
                  <c:v>1.0000000000000001E+50</c:v>
                </c:pt>
                <c:pt idx="583">
                  <c:v>1.0000000000000001E+50</c:v>
                </c:pt>
                <c:pt idx="584">
                  <c:v>1.0000000000000001E+50</c:v>
                </c:pt>
                <c:pt idx="585">
                  <c:v>1.0000000000000001E+50</c:v>
                </c:pt>
                <c:pt idx="586">
                  <c:v>1.0000000000000001E+50</c:v>
                </c:pt>
                <c:pt idx="587">
                  <c:v>1.0000000000000001E+50</c:v>
                </c:pt>
                <c:pt idx="588">
                  <c:v>1.0000000000000001E+50</c:v>
                </c:pt>
                <c:pt idx="589">
                  <c:v>1.0000000000000001E+50</c:v>
                </c:pt>
                <c:pt idx="590">
                  <c:v>1.0000000000000001E+50</c:v>
                </c:pt>
                <c:pt idx="591">
                  <c:v>1.0000000000000001E+50</c:v>
                </c:pt>
                <c:pt idx="592">
                  <c:v>1.0000000000000001E+50</c:v>
                </c:pt>
                <c:pt idx="593">
                  <c:v>1.0000000000000001E+50</c:v>
                </c:pt>
                <c:pt idx="594">
                  <c:v>1.0000000000000001E+50</c:v>
                </c:pt>
                <c:pt idx="595">
                  <c:v>1.0000000000000001E+50</c:v>
                </c:pt>
                <c:pt idx="596">
                  <c:v>1.0000000000000001E+50</c:v>
                </c:pt>
                <c:pt idx="597">
                  <c:v>1.0000000000000001E+50</c:v>
                </c:pt>
                <c:pt idx="598">
                  <c:v>1.0000000000000001E+50</c:v>
                </c:pt>
                <c:pt idx="599">
                  <c:v>1.0000000000000001E+50</c:v>
                </c:pt>
                <c:pt idx="600">
                  <c:v>1.0000000000000001E+50</c:v>
                </c:pt>
                <c:pt idx="601">
                  <c:v>1.0000000000000001E+50</c:v>
                </c:pt>
                <c:pt idx="602">
                  <c:v>1.0000000000000001E+50</c:v>
                </c:pt>
                <c:pt idx="603">
                  <c:v>1.0000000000000001E+50</c:v>
                </c:pt>
                <c:pt idx="604">
                  <c:v>1.0000000000000001E+50</c:v>
                </c:pt>
                <c:pt idx="605">
                  <c:v>1.0000000000000001E+50</c:v>
                </c:pt>
                <c:pt idx="606">
                  <c:v>1.0000000000000001E+50</c:v>
                </c:pt>
                <c:pt idx="607">
                  <c:v>1.0000000000000001E+50</c:v>
                </c:pt>
                <c:pt idx="608">
                  <c:v>1.0000000000000001E+50</c:v>
                </c:pt>
                <c:pt idx="609">
                  <c:v>1.0000000000000001E+50</c:v>
                </c:pt>
                <c:pt idx="610">
                  <c:v>1.0000000000000001E+50</c:v>
                </c:pt>
                <c:pt idx="611">
                  <c:v>1.0000000000000001E+50</c:v>
                </c:pt>
                <c:pt idx="612">
                  <c:v>1.0000000000000001E+50</c:v>
                </c:pt>
                <c:pt idx="613">
                  <c:v>1.0000000000000001E+50</c:v>
                </c:pt>
                <c:pt idx="614">
                  <c:v>1.0000000000000001E+50</c:v>
                </c:pt>
                <c:pt idx="615">
                  <c:v>1.0000000000000001E+50</c:v>
                </c:pt>
                <c:pt idx="616">
                  <c:v>1.0000000000000001E+50</c:v>
                </c:pt>
                <c:pt idx="617">
                  <c:v>1.0000000000000001E+50</c:v>
                </c:pt>
                <c:pt idx="618">
                  <c:v>1.0000000000000001E+50</c:v>
                </c:pt>
                <c:pt idx="619">
                  <c:v>1.0000000000000001E+50</c:v>
                </c:pt>
                <c:pt idx="620">
                  <c:v>1.0000000000000001E+50</c:v>
                </c:pt>
                <c:pt idx="621">
                  <c:v>1.0000000000000001E+50</c:v>
                </c:pt>
                <c:pt idx="622">
                  <c:v>1.0000000000000001E+50</c:v>
                </c:pt>
                <c:pt idx="623">
                  <c:v>1.0000000000000001E+50</c:v>
                </c:pt>
                <c:pt idx="624">
                  <c:v>1.0000000000000001E+50</c:v>
                </c:pt>
                <c:pt idx="625">
                  <c:v>1.0000000000000001E+50</c:v>
                </c:pt>
                <c:pt idx="626">
                  <c:v>1.0000000000000001E+50</c:v>
                </c:pt>
                <c:pt idx="627">
                  <c:v>1.0000000000000001E+50</c:v>
                </c:pt>
                <c:pt idx="628">
                  <c:v>1.0000000000000001E+50</c:v>
                </c:pt>
                <c:pt idx="629">
                  <c:v>1.0000000000000001E+50</c:v>
                </c:pt>
                <c:pt idx="630">
                  <c:v>1.0000000000000001E+50</c:v>
                </c:pt>
                <c:pt idx="631">
                  <c:v>1.0000000000000001E+50</c:v>
                </c:pt>
                <c:pt idx="632">
                  <c:v>1.0000000000000001E+50</c:v>
                </c:pt>
                <c:pt idx="633">
                  <c:v>1.0000000000000001E+50</c:v>
                </c:pt>
                <c:pt idx="634">
                  <c:v>1.0000000000000001E+50</c:v>
                </c:pt>
                <c:pt idx="635">
                  <c:v>1.0000000000000001E+50</c:v>
                </c:pt>
                <c:pt idx="636">
                  <c:v>1.0000000000000001E+50</c:v>
                </c:pt>
                <c:pt idx="637">
                  <c:v>1.0000000000000001E+50</c:v>
                </c:pt>
                <c:pt idx="638">
                  <c:v>1.0000000000000001E+50</c:v>
                </c:pt>
                <c:pt idx="639">
                  <c:v>1.0000000000000001E+50</c:v>
                </c:pt>
                <c:pt idx="640">
                  <c:v>1.0000000000000001E+50</c:v>
                </c:pt>
                <c:pt idx="641">
                  <c:v>1.0000000000000001E+50</c:v>
                </c:pt>
                <c:pt idx="642">
                  <c:v>1.0000000000000001E+50</c:v>
                </c:pt>
                <c:pt idx="643">
                  <c:v>1.0000000000000001E+50</c:v>
                </c:pt>
                <c:pt idx="644">
                  <c:v>1.0000000000000001E+50</c:v>
                </c:pt>
                <c:pt idx="645">
                  <c:v>1.0000000000000001E+50</c:v>
                </c:pt>
                <c:pt idx="646">
                  <c:v>1.0000000000000001E+50</c:v>
                </c:pt>
                <c:pt idx="647">
                  <c:v>1.0000000000000001E+50</c:v>
                </c:pt>
                <c:pt idx="648">
                  <c:v>1.0000000000000001E+50</c:v>
                </c:pt>
                <c:pt idx="649">
                  <c:v>1.0000000000000001E+50</c:v>
                </c:pt>
                <c:pt idx="650">
                  <c:v>1.0000000000000001E+50</c:v>
                </c:pt>
                <c:pt idx="651">
                  <c:v>1.0000000000000001E+50</c:v>
                </c:pt>
                <c:pt idx="652">
                  <c:v>1.0000000000000001E+50</c:v>
                </c:pt>
                <c:pt idx="653">
                  <c:v>1.0000000000000001E+50</c:v>
                </c:pt>
                <c:pt idx="654">
                  <c:v>1.0000000000000001E+50</c:v>
                </c:pt>
                <c:pt idx="655">
                  <c:v>1.0000000000000001E+50</c:v>
                </c:pt>
                <c:pt idx="656">
                  <c:v>1.0000000000000001E+50</c:v>
                </c:pt>
                <c:pt idx="657">
                  <c:v>1.0000000000000001E+50</c:v>
                </c:pt>
                <c:pt idx="658">
                  <c:v>1.0000000000000001E+50</c:v>
                </c:pt>
                <c:pt idx="659">
                  <c:v>1.0000000000000001E+50</c:v>
                </c:pt>
                <c:pt idx="660">
                  <c:v>1.0000000000000001E+50</c:v>
                </c:pt>
                <c:pt idx="661">
                  <c:v>1.0000000000000001E+50</c:v>
                </c:pt>
                <c:pt idx="662">
                  <c:v>1.0000000000000001E+50</c:v>
                </c:pt>
                <c:pt idx="663">
                  <c:v>1.0000000000000001E+50</c:v>
                </c:pt>
                <c:pt idx="664">
                  <c:v>1.0000000000000001E+50</c:v>
                </c:pt>
                <c:pt idx="665">
                  <c:v>1.0000000000000001E+50</c:v>
                </c:pt>
                <c:pt idx="666">
                  <c:v>1.0000000000000001E+50</c:v>
                </c:pt>
                <c:pt idx="667">
                  <c:v>1.0000000000000001E+50</c:v>
                </c:pt>
                <c:pt idx="668">
                  <c:v>1.0000000000000001E+50</c:v>
                </c:pt>
                <c:pt idx="669">
                  <c:v>1.0000000000000001E+50</c:v>
                </c:pt>
                <c:pt idx="670">
                  <c:v>1.0000000000000001E+50</c:v>
                </c:pt>
                <c:pt idx="671">
                  <c:v>1.0000000000000001E+50</c:v>
                </c:pt>
                <c:pt idx="672">
                  <c:v>1.0000000000000001E+50</c:v>
                </c:pt>
                <c:pt idx="673">
                  <c:v>1.0000000000000001E+50</c:v>
                </c:pt>
                <c:pt idx="674">
                  <c:v>1.0000000000000001E+50</c:v>
                </c:pt>
                <c:pt idx="675">
                  <c:v>1.0000000000000001E+50</c:v>
                </c:pt>
                <c:pt idx="676">
                  <c:v>1.0000000000000001E+50</c:v>
                </c:pt>
                <c:pt idx="677">
                  <c:v>1.0000000000000001E+50</c:v>
                </c:pt>
                <c:pt idx="678">
                  <c:v>1.0000000000000001E+50</c:v>
                </c:pt>
                <c:pt idx="679">
                  <c:v>1.0000000000000001E+50</c:v>
                </c:pt>
                <c:pt idx="680">
                  <c:v>1.0000000000000001E+50</c:v>
                </c:pt>
                <c:pt idx="681">
                  <c:v>1.0000000000000001E+50</c:v>
                </c:pt>
                <c:pt idx="682">
                  <c:v>1.0000000000000001E+50</c:v>
                </c:pt>
                <c:pt idx="683">
                  <c:v>1.0000000000000001E+50</c:v>
                </c:pt>
                <c:pt idx="684">
                  <c:v>1.0000000000000001E+50</c:v>
                </c:pt>
                <c:pt idx="685">
                  <c:v>1.0000000000000001E+50</c:v>
                </c:pt>
                <c:pt idx="686">
                  <c:v>1.0000000000000001E+50</c:v>
                </c:pt>
                <c:pt idx="687">
                  <c:v>1.0000000000000001E+50</c:v>
                </c:pt>
                <c:pt idx="688">
                  <c:v>1.0000000000000001E+50</c:v>
                </c:pt>
                <c:pt idx="689">
                  <c:v>1.0000000000000001E+50</c:v>
                </c:pt>
                <c:pt idx="690">
                  <c:v>1.0000000000000001E+50</c:v>
                </c:pt>
                <c:pt idx="691">
                  <c:v>1.0000000000000001E+50</c:v>
                </c:pt>
                <c:pt idx="692">
                  <c:v>1.0000000000000001E+50</c:v>
                </c:pt>
                <c:pt idx="693">
                  <c:v>1.0000000000000001E+50</c:v>
                </c:pt>
                <c:pt idx="694">
                  <c:v>1.0000000000000001E+50</c:v>
                </c:pt>
                <c:pt idx="695">
                  <c:v>1.0000000000000001E+50</c:v>
                </c:pt>
                <c:pt idx="696">
                  <c:v>1.0000000000000001E+50</c:v>
                </c:pt>
                <c:pt idx="697">
                  <c:v>1.0000000000000001E+50</c:v>
                </c:pt>
                <c:pt idx="698">
                  <c:v>1.0000000000000001E+50</c:v>
                </c:pt>
              </c:numCache>
            </c:numRef>
          </c:yVal>
          <c:smooth val="1"/>
        </c:ser>
        <c:ser>
          <c:idx val="26"/>
          <c:order val="26"/>
          <c:tx>
            <c:strRef>
              <c:f>Calculations!$AB$36</c:f>
              <c:strCache>
                <c:ptCount val="1"/>
                <c:pt idx="0">
                  <c:v>Zplane</c:v>
                </c:pt>
              </c:strCache>
            </c:strRef>
          </c:tx>
          <c:spPr>
            <a:ln w="12700">
              <a:solidFill>
                <a:srgbClr val="000000"/>
              </a:solidFill>
              <a:prstDash val="solid"/>
            </a:ln>
          </c:spPr>
          <c:marker>
            <c:symbol val="none"/>
          </c:marker>
          <c:dPt>
            <c:idx val="182"/>
            <c:spPr>
              <a:ln w="28575">
                <a:noFill/>
              </a:ln>
            </c:spPr>
          </c:dPt>
          <c:dLbls>
            <c:dLbl>
              <c:idx val="182"/>
              <c:layout>
                <c:manualLayout>
                  <c:x val="0.46370459574906103"/>
                  <c:y val="0.66666637422411379"/>
                </c:manualLayout>
              </c:layout>
              <c:tx>
                <c:rich>
                  <a:bodyPr/>
                  <a:lstStyle/>
                  <a:p>
                    <a:pPr>
                      <a:defRPr sz="800" b="1" i="0" u="none" strike="noStrike" baseline="0">
                        <a:solidFill>
                          <a:srgbClr val="000000"/>
                        </a:solidFill>
                        <a:latin typeface="Arial"/>
                        <a:ea typeface="Arial"/>
                        <a:cs typeface="Arial"/>
                      </a:defRPr>
                    </a:pPr>
                    <a:r>
                      <a:rPr lang="en-US"/>
                      <a:t>Zplane</a:t>
                    </a:r>
                  </a:p>
                </c:rich>
              </c:tx>
              <c:spPr>
                <a:noFill/>
                <a:ln w="25400">
                  <a:noFill/>
                </a:ln>
              </c:spPr>
              <c:dLblPos val="r"/>
              <c:showLegendKey val="1"/>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Calculations!$AB$37:$AB$735</c:f>
              <c:numCache>
                <c:formatCode>0.000E+00</c:formatCode>
                <c:ptCount val="699"/>
                <c:pt idx="0">
                  <c:v>62562.750438690069</c:v>
                </c:pt>
                <c:pt idx="1">
                  <c:v>61336.029841852993</c:v>
                </c:pt>
                <c:pt idx="2">
                  <c:v>60133.362590051955</c:v>
                </c:pt>
                <c:pt idx="3">
                  <c:v>58954.277049070552</c:v>
                </c:pt>
                <c:pt idx="4">
                  <c:v>57798.31083242211</c:v>
                </c:pt>
                <c:pt idx="5">
                  <c:v>56665.010620021669</c:v>
                </c:pt>
                <c:pt idx="6">
                  <c:v>55553.931980413407</c:v>
                </c:pt>
                <c:pt idx="7">
                  <c:v>54464.639196483738</c:v>
                </c:pt>
                <c:pt idx="8">
                  <c:v>53396.705094591904</c:v>
                </c:pt>
                <c:pt idx="9">
                  <c:v>52349.710877050878</c:v>
                </c:pt>
                <c:pt idx="10">
                  <c:v>51323.245957893021</c:v>
                </c:pt>
                <c:pt idx="11">
                  <c:v>50316.907801855901</c:v>
                </c:pt>
                <c:pt idx="12">
                  <c:v>49330.301766525401</c:v>
                </c:pt>
                <c:pt idx="13">
                  <c:v>48363.040947573922</c:v>
                </c:pt>
                <c:pt idx="14">
                  <c:v>47414.746027033252</c:v>
                </c:pt>
                <c:pt idx="15">
                  <c:v>46485.045124542412</c:v>
                </c:pt>
                <c:pt idx="16">
                  <c:v>45573.573651512168</c:v>
                </c:pt>
                <c:pt idx="17">
                  <c:v>44679.974168149187</c:v>
                </c:pt>
                <c:pt idx="18">
                  <c:v>43803.896243283525</c:v>
                </c:pt>
                <c:pt idx="19">
                  <c:v>42944.996316944635</c:v>
                </c:pt>
                <c:pt idx="20">
                  <c:v>42102.937565631997</c:v>
                </c:pt>
                <c:pt idx="21">
                  <c:v>41277.389770227448</c:v>
                </c:pt>
                <c:pt idx="22">
                  <c:v>40468.029186497508</c:v>
                </c:pt>
                <c:pt idx="23">
                  <c:v>39674.538418134805</c:v>
                </c:pt>
                <c:pt idx="24">
                  <c:v>38896.606292289034</c:v>
                </c:pt>
                <c:pt idx="25">
                  <c:v>38133.927737538274</c:v>
                </c:pt>
                <c:pt idx="26">
                  <c:v>37386.203664253204</c:v>
                </c:pt>
                <c:pt idx="27">
                  <c:v>36653.14084730707</c:v>
                </c:pt>
                <c:pt idx="28">
                  <c:v>35934.451811085375</c:v>
                </c:pt>
                <c:pt idx="29">
                  <c:v>35229.854716750364</c:v>
                </c:pt>
                <c:pt idx="30">
                  <c:v>34539.07325171605</c:v>
                </c:pt>
                <c:pt idx="31">
                  <c:v>33861.836521290243</c:v>
                </c:pt>
                <c:pt idx="32">
                  <c:v>33197.878942441421</c:v>
                </c:pt>
                <c:pt idx="33">
                  <c:v>32546.94013964845</c:v>
                </c:pt>
                <c:pt idx="34">
                  <c:v>31908.7648427926</c:v>
                </c:pt>
                <c:pt idx="35">
                  <c:v>31283.102787051579</c:v>
                </c:pt>
                <c:pt idx="36">
                  <c:v>30669.708614756459</c:v>
                </c:pt>
                <c:pt idx="37">
                  <c:v>30068.341779172999</c:v>
                </c:pt>
                <c:pt idx="38">
                  <c:v>29478.766450169605</c:v>
                </c:pt>
                <c:pt idx="39">
                  <c:v>28900.751421734909</c:v>
                </c:pt>
                <c:pt idx="40">
                  <c:v>28334.070021308748</c:v>
                </c:pt>
                <c:pt idx="41">
                  <c:v>27778.500020890922</c:v>
                </c:pt>
                <c:pt idx="42">
                  <c:v>27233.82354989307</c:v>
                </c:pt>
                <c:pt idx="43">
                  <c:v>26699.827009699085</c:v>
                </c:pt>
                <c:pt idx="44">
                  <c:v>26176.300989901076</c:v>
                </c:pt>
                <c:pt idx="45">
                  <c:v>25663.040186177528</c:v>
                </c:pt>
                <c:pt idx="46">
                  <c:v>25159.843319781899</c:v>
                </c:pt>
                <c:pt idx="47">
                  <c:v>24666.5130586097</c:v>
                </c:pt>
                <c:pt idx="48">
                  <c:v>24182.855939813442</c:v>
                </c:pt>
                <c:pt idx="49">
                  <c:v>23708.682293934751</c:v>
                </c:pt>
                <c:pt idx="50">
                  <c:v>23243.806170524269</c:v>
                </c:pt>
                <c:pt idx="51">
                  <c:v>22788.04526521988</c:v>
                </c:pt>
                <c:pt idx="52">
                  <c:v>22341.22084825479</c:v>
                </c:pt>
                <c:pt idx="53">
                  <c:v>21903.157694367448</c:v>
                </c:pt>
                <c:pt idx="54">
                  <c:v>21473.684014085742</c:v>
                </c:pt>
                <c:pt idx="55">
                  <c:v>21052.631386358571</c:v>
                </c:pt>
                <c:pt idx="56">
                  <c:v>20639.834692508404</c:v>
                </c:pt>
                <c:pt idx="57">
                  <c:v>20235.132051478839</c:v>
                </c:pt>
                <c:pt idx="58">
                  <c:v>19838.36475635181</c:v>
                </c:pt>
                <c:pt idx="59">
                  <c:v>19449.377212109626</c:v>
                </c:pt>
                <c:pt idx="60">
                  <c:v>19068.016874617293</c:v>
                </c:pt>
                <c:pt idx="61">
                  <c:v>18694.134190801273</c:v>
                </c:pt>
                <c:pt idx="62">
                  <c:v>18327.582540001255</c:v>
                </c:pt>
                <c:pt idx="63">
                  <c:v>17968.218176471826</c:v>
                </c:pt>
                <c:pt idx="64">
                  <c:v>17615.9001730116</c:v>
                </c:pt>
                <c:pt idx="65">
                  <c:v>17270.490365697653</c:v>
                </c:pt>
                <c:pt idx="66">
                  <c:v>16931.853299703587</c:v>
                </c:pt>
                <c:pt idx="67">
                  <c:v>16599.856176179997</c:v>
                </c:pt>
                <c:pt idx="68">
                  <c:v>16274.368800176475</c:v>
                </c:pt>
                <c:pt idx="69">
                  <c:v>15955.263529584785</c:v>
                </c:pt>
                <c:pt idx="70">
                  <c:v>15642.415225083132</c:v>
                </c:pt>
                <c:pt idx="71">
                  <c:v>15335.701201061904</c:v>
                </c:pt>
                <c:pt idx="72">
                  <c:v>15035.001177511676</c:v>
                </c:pt>
                <c:pt idx="73">
                  <c:v>14740.197232854594</c:v>
                </c:pt>
                <c:pt idx="74">
                  <c:v>14451.173757700593</c:v>
                </c:pt>
                <c:pt idx="75">
                  <c:v>14167.817409510391</c:v>
                </c:pt>
                <c:pt idx="76">
                  <c:v>13890.01706814745</c:v>
                </c:pt>
                <c:pt idx="77">
                  <c:v>13617.663792301435</c:v>
                </c:pt>
                <c:pt idx="78">
                  <c:v>13350.650776766121</c:v>
                </c:pt>
                <c:pt idx="79">
                  <c:v>13088.873310555031</c:v>
                </c:pt>
                <c:pt idx="80">
                  <c:v>12832.228735838273</c:v>
                </c:pt>
                <c:pt idx="81">
                  <c:v>12580.616407684594</c:v>
                </c:pt>
                <c:pt idx="82">
                  <c:v>12333.937654592752</c:v>
                </c:pt>
                <c:pt idx="83">
                  <c:v>12092.095739796823</c:v>
                </c:pt>
                <c:pt idx="84">
                  <c:v>11854.995823330231</c:v>
                </c:pt>
                <c:pt idx="85">
                  <c:v>11622.544924833572</c:v>
                </c:pt>
                <c:pt idx="86">
                  <c:v>11394.65188709175</c:v>
                </c:pt>
                <c:pt idx="87">
                  <c:v>11171.227340286041</c:v>
                </c:pt>
                <c:pt idx="88">
                  <c:v>10952.183666947109</c:v>
                </c:pt>
                <c:pt idx="89">
                  <c:v>10737.434967595214</c:v>
                </c:pt>
                <c:pt idx="90">
                  <c:v>10526.897027054147</c:v>
                </c:pt>
                <c:pt idx="91">
                  <c:v>10320.487281425645</c:v>
                </c:pt>
                <c:pt idx="92">
                  <c:v>10118.12478571143</c:v>
                </c:pt>
                <c:pt idx="93">
                  <c:v>9919.730182070045</c:v>
                </c:pt>
                <c:pt idx="94">
                  <c:v>9725.2256686961337</c:v>
                </c:pt>
                <c:pt idx="95">
                  <c:v>9534.5349693099488</c:v>
                </c:pt>
                <c:pt idx="96">
                  <c:v>9347.583303245061</c:v>
                </c:pt>
                <c:pt idx="97">
                  <c:v>9164.2973561226227</c:v>
                </c:pt>
                <c:pt idx="98">
                  <c:v>8984.6052511006255</c:v>
                </c:pt>
                <c:pt idx="99">
                  <c:v>8808.4365206869043</c:v>
                </c:pt>
                <c:pt idx="100">
                  <c:v>8635.7220791048221</c:v>
                </c:pt>
                <c:pt idx="101">
                  <c:v>8466.3941952008208</c:v>
                </c:pt>
                <c:pt idx="102">
                  <c:v>8300.3864658831735</c:v>
                </c:pt>
                <c:pt idx="103">
                  <c:v>8137.6337900815588</c:v>
                </c:pt>
                <c:pt idx="104">
                  <c:v>7978.0723432172335</c:v>
                </c:pt>
                <c:pt idx="105">
                  <c:v>7821.639552173775</c:v>
                </c:pt>
                <c:pt idx="106">
                  <c:v>7668.2740707586181</c:v>
                </c:pt>
                <c:pt idx="107">
                  <c:v>7517.915755645723</c:v>
                </c:pt>
                <c:pt idx="108">
                  <c:v>7370.5056427899417</c:v>
                </c:pt>
                <c:pt idx="109">
                  <c:v>7225.9859243038827</c:v>
                </c:pt>
                <c:pt idx="110">
                  <c:v>7084.2999257881402</c:v>
                </c:pt>
                <c:pt idx="111">
                  <c:v>6945.3920841060381</c:v>
                </c:pt>
                <c:pt idx="112">
                  <c:v>6809.2079255941753</c:v>
                </c:pt>
                <c:pt idx="113">
                  <c:v>6675.6940447001925</c:v>
                </c:pt>
                <c:pt idx="114">
                  <c:v>6544.7980830394245</c:v>
                </c:pt>
                <c:pt idx="115">
                  <c:v>6416.4687088622022</c:v>
                </c:pt>
                <c:pt idx="116">
                  <c:v>6290.6555969237479</c:v>
                </c:pt>
                <c:pt idx="117">
                  <c:v>6167.3094087487943</c:v>
                </c:pt>
                <c:pt idx="118">
                  <c:v>6046.3817732831521</c:v>
                </c:pt>
                <c:pt idx="119">
                  <c:v>5927.8252679246807</c:v>
                </c:pt>
                <c:pt idx="120">
                  <c:v>5811.5933999261824</c:v>
                </c:pt>
                <c:pt idx="121">
                  <c:v>5697.6405881629453</c:v>
                </c:pt>
                <c:pt idx="122">
                  <c:v>5585.9221452578131</c:v>
                </c:pt>
                <c:pt idx="123">
                  <c:v>5476.3942600567034</c:v>
                </c:pt>
                <c:pt idx="124">
                  <c:v>5369.013980447774</c:v>
                </c:pt>
                <c:pt idx="125">
                  <c:v>5263.7391965174502</c:v>
                </c:pt>
                <c:pt idx="126">
                  <c:v>5160.5286240367413</c:v>
                </c:pt>
                <c:pt idx="127">
                  <c:v>5059.3417882713411</c:v>
                </c:pt>
                <c:pt idx="128">
                  <c:v>4960.139008109184</c:v>
                </c:pt>
                <c:pt idx="129">
                  <c:v>4862.8813804992278</c:v>
                </c:pt>
                <c:pt idx="130">
                  <c:v>4767.530765195349</c:v>
                </c:pt>
                <c:pt idx="131">
                  <c:v>4674.0497697993887</c:v>
                </c:pt>
                <c:pt idx="132">
                  <c:v>4582.4017350974682</c:v>
                </c:pt>
                <c:pt idx="133">
                  <c:v>4492.5507206838238</c:v>
                </c:pt>
                <c:pt idx="134">
                  <c:v>4404.4614908665226</c:v>
                </c:pt>
                <c:pt idx="135">
                  <c:v>4318.0995008495629</c:v>
                </c:pt>
                <c:pt idx="136">
                  <c:v>4233.4308831858771</c:v>
                </c:pt>
                <c:pt idx="137">
                  <c:v>4150.4224344959885</c:v>
                </c:pt>
                <c:pt idx="138">
                  <c:v>4069.0416024470805</c:v>
                </c:pt>
                <c:pt idx="139">
                  <c:v>3989.2564729873675</c:v>
                </c:pt>
                <c:pt idx="140">
                  <c:v>3911.0357578307867</c:v>
                </c:pt>
                <c:pt idx="141">
                  <c:v>3834.3487821870804</c:v>
                </c:pt>
                <c:pt idx="142">
                  <c:v>3759.1654727324658</c:v>
                </c:pt>
                <c:pt idx="143">
                  <c:v>3685.4563458161792</c:v>
                </c:pt>
                <c:pt idx="144">
                  <c:v>3613.1924958982513</c:v>
                </c:pt>
                <c:pt idx="145">
                  <c:v>3542.3455842140097</c:v>
                </c:pt>
                <c:pt idx="146">
                  <c:v>3472.8878276608311</c:v>
                </c:pt>
                <c:pt idx="147">
                  <c:v>3404.7919879028145</c:v>
                </c:pt>
                <c:pt idx="148">
                  <c:v>3338.0313606890732</c:v>
                </c:pt>
                <c:pt idx="149">
                  <c:v>3272.5797653814848</c:v>
                </c:pt>
                <c:pt idx="150">
                  <c:v>3208.4115346877707</c:v>
                </c:pt>
                <c:pt idx="151">
                  <c:v>3145.5015045958958</c:v>
                </c:pt>
                <c:pt idx="152">
                  <c:v>3083.8250045058226</c:v>
                </c:pt>
                <c:pt idx="153">
                  <c:v>3023.3578475547711</c:v>
                </c:pt>
                <c:pt idx="154">
                  <c:v>2964.0763211321732</c:v>
                </c:pt>
                <c:pt idx="155">
                  <c:v>2905.9571775806075</c:v>
                </c:pt>
                <c:pt idx="156">
                  <c:v>2848.9776250790733</c:v>
                </c:pt>
                <c:pt idx="157">
                  <c:v>2793.1153187050209</c:v>
                </c:pt>
                <c:pt idx="158">
                  <c:v>2738.3483516716374</c:v>
                </c:pt>
                <c:pt idx="159">
                  <c:v>2684.6552467369484</c:v>
                </c:pt>
                <c:pt idx="160">
                  <c:v>2632.0149477813729</c:v>
                </c:pt>
                <c:pt idx="161">
                  <c:v>2580.4068115504165</c:v>
                </c:pt>
                <c:pt idx="162">
                  <c:v>2529.8105995592841</c:v>
                </c:pt>
                <c:pt idx="163">
                  <c:v>2480.2064701562144</c:v>
                </c:pt>
                <c:pt idx="164">
                  <c:v>2431.5749707414407</c:v>
                </c:pt>
                <c:pt idx="165">
                  <c:v>2383.8970301387226</c:v>
                </c:pt>
                <c:pt idx="166">
                  <c:v>2337.153951116451</c:v>
                </c:pt>
                <c:pt idx="167">
                  <c:v>2291.3274030554021</c:v>
                </c:pt>
                <c:pt idx="168">
                  <c:v>2246.3994147602566</c:v>
                </c:pt>
                <c:pt idx="169">
                  <c:v>2202.3523674120761</c:v>
                </c:pt>
                <c:pt idx="170">
                  <c:v>2159.1689876589598</c:v>
                </c:pt>
                <c:pt idx="171">
                  <c:v>2116.8323408421797</c:v>
                </c:pt>
                <c:pt idx="172">
                  <c:v>2075.3258243551418</c:v>
                </c:pt>
                <c:pt idx="173">
                  <c:v>2034.6331611325566</c:v>
                </c:pt>
                <c:pt idx="174">
                  <c:v>1994.7383932672783</c:v>
                </c:pt>
                <c:pt idx="175">
                  <c:v>1955.625875752301</c:v>
                </c:pt>
                <c:pt idx="176">
                  <c:v>1917.280270345462</c:v>
                </c:pt>
                <c:pt idx="177">
                  <c:v>1879.6865395544451</c:v>
                </c:pt>
                <c:pt idx="178">
                  <c:v>1842.8299407397235</c:v>
                </c:pt>
                <c:pt idx="179">
                  <c:v>1806.6960203331353</c:v>
                </c:pt>
                <c:pt idx="180">
                  <c:v>1771.2706081698152</c:v>
                </c:pt>
                <c:pt idx="181">
                  <c:v>1736.5398119312674</c:v>
                </c:pt>
                <c:pt idx="182">
                  <c:v>1702.4900116973988</c:v>
                </c:pt>
                <c:pt idx="183">
                  <c:v>1669.1078546053718</c:v>
                </c:pt>
                <c:pt idx="184">
                  <c:v>1636.3802496131905</c:v>
                </c:pt>
                <c:pt idx="185">
                  <c:v>1604.2943623659555</c:v>
                </c:pt>
                <c:pt idx="186">
                  <c:v>1572.8376101627848</c:v>
                </c:pt>
                <c:pt idx="187">
                  <c:v>1541.9976570224239</c:v>
                </c:pt>
                <c:pt idx="188">
                  <c:v>1511.7624088456012</c:v>
                </c:pt>
                <c:pt idx="189">
                  <c:v>1482.1200086722474</c:v>
                </c:pt>
                <c:pt idx="190">
                  <c:v>1453.0588320317054</c:v>
                </c:pt>
                <c:pt idx="191">
                  <c:v>1424.567482384118</c:v>
                </c:pt>
                <c:pt idx="192">
                  <c:v>1396.6347866511908</c:v>
                </c:pt>
                <c:pt idx="193">
                  <c:v>1369.2497908345972</c:v>
                </c:pt>
                <c:pt idx="194">
                  <c:v>1342.4017557202915</c:v>
                </c:pt>
                <c:pt idx="195">
                  <c:v>1316.080152667053</c:v>
                </c:pt>
                <c:pt idx="196">
                  <c:v>1290.2746594776056</c:v>
                </c:pt>
                <c:pt idx="197">
                  <c:v>1264.9751563506979</c:v>
                </c:pt>
                <c:pt idx="198">
                  <c:v>1240.1717219125558</c:v>
                </c:pt>
                <c:pt idx="199">
                  <c:v>1215.8546293261436</c:v>
                </c:pt>
                <c:pt idx="200">
                  <c:v>1192.0143424767223</c:v>
                </c:pt>
                <c:pt idx="201">
                  <c:v>1168.6415122321937</c:v>
                </c:pt>
                <c:pt idx="202">
                  <c:v>1145.7269727767757</c:v>
                </c:pt>
                <c:pt idx="203">
                  <c:v>1123.2617380165645</c:v>
                </c:pt>
                <c:pt idx="204">
                  <c:v>1101.2369980555754</c:v>
                </c:pt>
                <c:pt idx="205">
                  <c:v>1079.6441157408826</c:v>
                </c:pt>
                <c:pt idx="206">
                  <c:v>1058.4746232754999</c:v>
                </c:pt>
                <c:pt idx="207">
                  <c:v>1037.720218897676</c:v>
                </c:pt>
                <c:pt idx="208">
                  <c:v>1017.3727636253027</c:v>
                </c:pt>
                <c:pt idx="209">
                  <c:v>997.42427806415458</c:v>
                </c:pt>
                <c:pt idx="210">
                  <c:v>977.86693927871806</c:v>
                </c:pt>
                <c:pt idx="211">
                  <c:v>958.69307772437139</c:v>
                </c:pt>
                <c:pt idx="212">
                  <c:v>939.89517423972029</c:v>
                </c:pt>
                <c:pt idx="213">
                  <c:v>921.46585709790827</c:v>
                </c:pt>
                <c:pt idx="214">
                  <c:v>903.39789911574269</c:v>
                </c:pt>
                <c:pt idx="215">
                  <c:v>885.68421481950486</c:v>
                </c:pt>
                <c:pt idx="216">
                  <c:v>868.31785766633345</c:v>
                </c:pt>
                <c:pt idx="217">
                  <c:v>851.29201732009005</c:v>
                </c:pt>
                <c:pt idx="218">
                  <c:v>834.60001698063888</c:v>
                </c:pt>
                <c:pt idx="219">
                  <c:v>818.23531076549364</c:v>
                </c:pt>
                <c:pt idx="220">
                  <c:v>802.19148114280551</c:v>
                </c:pt>
                <c:pt idx="221">
                  <c:v>786.46223641468328</c:v>
                </c:pt>
                <c:pt idx="222">
                  <c:v>771.04140824986086</c:v>
                </c:pt>
                <c:pt idx="223">
                  <c:v>755.92294926474426</c:v>
                </c:pt>
                <c:pt idx="224">
                  <c:v>741.10093065188846</c:v>
                </c:pt>
                <c:pt idx="225">
                  <c:v>726.56953985497421</c:v>
                </c:pt>
                <c:pt idx="226">
                  <c:v>712.3230782893761</c:v>
                </c:pt>
                <c:pt idx="227">
                  <c:v>698.35595910742074</c:v>
                </c:pt>
                <c:pt idx="228">
                  <c:v>684.66270500746839</c:v>
                </c:pt>
                <c:pt idx="229">
                  <c:v>671.23794608595006</c:v>
                </c:pt>
                <c:pt idx="230">
                  <c:v>658.07641773152443</c:v>
                </c:pt>
                <c:pt idx="231">
                  <c:v>645.17295856052294</c:v>
                </c:pt>
                <c:pt idx="232">
                  <c:v>632.52250839287831</c:v>
                </c:pt>
                <c:pt idx="233">
                  <c:v>620.12010626774099</c:v>
                </c:pt>
                <c:pt idx="234">
                  <c:v>607.96088849800265</c:v>
                </c:pt>
                <c:pt idx="235">
                  <c:v>596.04008676296939</c:v>
                </c:pt>
                <c:pt idx="236">
                  <c:v>584.35302623843154</c:v>
                </c:pt>
                <c:pt idx="237">
                  <c:v>572.89512376339871</c:v>
                </c:pt>
                <c:pt idx="238">
                  <c:v>561.66188604278307</c:v>
                </c:pt>
                <c:pt idx="239">
                  <c:v>550.64890788532148</c:v>
                </c:pt>
                <c:pt idx="240">
                  <c:v>539.85187047604995</c:v>
                </c:pt>
                <c:pt idx="241">
                  <c:v>529.26653968265157</c:v>
                </c:pt>
                <c:pt idx="242">
                  <c:v>518.88876439501121</c:v>
                </c:pt>
                <c:pt idx="243">
                  <c:v>508.71447489732952</c:v>
                </c:pt>
                <c:pt idx="244">
                  <c:v>498.73968127215676</c:v>
                </c:pt>
                <c:pt idx="245">
                  <c:v>488.96047183571801</c:v>
                </c:pt>
                <c:pt idx="246">
                  <c:v>479.37301160392082</c:v>
                </c:pt>
                <c:pt idx="247">
                  <c:v>469.97354078843887</c:v>
                </c:pt>
                <c:pt idx="248">
                  <c:v>460.75837332228559</c:v>
                </c:pt>
                <c:pt idx="249">
                  <c:v>451.72389541429806</c:v>
                </c:pt>
                <c:pt idx="250">
                  <c:v>442.86656413196306</c:v>
                </c:pt>
                <c:pt idx="251">
                  <c:v>434.1829060120329</c:v>
                </c:pt>
                <c:pt idx="252">
                  <c:v>425.66951569838193</c:v>
                </c:pt>
                <c:pt idx="253">
                  <c:v>417.32305460657335</c:v>
                </c:pt>
                <c:pt idx="254">
                  <c:v>409.14024961461064</c:v>
                </c:pt>
                <c:pt idx="255">
                  <c:v>401.11789177935952</c:v>
                </c:pt>
                <c:pt idx="256">
                  <c:v>393.25283507813953</c:v>
                </c:pt>
                <c:pt idx="257">
                  <c:v>385.54199517498932</c:v>
                </c:pt>
                <c:pt idx="258">
                  <c:v>377.98234821112362</c:v>
                </c:pt>
                <c:pt idx="259">
                  <c:v>370.57092961910519</c:v>
                </c:pt>
                <c:pt idx="260">
                  <c:v>363.30483296027074</c:v>
                </c:pt>
                <c:pt idx="261">
                  <c:v>356.18120878495017</c:v>
                </c:pt>
                <c:pt idx="262">
                  <c:v>349.19726351503556</c:v>
                </c:pt>
                <c:pt idx="263">
                  <c:v>342.35025834846004</c:v>
                </c:pt>
                <c:pt idx="264">
                  <c:v>335.63750818515859</c:v>
                </c:pt>
                <c:pt idx="265">
                  <c:v>329.05638057408646</c:v>
                </c:pt>
                <c:pt idx="266">
                  <c:v>322.60429468088648</c:v>
                </c:pt>
                <c:pt idx="267">
                  <c:v>316.27872027579684</c:v>
                </c:pt>
                <c:pt idx="268">
                  <c:v>310.07717674140343</c:v>
                </c:pt>
                <c:pt idx="269">
                  <c:v>303.9972320998499</c:v>
                </c:pt>
                <c:pt idx="270">
                  <c:v>298.03650205911981</c:v>
                </c:pt>
                <c:pt idx="271">
                  <c:v>292.19264907802074</c:v>
                </c:pt>
                <c:pt idx="272">
                  <c:v>286.46338144950124</c:v>
                </c:pt>
                <c:pt idx="273">
                  <c:v>280.84645240194237</c:v>
                </c:pt>
                <c:pt idx="274">
                  <c:v>275.33965921807055</c:v>
                </c:pt>
                <c:pt idx="275">
                  <c:v>269.94084237114691</c:v>
                </c:pt>
                <c:pt idx="276">
                  <c:v>264.64788467809444</c:v>
                </c:pt>
                <c:pt idx="277">
                  <c:v>259.45871046922935</c:v>
                </c:pt>
                <c:pt idx="278">
                  <c:v>254.37128477427373</c:v>
                </c:pt>
                <c:pt idx="279">
                  <c:v>249.3836125243277</c:v>
                </c:pt>
                <c:pt idx="280">
                  <c:v>244.4937377694892</c:v>
                </c:pt>
                <c:pt idx="281">
                  <c:v>239.69974291181526</c:v>
                </c:pt>
                <c:pt idx="282">
                  <c:v>234.99974795332244</c:v>
                </c:pt>
                <c:pt idx="283">
                  <c:v>230.39190975873288</c:v>
                </c:pt>
                <c:pt idx="284">
                  <c:v>225.87442133267609</c:v>
                </c:pt>
                <c:pt idx="285">
                  <c:v>221.44551111106358</c:v>
                </c:pt>
                <c:pt idx="286">
                  <c:v>217.10344226635735</c:v>
                </c:pt>
                <c:pt idx="287">
                  <c:v>212.84651202646143</c:v>
                </c:pt>
                <c:pt idx="288">
                  <c:v>208.67305100696805</c:v>
                </c:pt>
                <c:pt idx="289">
                  <c:v>204.58142255649699</c:v>
                </c:pt>
                <c:pt idx="290">
                  <c:v>200.57002211487159</c:v>
                </c:pt>
                <c:pt idx="291">
                  <c:v>196.63727658387955</c:v>
                </c:pt>
                <c:pt idx="292">
                  <c:v>192.78164371037138</c:v>
                </c:pt>
                <c:pt idx="293">
                  <c:v>189.0016114814554</c:v>
                </c:pt>
                <c:pt idx="294">
                  <c:v>185.29569753155187</c:v>
                </c:pt>
                <c:pt idx="295">
                  <c:v>181.66244856107244</c:v>
                </c:pt>
                <c:pt idx="296">
                  <c:v>178.10043976649936</c:v>
                </c:pt>
                <c:pt idx="297">
                  <c:v>174.60827428163856</c:v>
                </c:pt>
                <c:pt idx="298">
                  <c:v>171.18458262982941</c:v>
                </c:pt>
                <c:pt idx="299">
                  <c:v>167.82802218689469</c:v>
                </c:pt>
                <c:pt idx="300">
                  <c:v>164.53727665462151</c:v>
                </c:pt>
                <c:pt idx="301">
                  <c:v>161.31105554456582</c:v>
                </c:pt>
                <c:pt idx="302">
                  <c:v>158.14809367197859</c:v>
                </c:pt>
                <c:pt idx="303">
                  <c:v>155.04715065965487</c:v>
                </c:pt>
                <c:pt idx="304">
                  <c:v>152.00701045151146</c:v>
                </c:pt>
                <c:pt idx="305">
                  <c:v>149.02648083570196</c:v>
                </c:pt>
                <c:pt idx="306">
                  <c:v>146.10439297708291</c:v>
                </c:pt>
                <c:pt idx="307">
                  <c:v>143.23960095884701</c:v>
                </c:pt>
                <c:pt idx="308">
                  <c:v>140.43098133314405</c:v>
                </c:pt>
                <c:pt idx="309">
                  <c:v>137.67743268051282</c:v>
                </c:pt>
                <c:pt idx="310">
                  <c:v>134.97787517795246</c:v>
                </c:pt>
                <c:pt idx="311">
                  <c:v>132.33125017546186</c:v>
                </c:pt>
                <c:pt idx="312">
                  <c:v>129.73651978088319</c:v>
                </c:pt>
                <c:pt idx="313">
                  <c:v>127.19266645288526</c:v>
                </c:pt>
                <c:pt idx="314">
                  <c:v>124.6986926019277</c:v>
                </c:pt>
                <c:pt idx="315">
                  <c:v>122.25362019904931</c:v>
                </c:pt>
                <c:pt idx="316">
                  <c:v>119.85649039232742</c:v>
                </c:pt>
                <c:pt idx="317">
                  <c:v>117.50636313085744</c:v>
                </c:pt>
                <c:pt idx="318">
                  <c:v>115.20231679610541</c:v>
                </c:pt>
                <c:pt idx="319">
                  <c:v>112.9434478404891</c:v>
                </c:pt>
                <c:pt idx="320">
                  <c:v>110.72887043304557</c:v>
                </c:pt>
                <c:pt idx="321">
                  <c:v>108.55771611204636</c:v>
                </c:pt>
                <c:pt idx="322">
                  <c:v>106.42913344442447</c:v>
                </c:pt>
                <c:pt idx="323">
                  <c:v>104.34228769187874</c:v>
                </c:pt>
                <c:pt idx="324">
                  <c:v>102.29636048352596</c:v>
                </c:pt>
                <c:pt idx="325">
                  <c:v>100.29054949497061</c:v>
                </c:pt>
                <c:pt idx="326">
                  <c:v>98.324068133668192</c:v>
                </c:pt>
                <c:pt idx="327">
                  <c:v>96.396145230457435</c:v>
                </c:pt>
                <c:pt idx="328">
                  <c:v>94.506024737140947</c:v>
                </c:pt>
                <c:pt idx="329">
                  <c:v>92.652965429995902</c:v>
                </c:pt>
                <c:pt idx="330">
                  <c:v>90.836240619097907</c:v>
                </c:pt>
                <c:pt idx="331">
                  <c:v>89.055137863344626</c:v>
                </c:pt>
                <c:pt idx="332">
                  <c:v>87.308958691067218</c:v>
                </c:pt>
                <c:pt idx="333">
                  <c:v>85.59701832611961</c:v>
                </c:pt>
                <c:pt idx="334">
                  <c:v>83.918645419339128</c:v>
                </c:pt>
                <c:pt idx="335">
                  <c:v>82.273181785272101</c:v>
                </c:pt>
                <c:pt idx="336">
                  <c:v>80.659982144062027</c:v>
                </c:pt>
                <c:pt idx="337">
                  <c:v>79.07841386839867</c:v>
                </c:pt>
                <c:pt idx="338">
                  <c:v>77.527856735428799</c:v>
                </c:pt>
                <c:pt idx="339">
                  <c:v>76.007702683531647</c:v>
                </c:pt>
                <c:pt idx="340">
                  <c:v>74.517355573863313</c:v>
                </c:pt>
                <c:pt idx="341">
                  <c:v>73.056230956576883</c:v>
                </c:pt>
                <c:pt idx="342">
                  <c:v>71.623755841626391</c:v>
                </c:pt>
                <c:pt idx="343">
                  <c:v>70.219368474064765</c:v>
                </c:pt>
                <c:pt idx="344">
                  <c:v>68.842518113747872</c:v>
                </c:pt>
                <c:pt idx="345">
                  <c:v>67.492664819357927</c:v>
                </c:pt>
                <c:pt idx="346">
                  <c:v>66.169279236661865</c:v>
                </c:pt>
                <c:pt idx="347">
                  <c:v>64.87184239092133</c:v>
                </c:pt>
                <c:pt idx="348">
                  <c:v>63.59984548337335</c:v>
                </c:pt>
                <c:pt idx="349">
                  <c:v>62.352789691701169</c:v>
                </c:pt>
                <c:pt idx="350">
                  <c:v>61.130185974417898</c:v>
                </c:pt>
                <c:pt idx="351">
                  <c:v>59.931554879085404</c:v>
                </c:pt>
                <c:pt idx="352">
                  <c:v>58.756426354293701</c:v>
                </c:pt>
                <c:pt idx="353">
                  <c:v>57.604339565327216</c:v>
                </c:pt>
                <c:pt idx="354">
                  <c:v>56.474842713445163</c:v>
                </c:pt>
                <c:pt idx="355">
                  <c:v>55.367492858705653</c:v>
                </c:pt>
                <c:pt idx="356">
                  <c:v>54.281855746263673</c:v>
                </c:pt>
                <c:pt idx="357">
                  <c:v>53.217505636075124</c:v>
                </c:pt>
                <c:pt idx="358">
                  <c:v>52.174025135939964</c:v>
                </c:pt>
                <c:pt idx="359">
                  <c:v>51.151005037818869</c:v>
                </c:pt>
                <c:pt idx="360">
                  <c:v>50.148044157359685</c:v>
                </c:pt>
                <c:pt idx="361">
                  <c:v>49.164749176570034</c:v>
                </c:pt>
                <c:pt idx="362">
                  <c:v>48.200734489575126</c:v>
                </c:pt>
                <c:pt idx="363">
                  <c:v>47.255622051399662</c:v>
                </c:pt>
                <c:pt idx="364">
                  <c:v>46.329041229714932</c:v>
                </c:pt>
                <c:pt idx="365">
                  <c:v>45.420628659492827</c:v>
                </c:pt>
                <c:pt idx="366">
                  <c:v>44.530028100509746</c:v>
                </c:pt>
                <c:pt idx="367">
                  <c:v>43.656890297644523</c:v>
                </c:pt>
                <c:pt idx="368">
                  <c:v>42.800872843915634</c:v>
                </c:pt>
                <c:pt idx="369">
                  <c:v>41.961640046203968</c:v>
                </c:pt>
                <c:pt idx="370">
                  <c:v>41.138862793608446</c:v>
                </c:pt>
                <c:pt idx="371">
                  <c:v>40.33221842838298</c:v>
                </c:pt>
                <c:pt idx="372">
                  <c:v>39.541390619403913</c:v>
                </c:pt>
                <c:pt idx="373">
                  <c:v>38.766069238118767</c:v>
                </c:pt>
                <c:pt idx="374">
                  <c:v>38.005950236926978</c:v>
                </c:pt>
                <c:pt idx="375">
                  <c:v>37.260735529945748</c:v>
                </c:pt>
                <c:pt idx="376">
                  <c:v>36.530132876113527</c:v>
                </c:pt>
                <c:pt idx="377">
                  <c:v>35.813855764585661</c:v>
                </c:pt>
                <c:pt idx="378">
                  <c:v>35.111623302377239</c:v>
                </c:pt>
                <c:pt idx="379">
                  <c:v>34.423160104208961</c:v>
                </c:pt>
                <c:pt idx="380">
                  <c:v>33.748196184512928</c:v>
                </c:pt>
                <c:pt idx="381">
                  <c:v>33.086466851555912</c:v>
                </c:pt>
                <c:pt idx="382">
                  <c:v>32.437712603638737</c:v>
                </c:pt>
                <c:pt idx="383">
                  <c:v>31.80167902733082</c:v>
                </c:pt>
                <c:pt idx="384">
                  <c:v>31.178116697700286</c:v>
                </c:pt>
                <c:pt idx="385">
                  <c:v>30.566781080500231</c:v>
                </c:pt>
                <c:pt idx="386">
                  <c:v>29.967432436272919</c:v>
                </c:pt>
                <c:pt idx="387">
                  <c:v>29.379835726334342</c:v>
                </c:pt>
                <c:pt idx="388">
                  <c:v>28.803760520602161</c:v>
                </c:pt>
                <c:pt idx="389">
                  <c:v>28.238980907231007</c:v>
                </c:pt>
                <c:pt idx="390">
                  <c:v>27.685275404019553</c:v>
                </c:pt>
                <c:pt idx="391">
                  <c:v>27.142426871554768</c:v>
                </c:pt>
                <c:pt idx="392">
                  <c:v>26.610222428059227</c:v>
                </c:pt>
                <c:pt idx="393">
                  <c:v>26.08845336590802</c:v>
                </c:pt>
                <c:pt idx="394">
                  <c:v>25.576915069782657</c:v>
                </c:pt>
                <c:pt idx="395">
                  <c:v>25.075406936429758</c:v>
                </c:pt>
                <c:pt idx="396">
                  <c:v>24.583732295993109</c:v>
                </c:pt>
                <c:pt idx="397">
                  <c:v>24.101698334888226</c:v>
                </c:pt>
                <c:pt idx="398">
                  <c:v>23.629116020189173</c:v>
                </c:pt>
                <c:pt idx="399">
                  <c:v>23.165800025498047</c:v>
                </c:pt>
                <c:pt idx="400">
                  <c:v>22.71156865826789</c:v>
                </c:pt>
                <c:pt idx="401">
                  <c:v>22.266243788550781</c:v>
                </c:pt>
                <c:pt idx="402">
                  <c:v>21.829650779142913</c:v>
                </c:pt>
                <c:pt idx="403">
                  <c:v>21.40161841709941</c:v>
                </c:pt>
                <c:pt idx="404">
                  <c:v>20.981978846592028</c:v>
                </c:pt>
                <c:pt idx="405">
                  <c:v>20.570567503083311</c:v>
                </c:pt>
                <c:pt idx="406">
                  <c:v>20.167223048791485</c:v>
                </c:pt>
                <c:pt idx="407">
                  <c:v>19.771787309420759</c:v>
                </c:pt>
                <c:pt idx="408">
                  <c:v>19.384105212132155</c:v>
                </c:pt>
                <c:pt idx="409">
                  <c:v>19.004024724730659</c:v>
                </c:pt>
                <c:pt idx="410">
                  <c:v>18.631396796044747</c:v>
                </c:pt>
                <c:pt idx="411">
                  <c:v>18.266075297474934</c:v>
                </c:pt>
                <c:pt idx="412">
                  <c:v>17.90791696568844</c:v>
                </c:pt>
                <c:pt idx="413">
                  <c:v>17.556781346437514</c:v>
                </c:pt>
                <c:pt idx="414">
                  <c:v>17.212530739479305</c:v>
                </c:pt>
                <c:pt idx="415">
                  <c:v>16.875030144575792</c:v>
                </c:pt>
                <c:pt idx="416">
                  <c:v>16.544147208552509</c:v>
                </c:pt>
                <c:pt idx="417">
                  <c:v>16.219752173395328</c:v>
                </c:pt>
                <c:pt idx="418">
                  <c:v>15.901717825364965</c:v>
                </c:pt>
                <c:pt idx="419">
                  <c:v>15.589919445109253</c:v>
                </c:pt>
                <c:pt idx="420">
                  <c:v>15.284234758753586</c:v>
                </c:pt>
                <c:pt idx="421">
                  <c:v>14.984543889950368</c:v>
                </c:pt>
                <c:pt idx="422">
                  <c:v>14.690729312868701</c:v>
                </c:pt>
                <c:pt idx="423">
                  <c:v>14.40267580610581</c:v>
                </c:pt>
                <c:pt idx="424">
                  <c:v>14.120270407502172</c:v>
                </c:pt>
                <c:pt idx="425">
                  <c:v>13.843402369842654</c:v>
                </c:pt>
                <c:pt idx="426">
                  <c:v>13.571963117426209</c:v>
                </c:pt>
                <c:pt idx="427">
                  <c:v>13.305846203487189</c:v>
                </c:pt>
                <c:pt idx="428">
                  <c:v>13.044947268451496</c:v>
                </c:pt>
                <c:pt idx="429">
                  <c:v>12.789163999011274</c:v>
                </c:pt>
                <c:pt idx="430">
                  <c:v>12.53839608800204</c:v>
                </c:pt>
                <c:pt idx="431">
                  <c:v>12.292545195066529</c:v>
                </c:pt>
                <c:pt idx="432">
                  <c:v>12.051514908089867</c:v>
                </c:pt>
                <c:pt idx="433">
                  <c:v>11.815210705390889</c:v>
                </c:pt>
                <c:pt idx="434">
                  <c:v>11.583539918654811</c:v>
                </c:pt>
                <c:pt idx="435">
                  <c:v>11.356411696592712</c:v>
                </c:pt>
                <c:pt idx="436">
                  <c:v>11.133736969313588</c:v>
                </c:pt>
                <c:pt idx="437">
                  <c:v>10.915428413394984</c:v>
                </c:pt>
                <c:pt idx="438">
                  <c:v>10.701400417638496</c:v>
                </c:pt>
                <c:pt idx="439">
                  <c:v>10.491569049496766</c:v>
                </c:pt>
                <c:pt idx="440">
                  <c:v>10.28585202215876</c:v>
                </c:pt>
                <c:pt idx="441">
                  <c:v>10.084168662280424</c:v>
                </c:pt>
                <c:pt idx="442">
                  <c:v>9.8864398783480816</c:v>
                </c:pt>
                <c:pt idx="443">
                  <c:v>9.6925881296621537</c:v>
                </c:pt>
                <c:pt idx="444">
                  <c:v>9.5025373959290302</c:v>
                </c:pt>
                <c:pt idx="445">
                  <c:v>9.3162131474492114</c:v>
                </c:pt>
                <c:pt idx="446">
                  <c:v>9.1335423158899633</c:v>
                </c:pt>
                <c:pt idx="447">
                  <c:v>8.9544532656310647</c:v>
                </c:pt>
                <c:pt idx="448">
                  <c:v>8.7788757656724101</c:v>
                </c:pt>
                <c:pt idx="449">
                  <c:v>8.606740962092454</c:v>
                </c:pt>
                <c:pt idx="450">
                  <c:v>8.4379813510466501</c:v>
                </c:pt>
                <c:pt idx="451">
                  <c:v>8.2725307522953724</c:v>
                </c:pt>
                <c:pt idx="452">
                  <c:v>8.1103242832508791</c:v>
                </c:pt>
                <c:pt idx="453">
                  <c:v>7.9512983335331553</c:v>
                </c:pt>
                <c:pt idx="454">
                  <c:v>7.7953905400246555</c:v>
                </c:pt>
                <c:pt idx="455">
                  <c:v>7.6425397624142031</c:v>
                </c:pt>
                <c:pt idx="456">
                  <c:v>7.4926860592203859</c:v>
                </c:pt>
                <c:pt idx="457">
                  <c:v>7.3457706642850846</c:v>
                </c:pt>
                <c:pt idx="458">
                  <c:v>7.201735963727935</c:v>
                </c:pt>
                <c:pt idx="459">
                  <c:v>7.0605254733526417</c:v>
                </c:pt>
                <c:pt idx="460">
                  <c:v>6.9220838164963094</c:v>
                </c:pt>
                <c:pt idx="461">
                  <c:v>6.7863567023131104</c:v>
                </c:pt>
                <c:pt idx="462">
                  <c:v>6.6532909044837627</c:v>
                </c:pt>
                <c:pt idx="463">
                  <c:v>6.522834240342446</c:v>
                </c:pt>
                <c:pt idx="464">
                  <c:v>6.3949355504130292</c:v>
                </c:pt>
                <c:pt idx="465">
                  <c:v>6.2695446783465192</c:v>
                </c:pt>
                <c:pt idx="466">
                  <c:v>6.1466124512519089</c:v>
                </c:pt>
                <c:pt idx="467">
                  <c:v>6.0260906604126907</c:v>
                </c:pt>
                <c:pt idx="468">
                  <c:v>5.9079320423814794</c:v>
                </c:pt>
                <c:pt idx="469">
                  <c:v>5.7920902604453195</c:v>
                </c:pt>
                <c:pt idx="470">
                  <c:v>5.6785198864544322</c:v>
                </c:pt>
                <c:pt idx="471">
                  <c:v>5.5671763830072516</c:v>
                </c:pt>
                <c:pt idx="472">
                  <c:v>5.4580160859847791</c:v>
                </c:pt>
                <c:pt idx="473">
                  <c:v>5.350996187427401</c:v>
                </c:pt>
                <c:pt idx="474">
                  <c:v>5.246074718747443</c:v>
                </c:pt>
                <c:pt idx="475">
                  <c:v>5.1432105342709153</c:v>
                </c:pt>
                <c:pt idx="476">
                  <c:v>5.0423632951019446</c:v>
                </c:pt>
                <c:pt idx="477">
                  <c:v>4.9434934533036019</c:v>
                </c:pt>
                <c:pt idx="478">
                  <c:v>4.8465622363889089</c:v>
                </c:pt>
                <c:pt idx="479">
                  <c:v>4.7515316321159364</c:v>
                </c:pt>
                <c:pt idx="480">
                  <c:v>4.6583643735810485</c:v>
                </c:pt>
                <c:pt idx="481">
                  <c:v>4.5670239246044275</c:v>
                </c:pt>
                <c:pt idx="482">
                  <c:v>4.4774744654021603</c:v>
                </c:pt>
                <c:pt idx="483">
                  <c:v>4.3896808785392665</c:v>
                </c:pt>
                <c:pt idx="484">
                  <c:v>4.3036087351581527</c:v>
                </c:pt>
                <c:pt idx="485">
                  <c:v>4.2192242814771017</c:v>
                </c:pt>
                <c:pt idx="486">
                  <c:v>4.136494425553491</c:v>
                </c:pt>
                <c:pt idx="487">
                  <c:v>4.055386724306568</c:v>
                </c:pt>
                <c:pt idx="488">
                  <c:v>3.9758693707946668</c:v>
                </c:pt>
                <c:pt idx="489">
                  <c:v>3.8979111817419008</c:v>
                </c:pt>
                <c:pt idx="490">
                  <c:v>3.8214815853094257</c:v>
                </c:pt>
                <c:pt idx="491">
                  <c:v>3.7465506091064826</c:v>
                </c:pt>
                <c:pt idx="492">
                  <c:v>3.6730888684365226</c:v>
                </c:pt>
                <c:pt idx="493">
                  <c:v>3.6010675547737914</c:v>
                </c:pt>
                <c:pt idx="494">
                  <c:v>3.5304584244658748</c:v>
                </c:pt>
                <c:pt idx="495">
                  <c:v>3.4612337876577466</c:v>
                </c:pt>
                <c:pt idx="496">
                  <c:v>3.3933664974330142</c:v>
                </c:pt>
                <c:pt idx="497">
                  <c:v>3.3268299391680589</c:v>
                </c:pt>
                <c:pt idx="498">
                  <c:v>3.2615980200949326</c:v>
                </c:pt>
                <c:pt idx="499">
                  <c:v>3.1976451590689043</c:v>
                </c:pt>
                <c:pt idx="500">
                  <c:v>3.1349462765366263</c:v>
                </c:pt>
                <c:pt idx="501">
                  <c:v>3.0734767847010285</c:v>
                </c:pt>
                <c:pt idx="502">
                  <c:v>3.0132125778790386</c:v>
                </c:pt>
                <c:pt idx="503">
                  <c:v>2.9541300230483745</c:v>
                </c:pt>
                <c:pt idx="504">
                  <c:v>2.896205950579688</c:v>
                </c:pt>
                <c:pt idx="505">
                  <c:v>2.8394176451504434</c:v>
                </c:pt>
                <c:pt idx="506">
                  <c:v>2.7837428368369435</c:v>
                </c:pt>
                <c:pt idx="507">
                  <c:v>2.7291596923810268</c:v>
                </c:pt>
                <c:pt idx="508">
                  <c:v>2.675646806628003</c:v>
                </c:pt>
                <c:pt idx="509">
                  <c:v>2.623183194132479</c:v>
                </c:pt>
                <c:pt idx="510">
                  <c:v>2.5717482809287713</c:v>
                </c:pt>
                <c:pt idx="511">
                  <c:v>2.5213218964626818</c:v>
                </c:pt>
                <c:pt idx="512">
                  <c:v>2.4718842656814783</c:v>
                </c:pt>
                <c:pt idx="513">
                  <c:v>2.4234160012789725</c:v>
                </c:pt>
                <c:pt idx="514">
                  <c:v>2.3758980960926523</c:v>
                </c:pt>
                <c:pt idx="515">
                  <c:v>2.3293119156498978</c:v>
                </c:pt>
                <c:pt idx="516">
                  <c:v>2.2836391908603373</c:v>
                </c:pt>
                <c:pt idx="517">
                  <c:v>2.2388620108515047</c:v>
                </c:pt>
                <c:pt idx="518">
                  <c:v>2.1949628159449652</c:v>
                </c:pt>
                <c:pt idx="519">
                  <c:v>2.1519243907701675</c:v>
                </c:pt>
                <c:pt idx="520">
                  <c:v>2.1097298575133161</c:v>
                </c:pt>
                <c:pt idx="521">
                  <c:v>2.0683626692986259</c:v>
                </c:pt>
                <c:pt idx="522">
                  <c:v>2.0278066036993447</c:v>
                </c:pt>
                <c:pt idx="523">
                  <c:v>1.9880457563760214</c:v>
                </c:pt>
                <c:pt idx="524">
                  <c:v>1.9490645348395104</c:v>
                </c:pt>
                <c:pt idx="525">
                  <c:v>1.9108476523362665</c:v>
                </c:pt>
                <c:pt idx="526">
                  <c:v>1.8733801218535446</c:v>
                </c:pt>
                <c:pt idx="527">
                  <c:v>1.8366472502421356</c:v>
                </c:pt>
                <c:pt idx="528">
                  <c:v>1.8006346324543474</c:v>
                </c:pt>
                <c:pt idx="529">
                  <c:v>1.7653281458949692</c:v>
                </c:pt>
                <c:pt idx="530">
                  <c:v>1.730713944882998</c:v>
                </c:pt>
                <c:pt idx="531">
                  <c:v>1.6967784552219578</c:v>
                </c:pt>
                <c:pt idx="532">
                  <c:v>1.6635083688766872</c:v>
                </c:pt>
                <c:pt idx="533">
                  <c:v>1.6308906387545017</c:v>
                </c:pt>
                <c:pt idx="534">
                  <c:v>1.5989124735886859</c:v>
                </c:pt>
                <c:pt idx="535">
                  <c:v>1.5675613329223126</c:v>
                </c:pt>
                <c:pt idx="536">
                  <c:v>1.5368249221904138</c:v>
                </c:pt>
                <c:pt idx="537">
                  <c:v>1.5066911878985847</c:v>
                </c:pt>
                <c:pt idx="538">
                  <c:v>1.477148312896122</c:v>
                </c:pt>
                <c:pt idx="539">
                  <c:v>1.4481847117418485</c:v>
                </c:pt>
                <c:pt idx="540">
                  <c:v>1.419789026160801</c:v>
                </c:pt>
                <c:pt idx="541">
                  <c:v>1.3919501205900064</c:v>
                </c:pt>
                <c:pt idx="542">
                  <c:v>1.364657077811593</c:v>
                </c:pt>
                <c:pt idx="543">
                  <c:v>1.33789919467153</c:v>
                </c:pt>
                <c:pt idx="544">
                  <c:v>1.3116659778823114</c:v>
                </c:pt>
                <c:pt idx="545">
                  <c:v>1.2859471399079401</c:v>
                </c:pt>
                <c:pt idx="546">
                  <c:v>1.2607325949296024</c:v>
                </c:pt>
                <c:pt idx="547">
                  <c:v>1.2360124548904441</c:v>
                </c:pt>
                <c:pt idx="548">
                  <c:v>1.2117770256178999</c:v>
                </c:pt>
                <c:pt idx="549">
                  <c:v>1.1880168030220588</c:v>
                </c:pt>
                <c:pt idx="550">
                  <c:v>1.1647224693685674</c:v>
                </c:pt>
                <c:pt idx="551">
                  <c:v>1.1418848896246214</c:v>
                </c:pt>
                <c:pt idx="552">
                  <c:v>1.1194951078765945</c:v>
                </c:pt>
                <c:pt idx="553">
                  <c:v>1.0975443438179178</c:v>
                </c:pt>
                <c:pt idx="554">
                  <c:v>1.076023989305823</c:v>
                </c:pt>
                <c:pt idx="555">
                  <c:v>1.0549256049855977</c:v>
                </c:pt>
                <c:pt idx="556">
                  <c:v>1.034240916981038</c:v>
                </c:pt>
                <c:pt idx="557">
                  <c:v>1.0139618136497877</c:v>
                </c:pt>
                <c:pt idx="558">
                  <c:v>0.99408034240230414</c:v>
                </c:pt>
                <c:pt idx="559">
                  <c:v>0.97458870658319507</c:v>
                </c:pt>
                <c:pt idx="560">
                  <c:v>0.95547926241370706</c:v>
                </c:pt>
                <c:pt idx="561">
                  <c:v>0.9367445159941642</c:v>
                </c:pt>
                <c:pt idx="562">
                  <c:v>0.91837712036518493</c:v>
                </c:pt>
                <c:pt idx="563">
                  <c:v>0.90036987262652179</c:v>
                </c:pt>
                <c:pt idx="564">
                  <c:v>0.88271571111239289</c:v>
                </c:pt>
                <c:pt idx="565">
                  <c:v>0.86540771262220362</c:v>
                </c:pt>
                <c:pt idx="566">
                  <c:v>0.84843908970556325</c:v>
                </c:pt>
                <c:pt idx="567">
                  <c:v>0.83180318800054243</c:v>
                </c:pt>
                <c:pt idx="568">
                  <c:v>0.815493483624118</c:v>
                </c:pt>
                <c:pt idx="569">
                  <c:v>0.79950358061378712</c:v>
                </c:pt>
                <c:pt idx="570">
                  <c:v>0.78382720841934761</c:v>
                </c:pt>
                <c:pt idx="571">
                  <c:v>0.76845821944385839</c:v>
                </c:pt>
                <c:pt idx="572">
                  <c:v>0.75339058663281677</c:v>
                </c:pt>
                <c:pt idx="573">
                  <c:v>0.73861840111060828</c:v>
                </c:pt>
                <c:pt idx="574">
                  <c:v>0.72413586986330003</c:v>
                </c:pt>
                <c:pt idx="575">
                  <c:v>0.70993731346687061</c:v>
                </c:pt>
                <c:pt idx="576">
                  <c:v>0.69601716385998524</c:v>
                </c:pt>
                <c:pt idx="577">
                  <c:v>0.68236996216044199</c:v>
                </c:pt>
                <c:pt idx="578">
                  <c:v>0.66899035652443406</c:v>
                </c:pt>
                <c:pt idx="579">
                  <c:v>0.65587310004778698</c:v>
                </c:pt>
                <c:pt idx="580">
                  <c:v>0.64301304870834886</c:v>
                </c:pt>
                <c:pt idx="581">
                  <c:v>0.63040515934872787</c:v>
                </c:pt>
                <c:pt idx="582">
                  <c:v>0.618044487698583</c:v>
                </c:pt>
                <c:pt idx="583">
                  <c:v>0.60592618643569396</c:v>
                </c:pt>
                <c:pt idx="584">
                  <c:v>0.59404550328505101</c:v>
                </c:pt>
                <c:pt idx="585">
                  <c:v>0.5823977791552174</c:v>
                </c:pt>
                <c:pt idx="586">
                  <c:v>0.57097844631123496</c:v>
                </c:pt>
                <c:pt idx="587">
                  <c:v>0.55978302658335544</c:v>
                </c:pt>
                <c:pt idx="588">
                  <c:v>0.54880712961089495</c:v>
                </c:pt>
                <c:pt idx="589">
                  <c:v>0.53804645112052518</c:v>
                </c:pt>
                <c:pt idx="590">
                  <c:v>0.52749677123832117</c:v>
                </c:pt>
                <c:pt idx="591">
                  <c:v>0.5171539528349105</c:v>
                </c:pt>
                <c:pt idx="592">
                  <c:v>0.50701393990306809</c:v>
                </c:pt>
                <c:pt idx="593">
                  <c:v>0.49707275596712708</c:v>
                </c:pt>
                <c:pt idx="594">
                  <c:v>0.4873265025235739</c:v>
                </c:pt>
                <c:pt idx="595">
                  <c:v>0.47777135751222588</c:v>
                </c:pt>
                <c:pt idx="596">
                  <c:v>0.46840357381738279</c:v>
                </c:pt>
                <c:pt idx="597">
                  <c:v>0.45921947779836964</c:v>
                </c:pt>
                <c:pt idx="598">
                  <c:v>0.4502154678488936</c:v>
                </c:pt>
                <c:pt idx="599">
                  <c:v>0.44138801298464936</c:v>
                </c:pt>
                <c:pt idx="600">
                  <c:v>0.43273365145861931</c:v>
                </c:pt>
                <c:pt idx="601">
                  <c:v>0.42424898940352507</c:v>
                </c:pt>
                <c:pt idx="602">
                  <c:v>0.41593069950090011</c:v>
                </c:pt>
                <c:pt idx="603">
                  <c:v>0.40777551967625819</c:v>
                </c:pt>
                <c:pt idx="604">
                  <c:v>0.39978025181984872</c:v>
                </c:pt>
                <c:pt idx="605">
                  <c:v>0.39194176053249591</c:v>
                </c:pt>
                <c:pt idx="606">
                  <c:v>0.38425697189603059</c:v>
                </c:pt>
                <c:pt idx="607">
                  <c:v>0.37672287226783163</c:v>
                </c:pt>
                <c:pt idx="608">
                  <c:v>0.36933650709900551</c:v>
                </c:pt>
                <c:pt idx="609">
                  <c:v>0.3620949797757399</c:v>
                </c:pt>
                <c:pt idx="610">
                  <c:v>0.354995450483376</c:v>
                </c:pt>
                <c:pt idx="611">
                  <c:v>0.34803513509275624</c:v>
                </c:pt>
                <c:pt idx="612">
                  <c:v>0.34121130406840838</c:v>
                </c:pt>
                <c:pt idx="613">
                  <c:v>0.33452128139813969</c:v>
                </c:pt>
                <c:pt idx="614">
                  <c:v>0.3279624435436202</c:v>
                </c:pt>
                <c:pt idx="615">
                  <c:v>0.32153221841154367</c:v>
                </c:pt>
                <c:pt idx="616">
                  <c:v>0.31522808434496413</c:v>
                </c:pt>
                <c:pt idx="617">
                  <c:v>0.30904756913441028</c:v>
                </c:pt>
                <c:pt idx="618">
                  <c:v>0.3029882490483915</c:v>
                </c:pt>
                <c:pt idx="619">
                  <c:v>0.29704774788291477</c:v>
                </c:pt>
                <c:pt idx="620">
                  <c:v>0.29122373602963986</c:v>
                </c:pt>
                <c:pt idx="621">
                  <c:v>0.28551392956230748</c:v>
                </c:pt>
                <c:pt idx="622">
                  <c:v>0.27991608934108142</c:v>
                </c:pt>
                <c:pt idx="623">
                  <c:v>0.27442802013445455</c:v>
                </c:pt>
                <c:pt idx="624">
                  <c:v>0.26904756975837374</c:v>
                </c:pt>
                <c:pt idx="625">
                  <c:v>0.26377262823224529</c:v>
                </c:pt>
                <c:pt idx="626">
                  <c:v>0.25860112695149201</c:v>
                </c:pt>
                <c:pt idx="627">
                  <c:v>0.25353103787633569</c:v>
                </c:pt>
                <c:pt idx="628">
                  <c:v>0.24856037273648623</c:v>
                </c:pt>
                <c:pt idx="629">
                  <c:v>0.24368718225142827</c:v>
                </c:pt>
                <c:pt idx="630">
                  <c:v>0.23890955536599739</c:v>
                </c:pt>
                <c:pt idx="631">
                  <c:v>0.23422561850094598</c:v>
                </c:pt>
                <c:pt idx="632">
                  <c:v>0.22963353481820598</c:v>
                </c:pt>
                <c:pt idx="633">
                  <c:v>0.22513150350056055</c:v>
                </c:pt>
                <c:pt idx="634">
                  <c:v>0.22071775904544025</c:v>
                </c:pt>
                <c:pt idx="635">
                  <c:v>0.21639057057256916</c:v>
                </c:pt>
                <c:pt idx="636">
                  <c:v>0.21214824114518779</c:v>
                </c:pt>
                <c:pt idx="637">
                  <c:v>0.20798910710458735</c:v>
                </c:pt>
                <c:pt idx="638">
                  <c:v>0.2039115374176943</c:v>
                </c:pt>
                <c:pt idx="639">
                  <c:v>0.19991393303744903</c:v>
                </c:pt>
                <c:pt idx="640">
                  <c:v>0.195994726275728</c:v>
                </c:pt>
                <c:pt idx="641">
                  <c:v>0.19215238018856404</c:v>
                </c:pt>
                <c:pt idx="642">
                  <c:v>0.18838538797342222</c:v>
                </c:pt>
                <c:pt idx="643">
                  <c:v>0.18469227237829663</c:v>
                </c:pt>
                <c:pt idx="644">
                  <c:v>0.18107158512239546</c:v>
                </c:pt>
                <c:pt idx="645">
                  <c:v>0.17752190632818693</c:v>
                </c:pt>
                <c:pt idx="646">
                  <c:v>0.174041843964584</c:v>
                </c:pt>
                <c:pt idx="647">
                  <c:v>0.17063003330104923</c:v>
                </c:pt>
                <c:pt idx="648">
                  <c:v>0.1672851363724055</c:v>
                </c:pt>
                <c:pt idx="649">
                  <c:v>0.16400584145414326</c:v>
                </c:pt>
                <c:pt idx="650">
                  <c:v>0.16079086254801786</c:v>
                </c:pt>
                <c:pt idx="651">
                  <c:v>0.15763893887773542</c:v>
                </c:pt>
                <c:pt idx="652">
                  <c:v>0.15454883439453035</c:v>
                </c:pt>
                <c:pt idx="653">
                  <c:v>0.1515193372924391</c:v>
                </c:pt>
                <c:pt idx="654">
                  <c:v>0.14854925953308115</c:v>
                </c:pt>
                <c:pt idx="655">
                  <c:v>0.14563743637976062</c:v>
                </c:pt>
                <c:pt idx="656">
                  <c:v>0.14278272594070548</c:v>
                </c:pt>
                <c:pt idx="657">
                  <c:v>0.13998400872126607</c:v>
                </c:pt>
                <c:pt idx="658">
                  <c:v>0.13724018718489581</c:v>
                </c:pt>
                <c:pt idx="659">
                  <c:v>0.13455018532274374</c:v>
                </c:pt>
                <c:pt idx="660">
                  <c:v>0.13191294823168853</c:v>
                </c:pt>
                <c:pt idx="661">
                  <c:v>0.12932744170064978</c:v>
                </c:pt>
                <c:pt idx="662">
                  <c:v>0.12679265180501334</c:v>
                </c:pt>
                <c:pt idx="663">
                  <c:v>0.12430758450901189</c:v>
                </c:pt>
                <c:pt idx="664">
                  <c:v>0.12187126527590544</c:v>
                </c:pt>
                <c:pt idx="665">
                  <c:v>0.11948273868580812</c:v>
                </c:pt>
                <c:pt idx="666">
                  <c:v>0.11714106806101142</c:v>
                </c:pt>
                <c:pt idx="667">
                  <c:v>0.11484533509865777</c:v>
                </c:pt>
                <c:pt idx="668">
                  <c:v>0.11259463951061924</c:v>
                </c:pt>
                <c:pt idx="669">
                  <c:v>0.11038809867044111</c:v>
                </c:pt>
                <c:pt idx="670">
                  <c:v>0.10822484726721107</c:v>
                </c:pt>
                <c:pt idx="671">
                  <c:v>0.10610403696621903</c:v>
                </c:pt>
                <c:pt idx="672">
                  <c:v>0.10402483607627384</c:v>
                </c:pt>
                <c:pt idx="673">
                  <c:v>0.10198642922354684</c:v>
                </c:pt>
                <c:pt idx="674">
                  <c:v>9.9988017031814078E-2</c:v>
                </c:pt>
                <c:pt idx="675">
                  <c:v>9.8028815808972117E-2</c:v>
                </c:pt>
                <c:pt idx="676">
                  <c:v>9.6108057239703851E-2</c:v>
                </c:pt>
                <c:pt idx="677">
                  <c:v>9.4224988084174663E-2</c:v>
                </c:pt>
                <c:pt idx="678">
                  <c:v>9.2378869882640186E-2</c:v>
                </c:pt>
                <c:pt idx="679">
                  <c:v>9.0568978665849509E-2</c:v>
                </c:pt>
                <c:pt idx="680">
                  <c:v>8.879460467113133E-2</c:v>
                </c:pt>
                <c:pt idx="681">
                  <c:v>8.7055052064050467E-2</c:v>
                </c:pt>
                <c:pt idx="682">
                  <c:v>8.5349638665526528E-2</c:v>
                </c:pt>
                <c:pt idx="683">
                  <c:v>8.3677695684306927E-2</c:v>
                </c:pt>
                <c:pt idx="684">
                  <c:v>8.2038567454690112E-2</c:v>
                </c:pt>
                <c:pt idx="685">
                  <c:v>8.0431611179395179E-2</c:v>
                </c:pt>
                <c:pt idx="686">
                  <c:v>7.8856196677478188E-2</c:v>
                </c:pt>
                <c:pt idx="687">
                  <c:v>7.7311706137194999E-2</c:v>
                </c:pt>
                <c:pt idx="688">
                  <c:v>7.5797533873714892E-2</c:v>
                </c:pt>
                <c:pt idx="689">
                  <c:v>7.4313086091588959E-2</c:v>
                </c:pt>
                <c:pt idx="690">
                  <c:v>7.2857780651880796E-2</c:v>
                </c:pt>
                <c:pt idx="691">
                  <c:v>7.1431046843867765E-2</c:v>
                </c:pt>
                <c:pt idx="692">
                  <c:v>7.0032325161223333E-2</c:v>
                </c:pt>
                <c:pt idx="693">
                  <c:v>6.8661067082592772E-2</c:v>
                </c:pt>
                <c:pt idx="694">
                  <c:v>6.7316734856476074E-2</c:v>
                </c:pt>
                <c:pt idx="695">
                  <c:v>6.5998801290333531E-2</c:v>
                </c:pt>
                <c:pt idx="696">
                  <c:v>6.4706749543831724E-2</c:v>
                </c:pt>
                <c:pt idx="697">
                  <c:v>6.3440072926148117E-2</c:v>
                </c:pt>
                <c:pt idx="698">
                  <c:v>6.21982746972553E-2</c:v>
                </c:pt>
              </c:numCache>
            </c:numRef>
          </c:yVal>
          <c:smooth val="1"/>
        </c:ser>
        <c:ser>
          <c:idx val="27"/>
          <c:order val="27"/>
          <c:tx>
            <c:strRef>
              <c:f>Calculations!$AC$36</c:f>
              <c:strCache>
                <c:ptCount val="1"/>
                <c:pt idx="0">
                  <c:v>Zs</c:v>
                </c:pt>
              </c:strCache>
            </c:strRef>
          </c:tx>
          <c:spPr>
            <a:ln w="12700">
              <a:solidFill>
                <a:srgbClr val="333300"/>
              </a:solidFill>
              <a:prstDash val="solid"/>
            </a:ln>
          </c:spPr>
          <c:marker>
            <c:symbol val="none"/>
          </c:marker>
          <c:dLbls>
            <c:dLbl>
              <c:idx val="5"/>
              <c:layout>
                <c:manualLayout>
                  <c:x val="0.10718915769730746"/>
                  <c:y val="0.51349432295893349"/>
                </c:manualLayout>
              </c:layout>
              <c:tx>
                <c:rich>
                  <a:bodyPr/>
                  <a:lstStyle/>
                  <a:p>
                    <a:pPr>
                      <a:defRPr sz="800" b="1" i="0" u="none" strike="noStrike" baseline="0">
                        <a:solidFill>
                          <a:srgbClr val="000000"/>
                        </a:solidFill>
                        <a:latin typeface="Arial"/>
                        <a:ea typeface="Arial"/>
                        <a:cs typeface="Arial"/>
                      </a:defRPr>
                    </a:pPr>
                    <a:r>
                      <a:rPr lang="en-US"/>
                      <a:t>Zs</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Calculations!$AC$37:$AC$735</c:f>
              <c:numCache>
                <c:formatCode>0.000E+00</c:formatCode>
                <c:ptCount val="699"/>
                <c:pt idx="0">
                  <c:v>5.0000000888211998E-4</c:v>
                </c:pt>
                <c:pt idx="1">
                  <c:v>5.0000000924095762E-4</c:v>
                </c:pt>
                <c:pt idx="2">
                  <c:v>5.0000000961429223E-4</c:v>
                </c:pt>
                <c:pt idx="3">
                  <c:v>5.0000001000270972E-4</c:v>
                </c:pt>
                <c:pt idx="4">
                  <c:v>5.0000001040681919E-4</c:v>
                </c:pt>
                <c:pt idx="5">
                  <c:v>5.0000001082725468E-4</c:v>
                </c:pt>
                <c:pt idx="6">
                  <c:v>5.0000001126467573E-4</c:v>
                </c:pt>
                <c:pt idx="7">
                  <c:v>5.0000001171976861E-4</c:v>
                </c:pt>
                <c:pt idx="8">
                  <c:v>5.0000001219324718E-4</c:v>
                </c:pt>
                <c:pt idx="9">
                  <c:v>5.0000001268585444E-4</c:v>
                </c:pt>
                <c:pt idx="10">
                  <c:v>5.0000001319836299E-4</c:v>
                </c:pt>
                <c:pt idx="11">
                  <c:v>5.0000001373157676E-4</c:v>
                </c:pt>
                <c:pt idx="12">
                  <c:v>5.0000001428633254E-4</c:v>
                </c:pt>
                <c:pt idx="13">
                  <c:v>5.0000001486350031E-4</c:v>
                </c:pt>
                <c:pt idx="14">
                  <c:v>5.0000001546398568E-4</c:v>
                </c:pt>
                <c:pt idx="15">
                  <c:v>5.0000001608873073E-4</c:v>
                </c:pt>
                <c:pt idx="16">
                  <c:v>5.0000001673871546E-4</c:v>
                </c:pt>
                <c:pt idx="17">
                  <c:v>5.0000001741495957E-4</c:v>
                </c:pt>
                <c:pt idx="18">
                  <c:v>5.0000001811852384E-4</c:v>
                </c:pt>
                <c:pt idx="19">
                  <c:v>5.0000001885051231E-4</c:v>
                </c:pt>
                <c:pt idx="20">
                  <c:v>5.0000001961207294E-4</c:v>
                </c:pt>
                <c:pt idx="21">
                  <c:v>5.0000002040440062E-4</c:v>
                </c:pt>
                <c:pt idx="22">
                  <c:v>5.000000212287384E-4</c:v>
                </c:pt>
                <c:pt idx="23">
                  <c:v>5.0000002208637939E-4</c:v>
                </c:pt>
                <c:pt idx="24">
                  <c:v>5.0000002297866911E-4</c:v>
                </c:pt>
                <c:pt idx="25">
                  <c:v>5.0000002390700735E-4</c:v>
                </c:pt>
                <c:pt idx="26">
                  <c:v>5.0000002487285043E-4</c:v>
                </c:pt>
                <c:pt idx="27">
                  <c:v>5.000000258777135E-4</c:v>
                </c:pt>
                <c:pt idx="28">
                  <c:v>5.0000002692317312E-4</c:v>
                </c:pt>
                <c:pt idx="29">
                  <c:v>5.0000002801086935E-4</c:v>
                </c:pt>
                <c:pt idx="30">
                  <c:v>5.000000291425084E-4</c:v>
                </c:pt>
                <c:pt idx="31">
                  <c:v>5.0000003031986566E-4</c:v>
                </c:pt>
                <c:pt idx="32">
                  <c:v>5.0000003154478828E-4</c:v>
                </c:pt>
                <c:pt idx="33">
                  <c:v>5.0000003281919767E-4</c:v>
                </c:pt>
                <c:pt idx="34">
                  <c:v>5.0000003414509323E-4</c:v>
                </c:pt>
                <c:pt idx="35">
                  <c:v>5.0000003552455488E-4</c:v>
                </c:pt>
                <c:pt idx="36">
                  <c:v>5.0000003695974691E-4</c:v>
                </c:pt>
                <c:pt idx="37">
                  <c:v>5.0000003845292065E-4</c:v>
                </c:pt>
                <c:pt idx="38">
                  <c:v>5.0000004000641854E-4</c:v>
                </c:pt>
                <c:pt idx="39">
                  <c:v>5.0000004162267775E-4</c:v>
                </c:pt>
                <c:pt idx="40">
                  <c:v>5.0000004330423391E-4</c:v>
                </c:pt>
                <c:pt idx="41">
                  <c:v>5.0000004505372487E-4</c:v>
                </c:pt>
                <c:pt idx="42">
                  <c:v>5.0000004687389529E-4</c:v>
                </c:pt>
                <c:pt idx="43">
                  <c:v>5.0000004876760054E-4</c:v>
                </c:pt>
                <c:pt idx="44">
                  <c:v>5.0000005073781142E-4</c:v>
                </c:pt>
                <c:pt idx="45">
                  <c:v>5.0000005278761901E-4</c:v>
                </c:pt>
                <c:pt idx="46">
                  <c:v>5.0000005492023861E-4</c:v>
                </c:pt>
                <c:pt idx="47">
                  <c:v>5.0000005713901619E-4</c:v>
                </c:pt>
                <c:pt idx="48">
                  <c:v>5.0000005944743234E-4</c:v>
                </c:pt>
                <c:pt idx="49">
                  <c:v>5.0000006184910842E-4</c:v>
                </c:pt>
                <c:pt idx="50">
                  <c:v>5.0000006434781225E-4</c:v>
                </c:pt>
                <c:pt idx="51">
                  <c:v>5.0000006694746364E-4</c:v>
                </c:pt>
                <c:pt idx="52">
                  <c:v>5.0000006965214094E-4</c:v>
                </c:pt>
                <c:pt idx="53">
                  <c:v>5.0000007246608729E-4</c:v>
                </c:pt>
                <c:pt idx="54">
                  <c:v>5.00000075393717E-4</c:v>
                </c:pt>
                <c:pt idx="55">
                  <c:v>5.0000007843962286E-4</c:v>
                </c:pt>
                <c:pt idx="56">
                  <c:v>5.000000816085834E-4</c:v>
                </c:pt>
                <c:pt idx="57">
                  <c:v>5.0000008490556989E-4</c:v>
                </c:pt>
                <c:pt idx="58">
                  <c:v>5.0000008833575463E-4</c:v>
                </c:pt>
                <c:pt idx="59">
                  <c:v>5.0000009190451884E-4</c:v>
                </c:pt>
                <c:pt idx="60">
                  <c:v>5.0000009561746101E-4</c:v>
                </c:pt>
                <c:pt idx="61">
                  <c:v>5.0000009948040602E-4</c:v>
                </c:pt>
                <c:pt idx="62">
                  <c:v>5.0000010349941402E-4</c:v>
                </c:pt>
                <c:pt idx="63">
                  <c:v>5.0000010768078997E-4</c:v>
                </c:pt>
                <c:pt idx="64">
                  <c:v>5.0000011203109329E-4</c:v>
                </c:pt>
                <c:pt idx="65">
                  <c:v>5.0000011655714903E-4</c:v>
                </c:pt>
                <c:pt idx="66">
                  <c:v>5.0000012126605721E-4</c:v>
                </c:pt>
                <c:pt idx="67">
                  <c:v>5.0000012616520536E-4</c:v>
                </c:pt>
                <c:pt idx="68">
                  <c:v>5.0000013126227894E-4</c:v>
                </c:pt>
                <c:pt idx="69">
                  <c:v>5.0000013656527429E-4</c:v>
                </c:pt>
                <c:pt idx="70">
                  <c:v>5.0000014208251059E-4</c:v>
                </c:pt>
                <c:pt idx="71">
                  <c:v>5.0000014782264313E-4</c:v>
                </c:pt>
                <c:pt idx="72">
                  <c:v>5.0000015379467698E-4</c:v>
                </c:pt>
                <c:pt idx="73">
                  <c:v>5.0000016000798105E-4</c:v>
                </c:pt>
                <c:pt idx="74">
                  <c:v>5.0000016647230242E-4</c:v>
                </c:pt>
                <c:pt idx="75">
                  <c:v>5.0000017319778219E-4</c:v>
                </c:pt>
                <c:pt idx="76">
                  <c:v>5.0000018019497137E-4</c:v>
                </c:pt>
                <c:pt idx="77">
                  <c:v>5.0000018747484685E-4</c:v>
                </c:pt>
                <c:pt idx="78">
                  <c:v>5.0000019504882909E-4</c:v>
                </c:pt>
                <c:pt idx="79">
                  <c:v>5.0000020292880029E-4</c:v>
                </c:pt>
                <c:pt idx="80">
                  <c:v>5.0000021112712209E-4</c:v>
                </c:pt>
                <c:pt idx="81">
                  <c:v>5.0000021965665594E-4</c:v>
                </c:pt>
                <c:pt idx="82">
                  <c:v>5.0000022853078285E-4</c:v>
                </c:pt>
                <c:pt idx="83">
                  <c:v>5.0000023776342419E-4</c:v>
                </c:pt>
                <c:pt idx="84">
                  <c:v>5.0000024736906415E-4</c:v>
                </c:pt>
                <c:pt idx="85">
                  <c:v>5.0000025736277173E-4</c:v>
                </c:pt>
                <c:pt idx="86">
                  <c:v>5.0000026776022503E-4</c:v>
                </c:pt>
                <c:pt idx="87">
                  <c:v>5.0000027857773511E-4</c:v>
                </c:pt>
                <c:pt idx="88">
                  <c:v>5.0000028983227234E-4</c:v>
                </c:pt>
                <c:pt idx="89">
                  <c:v>5.0000030154149263E-4</c:v>
                </c:pt>
                <c:pt idx="90">
                  <c:v>5.0000031372376508E-4</c:v>
                </c:pt>
                <c:pt idx="91">
                  <c:v>5.0000032639820101E-4</c:v>
                </c:pt>
                <c:pt idx="92">
                  <c:v>5.0000033958468384E-4</c:v>
                </c:pt>
                <c:pt idx="93">
                  <c:v>5.0000035330390025E-4</c:v>
                </c:pt>
                <c:pt idx="94">
                  <c:v>5.0000036757737263E-4</c:v>
                </c:pt>
                <c:pt idx="95">
                  <c:v>5.0000038242749279E-4</c:v>
                </c:pt>
                <c:pt idx="96">
                  <c:v>5.000003978775573E-4</c:v>
                </c:pt>
                <c:pt idx="97">
                  <c:v>5.0000041395180405E-4</c:v>
                </c:pt>
                <c:pt idx="98">
                  <c:v>5.0000043067544963E-4</c:v>
                </c:pt>
                <c:pt idx="99">
                  <c:v>5.0000044807473E-4</c:v>
                </c:pt>
                <c:pt idx="100">
                  <c:v>5.000004661769407E-4</c:v>
                </c:pt>
                <c:pt idx="101">
                  <c:v>5.0000048501047992E-4</c:v>
                </c:pt>
                <c:pt idx="102">
                  <c:v>5.0000050460489347E-4</c:v>
                </c:pt>
                <c:pt idx="103">
                  <c:v>5.0000052499092043E-4</c:v>
                </c:pt>
                <c:pt idx="104">
                  <c:v>5.0000054620054205E-4</c:v>
                </c:pt>
                <c:pt idx="105">
                  <c:v>5.0000056826703142E-4</c:v>
                </c:pt>
                <c:pt idx="106">
                  <c:v>5.0000059122500592E-4</c:v>
                </c:pt>
                <c:pt idx="107">
                  <c:v>5.0000061511048144E-4</c:v>
                </c:pt>
                <c:pt idx="108">
                  <c:v>5.0000063996092899E-4</c:v>
                </c:pt>
                <c:pt idx="109">
                  <c:v>5.0000066581533332E-4</c:v>
                </c:pt>
                <c:pt idx="110">
                  <c:v>5.0000069271425413E-4</c:v>
                </c:pt>
                <c:pt idx="111">
                  <c:v>5.0000072069988986E-4</c:v>
                </c:pt>
                <c:pt idx="112">
                  <c:v>5.0000074981614354E-4</c:v>
                </c:pt>
                <c:pt idx="113">
                  <c:v>5.0000078010869217E-4</c:v>
                </c:pt>
                <c:pt idx="114">
                  <c:v>5.0000081162505775E-4</c:v>
                </c:pt>
                <c:pt idx="115">
                  <c:v>5.0000084441468239E-4</c:v>
                </c:pt>
                <c:pt idx="116">
                  <c:v>5.0000087852900563E-4</c:v>
                </c:pt>
                <c:pt idx="117">
                  <c:v>5.0000091402154498E-4</c:v>
                </c:pt>
                <c:pt idx="118">
                  <c:v>5.0000095094798031E-4</c:v>
                </c:pt>
                <c:pt idx="119">
                  <c:v>5.0000098936624064E-4</c:v>
                </c:pt>
                <c:pt idx="120">
                  <c:v>5.0000102933659557E-4</c:v>
                </c:pt>
                <c:pt idx="121">
                  <c:v>5.0000107092174962E-4</c:v>
                </c:pt>
                <c:pt idx="122">
                  <c:v>5.0000111418693999E-4</c:v>
                </c:pt>
                <c:pt idx="123">
                  <c:v>5.0000115920004022E-4</c:v>
                </c:pt>
                <c:pt idx="124">
                  <c:v>5.0000120603166539E-4</c:v>
                </c:pt>
                <c:pt idx="125">
                  <c:v>5.0000125475528352E-4</c:v>
                </c:pt>
                <c:pt idx="126">
                  <c:v>5.0000130544733076E-4</c:v>
                </c:pt>
                <c:pt idx="127">
                  <c:v>5.0000135818733138E-4</c:v>
                </c:pt>
                <c:pt idx="128">
                  <c:v>5.0000141305802195E-4</c:v>
                </c:pt>
                <c:pt idx="129">
                  <c:v>5.0000147014548214E-4</c:v>
                </c:pt>
                <c:pt idx="130">
                  <c:v>5.000015295392688E-4</c:v>
                </c:pt>
                <c:pt idx="131">
                  <c:v>5.0000159133255695E-4</c:v>
                </c:pt>
                <c:pt idx="132">
                  <c:v>5.0000165562228576E-4</c:v>
                </c:pt>
                <c:pt idx="133">
                  <c:v>5.0000172250931087E-4</c:v>
                </c:pt>
                <c:pt idx="134">
                  <c:v>5.0000179209856233E-4</c:v>
                </c:pt>
                <c:pt idx="135">
                  <c:v>5.0000186449920933E-4</c:v>
                </c:pt>
                <c:pt idx="136">
                  <c:v>5.0000193982483127E-4</c:v>
                </c:pt>
                <c:pt idx="137">
                  <c:v>5.0000201819359619E-4</c:v>
                </c:pt>
                <c:pt idx="138">
                  <c:v>5.0000209972844635E-4</c:v>
                </c:pt>
                <c:pt idx="139">
                  <c:v>5.0000218455729028E-4</c:v>
                </c:pt>
                <c:pt idx="140">
                  <c:v>5.0000227281320414E-4</c:v>
                </c:pt>
                <c:pt idx="141">
                  <c:v>5.0000236463464056E-4</c:v>
                </c:pt>
                <c:pt idx="142">
                  <c:v>5.0000246016564489E-4</c:v>
                </c:pt>
                <c:pt idx="143">
                  <c:v>5.0000255955608261E-4</c:v>
                </c:pt>
                <c:pt idx="144">
                  <c:v>5.0000266296187294E-4</c:v>
                </c:pt>
                <c:pt idx="145">
                  <c:v>5.0000277054523465E-4</c:v>
                </c:pt>
                <c:pt idx="146">
                  <c:v>5.0000288247493952E-4</c:v>
                </c:pt>
                <c:pt idx="147">
                  <c:v>5.0000299892657778E-4</c:v>
                </c:pt>
                <c:pt idx="148">
                  <c:v>5.0000312008283349E-4</c:v>
                </c:pt>
                <c:pt idx="149">
                  <c:v>5.0000324613377076E-4</c:v>
                </c:pt>
                <c:pt idx="150">
                  <c:v>5.0000337727713223E-4</c:v>
                </c:pt>
                <c:pt idx="151">
                  <c:v>5.0000351371864895E-4</c:v>
                </c:pt>
                <c:pt idx="152">
                  <c:v>5.0000365567236347E-4</c:v>
                </c:pt>
                <c:pt idx="153">
                  <c:v>5.0000380336096516E-4</c:v>
                </c:pt>
                <c:pt idx="154">
                  <c:v>5.0000395701614022E-4</c:v>
                </c:pt>
                <c:pt idx="155">
                  <c:v>5.0000411687893412E-4</c:v>
                </c:pt>
                <c:pt idx="156">
                  <c:v>5.0000428320013074E-4</c:v>
                </c:pt>
                <c:pt idx="157">
                  <c:v>5.0000445624064484E-4</c:v>
                </c:pt>
                <c:pt idx="158">
                  <c:v>5.0000463627193224E-4</c:v>
                </c:pt>
                <c:pt idx="159">
                  <c:v>5.0000482357641482E-4</c:v>
                </c:pt>
                <c:pt idx="160">
                  <c:v>5.0000501844792405E-4</c:v>
                </c:pt>
                <c:pt idx="161">
                  <c:v>5.0000522119216168E-4</c:v>
                </c:pt>
                <c:pt idx="162">
                  <c:v>5.0000543212717907E-4</c:v>
                </c:pt>
                <c:pt idx="163">
                  <c:v>5.000056515838769E-4</c:v>
                </c:pt>
                <c:pt idx="164">
                  <c:v>5.0000587990652306E-4</c:v>
                </c:pt>
                <c:pt idx="165">
                  <c:v>5.000061174532934E-4</c:v>
                </c:pt>
                <c:pt idx="166">
                  <c:v>5.0000636459683351E-4</c:v>
                </c:pt>
                <c:pt idx="167">
                  <c:v>5.0000662172484294E-4</c:v>
                </c:pt>
                <c:pt idx="168">
                  <c:v>5.0000688924068358E-4</c:v>
                </c:pt>
                <c:pt idx="169">
                  <c:v>5.0000716756401237E-4</c:v>
                </c:pt>
                <c:pt idx="170">
                  <c:v>5.0000745713143905E-4</c:v>
                </c:pt>
                <c:pt idx="171">
                  <c:v>5.000077583972119E-4</c:v>
                </c:pt>
                <c:pt idx="172">
                  <c:v>5.0000807183392935E-4</c:v>
                </c:pt>
                <c:pt idx="173">
                  <c:v>5.0000839793328151E-4</c:v>
                </c:pt>
                <c:pt idx="174">
                  <c:v>5.0000873720682177E-4</c:v>
                </c:pt>
                <c:pt idx="175">
                  <c:v>5.000090901867688E-4</c:v>
                </c:pt>
                <c:pt idx="176">
                  <c:v>5.0000945742684113E-4</c:v>
                </c:pt>
                <c:pt idx="177">
                  <c:v>5.0000983950312602E-4</c:v>
                </c:pt>
                <c:pt idx="178">
                  <c:v>5.0001023701498311E-4</c:v>
                </c:pt>
                <c:pt idx="179">
                  <c:v>5.0001065058598369E-4</c:v>
                </c:pt>
                <c:pt idx="180">
                  <c:v>5.0001108086488962E-4</c:v>
                </c:pt>
                <c:pt idx="181">
                  <c:v>5.0001152852667031E-4</c:v>
                </c:pt>
                <c:pt idx="182">
                  <c:v>5.0001199427356156E-4</c:v>
                </c:pt>
                <c:pt idx="183">
                  <c:v>5.0001247883616677E-4</c:v>
                </c:pt>
                <c:pt idx="184">
                  <c:v>5.0001298297460274E-4</c:v>
                </c:pt>
                <c:pt idx="185">
                  <c:v>5.0001350747969206E-4</c:v>
                </c:pt>
                <c:pt idx="186">
                  <c:v>5.0001405317420301E-4</c:v>
                </c:pt>
                <c:pt idx="187">
                  <c:v>5.0001462091414E-4</c:v>
                </c:pt>
                <c:pt idx="188">
                  <c:v>5.000152115900863E-4</c:v>
                </c:pt>
                <c:pt idx="189">
                  <c:v>5.0001582612860013E-4</c:v>
                </c:pt>
                <c:pt idx="190">
                  <c:v>5.0001646549366829E-4</c:v>
                </c:pt>
                <c:pt idx="191">
                  <c:v>5.0001713068821747E-4</c:v>
                </c:pt>
                <c:pt idx="192">
                  <c:v>5.000178227556871E-4</c:v>
                </c:pt>
                <c:pt idx="193">
                  <c:v>5.0001854278166583E-4</c:v>
                </c:pt>
                <c:pt idx="194">
                  <c:v>5.0001929189559362E-4</c:v>
                </c:pt>
                <c:pt idx="195">
                  <c:v>5.000200712725328E-4</c:v>
                </c:pt>
                <c:pt idx="196">
                  <c:v>5.0002088213501087E-4</c:v>
                </c:pt>
                <c:pt idx="197">
                  <c:v>5.000217257549375E-4</c:v>
                </c:pt>
                <c:pt idx="198">
                  <c:v>5.0002260345559824E-4</c:v>
                </c:pt>
                <c:pt idx="199">
                  <c:v>5.0002351661373057E-4</c:v>
                </c:pt>
                <c:pt idx="200">
                  <c:v>5.0002446666168137E-4</c:v>
                </c:pt>
                <c:pt idx="201">
                  <c:v>5.0002545508965332E-4</c:v>
                </c:pt>
                <c:pt idx="202">
                  <c:v>5.0002648344804157E-4</c:v>
                </c:pt>
                <c:pt idx="203">
                  <c:v>5.0002755334986376E-4</c:v>
                </c:pt>
                <c:pt idx="204">
                  <c:v>5.0002866647328988E-4</c:v>
                </c:pt>
                <c:pt idx="205">
                  <c:v>5.0002982456427226E-4</c:v>
                </c:pt>
                <c:pt idx="206">
                  <c:v>5.0003102943928332E-4</c:v>
                </c:pt>
                <c:pt idx="207">
                  <c:v>5.0003228298816337E-4</c:v>
                </c:pt>
                <c:pt idx="208">
                  <c:v>5.0003358717708244E-4</c:v>
                </c:pt>
                <c:pt idx="209">
                  <c:v>5.0003494405162355E-4</c:v>
                </c:pt>
                <c:pt idx="210">
                  <c:v>5.0003635573998796E-4</c:v>
                </c:pt>
                <c:pt idx="211">
                  <c:v>5.0003782445633203E-4</c:v>
                </c:pt>
                <c:pt idx="212">
                  <c:v>5.0003935250423769E-4</c:v>
                </c:pt>
                <c:pt idx="213">
                  <c:v>5.0004094228032234E-4</c:v>
                </c:pt>
                <c:pt idx="214">
                  <c:v>5.0004259627799608E-4</c:v>
                </c:pt>
                <c:pt idx="215">
                  <c:v>5.0004431709136906E-4</c:v>
                </c:pt>
                <c:pt idx="216">
                  <c:v>5.0004610741931658E-4</c:v>
                </c:pt>
                <c:pt idx="217">
                  <c:v>5.0004797006970956E-4</c:v>
                </c:pt>
                <c:pt idx="218">
                  <c:v>5.0004990796381407E-4</c:v>
                </c:pt>
                <c:pt idx="219">
                  <c:v>5.0005192414086914E-4</c:v>
                </c:pt>
                <c:pt idx="220">
                  <c:v>5.0005402176284889E-4</c:v>
                </c:pt>
                <c:pt idx="221">
                  <c:v>5.0005620411941725E-4</c:v>
                </c:pt>
                <c:pt idx="222">
                  <c:v>5.000584746330817E-4</c:v>
                </c:pt>
                <c:pt idx="223">
                  <c:v>5.0006083686455593E-4</c:v>
                </c:pt>
                <c:pt idx="224">
                  <c:v>5.0006329451833737E-4</c:v>
                </c:pt>
                <c:pt idx="225">
                  <c:v>5.0006585144851136E-4</c:v>
                </c:pt>
                <c:pt idx="226">
                  <c:v>5.0006851166478736E-4</c:v>
                </c:pt>
                <c:pt idx="227">
                  <c:v>5.0007127933878023E-4</c:v>
                </c:pt>
                <c:pt idx="228">
                  <c:v>5.0007415881054402E-4</c:v>
                </c:pt>
                <c:pt idx="229">
                  <c:v>5.0007715459536855E-4</c:v>
                </c:pt>
                <c:pt idx="230">
                  <c:v>5.0008027139085128E-4</c:v>
                </c:pt>
                <c:pt idx="231">
                  <c:v>5.0008351408425283E-4</c:v>
                </c:pt>
                <c:pt idx="232">
                  <c:v>5.0008688776014996E-4</c:v>
                </c:pt>
                <c:pt idx="233">
                  <c:v>5.0009039770839629E-4</c:v>
                </c:pt>
                <c:pt idx="234">
                  <c:v>5.00094049432404E-4</c:v>
                </c:pt>
                <c:pt idx="235">
                  <c:v>5.00097848657759E-4</c:v>
                </c:pt>
                <c:pt idx="236">
                  <c:v>5.0010180134118338E-4</c:v>
                </c:pt>
                <c:pt idx="237">
                  <c:v>5.0010591367985859E-4</c:v>
                </c:pt>
                <c:pt idx="238">
                  <c:v>5.0011019212112425E-4</c:v>
                </c:pt>
                <c:pt idx="239">
                  <c:v>5.0011464337256742E-4</c:v>
                </c:pt>
                <c:pt idx="240">
                  <c:v>5.0011927441251792E-4</c:v>
                </c:pt>
                <c:pt idx="241">
                  <c:v>5.0012409250096632E-4</c:v>
                </c:pt>
                <c:pt idx="242">
                  <c:v>5.0012910519092128E-4</c:v>
                </c:pt>
                <c:pt idx="243">
                  <c:v>5.0013432034022435E-4</c:v>
                </c:pt>
                <c:pt idx="244">
                  <c:v>5.0013974612383896E-4</c:v>
                </c:pt>
                <c:pt idx="245">
                  <c:v>5.0014539104663552E-4</c:v>
                </c:pt>
                <c:pt idx="246">
                  <c:v>5.0015126395668919E-4</c:v>
                </c:pt>
                <c:pt idx="247">
                  <c:v>5.0015737405911321E-4</c:v>
                </c:pt>
                <c:pt idx="248">
                  <c:v>5.0016373093044874E-4</c:v>
                </c:pt>
                <c:pt idx="249">
                  <c:v>5.0017034453363207E-4</c:v>
                </c:pt>
                <c:pt idx="250">
                  <c:v>5.0017722523356485E-4</c:v>
                </c:pt>
                <c:pt idx="251">
                  <c:v>5.0018438381330859E-4</c:v>
                </c:pt>
                <c:pt idx="252">
                  <c:v>5.0019183149093045E-4</c:v>
                </c:pt>
                <c:pt idx="253">
                  <c:v>5.0019957993702635E-4</c:v>
                </c:pt>
                <c:pt idx="254">
                  <c:v>5.0020764129294574E-4</c:v>
                </c:pt>
                <c:pt idx="255">
                  <c:v>5.0021602818975082E-4</c:v>
                </c:pt>
                <c:pt idx="256">
                  <c:v>5.0022475376793377E-4</c:v>
                </c:pt>
                <c:pt idx="257">
                  <c:v>5.0023383169792753E-4</c:v>
                </c:pt>
                <c:pt idx="258">
                  <c:v>5.0024327620143796E-4</c:v>
                </c:pt>
                <c:pt idx="259">
                  <c:v>5.002531020736323E-4</c:v>
                </c:pt>
                <c:pt idx="260">
                  <c:v>5.0026332470621648E-4</c:v>
                </c:pt>
                <c:pt idx="261">
                  <c:v>5.0027396011143781E-4</c:v>
                </c:pt>
                <c:pt idx="262">
                  <c:v>5.0028502494704947E-4</c:v>
                </c:pt>
                <c:pt idx="263">
                  <c:v>5.0029653654227438E-4</c:v>
                </c:pt>
                <c:pt idx="264">
                  <c:v>5.0030851292480873E-4</c:v>
                </c:pt>
                <c:pt idx="265">
                  <c:v>5.0032097284890718E-4</c:v>
                </c:pt>
                <c:pt idx="266">
                  <c:v>5.0033393582458996E-4</c:v>
                </c:pt>
                <c:pt idx="267">
                  <c:v>5.0034742214802004E-4</c:v>
                </c:pt>
                <c:pt idx="268">
                  <c:v>5.00361452933093E-4</c:v>
                </c:pt>
                <c:pt idx="269">
                  <c:v>5.0037605014428995E-4</c:v>
                </c:pt>
                <c:pt idx="270">
                  <c:v>5.0039123663084295E-4</c:v>
                </c:pt>
                <c:pt idx="271">
                  <c:v>5.0040703616226342E-4</c:v>
                </c:pt>
                <c:pt idx="272">
                  <c:v>5.0042347346528928E-4</c:v>
                </c:pt>
                <c:pt idx="273">
                  <c:v>5.0044057426230513E-4</c:v>
                </c:pt>
                <c:pt idx="274">
                  <c:v>5.0045836531129376E-4</c:v>
                </c:pt>
                <c:pt idx="275">
                  <c:v>5.0047687444737987E-4</c:v>
                </c:pt>
                <c:pt idx="276">
                  <c:v>5.004961306260278E-4</c:v>
                </c:pt>
                <c:pt idx="277">
                  <c:v>5.005161639679577E-4</c:v>
                </c:pt>
                <c:pt idx="278">
                  <c:v>5.005370058058493E-4</c:v>
                </c:pt>
                <c:pt idx="279">
                  <c:v>5.0055868873290037E-4</c:v>
                </c:pt>
                <c:pt idx="280">
                  <c:v>5.0058124665331501E-4</c:v>
                </c:pt>
                <c:pt idx="281">
                  <c:v>5.006047148347955E-4</c:v>
                </c:pt>
                <c:pt idx="282">
                  <c:v>5.0062912996311551E-4</c:v>
                </c:pt>
                <c:pt idx="283">
                  <c:v>5.0065453019885683E-4</c:v>
                </c:pt>
                <c:pt idx="284">
                  <c:v>5.0068095523639301E-4</c:v>
                </c:pt>
                <c:pt idx="285">
                  <c:v>5.0070844636520629E-4</c:v>
                </c:pt>
                <c:pt idx="286">
                  <c:v>5.0073704653362885E-4</c:v>
                </c:pt>
                <c:pt idx="287">
                  <c:v>5.007668004151024E-4</c:v>
                </c:pt>
                <c:pt idx="288">
                  <c:v>5.0079775447705167E-4</c:v>
                </c:pt>
                <c:pt idx="289">
                  <c:v>5.0082995705247432E-4</c:v>
                </c:pt>
                <c:pt idx="290">
                  <c:v>5.0086345841434982E-4</c:v>
                </c:pt>
                <c:pt idx="291">
                  <c:v>5.0089831085297579E-4</c:v>
                </c:pt>
                <c:pt idx="292">
                  <c:v>5.0093456875634473E-4</c:v>
                </c:pt>
                <c:pt idx="293">
                  <c:v>5.0097228869367544E-4</c:v>
                </c:pt>
                <c:pt idx="294">
                  <c:v>5.0101152950222016E-4</c:v>
                </c:pt>
                <c:pt idx="295">
                  <c:v>5.0105235237747159E-4</c:v>
                </c:pt>
                <c:pt idx="296">
                  <c:v>5.0109482096689743E-4</c:v>
                </c:pt>
                <c:pt idx="297">
                  <c:v>5.0113900146733824E-4</c:v>
                </c:pt>
                <c:pt idx="298">
                  <c:v>5.0118496272620226E-4</c:v>
                </c:pt>
                <c:pt idx="299">
                  <c:v>5.0123277634660376E-4</c:v>
                </c:pt>
                <c:pt idx="300">
                  <c:v>5.012825167965896E-4</c:v>
                </c:pt>
                <c:pt idx="301">
                  <c:v>5.013342615226077E-4</c:v>
                </c:pt>
                <c:pt idx="302">
                  <c:v>5.0138809106737442E-4</c:v>
                </c:pt>
                <c:pt idx="303">
                  <c:v>5.0144408919230348E-4</c:v>
                </c:pt>
                <c:pt idx="304">
                  <c:v>5.0150234300466549E-4</c:v>
                </c:pt>
                <c:pt idx="305">
                  <c:v>5.015629430896501E-4</c:v>
                </c:pt>
                <c:pt idx="306">
                  <c:v>5.0162598364751198E-4</c:v>
                </c:pt>
                <c:pt idx="307">
                  <c:v>5.0169156263598399E-4</c:v>
                </c:pt>
                <c:pt idx="308">
                  <c:v>5.0175978191814943E-4</c:v>
                </c:pt>
                <c:pt idx="309">
                  <c:v>5.0183074741597003E-4</c:v>
                </c:pt>
                <c:pt idx="310">
                  <c:v>5.0190456926967172E-4</c:v>
                </c:pt>
                <c:pt idx="311">
                  <c:v>5.0198136200319953E-4</c:v>
                </c:pt>
                <c:pt idx="312">
                  <c:v>5.0206124469595354E-4</c:v>
                </c:pt>
                <c:pt idx="313">
                  <c:v>5.0214434116103155E-4</c:v>
                </c:pt>
                <c:pt idx="314">
                  <c:v>5.0223078013020294E-4</c:v>
                </c:pt>
                <c:pt idx="315">
                  <c:v>5.0232069544585173E-4</c:v>
                </c:pt>
                <c:pt idx="316">
                  <c:v>5.0241422626012648E-4</c:v>
                </c:pt>
                <c:pt idx="317">
                  <c:v>5.0251151724154883E-4</c:v>
                </c:pt>
                <c:pt idx="318">
                  <c:v>5.0261271878933159E-4</c:v>
                </c:pt>
                <c:pt idx="319">
                  <c:v>5.0271798725566932E-4</c:v>
                </c:pt>
                <c:pt idx="320">
                  <c:v>5.0282748517626913E-4</c:v>
                </c:pt>
                <c:pt idx="321">
                  <c:v>5.0294138150939452E-4</c:v>
                </c:pt>
                <c:pt idx="322">
                  <c:v>5.03059851883705E-4</c:v>
                </c:pt>
                <c:pt idx="323">
                  <c:v>5.0318307885517807E-4</c:v>
                </c:pt>
                <c:pt idx="324">
                  <c:v>5.0331125217340596E-4</c:v>
                </c:pt>
                <c:pt idx="325">
                  <c:v>5.0344456905756976E-4</c:v>
                </c:pt>
                <c:pt idx="326">
                  <c:v>5.0358323448239427E-4</c:v>
                </c:pt>
                <c:pt idx="327">
                  <c:v>5.0372746147439758E-4</c:v>
                </c:pt>
                <c:pt idx="328">
                  <c:v>5.0387747141875246E-4</c:v>
                </c:pt>
                <c:pt idx="329">
                  <c:v>5.0403349437708135E-4</c:v>
                </c:pt>
                <c:pt idx="330">
                  <c:v>5.0419576941651523E-4</c:v>
                </c:pt>
                <c:pt idx="331">
                  <c:v>5.0436454495034764E-4</c:v>
                </c:pt>
                <c:pt idx="332">
                  <c:v>5.0454007909062212E-4</c:v>
                </c:pt>
                <c:pt idx="333">
                  <c:v>5.0472264001299332E-4</c:v>
                </c:pt>
                <c:pt idx="334">
                  <c:v>5.0491250633420616E-4</c:v>
                </c:pt>
                <c:pt idx="335">
                  <c:v>5.0510996750254141E-4</c:v>
                </c:pt>
                <c:pt idx="336">
                  <c:v>5.0531532420157552E-4</c:v>
                </c:pt>
                <c:pt idx="337">
                  <c:v>5.0552888876760562E-4</c:v>
                </c:pt>
                <c:pt idx="338">
                  <c:v>5.0575098562109203E-4</c:v>
                </c:pt>
                <c:pt idx="339">
                  <c:v>5.0598195171246672E-4</c:v>
                </c:pt>
                <c:pt idx="340">
                  <c:v>5.0622213698265977E-4</c:v>
                </c:pt>
                <c:pt idx="341">
                  <c:v>5.0647190483868985E-4</c:v>
                </c:pt>
                <c:pt idx="342">
                  <c:v>5.0673163264466187E-4</c:v>
                </c:pt>
                <c:pt idx="343">
                  <c:v>5.0700171222851172E-4</c:v>
                </c:pt>
                <c:pt idx="344">
                  <c:v>5.072825504048304E-4</c:v>
                </c:pt>
                <c:pt idx="345">
                  <c:v>5.0757456951409279E-4</c:v>
                </c:pt>
                <c:pt idx="346">
                  <c:v>5.0787820797860604E-4</c:v>
                </c:pt>
                <c:pt idx="347">
                  <c:v>5.081939208754848E-4</c:v>
                </c:pt>
                <c:pt idx="348">
                  <c:v>5.0852218052694254E-4</c:v>
                </c:pt>
                <c:pt idx="349">
                  <c:v>5.0886347710817938E-4</c:v>
                </c:pt>
                <c:pt idx="350">
                  <c:v>5.0921831927312419E-4</c:v>
                </c:pt>
                <c:pt idx="351">
                  <c:v>5.0958723479827537E-4</c:v>
                </c:pt>
                <c:pt idx="352">
                  <c:v>5.0997077124485726E-4</c:v>
                </c:pt>
                <c:pt idx="353">
                  <c:v>5.103694966394907E-4</c:v>
                </c:pt>
                <c:pt idx="354">
                  <c:v>5.1078400017354599E-4</c:v>
                </c:pt>
                <c:pt idx="355">
                  <c:v>5.1121489292131725E-4</c:v>
                </c:pt>
                <c:pt idx="356">
                  <c:v>5.116628085771272E-4</c:v>
                </c:pt>
                <c:pt idx="357">
                  <c:v>5.1212840421143173E-4</c:v>
                </c:pt>
                <c:pt idx="358">
                  <c:v>5.1261236104595991E-4</c:v>
                </c:pt>
                <c:pt idx="359">
                  <c:v>5.1311538524787675E-4</c:v>
                </c:pt>
                <c:pt idx="360">
                  <c:v>5.1363820874291593E-4</c:v>
                </c:pt>
                <c:pt idx="361">
                  <c:v>5.141815900473769E-4</c:v>
                </c:pt>
                <c:pt idx="362">
                  <c:v>5.1474631511882845E-4</c:v>
                </c:pt>
                <c:pt idx="363">
                  <c:v>5.1533319822530366E-4</c:v>
                </c:pt>
                <c:pt idx="364">
                  <c:v>5.1594308283271144E-4</c:v>
                </c:pt>
                <c:pt idx="365">
                  <c:v>5.1657684251012279E-4</c:v>
                </c:pt>
                <c:pt idx="366">
                  <c:v>5.1723538185252215E-4</c:v>
                </c:pt>
                <c:pt idx="367">
                  <c:v>5.1791963742054174E-4</c:v>
                </c:pt>
                <c:pt idx="368">
                  <c:v>5.1863057869661782E-4</c:v>
                </c:pt>
                <c:pt idx="369">
                  <c:v>5.1936920905692899E-4</c:v>
                </c:pt>
                <c:pt idx="370">
                  <c:v>5.201365667583883E-4</c:v>
                </c:pt>
                <c:pt idx="371">
                  <c:v>5.2093372593987723E-4</c:v>
                </c:pt>
                <c:pt idx="372">
                  <c:v>5.2176179763681048E-4</c:v>
                </c:pt>
                <c:pt idx="373">
                  <c:v>5.2262193080802974E-4</c:v>
                </c:pt>
                <c:pt idx="374">
                  <c:v>5.2351531337392436E-4</c:v>
                </c:pt>
                <c:pt idx="375">
                  <c:v>5.2444317326457107E-4</c:v>
                </c:pt>
                <c:pt idx="376">
                  <c:v>5.2540677947658697E-4</c:v>
                </c:pt>
                <c:pt idx="377">
                  <c:v>5.2640744313727688E-4</c:v>
                </c:pt>
                <c:pt idx="378">
                  <c:v>5.2744651857455124E-4</c:v>
                </c:pt>
                <c:pt idx="379">
                  <c:v>5.2852540439098442E-4</c:v>
                </c:pt>
                <c:pt idx="380">
                  <c:v>5.2964554454026556E-4</c:v>
                </c:pt>
                <c:pt idx="381">
                  <c:v>5.3080842940419581E-4</c:v>
                </c:pt>
                <c:pt idx="382">
                  <c:v>5.3201559686827013E-4</c:v>
                </c:pt>
                <c:pt idx="383">
                  <c:v>5.332686333937804E-4</c:v>
                </c:pt>
                <c:pt idx="384">
                  <c:v>5.3456917508427448E-4</c:v>
                </c:pt>
                <c:pt idx="385">
                  <c:v>5.359189087441056E-4</c:v>
                </c:pt>
                <c:pt idx="386">
                  <c:v>5.3731957292671906E-4</c:v>
                </c:pt>
                <c:pt idx="387">
                  <c:v>5.3877295897023067E-4</c:v>
                </c:pt>
                <c:pt idx="388">
                  <c:v>5.4028091201778212E-4</c:v>
                </c:pt>
                <c:pt idx="389">
                  <c:v>5.4184533202008243E-4</c:v>
                </c:pt>
                <c:pt idx="390">
                  <c:v>5.434681747174938E-4</c:v>
                </c:pt>
                <c:pt idx="391">
                  <c:v>5.4515145259897014E-4</c:v>
                </c:pt>
                <c:pt idx="392">
                  <c:v>5.4689723583513036E-4</c:v>
                </c:pt>
                <c:pt idx="393">
                  <c:v>5.4870765318272726E-4</c:v>
                </c:pt>
                <c:pt idx="394">
                  <c:v>5.5058489285777948E-4</c:v>
                </c:pt>
                <c:pt idx="395">
                  <c:v>5.5253120337464946E-4</c:v>
                </c:pt>
                <c:pt idx="396">
                  <c:v>5.5454889434839274E-4</c:v>
                </c:pt>
                <c:pt idx="397">
                  <c:v>5.5664033725776204E-4</c:v>
                </c:pt>
                <c:pt idx="398">
                  <c:v>5.5880796616633642E-4</c:v>
                </c:pt>
                <c:pt idx="399">
                  <c:v>5.6105427839935073E-4</c:v>
                </c:pt>
                <c:pt idx="400">
                  <c:v>5.6338183517393322E-4</c:v>
                </c:pt>
                <c:pt idx="401">
                  <c:v>5.6579326218062051E-4</c:v>
                </c:pt>
                <c:pt idx="402">
                  <c:v>5.6829125011419949E-4</c:v>
                </c:pt>
                <c:pt idx="403">
                  <c:v>5.7087855515214141E-4</c:v>
                </c:pt>
                <c:pt idx="404">
                  <c:v>5.7355799937913287E-4</c:v>
                </c:pt>
                <c:pt idx="405">
                  <c:v>5.7633247115647216E-4</c:v>
                </c:pt>
                <c:pt idx="406">
                  <c:v>5.7920492543539601E-4</c:v>
                </c:pt>
                <c:pt idx="407">
                  <c:v>5.8217838401372049E-4</c:v>
                </c:pt>
                <c:pt idx="408">
                  <c:v>5.8525593573552522E-4</c:v>
                </c:pt>
                <c:pt idx="409">
                  <c:v>5.8844073663397688E-4</c:v>
                </c:pt>
                <c:pt idx="410">
                  <c:v>5.9173601001778059E-4</c:v>
                </c:pt>
                <c:pt idx="411">
                  <c:v>5.9514504650215656E-4</c:v>
                </c:pt>
                <c:pt idx="412">
                  <c:v>5.9867120398566587E-4</c:v>
                </c:pt>
                <c:pt idx="413">
                  <c:v>6.0231790757465052E-4</c:v>
                </c:pt>
                <c:pt idx="414">
                  <c:v>6.0608864945750596E-4</c:v>
                </c:pt>
                <c:pt idx="415">
                  <c:v>6.0998698873145887E-4</c:v>
                </c:pt>
                <c:pt idx="416">
                  <c:v>6.1401655118498925E-4</c:v>
                </c:pt>
                <c:pt idx="417">
                  <c:v>6.1818102903949139E-4</c:v>
                </c:pt>
                <c:pt idx="418">
                  <c:v>6.2248418065422614E-4</c:v>
                </c:pt>
                <c:pt idx="419">
                  <c:v>6.2692983019905796E-4</c:v>
                </c:pt>
                <c:pt idx="420">
                  <c:v>6.3152186729990107E-4</c:v>
                </c:pt>
                <c:pt idx="421">
                  <c:v>6.3626424666220498E-4</c:v>
                </c:pt>
                <c:pt idx="422">
                  <c:v>6.4116098767819649E-4</c:v>
                </c:pt>
                <c:pt idx="423">
                  <c:v>6.4621617402394664E-4</c:v>
                </c:pt>
                <c:pt idx="424">
                  <c:v>6.5143395325265453E-4</c:v>
                </c:pt>
                <c:pt idx="425">
                  <c:v>6.5681853639081868E-4</c:v>
                </c:pt>
                <c:pt idx="426">
                  <c:v>6.6237419754421208E-4</c:v>
                </c:pt>
                <c:pt idx="427">
                  <c:v>6.6810527352076886E-4</c:v>
                </c:pt>
                <c:pt idx="428">
                  <c:v>6.7401616347763827E-4</c:v>
                </c:pt>
                <c:pt idx="429">
                  <c:v>6.8011132859975999E-4</c:v>
                </c:pt>
                <c:pt idx="430">
                  <c:v>6.8639529181735773E-4</c:v>
                </c:pt>
                <c:pt idx="431">
                  <c:v>6.9287263756974047E-4</c:v>
                </c:pt>
                <c:pt idx="432">
                  <c:v>6.9954801162273351E-4</c:v>
                </c:pt>
                <c:pt idx="433">
                  <c:v>7.0642612094695288E-4</c:v>
                </c:pt>
                <c:pt idx="434">
                  <c:v>7.1351173366395858E-4</c:v>
                </c:pt>
                <c:pt idx="435">
                  <c:v>7.208096790671057E-4</c:v>
                </c:pt>
                <c:pt idx="436">
                  <c:v>7.2832484772364576E-4</c:v>
                </c:pt>
                <c:pt idx="437">
                  <c:v>7.3606219166430726E-4</c:v>
                </c:pt>
                <c:pt idx="438">
                  <c:v>7.4402672466623734E-4</c:v>
                </c:pt>
                <c:pt idx="439">
                  <c:v>7.5222352263478094E-4</c:v>
                </c:pt>
                <c:pt idx="440">
                  <c:v>7.6065772408914908E-4</c:v>
                </c:pt>
                <c:pt idx="441">
                  <c:v>7.6933453075656878E-4</c:v>
                </c:pt>
                <c:pt idx="442">
                  <c:v>7.7825920827902381E-4</c:v>
                </c:pt>
                <c:pt idx="443">
                  <c:v>7.8743708703619302E-4</c:v>
                </c:pt>
                <c:pt idx="444">
                  <c:v>7.9687356308768512E-4</c:v>
                </c:pt>
                <c:pt idx="445">
                  <c:v>8.0657409923714054E-4</c:v>
                </c:pt>
                <c:pt idx="446">
                  <c:v>8.1654422622025628E-4</c:v>
                </c:pt>
                <c:pt idx="447">
                  <c:v>8.2678954401826585E-4</c:v>
                </c:pt>
                <c:pt idx="448">
                  <c:v>8.3731572329790176E-4</c:v>
                </c:pt>
                <c:pt idx="449">
                  <c:v>8.4812850697836854E-4</c:v>
                </c:pt>
                <c:pt idx="450">
                  <c:v>8.5923371192538219E-4</c:v>
                </c:pt>
                <c:pt idx="451">
                  <c:v>8.7063723077187389E-4</c:v>
                </c:pt>
                <c:pt idx="452">
                  <c:v>8.8234503386453323E-4</c:v>
                </c:pt>
                <c:pt idx="453">
                  <c:v>8.9436317133496424E-4</c:v>
                </c:pt>
                <c:pt idx="454">
                  <c:v>9.0669777529386495E-4</c:v>
                </c:pt>
                <c:pt idx="455">
                  <c:v>9.1935506214631084E-4</c:v>
                </c:pt>
                <c:pt idx="456">
                  <c:v>9.3234133502592632E-4</c:v>
                </c:pt>
                <c:pt idx="457">
                  <c:v>9.4566298634547546E-4</c:v>
                </c:pt>
                <c:pt idx="458">
                  <c:v>9.5932650046118013E-4</c:v>
                </c:pt>
                <c:pt idx="459">
                  <c:v>9.7333845644789611E-4</c:v>
                </c:pt>
                <c:pt idx="460">
                  <c:v>9.8770553098213843E-4</c:v>
                </c:pt>
                <c:pt idx="461">
                  <c:v>1.0024345013298322E-3</c:v>
                </c:pt>
                <c:pt idx="462">
                  <c:v>1.0175322484356098E-3</c:v>
                </c:pt>
                <c:pt idx="463">
                  <c:v>1.0330057601104299E-3</c:v>
                </c:pt>
                <c:pt idx="464">
                  <c:v>1.0488621343143001E-3</c:v>
                </c:pt>
                <c:pt idx="465">
                  <c:v>1.0651085825309089E-3</c:v>
                </c:pt>
                <c:pt idx="466">
                  <c:v>1.0817524332310394E-3</c:v>
                </c:pt>
                <c:pt idx="467">
                  <c:v>1.0988011354217133E-3</c:v>
                </c:pt>
                <c:pt idx="468">
                  <c:v>1.1162622622781304E-3</c:v>
                </c:pt>
                <c:pt idx="469">
                  <c:v>1.1341435148556006E-3</c:v>
                </c:pt>
                <c:pt idx="470">
                  <c:v>1.1524527258788069E-3</c:v>
                </c:pt>
                <c:pt idx="471">
                  <c:v>1.1711978636059178E-3</c:v>
                </c:pt>
                <c:pt idx="472">
                  <c:v>1.1903870357652399E-3</c:v>
                </c:pt>
                <c:pt idx="473">
                  <c:v>1.2100284935622962E-3</c:v>
                </c:pt>
                <c:pt idx="474">
                  <c:v>1.2301306357554219E-3</c:v>
                </c:pt>
                <c:pt idx="475">
                  <c:v>1.2507020127981762E-3</c:v>
                </c:pt>
                <c:pt idx="476">
                  <c:v>1.2717513310470854E-3</c:v>
                </c:pt>
                <c:pt idx="477">
                  <c:v>1.2932874570334479E-3</c:v>
                </c:pt>
                <c:pt idx="478">
                  <c:v>1.3153194217981625E-3</c:v>
                </c:pt>
                <c:pt idx="479">
                  <c:v>1.3378564252887434E-3</c:v>
                </c:pt>
                <c:pt idx="480">
                  <c:v>1.3609078408179239E-3</c:v>
                </c:pt>
                <c:pt idx="481">
                  <c:v>1.384483219583456E-3</c:v>
                </c:pt>
                <c:pt idx="482">
                  <c:v>1.4085922952489203E-3</c:v>
                </c:pt>
                <c:pt idx="483">
                  <c:v>1.4332449885855873E-3</c:v>
                </c:pt>
                <c:pt idx="484">
                  <c:v>1.4584514121755482E-3</c:v>
                </c:pt>
                <c:pt idx="485">
                  <c:v>1.4842218751765503E-3</c:v>
                </c:pt>
                <c:pt idx="486">
                  <c:v>1.5105668881491481E-3</c:v>
                </c:pt>
                <c:pt idx="487">
                  <c:v>1.5374971679469637E-3</c:v>
                </c:pt>
                <c:pt idx="488">
                  <c:v>1.5650236426710327E-3</c:v>
                </c:pt>
                <c:pt idx="489">
                  <c:v>1.593157456689366E-3</c:v>
                </c:pt>
                <c:pt idx="490">
                  <c:v>1.6219099757230203E-3</c:v>
                </c:pt>
                <c:pt idx="491">
                  <c:v>1.6512927920001295E-3</c:v>
                </c:pt>
                <c:pt idx="492">
                  <c:v>1.681317729479473E-3</c:v>
                </c:pt>
                <c:pt idx="493">
                  <c:v>1.7119968491453119E-3</c:v>
                </c:pt>
                <c:pt idx="494">
                  <c:v>1.7433424543753324E-3</c:v>
                </c:pt>
                <c:pt idx="495">
                  <c:v>1.7753670963836733E-3</c:v>
                </c:pt>
                <c:pt idx="496">
                  <c:v>1.8080835797411126E-3</c:v>
                </c:pt>
                <c:pt idx="497">
                  <c:v>1.8415049679746036E-3</c:v>
                </c:pt>
                <c:pt idx="498">
                  <c:v>1.8756445892484487E-3</c:v>
                </c:pt>
                <c:pt idx="499">
                  <c:v>1.9105160421294899E-3</c:v>
                </c:pt>
                <c:pt idx="500">
                  <c:v>1.9461332014387889E-3</c:v>
                </c:pt>
                <c:pt idx="501">
                  <c:v>1.9825102241923451E-3</c:v>
                </c:pt>
                <c:pt idx="502">
                  <c:v>2.0196615556334879E-3</c:v>
                </c:pt>
                <c:pt idx="503">
                  <c:v>2.0576019353596453E-3</c:v>
                </c:pt>
                <c:pt idx="504">
                  <c:v>2.0963464035462617E-3</c:v>
                </c:pt>
                <c:pt idx="505">
                  <c:v>2.1359103072707115E-3</c:v>
                </c:pt>
                <c:pt idx="506">
                  <c:v>2.176309306939103E-3</c:v>
                </c:pt>
                <c:pt idx="507">
                  <c:v>2.2175593828189441E-3</c:v>
                </c:pt>
                <c:pt idx="508">
                  <c:v>2.2596768416806865E-3</c:v>
                </c:pt>
                <c:pt idx="509">
                  <c:v>2.3026783235512191E-3</c:v>
                </c:pt>
                <c:pt idx="510">
                  <c:v>2.3465808085824493E-3</c:v>
                </c:pt>
                <c:pt idx="511">
                  <c:v>2.3914016240381376E-3</c:v>
                </c:pt>
                <c:pt idx="512">
                  <c:v>2.4371584514022294E-3</c:v>
                </c:pt>
                <c:pt idx="513">
                  <c:v>2.4838693336119485E-3</c:v>
                </c:pt>
                <c:pt idx="514">
                  <c:v>2.5315526824189858E-3</c:v>
                </c:pt>
                <c:pt idx="515">
                  <c:v>2.5802272858821596E-3</c:v>
                </c:pt>
                <c:pt idx="516">
                  <c:v>2.6299123159949601E-3</c:v>
                </c:pt>
                <c:pt idx="517">
                  <c:v>2.6806273364514475E-3</c:v>
                </c:pt>
                <c:pt idx="518">
                  <c:v>2.7323923105540288E-3</c:v>
                </c:pt>
                <c:pt idx="519">
                  <c:v>2.7852276092666618E-3</c:v>
                </c:pt>
                <c:pt idx="520">
                  <c:v>2.8391540194171055E-3</c:v>
                </c:pt>
                <c:pt idx="521">
                  <c:v>2.894192752051872E-3</c:v>
                </c:pt>
                <c:pt idx="522">
                  <c:v>2.9503654509475908E-3</c:v>
                </c:pt>
                <c:pt idx="523">
                  <c:v>3.0076942012825453E-3</c:v>
                </c:pt>
                <c:pt idx="524">
                  <c:v>3.0662015384721806E-3</c:v>
                </c:pt>
                <c:pt idx="525">
                  <c:v>3.1259104571724613E-3</c:v>
                </c:pt>
                <c:pt idx="526">
                  <c:v>3.1868444204549828E-3</c:v>
                </c:pt>
                <c:pt idx="527">
                  <c:v>3.2490273691578113E-3</c:v>
                </c:pt>
                <c:pt idx="528">
                  <c:v>3.3124837314160815E-3</c:v>
                </c:pt>
                <c:pt idx="529">
                  <c:v>3.3772384323764318E-3</c:v>
                </c:pt>
                <c:pt idx="530">
                  <c:v>3.44331690409943E-3</c:v>
                </c:pt>
                <c:pt idx="531">
                  <c:v>3.5107450956541946E-3</c:v>
                </c:pt>
                <c:pt idx="532">
                  <c:v>3.5795494834094752E-3</c:v>
                </c:pt>
                <c:pt idx="533">
                  <c:v>3.6497570815255355E-3</c:v>
                </c:pt>
                <c:pt idx="534">
                  <c:v>3.7213954526512344E-3</c:v>
                </c:pt>
                <c:pt idx="535">
                  <c:v>3.7944927188307822E-3</c:v>
                </c:pt>
                <c:pt idx="536">
                  <c:v>3.8690775726247096E-3</c:v>
                </c:pt>
                <c:pt idx="537">
                  <c:v>3.9451792884496652E-3</c:v>
                </c:pt>
                <c:pt idx="538">
                  <c:v>4.0228277341417323E-3</c:v>
                </c:pt>
                <c:pt idx="539">
                  <c:v>4.1020533827480273E-3</c:v>
                </c:pt>
                <c:pt idx="540">
                  <c:v>4.1828873245514367E-3</c:v>
                </c:pt>
                <c:pt idx="541">
                  <c:v>4.2653612793334119E-3</c:v>
                </c:pt>
                <c:pt idx="542">
                  <c:v>4.3495076088798284E-3</c:v>
                </c:pt>
                <c:pt idx="543">
                  <c:v>4.4353593297350273E-3</c:v>
                </c:pt>
                <c:pt idx="544">
                  <c:v>4.522950126209198E-3</c:v>
                </c:pt>
                <c:pt idx="545">
                  <c:v>4.6123143636444064E-3</c:v>
                </c:pt>
                <c:pt idx="546">
                  <c:v>4.7034871019446161E-3</c:v>
                </c:pt>
                <c:pt idx="547">
                  <c:v>4.7965041093751808E-3</c:v>
                </c:pt>
                <c:pt idx="548">
                  <c:v>4.8914018766373739E-3</c:v>
                </c:pt>
                <c:pt idx="549">
                  <c:v>4.9882176312236017E-3</c:v>
                </c:pt>
                <c:pt idx="550">
                  <c:v>5.086989352059092E-3</c:v>
                </c:pt>
                <c:pt idx="551">
                  <c:v>5.1877557844359126E-3</c:v>
                </c:pt>
                <c:pt idx="552">
                  <c:v>5.2905564552453059E-3</c:v>
                </c:pt>
                <c:pt idx="553">
                  <c:v>5.3954316885144373E-3</c:v>
                </c:pt>
                <c:pt idx="554">
                  <c:v>5.5024226212537462E-3</c:v>
                </c:pt>
                <c:pt idx="555">
                  <c:v>5.6115712196212484E-3</c:v>
                </c:pt>
                <c:pt idx="556">
                  <c:v>5.7229202954101948E-3</c:v>
                </c:pt>
                <c:pt idx="557">
                  <c:v>5.8365135228666846E-3</c:v>
                </c:pt>
                <c:pt idx="558">
                  <c:v>5.952395455843887E-3</c:v>
                </c:pt>
                <c:pt idx="559">
                  <c:v>6.0706115452997065E-3</c:v>
                </c:pt>
                <c:pt idx="560">
                  <c:v>6.191208157144832E-3</c:v>
                </c:pt>
                <c:pt idx="561">
                  <c:v>6.3142325904482323E-3</c:v>
                </c:pt>
                <c:pt idx="562">
                  <c:v>6.4397330960073388E-3</c:v>
                </c:pt>
                <c:pt idx="563">
                  <c:v>6.5677588952902264E-3</c:v>
                </c:pt>
                <c:pt idx="564">
                  <c:v>6.6983601997573352E-3</c:v>
                </c:pt>
                <c:pt idx="565">
                  <c:v>6.8315882305703349E-3</c:v>
                </c:pt>
                <c:pt idx="566">
                  <c:v>6.9674952386959447E-3</c:v>
                </c:pt>
                <c:pt idx="567">
                  <c:v>7.1061345254126154E-3</c:v>
                </c:pt>
                <c:pt idx="568">
                  <c:v>7.247560463228225E-3</c:v>
                </c:pt>
                <c:pt idx="569">
                  <c:v>7.3918285172169772E-3</c:v>
                </c:pt>
                <c:pt idx="570">
                  <c:v>7.5389952667839636E-3</c:v>
                </c:pt>
                <c:pt idx="571">
                  <c:v>7.6891184278659449E-3</c:v>
                </c:pt>
                <c:pt idx="572">
                  <c:v>7.8422568755771253E-3</c:v>
                </c:pt>
                <c:pt idx="573">
                  <c:v>7.9984706673087921E-3</c:v>
                </c:pt>
                <c:pt idx="574">
                  <c:v>8.1578210662919936E-3</c:v>
                </c:pt>
                <c:pt idx="575">
                  <c:v>8.3203705656324494E-3</c:v>
                </c:pt>
                <c:pt idx="576">
                  <c:v>8.4861829128271976E-3</c:v>
                </c:pt>
                <c:pt idx="577">
                  <c:v>8.6553231347726543E-3</c:v>
                </c:pt>
                <c:pt idx="578">
                  <c:v>8.8278575632738231E-3</c:v>
                </c:pt>
                <c:pt idx="579">
                  <c:v>9.003853861064821E-3</c:v>
                </c:pt>
                <c:pt idx="580">
                  <c:v>9.1833810483508155E-3</c:v>
                </c:pt>
                <c:pt idx="581">
                  <c:v>9.3665095298819286E-3</c:v>
                </c:pt>
                <c:pt idx="582">
                  <c:v>9.5533111225696559E-3</c:v>
                </c:pt>
                <c:pt idx="583">
                  <c:v>9.743859083656714E-3</c:v>
                </c:pt>
                <c:pt idx="584">
                  <c:v>9.9382281394513518E-3</c:v>
                </c:pt>
                <c:pt idx="585">
                  <c:v>1.0136494514637429E-2</c:v>
                </c:pt>
                <c:pt idx="586">
                  <c:v>1.0338735962171768E-2</c:v>
                </c:pt>
                <c:pt idx="587">
                  <c:v>1.0545031793780529E-2</c:v>
                </c:pt>
                <c:pt idx="588">
                  <c:v>1.0755462911066573E-2</c:v>
                </c:pt>
                <c:pt idx="589">
                  <c:v>1.0970111837240051E-2</c:v>
                </c:pt>
                <c:pt idx="590">
                  <c:v>1.1189062749484655E-2</c:v>
                </c:pt>
                <c:pt idx="591">
                  <c:v>1.1412401511972231E-2</c:v>
                </c:pt>
                <c:pt idx="592">
                  <c:v>1.164021570953876E-2</c:v>
                </c:pt>
                <c:pt idx="593">
                  <c:v>1.1872594682034861E-2</c:v>
                </c:pt>
                <c:pt idx="594">
                  <c:v>1.2109629559364369E-2</c:v>
                </c:pt>
                <c:pt idx="595">
                  <c:v>1.2351413297224677E-2</c:v>
                </c:pt>
                <c:pt idx="596">
                  <c:v>1.2598040713562899E-2</c:v>
                </c:pt>
                <c:pt idx="597">
                  <c:v>1.2849608525762184E-2</c:v>
                </c:pt>
                <c:pt idx="598">
                  <c:v>1.3106215388572704E-2</c:v>
                </c:pt>
                <c:pt idx="599">
                  <c:v>1.3367961932802286E-2</c:v>
                </c:pt>
                <c:pt idx="600">
                  <c:v>1.3634950804781798E-2</c:v>
                </c:pt>
                <c:pt idx="601">
                  <c:v>1.390728670662082E-2</c:v>
                </c:pt>
                <c:pt idx="602">
                  <c:v>1.4185076437269354E-2</c:v>
                </c:pt>
                <c:pt idx="603">
                  <c:v>1.4468428934401747E-2</c:v>
                </c:pt>
                <c:pt idx="604">
                  <c:v>1.4757455317139163E-2</c:v>
                </c:pt>
                <c:pt idx="605">
                  <c:v>1.5052268929627461E-2</c:v>
                </c:pt>
                <c:pt idx="606">
                  <c:v>1.5352985385487518E-2</c:v>
                </c:pt>
                <c:pt idx="607">
                  <c:v>1.5659722613155437E-2</c:v>
                </c:pt>
                <c:pt idx="608">
                  <c:v>1.5972600902130468E-2</c:v>
                </c:pt>
                <c:pt idx="609">
                  <c:v>1.6291742950148704E-2</c:v>
                </c:pt>
                <c:pt idx="610">
                  <c:v>1.6617273911301165E-2</c:v>
                </c:pt>
                <c:pt idx="611">
                  <c:v>1.6949321445115025E-2</c:v>
                </c:pt>
                <c:pt idx="612">
                  <c:v>1.7288015766617332E-2</c:v>
                </c:pt>
                <c:pt idx="613">
                  <c:v>1.7633489697400813E-2</c:v>
                </c:pt>
                <c:pt idx="614">
                  <c:v>1.7985878717711779E-2</c:v>
                </c:pt>
                <c:pt idx="615">
                  <c:v>1.8345321019580613E-2</c:v>
                </c:pt>
                <c:pt idx="616">
                  <c:v>1.8711957561015621E-2</c:v>
                </c:pt>
                <c:pt idx="617">
                  <c:v>1.9085932121281519E-2</c:v>
                </c:pt>
                <c:pt idx="618">
                  <c:v>1.94673913572843E-2</c:v>
                </c:pt>
                <c:pt idx="619">
                  <c:v>1.9856484861084486E-2</c:v>
                </c:pt>
                <c:pt idx="620">
                  <c:v>2.0253365218561383E-2</c:v>
                </c:pt>
                <c:pt idx="621">
                  <c:v>2.0658188069251373E-2</c:v>
                </c:pt>
                <c:pt idx="622">
                  <c:v>2.1071112167383665E-2</c:v>
                </c:pt>
                <c:pt idx="623">
                  <c:v>2.1492299444137448E-2</c:v>
                </c:pt>
                <c:pt idx="624">
                  <c:v>2.1921915071144858E-2</c:v>
                </c:pt>
                <c:pt idx="625">
                  <c:v>2.2360127525264749E-2</c:v>
                </c:pt>
                <c:pt idx="626">
                  <c:v>2.2807108654652502E-2</c:v>
                </c:pt>
                <c:pt idx="627">
                  <c:v>2.3263033746151945E-2</c:v>
                </c:pt>
                <c:pt idx="628">
                  <c:v>2.3728081594035749E-2</c:v>
                </c:pt>
                <c:pt idx="629">
                  <c:v>2.4202434570121247E-2</c:v>
                </c:pt>
                <c:pt idx="630">
                  <c:v>2.4686278695289183E-2</c:v>
                </c:pt>
                <c:pt idx="631">
                  <c:v>2.5179803712433436E-2</c:v>
                </c:pt>
                <c:pt idx="632">
                  <c:v>2.5683203160870385E-2</c:v>
                </c:pt>
                <c:pt idx="633">
                  <c:v>2.619667445223697E-2</c:v>
                </c:pt>
                <c:pt idx="634">
                  <c:v>2.6720418947907366E-2</c:v>
                </c:pt>
                <c:pt idx="635">
                  <c:v>2.7254642037958514E-2</c:v>
                </c:pt>
                <c:pt idx="636">
                  <c:v>2.7799553221715494E-2</c:v>
                </c:pt>
                <c:pt idx="637">
                  <c:v>2.8355366189908443E-2</c:v>
                </c:pt>
                <c:pt idx="638">
                  <c:v>2.8922298908473035E-2</c:v>
                </c:pt>
                <c:pt idx="639">
                  <c:v>2.9500573704027578E-2</c:v>
                </c:pt>
                <c:pt idx="640">
                  <c:v>3.0090417351060134E-2</c:v>
                </c:pt>
                <c:pt idx="641">
                  <c:v>3.0692061160859894E-2</c:v>
                </c:pt>
                <c:pt idx="642">
                  <c:v>3.1305741072227694E-2</c:v>
                </c:pt>
                <c:pt idx="643">
                  <c:v>3.1931697744001196E-2</c:v>
                </c:pt>
                <c:pt idx="644">
                  <c:v>3.2570176649431098E-2</c:v>
                </c:pt>
                <c:pt idx="645">
                  <c:v>3.3221428172445305E-2</c:v>
                </c:pt>
                <c:pt idx="646">
                  <c:v>3.3885707705838861E-2</c:v>
                </c:pt>
                <c:pt idx="647">
                  <c:v>3.4563275751428126E-2</c:v>
                </c:pt>
                <c:pt idx="648">
                  <c:v>3.5254398022208491E-2</c:v>
                </c:pt>
                <c:pt idx="649">
                  <c:v>3.5959345546555672E-2</c:v>
                </c:pt>
                <c:pt idx="650">
                  <c:v>3.6678394774511479E-2</c:v>
                </c:pt>
                <c:pt idx="651">
                  <c:v>3.7411827686195741E-2</c:v>
                </c:pt>
                <c:pt idx="652">
                  <c:v>3.8159931902386757E-2</c:v>
                </c:pt>
                <c:pt idx="653">
                  <c:v>3.8923000797313985E-2</c:v>
                </c:pt>
                <c:pt idx="654">
                  <c:v>3.9701333613706723E-2</c:v>
                </c:pt>
                <c:pt idx="655">
                  <c:v>4.0495235580144437E-2</c:v>
                </c:pt>
                <c:pt idx="656">
                  <c:v>4.130501803075419E-2</c:v>
                </c:pt>
                <c:pt idx="657">
                  <c:v>4.2130998527302614E-2</c:v>
                </c:pt>
                <c:pt idx="658">
                  <c:v>4.297350098372997E-2</c:v>
                </c:pt>
                <c:pt idx="659">
                  <c:v>4.3832855793175349E-2</c:v>
                </c:pt>
                <c:pt idx="660">
                  <c:v>4.4709399957542618E-2</c:v>
                </c:pt>
                <c:pt idx="661">
                  <c:v>4.5603477219658128E-2</c:v>
                </c:pt>
                <c:pt idx="662">
                  <c:v>4.6515438198071864E-2</c:v>
                </c:pt>
                <c:pt idx="663">
                  <c:v>4.7445640524554952E-2</c:v>
                </c:pt>
                <c:pt idx="664">
                  <c:v>4.8394448984347548E-2</c:v>
                </c:pt>
                <c:pt idx="665">
                  <c:v>4.9362235659211808E-2</c:v>
                </c:pt>
                <c:pt idx="666">
                  <c:v>5.0349380073346425E-2</c:v>
                </c:pt>
                <c:pt idx="667">
                  <c:v>5.1356269342219686E-2</c:v>
                </c:pt>
                <c:pt idx="668">
                  <c:v>5.2383298324379497E-2</c:v>
                </c:pt>
                <c:pt idx="669">
                  <c:v>5.3430869776299857E-2</c:v>
                </c:pt>
                <c:pt idx="670">
                  <c:v>5.4499394510324706E-2</c:v>
                </c:pt>
                <c:pt idx="671">
                  <c:v>5.5589291555770776E-2</c:v>
                </c:pt>
                <c:pt idx="672">
                  <c:v>5.6700988323252856E-2</c:v>
                </c:pt>
                <c:pt idx="673">
                  <c:v>5.7834920772295836E-2</c:v>
                </c:pt>
                <c:pt idx="674">
                  <c:v>5.8991533582299263E-2</c:v>
                </c:pt>
                <c:pt idx="675">
                  <c:v>6.0171280326921414E-2</c:v>
                </c:pt>
                <c:pt idx="676">
                  <c:v>6.1374623651951385E-2</c:v>
                </c:pt>
                <c:pt idx="677">
                  <c:v>6.2602035456738828E-2</c:v>
                </c:pt>
                <c:pt idx="678">
                  <c:v>6.3853997079252517E-2</c:v>
                </c:pt>
                <c:pt idx="679">
                  <c:v>6.5130999484840357E-2</c:v>
                </c:pt>
                <c:pt idx="680">
                  <c:v>6.6433543458764899E-2</c:v>
                </c:pt>
                <c:pt idx="681">
                  <c:v>6.7762139802589647E-2</c:v>
                </c:pt>
                <c:pt idx="682">
                  <c:v>6.9117309534493451E-2</c:v>
                </c:pt>
                <c:pt idx="683">
                  <c:v>7.0499584093591458E-2</c:v>
                </c:pt>
                <c:pt idx="684">
                  <c:v>7.1909505548342467E-2</c:v>
                </c:pt>
                <c:pt idx="685">
                  <c:v>7.3347626809124947E-2</c:v>
                </c:pt>
                <c:pt idx="686">
                  <c:v>7.4814511845064546E-2</c:v>
                </c:pt>
                <c:pt idx="687">
                  <c:v>7.6310735905198573E-2</c:v>
                </c:pt>
                <c:pt idx="688">
                  <c:v>7.7836885744063763E-2</c:v>
                </c:pt>
                <c:pt idx="689">
                  <c:v>7.9393559851796219E-2</c:v>
                </c:pt>
                <c:pt idx="690">
                  <c:v>8.0981368688833322E-2</c:v>
                </c:pt>
                <c:pt idx="691">
                  <c:v>8.2600934925310079E-2</c:v>
                </c:pt>
                <c:pt idx="692">
                  <c:v>8.4252893685243482E-2</c:v>
                </c:pt>
                <c:pt idx="693">
                  <c:v>8.5937892795600657E-2</c:v>
                </c:pt>
                <c:pt idx="694">
                  <c:v>8.7656593040348868E-2</c:v>
                </c:pt>
                <c:pt idx="695">
                  <c:v>8.9409668419586322E-2</c:v>
                </c:pt>
                <c:pt idx="696">
                  <c:v>9.1197806413855956E-2</c:v>
                </c:pt>
                <c:pt idx="697">
                  <c:v>9.3021708253745741E-2</c:v>
                </c:pt>
                <c:pt idx="698">
                  <c:v>9.4882089194881072E-2</c:v>
                </c:pt>
              </c:numCache>
            </c:numRef>
          </c:yVal>
          <c:smooth val="1"/>
        </c:ser>
        <c:ser>
          <c:idx val="30"/>
          <c:order val="28"/>
          <c:tx>
            <c:strRef>
              <c:f>Calculations!$AD$36</c:f>
              <c:strCache>
                <c:ptCount val="1"/>
                <c:pt idx="0">
                  <c:v>Zv</c:v>
                </c:pt>
              </c:strCache>
            </c:strRef>
          </c:tx>
          <c:spPr>
            <a:ln w="12700">
              <a:solidFill>
                <a:srgbClr val="333399"/>
              </a:solidFill>
              <a:prstDash val="solid"/>
            </a:ln>
          </c:spPr>
          <c:marker>
            <c:symbol val="none"/>
          </c:marker>
          <c:dPt>
            <c:idx val="13"/>
            <c:spPr>
              <a:ln w="28575">
                <a:noFill/>
              </a:ln>
            </c:spPr>
          </c:dPt>
          <c:dLbls>
            <c:dLbl>
              <c:idx val="9"/>
              <c:layout>
                <c:manualLayout>
                  <c:x val="0.13006494776388242"/>
                  <c:y val="2.4126218206011157E-2"/>
                </c:manualLayout>
              </c:layout>
              <c:tx>
                <c:rich>
                  <a:bodyPr/>
                  <a:lstStyle/>
                  <a:p>
                    <a:pPr>
                      <a:defRPr sz="800" b="1" i="0" u="none" strike="noStrike" baseline="0">
                        <a:solidFill>
                          <a:srgbClr val="000000"/>
                        </a:solidFill>
                        <a:latin typeface="Arial"/>
                        <a:ea typeface="Arial"/>
                        <a:cs typeface="Arial"/>
                      </a:defRPr>
                    </a:pPr>
                    <a:r>
                      <a:rPr lang="en-US"/>
                      <a:t>Zv</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Calculations!$AD$37:$AD$735</c:f>
              <c:numCache>
                <c:formatCode>0.000E+00</c:formatCode>
                <c:ptCount val="699"/>
                <c:pt idx="0">
                  <c:v>8.9021369567871098E-4</c:v>
                </c:pt>
                <c:pt idx="1">
                  <c:v>8.9021369567871098E-4</c:v>
                </c:pt>
                <c:pt idx="2">
                  <c:v>8.9021369567871098E-4</c:v>
                </c:pt>
                <c:pt idx="3">
                  <c:v>8.9021369567871098E-4</c:v>
                </c:pt>
                <c:pt idx="4">
                  <c:v>8.9021369567871098E-4</c:v>
                </c:pt>
                <c:pt idx="5">
                  <c:v>8.9021369567871098E-4</c:v>
                </c:pt>
                <c:pt idx="6">
                  <c:v>8.9021369567871098E-4</c:v>
                </c:pt>
                <c:pt idx="7">
                  <c:v>8.9021369567871098E-4</c:v>
                </c:pt>
                <c:pt idx="8">
                  <c:v>8.9021369567871098E-4</c:v>
                </c:pt>
                <c:pt idx="9">
                  <c:v>8.9021369567871098E-4</c:v>
                </c:pt>
                <c:pt idx="10">
                  <c:v>8.9021369567871098E-4</c:v>
                </c:pt>
                <c:pt idx="11">
                  <c:v>8.9021369567871098E-4</c:v>
                </c:pt>
                <c:pt idx="12">
                  <c:v>8.9021369567871098E-4</c:v>
                </c:pt>
                <c:pt idx="13">
                  <c:v>8.9021369567871098E-4</c:v>
                </c:pt>
                <c:pt idx="14">
                  <c:v>8.9021369567871098E-4</c:v>
                </c:pt>
                <c:pt idx="15">
                  <c:v>8.9021369567871098E-4</c:v>
                </c:pt>
                <c:pt idx="16">
                  <c:v>8.9021369567871098E-4</c:v>
                </c:pt>
                <c:pt idx="17">
                  <c:v>8.9021369567871098E-4</c:v>
                </c:pt>
                <c:pt idx="18">
                  <c:v>8.9021369567871098E-4</c:v>
                </c:pt>
                <c:pt idx="19">
                  <c:v>8.9021369567871098E-4</c:v>
                </c:pt>
                <c:pt idx="20">
                  <c:v>8.9021369567871098E-4</c:v>
                </c:pt>
                <c:pt idx="21">
                  <c:v>8.9021369567871098E-4</c:v>
                </c:pt>
                <c:pt idx="22">
                  <c:v>8.9021369567871098E-4</c:v>
                </c:pt>
                <c:pt idx="23">
                  <c:v>8.9021369567871098E-4</c:v>
                </c:pt>
                <c:pt idx="24">
                  <c:v>8.9021369567871098E-4</c:v>
                </c:pt>
                <c:pt idx="25">
                  <c:v>8.9021369567871098E-4</c:v>
                </c:pt>
                <c:pt idx="26">
                  <c:v>8.9021369567871098E-4</c:v>
                </c:pt>
                <c:pt idx="27">
                  <c:v>8.9021369567871098E-4</c:v>
                </c:pt>
                <c:pt idx="28">
                  <c:v>8.9021369567871098E-4</c:v>
                </c:pt>
                <c:pt idx="29">
                  <c:v>8.9021369567871098E-4</c:v>
                </c:pt>
                <c:pt idx="30">
                  <c:v>8.9021369567871098E-4</c:v>
                </c:pt>
                <c:pt idx="31">
                  <c:v>8.9021369567871098E-4</c:v>
                </c:pt>
                <c:pt idx="32">
                  <c:v>8.9021369567871098E-4</c:v>
                </c:pt>
                <c:pt idx="33">
                  <c:v>8.9021369567871098E-4</c:v>
                </c:pt>
                <c:pt idx="34">
                  <c:v>8.9021369567871098E-4</c:v>
                </c:pt>
                <c:pt idx="35">
                  <c:v>8.9021369567871098E-4</c:v>
                </c:pt>
                <c:pt idx="36">
                  <c:v>8.9021369567871098E-4</c:v>
                </c:pt>
                <c:pt idx="37">
                  <c:v>8.9021369567871098E-4</c:v>
                </c:pt>
                <c:pt idx="38">
                  <c:v>8.9021369567871098E-4</c:v>
                </c:pt>
                <c:pt idx="39">
                  <c:v>8.9021369567871098E-4</c:v>
                </c:pt>
                <c:pt idx="40">
                  <c:v>8.9021369567871098E-4</c:v>
                </c:pt>
                <c:pt idx="41">
                  <c:v>8.9021369567871098E-4</c:v>
                </c:pt>
                <c:pt idx="42">
                  <c:v>8.9021369567871098E-4</c:v>
                </c:pt>
                <c:pt idx="43">
                  <c:v>8.9021369567871098E-4</c:v>
                </c:pt>
                <c:pt idx="44">
                  <c:v>8.9021369567871098E-4</c:v>
                </c:pt>
                <c:pt idx="45">
                  <c:v>8.9021369567871098E-4</c:v>
                </c:pt>
                <c:pt idx="46">
                  <c:v>8.9021369567871098E-4</c:v>
                </c:pt>
                <c:pt idx="47">
                  <c:v>8.9021369567871098E-4</c:v>
                </c:pt>
                <c:pt idx="48">
                  <c:v>8.9021369567871098E-4</c:v>
                </c:pt>
                <c:pt idx="49">
                  <c:v>8.9021369567871098E-4</c:v>
                </c:pt>
                <c:pt idx="50">
                  <c:v>8.9021369567871098E-4</c:v>
                </c:pt>
                <c:pt idx="51">
                  <c:v>8.9021369567871098E-4</c:v>
                </c:pt>
                <c:pt idx="52">
                  <c:v>8.9021369567871098E-4</c:v>
                </c:pt>
                <c:pt idx="53">
                  <c:v>8.9021369567871098E-4</c:v>
                </c:pt>
                <c:pt idx="54">
                  <c:v>8.9021369567871098E-4</c:v>
                </c:pt>
                <c:pt idx="55">
                  <c:v>8.9021369567871098E-4</c:v>
                </c:pt>
                <c:pt idx="56">
                  <c:v>8.9021369567871098E-4</c:v>
                </c:pt>
                <c:pt idx="57">
                  <c:v>8.9021369567871098E-4</c:v>
                </c:pt>
                <c:pt idx="58">
                  <c:v>8.9021369567871098E-4</c:v>
                </c:pt>
                <c:pt idx="59">
                  <c:v>8.9021369567871098E-4</c:v>
                </c:pt>
                <c:pt idx="60">
                  <c:v>8.9021369567871098E-4</c:v>
                </c:pt>
                <c:pt idx="61">
                  <c:v>8.9021369567871098E-4</c:v>
                </c:pt>
                <c:pt idx="62">
                  <c:v>8.9021369567871098E-4</c:v>
                </c:pt>
                <c:pt idx="63">
                  <c:v>8.9021369567871098E-4</c:v>
                </c:pt>
                <c:pt idx="64">
                  <c:v>8.9021369567871098E-4</c:v>
                </c:pt>
                <c:pt idx="65">
                  <c:v>8.9021369567871098E-4</c:v>
                </c:pt>
                <c:pt idx="66">
                  <c:v>8.9021369567871098E-4</c:v>
                </c:pt>
                <c:pt idx="67">
                  <c:v>8.9021369567871098E-4</c:v>
                </c:pt>
                <c:pt idx="68">
                  <c:v>8.9021369567871098E-4</c:v>
                </c:pt>
                <c:pt idx="69">
                  <c:v>8.9021369567871098E-4</c:v>
                </c:pt>
                <c:pt idx="70">
                  <c:v>8.9021369567871098E-4</c:v>
                </c:pt>
                <c:pt idx="71">
                  <c:v>8.9021369567871098E-4</c:v>
                </c:pt>
                <c:pt idx="72">
                  <c:v>8.9021369567871098E-4</c:v>
                </c:pt>
                <c:pt idx="73">
                  <c:v>8.9021369567871098E-4</c:v>
                </c:pt>
                <c:pt idx="74">
                  <c:v>8.9021369567871098E-4</c:v>
                </c:pt>
                <c:pt idx="75">
                  <c:v>8.9021369567871098E-4</c:v>
                </c:pt>
                <c:pt idx="76">
                  <c:v>8.9021369567871098E-4</c:v>
                </c:pt>
                <c:pt idx="77">
                  <c:v>8.9021369567871098E-4</c:v>
                </c:pt>
                <c:pt idx="78">
                  <c:v>8.9021369567871098E-4</c:v>
                </c:pt>
                <c:pt idx="79">
                  <c:v>8.9021369567871098E-4</c:v>
                </c:pt>
                <c:pt idx="80">
                  <c:v>8.9021369567871098E-4</c:v>
                </c:pt>
                <c:pt idx="81">
                  <c:v>8.9021369567871098E-4</c:v>
                </c:pt>
                <c:pt idx="82">
                  <c:v>8.9021369567871098E-4</c:v>
                </c:pt>
                <c:pt idx="83">
                  <c:v>8.9021369567871098E-4</c:v>
                </c:pt>
                <c:pt idx="84">
                  <c:v>8.9021369567871098E-4</c:v>
                </c:pt>
                <c:pt idx="85">
                  <c:v>8.9021369567871098E-4</c:v>
                </c:pt>
                <c:pt idx="86">
                  <c:v>8.9021369567871098E-4</c:v>
                </c:pt>
                <c:pt idx="87">
                  <c:v>8.9021369567871098E-4</c:v>
                </c:pt>
                <c:pt idx="88">
                  <c:v>8.9021369567871098E-4</c:v>
                </c:pt>
                <c:pt idx="89">
                  <c:v>8.9021369567871098E-4</c:v>
                </c:pt>
                <c:pt idx="90">
                  <c:v>8.9021369567871098E-4</c:v>
                </c:pt>
                <c:pt idx="91">
                  <c:v>8.9021369567871098E-4</c:v>
                </c:pt>
                <c:pt idx="92">
                  <c:v>8.9021369567871098E-4</c:v>
                </c:pt>
                <c:pt idx="93">
                  <c:v>8.9021369567871098E-4</c:v>
                </c:pt>
                <c:pt idx="94">
                  <c:v>8.9021369567871098E-4</c:v>
                </c:pt>
                <c:pt idx="95">
                  <c:v>8.9021369567871098E-4</c:v>
                </c:pt>
                <c:pt idx="96">
                  <c:v>8.9021369567871098E-4</c:v>
                </c:pt>
                <c:pt idx="97">
                  <c:v>8.9021369567871098E-4</c:v>
                </c:pt>
                <c:pt idx="98">
                  <c:v>8.9021369567871098E-4</c:v>
                </c:pt>
                <c:pt idx="99">
                  <c:v>8.9021369567871098E-4</c:v>
                </c:pt>
                <c:pt idx="100">
                  <c:v>8.9021369567871098E-4</c:v>
                </c:pt>
                <c:pt idx="101">
                  <c:v>8.9021369567871098E-4</c:v>
                </c:pt>
                <c:pt idx="102">
                  <c:v>8.9021369567871098E-4</c:v>
                </c:pt>
                <c:pt idx="103">
                  <c:v>8.9021369567871098E-4</c:v>
                </c:pt>
                <c:pt idx="104">
                  <c:v>8.9021369567871098E-4</c:v>
                </c:pt>
                <c:pt idx="105">
                  <c:v>8.9021369567871098E-4</c:v>
                </c:pt>
                <c:pt idx="106">
                  <c:v>8.9021369567871098E-4</c:v>
                </c:pt>
                <c:pt idx="107">
                  <c:v>8.9021369567871098E-4</c:v>
                </c:pt>
                <c:pt idx="108">
                  <c:v>8.9021369567871098E-4</c:v>
                </c:pt>
                <c:pt idx="109">
                  <c:v>8.9021369567871098E-4</c:v>
                </c:pt>
                <c:pt idx="110">
                  <c:v>8.9021369567871098E-4</c:v>
                </c:pt>
                <c:pt idx="111">
                  <c:v>8.9021369567871098E-4</c:v>
                </c:pt>
                <c:pt idx="112">
                  <c:v>8.9021369567871098E-4</c:v>
                </c:pt>
                <c:pt idx="113">
                  <c:v>8.9021369567871098E-4</c:v>
                </c:pt>
                <c:pt idx="114">
                  <c:v>8.9021369567871098E-4</c:v>
                </c:pt>
                <c:pt idx="115">
                  <c:v>8.9021369567871098E-4</c:v>
                </c:pt>
                <c:pt idx="116">
                  <c:v>8.9021369567871098E-4</c:v>
                </c:pt>
                <c:pt idx="117">
                  <c:v>8.9021369567871098E-4</c:v>
                </c:pt>
                <c:pt idx="118">
                  <c:v>8.9021369567871098E-4</c:v>
                </c:pt>
                <c:pt idx="119">
                  <c:v>8.9021369567871098E-4</c:v>
                </c:pt>
                <c:pt idx="120">
                  <c:v>8.9021369567871098E-4</c:v>
                </c:pt>
                <c:pt idx="121">
                  <c:v>8.9021369567871098E-4</c:v>
                </c:pt>
                <c:pt idx="122">
                  <c:v>8.9021369567871098E-4</c:v>
                </c:pt>
                <c:pt idx="123">
                  <c:v>8.9021369567871098E-4</c:v>
                </c:pt>
                <c:pt idx="124">
                  <c:v>8.9021369567871098E-4</c:v>
                </c:pt>
                <c:pt idx="125">
                  <c:v>8.9021369567871098E-4</c:v>
                </c:pt>
                <c:pt idx="126">
                  <c:v>8.9021369567871098E-4</c:v>
                </c:pt>
                <c:pt idx="127">
                  <c:v>8.9021369567871098E-4</c:v>
                </c:pt>
                <c:pt idx="128">
                  <c:v>8.9021369567871098E-4</c:v>
                </c:pt>
                <c:pt idx="129">
                  <c:v>8.9021369567871098E-4</c:v>
                </c:pt>
                <c:pt idx="130">
                  <c:v>8.9021369567871098E-4</c:v>
                </c:pt>
                <c:pt idx="131">
                  <c:v>8.9021369567871098E-4</c:v>
                </c:pt>
                <c:pt idx="132">
                  <c:v>8.9021369567871098E-4</c:v>
                </c:pt>
                <c:pt idx="133">
                  <c:v>8.9021369567871098E-4</c:v>
                </c:pt>
                <c:pt idx="134">
                  <c:v>8.9021369567871098E-4</c:v>
                </c:pt>
                <c:pt idx="135">
                  <c:v>8.9021369567871098E-4</c:v>
                </c:pt>
                <c:pt idx="136">
                  <c:v>8.9021369567871098E-4</c:v>
                </c:pt>
                <c:pt idx="137">
                  <c:v>8.9021369567871098E-4</c:v>
                </c:pt>
                <c:pt idx="138">
                  <c:v>8.9021369567871098E-4</c:v>
                </c:pt>
                <c:pt idx="139">
                  <c:v>8.9021369567871098E-4</c:v>
                </c:pt>
                <c:pt idx="140">
                  <c:v>8.9021369567871098E-4</c:v>
                </c:pt>
                <c:pt idx="141">
                  <c:v>8.9021369567871098E-4</c:v>
                </c:pt>
                <c:pt idx="142">
                  <c:v>8.9021369567871098E-4</c:v>
                </c:pt>
                <c:pt idx="143">
                  <c:v>8.9021369567871098E-4</c:v>
                </c:pt>
                <c:pt idx="144">
                  <c:v>8.9021369567871098E-4</c:v>
                </c:pt>
                <c:pt idx="145">
                  <c:v>8.9021369567871098E-4</c:v>
                </c:pt>
                <c:pt idx="146">
                  <c:v>8.9021369567871098E-4</c:v>
                </c:pt>
                <c:pt idx="147">
                  <c:v>8.9021369567871098E-4</c:v>
                </c:pt>
                <c:pt idx="148">
                  <c:v>8.9021369567871098E-4</c:v>
                </c:pt>
                <c:pt idx="149">
                  <c:v>8.9021369567871098E-4</c:v>
                </c:pt>
                <c:pt idx="150">
                  <c:v>8.9021369567871098E-4</c:v>
                </c:pt>
                <c:pt idx="151">
                  <c:v>8.9021369567871098E-4</c:v>
                </c:pt>
                <c:pt idx="152">
                  <c:v>8.9021369567871098E-4</c:v>
                </c:pt>
                <c:pt idx="153">
                  <c:v>8.9021369567871098E-4</c:v>
                </c:pt>
                <c:pt idx="154">
                  <c:v>8.9021369567871098E-4</c:v>
                </c:pt>
                <c:pt idx="155">
                  <c:v>8.9021369567871098E-4</c:v>
                </c:pt>
                <c:pt idx="156">
                  <c:v>8.9021369567871098E-4</c:v>
                </c:pt>
                <c:pt idx="157">
                  <c:v>8.9021369567871098E-4</c:v>
                </c:pt>
                <c:pt idx="158">
                  <c:v>8.9021369567871098E-4</c:v>
                </c:pt>
                <c:pt idx="159">
                  <c:v>8.9021369567871098E-4</c:v>
                </c:pt>
                <c:pt idx="160">
                  <c:v>8.9021369567871098E-4</c:v>
                </c:pt>
                <c:pt idx="161">
                  <c:v>8.9021369567871098E-4</c:v>
                </c:pt>
                <c:pt idx="162">
                  <c:v>8.9021369567871098E-4</c:v>
                </c:pt>
                <c:pt idx="163">
                  <c:v>8.9021369567871098E-4</c:v>
                </c:pt>
                <c:pt idx="164">
                  <c:v>8.9021369567871098E-4</c:v>
                </c:pt>
                <c:pt idx="165">
                  <c:v>8.9021369567871098E-4</c:v>
                </c:pt>
                <c:pt idx="166">
                  <c:v>8.9021369567871098E-4</c:v>
                </c:pt>
                <c:pt idx="167">
                  <c:v>8.9021369567871098E-4</c:v>
                </c:pt>
                <c:pt idx="168">
                  <c:v>8.9021369567871098E-4</c:v>
                </c:pt>
                <c:pt idx="169">
                  <c:v>8.9021369567871098E-4</c:v>
                </c:pt>
                <c:pt idx="170">
                  <c:v>8.9021369567871098E-4</c:v>
                </c:pt>
                <c:pt idx="171">
                  <c:v>8.9021369567871098E-4</c:v>
                </c:pt>
                <c:pt idx="172">
                  <c:v>8.9021369567871098E-4</c:v>
                </c:pt>
                <c:pt idx="173">
                  <c:v>8.9021369567871098E-4</c:v>
                </c:pt>
                <c:pt idx="174">
                  <c:v>8.9021369567871098E-4</c:v>
                </c:pt>
                <c:pt idx="175">
                  <c:v>8.9021369567871098E-4</c:v>
                </c:pt>
                <c:pt idx="176">
                  <c:v>8.9021369567871098E-4</c:v>
                </c:pt>
                <c:pt idx="177">
                  <c:v>8.9021369567871098E-4</c:v>
                </c:pt>
                <c:pt idx="178">
                  <c:v>8.9021369567871098E-4</c:v>
                </c:pt>
                <c:pt idx="179">
                  <c:v>8.9021369567871098E-4</c:v>
                </c:pt>
                <c:pt idx="180">
                  <c:v>8.9021369567871098E-4</c:v>
                </c:pt>
                <c:pt idx="181">
                  <c:v>8.9021369567871098E-4</c:v>
                </c:pt>
                <c:pt idx="182">
                  <c:v>8.9021369567871098E-4</c:v>
                </c:pt>
                <c:pt idx="183">
                  <c:v>8.9021369567871098E-4</c:v>
                </c:pt>
                <c:pt idx="184">
                  <c:v>8.9021369567871098E-4</c:v>
                </c:pt>
                <c:pt idx="185">
                  <c:v>8.9021369567871098E-4</c:v>
                </c:pt>
                <c:pt idx="186">
                  <c:v>8.9021369567871098E-4</c:v>
                </c:pt>
                <c:pt idx="187">
                  <c:v>8.9021369567871098E-4</c:v>
                </c:pt>
                <c:pt idx="188">
                  <c:v>8.9021369567871098E-4</c:v>
                </c:pt>
                <c:pt idx="189">
                  <c:v>8.9021369567871098E-4</c:v>
                </c:pt>
                <c:pt idx="190">
                  <c:v>8.9021369567871098E-4</c:v>
                </c:pt>
                <c:pt idx="191">
                  <c:v>8.9021369567871098E-4</c:v>
                </c:pt>
                <c:pt idx="192">
                  <c:v>8.9021369567871098E-4</c:v>
                </c:pt>
                <c:pt idx="193">
                  <c:v>8.9021369567871098E-4</c:v>
                </c:pt>
                <c:pt idx="194">
                  <c:v>8.9021369567871098E-4</c:v>
                </c:pt>
                <c:pt idx="195">
                  <c:v>8.9021369567871098E-4</c:v>
                </c:pt>
                <c:pt idx="196">
                  <c:v>8.9021369567871098E-4</c:v>
                </c:pt>
                <c:pt idx="197">
                  <c:v>8.9021369567871098E-4</c:v>
                </c:pt>
                <c:pt idx="198">
                  <c:v>8.9021369567871098E-4</c:v>
                </c:pt>
                <c:pt idx="199">
                  <c:v>8.9021369567871098E-4</c:v>
                </c:pt>
                <c:pt idx="200">
                  <c:v>8.9021369567871098E-4</c:v>
                </c:pt>
                <c:pt idx="201">
                  <c:v>8.9021369567871098E-4</c:v>
                </c:pt>
                <c:pt idx="202">
                  <c:v>8.9021369567871098E-4</c:v>
                </c:pt>
                <c:pt idx="203">
                  <c:v>8.9021369567871098E-4</c:v>
                </c:pt>
                <c:pt idx="204">
                  <c:v>8.9021369567871098E-4</c:v>
                </c:pt>
                <c:pt idx="205">
                  <c:v>8.9021369567871098E-4</c:v>
                </c:pt>
                <c:pt idx="206">
                  <c:v>8.9021369567871098E-4</c:v>
                </c:pt>
                <c:pt idx="207">
                  <c:v>8.9021369567871098E-4</c:v>
                </c:pt>
                <c:pt idx="208">
                  <c:v>8.9021369567871098E-4</c:v>
                </c:pt>
                <c:pt idx="209">
                  <c:v>8.9021369567871098E-4</c:v>
                </c:pt>
                <c:pt idx="210">
                  <c:v>8.9021369567871098E-4</c:v>
                </c:pt>
                <c:pt idx="211">
                  <c:v>8.9021369567871098E-4</c:v>
                </c:pt>
                <c:pt idx="212">
                  <c:v>8.9021369567871098E-4</c:v>
                </c:pt>
                <c:pt idx="213">
                  <c:v>8.9021369567871098E-4</c:v>
                </c:pt>
                <c:pt idx="214">
                  <c:v>8.9021369567871098E-4</c:v>
                </c:pt>
                <c:pt idx="215">
                  <c:v>8.9021369567871098E-4</c:v>
                </c:pt>
                <c:pt idx="216">
                  <c:v>8.9021369567871098E-4</c:v>
                </c:pt>
                <c:pt idx="217">
                  <c:v>8.9021369567871098E-4</c:v>
                </c:pt>
                <c:pt idx="218">
                  <c:v>8.9021369567871098E-4</c:v>
                </c:pt>
                <c:pt idx="219">
                  <c:v>8.9021369567871098E-4</c:v>
                </c:pt>
                <c:pt idx="220">
                  <c:v>8.9021369567871098E-4</c:v>
                </c:pt>
                <c:pt idx="221">
                  <c:v>8.9021369567871098E-4</c:v>
                </c:pt>
                <c:pt idx="222">
                  <c:v>8.9021369567871098E-4</c:v>
                </c:pt>
                <c:pt idx="223">
                  <c:v>8.9021369567871098E-4</c:v>
                </c:pt>
                <c:pt idx="224">
                  <c:v>8.9021369567871098E-4</c:v>
                </c:pt>
                <c:pt idx="225">
                  <c:v>8.9021369567871098E-4</c:v>
                </c:pt>
                <c:pt idx="226">
                  <c:v>8.9021369567871098E-4</c:v>
                </c:pt>
                <c:pt idx="227">
                  <c:v>8.9021369567871098E-4</c:v>
                </c:pt>
                <c:pt idx="228">
                  <c:v>8.9021369567871098E-4</c:v>
                </c:pt>
                <c:pt idx="229">
                  <c:v>8.9021369567871098E-4</c:v>
                </c:pt>
                <c:pt idx="230">
                  <c:v>8.9021369567871098E-4</c:v>
                </c:pt>
                <c:pt idx="231">
                  <c:v>8.9021369567871098E-4</c:v>
                </c:pt>
                <c:pt idx="232">
                  <c:v>8.9021369567871098E-4</c:v>
                </c:pt>
                <c:pt idx="233">
                  <c:v>8.9021369567871098E-4</c:v>
                </c:pt>
                <c:pt idx="234">
                  <c:v>8.9021369567871098E-4</c:v>
                </c:pt>
                <c:pt idx="235">
                  <c:v>8.9021369567871098E-4</c:v>
                </c:pt>
                <c:pt idx="236">
                  <c:v>8.9021369567871098E-4</c:v>
                </c:pt>
                <c:pt idx="237">
                  <c:v>8.9021369567871098E-4</c:v>
                </c:pt>
                <c:pt idx="238">
                  <c:v>8.9021369567871098E-4</c:v>
                </c:pt>
                <c:pt idx="239">
                  <c:v>8.9021369567871098E-4</c:v>
                </c:pt>
                <c:pt idx="240">
                  <c:v>8.9021369567871098E-4</c:v>
                </c:pt>
                <c:pt idx="241">
                  <c:v>8.9021369567871098E-4</c:v>
                </c:pt>
                <c:pt idx="242">
                  <c:v>8.9021369567871098E-4</c:v>
                </c:pt>
                <c:pt idx="243">
                  <c:v>8.9021369567871098E-4</c:v>
                </c:pt>
                <c:pt idx="244">
                  <c:v>8.9021369567871098E-4</c:v>
                </c:pt>
                <c:pt idx="245">
                  <c:v>8.9021369567871098E-4</c:v>
                </c:pt>
                <c:pt idx="246">
                  <c:v>8.9021369567871098E-4</c:v>
                </c:pt>
                <c:pt idx="247">
                  <c:v>8.9021369567871098E-4</c:v>
                </c:pt>
                <c:pt idx="248">
                  <c:v>8.9021369567871098E-4</c:v>
                </c:pt>
                <c:pt idx="249">
                  <c:v>8.9021369567871098E-4</c:v>
                </c:pt>
                <c:pt idx="250">
                  <c:v>8.9021369567871098E-4</c:v>
                </c:pt>
                <c:pt idx="251">
                  <c:v>8.9021369567871098E-4</c:v>
                </c:pt>
                <c:pt idx="252">
                  <c:v>8.9021369567871098E-4</c:v>
                </c:pt>
                <c:pt idx="253">
                  <c:v>8.9021369567871098E-4</c:v>
                </c:pt>
                <c:pt idx="254">
                  <c:v>8.9021369567871098E-4</c:v>
                </c:pt>
                <c:pt idx="255">
                  <c:v>8.9021369567871098E-4</c:v>
                </c:pt>
                <c:pt idx="256">
                  <c:v>8.9021369567871098E-4</c:v>
                </c:pt>
                <c:pt idx="257">
                  <c:v>8.9021369567871098E-4</c:v>
                </c:pt>
                <c:pt idx="258">
                  <c:v>8.9021369567871098E-4</c:v>
                </c:pt>
                <c:pt idx="259">
                  <c:v>8.9021369567871098E-4</c:v>
                </c:pt>
                <c:pt idx="260">
                  <c:v>8.9021369567871098E-4</c:v>
                </c:pt>
                <c:pt idx="261">
                  <c:v>8.9021369567871098E-4</c:v>
                </c:pt>
                <c:pt idx="262">
                  <c:v>8.9021369567871098E-4</c:v>
                </c:pt>
                <c:pt idx="263">
                  <c:v>8.9021369567871098E-4</c:v>
                </c:pt>
                <c:pt idx="264">
                  <c:v>8.9021369567871098E-4</c:v>
                </c:pt>
                <c:pt idx="265">
                  <c:v>8.9021369567871098E-4</c:v>
                </c:pt>
                <c:pt idx="266">
                  <c:v>8.9021369567871098E-4</c:v>
                </c:pt>
                <c:pt idx="267">
                  <c:v>8.9021369567871098E-4</c:v>
                </c:pt>
                <c:pt idx="268">
                  <c:v>8.9021369567871098E-4</c:v>
                </c:pt>
                <c:pt idx="269">
                  <c:v>8.9021369567871098E-4</c:v>
                </c:pt>
                <c:pt idx="270">
                  <c:v>8.9021369567871098E-4</c:v>
                </c:pt>
                <c:pt idx="271">
                  <c:v>8.9021369567871098E-4</c:v>
                </c:pt>
                <c:pt idx="272">
                  <c:v>8.9021369567871098E-4</c:v>
                </c:pt>
                <c:pt idx="273">
                  <c:v>8.9021369567871098E-4</c:v>
                </c:pt>
                <c:pt idx="274">
                  <c:v>8.9021369567871098E-4</c:v>
                </c:pt>
                <c:pt idx="275">
                  <c:v>8.9021369567871098E-4</c:v>
                </c:pt>
                <c:pt idx="276">
                  <c:v>8.9021369567871098E-4</c:v>
                </c:pt>
                <c:pt idx="277">
                  <c:v>8.9021369567871098E-4</c:v>
                </c:pt>
                <c:pt idx="278">
                  <c:v>8.9021369567871098E-4</c:v>
                </c:pt>
                <c:pt idx="279">
                  <c:v>8.9021369567871098E-4</c:v>
                </c:pt>
                <c:pt idx="280">
                  <c:v>8.9021369567871098E-4</c:v>
                </c:pt>
                <c:pt idx="281">
                  <c:v>8.9021369567871098E-4</c:v>
                </c:pt>
                <c:pt idx="282">
                  <c:v>8.9021369567871098E-4</c:v>
                </c:pt>
                <c:pt idx="283">
                  <c:v>8.9021369567871098E-4</c:v>
                </c:pt>
                <c:pt idx="284">
                  <c:v>8.9021369567871098E-4</c:v>
                </c:pt>
                <c:pt idx="285">
                  <c:v>8.9021369567871098E-4</c:v>
                </c:pt>
                <c:pt idx="286">
                  <c:v>8.9021369567871098E-4</c:v>
                </c:pt>
                <c:pt idx="287">
                  <c:v>8.9021369567871098E-4</c:v>
                </c:pt>
                <c:pt idx="288">
                  <c:v>8.9021369567871098E-4</c:v>
                </c:pt>
                <c:pt idx="289">
                  <c:v>8.9021369567871098E-4</c:v>
                </c:pt>
                <c:pt idx="290">
                  <c:v>8.9021369567871098E-4</c:v>
                </c:pt>
                <c:pt idx="291">
                  <c:v>8.9021369567871098E-4</c:v>
                </c:pt>
                <c:pt idx="292">
                  <c:v>8.9021369567871098E-4</c:v>
                </c:pt>
                <c:pt idx="293">
                  <c:v>8.9021369567871098E-4</c:v>
                </c:pt>
                <c:pt idx="294">
                  <c:v>8.9021369567871098E-4</c:v>
                </c:pt>
                <c:pt idx="295">
                  <c:v>8.9021369567871098E-4</c:v>
                </c:pt>
                <c:pt idx="296">
                  <c:v>8.9021369567871098E-4</c:v>
                </c:pt>
                <c:pt idx="297">
                  <c:v>8.9021369567871098E-4</c:v>
                </c:pt>
                <c:pt idx="298">
                  <c:v>8.9021369567871098E-4</c:v>
                </c:pt>
                <c:pt idx="299">
                  <c:v>8.9021369567871098E-4</c:v>
                </c:pt>
                <c:pt idx="300">
                  <c:v>8.9021369567871098E-4</c:v>
                </c:pt>
                <c:pt idx="301">
                  <c:v>8.9021369567871098E-4</c:v>
                </c:pt>
                <c:pt idx="302">
                  <c:v>8.9021369567871098E-4</c:v>
                </c:pt>
                <c:pt idx="303">
                  <c:v>8.9021369567871098E-4</c:v>
                </c:pt>
                <c:pt idx="304">
                  <c:v>8.9021369567871098E-4</c:v>
                </c:pt>
                <c:pt idx="305">
                  <c:v>8.9021369567871098E-4</c:v>
                </c:pt>
                <c:pt idx="306">
                  <c:v>8.9021369567871098E-4</c:v>
                </c:pt>
                <c:pt idx="307">
                  <c:v>8.9021369567871098E-4</c:v>
                </c:pt>
                <c:pt idx="308">
                  <c:v>8.9021369567871098E-4</c:v>
                </c:pt>
                <c:pt idx="309">
                  <c:v>8.9021369567871098E-4</c:v>
                </c:pt>
                <c:pt idx="310">
                  <c:v>8.9021369567871098E-4</c:v>
                </c:pt>
                <c:pt idx="311">
                  <c:v>8.9021369567871098E-4</c:v>
                </c:pt>
                <c:pt idx="312">
                  <c:v>8.9021369567871098E-4</c:v>
                </c:pt>
                <c:pt idx="313">
                  <c:v>8.9021369567871098E-4</c:v>
                </c:pt>
                <c:pt idx="314">
                  <c:v>8.9021369567871098E-4</c:v>
                </c:pt>
                <c:pt idx="315">
                  <c:v>8.9021369567871098E-4</c:v>
                </c:pt>
                <c:pt idx="316">
                  <c:v>8.9021369567871098E-4</c:v>
                </c:pt>
                <c:pt idx="317">
                  <c:v>8.9021369567871098E-4</c:v>
                </c:pt>
                <c:pt idx="318">
                  <c:v>8.9021369567871098E-4</c:v>
                </c:pt>
                <c:pt idx="319">
                  <c:v>8.9021369567871098E-4</c:v>
                </c:pt>
                <c:pt idx="320">
                  <c:v>8.9021369567871098E-4</c:v>
                </c:pt>
                <c:pt idx="321">
                  <c:v>8.9021369567871098E-4</c:v>
                </c:pt>
                <c:pt idx="322">
                  <c:v>8.9021369567871098E-4</c:v>
                </c:pt>
                <c:pt idx="323">
                  <c:v>8.9021369567871098E-4</c:v>
                </c:pt>
                <c:pt idx="324">
                  <c:v>8.9021369567871098E-4</c:v>
                </c:pt>
                <c:pt idx="325">
                  <c:v>8.9021369567871098E-4</c:v>
                </c:pt>
                <c:pt idx="326">
                  <c:v>8.9021369567871098E-4</c:v>
                </c:pt>
                <c:pt idx="327">
                  <c:v>8.9021369567871098E-4</c:v>
                </c:pt>
                <c:pt idx="328">
                  <c:v>8.9021369567871098E-4</c:v>
                </c:pt>
                <c:pt idx="329">
                  <c:v>8.9021369567871098E-4</c:v>
                </c:pt>
                <c:pt idx="330">
                  <c:v>8.9021369567871098E-4</c:v>
                </c:pt>
                <c:pt idx="331">
                  <c:v>8.9021369567871098E-4</c:v>
                </c:pt>
                <c:pt idx="332">
                  <c:v>8.9021369567871098E-4</c:v>
                </c:pt>
                <c:pt idx="333">
                  <c:v>8.9021369567871098E-4</c:v>
                </c:pt>
                <c:pt idx="334">
                  <c:v>8.9021369567871098E-4</c:v>
                </c:pt>
                <c:pt idx="335">
                  <c:v>8.9021369567871098E-4</c:v>
                </c:pt>
                <c:pt idx="336">
                  <c:v>8.9021369567871098E-4</c:v>
                </c:pt>
                <c:pt idx="337">
                  <c:v>8.9021369567871098E-4</c:v>
                </c:pt>
                <c:pt idx="338">
                  <c:v>8.9021369567871098E-4</c:v>
                </c:pt>
                <c:pt idx="339">
                  <c:v>8.9021369567871098E-4</c:v>
                </c:pt>
                <c:pt idx="340">
                  <c:v>8.9021369567871098E-4</c:v>
                </c:pt>
                <c:pt idx="341">
                  <c:v>8.9021369567871098E-4</c:v>
                </c:pt>
                <c:pt idx="342">
                  <c:v>8.9021369567871098E-4</c:v>
                </c:pt>
                <c:pt idx="343">
                  <c:v>8.9021369567871098E-4</c:v>
                </c:pt>
                <c:pt idx="344">
                  <c:v>8.9021369567871098E-4</c:v>
                </c:pt>
                <c:pt idx="345">
                  <c:v>8.9021369567871098E-4</c:v>
                </c:pt>
                <c:pt idx="346">
                  <c:v>8.9021369567871098E-4</c:v>
                </c:pt>
                <c:pt idx="347">
                  <c:v>8.9021369567871098E-4</c:v>
                </c:pt>
                <c:pt idx="348">
                  <c:v>8.9021369567871098E-4</c:v>
                </c:pt>
                <c:pt idx="349">
                  <c:v>8.9021369567871098E-4</c:v>
                </c:pt>
                <c:pt idx="350">
                  <c:v>8.9021369567871098E-4</c:v>
                </c:pt>
                <c:pt idx="351">
                  <c:v>8.9021369567871098E-4</c:v>
                </c:pt>
                <c:pt idx="352">
                  <c:v>8.9021369567871098E-4</c:v>
                </c:pt>
                <c:pt idx="353">
                  <c:v>8.9021369567871098E-4</c:v>
                </c:pt>
                <c:pt idx="354">
                  <c:v>8.9021369567871098E-4</c:v>
                </c:pt>
                <c:pt idx="355">
                  <c:v>8.9021369567871098E-4</c:v>
                </c:pt>
                <c:pt idx="356">
                  <c:v>8.9021369567871098E-4</c:v>
                </c:pt>
                <c:pt idx="357">
                  <c:v>8.9021369567871098E-4</c:v>
                </c:pt>
                <c:pt idx="358">
                  <c:v>8.9021369567871098E-4</c:v>
                </c:pt>
                <c:pt idx="359">
                  <c:v>8.9021369567871098E-4</c:v>
                </c:pt>
                <c:pt idx="360">
                  <c:v>8.9021369567871098E-4</c:v>
                </c:pt>
                <c:pt idx="361">
                  <c:v>8.9021369567871098E-4</c:v>
                </c:pt>
                <c:pt idx="362">
                  <c:v>8.9021369567871098E-4</c:v>
                </c:pt>
                <c:pt idx="363">
                  <c:v>8.9021369567871098E-4</c:v>
                </c:pt>
                <c:pt idx="364">
                  <c:v>8.9021369567871098E-4</c:v>
                </c:pt>
                <c:pt idx="365">
                  <c:v>8.9021369567871098E-4</c:v>
                </c:pt>
                <c:pt idx="366">
                  <c:v>8.9021369567871098E-4</c:v>
                </c:pt>
                <c:pt idx="367">
                  <c:v>8.9021369567871098E-4</c:v>
                </c:pt>
                <c:pt idx="368">
                  <c:v>8.9021369567871098E-4</c:v>
                </c:pt>
                <c:pt idx="369">
                  <c:v>8.9021369567871098E-4</c:v>
                </c:pt>
                <c:pt idx="370">
                  <c:v>8.9021369567871098E-4</c:v>
                </c:pt>
                <c:pt idx="371">
                  <c:v>8.9021369567871098E-4</c:v>
                </c:pt>
                <c:pt idx="372">
                  <c:v>8.9021369567871098E-4</c:v>
                </c:pt>
                <c:pt idx="373">
                  <c:v>8.9021369567871098E-4</c:v>
                </c:pt>
                <c:pt idx="374">
                  <c:v>8.9021369567871098E-4</c:v>
                </c:pt>
                <c:pt idx="375">
                  <c:v>8.9021369567871098E-4</c:v>
                </c:pt>
                <c:pt idx="376">
                  <c:v>8.9021369567871098E-4</c:v>
                </c:pt>
                <c:pt idx="377">
                  <c:v>8.9021369567871098E-4</c:v>
                </c:pt>
                <c:pt idx="378">
                  <c:v>8.9021369567871098E-4</c:v>
                </c:pt>
                <c:pt idx="379">
                  <c:v>8.9021369567871098E-4</c:v>
                </c:pt>
                <c:pt idx="380">
                  <c:v>8.9021369567871098E-4</c:v>
                </c:pt>
                <c:pt idx="381">
                  <c:v>8.9021369567871098E-4</c:v>
                </c:pt>
                <c:pt idx="382">
                  <c:v>8.9021369567871098E-4</c:v>
                </c:pt>
                <c:pt idx="383">
                  <c:v>8.9021369567871098E-4</c:v>
                </c:pt>
                <c:pt idx="384">
                  <c:v>8.9021369567871098E-4</c:v>
                </c:pt>
                <c:pt idx="385">
                  <c:v>8.9021369567871098E-4</c:v>
                </c:pt>
                <c:pt idx="386">
                  <c:v>8.9021369567871098E-4</c:v>
                </c:pt>
                <c:pt idx="387">
                  <c:v>8.9021369567871098E-4</c:v>
                </c:pt>
                <c:pt idx="388">
                  <c:v>8.9021369567871098E-4</c:v>
                </c:pt>
                <c:pt idx="389">
                  <c:v>8.9021369567871098E-4</c:v>
                </c:pt>
                <c:pt idx="390">
                  <c:v>8.9021369567871098E-4</c:v>
                </c:pt>
                <c:pt idx="391">
                  <c:v>8.9021369567871098E-4</c:v>
                </c:pt>
                <c:pt idx="392">
                  <c:v>8.9021369567871098E-4</c:v>
                </c:pt>
                <c:pt idx="393">
                  <c:v>8.9021369567871098E-4</c:v>
                </c:pt>
                <c:pt idx="394">
                  <c:v>8.9021369567871098E-4</c:v>
                </c:pt>
                <c:pt idx="395">
                  <c:v>8.9021369567871098E-4</c:v>
                </c:pt>
                <c:pt idx="396">
                  <c:v>8.9021369567871098E-4</c:v>
                </c:pt>
                <c:pt idx="397">
                  <c:v>8.9021369567871098E-4</c:v>
                </c:pt>
                <c:pt idx="398">
                  <c:v>8.9021369567871098E-4</c:v>
                </c:pt>
                <c:pt idx="399">
                  <c:v>8.9021369567871098E-4</c:v>
                </c:pt>
                <c:pt idx="400">
                  <c:v>8.9021369567871098E-4</c:v>
                </c:pt>
                <c:pt idx="401">
                  <c:v>8.9021369567871098E-4</c:v>
                </c:pt>
                <c:pt idx="402">
                  <c:v>8.9021369567871098E-4</c:v>
                </c:pt>
                <c:pt idx="403">
                  <c:v>8.9021369567871098E-4</c:v>
                </c:pt>
                <c:pt idx="404">
                  <c:v>8.9021369567871098E-4</c:v>
                </c:pt>
                <c:pt idx="405">
                  <c:v>8.9021369567871098E-4</c:v>
                </c:pt>
                <c:pt idx="406">
                  <c:v>8.9021369567871098E-4</c:v>
                </c:pt>
                <c:pt idx="407">
                  <c:v>8.9021369567871098E-4</c:v>
                </c:pt>
                <c:pt idx="408">
                  <c:v>8.9021369567871098E-4</c:v>
                </c:pt>
                <c:pt idx="409">
                  <c:v>8.9021369567871098E-4</c:v>
                </c:pt>
                <c:pt idx="410">
                  <c:v>8.9021369567871098E-4</c:v>
                </c:pt>
                <c:pt idx="411">
                  <c:v>8.9021369567871098E-4</c:v>
                </c:pt>
                <c:pt idx="412">
                  <c:v>8.9021369567871098E-4</c:v>
                </c:pt>
                <c:pt idx="413">
                  <c:v>8.9021369567871098E-4</c:v>
                </c:pt>
                <c:pt idx="414">
                  <c:v>8.9021369567871098E-4</c:v>
                </c:pt>
                <c:pt idx="415">
                  <c:v>8.9021369567871098E-4</c:v>
                </c:pt>
                <c:pt idx="416">
                  <c:v>8.9021369567871098E-4</c:v>
                </c:pt>
                <c:pt idx="417">
                  <c:v>8.9021369567871098E-4</c:v>
                </c:pt>
                <c:pt idx="418">
                  <c:v>8.9021369567871098E-4</c:v>
                </c:pt>
                <c:pt idx="419">
                  <c:v>8.9021369567871098E-4</c:v>
                </c:pt>
                <c:pt idx="420">
                  <c:v>8.9021369567871098E-4</c:v>
                </c:pt>
                <c:pt idx="421">
                  <c:v>8.9021369567871098E-4</c:v>
                </c:pt>
                <c:pt idx="422">
                  <c:v>8.9021369567871098E-4</c:v>
                </c:pt>
                <c:pt idx="423">
                  <c:v>8.9021369567871098E-4</c:v>
                </c:pt>
                <c:pt idx="424">
                  <c:v>8.9021369567871098E-4</c:v>
                </c:pt>
                <c:pt idx="425">
                  <c:v>8.9021369567871098E-4</c:v>
                </c:pt>
                <c:pt idx="426">
                  <c:v>8.9021369567871098E-4</c:v>
                </c:pt>
                <c:pt idx="427">
                  <c:v>8.9021369567871098E-4</c:v>
                </c:pt>
                <c:pt idx="428">
                  <c:v>8.9021369567871098E-4</c:v>
                </c:pt>
                <c:pt idx="429">
                  <c:v>8.9021369567871098E-4</c:v>
                </c:pt>
                <c:pt idx="430">
                  <c:v>8.9021369567871098E-4</c:v>
                </c:pt>
                <c:pt idx="431">
                  <c:v>8.9021369567871098E-4</c:v>
                </c:pt>
                <c:pt idx="432">
                  <c:v>8.9021369567871098E-4</c:v>
                </c:pt>
                <c:pt idx="433">
                  <c:v>8.9021369567871098E-4</c:v>
                </c:pt>
                <c:pt idx="434">
                  <c:v>8.9021369567871098E-4</c:v>
                </c:pt>
                <c:pt idx="435">
                  <c:v>8.9021369567871098E-4</c:v>
                </c:pt>
                <c:pt idx="436">
                  <c:v>8.9021369567871098E-4</c:v>
                </c:pt>
                <c:pt idx="437">
                  <c:v>8.9021369567871098E-4</c:v>
                </c:pt>
                <c:pt idx="438">
                  <c:v>8.9021369567871098E-4</c:v>
                </c:pt>
                <c:pt idx="439">
                  <c:v>8.9021369567871098E-4</c:v>
                </c:pt>
                <c:pt idx="440">
                  <c:v>8.9021369567871098E-4</c:v>
                </c:pt>
                <c:pt idx="441">
                  <c:v>8.9021369567871098E-4</c:v>
                </c:pt>
                <c:pt idx="442">
                  <c:v>8.9021369567871098E-4</c:v>
                </c:pt>
                <c:pt idx="443">
                  <c:v>8.9021369567871098E-4</c:v>
                </c:pt>
                <c:pt idx="444">
                  <c:v>8.9021369567871098E-4</c:v>
                </c:pt>
                <c:pt idx="445">
                  <c:v>8.9021369567871098E-4</c:v>
                </c:pt>
                <c:pt idx="446">
                  <c:v>8.9021369567871098E-4</c:v>
                </c:pt>
                <c:pt idx="447">
                  <c:v>8.9021369567871098E-4</c:v>
                </c:pt>
                <c:pt idx="448">
                  <c:v>8.9021369567871098E-4</c:v>
                </c:pt>
                <c:pt idx="449">
                  <c:v>8.9021369567871098E-4</c:v>
                </c:pt>
                <c:pt idx="450">
                  <c:v>8.9021369567871098E-4</c:v>
                </c:pt>
                <c:pt idx="451">
                  <c:v>8.9021369567871098E-4</c:v>
                </c:pt>
                <c:pt idx="452">
                  <c:v>8.9021369567871098E-4</c:v>
                </c:pt>
                <c:pt idx="453">
                  <c:v>8.9021369567871098E-4</c:v>
                </c:pt>
                <c:pt idx="454">
                  <c:v>8.9021369567871098E-4</c:v>
                </c:pt>
                <c:pt idx="455">
                  <c:v>8.9021369567871098E-4</c:v>
                </c:pt>
                <c:pt idx="456">
                  <c:v>8.9021369567871098E-4</c:v>
                </c:pt>
                <c:pt idx="457">
                  <c:v>8.9021369567871098E-4</c:v>
                </c:pt>
                <c:pt idx="458">
                  <c:v>8.9021369567871098E-4</c:v>
                </c:pt>
                <c:pt idx="459">
                  <c:v>8.9021369567871098E-4</c:v>
                </c:pt>
                <c:pt idx="460">
                  <c:v>8.9021369567871098E-4</c:v>
                </c:pt>
                <c:pt idx="461">
                  <c:v>8.9021369567871098E-4</c:v>
                </c:pt>
                <c:pt idx="462">
                  <c:v>8.9021369567871098E-4</c:v>
                </c:pt>
                <c:pt idx="463">
                  <c:v>8.9021369567871098E-4</c:v>
                </c:pt>
                <c:pt idx="464">
                  <c:v>8.9021369567871098E-4</c:v>
                </c:pt>
                <c:pt idx="465">
                  <c:v>8.9021369567871098E-4</c:v>
                </c:pt>
                <c:pt idx="466">
                  <c:v>8.9021369567871098E-4</c:v>
                </c:pt>
                <c:pt idx="467">
                  <c:v>8.9021369567871098E-4</c:v>
                </c:pt>
                <c:pt idx="468">
                  <c:v>8.9021369567871098E-4</c:v>
                </c:pt>
                <c:pt idx="469">
                  <c:v>8.9021369567871098E-4</c:v>
                </c:pt>
                <c:pt idx="470">
                  <c:v>8.9021369567871098E-4</c:v>
                </c:pt>
                <c:pt idx="471">
                  <c:v>8.9021369567871098E-4</c:v>
                </c:pt>
                <c:pt idx="472">
                  <c:v>8.9021369567871098E-4</c:v>
                </c:pt>
                <c:pt idx="473">
                  <c:v>8.9021369567871098E-4</c:v>
                </c:pt>
                <c:pt idx="474">
                  <c:v>8.9021369567871098E-4</c:v>
                </c:pt>
                <c:pt idx="475">
                  <c:v>8.9021369567871098E-4</c:v>
                </c:pt>
                <c:pt idx="476">
                  <c:v>8.9021369567871098E-4</c:v>
                </c:pt>
                <c:pt idx="477">
                  <c:v>8.9021369567871098E-4</c:v>
                </c:pt>
                <c:pt idx="478">
                  <c:v>8.9021369567871098E-4</c:v>
                </c:pt>
                <c:pt idx="479">
                  <c:v>8.9021369567871098E-4</c:v>
                </c:pt>
                <c:pt idx="480">
                  <c:v>8.9021369567871098E-4</c:v>
                </c:pt>
                <c:pt idx="481">
                  <c:v>8.9021369567871098E-4</c:v>
                </c:pt>
                <c:pt idx="482">
                  <c:v>8.9021369567871098E-4</c:v>
                </c:pt>
                <c:pt idx="483">
                  <c:v>8.9021369567871098E-4</c:v>
                </c:pt>
                <c:pt idx="484">
                  <c:v>8.9021369567871098E-4</c:v>
                </c:pt>
                <c:pt idx="485">
                  <c:v>8.9021369567871098E-4</c:v>
                </c:pt>
                <c:pt idx="486">
                  <c:v>8.9021369567871098E-4</c:v>
                </c:pt>
                <c:pt idx="487">
                  <c:v>8.9021369567871098E-4</c:v>
                </c:pt>
                <c:pt idx="488">
                  <c:v>8.9021369567871098E-4</c:v>
                </c:pt>
                <c:pt idx="489">
                  <c:v>8.9021369567871098E-4</c:v>
                </c:pt>
                <c:pt idx="490">
                  <c:v>8.9021369567871098E-4</c:v>
                </c:pt>
                <c:pt idx="491">
                  <c:v>8.9021369567871098E-4</c:v>
                </c:pt>
                <c:pt idx="492">
                  <c:v>8.9021369567871098E-4</c:v>
                </c:pt>
                <c:pt idx="493">
                  <c:v>8.9021369567871098E-4</c:v>
                </c:pt>
                <c:pt idx="494">
                  <c:v>8.9021369567871098E-4</c:v>
                </c:pt>
                <c:pt idx="495">
                  <c:v>8.9021369567871098E-4</c:v>
                </c:pt>
                <c:pt idx="496">
                  <c:v>8.9021369567871098E-4</c:v>
                </c:pt>
                <c:pt idx="497">
                  <c:v>8.9021369567871098E-4</c:v>
                </c:pt>
                <c:pt idx="498">
                  <c:v>8.9021369567871098E-4</c:v>
                </c:pt>
                <c:pt idx="499">
                  <c:v>8.9021369567871098E-4</c:v>
                </c:pt>
                <c:pt idx="500">
                  <c:v>8.9021369567871098E-4</c:v>
                </c:pt>
                <c:pt idx="501">
                  <c:v>8.9021369567871098E-4</c:v>
                </c:pt>
                <c:pt idx="502">
                  <c:v>8.9021369567871098E-4</c:v>
                </c:pt>
                <c:pt idx="503">
                  <c:v>8.9021369567871098E-4</c:v>
                </c:pt>
                <c:pt idx="504">
                  <c:v>8.9021369567871098E-4</c:v>
                </c:pt>
                <c:pt idx="505">
                  <c:v>8.9021369567871098E-4</c:v>
                </c:pt>
                <c:pt idx="506">
                  <c:v>8.9021369567871098E-4</c:v>
                </c:pt>
                <c:pt idx="507">
                  <c:v>8.9021369567871098E-4</c:v>
                </c:pt>
                <c:pt idx="508">
                  <c:v>8.9021369567871098E-4</c:v>
                </c:pt>
                <c:pt idx="509">
                  <c:v>8.9021369567871098E-4</c:v>
                </c:pt>
                <c:pt idx="510">
                  <c:v>8.9021369567871098E-4</c:v>
                </c:pt>
                <c:pt idx="511">
                  <c:v>8.9021369567871098E-4</c:v>
                </c:pt>
                <c:pt idx="512">
                  <c:v>8.9021369567871098E-4</c:v>
                </c:pt>
                <c:pt idx="513">
                  <c:v>8.9021369567871098E-4</c:v>
                </c:pt>
                <c:pt idx="514">
                  <c:v>8.9021369567871098E-4</c:v>
                </c:pt>
                <c:pt idx="515">
                  <c:v>8.9021369567871098E-4</c:v>
                </c:pt>
                <c:pt idx="516">
                  <c:v>8.9021369567871098E-4</c:v>
                </c:pt>
                <c:pt idx="517">
                  <c:v>8.9021369567871098E-4</c:v>
                </c:pt>
                <c:pt idx="518">
                  <c:v>8.9021369567871098E-4</c:v>
                </c:pt>
                <c:pt idx="519">
                  <c:v>8.9021369567871098E-4</c:v>
                </c:pt>
                <c:pt idx="520">
                  <c:v>8.9021369567871098E-4</c:v>
                </c:pt>
                <c:pt idx="521">
                  <c:v>8.9021369567871098E-4</c:v>
                </c:pt>
                <c:pt idx="522">
                  <c:v>8.9021369567871098E-4</c:v>
                </c:pt>
                <c:pt idx="523">
                  <c:v>8.9021369567871098E-4</c:v>
                </c:pt>
                <c:pt idx="524">
                  <c:v>8.9021369567871098E-4</c:v>
                </c:pt>
                <c:pt idx="525">
                  <c:v>8.9021369567871098E-4</c:v>
                </c:pt>
                <c:pt idx="526">
                  <c:v>8.9021369567871098E-4</c:v>
                </c:pt>
                <c:pt idx="527">
                  <c:v>8.9021369567871098E-4</c:v>
                </c:pt>
                <c:pt idx="528">
                  <c:v>8.9021369567871098E-4</c:v>
                </c:pt>
                <c:pt idx="529">
                  <c:v>8.9021369567871098E-4</c:v>
                </c:pt>
                <c:pt idx="530">
                  <c:v>8.9021369567871098E-4</c:v>
                </c:pt>
                <c:pt idx="531">
                  <c:v>8.9021369567871098E-4</c:v>
                </c:pt>
                <c:pt idx="532">
                  <c:v>8.9021369567871098E-4</c:v>
                </c:pt>
                <c:pt idx="533">
                  <c:v>8.9021369567871098E-4</c:v>
                </c:pt>
                <c:pt idx="534">
                  <c:v>8.9021369567871098E-4</c:v>
                </c:pt>
                <c:pt idx="535">
                  <c:v>8.9021369567871098E-4</c:v>
                </c:pt>
                <c:pt idx="536">
                  <c:v>8.9021369567871098E-4</c:v>
                </c:pt>
                <c:pt idx="537">
                  <c:v>8.9021369567871098E-4</c:v>
                </c:pt>
                <c:pt idx="538">
                  <c:v>8.9021369567871098E-4</c:v>
                </c:pt>
                <c:pt idx="539">
                  <c:v>8.9021369567871098E-4</c:v>
                </c:pt>
                <c:pt idx="540">
                  <c:v>8.9021369567871098E-4</c:v>
                </c:pt>
                <c:pt idx="541">
                  <c:v>8.9021369567871098E-4</c:v>
                </c:pt>
                <c:pt idx="542">
                  <c:v>8.9021369567871098E-4</c:v>
                </c:pt>
                <c:pt idx="543">
                  <c:v>8.9021369567871098E-4</c:v>
                </c:pt>
                <c:pt idx="544">
                  <c:v>8.9021369567871098E-4</c:v>
                </c:pt>
                <c:pt idx="545">
                  <c:v>8.9021369567871098E-4</c:v>
                </c:pt>
                <c:pt idx="546">
                  <c:v>8.9021369567871098E-4</c:v>
                </c:pt>
                <c:pt idx="547">
                  <c:v>8.9021369567871098E-4</c:v>
                </c:pt>
                <c:pt idx="548">
                  <c:v>8.9021369567871098E-4</c:v>
                </c:pt>
                <c:pt idx="549">
                  <c:v>8.9021369567871098E-4</c:v>
                </c:pt>
                <c:pt idx="550">
                  <c:v>8.9021369567871098E-4</c:v>
                </c:pt>
                <c:pt idx="551">
                  <c:v>8.9021369567871098E-4</c:v>
                </c:pt>
                <c:pt idx="552">
                  <c:v>8.9021369567871098E-4</c:v>
                </c:pt>
                <c:pt idx="553">
                  <c:v>8.9021369567871098E-4</c:v>
                </c:pt>
                <c:pt idx="554">
                  <c:v>8.9021369567871098E-4</c:v>
                </c:pt>
                <c:pt idx="555">
                  <c:v>8.9021369567871098E-4</c:v>
                </c:pt>
                <c:pt idx="556">
                  <c:v>8.9021369567871098E-4</c:v>
                </c:pt>
                <c:pt idx="557">
                  <c:v>8.9021369567871098E-4</c:v>
                </c:pt>
                <c:pt idx="558">
                  <c:v>8.9021369567871098E-4</c:v>
                </c:pt>
                <c:pt idx="559">
                  <c:v>8.9021369567871098E-4</c:v>
                </c:pt>
                <c:pt idx="560">
                  <c:v>8.9021369567871098E-4</c:v>
                </c:pt>
                <c:pt idx="561">
                  <c:v>8.9021369567871098E-4</c:v>
                </c:pt>
                <c:pt idx="562">
                  <c:v>8.9021369567871098E-4</c:v>
                </c:pt>
                <c:pt idx="563">
                  <c:v>8.9021369567871098E-4</c:v>
                </c:pt>
                <c:pt idx="564">
                  <c:v>8.9021369567871098E-4</c:v>
                </c:pt>
                <c:pt idx="565">
                  <c:v>8.9021369567871098E-4</c:v>
                </c:pt>
                <c:pt idx="566">
                  <c:v>8.9021369567871098E-4</c:v>
                </c:pt>
                <c:pt idx="567">
                  <c:v>8.9021369567871098E-4</c:v>
                </c:pt>
                <c:pt idx="568">
                  <c:v>8.9021369567871098E-4</c:v>
                </c:pt>
                <c:pt idx="569">
                  <c:v>8.9021369567871098E-4</c:v>
                </c:pt>
                <c:pt idx="570">
                  <c:v>8.9021369567871098E-4</c:v>
                </c:pt>
                <c:pt idx="571">
                  <c:v>8.9021369567871098E-4</c:v>
                </c:pt>
                <c:pt idx="572">
                  <c:v>8.9021369567871098E-4</c:v>
                </c:pt>
                <c:pt idx="573">
                  <c:v>8.9021369567871098E-4</c:v>
                </c:pt>
                <c:pt idx="574">
                  <c:v>8.9021369567871098E-4</c:v>
                </c:pt>
                <c:pt idx="575">
                  <c:v>8.9021369567871098E-4</c:v>
                </c:pt>
                <c:pt idx="576">
                  <c:v>8.9021369567871098E-4</c:v>
                </c:pt>
                <c:pt idx="577">
                  <c:v>8.9021369567871098E-4</c:v>
                </c:pt>
                <c:pt idx="578">
                  <c:v>8.9021369567871098E-4</c:v>
                </c:pt>
                <c:pt idx="579">
                  <c:v>8.9021369567871098E-4</c:v>
                </c:pt>
                <c:pt idx="580">
                  <c:v>8.9021369567871098E-4</c:v>
                </c:pt>
                <c:pt idx="581">
                  <c:v>8.9021369567871098E-4</c:v>
                </c:pt>
                <c:pt idx="582">
                  <c:v>8.9021369567871098E-4</c:v>
                </c:pt>
                <c:pt idx="583">
                  <c:v>8.9021369567871098E-4</c:v>
                </c:pt>
                <c:pt idx="584">
                  <c:v>8.9021369567871098E-4</c:v>
                </c:pt>
                <c:pt idx="585">
                  <c:v>8.9021369567871098E-4</c:v>
                </c:pt>
                <c:pt idx="586">
                  <c:v>8.9021369567871098E-4</c:v>
                </c:pt>
                <c:pt idx="587">
                  <c:v>8.9021369567871098E-4</c:v>
                </c:pt>
                <c:pt idx="588">
                  <c:v>8.9021369567871098E-4</c:v>
                </c:pt>
                <c:pt idx="589">
                  <c:v>8.9021369567871098E-4</c:v>
                </c:pt>
                <c:pt idx="590">
                  <c:v>8.9021369567871098E-4</c:v>
                </c:pt>
                <c:pt idx="591">
                  <c:v>8.9021369567871098E-4</c:v>
                </c:pt>
                <c:pt idx="592">
                  <c:v>8.9021369567871098E-4</c:v>
                </c:pt>
                <c:pt idx="593">
                  <c:v>8.9021369567871098E-4</c:v>
                </c:pt>
                <c:pt idx="594">
                  <c:v>8.9021369567871098E-4</c:v>
                </c:pt>
                <c:pt idx="595">
                  <c:v>8.9021369567871098E-4</c:v>
                </c:pt>
                <c:pt idx="596">
                  <c:v>8.9021369567871098E-4</c:v>
                </c:pt>
                <c:pt idx="597">
                  <c:v>8.9021369567871098E-4</c:v>
                </c:pt>
                <c:pt idx="598">
                  <c:v>8.9021369567871098E-4</c:v>
                </c:pt>
                <c:pt idx="599">
                  <c:v>8.9021369567871098E-4</c:v>
                </c:pt>
                <c:pt idx="600">
                  <c:v>8.9021369567871098E-4</c:v>
                </c:pt>
                <c:pt idx="601">
                  <c:v>8.9021369567871098E-4</c:v>
                </c:pt>
                <c:pt idx="602">
                  <c:v>8.9021369567871098E-4</c:v>
                </c:pt>
                <c:pt idx="603">
                  <c:v>8.9021369567871098E-4</c:v>
                </c:pt>
                <c:pt idx="604">
                  <c:v>8.9021369567871098E-4</c:v>
                </c:pt>
                <c:pt idx="605">
                  <c:v>8.9021369567871098E-4</c:v>
                </c:pt>
                <c:pt idx="606">
                  <c:v>8.9021369567871098E-4</c:v>
                </c:pt>
                <c:pt idx="607">
                  <c:v>8.9021369567871098E-4</c:v>
                </c:pt>
                <c:pt idx="608">
                  <c:v>8.9021369567871098E-4</c:v>
                </c:pt>
                <c:pt idx="609">
                  <c:v>8.9021369567871098E-4</c:v>
                </c:pt>
                <c:pt idx="610">
                  <c:v>8.9021369567871098E-4</c:v>
                </c:pt>
                <c:pt idx="611">
                  <c:v>8.9021369567871098E-4</c:v>
                </c:pt>
                <c:pt idx="612">
                  <c:v>8.9021369567871098E-4</c:v>
                </c:pt>
                <c:pt idx="613">
                  <c:v>8.9021369567871098E-4</c:v>
                </c:pt>
                <c:pt idx="614">
                  <c:v>8.9021369567871098E-4</c:v>
                </c:pt>
                <c:pt idx="615">
                  <c:v>8.9021369567871098E-4</c:v>
                </c:pt>
                <c:pt idx="616">
                  <c:v>8.9021369567871098E-4</c:v>
                </c:pt>
                <c:pt idx="617">
                  <c:v>8.9021369567871098E-4</c:v>
                </c:pt>
                <c:pt idx="618">
                  <c:v>8.9021369567871098E-4</c:v>
                </c:pt>
                <c:pt idx="619">
                  <c:v>8.9021369567871098E-4</c:v>
                </c:pt>
                <c:pt idx="620">
                  <c:v>8.9021369567871098E-4</c:v>
                </c:pt>
                <c:pt idx="621">
                  <c:v>8.9021369567871098E-4</c:v>
                </c:pt>
                <c:pt idx="622">
                  <c:v>8.9021369567871098E-4</c:v>
                </c:pt>
                <c:pt idx="623">
                  <c:v>8.9021369567871098E-4</c:v>
                </c:pt>
                <c:pt idx="624">
                  <c:v>8.9021369567871098E-4</c:v>
                </c:pt>
                <c:pt idx="625">
                  <c:v>8.9021369567871098E-4</c:v>
                </c:pt>
                <c:pt idx="626">
                  <c:v>8.9021369567871098E-4</c:v>
                </c:pt>
                <c:pt idx="627">
                  <c:v>8.9021369567871098E-4</c:v>
                </c:pt>
                <c:pt idx="628">
                  <c:v>8.9021369567871098E-4</c:v>
                </c:pt>
                <c:pt idx="629">
                  <c:v>8.9021369567871098E-4</c:v>
                </c:pt>
                <c:pt idx="630">
                  <c:v>8.9021369567871098E-4</c:v>
                </c:pt>
                <c:pt idx="631">
                  <c:v>8.9021369567871098E-4</c:v>
                </c:pt>
                <c:pt idx="632">
                  <c:v>8.9021369567871098E-4</c:v>
                </c:pt>
                <c:pt idx="633">
                  <c:v>8.9021369567871098E-4</c:v>
                </c:pt>
                <c:pt idx="634">
                  <c:v>8.9021369567871098E-4</c:v>
                </c:pt>
                <c:pt idx="635">
                  <c:v>8.9021369567871098E-4</c:v>
                </c:pt>
                <c:pt idx="636">
                  <c:v>8.9021369567871098E-4</c:v>
                </c:pt>
                <c:pt idx="637">
                  <c:v>8.9021369567871098E-4</c:v>
                </c:pt>
                <c:pt idx="638">
                  <c:v>8.9021369567871098E-4</c:v>
                </c:pt>
                <c:pt idx="639">
                  <c:v>8.9021369567871098E-4</c:v>
                </c:pt>
                <c:pt idx="640">
                  <c:v>8.9021369567871098E-4</c:v>
                </c:pt>
                <c:pt idx="641">
                  <c:v>8.9021369567871098E-4</c:v>
                </c:pt>
                <c:pt idx="642">
                  <c:v>8.9021369567871098E-4</c:v>
                </c:pt>
                <c:pt idx="643">
                  <c:v>8.9021369567871098E-4</c:v>
                </c:pt>
                <c:pt idx="644">
                  <c:v>8.9021369567871098E-4</c:v>
                </c:pt>
                <c:pt idx="645">
                  <c:v>8.9021369567871098E-4</c:v>
                </c:pt>
                <c:pt idx="646">
                  <c:v>8.9021369567871098E-4</c:v>
                </c:pt>
                <c:pt idx="647">
                  <c:v>8.9021369567871098E-4</c:v>
                </c:pt>
                <c:pt idx="648">
                  <c:v>8.9021369567871098E-4</c:v>
                </c:pt>
                <c:pt idx="649">
                  <c:v>8.9021369567871098E-4</c:v>
                </c:pt>
                <c:pt idx="650">
                  <c:v>8.9021369567871098E-4</c:v>
                </c:pt>
                <c:pt idx="651">
                  <c:v>8.9021369567871098E-4</c:v>
                </c:pt>
                <c:pt idx="652">
                  <c:v>8.9021369567871098E-4</c:v>
                </c:pt>
                <c:pt idx="653">
                  <c:v>8.9021369567871098E-4</c:v>
                </c:pt>
                <c:pt idx="654">
                  <c:v>8.9021369567871098E-4</c:v>
                </c:pt>
                <c:pt idx="655">
                  <c:v>8.9021369567871098E-4</c:v>
                </c:pt>
                <c:pt idx="656">
                  <c:v>8.9021369567871098E-4</c:v>
                </c:pt>
                <c:pt idx="657">
                  <c:v>8.9021369567871098E-4</c:v>
                </c:pt>
                <c:pt idx="658">
                  <c:v>8.9021369567871098E-4</c:v>
                </c:pt>
                <c:pt idx="659">
                  <c:v>8.9021369567871098E-4</c:v>
                </c:pt>
                <c:pt idx="660">
                  <c:v>8.9021369567871098E-4</c:v>
                </c:pt>
                <c:pt idx="661">
                  <c:v>8.9021369567871098E-4</c:v>
                </c:pt>
                <c:pt idx="662">
                  <c:v>8.9021369567871098E-4</c:v>
                </c:pt>
                <c:pt idx="663">
                  <c:v>8.9021369567871098E-4</c:v>
                </c:pt>
                <c:pt idx="664">
                  <c:v>8.9021369567871098E-4</c:v>
                </c:pt>
                <c:pt idx="665">
                  <c:v>8.9021369567871098E-4</c:v>
                </c:pt>
                <c:pt idx="666">
                  <c:v>8.9021369567871098E-4</c:v>
                </c:pt>
                <c:pt idx="667">
                  <c:v>8.9021369567871098E-4</c:v>
                </c:pt>
                <c:pt idx="668">
                  <c:v>8.9021369567871098E-4</c:v>
                </c:pt>
                <c:pt idx="669">
                  <c:v>8.9021369567871098E-4</c:v>
                </c:pt>
                <c:pt idx="670">
                  <c:v>8.9021369567871098E-4</c:v>
                </c:pt>
                <c:pt idx="671">
                  <c:v>8.9021369567871098E-4</c:v>
                </c:pt>
                <c:pt idx="672">
                  <c:v>8.9021369567871098E-4</c:v>
                </c:pt>
                <c:pt idx="673">
                  <c:v>8.9021369567871098E-4</c:v>
                </c:pt>
                <c:pt idx="674">
                  <c:v>8.9021369567871098E-4</c:v>
                </c:pt>
                <c:pt idx="675">
                  <c:v>8.9021369567871098E-4</c:v>
                </c:pt>
                <c:pt idx="676">
                  <c:v>8.9021369567871098E-4</c:v>
                </c:pt>
                <c:pt idx="677">
                  <c:v>8.9021369567871098E-4</c:v>
                </c:pt>
                <c:pt idx="678">
                  <c:v>8.9021369567871098E-4</c:v>
                </c:pt>
                <c:pt idx="679">
                  <c:v>8.9021369567871098E-4</c:v>
                </c:pt>
                <c:pt idx="680">
                  <c:v>8.9021369567871098E-4</c:v>
                </c:pt>
                <c:pt idx="681">
                  <c:v>8.9021369567871098E-4</c:v>
                </c:pt>
                <c:pt idx="682">
                  <c:v>8.9021369567871098E-4</c:v>
                </c:pt>
                <c:pt idx="683">
                  <c:v>8.9021369567871098E-4</c:v>
                </c:pt>
                <c:pt idx="684">
                  <c:v>8.9021369567871098E-4</c:v>
                </c:pt>
                <c:pt idx="685">
                  <c:v>8.9021369567871098E-4</c:v>
                </c:pt>
                <c:pt idx="686">
                  <c:v>8.9021369567871098E-4</c:v>
                </c:pt>
                <c:pt idx="687">
                  <c:v>8.9021369567871098E-4</c:v>
                </c:pt>
                <c:pt idx="688">
                  <c:v>8.9021369567871098E-4</c:v>
                </c:pt>
                <c:pt idx="689">
                  <c:v>8.9021369567871098E-4</c:v>
                </c:pt>
                <c:pt idx="690">
                  <c:v>8.9021369567871098E-4</c:v>
                </c:pt>
                <c:pt idx="691">
                  <c:v>8.9021369567871098E-4</c:v>
                </c:pt>
                <c:pt idx="692">
                  <c:v>8.9021369567871098E-4</c:v>
                </c:pt>
                <c:pt idx="693">
                  <c:v>8.9021369567871098E-4</c:v>
                </c:pt>
                <c:pt idx="694">
                  <c:v>8.9021369567871098E-4</c:v>
                </c:pt>
                <c:pt idx="695">
                  <c:v>8.9021369567871098E-4</c:v>
                </c:pt>
                <c:pt idx="696">
                  <c:v>8.9021369567871098E-4</c:v>
                </c:pt>
                <c:pt idx="697">
                  <c:v>8.9021369567871098E-4</c:v>
                </c:pt>
                <c:pt idx="698">
                  <c:v>8.9021369567871098E-4</c:v>
                </c:pt>
              </c:numCache>
            </c:numRef>
          </c:yVal>
          <c:smooth val="1"/>
        </c:ser>
        <c:ser>
          <c:idx val="31"/>
          <c:order val="29"/>
          <c:tx>
            <c:strRef>
              <c:f>Calculations!$AF$36</c:f>
              <c:strCache>
                <c:ptCount val="1"/>
                <c:pt idx="0">
                  <c:v>Zeff</c:v>
                </c:pt>
              </c:strCache>
            </c:strRef>
          </c:tx>
          <c:spPr>
            <a:ln w="38100">
              <a:solidFill>
                <a:srgbClr val="FF0000"/>
              </a:solidFill>
              <a:prstDash val="solid"/>
            </a:ln>
          </c:spPr>
          <c:marker>
            <c:symbol val="none"/>
          </c:marker>
          <c:dLbls>
            <c:dLbl>
              <c:idx val="7"/>
              <c:layout>
                <c:manualLayout>
                  <c:x val="3.3986104678091711E-2"/>
                  <c:y val="-3.2466679826581572E-2"/>
                </c:manualLayout>
              </c:layout>
              <c:tx>
                <c:rich>
                  <a:bodyPr/>
                  <a:lstStyle/>
                  <a:p>
                    <a:pPr>
                      <a:defRPr sz="800" b="1" i="0" u="none" strike="noStrike" baseline="0">
                        <a:solidFill>
                          <a:srgbClr val="FF0000"/>
                        </a:solidFill>
                        <a:latin typeface="Arial"/>
                        <a:ea typeface="Arial"/>
                        <a:cs typeface="Arial"/>
                      </a:defRPr>
                    </a:pPr>
                    <a:r>
                      <a:rPr lang="en-US"/>
                      <a:t>Zeff</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Calculations!$AF$37:$AF$735</c:f>
              <c:numCache>
                <c:formatCode>0.000E+00</c:formatCode>
                <c:ptCount val="699"/>
                <c:pt idx="0">
                  <c:v>2.3911194179018847E-3</c:v>
                </c:pt>
                <c:pt idx="1">
                  <c:v>2.3911560040923525E-3</c:v>
                </c:pt>
                <c:pt idx="2">
                  <c:v>2.3911940679536827E-3</c:v>
                </c:pt>
                <c:pt idx="3">
                  <c:v>2.3912336691498618E-3</c:v>
                </c:pt>
                <c:pt idx="4">
                  <c:v>2.3912748697525101E-3</c:v>
                </c:pt>
                <c:pt idx="5">
                  <c:v>2.3913177343379078E-3</c:v>
                </c:pt>
                <c:pt idx="6">
                  <c:v>2.391362330087942E-3</c:v>
                </c:pt>
                <c:pt idx="7">
                  <c:v>2.3914087268950969E-3</c:v>
                </c:pt>
                <c:pt idx="8">
                  <c:v>2.3914569974716748E-3</c:v>
                </c:pt>
                <c:pt idx="9">
                  <c:v>2.3915072174633938E-3</c:v>
                </c:pt>
                <c:pt idx="10">
                  <c:v>2.3915594655675582E-3</c:v>
                </c:pt>
                <c:pt idx="11">
                  <c:v>2.3916138236559706E-3</c:v>
                </c:pt>
                <c:pt idx="12">
                  <c:v>2.3916703769027792E-3</c:v>
                </c:pt>
                <c:pt idx="13">
                  <c:v>2.3917292139174549E-3</c:v>
                </c:pt>
                <c:pt idx="14">
                  <c:v>2.3917904268831122E-3</c:v>
                </c:pt>
                <c:pt idx="15">
                  <c:v>2.3918541117003674E-3</c:v>
                </c:pt>
                <c:pt idx="16">
                  <c:v>2.3919203681369797E-3</c:v>
                </c:pt>
                <c:pt idx="17">
                  <c:v>2.3919892999834796E-3</c:v>
                </c:pt>
                <c:pt idx="18">
                  <c:v>2.3920610152150454E-3</c:v>
                </c:pt>
                <c:pt idx="19">
                  <c:v>2.3921356261598602E-3</c:v>
                </c:pt>
                <c:pt idx="20">
                  <c:v>2.3922132496742156E-3</c:v>
                </c:pt>
                <c:pt idx="21">
                  <c:v>2.3922940073246228E-3</c:v>
                </c:pt>
                <c:pt idx="22">
                  <c:v>2.3923780255772176E-3</c:v>
                </c:pt>
                <c:pt idx="23">
                  <c:v>2.3924654359947441E-3</c:v>
                </c:pt>
                <c:pt idx="24">
                  <c:v>2.3925563754414098E-3</c:v>
                </c:pt>
                <c:pt idx="25">
                  <c:v>2.3926509862959395E-3</c:v>
                </c:pt>
                <c:pt idx="26">
                  <c:v>2.3927494166731374E-3</c:v>
                </c:pt>
                <c:pt idx="27">
                  <c:v>2.3928518206543033E-3</c:v>
                </c:pt>
                <c:pt idx="28">
                  <c:v>2.3929583585268425E-3</c:v>
                </c:pt>
                <c:pt idx="29">
                  <c:v>2.3930691970334432E-3</c:v>
                </c:pt>
                <c:pt idx="30">
                  <c:v>2.3931845096311914E-3</c:v>
                </c:pt>
                <c:pt idx="31">
                  <c:v>2.3933044767610093E-3</c:v>
                </c:pt>
                <c:pt idx="32">
                  <c:v>2.3934292861278361E-3</c:v>
                </c:pt>
                <c:pt idx="33">
                  <c:v>2.3935591329919607E-3</c:v>
                </c:pt>
                <c:pt idx="34">
                  <c:v>2.3936942204719493E-3</c:v>
                </c:pt>
                <c:pt idx="35">
                  <c:v>2.3938347598596193E-3</c:v>
                </c:pt>
                <c:pt idx="36">
                  <c:v>2.3939809709475303E-3</c:v>
                </c:pt>
                <c:pt idx="37">
                  <c:v>2.3941330823694842E-3</c:v>
                </c:pt>
                <c:pt idx="38">
                  <c:v>2.3942913319545361E-3</c:v>
                </c:pt>
                <c:pt idx="39">
                  <c:v>2.394455967095047E-3</c:v>
                </c:pt>
                <c:pt idx="40">
                  <c:v>2.3946272451293169E-3</c:v>
                </c:pt>
                <c:pt idx="41">
                  <c:v>2.394805433739372E-3</c:v>
                </c:pt>
                <c:pt idx="42">
                  <c:v>2.3949908113644865E-3</c:v>
                </c:pt>
                <c:pt idx="43">
                  <c:v>2.3951836676310502E-3</c:v>
                </c:pt>
                <c:pt idx="44">
                  <c:v>2.3953843037994062E-3</c:v>
                </c:pt>
                <c:pt idx="45">
                  <c:v>2.3955930332283239E-3</c:v>
                </c:pt>
                <c:pt idx="46">
                  <c:v>2.3958101818577732E-3</c:v>
                </c:pt>
                <c:pt idx="47">
                  <c:v>2.3960360887107001E-3</c:v>
                </c:pt>
                <c:pt idx="48">
                  <c:v>2.3962711064145457E-3</c:v>
                </c:pt>
                <c:pt idx="49">
                  <c:v>2.3965156017432391E-3</c:v>
                </c:pt>
                <c:pt idx="50">
                  <c:v>2.3967699561804616E-3</c:v>
                </c:pt>
                <c:pt idx="51">
                  <c:v>2.3970345665049755E-3</c:v>
                </c:pt>
                <c:pt idx="52">
                  <c:v>2.3973098453988653E-3</c:v>
                </c:pt>
                <c:pt idx="53">
                  <c:v>2.3975962220795389E-3</c:v>
                </c:pt>
                <c:pt idx="54">
                  <c:v>2.3978941429563931E-3</c:v>
                </c:pt>
                <c:pt idx="55">
                  <c:v>2.3982040723130702E-3</c:v>
                </c:pt>
                <c:pt idx="56">
                  <c:v>2.3985264930162461E-3</c:v>
                </c:pt>
                <c:pt idx="57">
                  <c:v>2.3988619072519493E-3</c:v>
                </c:pt>
                <c:pt idx="58">
                  <c:v>2.3992108372904303E-3</c:v>
                </c:pt>
                <c:pt idx="59">
                  <c:v>2.3995738262806241E-3</c:v>
                </c:pt>
                <c:pt idx="60">
                  <c:v>2.3999514390753078E-3</c:v>
                </c:pt>
                <c:pt idx="61">
                  <c:v>2.4003442630880626E-3</c:v>
                </c:pt>
                <c:pt idx="62">
                  <c:v>2.4007529091832056E-3</c:v>
                </c:pt>
                <c:pt idx="63">
                  <c:v>2.4011780125998833E-3</c:v>
                </c:pt>
                <c:pt idx="64">
                  <c:v>2.4016202339115552E-3</c:v>
                </c:pt>
                <c:pt idx="65">
                  <c:v>2.4020802600221419E-3</c:v>
                </c:pt>
                <c:pt idx="66">
                  <c:v>2.4025588052001335E-3</c:v>
                </c:pt>
                <c:pt idx="67">
                  <c:v>2.403056612152009E-3</c:v>
                </c:pt>
                <c:pt idx="68">
                  <c:v>2.4035744531363478E-3</c:v>
                </c:pt>
                <c:pt idx="69">
                  <c:v>2.4041131311200526E-3</c:v>
                </c:pt>
                <c:pt idx="70">
                  <c:v>2.4046734809781392E-3</c:v>
                </c:pt>
                <c:pt idx="71">
                  <c:v>2.4052563707386019E-3</c:v>
                </c:pt>
                <c:pt idx="72">
                  <c:v>2.4058627028738784E-3</c:v>
                </c:pt>
                <c:pt idx="73">
                  <c:v>2.4064934156404994E-3</c:v>
                </c:pt>
                <c:pt idx="74">
                  <c:v>2.4071494844685303E-3</c:v>
                </c:pt>
                <c:pt idx="75">
                  <c:v>2.4078319234024583E-3</c:v>
                </c:pt>
                <c:pt idx="76">
                  <c:v>2.4085417865952101E-3</c:v>
                </c:pt>
                <c:pt idx="77">
                  <c:v>2.4092801698570262E-3</c:v>
                </c:pt>
                <c:pt idx="78">
                  <c:v>2.4100482122609451E-3</c:v>
                </c:pt>
                <c:pt idx="79">
                  <c:v>2.4108470978066931E-3</c:v>
                </c:pt>
                <c:pt idx="80">
                  <c:v>2.4116780571447919E-3</c:v>
                </c:pt>
                <c:pt idx="81">
                  <c:v>2.4125423693627536E-3</c:v>
                </c:pt>
                <c:pt idx="82">
                  <c:v>2.4134413638352116E-3</c:v>
                </c:pt>
                <c:pt idx="83">
                  <c:v>2.4143764221399191E-3</c:v>
                </c:pt>
                <c:pt idx="84">
                  <c:v>2.4153489800415187E-3</c:v>
                </c:pt>
                <c:pt idx="85">
                  <c:v>2.4163605295450309E-3</c:v>
                </c:pt>
                <c:pt idx="86">
                  <c:v>2.4174126210210066E-3</c:v>
                </c:pt>
                <c:pt idx="87">
                  <c:v>2.4185068654043167E-3</c:v>
                </c:pt>
                <c:pt idx="88">
                  <c:v>2.4196449364685319E-3</c:v>
                </c:pt>
                <c:pt idx="89">
                  <c:v>2.420828573177864E-3</c:v>
                </c:pt>
                <c:pt idx="90">
                  <c:v>2.4220595821186162E-3</c:v>
                </c:pt>
                <c:pt idx="91">
                  <c:v>2.4233398400120816E-3</c:v>
                </c:pt>
                <c:pt idx="92">
                  <c:v>2.4246712963108107E-3</c:v>
                </c:pt>
                <c:pt idx="93">
                  <c:v>2.4260559758801218E-3</c:v>
                </c:pt>
                <c:pt idx="94">
                  <c:v>2.4274959817666935E-3</c:v>
                </c:pt>
                <c:pt idx="95">
                  <c:v>2.4289934980560399E-3</c:v>
                </c:pt>
                <c:pt idx="96">
                  <c:v>2.4305507928205862E-3</c:v>
                </c:pt>
                <c:pt idx="97">
                  <c:v>2.4321702211599888E-3</c:v>
                </c:pt>
                <c:pt idx="98">
                  <c:v>2.433854228335277E-3</c:v>
                </c:pt>
                <c:pt idx="99">
                  <c:v>2.4356053529982634E-3</c:v>
                </c:pt>
                <c:pt idx="100">
                  <c:v>2.4374262305175659E-3</c:v>
                </c:pt>
                <c:pt idx="101">
                  <c:v>2.4393195964024545E-3</c:v>
                </c:pt>
                <c:pt idx="102">
                  <c:v>2.4412882898255626E-3</c:v>
                </c:pt>
                <c:pt idx="103">
                  <c:v>2.4433352572453605E-3</c:v>
                </c:pt>
                <c:pt idx="104">
                  <c:v>2.4454635561290653E-3</c:v>
                </c:pt>
                <c:pt idx="105">
                  <c:v>2.4476763587764718E-3</c:v>
                </c:pt>
                <c:pt idx="106">
                  <c:v>2.4499769562449447E-3</c:v>
                </c:pt>
                <c:pt idx="107">
                  <c:v>2.4523687623755428E-3</c:v>
                </c:pt>
                <c:pt idx="108">
                  <c:v>2.4548553179199791E-3</c:v>
                </c:pt>
                <c:pt idx="109">
                  <c:v>2.4574402947677805E-3</c:v>
                </c:pt>
                <c:pt idx="110">
                  <c:v>2.4601275002727103E-3</c:v>
                </c:pt>
                <c:pt idx="111">
                  <c:v>2.4629208816771024E-3</c:v>
                </c:pt>
                <c:pt idx="112">
                  <c:v>2.4658245306323867E-3</c:v>
                </c:pt>
                <c:pt idx="113">
                  <c:v>2.4688426878136573E-3</c:v>
                </c:pt>
                <c:pt idx="114">
                  <c:v>2.4719797476256493E-3</c:v>
                </c:pt>
                <c:pt idx="115">
                  <c:v>2.4752402629970222E-3</c:v>
                </c:pt>
                <c:pt idx="116">
                  <c:v>2.4786289502593149E-3</c:v>
                </c:pt>
                <c:pt idx="117">
                  <c:v>2.4821506941063681E-3</c:v>
                </c:pt>
                <c:pt idx="118">
                  <c:v>2.4858105526294537E-3</c:v>
                </c:pt>
                <c:pt idx="119">
                  <c:v>2.4896137624226835E-3</c:v>
                </c:pt>
                <c:pt idx="120">
                  <c:v>2.4935657437526672E-3</c:v>
                </c:pt>
                <c:pt idx="121">
                  <c:v>2.4976721057856756E-3</c:v>
                </c:pt>
                <c:pt idx="122">
                  <c:v>2.5019386518648815E-3</c:v>
                </c:pt>
                <c:pt idx="123">
                  <c:v>2.5063713848295097E-3</c:v>
                </c:pt>
                <c:pt idx="124">
                  <c:v>2.5109765123669725E-3</c:v>
                </c:pt>
                <c:pt idx="125">
                  <c:v>2.5157604523883183E-3</c:v>
                </c:pt>
                <c:pt idx="126">
                  <c:v>2.5207298384165096E-3</c:v>
                </c:pt>
                <c:pt idx="127">
                  <c:v>2.5258915249762822E-3</c:v>
                </c:pt>
                <c:pt idx="128">
                  <c:v>2.5312525929735226E-3</c:v>
                </c:pt>
                <c:pt idx="129">
                  <c:v>2.5368203550513286E-3</c:v>
                </c:pt>
                <c:pt idx="130">
                  <c:v>2.5426023609091196E-3</c:v>
                </c:pt>
                <c:pt idx="131">
                  <c:v>2.5486064025704107E-3</c:v>
                </c:pt>
                <c:pt idx="132">
                  <c:v>2.5548405195841375E-3</c:v>
                </c:pt>
                <c:pt idx="133">
                  <c:v>2.5613130041436979E-3</c:v>
                </c:pt>
                <c:pt idx="134">
                  <c:v>2.5680324061072447E-3</c:v>
                </c:pt>
                <c:pt idx="135">
                  <c:v>2.5750075379021597E-3</c:v>
                </c:pt>
                <c:pt idx="136">
                  <c:v>2.5822474792960948E-3</c:v>
                </c:pt>
                <c:pt idx="137">
                  <c:v>2.5897615820165451E-3</c:v>
                </c:pt>
                <c:pt idx="138">
                  <c:v>2.5975594742005275E-3</c:v>
                </c:pt>
                <c:pt idx="139">
                  <c:v>2.6056510646556984E-3</c:v>
                </c:pt>
                <c:pt idx="140">
                  <c:v>2.6140465469140957E-3</c:v>
                </c:pt>
                <c:pt idx="141">
                  <c:v>2.6227564030596538E-3</c:v>
                </c:pt>
                <c:pt idx="142">
                  <c:v>2.631791407310785E-3</c:v>
                </c:pt>
                <c:pt idx="143">
                  <c:v>2.641162629339566E-3</c:v>
                </c:pt>
                <c:pt idx="144">
                  <c:v>2.6508814373094728E-3</c:v>
                </c:pt>
                <c:pt idx="145">
                  <c:v>2.6609595006142311E-3</c:v>
                </c:pt>
                <c:pt idx="146">
                  <c:v>2.671408792301063E-3</c:v>
                </c:pt>
                <c:pt idx="147">
                  <c:v>2.6822415911625674E-3</c:v>
                </c:pt>
                <c:pt idx="148">
                  <c:v>2.6934704834825837E-3</c:v>
                </c:pt>
                <c:pt idx="149">
                  <c:v>2.7051083644226617E-3</c:v>
                </c:pt>
                <c:pt idx="150">
                  <c:v>2.7171684390372769E-3</c:v>
                </c:pt>
                <c:pt idx="151">
                  <c:v>2.7296642229075337E-3</c:v>
                </c:pt>
                <c:pt idx="152">
                  <c:v>2.7426095423849816E-3</c:v>
                </c:pt>
                <c:pt idx="153">
                  <c:v>2.7560185344390948E-3</c:v>
                </c:pt>
                <c:pt idx="154">
                  <c:v>2.7699056461041685E-3</c:v>
                </c:pt>
                <c:pt idx="155">
                  <c:v>2.7842856335236034E-3</c:v>
                </c:pt>
                <c:pt idx="156">
                  <c:v>2.7991735605919776E-3</c:v>
                </c:pt>
                <c:pt idx="157">
                  <c:v>2.8145847971977828E-3</c:v>
                </c:pt>
                <c:pt idx="158">
                  <c:v>2.830535017072261E-3</c:v>
                </c:pt>
                <c:pt idx="159">
                  <c:v>2.8470401952523988E-3</c:v>
                </c:pt>
                <c:pt idx="160">
                  <c:v>2.8641166051687587E-3</c:v>
                </c:pt>
                <c:pt idx="161">
                  <c:v>2.8817808153714527E-3</c:v>
                </c:pt>
                <c:pt idx="162">
                  <c:v>2.9000496859101473E-3</c:v>
                </c:pt>
                <c:pt idx="163">
                  <c:v>2.9189403643864933E-3</c:v>
                </c:pt>
                <c:pt idx="164">
                  <c:v>2.9384702816997706E-3</c:v>
                </c:pt>
                <c:pt idx="165">
                  <c:v>2.9586571475088098E-3</c:v>
                </c:pt>
                <c:pt idx="166">
                  <c:v>2.979518945435332E-3</c:v>
                </c:pt>
                <c:pt idx="167">
                  <c:v>3.0010739280357519E-3</c:v>
                </c:pt>
                <c:pt idx="168">
                  <c:v>3.0233406115701129E-3</c:v>
                </c:pt>
                <c:pt idx="169">
                  <c:v>3.0463377705982637E-3</c:v>
                </c:pt>
                <c:pt idx="170">
                  <c:v>3.0700844324344423E-3</c:v>
                </c:pt>
                <c:pt idx="171">
                  <c:v>3.0945998714922889E-3</c:v>
                </c:pt>
                <c:pt idx="172">
                  <c:v>3.1199036035527415E-3</c:v>
                </c:pt>
                <c:pt idx="173">
                  <c:v>3.1460153799874307E-3</c:v>
                </c:pt>
                <c:pt idx="174">
                  <c:v>3.1729551819699798E-3</c:v>
                </c:pt>
                <c:pt idx="175">
                  <c:v>3.200743214707041E-3</c:v>
                </c:pt>
                <c:pt idx="176">
                  <c:v>3.229399901719976E-3</c:v>
                </c:pt>
                <c:pt idx="177">
                  <c:v>3.2589458792068055E-3</c:v>
                </c:pt>
                <c:pt idx="178">
                  <c:v>3.2894019905124619E-3</c:v>
                </c:pt>
                <c:pt idx="179">
                  <c:v>3.3207892807333682E-3</c:v>
                </c:pt>
                <c:pt idx="180">
                  <c:v>3.3531289914801262E-3</c:v>
                </c:pt>
                <c:pt idx="181">
                  <c:v>3.3864425558195223E-3</c:v>
                </c:pt>
                <c:pt idx="182">
                  <c:v>3.4207515934141768E-3</c:v>
                </c:pt>
                <c:pt idx="183">
                  <c:v>3.4560779058750804E-3</c:v>
                </c:pt>
                <c:pt idx="184">
                  <c:v>3.4924434723389267E-3</c:v>
                </c:pt>
                <c:pt idx="185">
                  <c:v>3.5298704452786287E-3</c:v>
                </c:pt>
                <c:pt idx="186">
                  <c:v>3.5683811465517107E-3</c:v>
                </c:pt>
                <c:pt idx="187">
                  <c:v>3.6079980636874614E-3</c:v>
                </c:pt>
                <c:pt idx="188">
                  <c:v>3.6487438464098271E-3</c:v>
                </c:pt>
                <c:pt idx="189">
                  <c:v>3.6906413033890102E-3</c:v>
                </c:pt>
                <c:pt idx="190">
                  <c:v>3.73371339921076E-3</c:v>
                </c:pt>
                <c:pt idx="191">
                  <c:v>3.7779832515482856E-3</c:v>
                </c:pt>
                <c:pt idx="192">
                  <c:v>3.8234741285177501E-3</c:v>
                </c:pt>
                <c:pt idx="193">
                  <c:v>3.8702094461943149E-3</c:v>
                </c:pt>
                <c:pt idx="194">
                  <c:v>3.9182127662618802E-3</c:v>
                </c:pt>
                <c:pt idx="195">
                  <c:v>3.9675077937658051E-3</c:v>
                </c:pt>
                <c:pt idx="196">
                  <c:v>4.0181183749343104E-3</c:v>
                </c:pt>
                <c:pt idx="197">
                  <c:v>4.0700684950306593E-3</c:v>
                </c:pt>
                <c:pt idx="198">
                  <c:v>4.1233822761948275E-3</c:v>
                </c:pt>
                <c:pt idx="199">
                  <c:v>4.1780839752301804E-3</c:v>
                </c:pt>
                <c:pt idx="200">
                  <c:v>4.2341979812875056E-3</c:v>
                </c:pt>
                <c:pt idx="201">
                  <c:v>4.2917488133959536E-3</c:v>
                </c:pt>
                <c:pt idx="202">
                  <c:v>4.3507611177875756E-3</c:v>
                </c:pt>
                <c:pt idx="203">
                  <c:v>4.4112596649597035E-3</c:v>
                </c:pt>
                <c:pt idx="204">
                  <c:v>4.4732693464169197E-3</c:v>
                </c:pt>
                <c:pt idx="205">
                  <c:v>4.5368151710322201E-3</c:v>
                </c:pt>
                <c:pt idx="206">
                  <c:v>4.60192226096487E-3</c:v>
                </c:pt>
                <c:pt idx="207">
                  <c:v>4.6686158470705796E-3</c:v>
                </c:pt>
                <c:pt idx="208">
                  <c:v>4.7369212637378864E-3</c:v>
                </c:pt>
                <c:pt idx="209">
                  <c:v>4.8068639430830463E-3</c:v>
                </c:pt>
                <c:pt idx="210">
                  <c:v>4.8784694084343149E-3</c:v>
                </c:pt>
                <c:pt idx="211">
                  <c:v>4.9517632670351575E-3</c:v>
                </c:pt>
                <c:pt idx="212">
                  <c:v>5.0267712018948647E-3</c:v>
                </c:pt>
                <c:pt idx="213">
                  <c:v>5.1035189627138986E-3</c:v>
                </c:pt>
                <c:pt idx="214">
                  <c:v>5.1820323558105725E-3</c:v>
                </c:pt>
                <c:pt idx="215">
                  <c:v>5.2623372329747295E-3</c:v>
                </c:pt>
                <c:pt idx="216">
                  <c:v>5.3444594791736445E-3</c:v>
                </c:pt>
                <c:pt idx="217">
                  <c:v>5.4284249990347831E-3</c:v>
                </c:pt>
                <c:pt idx="218">
                  <c:v>5.5142597020297343E-3</c:v>
                </c:pt>
                <c:pt idx="219">
                  <c:v>5.6019894862835342E-3</c:v>
                </c:pt>
                <c:pt idx="220">
                  <c:v>5.6916402209334586E-3</c:v>
                </c:pt>
                <c:pt idx="221">
                  <c:v>5.7832377269616741E-3</c:v>
                </c:pt>
                <c:pt idx="222">
                  <c:v>5.8768077564263594E-3</c:v>
                </c:pt>
                <c:pt idx="223">
                  <c:v>5.9723759700166549E-3</c:v>
                </c:pt>
                <c:pt idx="224">
                  <c:v>6.069967912857451E-3</c:v>
                </c:pt>
                <c:pt idx="225">
                  <c:v>6.1696089884912837E-3</c:v>
                </c:pt>
                <c:pt idx="226">
                  <c:v>6.2713244309658854E-3</c:v>
                </c:pt>
                <c:pt idx="227">
                  <c:v>6.3751392749577512E-3</c:v>
                </c:pt>
                <c:pt idx="228">
                  <c:v>6.4810783238641182E-3</c:v>
                </c:pt>
                <c:pt idx="229">
                  <c:v>6.5891661157983098E-3</c:v>
                </c:pt>
                <c:pt idx="230">
                  <c:v>6.6994268874263586E-3</c:v>
                </c:pt>
                <c:pt idx="231">
                  <c:v>6.8118845355862627E-3</c:v>
                </c:pt>
                <c:pt idx="232">
                  <c:v>6.926562576635288E-3</c:v>
                </c:pt>
                <c:pt idx="233">
                  <c:v>7.0434841034753577E-3</c:v>
                </c:pt>
                <c:pt idx="234">
                  <c:v>7.1626717402118014E-3</c:v>
                </c:pt>
                <c:pt idx="235">
                  <c:v>7.2841475944068002E-3</c:v>
                </c:pt>
                <c:pt idx="236">
                  <c:v>7.4079332068956467E-3</c:v>
                </c:pt>
                <c:pt idx="237">
                  <c:v>7.5340494991415095E-3</c:v>
                </c:pt>
                <c:pt idx="238">
                  <c:v>7.6625167181129314E-3</c:v>
                </c:pt>
                <c:pt idx="239">
                  <c:v>7.7933543786778822E-3</c:v>
                </c:pt>
                <c:pt idx="240">
                  <c:v>7.926581203518461E-3</c:v>
                </c:pt>
                <c:pt idx="241">
                  <c:v>8.0622150605822174E-3</c:v>
                </c:pt>
                <c:pt idx="242">
                  <c:v>8.2002728980985883E-3</c:v>
                </c:pt>
                <c:pt idx="243">
                  <c:v>8.3407706772030063E-3</c:v>
                </c:pt>
                <c:pt idx="244">
                  <c:v>8.4837233022264247E-3</c:v>
                </c:pt>
                <c:pt idx="245">
                  <c:v>8.6291445487244114E-3</c:v>
                </c:pt>
                <c:pt idx="246">
                  <c:v>8.7770469893379433E-3</c:v>
                </c:pt>
                <c:pt idx="247">
                  <c:v>8.9274419175971332E-3</c:v>
                </c:pt>
                <c:pt idx="248">
                  <c:v>9.0803392697997448E-3</c:v>
                </c:pt>
                <c:pt idx="249">
                  <c:v>9.2357475451183887E-3</c:v>
                </c:pt>
                <c:pt idx="250">
                  <c:v>9.3936737241136752E-3</c:v>
                </c:pt>
                <c:pt idx="251">
                  <c:v>9.554123185855334E-3</c:v>
                </c:pt>
                <c:pt idx="252">
                  <c:v>9.7170996238795347E-3</c:v>
                </c:pt>
                <c:pt idx="253">
                  <c:v>9.8826049612379639E-3</c:v>
                </c:pt>
                <c:pt idx="254">
                  <c:v>1.0050639264922848E-2</c:v>
                </c:pt>
                <c:pt idx="255">
                  <c:v>1.0221200659981888E-2</c:v>
                </c:pt>
                <c:pt idx="256">
                  <c:v>1.0394285243667718E-2</c:v>
                </c:pt>
                <c:pt idx="257">
                  <c:v>1.0569886999998059E-2</c:v>
                </c:pt>
                <c:pt idx="258">
                  <c:v>1.0747997715134844E-2</c:v>
                </c:pt>
                <c:pt idx="259">
                  <c:v>1.0928606894023302E-2</c:v>
                </c:pt>
                <c:pt idx="260">
                  <c:v>1.1111701678764536E-2</c:v>
                </c:pt>
                <c:pt idx="261">
                  <c:v>1.1297266769227958E-2</c:v>
                </c:pt>
                <c:pt idx="262">
                  <c:v>1.1485284346442024E-2</c:v>
                </c:pt>
                <c:pt idx="263">
                  <c:v>1.1675733999333098E-2</c:v>
                </c:pt>
                <c:pt idx="264">
                  <c:v>1.1868592655412629E-2</c:v>
                </c:pt>
                <c:pt idx="265">
                  <c:v>1.206383451604119E-2</c:v>
                </c:pt>
                <c:pt idx="266">
                  <c:v>1.2261430996924826E-2</c:v>
                </c:pt>
                <c:pt idx="267">
                  <c:v>1.2461350674522781E-2</c:v>
                </c:pt>
                <c:pt idx="268">
                  <c:v>1.2663559239066943E-2</c:v>
                </c:pt>
                <c:pt idx="269">
                  <c:v>1.2868019454910539E-2</c:v>
                </c:pt>
                <c:pt idx="270">
                  <c:v>1.3074691128936869E-2</c:v>
                </c:pt>
                <c:pt idx="271">
                  <c:v>1.328353108776743E-2</c:v>
                </c:pt>
                <c:pt idx="272">
                  <c:v>1.3494493164512076E-2</c:v>
                </c:pt>
                <c:pt idx="273">
                  <c:v>1.3707528195801257E-2</c:v>
                </c:pt>
                <c:pt idx="274">
                  <c:v>1.3922584029831658E-2</c:v>
                </c:pt>
                <c:pt idx="275">
                  <c:v>1.4139605546140743E-2</c:v>
                </c:pt>
                <c:pt idx="276">
                  <c:v>1.4358534687802713E-2</c:v>
                </c:pt>
                <c:pt idx="277">
                  <c:v>1.4579310506707757E-2</c:v>
                </c:pt>
                <c:pt idx="278">
                  <c:v>1.4801869222547432E-2</c:v>
                </c:pt>
                <c:pt idx="279">
                  <c:v>1.5026144296081987E-2</c:v>
                </c:pt>
                <c:pt idx="280">
                  <c:v>1.5252066517209624E-2</c:v>
                </c:pt>
                <c:pt idx="281">
                  <c:v>1.5479564108293277E-2</c:v>
                </c:pt>
                <c:pt idx="282">
                  <c:v>1.5708562843127428E-2</c:v>
                </c:pt>
                <c:pt idx="283">
                  <c:v>1.5938986181846158E-2</c:v>
                </c:pt>
                <c:pt idx="284">
                  <c:v>1.6170755421983658E-2</c:v>
                </c:pt>
                <c:pt idx="285">
                  <c:v>1.64037898658012E-2</c:v>
                </c:pt>
                <c:pt idx="286">
                  <c:v>1.6638007003889833E-2</c:v>
                </c:pt>
                <c:pt idx="287">
                  <c:v>1.6873322714946754E-2</c:v>
                </c:pt>
                <c:pt idx="288">
                  <c:v>1.7109651481506605E-2</c:v>
                </c:pt>
                <c:pt idx="289">
                  <c:v>1.7346906621287517E-2</c:v>
                </c:pt>
                <c:pt idx="290">
                  <c:v>1.7585000533686397E-2</c:v>
                </c:pt>
                <c:pt idx="291">
                  <c:v>1.7823844960831083E-2</c:v>
                </c:pt>
                <c:pt idx="292">
                  <c:v>1.8063351262468431E-2</c:v>
                </c:pt>
                <c:pt idx="293">
                  <c:v>1.8303430703839867E-2</c:v>
                </c:pt>
                <c:pt idx="294">
                  <c:v>1.8543994755570233E-2</c:v>
                </c:pt>
                <c:pt idx="295">
                  <c:v>1.8784955404473603E-2</c:v>
                </c:pt>
                <c:pt idx="296">
                  <c:v>1.902622547406279E-2</c:v>
                </c:pt>
                <c:pt idx="297">
                  <c:v>1.9267718953438869E-2</c:v>
                </c:pt>
                <c:pt idx="298">
                  <c:v>1.9509351333134802E-2</c:v>
                </c:pt>
                <c:pt idx="299">
                  <c:v>1.9751039946394357E-2</c:v>
                </c:pt>
                <c:pt idx="300">
                  <c:v>1.9992704314285618E-2</c:v>
                </c:pt>
                <c:pt idx="301">
                  <c:v>2.0234266492977843E-2</c:v>
                </c:pt>
                <c:pt idx="302">
                  <c:v>2.0475651421452905E-2</c:v>
                </c:pt>
                <c:pt idx="303">
                  <c:v>2.0716787267878248E-2</c:v>
                </c:pt>
                <c:pt idx="304">
                  <c:v>2.0957605772837493E-2</c:v>
                </c:pt>
                <c:pt idx="305">
                  <c:v>2.1198042587597932E-2</c:v>
                </c:pt>
                <c:pt idx="306">
                  <c:v>2.1438037605591025E-2</c:v>
                </c:pt>
                <c:pt idx="307">
                  <c:v>2.1677535285291368E-2</c:v>
                </c:pt>
                <c:pt idx="308">
                  <c:v>2.1916484962701498E-2</c:v>
                </c:pt>
                <c:pt idx="309">
                  <c:v>2.2154841151682775E-2</c:v>
                </c:pt>
                <c:pt idx="310">
                  <c:v>2.2392563830414002E-2</c:v>
                </c:pt>
                <c:pt idx="311">
                  <c:v>2.2629618712309438E-2</c:v>
                </c:pt>
                <c:pt idx="312">
                  <c:v>2.2865977499781483E-2</c:v>
                </c:pt>
                <c:pt idx="313">
                  <c:v>2.3101618119290547E-2</c:v>
                </c:pt>
                <c:pt idx="314">
                  <c:v>2.333652493618078E-2</c:v>
                </c:pt>
                <c:pt idx="315">
                  <c:v>2.3570688947852476E-2</c:v>
                </c:pt>
                <c:pt idx="316">
                  <c:v>2.3804107953867254E-2</c:v>
                </c:pt>
                <c:pt idx="317">
                  <c:v>2.4036786701615572E-2</c:v>
                </c:pt>
                <c:pt idx="318">
                  <c:v>2.4268737006194491E-2</c:v>
                </c:pt>
                <c:pt idx="319">
                  <c:v>2.4499977843141757E-2</c:v>
                </c:pt>
                <c:pt idx="320">
                  <c:v>2.4730535412645707E-2</c:v>
                </c:pt>
                <c:pt idx="321">
                  <c:v>2.4960443173794318E-2</c:v>
                </c:pt>
                <c:pt idx="322">
                  <c:v>2.5189741847335106E-2</c:v>
                </c:pt>
                <c:pt idx="323">
                  <c:v>2.5418479385285072E-2</c:v>
                </c:pt>
                <c:pt idx="324">
                  <c:v>2.5646710905550072E-2</c:v>
                </c:pt>
                <c:pt idx="325">
                  <c:v>2.5874498589479839E-2</c:v>
                </c:pt>
                <c:pt idx="326">
                  <c:v>2.6101911539990003E-2</c:v>
                </c:pt>
                <c:pt idx="327">
                  <c:v>2.6329025597519963E-2</c:v>
                </c:pt>
                <c:pt idx="328">
                  <c:v>2.6555923110654973E-2</c:v>
                </c:pt>
                <c:pt idx="329">
                  <c:v>2.6782692657714709E-2</c:v>
                </c:pt>
                <c:pt idx="330">
                  <c:v>2.7009428714988102E-2</c:v>
                </c:pt>
                <c:pt idx="331">
                  <c:v>2.7236231266564402E-2</c:v>
                </c:pt>
                <c:pt idx="332">
                  <c:v>2.7463205349861387E-2</c:v>
                </c:pt>
                <c:pt idx="333">
                  <c:v>2.7690460529970051E-2</c:v>
                </c:pt>
                <c:pt idx="334">
                  <c:v>2.7918110294806661E-2</c:v>
                </c:pt>
                <c:pt idx="335">
                  <c:v>2.8146271361771922E-2</c:v>
                </c:pt>
                <c:pt idx="336">
                  <c:v>2.83750628851464E-2</c:v>
                </c:pt>
                <c:pt idx="337">
                  <c:v>2.860460555178386E-2</c:v>
                </c:pt>
                <c:pt idx="338">
                  <c:v>2.8835020550779831E-2</c:v>
                </c:pt>
                <c:pt idx="339">
                  <c:v>2.9066428400674426E-2</c:v>
                </c:pt>
                <c:pt idx="340">
                  <c:v>2.929894761537525E-2</c:v>
                </c:pt>
                <c:pt idx="341">
                  <c:v>2.9532693187342408E-2</c:v>
                </c:pt>
                <c:pt idx="342">
                  <c:v>2.9767774863647227E-2</c:v>
                </c:pt>
                <c:pt idx="343">
                  <c:v>3.0004295187289427E-2</c:v>
                </c:pt>
                <c:pt idx="344">
                  <c:v>3.0242347272631552E-2</c:v>
                </c:pt>
                <c:pt idx="345">
                  <c:v>3.0482012279991817E-2</c:v>
                </c:pt>
                <c:pt idx="346">
                  <c:v>3.0723356550351227E-2</c:v>
                </c:pt>
                <c:pt idx="347">
                  <c:v>3.0966428356823537E-2</c:v>
                </c:pt>
                <c:pt idx="348">
                  <c:v>3.1211254225083078E-2</c:v>
                </c:pt>
                <c:pt idx="349">
                  <c:v>3.1457834770462136E-2</c:v>
                </c:pt>
                <c:pt idx="350">
                  <c:v>3.1706139995086181E-2</c:v>
                </c:pt>
                <c:pt idx="351">
                  <c:v>3.1956103984453879E-2</c:v>
                </c:pt>
                <c:pt idx="352">
                  <c:v>3.2207618939618439E-2</c:v>
                </c:pt>
                <c:pt idx="353">
                  <c:v>3.2460528479036341E-2</c:v>
                </c:pt>
                <c:pt idx="354">
                  <c:v>3.2714620143807174E-2</c:v>
                </c:pt>
                <c:pt idx="355">
                  <c:v>3.2969617042204108E-2</c:v>
                </c:pt>
                <c:pt idx="356">
                  <c:v>3.3225168575068499E-2</c:v>
                </c:pt>
                <c:pt idx="357">
                  <c:v>3.3480840194049635E-2</c:v>
                </c:pt>
                <c:pt idx="358">
                  <c:v>3.3736102161335081E-2</c:v>
                </c:pt>
                <c:pt idx="359">
                  <c:v>3.3990317304278803E-2</c:v>
                </c:pt>
                <c:pt idx="360">
                  <c:v>3.4242727793366991E-2</c:v>
                </c:pt>
                <c:pt idx="361">
                  <c:v>3.4492441019752344E-2</c:v>
                </c:pt>
                <c:pt idx="362">
                  <c:v>3.4738414711877316E-2</c:v>
                </c:pt>
                <c:pt idx="363">
                  <c:v>3.4979441512351245E-2</c:v>
                </c:pt>
                <c:pt idx="364">
                  <c:v>3.5214133338985133E-2</c:v>
                </c:pt>
                <c:pt idx="365">
                  <c:v>3.5440905979963078E-2</c:v>
                </c:pt>
                <c:pt idx="366">
                  <c:v>3.5657964523739281E-2</c:v>
                </c:pt>
                <c:pt idx="367">
                  <c:v>3.5863290398779446E-2</c:v>
                </c:pt>
                <c:pt idx="368">
                  <c:v>3.6054630993297629E-2</c:v>
                </c:pt>
                <c:pt idx="369">
                  <c:v>3.6229493033236922E-2</c:v>
                </c:pt>
                <c:pt idx="370">
                  <c:v>3.6385141105096365E-2</c:v>
                </c:pt>
                <c:pt idx="371">
                  <c:v>3.6518602899303441E-2</c:v>
                </c:pt>
                <c:pt idx="372">
                  <c:v>3.6626682892419792E-2</c:v>
                </c:pt>
                <c:pt idx="373">
                  <c:v>3.6705986247277861E-2</c:v>
                </c:pt>
                <c:pt idx="374">
                  <c:v>3.675295464690858E-2</c:v>
                </c:pt>
                <c:pt idx="375">
                  <c:v>3.6763915544575212E-2</c:v>
                </c:pt>
                <c:pt idx="376">
                  <c:v>3.6735145863708726E-2</c:v>
                </c:pt>
                <c:pt idx="377">
                  <c:v>3.6662950483477348E-2</c:v>
                </c:pt>
                <c:pt idx="378">
                  <c:v>3.6543754884780677E-2</c:v>
                </c:pt>
                <c:pt idx="379">
                  <c:v>3.6374210128064126E-2</c:v>
                </c:pt>
                <c:pt idx="380">
                  <c:v>3.6151306954171222E-2</c:v>
                </c:pt>
                <c:pt idx="381">
                  <c:v>3.5872494360237053E-2</c:v>
                </c:pt>
                <c:pt idx="382">
                  <c:v>3.5535796672192303E-2</c:v>
                </c:pt>
                <c:pt idx="383">
                  <c:v>3.5139922117223131E-2</c:v>
                </c:pt>
                <c:pt idx="384">
                  <c:v>3.4684355404236492E-2</c:v>
                </c:pt>
                <c:pt idx="385">
                  <c:v>3.4169427026280876E-2</c:v>
                </c:pt>
                <c:pt idx="386">
                  <c:v>3.3596353007728813E-2</c:v>
                </c:pt>
                <c:pt idx="387">
                  <c:v>3.2967240618718155E-2</c:v>
                </c:pt>
                <c:pt idx="388">
                  <c:v>3.2285058025357902E-2</c:v>
                </c:pt>
                <c:pt idx="389">
                  <c:v>3.1553568669140657E-2</c:v>
                </c:pt>
                <c:pt idx="390">
                  <c:v>3.0777234022269683E-2</c:v>
                </c:pt>
                <c:pt idx="391">
                  <c:v>2.9961090876108556E-2</c:v>
                </c:pt>
                <c:pt idx="392">
                  <c:v>2.9110611166827647E-2</c:v>
                </c:pt>
                <c:pt idx="393">
                  <c:v>2.8231553315270538E-2</c:v>
                </c:pt>
                <c:pt idx="394">
                  <c:v>2.7329814091816416E-2</c:v>
                </c:pt>
                <c:pt idx="395">
                  <c:v>2.6411289192335746E-2</c:v>
                </c:pt>
                <c:pt idx="396">
                  <c:v>2.5481749225227682E-2</c:v>
                </c:pt>
                <c:pt idx="397">
                  <c:v>2.4546735925515473E-2</c:v>
                </c:pt>
                <c:pt idx="398">
                  <c:v>2.3611481405116829E-2</c:v>
                </c:pt>
                <c:pt idx="399">
                  <c:v>2.268085135840477E-2</c:v>
                </c:pt>
                <c:pt idx="400">
                  <c:v>2.1759311543065155E-2</c:v>
                </c:pt>
                <c:pt idx="401">
                  <c:v>2.0850915644988487E-2</c:v>
                </c:pt>
                <c:pt idx="402">
                  <c:v>1.9959311837048858E-2</c:v>
                </c:pt>
                <c:pt idx="403">
                  <c:v>1.9087764922398293E-2</c:v>
                </c:pt>
                <c:pt idx="404">
                  <c:v>1.8239190842704929E-2</c:v>
                </c:pt>
                <c:pt idx="405">
                  <c:v>1.7416200440614652E-2</c:v>
                </c:pt>
                <c:pt idx="406">
                  <c:v>1.662114959900745E-2</c:v>
                </c:pt>
                <c:pt idx="407">
                  <c:v>1.5856193147876712E-2</c:v>
                </c:pt>
                <c:pt idx="408">
                  <c:v>1.5123340153945074E-2</c:v>
                </c:pt>
                <c:pt idx="409">
                  <c:v>1.4424508322755193E-2</c:v>
                </c:pt>
                <c:pt idx="410">
                  <c:v>1.3761575197974317E-2</c:v>
                </c:pt>
                <c:pt idx="411">
                  <c:v>1.3136423608963575E-2</c:v>
                </c:pt>
                <c:pt idx="412">
                  <c:v>1.255097839813772E-2</c:v>
                </c:pt>
                <c:pt idx="413">
                  <c:v>1.2007230908414494E-2</c:v>
                </c:pt>
                <c:pt idx="414">
                  <c:v>1.1507247161231506E-2</c:v>
                </c:pt>
                <c:pt idx="415">
                  <c:v>1.1053155348986604E-2</c:v>
                </c:pt>
                <c:pt idx="416">
                  <c:v>1.0647108566869234E-2</c:v>
                </c:pt>
                <c:pt idx="417">
                  <c:v>1.0291220070901623E-2</c:v>
                </c:pt>
                <c:pt idx="418">
                  <c:v>9.9874711885965216E-3</c:v>
                </c:pt>
                <c:pt idx="419">
                  <c:v>9.7375964675129132E-3</c:v>
                </c:pt>
                <c:pt idx="420">
                  <c:v>9.5429562800919566E-3</c:v>
                </c:pt>
                <c:pt idx="421">
                  <c:v>9.4044126565357902E-3</c:v>
                </c:pt>
                <c:pt idx="422">
                  <c:v>9.3222276507344288E-3</c:v>
                </c:pt>
                <c:pt idx="423">
                  <c:v>9.2960030834291218E-3</c:v>
                </c:pt>
                <c:pt idx="424">
                  <c:v>9.3246750844647591E-3</c:v>
                </c:pt>
                <c:pt idx="425">
                  <c:v>9.4065673600284925E-3</c:v>
                </c:pt>
                <c:pt idx="426">
                  <c:v>9.5394962459645679E-3</c:v>
                </c:pt>
                <c:pt idx="427">
                  <c:v>9.7209117725389153E-3</c:v>
                </c:pt>
                <c:pt idx="428">
                  <c:v>9.9480546632451927E-3</c:v>
                </c:pt>
                <c:pt idx="429">
                  <c:v>1.0218109991943683E-2</c:v>
                </c:pt>
                <c:pt idx="430">
                  <c:v>1.0528342853810636E-2</c:v>
                </c:pt>
                <c:pt idx="431">
                  <c:v>1.087620769354445E-2</c:v>
                </c:pt>
                <c:pt idx="432">
                  <c:v>1.1259428883843237E-2</c:v>
                </c:pt>
                <c:pt idx="433">
                  <c:v>1.1676054565713521E-2</c:v>
                </c:pt>
                <c:pt idx="434">
                  <c:v>1.2124488322684241E-2</c:v>
                </c:pt>
                <c:pt idx="435">
                  <c:v>1.260350422410059E-2</c:v>
                </c:pt>
                <c:pt idx="436">
                  <c:v>1.3112250642562894E-2</c:v>
                </c:pt>
                <c:pt idx="437">
                  <c:v>1.3650247526699801E-2</c:v>
                </c:pt>
                <c:pt idx="438">
                  <c:v>1.421738086945195E-2</c:v>
                </c:pt>
                <c:pt idx="439">
                  <c:v>1.4813897185602947E-2</c:v>
                </c:pt>
                <c:pt idx="440">
                  <c:v>1.5440400012951799E-2</c:v>
                </c:pt>
                <c:pt idx="441">
                  <c:v>1.6097849810959578E-2</c:v>
                </c:pt>
                <c:pt idx="442">
                  <c:v>1.6787568132761509E-2</c:v>
                </c:pt>
                <c:pt idx="443">
                  <c:v>1.7511246548908802E-2</c:v>
                </c:pt>
                <c:pt idx="444">
                  <c:v>1.8270960446587485E-2</c:v>
                </c:pt>
                <c:pt idx="445">
                  <c:v>1.9069187445153818E-2</c:v>
                </c:pt>
                <c:pt idx="446">
                  <c:v>1.9908829666678462E-2</c:v>
                </c:pt>
                <c:pt idx="447">
                  <c:v>2.079323835451051E-2</c:v>
                </c:pt>
                <c:pt idx="448">
                  <c:v>2.1726238163300573E-2</c:v>
                </c:pt>
                <c:pt idx="449">
                  <c:v>2.2712146578523284E-2</c:v>
                </c:pt>
                <c:pt idx="450">
                  <c:v>2.3755780944580817E-2</c:v>
                </c:pt>
                <c:pt idx="451">
                  <c:v>2.4862440843261658E-2</c:v>
                </c:pt>
                <c:pt idx="452">
                  <c:v>2.6037846079107075E-2</c:v>
                </c:pt>
                <c:pt idx="453">
                  <c:v>2.728799880101963E-2</c:v>
                </c:pt>
                <c:pt idx="454">
                  <c:v>2.8618920134002995E-2</c:v>
                </c:pt>
                <c:pt idx="455">
                  <c:v>3.0036184092830341E-2</c:v>
                </c:pt>
                <c:pt idx="456">
                  <c:v>3.1544130796363243E-2</c:v>
                </c:pt>
                <c:pt idx="457">
                  <c:v>3.3144583769266447E-2</c:v>
                </c:pt>
                <c:pt idx="458">
                  <c:v>3.4834822911469748E-2</c:v>
                </c:pt>
                <c:pt idx="459">
                  <c:v>3.6604488795844138E-2</c:v>
                </c:pt>
                <c:pt idx="460">
                  <c:v>3.8431061053710698E-2</c:v>
                </c:pt>
                <c:pt idx="461">
                  <c:v>4.0273678292193214E-2</c:v>
                </c:pt>
                <c:pt idx="462">
                  <c:v>4.2065580388481558E-2</c:v>
                </c:pt>
                <c:pt idx="463">
                  <c:v>4.3706708648947365E-2</c:v>
                </c:pt>
                <c:pt idx="464">
                  <c:v>4.5060256003986297E-2</c:v>
                </c:pt>
                <c:pt idx="465">
                  <c:v>4.595965758570917E-2</c:v>
                </c:pt>
                <c:pt idx="466">
                  <c:v>4.6233081713850765E-2</c:v>
                </c:pt>
                <c:pt idx="467">
                  <c:v>4.5746448973837686E-2</c:v>
                </c:pt>
                <c:pt idx="468">
                  <c:v>4.4451901615700451E-2</c:v>
                </c:pt>
                <c:pt idx="469">
                  <c:v>4.2416004052495154E-2</c:v>
                </c:pt>
                <c:pt idx="470">
                  <c:v>3.9807598097890244E-2</c:v>
                </c:pt>
                <c:pt idx="471">
                  <c:v>3.685062057240563E-2</c:v>
                </c:pt>
                <c:pt idx="472">
                  <c:v>3.3768866774187271E-2</c:v>
                </c:pt>
                <c:pt idx="473">
                  <c:v>3.074780149770432E-2</c:v>
                </c:pt>
                <c:pt idx="474">
                  <c:v>2.7920880213400008E-2</c:v>
                </c:pt>
                <c:pt idx="475">
                  <c:v>2.5373588069013183E-2</c:v>
                </c:pt>
                <c:pt idx="476">
                  <c:v>2.3154895082958083E-2</c:v>
                </c:pt>
                <c:pt idx="477">
                  <c:v>2.1288835396848074E-2</c:v>
                </c:pt>
                <c:pt idx="478">
                  <c:v>1.9782945518526055E-2</c:v>
                </c:pt>
                <c:pt idx="479">
                  <c:v>1.8633063935038312E-2</c:v>
                </c:pt>
                <c:pt idx="480">
                  <c:v>1.7825461829487146E-2</c:v>
                </c:pt>
                <c:pt idx="481">
                  <c:v>1.733786443079928E-2</c:v>
                </c:pt>
                <c:pt idx="482">
                  <c:v>1.714079773712357E-2</c:v>
                </c:pt>
                <c:pt idx="483">
                  <c:v>1.719995409481551E-2</c:v>
                </c:pt>
                <c:pt idx="484">
                  <c:v>1.7479324105007452E-2</c:v>
                </c:pt>
                <c:pt idx="485">
                  <c:v>1.7944284642349477E-2</c:v>
                </c:pt>
                <c:pt idx="486">
                  <c:v>1.8563911195469848E-2</c:v>
                </c:pt>
                <c:pt idx="487">
                  <c:v>1.9312232336791611E-2</c:v>
                </c:pt>
                <c:pt idx="488">
                  <c:v>2.0168558001557878E-2</c:v>
                </c:pt>
                <c:pt idx="489">
                  <c:v>2.1117198658360054E-2</c:v>
                </c:pt>
                <c:pt idx="490">
                  <c:v>2.2146884922466213E-2</c:v>
                </c:pt>
                <c:pt idx="491">
                  <c:v>2.3250105883313301E-2</c:v>
                </c:pt>
                <c:pt idx="492">
                  <c:v>2.4422488023397998E-2</c:v>
                </c:pt>
                <c:pt idx="493">
                  <c:v>2.5662265759587622E-2</c:v>
                </c:pt>
                <c:pt idx="494">
                  <c:v>2.6969851048292408E-2</c:v>
                </c:pt>
                <c:pt idx="495">
                  <c:v>2.8347484576909696E-2</c:v>
                </c:pt>
                <c:pt idx="496">
                  <c:v>2.9798935201338739E-2</c:v>
                </c:pt>
                <c:pt idx="497">
                  <c:v>3.1329199383979343E-2</c:v>
                </c:pt>
                <c:pt idx="498">
                  <c:v>3.2944131374039384E-2</c:v>
                </c:pt>
                <c:pt idx="499">
                  <c:v>3.4649900283537267E-2</c:v>
                </c:pt>
                <c:pt idx="500">
                  <c:v>3.6452112662489253E-2</c:v>
                </c:pt>
                <c:pt idx="501">
                  <c:v>3.8354346515277332E-2</c:v>
                </c:pt>
                <c:pt idx="502">
                  <c:v>4.0355701743731445E-2</c:v>
                </c:pt>
                <c:pt idx="503">
                  <c:v>4.2446778312390188E-2</c:v>
                </c:pt>
                <c:pt idx="504">
                  <c:v>4.4603282733704501E-2</c:v>
                </c:pt>
                <c:pt idx="505">
                  <c:v>4.6776392495581944E-2</c:v>
                </c:pt>
                <c:pt idx="506">
                  <c:v>4.8879521304317462E-2</c:v>
                </c:pt>
                <c:pt idx="507">
                  <c:v>5.0773181142485448E-2</c:v>
                </c:pt>
                <c:pt idx="508">
                  <c:v>5.2254594920248969E-2</c:v>
                </c:pt>
                <c:pt idx="509">
                  <c:v>5.3066665595832799E-2</c:v>
                </c:pt>
                <c:pt idx="510">
                  <c:v>5.2945897976454978E-2</c:v>
                </c:pt>
                <c:pt idx="511">
                  <c:v>5.1715317979315549E-2</c:v>
                </c:pt>
                <c:pt idx="512">
                  <c:v>4.9386547786973309E-2</c:v>
                </c:pt>
                <c:pt idx="513">
                  <c:v>4.6198248397515219E-2</c:v>
                </c:pt>
                <c:pt idx="514">
                  <c:v>4.2548873090927239E-2</c:v>
                </c:pt>
                <c:pt idx="515">
                  <c:v>3.8867378592109182E-2</c:v>
                </c:pt>
                <c:pt idx="516">
                  <c:v>3.5505179450933913E-2</c:v>
                </c:pt>
                <c:pt idx="517">
                  <c:v>3.2690670385348182E-2</c:v>
                </c:pt>
                <c:pt idx="518">
                  <c:v>3.0533362792834126E-2</c:v>
                </c:pt>
                <c:pt idx="519">
                  <c:v>2.9049236589482542E-2</c:v>
                </c:pt>
                <c:pt idx="520">
                  <c:v>2.8189975765834815E-2</c:v>
                </c:pt>
                <c:pt idx="521">
                  <c:v>2.7870257350231305E-2</c:v>
                </c:pt>
                <c:pt idx="522">
                  <c:v>2.7990876432081136E-2</c:v>
                </c:pt>
                <c:pt idx="523">
                  <c:v>2.8455631897168675E-2</c:v>
                </c:pt>
                <c:pt idx="524">
                  <c:v>2.9181013265010249E-2</c:v>
                </c:pt>
                <c:pt idx="525">
                  <c:v>3.0099717959068597E-2</c:v>
                </c:pt>
                <c:pt idx="526">
                  <c:v>3.1160191150266574E-2</c:v>
                </c:pt>
                <c:pt idx="527">
                  <c:v>3.2324289361497845E-2</c:v>
                </c:pt>
                <c:pt idx="528">
                  <c:v>3.3564465445238605E-2</c:v>
                </c:pt>
                <c:pt idx="529">
                  <c:v>3.4861178254700149E-2</c:v>
                </c:pt>
                <c:pt idx="530">
                  <c:v>3.6200776507418986E-2</c:v>
                </c:pt>
                <c:pt idx="531">
                  <c:v>3.7573876043387862E-2</c:v>
                </c:pt>
                <c:pt idx="532">
                  <c:v>3.8974159122635708E-2</c:v>
                </c:pt>
                <c:pt idx="533">
                  <c:v>4.0397503840056463E-2</c:v>
                </c:pt>
                <c:pt idx="534">
                  <c:v>4.1841359869571007E-2</c:v>
                </c:pt>
                <c:pt idx="535">
                  <c:v>4.3304303323378562E-2</c:v>
                </c:pt>
                <c:pt idx="536">
                  <c:v>4.4785720059103147E-2</c:v>
                </c:pt>
                <c:pt idx="537">
                  <c:v>4.6285580489165659E-2</c:v>
                </c:pt>
                <c:pt idx="538">
                  <c:v>4.7804279432477635E-2</c:v>
                </c:pt>
                <c:pt idx="539">
                  <c:v>4.9342522231963219E-2</c:v>
                </c:pt>
                <c:pt idx="540">
                  <c:v>5.0901243865471422E-2</c:v>
                </c:pt>
                <c:pt idx="541">
                  <c:v>5.2481551673979145E-2</c:v>
                </c:pt>
                <c:pt idx="542">
                  <c:v>5.4084685074245936E-2</c:v>
                </c:pt>
                <c:pt idx="543">
                  <c:v>5.5711987551753106E-2</c:v>
                </c:pt>
                <c:pt idx="544">
                  <c:v>5.7364887587313569E-2</c:v>
                </c:pt>
                <c:pt idx="545">
                  <c:v>5.9044886129039478E-2</c:v>
                </c:pt>
                <c:pt idx="546">
                  <c:v>6.0753548900557064E-2</c:v>
                </c:pt>
                <c:pt idx="547">
                  <c:v>6.2492502320094998E-2</c:v>
                </c:pt>
                <c:pt idx="548">
                  <c:v>6.4263432151507996E-2</c:v>
                </c:pt>
                <c:pt idx="549">
                  <c:v>6.606808425794862E-2</c:v>
                </c:pt>
                <c:pt idx="550">
                  <c:v>6.790826701006214E-2</c:v>
                </c:pt>
                <c:pt idx="551">
                  <c:v>6.9785855033108676E-2</c:v>
                </c:pt>
                <c:pt idx="552">
                  <c:v>7.1702794075304346E-2</c:v>
                </c:pt>
                <c:pt idx="553">
                  <c:v>7.3661106852843064E-2</c:v>
                </c:pt>
                <c:pt idx="554">
                  <c:v>7.5662899782590776E-2</c:v>
                </c:pt>
                <c:pt idx="555">
                  <c:v>7.7710370556430472E-2</c:v>
                </c:pt>
                <c:pt idx="556">
                  <c:v>7.9805816545368433E-2</c:v>
                </c:pt>
                <c:pt idx="557">
                  <c:v>8.1951644049512412E-2</c:v>
                </c:pt>
                <c:pt idx="558">
                  <c:v>8.4150378433913209E-2</c:v>
                </c:pt>
                <c:pt idx="559">
                  <c:v>8.6404675211571039E-2</c:v>
                </c:pt>
                <c:pt idx="560">
                  <c:v>8.8717332154839457E-2</c:v>
                </c:pt>
                <c:pt idx="561">
                  <c:v>9.1091302535995511E-2</c:v>
                </c:pt>
                <c:pt idx="562">
                  <c:v>9.3529709617703391E-2</c:v>
                </c:pt>
                <c:pt idx="563">
                  <c:v>9.6035862535222491E-2</c:v>
                </c:pt>
                <c:pt idx="564">
                  <c:v>9.8613273735196336E-2</c:v>
                </c:pt>
                <c:pt idx="565">
                  <c:v>0.10126567816140691</c:v>
                </c:pt>
                <c:pt idx="566">
                  <c:v>0.10399705440673118</c:v>
                </c:pt>
                <c:pt idx="567">
                  <c:v>0.10681164808349736</c:v>
                </c:pt>
                <c:pt idx="568">
                  <c:v>0.10971399770243759</c:v>
                </c:pt>
                <c:pt idx="569">
                  <c:v>0.11270896339452956</c:v>
                </c:pt>
                <c:pt idx="570">
                  <c:v>0.1158017588614795</c:v>
                </c:pt>
                <c:pt idx="571">
                  <c:v>0.11899798700092891</c:v>
                </c:pt>
                <c:pt idx="572">
                  <c:v>0.12230367972348473</c:v>
                </c:pt>
                <c:pt idx="573">
                  <c:v>0.12572534256259299</c:v>
                </c:pt>
                <c:pt idx="574">
                  <c:v>0.12927000477780184</c:v>
                </c:pt>
                <c:pt idx="575">
                  <c:v>0.13294527577042123</c:v>
                </c:pt>
                <c:pt idx="576">
                  <c:v>0.13675940877209708</c:v>
                </c:pt>
                <c:pt idx="577">
                  <c:v>0.14072137293648448</c:v>
                </c:pt>
                <c:pt idx="578">
                  <c:v>0.1448409351684101</c:v>
                </c:pt>
                <c:pt idx="579">
                  <c:v>0.14912875327164676</c:v>
                </c:pt>
                <c:pt idx="580">
                  <c:v>0.15359648229576819</c:v>
                </c:pt>
                <c:pt idx="581">
                  <c:v>0.15825689632727133</c:v>
                </c:pt>
                <c:pt idx="582">
                  <c:v>0.16312402841649928</c:v>
                </c:pt>
                <c:pt idx="583">
                  <c:v>0.16821333188068338</c:v>
                </c:pt>
                <c:pt idx="584">
                  <c:v>0.17354186690144091</c:v>
                </c:pt>
                <c:pt idx="585">
                  <c:v>0.17912851717703304</c:v>
                </c:pt>
                <c:pt idx="586">
                  <c:v>0.18499424244084373</c:v>
                </c:pt>
                <c:pt idx="587">
                  <c:v>0.19116237397727126</c:v>
                </c:pt>
                <c:pt idx="588">
                  <c:v>0.1976589619329589</c:v>
                </c:pt>
                <c:pt idx="589">
                  <c:v>0.20451318533944107</c:v>
                </c:pt>
                <c:pt idx="590">
                  <c:v>0.21175783847285529</c:v>
                </c:pt>
                <c:pt idx="591">
                  <c:v>0.21942991066666326</c:v>
                </c:pt>
                <c:pt idx="592">
                  <c:v>0.22757128122247811</c:v>
                </c:pt>
                <c:pt idx="593">
                  <c:v>0.23622955698728026</c:v>
                </c:pt>
                <c:pt idx="594">
                  <c:v>0.24545908797599975</c:v>
                </c:pt>
                <c:pt idx="595">
                  <c:v>0.2553222068091931</c:v>
                </c:pt>
                <c:pt idx="596">
                  <c:v>0.26589075168900655</c:v>
                </c:pt>
                <c:pt idx="597">
                  <c:v>0.27724795156318621</c:v>
                </c:pt>
                <c:pt idx="598">
                  <c:v>0.28949077807619655</c:v>
                </c:pt>
                <c:pt idx="599">
                  <c:v>0.30273290489680077</c:v>
                </c:pt>
                <c:pt idx="600">
                  <c:v>0.3171084655511498</c:v>
                </c:pt>
                <c:pt idx="601">
                  <c:v>0.33277687281786872</c:v>
                </c:pt>
                <c:pt idx="602">
                  <c:v>0.34992906660245571</c:v>
                </c:pt>
                <c:pt idx="603">
                  <c:v>0.36879570955993862</c:v>
                </c:pt>
                <c:pt idx="604">
                  <c:v>0.38965807708588446</c:v>
                </c:pt>
                <c:pt idx="605">
                  <c:v>0.41286273400186341</c:v>
                </c:pt>
                <c:pt idx="606">
                  <c:v>0.43884162690603223</c:v>
                </c:pt>
                <c:pt idx="607">
                  <c:v>0.46814007342560732</c:v>
                </c:pt>
                <c:pt idx="608">
                  <c:v>0.50145651785819179</c:v>
                </c:pt>
                <c:pt idx="609">
                  <c:v>0.53970024892484481</c:v>
                </c:pt>
                <c:pt idx="610">
                  <c:v>0.58407729943098541</c:v>
                </c:pt>
                <c:pt idx="611">
                  <c:v>0.63622196444581547</c:v>
                </c:pt>
                <c:pt idx="612">
                  <c:v>0.69840486214802622</c:v>
                </c:pt>
                <c:pt idx="613">
                  <c:v>0.7738748971262327</c:v>
                </c:pt>
                <c:pt idx="614">
                  <c:v>0.86744726051289289</c:v>
                </c:pt>
                <c:pt idx="615">
                  <c:v>0.98657080560498844</c:v>
                </c:pt>
                <c:pt idx="616">
                  <c:v>1.1433983776533383</c:v>
                </c:pt>
                <c:pt idx="617">
                  <c:v>1.3591491743255977</c:v>
                </c:pt>
                <c:pt idx="618">
                  <c:v>1.6743294828348829</c:v>
                </c:pt>
                <c:pt idx="619">
                  <c:v>2.1762659747304149</c:v>
                </c:pt>
                <c:pt idx="620">
                  <c:v>3.0883161404907127</c:v>
                </c:pt>
                <c:pt idx="621">
                  <c:v>5.1188157745739327</c:v>
                </c:pt>
                <c:pt idx="622">
                  <c:v>9.3019067918271485</c:v>
                </c:pt>
                <c:pt idx="623">
                  <c:v>6.2479521797497917</c:v>
                </c:pt>
                <c:pt idx="624">
                  <c:v>3.5120845886008674</c:v>
                </c:pt>
                <c:pt idx="625">
                  <c:v>2.3649397044831564</c:v>
                </c:pt>
                <c:pt idx="626">
                  <c:v>1.7682601089248227</c:v>
                </c:pt>
                <c:pt idx="627">
                  <c:v>1.4067186471963991</c:v>
                </c:pt>
                <c:pt idx="628">
                  <c:v>1.1650502385194983</c:v>
                </c:pt>
                <c:pt idx="629">
                  <c:v>0.99230682847313867</c:v>
                </c:pt>
                <c:pt idx="630">
                  <c:v>0.8627052755068173</c:v>
                </c:pt>
                <c:pt idx="631">
                  <c:v>0.76185298187238137</c:v>
                </c:pt>
                <c:pt idx="632">
                  <c:v>0.68110078903103433</c:v>
                </c:pt>
                <c:pt idx="633">
                  <c:v>0.614944367478512</c:v>
                </c:pt>
                <c:pt idx="634">
                  <c:v>0.55971665424187134</c:v>
                </c:pt>
                <c:pt idx="635">
                  <c:v>0.51288152789360919</c:v>
                </c:pt>
                <c:pt idx="636">
                  <c:v>0.4726296126330396</c:v>
                </c:pt>
                <c:pt idx="637">
                  <c:v>0.43763565831904971</c:v>
                </c:pt>
                <c:pt idx="638">
                  <c:v>0.40690693043574849</c:v>
                </c:pt>
                <c:pt idx="639">
                  <c:v>0.37968516251251044</c:v>
                </c:pt>
                <c:pt idx="640">
                  <c:v>0.35538124025190015</c:v>
                </c:pt>
                <c:pt idx="641">
                  <c:v>0.3335305507125404</c:v>
                </c:pt>
                <c:pt idx="642">
                  <c:v>0.31376175594540212</c:v>
                </c:pt>
                <c:pt idx="643">
                  <c:v>0.29577450984913023</c:v>
                </c:pt>
                <c:pt idx="644">
                  <c:v>0.27932326781601574</c:v>
                </c:pt>
                <c:pt idx="645">
                  <c:v>0.26420533127902113</c:v>
                </c:pt>
                <c:pt idx="646">
                  <c:v>0.25025188940226889</c:v>
                </c:pt>
                <c:pt idx="647">
                  <c:v>0.23732121685503518</c:v>
                </c:pt>
                <c:pt idx="648">
                  <c:v>0.22529344584146013</c:v>
                </c:pt>
                <c:pt idx="649">
                  <c:v>0.21406650327055599</c:v>
                </c:pt>
                <c:pt idx="650">
                  <c:v>0.20355292107000222</c:v>
                </c:pt>
                <c:pt idx="651">
                  <c:v>0.19367730836267358</c:v>
                </c:pt>
                <c:pt idx="652">
                  <c:v>0.18437433068571418</c:v>
                </c:pt>
                <c:pt idx="653">
                  <c:v>0.17558708147258822</c:v>
                </c:pt>
                <c:pt idx="654">
                  <c:v>0.16726575977754823</c:v>
                </c:pt>
                <c:pt idx="655">
                  <c:v>0.15936658912320933</c:v>
                </c:pt>
                <c:pt idx="656">
                  <c:v>0.15185092771024702</c:v>
                </c:pt>
                <c:pt idx="657">
                  <c:v>0.14468453163002784</c:v>
                </c:pt>
                <c:pt idx="658">
                  <c:v>0.13783694126727269</c:v>
                </c:pt>
                <c:pt idx="659">
                  <c:v>0.13128096754393143</c:v>
                </c:pt>
                <c:pt idx="660">
                  <c:v>0.12499225958647396</c:v>
                </c:pt>
                <c:pt idx="661">
                  <c:v>0.11894893919093834</c:v>
                </c:pt>
                <c:pt idx="662">
                  <c:v>0.11313129039902393</c:v>
                </c:pt>
                <c:pt idx="663">
                  <c:v>0.10752149479342313</c:v>
                </c:pt>
                <c:pt idx="664">
                  <c:v>0.10210340492600624</c:v>
                </c:pt>
                <c:pt idx="665">
                  <c:v>9.6862349723764354E-2</c:v>
                </c:pt>
                <c:pt idx="666">
                  <c:v>9.1784966861669981E-2</c:v>
                </c:pt>
                <c:pt idx="667">
                  <c:v>8.6859058015503504E-2</c:v>
                </c:pt>
                <c:pt idx="668">
                  <c:v>8.2073463663311239E-2</c:v>
                </c:pt>
                <c:pt idx="669">
                  <c:v>7.7417954733575128E-2</c:v>
                </c:pt>
                <c:pt idx="670">
                  <c:v>7.2883138937220524E-2</c:v>
                </c:pt>
                <c:pt idx="671">
                  <c:v>6.8460380102634416E-2</c:v>
                </c:pt>
                <c:pt idx="672">
                  <c:v>6.4141729293151165E-2</c:v>
                </c:pt>
                <c:pt idx="673">
                  <c:v>5.9919866968282415E-2</c:v>
                </c:pt>
                <c:pt idx="674">
                  <c:v>5.5788056014777862E-2</c:v>
                </c:pt>
                <c:pt idx="675">
                  <c:v>5.1740106219183055E-2</c:v>
                </c:pt>
                <c:pt idx="676">
                  <c:v>4.7770351848906607E-2</c:v>
                </c:pt>
                <c:pt idx="677">
                  <c:v>4.3873645764711304E-2</c:v>
                </c:pt>
                <c:pt idx="678">
                  <c:v>4.0045376506172549E-2</c:v>
                </c:pt>
                <c:pt idx="679">
                  <c:v>3.6281520300146211E-2</c:v>
                </c:pt>
                <c:pt idx="680">
                  <c:v>3.2578750578378363E-2</c:v>
                </c:pt>
                <c:pt idx="681">
                  <c:v>2.8934649372154717E-2</c:v>
                </c:pt>
                <c:pt idx="682">
                  <c:v>2.5348112585383643E-2</c:v>
                </c:pt>
                <c:pt idx="683">
                  <c:v>2.1820153583087067E-2</c:v>
                </c:pt>
                <c:pt idx="684">
                  <c:v>1.8355600309238013E-2</c:v>
                </c:pt>
                <c:pt idx="685">
                  <c:v>1.4967021564072903E-2</c:v>
                </c:pt>
                <c:pt idx="686">
                  <c:v>1.1685000317168338E-2</c:v>
                </c:pt>
                <c:pt idx="687">
                  <c:v>8.5896538537103394E-3</c:v>
                </c:pt>
                <c:pt idx="688">
                  <c:v>5.9251139407126441E-3</c:v>
                </c:pt>
                <c:pt idx="689">
                  <c:v>4.4685937924408923E-3</c:v>
                </c:pt>
                <c:pt idx="690">
                  <c:v>5.2823341655541967E-3</c:v>
                </c:pt>
                <c:pt idx="691">
                  <c:v>7.6501582253067106E-3</c:v>
                </c:pt>
                <c:pt idx="692">
                  <c:v>1.0560302737287749E-2</c:v>
                </c:pt>
                <c:pt idx="693">
                  <c:v>1.3661717441505539E-2</c:v>
                </c:pt>
                <c:pt idx="694">
                  <c:v>1.6843732788554368E-2</c:v>
                </c:pt>
                <c:pt idx="695">
                  <c:v>2.0065060533854852E-2</c:v>
                </c:pt>
                <c:pt idx="696">
                  <c:v>2.3308096016948356E-2</c:v>
                </c:pt>
                <c:pt idx="697">
                  <c:v>2.6564797394799063E-2</c:v>
                </c:pt>
                <c:pt idx="698">
                  <c:v>2.9831513661813826E-2</c:v>
                </c:pt>
              </c:numCache>
            </c:numRef>
          </c:yVal>
          <c:smooth val="1"/>
        </c:ser>
        <c:ser>
          <c:idx val="28"/>
          <c:order val="30"/>
          <c:tx>
            <c:strRef>
              <c:f>Calculations!$AG$36</c:f>
              <c:strCache>
                <c:ptCount val="1"/>
                <c:pt idx="0">
                  <c:v>Ztarget</c:v>
                </c:pt>
              </c:strCache>
            </c:strRef>
          </c:tx>
          <c:spPr>
            <a:ln w="25400">
              <a:solidFill>
                <a:srgbClr val="0000FF"/>
              </a:solidFill>
              <a:prstDash val="solid"/>
            </a:ln>
          </c:spPr>
          <c:marker>
            <c:symbol val="square"/>
            <c:size val="3"/>
            <c:spPr>
              <a:noFill/>
              <a:ln w="9525">
                <a:noFill/>
              </a:ln>
            </c:spPr>
          </c:marker>
          <c:dPt>
            <c:idx val="13"/>
            <c:spPr>
              <a:ln w="28575">
                <a:noFill/>
              </a:ln>
            </c:spPr>
          </c:dPt>
          <c:dLbls>
            <c:dLbl>
              <c:idx val="13"/>
              <c:layout>
                <c:manualLayout>
                  <c:x val="-5.0486336266790206E-3"/>
                  <c:y val="-3.5721565444987897E-2"/>
                </c:manualLayout>
              </c:layout>
              <c:tx>
                <c:rich>
                  <a:bodyPr/>
                  <a:lstStyle/>
                  <a:p>
                    <a:pPr>
                      <a:defRPr sz="800" b="1" i="0" u="none" strike="noStrike" baseline="0">
                        <a:solidFill>
                          <a:srgbClr val="0000FF"/>
                        </a:solidFill>
                        <a:latin typeface="Arial"/>
                        <a:ea typeface="Arial"/>
                        <a:cs typeface="Arial"/>
                      </a:defRPr>
                    </a:pPr>
                    <a:r>
                      <a:rPr lang="en-US"/>
                      <a:t>Ztarget</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Calculations!$AG$37:$AG$735</c:f>
              <c:numCache>
                <c:formatCode>General</c:formatCode>
                <c:ptCount val="699"/>
                <c:pt idx="0">
                  <c:v>0.08</c:v>
                </c:pt>
                <c:pt idx="1">
                  <c:v>0.08</c:v>
                </c:pt>
                <c:pt idx="2">
                  <c:v>0.08</c:v>
                </c:pt>
                <c:pt idx="3">
                  <c:v>0.08</c:v>
                </c:pt>
                <c:pt idx="4">
                  <c:v>0.08</c:v>
                </c:pt>
                <c:pt idx="5">
                  <c:v>0.08</c:v>
                </c:pt>
                <c:pt idx="6">
                  <c:v>0.08</c:v>
                </c:pt>
                <c:pt idx="7">
                  <c:v>0.08</c:v>
                </c:pt>
                <c:pt idx="8">
                  <c:v>0.08</c:v>
                </c:pt>
                <c:pt idx="9">
                  <c:v>0.08</c:v>
                </c:pt>
                <c:pt idx="10">
                  <c:v>0.08</c:v>
                </c:pt>
                <c:pt idx="11">
                  <c:v>0.08</c:v>
                </c:pt>
                <c:pt idx="12">
                  <c:v>0.08</c:v>
                </c:pt>
                <c:pt idx="13">
                  <c:v>0.08</c:v>
                </c:pt>
                <c:pt idx="14">
                  <c:v>0.08</c:v>
                </c:pt>
                <c:pt idx="15">
                  <c:v>0.08</c:v>
                </c:pt>
                <c:pt idx="16">
                  <c:v>0.08</c:v>
                </c:pt>
                <c:pt idx="17">
                  <c:v>0.08</c:v>
                </c:pt>
                <c:pt idx="18">
                  <c:v>0.08</c:v>
                </c:pt>
                <c:pt idx="19">
                  <c:v>0.08</c:v>
                </c:pt>
                <c:pt idx="20">
                  <c:v>0.08</c:v>
                </c:pt>
                <c:pt idx="21">
                  <c:v>0.08</c:v>
                </c:pt>
                <c:pt idx="22">
                  <c:v>0.08</c:v>
                </c:pt>
                <c:pt idx="23">
                  <c:v>0.08</c:v>
                </c:pt>
                <c:pt idx="24">
                  <c:v>0.08</c:v>
                </c:pt>
                <c:pt idx="25">
                  <c:v>0.08</c:v>
                </c:pt>
                <c:pt idx="26">
                  <c:v>0.08</c:v>
                </c:pt>
                <c:pt idx="27">
                  <c:v>0.08</c:v>
                </c:pt>
                <c:pt idx="28">
                  <c:v>0.08</c:v>
                </c:pt>
                <c:pt idx="29">
                  <c:v>0.08</c:v>
                </c:pt>
                <c:pt idx="30">
                  <c:v>0.08</c:v>
                </c:pt>
                <c:pt idx="31">
                  <c:v>0.08</c:v>
                </c:pt>
                <c:pt idx="32">
                  <c:v>0.08</c:v>
                </c:pt>
                <c:pt idx="33">
                  <c:v>0.08</c:v>
                </c:pt>
                <c:pt idx="34">
                  <c:v>0.08</c:v>
                </c:pt>
                <c:pt idx="35">
                  <c:v>0.08</c:v>
                </c:pt>
                <c:pt idx="36">
                  <c:v>0.08</c:v>
                </c:pt>
                <c:pt idx="37">
                  <c:v>0.08</c:v>
                </c:pt>
                <c:pt idx="38">
                  <c:v>0.08</c:v>
                </c:pt>
                <c:pt idx="39">
                  <c:v>0.08</c:v>
                </c:pt>
                <c:pt idx="40">
                  <c:v>0.08</c:v>
                </c:pt>
                <c:pt idx="41">
                  <c:v>0.08</c:v>
                </c:pt>
                <c:pt idx="42">
                  <c:v>0.08</c:v>
                </c:pt>
                <c:pt idx="43">
                  <c:v>0.08</c:v>
                </c:pt>
                <c:pt idx="44">
                  <c:v>0.08</c:v>
                </c:pt>
                <c:pt idx="45">
                  <c:v>0.08</c:v>
                </c:pt>
                <c:pt idx="46">
                  <c:v>0.08</c:v>
                </c:pt>
                <c:pt idx="47">
                  <c:v>0.08</c:v>
                </c:pt>
                <c:pt idx="48">
                  <c:v>0.08</c:v>
                </c:pt>
                <c:pt idx="49">
                  <c:v>0.08</c:v>
                </c:pt>
                <c:pt idx="50">
                  <c:v>0.08</c:v>
                </c:pt>
                <c:pt idx="51">
                  <c:v>0.08</c:v>
                </c:pt>
                <c:pt idx="52">
                  <c:v>0.08</c:v>
                </c:pt>
                <c:pt idx="53">
                  <c:v>0.08</c:v>
                </c:pt>
                <c:pt idx="54">
                  <c:v>0.08</c:v>
                </c:pt>
                <c:pt idx="55">
                  <c:v>0.08</c:v>
                </c:pt>
                <c:pt idx="56">
                  <c:v>0.08</c:v>
                </c:pt>
                <c:pt idx="57">
                  <c:v>0.08</c:v>
                </c:pt>
                <c:pt idx="58">
                  <c:v>0.08</c:v>
                </c:pt>
                <c:pt idx="59">
                  <c:v>0.08</c:v>
                </c:pt>
                <c:pt idx="60">
                  <c:v>0.08</c:v>
                </c:pt>
                <c:pt idx="61">
                  <c:v>0.08</c:v>
                </c:pt>
                <c:pt idx="62">
                  <c:v>0.08</c:v>
                </c:pt>
                <c:pt idx="63">
                  <c:v>0.08</c:v>
                </c:pt>
                <c:pt idx="64">
                  <c:v>0.08</c:v>
                </c:pt>
                <c:pt idx="65">
                  <c:v>0.08</c:v>
                </c:pt>
                <c:pt idx="66">
                  <c:v>0.08</c:v>
                </c:pt>
                <c:pt idx="67">
                  <c:v>0.08</c:v>
                </c:pt>
                <c:pt idx="68">
                  <c:v>0.08</c:v>
                </c:pt>
                <c:pt idx="69">
                  <c:v>0.08</c:v>
                </c:pt>
                <c:pt idx="70">
                  <c:v>0.08</c:v>
                </c:pt>
                <c:pt idx="71">
                  <c:v>0.08</c:v>
                </c:pt>
                <c:pt idx="72">
                  <c:v>0.08</c:v>
                </c:pt>
                <c:pt idx="73">
                  <c:v>0.08</c:v>
                </c:pt>
                <c:pt idx="74">
                  <c:v>0.08</c:v>
                </c:pt>
                <c:pt idx="75">
                  <c:v>0.08</c:v>
                </c:pt>
                <c:pt idx="76">
                  <c:v>0.08</c:v>
                </c:pt>
                <c:pt idx="77">
                  <c:v>0.08</c:v>
                </c:pt>
                <c:pt idx="78">
                  <c:v>0.08</c:v>
                </c:pt>
                <c:pt idx="79">
                  <c:v>0.08</c:v>
                </c:pt>
                <c:pt idx="80">
                  <c:v>0.08</c:v>
                </c:pt>
                <c:pt idx="81">
                  <c:v>0.08</c:v>
                </c:pt>
                <c:pt idx="82">
                  <c:v>0.08</c:v>
                </c:pt>
                <c:pt idx="83">
                  <c:v>0.08</c:v>
                </c:pt>
                <c:pt idx="84">
                  <c:v>0.08</c:v>
                </c:pt>
                <c:pt idx="85">
                  <c:v>0.08</c:v>
                </c:pt>
                <c:pt idx="86">
                  <c:v>0.08</c:v>
                </c:pt>
                <c:pt idx="87">
                  <c:v>0.08</c:v>
                </c:pt>
                <c:pt idx="88">
                  <c:v>0.08</c:v>
                </c:pt>
                <c:pt idx="89">
                  <c:v>0.08</c:v>
                </c:pt>
                <c:pt idx="90">
                  <c:v>0.08</c:v>
                </c:pt>
                <c:pt idx="91">
                  <c:v>0.08</c:v>
                </c:pt>
                <c:pt idx="92">
                  <c:v>0.08</c:v>
                </c:pt>
                <c:pt idx="93">
                  <c:v>0.08</c:v>
                </c:pt>
                <c:pt idx="94">
                  <c:v>0.08</c:v>
                </c:pt>
                <c:pt idx="95">
                  <c:v>0.08</c:v>
                </c:pt>
                <c:pt idx="96">
                  <c:v>0.08</c:v>
                </c:pt>
                <c:pt idx="97">
                  <c:v>0.08</c:v>
                </c:pt>
                <c:pt idx="98">
                  <c:v>0.08</c:v>
                </c:pt>
                <c:pt idx="99">
                  <c:v>0.08</c:v>
                </c:pt>
                <c:pt idx="100">
                  <c:v>0.08</c:v>
                </c:pt>
                <c:pt idx="101">
                  <c:v>0.08</c:v>
                </c:pt>
                <c:pt idx="102">
                  <c:v>0.08</c:v>
                </c:pt>
                <c:pt idx="103">
                  <c:v>0.08</c:v>
                </c:pt>
                <c:pt idx="104">
                  <c:v>0.08</c:v>
                </c:pt>
                <c:pt idx="105">
                  <c:v>0.08</c:v>
                </c:pt>
                <c:pt idx="106">
                  <c:v>0.08</c:v>
                </c:pt>
                <c:pt idx="107">
                  <c:v>0.08</c:v>
                </c:pt>
                <c:pt idx="108">
                  <c:v>0.08</c:v>
                </c:pt>
                <c:pt idx="109">
                  <c:v>0.08</c:v>
                </c:pt>
                <c:pt idx="110">
                  <c:v>0.08</c:v>
                </c:pt>
                <c:pt idx="111">
                  <c:v>0.08</c:v>
                </c:pt>
                <c:pt idx="112">
                  <c:v>0.08</c:v>
                </c:pt>
                <c:pt idx="113">
                  <c:v>0.08</c:v>
                </c:pt>
                <c:pt idx="114">
                  <c:v>0.08</c:v>
                </c:pt>
                <c:pt idx="115">
                  <c:v>0.08</c:v>
                </c:pt>
                <c:pt idx="116">
                  <c:v>0.08</c:v>
                </c:pt>
                <c:pt idx="117">
                  <c:v>0.08</c:v>
                </c:pt>
                <c:pt idx="118">
                  <c:v>0.08</c:v>
                </c:pt>
                <c:pt idx="119">
                  <c:v>0.08</c:v>
                </c:pt>
                <c:pt idx="120">
                  <c:v>0.08</c:v>
                </c:pt>
                <c:pt idx="121">
                  <c:v>0.08</c:v>
                </c:pt>
                <c:pt idx="122">
                  <c:v>0.08</c:v>
                </c:pt>
                <c:pt idx="123">
                  <c:v>0.08</c:v>
                </c:pt>
                <c:pt idx="124">
                  <c:v>0.08</c:v>
                </c:pt>
                <c:pt idx="125">
                  <c:v>0.08</c:v>
                </c:pt>
                <c:pt idx="126">
                  <c:v>0.08</c:v>
                </c:pt>
                <c:pt idx="127">
                  <c:v>0.08</c:v>
                </c:pt>
                <c:pt idx="128">
                  <c:v>0.08</c:v>
                </c:pt>
                <c:pt idx="129">
                  <c:v>0.08</c:v>
                </c:pt>
                <c:pt idx="130">
                  <c:v>0.08</c:v>
                </c:pt>
                <c:pt idx="131">
                  <c:v>0.08</c:v>
                </c:pt>
                <c:pt idx="132">
                  <c:v>0.08</c:v>
                </c:pt>
                <c:pt idx="133">
                  <c:v>0.08</c:v>
                </c:pt>
                <c:pt idx="134">
                  <c:v>0.08</c:v>
                </c:pt>
                <c:pt idx="135">
                  <c:v>0.08</c:v>
                </c:pt>
                <c:pt idx="136">
                  <c:v>0.08</c:v>
                </c:pt>
                <c:pt idx="137">
                  <c:v>0.08</c:v>
                </c:pt>
                <c:pt idx="138">
                  <c:v>0.08</c:v>
                </c:pt>
                <c:pt idx="139">
                  <c:v>0.08</c:v>
                </c:pt>
                <c:pt idx="140">
                  <c:v>0.08</c:v>
                </c:pt>
                <c:pt idx="141">
                  <c:v>0.08</c:v>
                </c:pt>
                <c:pt idx="142">
                  <c:v>0.08</c:v>
                </c:pt>
                <c:pt idx="143">
                  <c:v>0.08</c:v>
                </c:pt>
                <c:pt idx="144">
                  <c:v>0.08</c:v>
                </c:pt>
                <c:pt idx="145">
                  <c:v>0.08</c:v>
                </c:pt>
                <c:pt idx="146">
                  <c:v>0.08</c:v>
                </c:pt>
                <c:pt idx="147">
                  <c:v>0.08</c:v>
                </c:pt>
                <c:pt idx="148">
                  <c:v>0.08</c:v>
                </c:pt>
                <c:pt idx="149">
                  <c:v>0.08</c:v>
                </c:pt>
                <c:pt idx="150">
                  <c:v>0.08</c:v>
                </c:pt>
                <c:pt idx="151">
                  <c:v>0.08</c:v>
                </c:pt>
                <c:pt idx="152">
                  <c:v>0.08</c:v>
                </c:pt>
                <c:pt idx="153">
                  <c:v>0.08</c:v>
                </c:pt>
                <c:pt idx="154">
                  <c:v>0.08</c:v>
                </c:pt>
                <c:pt idx="155">
                  <c:v>0.08</c:v>
                </c:pt>
                <c:pt idx="156">
                  <c:v>0.08</c:v>
                </c:pt>
                <c:pt idx="157">
                  <c:v>0.08</c:v>
                </c:pt>
                <c:pt idx="158">
                  <c:v>0.08</c:v>
                </c:pt>
                <c:pt idx="159">
                  <c:v>0.08</c:v>
                </c:pt>
                <c:pt idx="160">
                  <c:v>0.08</c:v>
                </c:pt>
                <c:pt idx="161">
                  <c:v>0.08</c:v>
                </c:pt>
                <c:pt idx="162">
                  <c:v>0.08</c:v>
                </c:pt>
                <c:pt idx="163">
                  <c:v>0.08</c:v>
                </c:pt>
                <c:pt idx="164">
                  <c:v>0.08</c:v>
                </c:pt>
                <c:pt idx="165">
                  <c:v>0.08</c:v>
                </c:pt>
                <c:pt idx="166">
                  <c:v>0.08</c:v>
                </c:pt>
                <c:pt idx="167">
                  <c:v>0.08</c:v>
                </c:pt>
                <c:pt idx="168">
                  <c:v>0.08</c:v>
                </c:pt>
                <c:pt idx="169">
                  <c:v>0.08</c:v>
                </c:pt>
                <c:pt idx="170">
                  <c:v>0.08</c:v>
                </c:pt>
                <c:pt idx="171">
                  <c:v>0.08</c:v>
                </c:pt>
                <c:pt idx="172">
                  <c:v>0.08</c:v>
                </c:pt>
                <c:pt idx="173">
                  <c:v>0.08</c:v>
                </c:pt>
                <c:pt idx="174">
                  <c:v>0.08</c:v>
                </c:pt>
                <c:pt idx="175">
                  <c:v>0.08</c:v>
                </c:pt>
                <c:pt idx="176">
                  <c:v>0.08</c:v>
                </c:pt>
                <c:pt idx="177">
                  <c:v>0.08</c:v>
                </c:pt>
                <c:pt idx="178">
                  <c:v>0.08</c:v>
                </c:pt>
                <c:pt idx="179">
                  <c:v>0.08</c:v>
                </c:pt>
                <c:pt idx="180">
                  <c:v>0.08</c:v>
                </c:pt>
                <c:pt idx="181">
                  <c:v>0.08</c:v>
                </c:pt>
                <c:pt idx="182">
                  <c:v>0.08</c:v>
                </c:pt>
                <c:pt idx="183">
                  <c:v>0.08</c:v>
                </c:pt>
                <c:pt idx="184">
                  <c:v>0.08</c:v>
                </c:pt>
                <c:pt idx="185">
                  <c:v>0.08</c:v>
                </c:pt>
                <c:pt idx="186">
                  <c:v>0.08</c:v>
                </c:pt>
                <c:pt idx="187">
                  <c:v>0.08</c:v>
                </c:pt>
                <c:pt idx="188">
                  <c:v>0.08</c:v>
                </c:pt>
                <c:pt idx="189">
                  <c:v>0.08</c:v>
                </c:pt>
                <c:pt idx="190">
                  <c:v>0.08</c:v>
                </c:pt>
                <c:pt idx="191">
                  <c:v>0.08</c:v>
                </c:pt>
                <c:pt idx="192">
                  <c:v>0.08</c:v>
                </c:pt>
                <c:pt idx="193">
                  <c:v>0.08</c:v>
                </c:pt>
                <c:pt idx="194">
                  <c:v>0.08</c:v>
                </c:pt>
                <c:pt idx="195">
                  <c:v>0.08</c:v>
                </c:pt>
                <c:pt idx="196">
                  <c:v>0.08</c:v>
                </c:pt>
                <c:pt idx="197">
                  <c:v>0.08</c:v>
                </c:pt>
                <c:pt idx="198">
                  <c:v>0.08</c:v>
                </c:pt>
                <c:pt idx="199">
                  <c:v>0.08</c:v>
                </c:pt>
                <c:pt idx="200">
                  <c:v>0.08</c:v>
                </c:pt>
                <c:pt idx="201">
                  <c:v>0.08</c:v>
                </c:pt>
                <c:pt idx="202">
                  <c:v>0.08</c:v>
                </c:pt>
                <c:pt idx="203">
                  <c:v>0.08</c:v>
                </c:pt>
                <c:pt idx="204">
                  <c:v>0.08</c:v>
                </c:pt>
                <c:pt idx="205">
                  <c:v>0.08</c:v>
                </c:pt>
                <c:pt idx="206">
                  <c:v>0.08</c:v>
                </c:pt>
                <c:pt idx="207">
                  <c:v>0.08</c:v>
                </c:pt>
                <c:pt idx="208">
                  <c:v>0.08</c:v>
                </c:pt>
                <c:pt idx="209">
                  <c:v>0.08</c:v>
                </c:pt>
                <c:pt idx="210">
                  <c:v>0.08</c:v>
                </c:pt>
                <c:pt idx="211">
                  <c:v>0.08</c:v>
                </c:pt>
                <c:pt idx="212">
                  <c:v>0.08</c:v>
                </c:pt>
                <c:pt idx="213">
                  <c:v>0.08</c:v>
                </c:pt>
                <c:pt idx="214">
                  <c:v>0.08</c:v>
                </c:pt>
                <c:pt idx="215">
                  <c:v>0.08</c:v>
                </c:pt>
                <c:pt idx="216">
                  <c:v>0.08</c:v>
                </c:pt>
                <c:pt idx="217">
                  <c:v>0.08</c:v>
                </c:pt>
                <c:pt idx="218">
                  <c:v>0.08</c:v>
                </c:pt>
                <c:pt idx="219">
                  <c:v>0.08</c:v>
                </c:pt>
                <c:pt idx="220">
                  <c:v>0.08</c:v>
                </c:pt>
                <c:pt idx="221">
                  <c:v>0.08</c:v>
                </c:pt>
                <c:pt idx="222">
                  <c:v>0.08</c:v>
                </c:pt>
                <c:pt idx="223">
                  <c:v>0.08</c:v>
                </c:pt>
                <c:pt idx="224">
                  <c:v>0.08</c:v>
                </c:pt>
                <c:pt idx="225">
                  <c:v>0.08</c:v>
                </c:pt>
                <c:pt idx="226">
                  <c:v>0.08</c:v>
                </c:pt>
                <c:pt idx="227">
                  <c:v>0.08</c:v>
                </c:pt>
                <c:pt idx="228">
                  <c:v>0.08</c:v>
                </c:pt>
                <c:pt idx="229">
                  <c:v>0.08</c:v>
                </c:pt>
                <c:pt idx="230">
                  <c:v>0.08</c:v>
                </c:pt>
                <c:pt idx="231">
                  <c:v>0.08</c:v>
                </c:pt>
                <c:pt idx="232">
                  <c:v>0.08</c:v>
                </c:pt>
                <c:pt idx="233">
                  <c:v>0.08</c:v>
                </c:pt>
                <c:pt idx="234">
                  <c:v>0.08</c:v>
                </c:pt>
                <c:pt idx="235">
                  <c:v>0.08</c:v>
                </c:pt>
                <c:pt idx="236">
                  <c:v>0.08</c:v>
                </c:pt>
                <c:pt idx="237">
                  <c:v>0.08</c:v>
                </c:pt>
                <c:pt idx="238">
                  <c:v>0.08</c:v>
                </c:pt>
                <c:pt idx="239">
                  <c:v>0.08</c:v>
                </c:pt>
                <c:pt idx="240">
                  <c:v>0.08</c:v>
                </c:pt>
                <c:pt idx="241">
                  <c:v>0.08</c:v>
                </c:pt>
                <c:pt idx="242">
                  <c:v>0.08</c:v>
                </c:pt>
                <c:pt idx="243">
                  <c:v>0.08</c:v>
                </c:pt>
                <c:pt idx="244">
                  <c:v>0.08</c:v>
                </c:pt>
                <c:pt idx="245">
                  <c:v>0.08</c:v>
                </c:pt>
                <c:pt idx="246">
                  <c:v>0.08</c:v>
                </c:pt>
                <c:pt idx="247">
                  <c:v>0.08</c:v>
                </c:pt>
                <c:pt idx="248">
                  <c:v>0.08</c:v>
                </c:pt>
                <c:pt idx="249">
                  <c:v>0.08</c:v>
                </c:pt>
                <c:pt idx="250">
                  <c:v>0.08</c:v>
                </c:pt>
                <c:pt idx="251">
                  <c:v>0.08</c:v>
                </c:pt>
                <c:pt idx="252">
                  <c:v>0.08</c:v>
                </c:pt>
                <c:pt idx="253">
                  <c:v>0.08</c:v>
                </c:pt>
                <c:pt idx="254">
                  <c:v>0.08</c:v>
                </c:pt>
                <c:pt idx="255">
                  <c:v>0.08</c:v>
                </c:pt>
                <c:pt idx="256">
                  <c:v>0.08</c:v>
                </c:pt>
                <c:pt idx="257">
                  <c:v>0.08</c:v>
                </c:pt>
                <c:pt idx="258">
                  <c:v>0.08</c:v>
                </c:pt>
                <c:pt idx="259">
                  <c:v>0.08</c:v>
                </c:pt>
                <c:pt idx="260">
                  <c:v>0.08</c:v>
                </c:pt>
                <c:pt idx="261">
                  <c:v>0.08</c:v>
                </c:pt>
                <c:pt idx="262">
                  <c:v>0.08</c:v>
                </c:pt>
                <c:pt idx="263">
                  <c:v>0.08</c:v>
                </c:pt>
                <c:pt idx="264">
                  <c:v>0.08</c:v>
                </c:pt>
                <c:pt idx="265">
                  <c:v>0.08</c:v>
                </c:pt>
                <c:pt idx="266">
                  <c:v>0.08</c:v>
                </c:pt>
                <c:pt idx="267">
                  <c:v>0.08</c:v>
                </c:pt>
                <c:pt idx="268">
                  <c:v>0.08</c:v>
                </c:pt>
                <c:pt idx="269">
                  <c:v>0.08</c:v>
                </c:pt>
                <c:pt idx="270">
                  <c:v>0.08</c:v>
                </c:pt>
                <c:pt idx="271">
                  <c:v>0.08</c:v>
                </c:pt>
                <c:pt idx="272">
                  <c:v>0.08</c:v>
                </c:pt>
                <c:pt idx="273">
                  <c:v>0.08</c:v>
                </c:pt>
                <c:pt idx="274">
                  <c:v>0.08</c:v>
                </c:pt>
                <c:pt idx="275">
                  <c:v>0.08</c:v>
                </c:pt>
                <c:pt idx="276">
                  <c:v>0.08</c:v>
                </c:pt>
                <c:pt idx="277">
                  <c:v>0.08</c:v>
                </c:pt>
                <c:pt idx="278">
                  <c:v>0.08</c:v>
                </c:pt>
                <c:pt idx="279">
                  <c:v>0.08</c:v>
                </c:pt>
                <c:pt idx="280">
                  <c:v>0.08</c:v>
                </c:pt>
                <c:pt idx="281">
                  <c:v>0.08</c:v>
                </c:pt>
                <c:pt idx="282">
                  <c:v>0.08</c:v>
                </c:pt>
                <c:pt idx="283">
                  <c:v>0.08</c:v>
                </c:pt>
                <c:pt idx="284">
                  <c:v>0.08</c:v>
                </c:pt>
                <c:pt idx="285">
                  <c:v>0.08</c:v>
                </c:pt>
                <c:pt idx="286">
                  <c:v>0.08</c:v>
                </c:pt>
                <c:pt idx="287">
                  <c:v>0.08</c:v>
                </c:pt>
                <c:pt idx="288">
                  <c:v>0.08</c:v>
                </c:pt>
                <c:pt idx="289">
                  <c:v>0.08</c:v>
                </c:pt>
                <c:pt idx="290">
                  <c:v>0.08</c:v>
                </c:pt>
                <c:pt idx="291">
                  <c:v>0.08</c:v>
                </c:pt>
                <c:pt idx="292">
                  <c:v>0.08</c:v>
                </c:pt>
                <c:pt idx="293">
                  <c:v>0.08</c:v>
                </c:pt>
                <c:pt idx="294">
                  <c:v>0.08</c:v>
                </c:pt>
                <c:pt idx="295">
                  <c:v>0.08</c:v>
                </c:pt>
                <c:pt idx="296">
                  <c:v>0.08</c:v>
                </c:pt>
                <c:pt idx="297">
                  <c:v>0.08</c:v>
                </c:pt>
                <c:pt idx="298">
                  <c:v>0.08</c:v>
                </c:pt>
                <c:pt idx="299">
                  <c:v>0.08</c:v>
                </c:pt>
                <c:pt idx="300">
                  <c:v>0.08</c:v>
                </c:pt>
                <c:pt idx="301">
                  <c:v>0.08</c:v>
                </c:pt>
                <c:pt idx="302">
                  <c:v>0.08</c:v>
                </c:pt>
                <c:pt idx="303">
                  <c:v>0.08</c:v>
                </c:pt>
                <c:pt idx="304">
                  <c:v>0.08</c:v>
                </c:pt>
                <c:pt idx="305">
                  <c:v>0.08</c:v>
                </c:pt>
                <c:pt idx="306">
                  <c:v>0.08</c:v>
                </c:pt>
                <c:pt idx="307">
                  <c:v>0.08</c:v>
                </c:pt>
                <c:pt idx="308">
                  <c:v>0.08</c:v>
                </c:pt>
                <c:pt idx="309">
                  <c:v>0.08</c:v>
                </c:pt>
                <c:pt idx="310">
                  <c:v>0.08</c:v>
                </c:pt>
                <c:pt idx="311">
                  <c:v>0.08</c:v>
                </c:pt>
                <c:pt idx="312">
                  <c:v>0.08</c:v>
                </c:pt>
                <c:pt idx="313">
                  <c:v>0.08</c:v>
                </c:pt>
                <c:pt idx="314">
                  <c:v>0.08</c:v>
                </c:pt>
                <c:pt idx="315">
                  <c:v>0.08</c:v>
                </c:pt>
                <c:pt idx="316">
                  <c:v>0.08</c:v>
                </c:pt>
                <c:pt idx="317">
                  <c:v>0.08</c:v>
                </c:pt>
                <c:pt idx="318">
                  <c:v>0.08</c:v>
                </c:pt>
                <c:pt idx="319">
                  <c:v>0.08</c:v>
                </c:pt>
                <c:pt idx="320">
                  <c:v>0.08</c:v>
                </c:pt>
                <c:pt idx="321">
                  <c:v>0.08</c:v>
                </c:pt>
                <c:pt idx="322">
                  <c:v>0.08</c:v>
                </c:pt>
                <c:pt idx="323">
                  <c:v>0.08</c:v>
                </c:pt>
                <c:pt idx="324">
                  <c:v>0.08</c:v>
                </c:pt>
                <c:pt idx="325">
                  <c:v>0.08</c:v>
                </c:pt>
                <c:pt idx="326">
                  <c:v>0.08</c:v>
                </c:pt>
                <c:pt idx="327">
                  <c:v>0.08</c:v>
                </c:pt>
                <c:pt idx="328">
                  <c:v>0.08</c:v>
                </c:pt>
                <c:pt idx="329">
                  <c:v>0.08</c:v>
                </c:pt>
                <c:pt idx="330">
                  <c:v>0.08</c:v>
                </c:pt>
                <c:pt idx="331">
                  <c:v>0.08</c:v>
                </c:pt>
                <c:pt idx="332">
                  <c:v>0.08</c:v>
                </c:pt>
                <c:pt idx="333">
                  <c:v>0.08</c:v>
                </c:pt>
                <c:pt idx="334">
                  <c:v>0.08</c:v>
                </c:pt>
                <c:pt idx="335">
                  <c:v>0.08</c:v>
                </c:pt>
                <c:pt idx="336">
                  <c:v>0.08</c:v>
                </c:pt>
                <c:pt idx="337">
                  <c:v>0.08</c:v>
                </c:pt>
                <c:pt idx="338">
                  <c:v>0.08</c:v>
                </c:pt>
                <c:pt idx="339">
                  <c:v>0.08</c:v>
                </c:pt>
                <c:pt idx="340">
                  <c:v>0.08</c:v>
                </c:pt>
                <c:pt idx="341">
                  <c:v>0.08</c:v>
                </c:pt>
                <c:pt idx="342">
                  <c:v>0.08</c:v>
                </c:pt>
                <c:pt idx="343">
                  <c:v>0.08</c:v>
                </c:pt>
                <c:pt idx="344">
                  <c:v>0.08</c:v>
                </c:pt>
                <c:pt idx="345">
                  <c:v>0.08</c:v>
                </c:pt>
                <c:pt idx="346">
                  <c:v>0.08</c:v>
                </c:pt>
                <c:pt idx="347">
                  <c:v>0.08</c:v>
                </c:pt>
                <c:pt idx="348">
                  <c:v>0.08</c:v>
                </c:pt>
                <c:pt idx="349">
                  <c:v>0.08</c:v>
                </c:pt>
                <c:pt idx="350">
                  <c:v>0.08</c:v>
                </c:pt>
                <c:pt idx="351">
                  <c:v>0.08</c:v>
                </c:pt>
                <c:pt idx="352">
                  <c:v>0.08</c:v>
                </c:pt>
                <c:pt idx="353">
                  <c:v>0.08</c:v>
                </c:pt>
                <c:pt idx="354">
                  <c:v>0.08</c:v>
                </c:pt>
                <c:pt idx="355">
                  <c:v>0.08</c:v>
                </c:pt>
                <c:pt idx="356">
                  <c:v>0.08</c:v>
                </c:pt>
                <c:pt idx="357">
                  <c:v>0.08</c:v>
                </c:pt>
                <c:pt idx="358">
                  <c:v>0.08</c:v>
                </c:pt>
                <c:pt idx="359">
                  <c:v>0.08</c:v>
                </c:pt>
                <c:pt idx="360">
                  <c:v>0.08</c:v>
                </c:pt>
                <c:pt idx="361">
                  <c:v>0.08</c:v>
                </c:pt>
                <c:pt idx="362">
                  <c:v>0.08</c:v>
                </c:pt>
                <c:pt idx="363">
                  <c:v>0.08</c:v>
                </c:pt>
                <c:pt idx="364">
                  <c:v>0.08</c:v>
                </c:pt>
                <c:pt idx="365">
                  <c:v>0.08</c:v>
                </c:pt>
                <c:pt idx="366">
                  <c:v>0.08</c:v>
                </c:pt>
                <c:pt idx="367">
                  <c:v>0.08</c:v>
                </c:pt>
                <c:pt idx="368">
                  <c:v>0.08</c:v>
                </c:pt>
                <c:pt idx="369">
                  <c:v>0.08</c:v>
                </c:pt>
                <c:pt idx="370">
                  <c:v>0.08</c:v>
                </c:pt>
                <c:pt idx="371">
                  <c:v>0.08</c:v>
                </c:pt>
                <c:pt idx="372">
                  <c:v>0.08</c:v>
                </c:pt>
                <c:pt idx="373">
                  <c:v>0.08</c:v>
                </c:pt>
                <c:pt idx="374">
                  <c:v>0.08</c:v>
                </c:pt>
                <c:pt idx="375">
                  <c:v>0.08</c:v>
                </c:pt>
                <c:pt idx="376">
                  <c:v>0.08</c:v>
                </c:pt>
                <c:pt idx="377">
                  <c:v>0.08</c:v>
                </c:pt>
                <c:pt idx="378">
                  <c:v>0.08</c:v>
                </c:pt>
                <c:pt idx="379">
                  <c:v>0.08</c:v>
                </c:pt>
                <c:pt idx="380">
                  <c:v>0.08</c:v>
                </c:pt>
                <c:pt idx="381">
                  <c:v>0.08</c:v>
                </c:pt>
                <c:pt idx="382">
                  <c:v>0.08</c:v>
                </c:pt>
                <c:pt idx="383">
                  <c:v>0.08</c:v>
                </c:pt>
                <c:pt idx="384">
                  <c:v>0.08</c:v>
                </c:pt>
                <c:pt idx="385">
                  <c:v>0.08</c:v>
                </c:pt>
                <c:pt idx="386">
                  <c:v>0.08</c:v>
                </c:pt>
                <c:pt idx="387">
                  <c:v>0.08</c:v>
                </c:pt>
                <c:pt idx="388">
                  <c:v>0.08</c:v>
                </c:pt>
                <c:pt idx="389">
                  <c:v>0.08</c:v>
                </c:pt>
                <c:pt idx="390">
                  <c:v>0.08</c:v>
                </c:pt>
                <c:pt idx="391">
                  <c:v>0.08</c:v>
                </c:pt>
                <c:pt idx="392">
                  <c:v>0.08</c:v>
                </c:pt>
                <c:pt idx="393">
                  <c:v>0.08</c:v>
                </c:pt>
                <c:pt idx="394">
                  <c:v>0.08</c:v>
                </c:pt>
                <c:pt idx="395">
                  <c:v>0.08</c:v>
                </c:pt>
                <c:pt idx="396">
                  <c:v>0.08</c:v>
                </c:pt>
                <c:pt idx="397">
                  <c:v>0.08</c:v>
                </c:pt>
                <c:pt idx="398">
                  <c:v>0.08</c:v>
                </c:pt>
                <c:pt idx="399">
                  <c:v>0.08</c:v>
                </c:pt>
                <c:pt idx="400">
                  <c:v>0.08</c:v>
                </c:pt>
                <c:pt idx="401">
                  <c:v>0.08</c:v>
                </c:pt>
                <c:pt idx="402">
                  <c:v>0.08</c:v>
                </c:pt>
                <c:pt idx="403">
                  <c:v>0.08</c:v>
                </c:pt>
                <c:pt idx="404">
                  <c:v>0.08</c:v>
                </c:pt>
                <c:pt idx="405">
                  <c:v>0.08</c:v>
                </c:pt>
                <c:pt idx="406">
                  <c:v>0.08</c:v>
                </c:pt>
                <c:pt idx="407">
                  <c:v>0.08</c:v>
                </c:pt>
                <c:pt idx="408">
                  <c:v>0.08</c:v>
                </c:pt>
                <c:pt idx="409">
                  <c:v>0.08</c:v>
                </c:pt>
                <c:pt idx="410">
                  <c:v>0.08</c:v>
                </c:pt>
                <c:pt idx="411">
                  <c:v>0.08</c:v>
                </c:pt>
                <c:pt idx="412">
                  <c:v>0.08</c:v>
                </c:pt>
                <c:pt idx="413">
                  <c:v>0.08</c:v>
                </c:pt>
                <c:pt idx="414">
                  <c:v>0.08</c:v>
                </c:pt>
                <c:pt idx="415">
                  <c:v>0.08</c:v>
                </c:pt>
                <c:pt idx="416">
                  <c:v>0.08</c:v>
                </c:pt>
                <c:pt idx="417">
                  <c:v>0.08</c:v>
                </c:pt>
                <c:pt idx="418">
                  <c:v>0.08</c:v>
                </c:pt>
                <c:pt idx="419">
                  <c:v>0.08</c:v>
                </c:pt>
                <c:pt idx="420">
                  <c:v>0.08</c:v>
                </c:pt>
                <c:pt idx="421">
                  <c:v>0.08</c:v>
                </c:pt>
                <c:pt idx="422">
                  <c:v>0.08</c:v>
                </c:pt>
                <c:pt idx="423">
                  <c:v>0.08</c:v>
                </c:pt>
                <c:pt idx="424">
                  <c:v>0.08</c:v>
                </c:pt>
                <c:pt idx="425">
                  <c:v>0.08</c:v>
                </c:pt>
                <c:pt idx="426">
                  <c:v>0.08</c:v>
                </c:pt>
                <c:pt idx="427">
                  <c:v>0.08</c:v>
                </c:pt>
                <c:pt idx="428">
                  <c:v>0.08</c:v>
                </c:pt>
                <c:pt idx="429">
                  <c:v>0.08</c:v>
                </c:pt>
                <c:pt idx="430">
                  <c:v>0.08</c:v>
                </c:pt>
                <c:pt idx="431">
                  <c:v>0.08</c:v>
                </c:pt>
                <c:pt idx="432">
                  <c:v>0.08</c:v>
                </c:pt>
                <c:pt idx="433">
                  <c:v>0.08</c:v>
                </c:pt>
                <c:pt idx="434">
                  <c:v>0.08</c:v>
                </c:pt>
                <c:pt idx="435">
                  <c:v>0.08</c:v>
                </c:pt>
                <c:pt idx="436">
                  <c:v>0.08</c:v>
                </c:pt>
                <c:pt idx="437">
                  <c:v>0.08</c:v>
                </c:pt>
                <c:pt idx="438">
                  <c:v>0.08</c:v>
                </c:pt>
                <c:pt idx="439">
                  <c:v>0.08</c:v>
                </c:pt>
                <c:pt idx="440">
                  <c:v>0.08</c:v>
                </c:pt>
                <c:pt idx="441">
                  <c:v>0.08</c:v>
                </c:pt>
                <c:pt idx="442">
                  <c:v>0.08</c:v>
                </c:pt>
                <c:pt idx="443">
                  <c:v>0.08</c:v>
                </c:pt>
                <c:pt idx="444">
                  <c:v>0.08</c:v>
                </c:pt>
                <c:pt idx="445">
                  <c:v>0.08</c:v>
                </c:pt>
                <c:pt idx="446">
                  <c:v>0.08</c:v>
                </c:pt>
                <c:pt idx="447">
                  <c:v>0.08</c:v>
                </c:pt>
                <c:pt idx="448">
                  <c:v>0.08</c:v>
                </c:pt>
                <c:pt idx="449">
                  <c:v>0.08</c:v>
                </c:pt>
                <c:pt idx="450">
                  <c:v>0.08</c:v>
                </c:pt>
                <c:pt idx="451">
                  <c:v>0.08</c:v>
                </c:pt>
                <c:pt idx="452">
                  <c:v>0.08</c:v>
                </c:pt>
                <c:pt idx="453">
                  <c:v>0.08</c:v>
                </c:pt>
                <c:pt idx="454">
                  <c:v>0.08</c:v>
                </c:pt>
                <c:pt idx="455">
                  <c:v>0.08</c:v>
                </c:pt>
                <c:pt idx="456">
                  <c:v>0.08</c:v>
                </c:pt>
                <c:pt idx="457">
                  <c:v>0.08</c:v>
                </c:pt>
                <c:pt idx="458">
                  <c:v>0.08</c:v>
                </c:pt>
                <c:pt idx="459">
                  <c:v>0.08</c:v>
                </c:pt>
                <c:pt idx="460">
                  <c:v>0.08</c:v>
                </c:pt>
                <c:pt idx="461">
                  <c:v>0.08</c:v>
                </c:pt>
                <c:pt idx="462">
                  <c:v>0.08</c:v>
                </c:pt>
                <c:pt idx="463">
                  <c:v>0.08</c:v>
                </c:pt>
                <c:pt idx="464">
                  <c:v>0.08</c:v>
                </c:pt>
                <c:pt idx="465">
                  <c:v>0.08</c:v>
                </c:pt>
                <c:pt idx="466">
                  <c:v>0.08</c:v>
                </c:pt>
                <c:pt idx="467">
                  <c:v>0.08</c:v>
                </c:pt>
                <c:pt idx="468">
                  <c:v>0.08</c:v>
                </c:pt>
                <c:pt idx="469">
                  <c:v>0.08</c:v>
                </c:pt>
                <c:pt idx="470">
                  <c:v>0.08</c:v>
                </c:pt>
                <c:pt idx="471">
                  <c:v>0.08</c:v>
                </c:pt>
                <c:pt idx="472">
                  <c:v>0.08</c:v>
                </c:pt>
                <c:pt idx="473">
                  <c:v>0.08</c:v>
                </c:pt>
                <c:pt idx="474">
                  <c:v>0.08</c:v>
                </c:pt>
                <c:pt idx="475">
                  <c:v>0.08</c:v>
                </c:pt>
                <c:pt idx="476">
                  <c:v>0.08</c:v>
                </c:pt>
                <c:pt idx="477">
                  <c:v>0.08</c:v>
                </c:pt>
                <c:pt idx="478">
                  <c:v>0.08</c:v>
                </c:pt>
                <c:pt idx="479">
                  <c:v>0.08</c:v>
                </c:pt>
                <c:pt idx="480">
                  <c:v>0.08</c:v>
                </c:pt>
                <c:pt idx="481">
                  <c:v>0.08</c:v>
                </c:pt>
                <c:pt idx="482">
                  <c:v>0.08</c:v>
                </c:pt>
                <c:pt idx="483">
                  <c:v>0.08</c:v>
                </c:pt>
                <c:pt idx="484">
                  <c:v>0.08</c:v>
                </c:pt>
                <c:pt idx="485">
                  <c:v>0.08</c:v>
                </c:pt>
                <c:pt idx="486">
                  <c:v>0.08</c:v>
                </c:pt>
                <c:pt idx="487">
                  <c:v>0.08</c:v>
                </c:pt>
                <c:pt idx="488">
                  <c:v>0.08</c:v>
                </c:pt>
                <c:pt idx="489">
                  <c:v>0.08</c:v>
                </c:pt>
                <c:pt idx="490">
                  <c:v>0.08</c:v>
                </c:pt>
                <c:pt idx="491">
                  <c:v>0.08</c:v>
                </c:pt>
                <c:pt idx="492">
                  <c:v>0.08</c:v>
                </c:pt>
                <c:pt idx="493">
                  <c:v>0.08</c:v>
                </c:pt>
                <c:pt idx="494">
                  <c:v>0.08</c:v>
                </c:pt>
                <c:pt idx="495">
                  <c:v>0.08</c:v>
                </c:pt>
                <c:pt idx="496">
                  <c:v>0.08</c:v>
                </c:pt>
                <c:pt idx="497">
                  <c:v>0.08</c:v>
                </c:pt>
                <c:pt idx="498">
                  <c:v>0.08</c:v>
                </c:pt>
                <c:pt idx="499">
                  <c:v>0.08</c:v>
                </c:pt>
                <c:pt idx="500">
                  <c:v>0.08</c:v>
                </c:pt>
                <c:pt idx="501">
                  <c:v>0.08</c:v>
                </c:pt>
                <c:pt idx="502">
                  <c:v>0.08</c:v>
                </c:pt>
                <c:pt idx="503">
                  <c:v>0.08</c:v>
                </c:pt>
                <c:pt idx="504">
                  <c:v>0.08</c:v>
                </c:pt>
                <c:pt idx="505">
                  <c:v>0.08</c:v>
                </c:pt>
                <c:pt idx="506">
                  <c:v>0.08</c:v>
                </c:pt>
                <c:pt idx="507">
                  <c:v>0.08</c:v>
                </c:pt>
                <c:pt idx="508">
                  <c:v>0.08</c:v>
                </c:pt>
                <c:pt idx="509">
                  <c:v>0.08</c:v>
                </c:pt>
                <c:pt idx="510">
                  <c:v>0.08</c:v>
                </c:pt>
                <c:pt idx="511">
                  <c:v>0.08</c:v>
                </c:pt>
                <c:pt idx="512">
                  <c:v>0.08</c:v>
                </c:pt>
                <c:pt idx="513">
                  <c:v>0.08</c:v>
                </c:pt>
                <c:pt idx="514">
                  <c:v>0.08</c:v>
                </c:pt>
                <c:pt idx="515">
                  <c:v>0.08</c:v>
                </c:pt>
                <c:pt idx="516">
                  <c:v>0.08</c:v>
                </c:pt>
                <c:pt idx="517">
                  <c:v>0.08</c:v>
                </c:pt>
                <c:pt idx="518">
                  <c:v>0.08</c:v>
                </c:pt>
                <c:pt idx="519">
                  <c:v>0.08</c:v>
                </c:pt>
                <c:pt idx="520">
                  <c:v>0.08</c:v>
                </c:pt>
                <c:pt idx="521">
                  <c:v>0.08</c:v>
                </c:pt>
                <c:pt idx="522">
                  <c:v>0.08</c:v>
                </c:pt>
                <c:pt idx="523">
                  <c:v>0.08</c:v>
                </c:pt>
                <c:pt idx="524">
                  <c:v>0.08</c:v>
                </c:pt>
                <c:pt idx="525">
                  <c:v>0.08</c:v>
                </c:pt>
                <c:pt idx="526">
                  <c:v>0.08</c:v>
                </c:pt>
                <c:pt idx="527">
                  <c:v>0.08</c:v>
                </c:pt>
                <c:pt idx="528">
                  <c:v>0.08</c:v>
                </c:pt>
                <c:pt idx="529">
                  <c:v>0.08</c:v>
                </c:pt>
                <c:pt idx="530">
                  <c:v>0.08</c:v>
                </c:pt>
                <c:pt idx="531">
                  <c:v>0.08</c:v>
                </c:pt>
                <c:pt idx="532">
                  <c:v>0.08</c:v>
                </c:pt>
                <c:pt idx="533">
                  <c:v>0.08</c:v>
                </c:pt>
                <c:pt idx="534">
                  <c:v>0.08</c:v>
                </c:pt>
                <c:pt idx="535">
                  <c:v>0.08</c:v>
                </c:pt>
                <c:pt idx="536">
                  <c:v>0.08</c:v>
                </c:pt>
                <c:pt idx="537">
                  <c:v>0.08</c:v>
                </c:pt>
                <c:pt idx="538">
                  <c:v>0.08</c:v>
                </c:pt>
                <c:pt idx="539">
                  <c:v>0.08</c:v>
                </c:pt>
                <c:pt idx="540">
                  <c:v>0.08</c:v>
                </c:pt>
                <c:pt idx="541">
                  <c:v>0.08</c:v>
                </c:pt>
                <c:pt idx="542">
                  <c:v>0.08</c:v>
                </c:pt>
                <c:pt idx="543">
                  <c:v>0.08</c:v>
                </c:pt>
                <c:pt idx="544">
                  <c:v>0.08</c:v>
                </c:pt>
                <c:pt idx="545">
                  <c:v>0.08</c:v>
                </c:pt>
                <c:pt idx="546">
                  <c:v>0.08</c:v>
                </c:pt>
                <c:pt idx="547">
                  <c:v>0.08</c:v>
                </c:pt>
                <c:pt idx="548">
                  <c:v>0.08</c:v>
                </c:pt>
                <c:pt idx="549">
                  <c:v>0.08</c:v>
                </c:pt>
                <c:pt idx="550">
                  <c:v>0.08</c:v>
                </c:pt>
                <c:pt idx="551">
                  <c:v>0.08</c:v>
                </c:pt>
                <c:pt idx="552">
                  <c:v>0.08</c:v>
                </c:pt>
                <c:pt idx="553">
                  <c:v>0.08</c:v>
                </c:pt>
                <c:pt idx="554">
                  <c:v>0.08</c:v>
                </c:pt>
                <c:pt idx="555">
                  <c:v>0.08</c:v>
                </c:pt>
                <c:pt idx="556">
                  <c:v>0.08</c:v>
                </c:pt>
                <c:pt idx="557">
                  <c:v>0.08</c:v>
                </c:pt>
                <c:pt idx="558">
                  <c:v>0.08</c:v>
                </c:pt>
                <c:pt idx="559">
                  <c:v>0.08</c:v>
                </c:pt>
                <c:pt idx="560">
                  <c:v>0.08</c:v>
                </c:pt>
                <c:pt idx="561">
                  <c:v>0.08</c:v>
                </c:pt>
                <c:pt idx="562">
                  <c:v>0.08</c:v>
                </c:pt>
                <c:pt idx="563">
                  <c:v>0.08</c:v>
                </c:pt>
                <c:pt idx="564">
                  <c:v>0.08</c:v>
                </c:pt>
                <c:pt idx="565">
                  <c:v>0.08</c:v>
                </c:pt>
                <c:pt idx="566">
                  <c:v>0.08</c:v>
                </c:pt>
                <c:pt idx="567">
                  <c:v>0.08</c:v>
                </c:pt>
                <c:pt idx="568">
                  <c:v>0.08</c:v>
                </c:pt>
                <c:pt idx="569">
                  <c:v>0.08</c:v>
                </c:pt>
                <c:pt idx="570">
                  <c:v>0.08</c:v>
                </c:pt>
                <c:pt idx="571">
                  <c:v>0.08</c:v>
                </c:pt>
                <c:pt idx="572">
                  <c:v>0.08</c:v>
                </c:pt>
                <c:pt idx="573">
                  <c:v>0.08</c:v>
                </c:pt>
                <c:pt idx="574">
                  <c:v>0.08</c:v>
                </c:pt>
                <c:pt idx="575">
                  <c:v>0.08</c:v>
                </c:pt>
                <c:pt idx="576">
                  <c:v>0.08</c:v>
                </c:pt>
                <c:pt idx="577">
                  <c:v>0.08</c:v>
                </c:pt>
                <c:pt idx="578">
                  <c:v>0.08</c:v>
                </c:pt>
                <c:pt idx="579">
                  <c:v>0.08</c:v>
                </c:pt>
                <c:pt idx="580">
                  <c:v>0.08</c:v>
                </c:pt>
                <c:pt idx="581">
                  <c:v>0.08</c:v>
                </c:pt>
                <c:pt idx="582">
                  <c:v>0.08</c:v>
                </c:pt>
                <c:pt idx="583">
                  <c:v>0.08</c:v>
                </c:pt>
                <c:pt idx="584">
                  <c:v>0.08</c:v>
                </c:pt>
                <c:pt idx="585">
                  <c:v>0.08</c:v>
                </c:pt>
                <c:pt idx="586">
                  <c:v>0.08</c:v>
                </c:pt>
                <c:pt idx="587">
                  <c:v>0.08</c:v>
                </c:pt>
                <c:pt idx="588">
                  <c:v>0.08</c:v>
                </c:pt>
                <c:pt idx="589">
                  <c:v>0.08</c:v>
                </c:pt>
                <c:pt idx="590">
                  <c:v>0.08</c:v>
                </c:pt>
                <c:pt idx="591">
                  <c:v>0.08</c:v>
                </c:pt>
                <c:pt idx="592">
                  <c:v>0.08</c:v>
                </c:pt>
                <c:pt idx="593">
                  <c:v>0.08</c:v>
                </c:pt>
                <c:pt idx="594">
                  <c:v>0.08</c:v>
                </c:pt>
                <c:pt idx="595">
                  <c:v>0.08</c:v>
                </c:pt>
                <c:pt idx="596">
                  <c:v>0.08</c:v>
                </c:pt>
                <c:pt idx="597">
                  <c:v>0.08</c:v>
                </c:pt>
                <c:pt idx="598">
                  <c:v>0.08</c:v>
                </c:pt>
                <c:pt idx="599">
                  <c:v>0.08</c:v>
                </c:pt>
                <c:pt idx="600">
                  <c:v>0.08</c:v>
                </c:pt>
                <c:pt idx="601">
                  <c:v>0.08</c:v>
                </c:pt>
                <c:pt idx="602">
                  <c:v>0.08</c:v>
                </c:pt>
                <c:pt idx="603">
                  <c:v>0.08</c:v>
                </c:pt>
                <c:pt idx="604">
                  <c:v>0.08</c:v>
                </c:pt>
                <c:pt idx="605">
                  <c:v>0.08</c:v>
                </c:pt>
                <c:pt idx="606">
                  <c:v>0.08</c:v>
                </c:pt>
                <c:pt idx="607">
                  <c:v>0.08</c:v>
                </c:pt>
                <c:pt idx="608">
                  <c:v>0.08</c:v>
                </c:pt>
                <c:pt idx="609">
                  <c:v>0.08</c:v>
                </c:pt>
                <c:pt idx="610">
                  <c:v>0.08</c:v>
                </c:pt>
                <c:pt idx="611">
                  <c:v>0.08</c:v>
                </c:pt>
                <c:pt idx="612">
                  <c:v>0.08</c:v>
                </c:pt>
                <c:pt idx="613">
                  <c:v>0.08</c:v>
                </c:pt>
                <c:pt idx="614">
                  <c:v>0.08</c:v>
                </c:pt>
                <c:pt idx="615">
                  <c:v>0.08</c:v>
                </c:pt>
                <c:pt idx="616">
                  <c:v>0.08</c:v>
                </c:pt>
                <c:pt idx="617">
                  <c:v>0.08</c:v>
                </c:pt>
                <c:pt idx="618">
                  <c:v>0.08</c:v>
                </c:pt>
                <c:pt idx="619">
                  <c:v>0.08</c:v>
                </c:pt>
                <c:pt idx="620">
                  <c:v>0.08</c:v>
                </c:pt>
                <c:pt idx="621">
                  <c:v>0.08</c:v>
                </c:pt>
                <c:pt idx="622">
                  <c:v>0.08</c:v>
                </c:pt>
                <c:pt idx="623">
                  <c:v>0.08</c:v>
                </c:pt>
                <c:pt idx="624">
                  <c:v>0.08</c:v>
                </c:pt>
                <c:pt idx="625">
                  <c:v>0.08</c:v>
                </c:pt>
                <c:pt idx="626">
                  <c:v>0.08</c:v>
                </c:pt>
                <c:pt idx="627">
                  <c:v>0.08</c:v>
                </c:pt>
                <c:pt idx="628">
                  <c:v>0.08</c:v>
                </c:pt>
                <c:pt idx="629">
                  <c:v>0.08</c:v>
                </c:pt>
                <c:pt idx="630">
                  <c:v>0.08</c:v>
                </c:pt>
                <c:pt idx="631">
                  <c:v>0.08</c:v>
                </c:pt>
                <c:pt idx="632">
                  <c:v>0.08</c:v>
                </c:pt>
                <c:pt idx="633">
                  <c:v>0.08</c:v>
                </c:pt>
                <c:pt idx="634">
                  <c:v>0.08</c:v>
                </c:pt>
                <c:pt idx="635">
                  <c:v>0.08</c:v>
                </c:pt>
                <c:pt idx="636">
                  <c:v>0.08</c:v>
                </c:pt>
                <c:pt idx="637">
                  <c:v>0.08</c:v>
                </c:pt>
                <c:pt idx="638">
                  <c:v>0.08</c:v>
                </c:pt>
                <c:pt idx="639">
                  <c:v>0.08</c:v>
                </c:pt>
                <c:pt idx="640">
                  <c:v>0.08</c:v>
                </c:pt>
                <c:pt idx="641">
                  <c:v>0.08</c:v>
                </c:pt>
                <c:pt idx="642">
                  <c:v>0.08</c:v>
                </c:pt>
                <c:pt idx="643">
                  <c:v>0.08</c:v>
                </c:pt>
                <c:pt idx="644">
                  <c:v>0.08</c:v>
                </c:pt>
                <c:pt idx="645">
                  <c:v>0.08</c:v>
                </c:pt>
                <c:pt idx="646">
                  <c:v>0.08</c:v>
                </c:pt>
                <c:pt idx="647">
                  <c:v>0.08</c:v>
                </c:pt>
                <c:pt idx="648">
                  <c:v>0.08</c:v>
                </c:pt>
                <c:pt idx="649">
                  <c:v>0.08</c:v>
                </c:pt>
                <c:pt idx="650">
                  <c:v>0.08</c:v>
                </c:pt>
                <c:pt idx="651">
                  <c:v>0.08</c:v>
                </c:pt>
                <c:pt idx="652">
                  <c:v>0.08</c:v>
                </c:pt>
                <c:pt idx="653">
                  <c:v>0.08</c:v>
                </c:pt>
                <c:pt idx="654">
                  <c:v>0.08</c:v>
                </c:pt>
                <c:pt idx="655">
                  <c:v>0.08</c:v>
                </c:pt>
                <c:pt idx="656">
                  <c:v>0.08</c:v>
                </c:pt>
                <c:pt idx="657">
                  <c:v>0.08</c:v>
                </c:pt>
                <c:pt idx="658">
                  <c:v>0.08</c:v>
                </c:pt>
                <c:pt idx="659">
                  <c:v>0.08</c:v>
                </c:pt>
                <c:pt idx="660">
                  <c:v>0.08</c:v>
                </c:pt>
                <c:pt idx="661">
                  <c:v>0.08</c:v>
                </c:pt>
                <c:pt idx="662">
                  <c:v>0.08</c:v>
                </c:pt>
                <c:pt idx="663">
                  <c:v>0.08</c:v>
                </c:pt>
                <c:pt idx="664">
                  <c:v>0.08</c:v>
                </c:pt>
                <c:pt idx="665">
                  <c:v>0.08</c:v>
                </c:pt>
                <c:pt idx="666">
                  <c:v>0.08</c:v>
                </c:pt>
                <c:pt idx="667">
                  <c:v>0.08</c:v>
                </c:pt>
                <c:pt idx="668">
                  <c:v>0.08</c:v>
                </c:pt>
                <c:pt idx="669">
                  <c:v>0.08</c:v>
                </c:pt>
                <c:pt idx="670">
                  <c:v>0.08</c:v>
                </c:pt>
                <c:pt idx="671">
                  <c:v>0.08</c:v>
                </c:pt>
                <c:pt idx="672">
                  <c:v>0.08</c:v>
                </c:pt>
                <c:pt idx="673">
                  <c:v>0.08</c:v>
                </c:pt>
                <c:pt idx="674">
                  <c:v>0.08</c:v>
                </c:pt>
                <c:pt idx="675">
                  <c:v>0.08</c:v>
                </c:pt>
                <c:pt idx="676">
                  <c:v>0.08</c:v>
                </c:pt>
                <c:pt idx="677">
                  <c:v>0.08</c:v>
                </c:pt>
                <c:pt idx="678">
                  <c:v>0.08</c:v>
                </c:pt>
                <c:pt idx="679">
                  <c:v>0.08</c:v>
                </c:pt>
                <c:pt idx="680">
                  <c:v>0.08</c:v>
                </c:pt>
                <c:pt idx="681">
                  <c:v>0.08</c:v>
                </c:pt>
                <c:pt idx="682">
                  <c:v>0.08</c:v>
                </c:pt>
                <c:pt idx="683">
                  <c:v>0.08</c:v>
                </c:pt>
                <c:pt idx="684">
                  <c:v>0.08</c:v>
                </c:pt>
                <c:pt idx="685">
                  <c:v>0.08</c:v>
                </c:pt>
                <c:pt idx="686">
                  <c:v>0.08</c:v>
                </c:pt>
                <c:pt idx="687">
                  <c:v>0.08</c:v>
                </c:pt>
                <c:pt idx="688">
                  <c:v>0.08</c:v>
                </c:pt>
                <c:pt idx="689">
                  <c:v>0.08</c:v>
                </c:pt>
                <c:pt idx="690">
                  <c:v>0.08</c:v>
                </c:pt>
                <c:pt idx="691">
                  <c:v>0.08</c:v>
                </c:pt>
                <c:pt idx="692">
                  <c:v>0.08</c:v>
                </c:pt>
                <c:pt idx="693">
                  <c:v>0.08</c:v>
                </c:pt>
                <c:pt idx="694">
                  <c:v>0.08</c:v>
                </c:pt>
                <c:pt idx="695">
                  <c:v>0.08</c:v>
                </c:pt>
                <c:pt idx="696">
                  <c:v>0.08</c:v>
                </c:pt>
                <c:pt idx="697">
                  <c:v>0.08</c:v>
                </c:pt>
                <c:pt idx="698">
                  <c:v>0.08</c:v>
                </c:pt>
              </c:numCache>
            </c:numRef>
          </c:yVal>
          <c:smooth val="1"/>
        </c:ser>
        <c:ser>
          <c:idx val="29"/>
          <c:order val="31"/>
          <c:tx>
            <c:strRef>
              <c:f>Calculations!$AH$36</c:f>
              <c:strCache>
                <c:ptCount val="1"/>
                <c:pt idx="0">
                  <c:v>Ftarget</c:v>
                </c:pt>
              </c:strCache>
            </c:strRef>
          </c:tx>
          <c:spPr>
            <a:ln w="25400">
              <a:solidFill>
                <a:srgbClr val="993366"/>
              </a:solidFill>
              <a:prstDash val="lgDash"/>
            </a:ln>
          </c:spPr>
          <c:marker>
            <c:symbol val="none"/>
          </c:marker>
          <c:dPt>
            <c:idx val="0"/>
            <c:spPr>
              <a:ln w="28575">
                <a:noFill/>
              </a:ln>
            </c:spPr>
          </c:dPt>
          <c:dLbls>
            <c:dLbl>
              <c:idx val="0"/>
              <c:layout>
                <c:manualLayout>
                  <c:x val="-4.6860995316761793E-2"/>
                  <c:y val="-0.68002778204256498"/>
                </c:manualLayout>
              </c:layout>
              <c:tx>
                <c:rich>
                  <a:bodyPr rot="-5400000" vert="horz"/>
                  <a:lstStyle/>
                  <a:p>
                    <a:pPr algn="ctr">
                      <a:defRPr sz="800" b="1" i="0" u="none" strike="noStrike" baseline="0">
                        <a:solidFill>
                          <a:srgbClr val="993366"/>
                        </a:solidFill>
                        <a:latin typeface="Arial"/>
                        <a:ea typeface="Arial"/>
                        <a:cs typeface="Arial"/>
                      </a:defRPr>
                    </a:pPr>
                    <a:r>
                      <a:rPr lang="en-US"/>
                      <a:t>Feffective</a:t>
                    </a:r>
                  </a:p>
                </c:rich>
              </c:tx>
              <c:spPr>
                <a:noFill/>
                <a:ln w="25400">
                  <a:noFill/>
                </a:ln>
              </c:spPr>
              <c:dLblPos val="r"/>
            </c:dLbl>
            <c:delete val="1"/>
          </c:dLbls>
          <c:xVal>
            <c:numRef>
              <c:f>Calculations!$AH$37:$AH$38</c:f>
              <c:numCache>
                <c:formatCode>0.000E+00</c:formatCode>
                <c:ptCount val="2"/>
                <c:pt idx="0">
                  <c:v>48746286.50383319</c:v>
                </c:pt>
                <c:pt idx="1">
                  <c:v>48746286.50383319</c:v>
                </c:pt>
              </c:numCache>
            </c:numRef>
          </c:xVal>
          <c:yVal>
            <c:numRef>
              <c:f>Calculations!$AI$37:$AI$38</c:f>
              <c:numCache>
                <c:formatCode>General</c:formatCode>
                <c:ptCount val="2"/>
                <c:pt idx="0">
                  <c:v>1E-3</c:v>
                </c:pt>
                <c:pt idx="1">
                  <c:v>100</c:v>
                </c:pt>
              </c:numCache>
            </c:numRef>
          </c:yVal>
          <c:smooth val="1"/>
        </c:ser>
        <c:ser>
          <c:idx val="32"/>
          <c:order val="32"/>
          <c:tx>
            <c:strRef>
              <c:f>Calculations!$AE$36</c:f>
              <c:strCache>
                <c:ptCount val="1"/>
                <c:pt idx="0">
                  <c:v>Zh = Zs + Zv</c:v>
                </c:pt>
              </c:strCache>
            </c:strRef>
          </c:tx>
          <c:spPr>
            <a:ln w="25400">
              <a:solidFill>
                <a:srgbClr val="993366"/>
              </a:solidFill>
              <a:prstDash val="solid"/>
            </a:ln>
          </c:spPr>
          <c:marker>
            <c:symbol val="none"/>
          </c:marker>
          <c:dLbls>
            <c:dLbl>
              <c:idx val="306"/>
              <c:layout>
                <c:manualLayout>
                  <c:x val="-0.10000205856620868"/>
                  <c:y val="-3.1789090430548554E-2"/>
                </c:manualLayout>
              </c:layout>
              <c:tx>
                <c:rich>
                  <a:bodyPr/>
                  <a:lstStyle/>
                  <a:p>
                    <a:pPr>
                      <a:defRPr sz="875" b="1" i="0" u="none" strike="noStrike" baseline="0">
                        <a:solidFill>
                          <a:srgbClr val="993366"/>
                        </a:solidFill>
                        <a:latin typeface="Arial"/>
                        <a:ea typeface="Arial"/>
                        <a:cs typeface="Arial"/>
                      </a:defRPr>
                    </a:pPr>
                    <a:r>
                      <a:rPr lang="en-US"/>
                      <a:t>Zh = Zs + Zv</a:t>
                    </a:r>
                  </a:p>
                </c:rich>
              </c:tx>
              <c:spPr>
                <a:noFill/>
                <a:ln w="25400">
                  <a:noFill/>
                </a:ln>
              </c:spPr>
              <c:dLblPos val="r"/>
            </c:dLbl>
            <c:delete val="1"/>
          </c:dLbls>
          <c:xVal>
            <c:numRef>
              <c:f>Calculations!$A$37:$A$735</c:f>
              <c:numCache>
                <c:formatCode>0.000E+00</c:formatCode>
                <c:ptCount val="699"/>
                <c:pt idx="0">
                  <c:v>1000</c:v>
                </c:pt>
                <c:pt idx="1">
                  <c:v>1020</c:v>
                </c:pt>
                <c:pt idx="2">
                  <c:v>1040.4000000000001</c:v>
                </c:pt>
                <c:pt idx="3">
                  <c:v>1061.2080000000001</c:v>
                </c:pt>
                <c:pt idx="4">
                  <c:v>1082.4321600000001</c:v>
                </c:pt>
                <c:pt idx="5">
                  <c:v>1104.0808032</c:v>
                </c:pt>
                <c:pt idx="6">
                  <c:v>1126.1624192639999</c:v>
                </c:pt>
                <c:pt idx="7">
                  <c:v>1148.68566764928</c:v>
                </c:pt>
                <c:pt idx="8">
                  <c:v>1171.6593810022657</c:v>
                </c:pt>
                <c:pt idx="9">
                  <c:v>1195.0925686223111</c:v>
                </c:pt>
                <c:pt idx="10">
                  <c:v>1218.9944199947574</c:v>
                </c:pt>
                <c:pt idx="11">
                  <c:v>1243.3743083946526</c:v>
                </c:pt>
                <c:pt idx="12">
                  <c:v>1268.2417945625457</c:v>
                </c:pt>
                <c:pt idx="13">
                  <c:v>1293.6066304537967</c:v>
                </c:pt>
                <c:pt idx="14">
                  <c:v>1319.4787630628728</c:v>
                </c:pt>
                <c:pt idx="15">
                  <c:v>1345.8683383241303</c:v>
                </c:pt>
                <c:pt idx="16">
                  <c:v>1372.785705090613</c:v>
                </c:pt>
                <c:pt idx="17">
                  <c:v>1400.2414191924252</c:v>
                </c:pt>
                <c:pt idx="18">
                  <c:v>1428.2462475762736</c:v>
                </c:pt>
                <c:pt idx="19">
                  <c:v>1456.811172527799</c:v>
                </c:pt>
                <c:pt idx="20">
                  <c:v>1485.947395978355</c:v>
                </c:pt>
                <c:pt idx="21">
                  <c:v>1515.6663438979222</c:v>
                </c:pt>
                <c:pt idx="22">
                  <c:v>1545.9796707758805</c:v>
                </c:pt>
                <c:pt idx="23">
                  <c:v>1576.8992641913983</c:v>
                </c:pt>
                <c:pt idx="24">
                  <c:v>1608.4372494752263</c:v>
                </c:pt>
                <c:pt idx="25">
                  <c:v>1640.6059944647309</c:v>
                </c:pt>
                <c:pt idx="26">
                  <c:v>1673.4181143540254</c:v>
                </c:pt>
                <c:pt idx="27">
                  <c:v>1706.8864766411059</c:v>
                </c:pt>
                <c:pt idx="28">
                  <c:v>1741.024206173928</c:v>
                </c:pt>
                <c:pt idx="29">
                  <c:v>1775.8446902974065</c:v>
                </c:pt>
                <c:pt idx="30">
                  <c:v>1811.3615841033547</c:v>
                </c:pt>
                <c:pt idx="31">
                  <c:v>1847.588815785422</c:v>
                </c:pt>
                <c:pt idx="32">
                  <c:v>1884.5405921011304</c:v>
                </c:pt>
                <c:pt idx="33">
                  <c:v>1922.2314039431531</c:v>
                </c:pt>
                <c:pt idx="34">
                  <c:v>1960.6760320220162</c:v>
                </c:pt>
                <c:pt idx="35">
                  <c:v>1999.8895526624565</c:v>
                </c:pt>
                <c:pt idx="36">
                  <c:v>2039.8873437157056</c:v>
                </c:pt>
                <c:pt idx="37">
                  <c:v>2080.6850905900196</c:v>
                </c:pt>
                <c:pt idx="38">
                  <c:v>2122.2987924018203</c:v>
                </c:pt>
                <c:pt idx="39">
                  <c:v>2164.7447682498569</c:v>
                </c:pt>
                <c:pt idx="40">
                  <c:v>2208.0396636148539</c:v>
                </c:pt>
                <c:pt idx="41">
                  <c:v>2252.2004568871512</c:v>
                </c:pt>
                <c:pt idx="42">
                  <c:v>2297.2444660248943</c:v>
                </c:pt>
                <c:pt idx="43">
                  <c:v>2343.1893553453924</c:v>
                </c:pt>
                <c:pt idx="44">
                  <c:v>2390.0531424523001</c:v>
                </c:pt>
                <c:pt idx="45">
                  <c:v>2437.8542053013462</c:v>
                </c:pt>
                <c:pt idx="46">
                  <c:v>2486.6112894073731</c:v>
                </c:pt>
                <c:pt idx="47">
                  <c:v>2536.3435151955205</c:v>
                </c:pt>
                <c:pt idx="48">
                  <c:v>2587.0703854994308</c:v>
                </c:pt>
                <c:pt idx="49">
                  <c:v>2638.8117932094196</c:v>
                </c:pt>
                <c:pt idx="50">
                  <c:v>2691.5880290736081</c:v>
                </c:pt>
                <c:pt idx="51">
                  <c:v>2745.4197896550804</c:v>
                </c:pt>
                <c:pt idx="52">
                  <c:v>2800.328185448182</c:v>
                </c:pt>
                <c:pt idx="53">
                  <c:v>2856.3347491571458</c:v>
                </c:pt>
                <c:pt idx="54">
                  <c:v>2913.4614441402887</c:v>
                </c:pt>
                <c:pt idx="55">
                  <c:v>2971.7306730230944</c:v>
                </c:pt>
                <c:pt idx="56">
                  <c:v>3031.1652864835564</c:v>
                </c:pt>
                <c:pt idx="57">
                  <c:v>3091.7885922132277</c:v>
                </c:pt>
                <c:pt idx="58">
                  <c:v>3153.6243640574921</c:v>
                </c:pt>
                <c:pt idx="59">
                  <c:v>3216.6968513386419</c:v>
                </c:pt>
                <c:pt idx="60">
                  <c:v>3281.0307883654145</c:v>
                </c:pt>
                <c:pt idx="61">
                  <c:v>3346.6514041327227</c:v>
                </c:pt>
                <c:pt idx="62">
                  <c:v>3413.5844322153771</c:v>
                </c:pt>
                <c:pt idx="63">
                  <c:v>3481.8561208596848</c:v>
                </c:pt>
                <c:pt idx="64">
                  <c:v>3551.4932432768787</c:v>
                </c:pt>
                <c:pt idx="65">
                  <c:v>3622.5231081424163</c:v>
                </c:pt>
                <c:pt idx="66">
                  <c:v>3694.9735703052647</c:v>
                </c:pt>
                <c:pt idx="67">
                  <c:v>3768.8730417113702</c:v>
                </c:pt>
                <c:pt idx="68">
                  <c:v>3844.2505025455976</c:v>
                </c:pt>
                <c:pt idx="69">
                  <c:v>3921.1355125965097</c:v>
                </c:pt>
                <c:pt idx="70">
                  <c:v>3999.55822284844</c:v>
                </c:pt>
                <c:pt idx="71">
                  <c:v>4079.5493873054088</c:v>
                </c:pt>
                <c:pt idx="72">
                  <c:v>4161.1403750515174</c:v>
                </c:pt>
                <c:pt idx="73">
                  <c:v>4244.3631825525481</c:v>
                </c:pt>
                <c:pt idx="74">
                  <c:v>4329.2504462035995</c:v>
                </c:pt>
                <c:pt idx="75">
                  <c:v>4415.8354551276716</c:v>
                </c:pt>
                <c:pt idx="76">
                  <c:v>4504.152164230225</c:v>
                </c:pt>
                <c:pt idx="77">
                  <c:v>4594.2352075148292</c:v>
                </c:pt>
                <c:pt idx="78">
                  <c:v>4686.119911665126</c:v>
                </c:pt>
                <c:pt idx="79">
                  <c:v>4779.8423098984285</c:v>
                </c:pt>
                <c:pt idx="80">
                  <c:v>4875.4391560963968</c:v>
                </c:pt>
                <c:pt idx="81">
                  <c:v>4972.9479392183248</c:v>
                </c:pt>
                <c:pt idx="82">
                  <c:v>5072.4068980026914</c:v>
                </c:pt>
                <c:pt idx="83">
                  <c:v>5173.8550359627452</c:v>
                </c:pt>
                <c:pt idx="84">
                  <c:v>5277.3321366820001</c:v>
                </c:pt>
                <c:pt idx="85">
                  <c:v>5382.8787794156406</c:v>
                </c:pt>
                <c:pt idx="86">
                  <c:v>5490.5363550039538</c:v>
                </c:pt>
                <c:pt idx="87">
                  <c:v>5600.3470821040328</c:v>
                </c:pt>
                <c:pt idx="88">
                  <c:v>5712.3540237461139</c:v>
                </c:pt>
                <c:pt idx="89">
                  <c:v>5826.6011042210366</c:v>
                </c:pt>
                <c:pt idx="90">
                  <c:v>5943.1331263054572</c:v>
                </c:pt>
                <c:pt idx="91">
                  <c:v>6061.9957888315666</c:v>
                </c:pt>
                <c:pt idx="92">
                  <c:v>6183.2357046081979</c:v>
                </c:pt>
                <c:pt idx="93">
                  <c:v>6306.900418700362</c:v>
                </c:pt>
                <c:pt idx="94">
                  <c:v>6433.0384270743698</c:v>
                </c:pt>
                <c:pt idx="95">
                  <c:v>6561.6991956158572</c:v>
                </c:pt>
                <c:pt idx="96">
                  <c:v>6692.9331795281742</c:v>
                </c:pt>
                <c:pt idx="97">
                  <c:v>6826.7918431187381</c:v>
                </c:pt>
                <c:pt idx="98">
                  <c:v>6963.3276799811129</c:v>
                </c:pt>
                <c:pt idx="99">
                  <c:v>7102.5942335807349</c:v>
                </c:pt>
                <c:pt idx="100">
                  <c:v>7244.6461182523499</c:v>
                </c:pt>
                <c:pt idx="101">
                  <c:v>7389.5390406173974</c:v>
                </c:pt>
                <c:pt idx="102">
                  <c:v>7537.3298214297456</c:v>
                </c:pt>
                <c:pt idx="103">
                  <c:v>7688.0764178583404</c:v>
                </c:pt>
                <c:pt idx="104">
                  <c:v>7841.8379462155071</c:v>
                </c:pt>
                <c:pt idx="105">
                  <c:v>7998.674705139817</c:v>
                </c:pt>
                <c:pt idx="106">
                  <c:v>8158.6481992426134</c:v>
                </c:pt>
                <c:pt idx="107">
                  <c:v>8321.8211632274651</c:v>
                </c:pt>
                <c:pt idx="108">
                  <c:v>8488.2575864920145</c:v>
                </c:pt>
                <c:pt idx="109">
                  <c:v>8658.0227382218545</c:v>
                </c:pt>
                <c:pt idx="110">
                  <c:v>8831.183192986291</c:v>
                </c:pt>
                <c:pt idx="111">
                  <c:v>9007.8068568460167</c:v>
                </c:pt>
                <c:pt idx="112">
                  <c:v>9187.9629939829374</c:v>
                </c:pt>
                <c:pt idx="113">
                  <c:v>9371.7222538625956</c:v>
                </c:pt>
                <c:pt idx="114">
                  <c:v>9559.156698939847</c:v>
                </c:pt>
                <c:pt idx="115">
                  <c:v>9750.3398329186439</c:v>
                </c:pt>
                <c:pt idx="116">
                  <c:v>9945.3466295770177</c:v>
                </c:pt>
                <c:pt idx="117">
                  <c:v>10144.253562168558</c:v>
                </c:pt>
                <c:pt idx="118">
                  <c:v>10347.138633411929</c:v>
                </c:pt>
                <c:pt idx="119">
                  <c:v>10554.081406080168</c:v>
                </c:pt>
                <c:pt idx="120">
                  <c:v>10765.163034201771</c:v>
                </c:pt>
                <c:pt idx="121">
                  <c:v>10980.466294885806</c:v>
                </c:pt>
                <c:pt idx="122">
                  <c:v>11200.075620783522</c:v>
                </c:pt>
                <c:pt idx="123">
                  <c:v>11424.077133199193</c:v>
                </c:pt>
                <c:pt idx="124">
                  <c:v>11652.558675863176</c:v>
                </c:pt>
                <c:pt idx="125">
                  <c:v>11885.60984938044</c:v>
                </c:pt>
                <c:pt idx="126">
                  <c:v>12123.32204636805</c:v>
                </c:pt>
                <c:pt idx="127">
                  <c:v>12365.788487295411</c:v>
                </c:pt>
                <c:pt idx="128">
                  <c:v>12613.104257041319</c:v>
                </c:pt>
                <c:pt idx="129">
                  <c:v>12865.366342182146</c:v>
                </c:pt>
                <c:pt idx="130">
                  <c:v>13122.673669025789</c:v>
                </c:pt>
                <c:pt idx="131">
                  <c:v>13385.127142406305</c:v>
                </c:pt>
                <c:pt idx="132">
                  <c:v>13652.829685254432</c:v>
                </c:pt>
                <c:pt idx="133">
                  <c:v>13925.88627895952</c:v>
                </c:pt>
                <c:pt idx="134">
                  <c:v>14204.404004538712</c:v>
                </c:pt>
                <c:pt idx="135">
                  <c:v>14488.492084629486</c:v>
                </c:pt>
                <c:pt idx="136">
                  <c:v>14778.261926322077</c:v>
                </c:pt>
                <c:pt idx="137">
                  <c:v>15073.827164848519</c:v>
                </c:pt>
                <c:pt idx="138">
                  <c:v>15375.30370814549</c:v>
                </c:pt>
                <c:pt idx="139">
                  <c:v>15682.809782308399</c:v>
                </c:pt>
                <c:pt idx="140">
                  <c:v>15996.465977954567</c:v>
                </c:pt>
                <c:pt idx="141">
                  <c:v>16316.395297513658</c:v>
                </c:pt>
                <c:pt idx="142">
                  <c:v>16642.723203463931</c:v>
                </c:pt>
                <c:pt idx="143">
                  <c:v>16975.577667533209</c:v>
                </c:pt>
                <c:pt idx="144">
                  <c:v>17315.089220883874</c:v>
                </c:pt>
                <c:pt idx="145">
                  <c:v>17661.391005301553</c:v>
                </c:pt>
                <c:pt idx="146">
                  <c:v>18014.618825407586</c:v>
                </c:pt>
                <c:pt idx="147">
                  <c:v>18374.911201915736</c:v>
                </c:pt>
                <c:pt idx="148">
                  <c:v>18742.409425954051</c:v>
                </c:pt>
                <c:pt idx="149">
                  <c:v>19117.257614473132</c:v>
                </c:pt>
                <c:pt idx="150">
                  <c:v>19499.602766762597</c:v>
                </c:pt>
                <c:pt idx="151">
                  <c:v>19889.59482209785</c:v>
                </c:pt>
                <c:pt idx="152">
                  <c:v>20287.386718539808</c:v>
                </c:pt>
                <c:pt idx="153">
                  <c:v>20693.134452910606</c:v>
                </c:pt>
                <c:pt idx="154">
                  <c:v>21106.997141968819</c:v>
                </c:pt>
                <c:pt idx="155">
                  <c:v>21529.137084808197</c:v>
                </c:pt>
                <c:pt idx="156">
                  <c:v>21959.719826504363</c:v>
                </c:pt>
                <c:pt idx="157">
                  <c:v>22398.914223034451</c:v>
                </c:pt>
                <c:pt idx="158">
                  <c:v>22846.89250749514</c:v>
                </c:pt>
                <c:pt idx="159">
                  <c:v>23303.830357645045</c:v>
                </c:pt>
                <c:pt idx="160">
                  <c:v>23769.906964797945</c:v>
                </c:pt>
                <c:pt idx="161">
                  <c:v>24245.305104093903</c:v>
                </c:pt>
                <c:pt idx="162">
                  <c:v>24730.21120617578</c:v>
                </c:pt>
                <c:pt idx="163">
                  <c:v>25224.815430299295</c:v>
                </c:pt>
                <c:pt idx="164">
                  <c:v>25729.311738905282</c:v>
                </c:pt>
                <c:pt idx="165">
                  <c:v>26243.89797368339</c:v>
                </c:pt>
                <c:pt idx="166">
                  <c:v>26768.77593315706</c:v>
                </c:pt>
                <c:pt idx="167">
                  <c:v>27304.151451820202</c:v>
                </c:pt>
                <c:pt idx="168">
                  <c:v>27850.234480856605</c:v>
                </c:pt>
                <c:pt idx="169">
                  <c:v>28407.239170473738</c:v>
                </c:pt>
                <c:pt idx="170">
                  <c:v>28975.383953883214</c:v>
                </c:pt>
                <c:pt idx="171">
                  <c:v>29554.89163296088</c:v>
                </c:pt>
                <c:pt idx="172">
                  <c:v>30145.9894656201</c:v>
                </c:pt>
                <c:pt idx="173">
                  <c:v>30748.909254932503</c:v>
                </c:pt>
                <c:pt idx="174">
                  <c:v>31363.887440031154</c:v>
                </c:pt>
                <c:pt idx="175">
                  <c:v>31991.165188831779</c:v>
                </c:pt>
                <c:pt idx="176">
                  <c:v>32630.988492608416</c:v>
                </c:pt>
                <c:pt idx="177">
                  <c:v>33283.608262460584</c:v>
                </c:pt>
                <c:pt idx="178">
                  <c:v>33949.280427709797</c:v>
                </c:pt>
                <c:pt idx="179">
                  <c:v>34628.266036263994</c:v>
                </c:pt>
                <c:pt idx="180">
                  <c:v>35320.831356989278</c:v>
                </c:pt>
                <c:pt idx="181">
                  <c:v>36027.247984129062</c:v>
                </c:pt>
                <c:pt idx="182">
                  <c:v>36747.792943811641</c:v>
                </c:pt>
                <c:pt idx="183">
                  <c:v>37482.748802687871</c:v>
                </c:pt>
                <c:pt idx="184">
                  <c:v>38232.403778741631</c:v>
                </c:pt>
                <c:pt idx="185">
                  <c:v>38997.051854316465</c:v>
                </c:pt>
                <c:pt idx="186">
                  <c:v>39776.992891402799</c:v>
                </c:pt>
                <c:pt idx="187">
                  <c:v>40572.532749230857</c:v>
                </c:pt>
                <c:pt idx="188">
                  <c:v>41383.983404215476</c:v>
                </c:pt>
                <c:pt idx="189">
                  <c:v>42211.663072299787</c:v>
                </c:pt>
                <c:pt idx="190">
                  <c:v>43055.896333745783</c:v>
                </c:pt>
                <c:pt idx="191">
                  <c:v>43917.014260420699</c:v>
                </c:pt>
                <c:pt idx="192">
                  <c:v>44795.354545629118</c:v>
                </c:pt>
                <c:pt idx="193">
                  <c:v>45691.261636541698</c:v>
                </c:pt>
                <c:pt idx="194">
                  <c:v>46605.086869272534</c:v>
                </c:pt>
                <c:pt idx="195">
                  <c:v>47537.188606657983</c:v>
                </c:pt>
                <c:pt idx="196">
                  <c:v>48487.932378791142</c:v>
                </c:pt>
                <c:pt idx="197">
                  <c:v>49457.691026366963</c:v>
                </c:pt>
                <c:pt idx="198">
                  <c:v>50446.844846894302</c:v>
                </c:pt>
                <c:pt idx="199">
                  <c:v>51455.781743832187</c:v>
                </c:pt>
                <c:pt idx="200">
                  <c:v>52484.897378708833</c:v>
                </c:pt>
                <c:pt idx="201">
                  <c:v>53534.595326283008</c:v>
                </c:pt>
                <c:pt idx="202">
                  <c:v>54605.287232808667</c:v>
                </c:pt>
                <c:pt idx="203">
                  <c:v>55697.392977464842</c:v>
                </c:pt>
                <c:pt idx="204">
                  <c:v>56811.340837014141</c:v>
                </c:pt>
                <c:pt idx="205">
                  <c:v>57947.567653754428</c:v>
                </c:pt>
                <c:pt idx="206">
                  <c:v>59106.51900682952</c:v>
                </c:pt>
                <c:pt idx="207">
                  <c:v>60288.649386966114</c:v>
                </c:pt>
                <c:pt idx="208">
                  <c:v>61494.422374705435</c:v>
                </c:pt>
                <c:pt idx="209">
                  <c:v>62724.310822199543</c:v>
                </c:pt>
                <c:pt idx="210">
                  <c:v>63978.797038643534</c:v>
                </c:pt>
                <c:pt idx="211">
                  <c:v>65258.372979416403</c:v>
                </c:pt>
                <c:pt idx="212">
                  <c:v>66563.540439004733</c:v>
                </c:pt>
                <c:pt idx="213">
                  <c:v>67894.811247784834</c:v>
                </c:pt>
                <c:pt idx="214">
                  <c:v>69252.707472740527</c:v>
                </c:pt>
                <c:pt idx="215">
                  <c:v>70637.761622195336</c:v>
                </c:pt>
                <c:pt idx="216">
                  <c:v>72050.516854639238</c:v>
                </c:pt>
                <c:pt idx="217">
                  <c:v>73491.527191732021</c:v>
                </c:pt>
                <c:pt idx="218">
                  <c:v>74961.357735566664</c:v>
                </c:pt>
                <c:pt idx="219">
                  <c:v>76460.584890277998</c:v>
                </c:pt>
                <c:pt idx="220">
                  <c:v>77989.796588083555</c:v>
                </c:pt>
                <c:pt idx="221">
                  <c:v>79549.592519845231</c:v>
                </c:pt>
                <c:pt idx="222">
                  <c:v>81140.584370242141</c:v>
                </c:pt>
                <c:pt idx="223">
                  <c:v>82763.396057646984</c:v>
                </c:pt>
                <c:pt idx="224">
                  <c:v>84418.66397879993</c:v>
                </c:pt>
                <c:pt idx="225">
                  <c:v>86107.037258375931</c:v>
                </c:pt>
                <c:pt idx="226">
                  <c:v>87829.178003543449</c:v>
                </c:pt>
                <c:pt idx="227">
                  <c:v>89585.761563614316</c:v>
                </c:pt>
                <c:pt idx="228">
                  <c:v>91377.476794886607</c:v>
                </c:pt>
                <c:pt idx="229">
                  <c:v>93205.026330784342</c:v>
                </c:pt>
                <c:pt idx="230">
                  <c:v>95069.126857400028</c:v>
                </c:pt>
                <c:pt idx="231">
                  <c:v>96970.509394548033</c:v>
                </c:pt>
                <c:pt idx="232">
                  <c:v>98909.91958243899</c:v>
                </c:pt>
                <c:pt idx="233">
                  <c:v>100888.11797408777</c:v>
                </c:pt>
                <c:pt idx="234">
                  <c:v>102905.88033356953</c:v>
                </c:pt>
                <c:pt idx="235">
                  <c:v>104963.99794024092</c:v>
                </c:pt>
                <c:pt idx="236">
                  <c:v>107063.27789904574</c:v>
                </c:pt>
                <c:pt idx="237">
                  <c:v>109204.54345702667</c:v>
                </c:pt>
                <c:pt idx="238">
                  <c:v>111388.6343261672</c:v>
                </c:pt>
                <c:pt idx="239">
                  <c:v>113616.40701269054</c:v>
                </c:pt>
                <c:pt idx="240">
                  <c:v>115888.73515294435</c:v>
                </c:pt>
                <c:pt idx="241">
                  <c:v>118206.50985600325</c:v>
                </c:pt>
                <c:pt idx="242">
                  <c:v>120570.64005312332</c:v>
                </c:pt>
                <c:pt idx="243">
                  <c:v>122982.05285418579</c:v>
                </c:pt>
                <c:pt idx="244">
                  <c:v>125441.69391126951</c:v>
                </c:pt>
                <c:pt idx="245">
                  <c:v>127950.52778949491</c:v>
                </c:pt>
                <c:pt idx="246">
                  <c:v>130509.5383452848</c:v>
                </c:pt>
                <c:pt idx="247">
                  <c:v>133119.72911219051</c:v>
                </c:pt>
                <c:pt idx="248">
                  <c:v>135782.12369443433</c:v>
                </c:pt>
                <c:pt idx="249">
                  <c:v>138497.76616832303</c:v>
                </c:pt>
                <c:pt idx="250">
                  <c:v>141267.7214916895</c:v>
                </c:pt>
                <c:pt idx="251">
                  <c:v>144093.0759215233</c:v>
                </c:pt>
                <c:pt idx="252">
                  <c:v>146974.93743995376</c:v>
                </c:pt>
                <c:pt idx="253">
                  <c:v>149914.43618875285</c:v>
                </c:pt>
                <c:pt idx="254">
                  <c:v>152912.72491252792</c:v>
                </c:pt>
                <c:pt idx="255">
                  <c:v>155970.97941077847</c:v>
                </c:pt>
                <c:pt idx="256">
                  <c:v>159090.39899899403</c:v>
                </c:pt>
                <c:pt idx="257">
                  <c:v>162272.2069789739</c:v>
                </c:pt>
                <c:pt idx="258">
                  <c:v>165517.65111855339</c:v>
                </c:pt>
                <c:pt idx="259">
                  <c:v>168828.00414092446</c:v>
                </c:pt>
                <c:pt idx="260">
                  <c:v>172204.56422374296</c:v>
                </c:pt>
                <c:pt idx="261">
                  <c:v>175648.65550821781</c:v>
                </c:pt>
                <c:pt idx="262">
                  <c:v>179161.62861838218</c:v>
                </c:pt>
                <c:pt idx="263">
                  <c:v>182744.86119074983</c:v>
                </c:pt>
                <c:pt idx="264">
                  <c:v>186399.75841456483</c:v>
                </c:pt>
                <c:pt idx="265">
                  <c:v>190127.75358285612</c:v>
                </c:pt>
                <c:pt idx="266">
                  <c:v>193930.30865451324</c:v>
                </c:pt>
                <c:pt idx="267">
                  <c:v>197808.9148276035</c:v>
                </c:pt>
                <c:pt idx="268">
                  <c:v>201765.09312415557</c:v>
                </c:pt>
                <c:pt idx="269">
                  <c:v>205800.39498663868</c:v>
                </c:pt>
                <c:pt idx="270">
                  <c:v>209916.40288637145</c:v>
                </c:pt>
                <c:pt idx="271">
                  <c:v>214114.73094409888</c:v>
                </c:pt>
                <c:pt idx="272">
                  <c:v>218397.02556298085</c:v>
                </c:pt>
                <c:pt idx="273">
                  <c:v>222764.96607424048</c:v>
                </c:pt>
                <c:pt idx="274">
                  <c:v>227220.26539572529</c:v>
                </c:pt>
                <c:pt idx="275">
                  <c:v>231764.6707036398</c:v>
                </c:pt>
                <c:pt idx="276">
                  <c:v>236399.9641177126</c:v>
                </c:pt>
                <c:pt idx="277">
                  <c:v>241127.96340006686</c:v>
                </c:pt>
                <c:pt idx="278">
                  <c:v>245950.52266806821</c:v>
                </c:pt>
                <c:pt idx="279">
                  <c:v>250869.53312142959</c:v>
                </c:pt>
                <c:pt idx="280">
                  <c:v>255886.92378385819</c:v>
                </c:pt>
                <c:pt idx="281">
                  <c:v>261004.66225953537</c:v>
                </c:pt>
                <c:pt idx="282">
                  <c:v>266224.75550472608</c:v>
                </c:pt>
                <c:pt idx="283">
                  <c:v>271549.25061482063</c:v>
                </c:pt>
                <c:pt idx="284">
                  <c:v>276980.23562711704</c:v>
                </c:pt>
                <c:pt idx="285">
                  <c:v>282519.84033965936</c:v>
                </c:pt>
                <c:pt idx="286">
                  <c:v>288170.23714645253</c:v>
                </c:pt>
                <c:pt idx="287">
                  <c:v>293933.64188938157</c:v>
                </c:pt>
                <c:pt idx="288">
                  <c:v>299812.31472716923</c:v>
                </c:pt>
                <c:pt idx="289">
                  <c:v>305808.56102171261</c:v>
                </c:pt>
                <c:pt idx="290">
                  <c:v>311924.73224214686</c:v>
                </c:pt>
                <c:pt idx="291">
                  <c:v>318163.22688698978</c:v>
                </c:pt>
                <c:pt idx="292">
                  <c:v>324526.49142472958</c:v>
                </c:pt>
                <c:pt idx="293">
                  <c:v>331017.02125322417</c:v>
                </c:pt>
                <c:pt idx="294">
                  <c:v>337637.36167828867</c:v>
                </c:pt>
                <c:pt idx="295">
                  <c:v>344390.10891185445</c:v>
                </c:pt>
                <c:pt idx="296">
                  <c:v>351277.91109009157</c:v>
                </c:pt>
                <c:pt idx="297">
                  <c:v>358303.46931189339</c:v>
                </c:pt>
                <c:pt idx="298">
                  <c:v>365469.53869813128</c:v>
                </c:pt>
                <c:pt idx="299">
                  <c:v>372778.92947209394</c:v>
                </c:pt>
                <c:pt idx="300">
                  <c:v>380234.50806153583</c:v>
                </c:pt>
                <c:pt idx="301">
                  <c:v>387839.19822276657</c:v>
                </c:pt>
                <c:pt idx="302">
                  <c:v>395595.98218722193</c:v>
                </c:pt>
                <c:pt idx="303">
                  <c:v>403507.90183096635</c:v>
                </c:pt>
                <c:pt idx="304">
                  <c:v>411578.05986758566</c:v>
                </c:pt>
                <c:pt idx="305">
                  <c:v>419809.62106493738</c:v>
                </c:pt>
                <c:pt idx="306">
                  <c:v>428205.81348623615</c:v>
                </c:pt>
                <c:pt idx="307">
                  <c:v>436769.92975596088</c:v>
                </c:pt>
                <c:pt idx="308">
                  <c:v>445505.32835108013</c:v>
                </c:pt>
                <c:pt idx="309">
                  <c:v>454415.43491810176</c:v>
                </c:pt>
                <c:pt idx="310">
                  <c:v>463503.74361646379</c:v>
                </c:pt>
                <c:pt idx="311">
                  <c:v>472773.8184887931</c:v>
                </c:pt>
                <c:pt idx="312">
                  <c:v>482229.29485856899</c:v>
                </c:pt>
                <c:pt idx="313">
                  <c:v>491873.88075574039</c:v>
                </c:pt>
                <c:pt idx="314">
                  <c:v>501711.35837085522</c:v>
                </c:pt>
                <c:pt idx="315">
                  <c:v>511745.58553827234</c:v>
                </c:pt>
                <c:pt idx="316">
                  <c:v>521980.49724903778</c:v>
                </c:pt>
                <c:pt idx="317">
                  <c:v>532420.10719401855</c:v>
                </c:pt>
                <c:pt idx="318">
                  <c:v>543068.50933789893</c:v>
                </c:pt>
                <c:pt idx="319">
                  <c:v>553929.87952465692</c:v>
                </c:pt>
                <c:pt idx="320">
                  <c:v>565008.47711515008</c:v>
                </c:pt>
                <c:pt idx="321">
                  <c:v>576308.64665745304</c:v>
                </c:pt>
                <c:pt idx="322">
                  <c:v>587834.81959060207</c:v>
                </c:pt>
                <c:pt idx="323">
                  <c:v>599591.51598241413</c:v>
                </c:pt>
                <c:pt idx="324">
                  <c:v>611583.34630206239</c:v>
                </c:pt>
                <c:pt idx="325">
                  <c:v>623815.01322810363</c:v>
                </c:pt>
                <c:pt idx="326">
                  <c:v>636291.31349266577</c:v>
                </c:pt>
                <c:pt idx="327">
                  <c:v>649017.13976251904</c:v>
                </c:pt>
                <c:pt idx="328">
                  <c:v>661997.4825577694</c:v>
                </c:pt>
                <c:pt idx="329">
                  <c:v>675237.43220892479</c:v>
                </c:pt>
                <c:pt idx="330">
                  <c:v>688742.18085310329</c:v>
                </c:pt>
                <c:pt idx="331">
                  <c:v>702517.02447016537</c:v>
                </c:pt>
                <c:pt idx="332">
                  <c:v>716567.36495956872</c:v>
                </c:pt>
                <c:pt idx="333">
                  <c:v>730898.71225876012</c:v>
                </c:pt>
                <c:pt idx="334">
                  <c:v>745516.68650393537</c:v>
                </c:pt>
                <c:pt idx="335">
                  <c:v>760427.02023401414</c:v>
                </c:pt>
                <c:pt idx="336">
                  <c:v>775635.56063869444</c:v>
                </c:pt>
                <c:pt idx="337">
                  <c:v>791148.27185146837</c:v>
                </c:pt>
                <c:pt idx="338">
                  <c:v>806971.23728849774</c:v>
                </c:pt>
                <c:pt idx="339">
                  <c:v>823110.66203426768</c:v>
                </c:pt>
                <c:pt idx="340">
                  <c:v>839572.87527495308</c:v>
                </c:pt>
                <c:pt idx="341">
                  <c:v>856364.33278045221</c:v>
                </c:pt>
                <c:pt idx="342">
                  <c:v>873491.61943606124</c:v>
                </c:pt>
                <c:pt idx="343">
                  <c:v>890961.45182478253</c:v>
                </c:pt>
                <c:pt idx="344">
                  <c:v>908780.6808612782</c:v>
                </c:pt>
                <c:pt idx="345">
                  <c:v>926956.29447850375</c:v>
                </c:pt>
                <c:pt idx="346">
                  <c:v>945495.42036807386</c:v>
                </c:pt>
                <c:pt idx="347">
                  <c:v>964405.32877543534</c:v>
                </c:pt>
                <c:pt idx="348">
                  <c:v>983693.43535094406</c:v>
                </c:pt>
                <c:pt idx="349">
                  <c:v>1003367.304057963</c:v>
                </c:pt>
                <c:pt idx="350">
                  <c:v>1023434.6501391223</c:v>
                </c:pt>
                <c:pt idx="351">
                  <c:v>1043903.3431419047</c:v>
                </c:pt>
                <c:pt idx="352">
                  <c:v>1064781.4100047429</c:v>
                </c:pt>
                <c:pt idx="353">
                  <c:v>1086077.0382048378</c:v>
                </c:pt>
                <c:pt idx="354">
                  <c:v>1107798.5789689347</c:v>
                </c:pt>
                <c:pt idx="355">
                  <c:v>1129954.5505483134</c:v>
                </c:pt>
                <c:pt idx="356">
                  <c:v>1152553.6415592798</c:v>
                </c:pt>
                <c:pt idx="357">
                  <c:v>1175604.7143904653</c:v>
                </c:pt>
                <c:pt idx="358">
                  <c:v>1199116.8086782745</c:v>
                </c:pt>
                <c:pt idx="359">
                  <c:v>1223099.1448518401</c:v>
                </c:pt>
                <c:pt idx="360">
                  <c:v>1247561.1277488768</c:v>
                </c:pt>
                <c:pt idx="361">
                  <c:v>1272512.3503038543</c:v>
                </c:pt>
                <c:pt idx="362">
                  <c:v>1297962.5973099314</c:v>
                </c:pt>
                <c:pt idx="363">
                  <c:v>1323921.8492561302</c:v>
                </c:pt>
                <c:pt idx="364">
                  <c:v>1350400.2862412529</c:v>
                </c:pt>
                <c:pt idx="365">
                  <c:v>1377408.2919660781</c:v>
                </c:pt>
                <c:pt idx="366">
                  <c:v>1404956.4578053998</c:v>
                </c:pt>
                <c:pt idx="367">
                  <c:v>1433055.5869615078</c:v>
                </c:pt>
                <c:pt idx="368">
                  <c:v>1461716.6987007379</c:v>
                </c:pt>
                <c:pt idx="369">
                  <c:v>1490951.0326747526</c:v>
                </c:pt>
                <c:pt idx="370">
                  <c:v>1520770.0533282477</c:v>
                </c:pt>
                <c:pt idx="371">
                  <c:v>1551185.4543948127</c:v>
                </c:pt>
                <c:pt idx="372">
                  <c:v>1582209.1634827091</c:v>
                </c:pt>
                <c:pt idx="373">
                  <c:v>1613853.3467523633</c:v>
                </c:pt>
                <c:pt idx="374">
                  <c:v>1646130.4136874105</c:v>
                </c:pt>
                <c:pt idx="375">
                  <c:v>1679053.0219611588</c:v>
                </c:pt>
                <c:pt idx="376">
                  <c:v>1712634.082400382</c:v>
                </c:pt>
                <c:pt idx="377">
                  <c:v>1746886.7640483896</c:v>
                </c:pt>
                <c:pt idx="378">
                  <c:v>1781824.4993293574</c:v>
                </c:pt>
                <c:pt idx="379">
                  <c:v>1817460.9893159445</c:v>
                </c:pt>
                <c:pt idx="380">
                  <c:v>1853810.2091022634</c:v>
                </c:pt>
                <c:pt idx="381">
                  <c:v>1890886.4132843087</c:v>
                </c:pt>
                <c:pt idx="382">
                  <c:v>1928704.1415499949</c:v>
                </c:pt>
                <c:pt idx="383">
                  <c:v>1967278.2243809949</c:v>
                </c:pt>
                <c:pt idx="384">
                  <c:v>2006623.7888686149</c:v>
                </c:pt>
                <c:pt idx="385">
                  <c:v>2046756.2646459872</c:v>
                </c:pt>
                <c:pt idx="386">
                  <c:v>2087691.389938907</c:v>
                </c:pt>
                <c:pt idx="387">
                  <c:v>2129445.217737685</c:v>
                </c:pt>
                <c:pt idx="388">
                  <c:v>2172034.1220924389</c:v>
                </c:pt>
                <c:pt idx="389">
                  <c:v>2215474.8045342877</c:v>
                </c:pt>
                <c:pt idx="390">
                  <c:v>2259784.3006249736</c:v>
                </c:pt>
                <c:pt idx="391">
                  <c:v>2304979.9866374731</c:v>
                </c:pt>
                <c:pt idx="392">
                  <c:v>2351079.5863702227</c:v>
                </c:pt>
                <c:pt idx="393">
                  <c:v>2398101.1780976271</c:v>
                </c:pt>
                <c:pt idx="394">
                  <c:v>2446063.2016595798</c:v>
                </c:pt>
                <c:pt idx="395">
                  <c:v>2494984.4656927716</c:v>
                </c:pt>
                <c:pt idx="396">
                  <c:v>2544884.1550066271</c:v>
                </c:pt>
                <c:pt idx="397">
                  <c:v>2595781.8381067598</c:v>
                </c:pt>
                <c:pt idx="398">
                  <c:v>2647697.474868895</c:v>
                </c:pt>
                <c:pt idx="399">
                  <c:v>2700651.424366273</c:v>
                </c:pt>
                <c:pt idx="400">
                  <c:v>2754664.4528535986</c:v>
                </c:pt>
                <c:pt idx="401">
                  <c:v>2809757.7419106709</c:v>
                </c:pt>
                <c:pt idx="402">
                  <c:v>2865952.8967488846</c:v>
                </c:pt>
                <c:pt idx="403">
                  <c:v>2923271.9546838622</c:v>
                </c:pt>
                <c:pt idx="404">
                  <c:v>2981737.3937775395</c:v>
                </c:pt>
                <c:pt idx="405">
                  <c:v>3041372.1416530902</c:v>
                </c:pt>
                <c:pt idx="406">
                  <c:v>3102199.584486152</c:v>
                </c:pt>
                <c:pt idx="407">
                  <c:v>3164243.576175875</c:v>
                </c:pt>
                <c:pt idx="408">
                  <c:v>3227528.4476993927</c:v>
                </c:pt>
                <c:pt idx="409">
                  <c:v>3292079.0166533808</c:v>
                </c:pt>
                <c:pt idx="410">
                  <c:v>3357920.5969864484</c:v>
                </c:pt>
                <c:pt idx="411">
                  <c:v>3425079.0089261774</c:v>
                </c:pt>
                <c:pt idx="412">
                  <c:v>3493580.5891047008</c:v>
                </c:pt>
                <c:pt idx="413">
                  <c:v>3563452.2008867948</c:v>
                </c:pt>
                <c:pt idx="414">
                  <c:v>3634721.2449045307</c:v>
                </c:pt>
                <c:pt idx="415">
                  <c:v>3707415.6698026215</c:v>
                </c:pt>
                <c:pt idx="416">
                  <c:v>3781563.9831986739</c:v>
                </c:pt>
                <c:pt idx="417">
                  <c:v>3857195.2628626474</c:v>
                </c:pt>
                <c:pt idx="418">
                  <c:v>3934339.1681199004</c:v>
                </c:pt>
                <c:pt idx="419">
                  <c:v>4013025.9514822983</c:v>
                </c:pt>
                <c:pt idx="420">
                  <c:v>4093286.4705119445</c:v>
                </c:pt>
                <c:pt idx="421">
                  <c:v>4175152.1999221835</c:v>
                </c:pt>
                <c:pt idx="422">
                  <c:v>4258655.2439206271</c:v>
                </c:pt>
                <c:pt idx="423">
                  <c:v>4343828.3487990396</c:v>
                </c:pt>
                <c:pt idx="424">
                  <c:v>4430704.9157750206</c:v>
                </c:pt>
                <c:pt idx="425">
                  <c:v>4519319.0140905213</c:v>
                </c:pt>
                <c:pt idx="426">
                  <c:v>4609705.3943723319</c:v>
                </c:pt>
                <c:pt idx="427">
                  <c:v>4701899.5022597788</c:v>
                </c:pt>
                <c:pt idx="428">
                  <c:v>4795937.4923049742</c:v>
                </c:pt>
                <c:pt idx="429">
                  <c:v>4891856.2421510741</c:v>
                </c:pt>
                <c:pt idx="430">
                  <c:v>4989693.366994096</c:v>
                </c:pt>
                <c:pt idx="431">
                  <c:v>5089487.234333978</c:v>
                </c:pt>
                <c:pt idx="432">
                  <c:v>5191276.9790206579</c:v>
                </c:pt>
                <c:pt idx="433">
                  <c:v>5295102.5186010711</c:v>
                </c:pt>
                <c:pt idx="434">
                  <c:v>5401004.5689730924</c:v>
                </c:pt>
                <c:pt idx="435">
                  <c:v>5509024.6603525542</c:v>
                </c:pt>
                <c:pt idx="436">
                  <c:v>5619205.1535596056</c:v>
                </c:pt>
                <c:pt idx="437">
                  <c:v>5731589.2566307979</c:v>
                </c:pt>
                <c:pt idx="438">
                  <c:v>5846221.0417634137</c:v>
                </c:pt>
                <c:pt idx="439">
                  <c:v>5963145.4625986824</c:v>
                </c:pt>
                <c:pt idx="440">
                  <c:v>6082408.3718506563</c:v>
                </c:pt>
                <c:pt idx="441">
                  <c:v>6204056.5392876696</c:v>
                </c:pt>
                <c:pt idx="442">
                  <c:v>6328137.6700734235</c:v>
                </c:pt>
                <c:pt idx="443">
                  <c:v>6454700.423474892</c:v>
                </c:pt>
                <c:pt idx="444">
                  <c:v>6583794.4319443898</c:v>
                </c:pt>
                <c:pt idx="445">
                  <c:v>6715470.3205832774</c:v>
                </c:pt>
                <c:pt idx="446">
                  <c:v>6849779.7269949429</c:v>
                </c:pt>
                <c:pt idx="447">
                  <c:v>6986775.3215348423</c:v>
                </c:pt>
                <c:pt idx="448">
                  <c:v>7126510.8279655389</c:v>
                </c:pt>
                <c:pt idx="449">
                  <c:v>7269041.0445248494</c:v>
                </c:pt>
                <c:pt idx="450">
                  <c:v>7414421.8654153468</c:v>
                </c:pt>
                <c:pt idx="451">
                  <c:v>7562710.3027236536</c:v>
                </c:pt>
                <c:pt idx="452">
                  <c:v>7713964.5087781269</c:v>
                </c:pt>
                <c:pt idx="453">
                  <c:v>7868243.7989536896</c:v>
                </c:pt>
                <c:pt idx="454">
                  <c:v>8025608.6749327639</c:v>
                </c:pt>
                <c:pt idx="455">
                  <c:v>8186120.8484314196</c:v>
                </c:pt>
                <c:pt idx="456">
                  <c:v>8349843.2654000483</c:v>
                </c:pt>
                <c:pt idx="457">
                  <c:v>8516840.13070805</c:v>
                </c:pt>
                <c:pt idx="458">
                  <c:v>8687176.9333222117</c:v>
                </c:pt>
                <c:pt idx="459">
                  <c:v>8860920.4719886556</c:v>
                </c:pt>
                <c:pt idx="460">
                  <c:v>9038138.881428428</c:v>
                </c:pt>
                <c:pt idx="461">
                  <c:v>9218901.6590569969</c:v>
                </c:pt>
                <c:pt idx="462">
                  <c:v>9403279.6922381371</c:v>
                </c:pt>
                <c:pt idx="463">
                  <c:v>9591345.2860828992</c:v>
                </c:pt>
                <c:pt idx="464">
                  <c:v>9783172.191804558</c:v>
                </c:pt>
                <c:pt idx="465">
                  <c:v>9978835.6356406491</c:v>
                </c:pt>
                <c:pt idx="466">
                  <c:v>10178412.348353462</c:v>
                </c:pt>
                <c:pt idx="467">
                  <c:v>10381980.595320532</c:v>
                </c:pt>
                <c:pt idx="468">
                  <c:v>10589620.207226943</c:v>
                </c:pt>
                <c:pt idx="469">
                  <c:v>10801412.611371482</c:v>
                </c:pt>
                <c:pt idx="470">
                  <c:v>11017440.863598911</c:v>
                </c:pt>
                <c:pt idx="471">
                  <c:v>11237789.680870889</c:v>
                </c:pt>
                <c:pt idx="472">
                  <c:v>11462545.474488307</c:v>
                </c:pt>
                <c:pt idx="473">
                  <c:v>11691796.383978073</c:v>
                </c:pt>
                <c:pt idx="474">
                  <c:v>11925632.311657634</c:v>
                </c:pt>
                <c:pt idx="475">
                  <c:v>12164144.957890786</c:v>
                </c:pt>
                <c:pt idx="476">
                  <c:v>12407427.857048603</c:v>
                </c:pt>
                <c:pt idx="477">
                  <c:v>12655576.414189575</c:v>
                </c:pt>
                <c:pt idx="478">
                  <c:v>12908687.942473367</c:v>
                </c:pt>
                <c:pt idx="479">
                  <c:v>13166861.701322835</c:v>
                </c:pt>
                <c:pt idx="480">
                  <c:v>13430198.935349291</c:v>
                </c:pt>
                <c:pt idx="481">
                  <c:v>13698802.914056277</c:v>
                </c:pt>
                <c:pt idx="482">
                  <c:v>13972778.972337402</c:v>
                </c:pt>
                <c:pt idx="483">
                  <c:v>14252234.55178415</c:v>
                </c:pt>
                <c:pt idx="484">
                  <c:v>14537279.242819833</c:v>
                </c:pt>
                <c:pt idx="485">
                  <c:v>14828024.827676229</c:v>
                </c:pt>
                <c:pt idx="486">
                  <c:v>15124585.324229755</c:v>
                </c:pt>
                <c:pt idx="487">
                  <c:v>15427077.03071435</c:v>
                </c:pt>
                <c:pt idx="488">
                  <c:v>15735618.571328636</c:v>
                </c:pt>
                <c:pt idx="489">
                  <c:v>16050330.942755209</c:v>
                </c:pt>
                <c:pt idx="490">
                  <c:v>16371337.561610313</c:v>
                </c:pt>
                <c:pt idx="491">
                  <c:v>16698764.31284252</c:v>
                </c:pt>
                <c:pt idx="492">
                  <c:v>17032739.599099372</c:v>
                </c:pt>
                <c:pt idx="493">
                  <c:v>17373394.391081359</c:v>
                </c:pt>
                <c:pt idx="494">
                  <c:v>17720862.278902985</c:v>
                </c:pt>
                <c:pt idx="495">
                  <c:v>18075279.524481047</c:v>
                </c:pt>
                <c:pt idx="496">
                  <c:v>18436785.114970669</c:v>
                </c:pt>
                <c:pt idx="497">
                  <c:v>18805520.817270081</c:v>
                </c:pt>
                <c:pt idx="498">
                  <c:v>19181631.233615484</c:v>
                </c:pt>
                <c:pt idx="499">
                  <c:v>19565263.858287793</c:v>
                </c:pt>
                <c:pt idx="500">
                  <c:v>19956569.135453548</c:v>
                </c:pt>
                <c:pt idx="501">
                  <c:v>20355700.518162619</c:v>
                </c:pt>
                <c:pt idx="502">
                  <c:v>20762814.52852587</c:v>
                </c:pt>
                <c:pt idx="503">
                  <c:v>21178070.819096386</c:v>
                </c:pt>
                <c:pt idx="504">
                  <c:v>21601632.235478316</c:v>
                </c:pt>
                <c:pt idx="505">
                  <c:v>22033664.880187884</c:v>
                </c:pt>
                <c:pt idx="506">
                  <c:v>22474338.177791644</c:v>
                </c:pt>
                <c:pt idx="507">
                  <c:v>22923824.941347476</c:v>
                </c:pt>
                <c:pt idx="508">
                  <c:v>23382301.440174427</c:v>
                </c:pt>
                <c:pt idx="509">
                  <c:v>23849947.468977917</c:v>
                </c:pt>
                <c:pt idx="510">
                  <c:v>24326946.418357477</c:v>
                </c:pt>
                <c:pt idx="511">
                  <c:v>24813485.346724626</c:v>
                </c:pt>
                <c:pt idx="512">
                  <c:v>25309755.053659119</c:v>
                </c:pt>
                <c:pt idx="513">
                  <c:v>25815950.154732302</c:v>
                </c:pt>
                <c:pt idx="514">
                  <c:v>26332269.157826949</c:v>
                </c:pt>
                <c:pt idx="515">
                  <c:v>26858914.540983487</c:v>
                </c:pt>
                <c:pt idx="516">
                  <c:v>27396092.831803158</c:v>
                </c:pt>
                <c:pt idx="517">
                  <c:v>27944014.68843922</c:v>
                </c:pt>
                <c:pt idx="518">
                  <c:v>28502894.982208006</c:v>
                </c:pt>
                <c:pt idx="519">
                  <c:v>29072952.881852165</c:v>
                </c:pt>
                <c:pt idx="520">
                  <c:v>29654411.939489208</c:v>
                </c:pt>
                <c:pt idx="521">
                  <c:v>30247500.178278994</c:v>
                </c:pt>
                <c:pt idx="522">
                  <c:v>30852450.181844573</c:v>
                </c:pt>
                <c:pt idx="523">
                  <c:v>31469499.185481466</c:v>
                </c:pt>
                <c:pt idx="524">
                  <c:v>32098889.169191096</c:v>
                </c:pt>
                <c:pt idx="525">
                  <c:v>32740866.95257492</c:v>
                </c:pt>
                <c:pt idx="526">
                  <c:v>33395684.29162642</c:v>
                </c:pt>
                <c:pt idx="527">
                  <c:v>34063597.977458946</c:v>
                </c:pt>
                <c:pt idx="528">
                  <c:v>34744869.937008128</c:v>
                </c:pt>
                <c:pt idx="529">
                  <c:v>35439767.335748293</c:v>
                </c:pt>
                <c:pt idx="530">
                  <c:v>36148562.682463259</c:v>
                </c:pt>
                <c:pt idx="531">
                  <c:v>36871533.936112523</c:v>
                </c:pt>
                <c:pt idx="532">
                  <c:v>37608964.614834771</c:v>
                </c:pt>
                <c:pt idx="533">
                  <c:v>38361143.907131463</c:v>
                </c:pt>
                <c:pt idx="534">
                  <c:v>39128366.785274096</c:v>
                </c:pt>
                <c:pt idx="535">
                  <c:v>39910934.120979577</c:v>
                </c:pt>
                <c:pt idx="536">
                  <c:v>40709152.803399168</c:v>
                </c:pt>
                <c:pt idx="537">
                  <c:v>41523335.859467149</c:v>
                </c:pt>
                <c:pt idx="538">
                  <c:v>42353802.576656491</c:v>
                </c:pt>
                <c:pt idx="539">
                  <c:v>43200878.628189623</c:v>
                </c:pt>
                <c:pt idx="540">
                  <c:v>44064896.200753413</c:v>
                </c:pt>
                <c:pt idx="541">
                  <c:v>44946194.124768481</c:v>
                </c:pt>
                <c:pt idx="542">
                  <c:v>45845118.007263854</c:v>
                </c:pt>
                <c:pt idx="543">
                  <c:v>46762020.367409132</c:v>
                </c:pt>
                <c:pt idx="544">
                  <c:v>47697260.774757318</c:v>
                </c:pt>
                <c:pt idx="545">
                  <c:v>48651205.990252465</c:v>
                </c:pt>
                <c:pt idx="546">
                  <c:v>49624230.110057518</c:v>
                </c:pt>
                <c:pt idx="547">
                  <c:v>50616714.712258667</c:v>
                </c:pt>
                <c:pt idx="548">
                  <c:v>51629049.006503843</c:v>
                </c:pt>
                <c:pt idx="549">
                  <c:v>52661629.986633919</c:v>
                </c:pt>
                <c:pt idx="550">
                  <c:v>53714862.586366601</c:v>
                </c:pt>
                <c:pt idx="551">
                  <c:v>54789159.838093936</c:v>
                </c:pt>
                <c:pt idx="552">
                  <c:v>55884943.034855813</c:v>
                </c:pt>
                <c:pt idx="553">
                  <c:v>57002641.895552933</c:v>
                </c:pt>
                <c:pt idx="554">
                  <c:v>58142694.733463995</c:v>
                </c:pt>
                <c:pt idx="555">
                  <c:v>59305548.628133275</c:v>
                </c:pt>
                <c:pt idx="556">
                  <c:v>60491659.600695938</c:v>
                </c:pt>
                <c:pt idx="557">
                  <c:v>61701492.792709857</c:v>
                </c:pt>
                <c:pt idx="558">
                  <c:v>62935522.648564056</c:v>
                </c:pt>
                <c:pt idx="559">
                  <c:v>64194233.101535335</c:v>
                </c:pt>
                <c:pt idx="560">
                  <c:v>65478117.76356604</c:v>
                </c:pt>
                <c:pt idx="561">
                  <c:v>66787680.118837364</c:v>
                </c:pt>
                <c:pt idx="562">
                  <c:v>68123433.721214116</c:v>
                </c:pt>
                <c:pt idx="563">
                  <c:v>69485902.395638406</c:v>
                </c:pt>
                <c:pt idx="564">
                  <c:v>70875620.443551183</c:v>
                </c:pt>
                <c:pt idx="565">
                  <c:v>72293132.852422208</c:v>
                </c:pt>
                <c:pt idx="566">
                  <c:v>73738995.509470657</c:v>
                </c:pt>
                <c:pt idx="567">
                  <c:v>75213775.419660076</c:v>
                </c:pt>
                <c:pt idx="568">
                  <c:v>76718050.928053275</c:v>
                </c:pt>
                <c:pt idx="569">
                  <c:v>78252411.94661434</c:v>
                </c:pt>
                <c:pt idx="570">
                  <c:v>79817460.185546622</c:v>
                </c:pt>
                <c:pt idx="571">
                  <c:v>81413809.38925755</c:v>
                </c:pt>
                <c:pt idx="572">
                  <c:v>83042085.577042699</c:v>
                </c:pt>
                <c:pt idx="573">
                  <c:v>84702927.288583547</c:v>
                </c:pt>
                <c:pt idx="574">
                  <c:v>86396985.83435522</c:v>
                </c:pt>
                <c:pt idx="575">
                  <c:v>88124925.551042333</c:v>
                </c:pt>
                <c:pt idx="576">
                  <c:v>89887424.062063187</c:v>
                </c:pt>
                <c:pt idx="577">
                  <c:v>91685172.543304458</c:v>
                </c:pt>
                <c:pt idx="578">
                  <c:v>93518875.994170547</c:v>
                </c:pt>
                <c:pt idx="579">
                  <c:v>95389253.514053956</c:v>
                </c:pt>
                <c:pt idx="580">
                  <c:v>97297038.584335029</c:v>
                </c:pt>
                <c:pt idx="581">
                  <c:v>99242979.356021732</c:v>
                </c:pt>
                <c:pt idx="582">
                  <c:v>101227838.94314218</c:v>
                </c:pt>
                <c:pt idx="583">
                  <c:v>103252395.72200502</c:v>
                </c:pt>
                <c:pt idx="584">
                  <c:v>105317443.63644512</c:v>
                </c:pt>
                <c:pt idx="585">
                  <c:v>107423792.50917402</c:v>
                </c:pt>
                <c:pt idx="586">
                  <c:v>109572268.35935751</c:v>
                </c:pt>
                <c:pt idx="587">
                  <c:v>111763713.72654466</c:v>
                </c:pt>
                <c:pt idx="588">
                  <c:v>113998988.00107557</c:v>
                </c:pt>
                <c:pt idx="589">
                  <c:v>116278967.76109707</c:v>
                </c:pt>
                <c:pt idx="590">
                  <c:v>118604547.11631902</c:v>
                </c:pt>
                <c:pt idx="591">
                  <c:v>120976638.0586454</c:v>
                </c:pt>
                <c:pt idx="592">
                  <c:v>123396170.8198183</c:v>
                </c:pt>
                <c:pt idx="593">
                  <c:v>125864094.23621467</c:v>
                </c:pt>
                <c:pt idx="594">
                  <c:v>128381376.12093896</c:v>
                </c:pt>
                <c:pt idx="595">
                  <c:v>130949003.64335774</c:v>
                </c:pt>
                <c:pt idx="596">
                  <c:v>133567983.71622489</c:v>
                </c:pt>
                <c:pt idx="597">
                  <c:v>136239343.39054939</c:v>
                </c:pt>
                <c:pt idx="598">
                  <c:v>138964130.25836039</c:v>
                </c:pt>
                <c:pt idx="599">
                  <c:v>141743412.8635276</c:v>
                </c:pt>
                <c:pt idx="600">
                  <c:v>144578281.12079814</c:v>
                </c:pt>
                <c:pt idx="601">
                  <c:v>147469846.7432141</c:v>
                </c:pt>
                <c:pt idx="602">
                  <c:v>150419243.67807838</c:v>
                </c:pt>
                <c:pt idx="603">
                  <c:v>153427628.55163994</c:v>
                </c:pt>
                <c:pt idx="604">
                  <c:v>156496181.12267274</c:v>
                </c:pt>
                <c:pt idx="605">
                  <c:v>159626104.74512619</c:v>
                </c:pt>
                <c:pt idx="606">
                  <c:v>162818626.8400287</c:v>
                </c:pt>
                <c:pt idx="607">
                  <c:v>166074999.37682927</c:v>
                </c:pt>
                <c:pt idx="608">
                  <c:v>169396499.36436585</c:v>
                </c:pt>
                <c:pt idx="609">
                  <c:v>172784429.35165316</c:v>
                </c:pt>
                <c:pt idx="610">
                  <c:v>176240117.93868622</c:v>
                </c:pt>
                <c:pt idx="611">
                  <c:v>179764920.29745996</c:v>
                </c:pt>
                <c:pt idx="612">
                  <c:v>183360218.70340917</c:v>
                </c:pt>
                <c:pt idx="613">
                  <c:v>187027423.07747737</c:v>
                </c:pt>
                <c:pt idx="614">
                  <c:v>190767971.53902692</c:v>
                </c:pt>
                <c:pt idx="615">
                  <c:v>194583330.96980745</c:v>
                </c:pt>
                <c:pt idx="616">
                  <c:v>198474997.5892036</c:v>
                </c:pt>
                <c:pt idx="617">
                  <c:v>202444497.54098767</c:v>
                </c:pt>
                <c:pt idx="618">
                  <c:v>206493387.49180743</c:v>
                </c:pt>
                <c:pt idx="619">
                  <c:v>210623255.24164358</c:v>
                </c:pt>
                <c:pt idx="620">
                  <c:v>214835720.34647647</c:v>
                </c:pt>
                <c:pt idx="621">
                  <c:v>219132434.75340599</c:v>
                </c:pt>
                <c:pt idx="622">
                  <c:v>223515083.44847411</c:v>
                </c:pt>
                <c:pt idx="623">
                  <c:v>227985385.11744359</c:v>
                </c:pt>
                <c:pt idx="624">
                  <c:v>232545092.81979248</c:v>
                </c:pt>
                <c:pt idx="625">
                  <c:v>237195994.67618832</c:v>
                </c:pt>
                <c:pt idx="626">
                  <c:v>241939914.5697121</c:v>
                </c:pt>
                <c:pt idx="627">
                  <c:v>246778712.86110634</c:v>
                </c:pt>
                <c:pt idx="628">
                  <c:v>251714287.11832848</c:v>
                </c:pt>
                <c:pt idx="629">
                  <c:v>256748572.86069506</c:v>
                </c:pt>
                <c:pt idx="630">
                  <c:v>261883544.31790897</c:v>
                </c:pt>
                <c:pt idx="631">
                  <c:v>267121215.20426714</c:v>
                </c:pt>
                <c:pt idx="632">
                  <c:v>272463639.50835252</c:v>
                </c:pt>
                <c:pt idx="633">
                  <c:v>277912912.29851955</c:v>
                </c:pt>
                <c:pt idx="634">
                  <c:v>283471170.54448992</c:v>
                </c:pt>
                <c:pt idx="635">
                  <c:v>289140593.95537972</c:v>
                </c:pt>
                <c:pt idx="636">
                  <c:v>294923405.83448732</c:v>
                </c:pt>
                <c:pt idx="637">
                  <c:v>300821873.95117706</c:v>
                </c:pt>
                <c:pt idx="638">
                  <c:v>306838311.43020064</c:v>
                </c:pt>
                <c:pt idx="639">
                  <c:v>312975077.65880466</c:v>
                </c:pt>
                <c:pt idx="640">
                  <c:v>319234579.21198076</c:v>
                </c:pt>
                <c:pt idx="641">
                  <c:v>325619270.79622036</c:v>
                </c:pt>
                <c:pt idx="642">
                  <c:v>332131656.21214479</c:v>
                </c:pt>
                <c:pt idx="643">
                  <c:v>338774289.33638769</c:v>
                </c:pt>
                <c:pt idx="644">
                  <c:v>345549775.12311548</c:v>
                </c:pt>
                <c:pt idx="645">
                  <c:v>352460770.62557781</c:v>
                </c:pt>
                <c:pt idx="646">
                  <c:v>359509986.03808939</c:v>
                </c:pt>
                <c:pt idx="647">
                  <c:v>366700185.75885117</c:v>
                </c:pt>
                <c:pt idx="648">
                  <c:v>374034189.47402823</c:v>
                </c:pt>
                <c:pt idx="649">
                  <c:v>381514873.2635088</c:v>
                </c:pt>
                <c:pt idx="650">
                  <c:v>389145170.72877896</c:v>
                </c:pt>
                <c:pt idx="651">
                  <c:v>396928074.14335454</c:v>
                </c:pt>
                <c:pt idx="652">
                  <c:v>404866635.62622166</c:v>
                </c:pt>
                <c:pt idx="653">
                  <c:v>412963968.33874607</c:v>
                </c:pt>
                <c:pt idx="654">
                  <c:v>421223247.70552099</c:v>
                </c:pt>
                <c:pt idx="655">
                  <c:v>429647712.65963143</c:v>
                </c:pt>
                <c:pt idx="656">
                  <c:v>438240666.91282409</c:v>
                </c:pt>
                <c:pt idx="657">
                  <c:v>447005480.25108057</c:v>
                </c:pt>
                <c:pt idx="658">
                  <c:v>455945589.85610217</c:v>
                </c:pt>
                <c:pt idx="659">
                  <c:v>465064501.65322423</c:v>
                </c:pt>
                <c:pt idx="660">
                  <c:v>474365791.68628871</c:v>
                </c:pt>
                <c:pt idx="661">
                  <c:v>483853107.52001452</c:v>
                </c:pt>
                <c:pt idx="662">
                  <c:v>493530169.67041481</c:v>
                </c:pt>
                <c:pt idx="663">
                  <c:v>503400773.0638231</c:v>
                </c:pt>
                <c:pt idx="664">
                  <c:v>513468788.52509958</c:v>
                </c:pt>
                <c:pt idx="665">
                  <c:v>523738164.29560155</c:v>
                </c:pt>
                <c:pt idx="666">
                  <c:v>534212927.58151358</c:v>
                </c:pt>
                <c:pt idx="667">
                  <c:v>544897186.1331439</c:v>
                </c:pt>
                <c:pt idx="668">
                  <c:v>555795129.85580683</c:v>
                </c:pt>
                <c:pt idx="669">
                  <c:v>566911032.45292294</c:v>
                </c:pt>
                <c:pt idx="670">
                  <c:v>578249253.1019814</c:v>
                </c:pt>
                <c:pt idx="671">
                  <c:v>589814238.16402102</c:v>
                </c:pt>
                <c:pt idx="672">
                  <c:v>601610522.92730141</c:v>
                </c:pt>
                <c:pt idx="673">
                  <c:v>613642733.38584745</c:v>
                </c:pt>
                <c:pt idx="674">
                  <c:v>625915588.05356443</c:v>
                </c:pt>
                <c:pt idx="675">
                  <c:v>638433899.81463575</c:v>
                </c:pt>
                <c:pt idx="676">
                  <c:v>651202577.81092846</c:v>
                </c:pt>
                <c:pt idx="677">
                  <c:v>664226629.36714709</c:v>
                </c:pt>
                <c:pt idx="678">
                  <c:v>677511161.95449007</c:v>
                </c:pt>
                <c:pt idx="679">
                  <c:v>691061385.19357991</c:v>
                </c:pt>
                <c:pt idx="680">
                  <c:v>704882612.89745152</c:v>
                </c:pt>
                <c:pt idx="681">
                  <c:v>718980265.15540051</c:v>
                </c:pt>
                <c:pt idx="682">
                  <c:v>733359870.45850849</c:v>
                </c:pt>
                <c:pt idx="683">
                  <c:v>748027067.86767864</c:v>
                </c:pt>
                <c:pt idx="684">
                  <c:v>762987609.22503221</c:v>
                </c:pt>
                <c:pt idx="685">
                  <c:v>778247361.4095329</c:v>
                </c:pt>
                <c:pt idx="686">
                  <c:v>793812308.63772357</c:v>
                </c:pt>
                <c:pt idx="687">
                  <c:v>809688554.81047809</c:v>
                </c:pt>
                <c:pt idx="688">
                  <c:v>825882325.90668762</c:v>
                </c:pt>
                <c:pt idx="689">
                  <c:v>842399972.42482138</c:v>
                </c:pt>
                <c:pt idx="690">
                  <c:v>859247971.87331784</c:v>
                </c:pt>
                <c:pt idx="691">
                  <c:v>876432931.31078422</c:v>
                </c:pt>
                <c:pt idx="692">
                  <c:v>893961589.93699992</c:v>
                </c:pt>
                <c:pt idx="693">
                  <c:v>911840821.73573995</c:v>
                </c:pt>
                <c:pt idx="694">
                  <c:v>930077638.17045474</c:v>
                </c:pt>
                <c:pt idx="695">
                  <c:v>948679190.93386388</c:v>
                </c:pt>
                <c:pt idx="696">
                  <c:v>967652774.75254118</c:v>
                </c:pt>
                <c:pt idx="697">
                  <c:v>987005830.24759197</c:v>
                </c:pt>
                <c:pt idx="698">
                  <c:v>1006745946.8525438</c:v>
                </c:pt>
              </c:numCache>
            </c:numRef>
          </c:xVal>
          <c:yVal>
            <c:numRef>
              <c:f>Calculations!$AE$37:$AE$735</c:f>
              <c:numCache>
                <c:formatCode>0.000E+00</c:formatCode>
                <c:ptCount val="699"/>
                <c:pt idx="0">
                  <c:v>1.390213698873227E-3</c:v>
                </c:pt>
                <c:pt idx="1">
                  <c:v>1.3902136990022855E-3</c:v>
                </c:pt>
                <c:pt idx="2">
                  <c:v>1.3902136991365581E-3</c:v>
                </c:pt>
                <c:pt idx="3">
                  <c:v>1.3902136992762551E-3</c:v>
                </c:pt>
                <c:pt idx="4">
                  <c:v>1.3902136994215957E-3</c:v>
                </c:pt>
                <c:pt idx="5">
                  <c:v>1.3902136995728083E-3</c:v>
                </c:pt>
                <c:pt idx="6">
                  <c:v>1.3902136997301299E-3</c:v>
                </c:pt>
                <c:pt idx="7">
                  <c:v>1.3902136998938071E-3</c:v>
                </c:pt>
                <c:pt idx="8">
                  <c:v>1.3902137000640969E-3</c:v>
                </c:pt>
                <c:pt idx="9">
                  <c:v>1.3902137002412666E-3</c:v>
                </c:pt>
                <c:pt idx="10">
                  <c:v>1.390213700425594E-3</c:v>
                </c:pt>
                <c:pt idx="11">
                  <c:v>1.3902137006173679E-3</c:v>
                </c:pt>
                <c:pt idx="12">
                  <c:v>1.3902137008168897E-3</c:v>
                </c:pt>
                <c:pt idx="13">
                  <c:v>1.3902137010244719E-3</c:v>
                </c:pt>
                <c:pt idx="14">
                  <c:v>1.3902137012404409E-3</c:v>
                </c:pt>
                <c:pt idx="15">
                  <c:v>1.3902137014651346E-3</c:v>
                </c:pt>
                <c:pt idx="16">
                  <c:v>1.3902137016989062E-3</c:v>
                </c:pt>
                <c:pt idx="17">
                  <c:v>1.390213701942122E-3</c:v>
                </c:pt>
                <c:pt idx="18">
                  <c:v>1.3902137021951639E-3</c:v>
                </c:pt>
                <c:pt idx="19">
                  <c:v>1.3902137024584286E-3</c:v>
                </c:pt>
                <c:pt idx="20">
                  <c:v>1.3902137027323293E-3</c:v>
                </c:pt>
                <c:pt idx="21">
                  <c:v>1.3902137030172954E-3</c:v>
                </c:pt>
                <c:pt idx="22">
                  <c:v>1.3902137033137741E-3</c:v>
                </c:pt>
                <c:pt idx="23">
                  <c:v>1.3902137036222307E-3</c:v>
                </c:pt>
                <c:pt idx="24">
                  <c:v>1.3902137039431489E-3</c:v>
                </c:pt>
                <c:pt idx="25">
                  <c:v>1.3902137042770323E-3</c:v>
                </c:pt>
                <c:pt idx="26">
                  <c:v>1.3902137046244043E-3</c:v>
                </c:pt>
                <c:pt idx="27">
                  <c:v>1.3902137049858103E-3</c:v>
                </c:pt>
                <c:pt idx="28">
                  <c:v>1.3902137053618173E-3</c:v>
                </c:pt>
                <c:pt idx="29">
                  <c:v>1.3902137057530148E-3</c:v>
                </c:pt>
                <c:pt idx="30">
                  <c:v>1.3902137061600165E-3</c:v>
                </c:pt>
                <c:pt idx="31">
                  <c:v>1.3902137065834614E-3</c:v>
                </c:pt>
                <c:pt idx="32">
                  <c:v>1.3902137070240133E-3</c:v>
                </c:pt>
                <c:pt idx="33">
                  <c:v>1.3902137074823634E-3</c:v>
                </c:pt>
                <c:pt idx="34">
                  <c:v>1.3902137079592311E-3</c:v>
                </c:pt>
                <c:pt idx="35">
                  <c:v>1.390213708455364E-3</c:v>
                </c:pt>
                <c:pt idx="36">
                  <c:v>1.3902137089715407E-3</c:v>
                </c:pt>
                <c:pt idx="37">
                  <c:v>1.3902137095085712E-3</c:v>
                </c:pt>
                <c:pt idx="38">
                  <c:v>1.3902137100672974E-3</c:v>
                </c:pt>
                <c:pt idx="39">
                  <c:v>1.3902137106485963E-3</c:v>
                </c:pt>
                <c:pt idx="40">
                  <c:v>1.3902137112533797E-3</c:v>
                </c:pt>
                <c:pt idx="41">
                  <c:v>1.3902137118825964E-3</c:v>
                </c:pt>
                <c:pt idx="42">
                  <c:v>1.3902137125372334E-3</c:v>
                </c:pt>
                <c:pt idx="43">
                  <c:v>1.3902137132183177E-3</c:v>
                </c:pt>
                <c:pt idx="44">
                  <c:v>1.3902137139269178E-3</c:v>
                </c:pt>
                <c:pt idx="45">
                  <c:v>1.3902137146641453E-3</c:v>
                </c:pt>
                <c:pt idx="46">
                  <c:v>1.3902137154311568E-3</c:v>
                </c:pt>
                <c:pt idx="47">
                  <c:v>1.3902137162291556E-3</c:v>
                </c:pt>
                <c:pt idx="48">
                  <c:v>1.3902137170593936E-3</c:v>
                </c:pt>
                <c:pt idx="49">
                  <c:v>1.3902137179231731E-3</c:v>
                </c:pt>
                <c:pt idx="50">
                  <c:v>1.3902137188218494E-3</c:v>
                </c:pt>
                <c:pt idx="51">
                  <c:v>1.3902137197568322E-3</c:v>
                </c:pt>
                <c:pt idx="52">
                  <c:v>1.3902137207295884E-3</c:v>
                </c:pt>
                <c:pt idx="53">
                  <c:v>1.3902137217416436E-3</c:v>
                </c:pt>
                <c:pt idx="54">
                  <c:v>1.3902137227945863E-3</c:v>
                </c:pt>
                <c:pt idx="55">
                  <c:v>1.3902137238900676E-3</c:v>
                </c:pt>
                <c:pt idx="56">
                  <c:v>1.3902137250298063E-3</c:v>
                </c:pt>
                <c:pt idx="57">
                  <c:v>1.3902137262155904E-3</c:v>
                </c:pt>
                <c:pt idx="58">
                  <c:v>1.3902137274492805E-3</c:v>
                </c:pt>
                <c:pt idx="59">
                  <c:v>1.3902137287328115E-3</c:v>
                </c:pt>
                <c:pt idx="60">
                  <c:v>1.390213730068197E-3</c:v>
                </c:pt>
                <c:pt idx="61">
                  <c:v>1.3902137314575323E-3</c:v>
                </c:pt>
                <c:pt idx="62">
                  <c:v>1.3902137329029967E-3</c:v>
                </c:pt>
                <c:pt idx="63">
                  <c:v>1.3902137344068578E-3</c:v>
                </c:pt>
                <c:pt idx="64">
                  <c:v>1.3902137359714749E-3</c:v>
                </c:pt>
                <c:pt idx="65">
                  <c:v>1.3902137375993026E-3</c:v>
                </c:pt>
                <c:pt idx="66">
                  <c:v>1.3902137392928944E-3</c:v>
                </c:pt>
                <c:pt idx="67">
                  <c:v>1.3902137410549073E-3</c:v>
                </c:pt>
                <c:pt idx="68">
                  <c:v>1.3902137428881056E-3</c:v>
                </c:pt>
                <c:pt idx="69">
                  <c:v>1.3902137447953651E-3</c:v>
                </c:pt>
                <c:pt idx="70">
                  <c:v>1.390213746779678E-3</c:v>
                </c:pt>
                <c:pt idx="71">
                  <c:v>1.390213748844157E-3</c:v>
                </c:pt>
                <c:pt idx="72">
                  <c:v>1.3902137509920409E-3</c:v>
                </c:pt>
                <c:pt idx="73">
                  <c:v>1.3902137532266995E-3</c:v>
                </c:pt>
                <c:pt idx="74">
                  <c:v>1.3902137555516381E-3</c:v>
                </c:pt>
                <c:pt idx="75">
                  <c:v>1.3902137579705045E-3</c:v>
                </c:pt>
                <c:pt idx="76">
                  <c:v>1.3902137604870927E-3</c:v>
                </c:pt>
                <c:pt idx="77">
                  <c:v>1.3902137631053514E-3</c:v>
                </c:pt>
                <c:pt idx="78">
                  <c:v>1.3902137658293875E-3</c:v>
                </c:pt>
                <c:pt idx="79">
                  <c:v>1.3902137686634748E-3</c:v>
                </c:pt>
                <c:pt idx="80">
                  <c:v>1.3902137716120591E-3</c:v>
                </c:pt>
                <c:pt idx="81">
                  <c:v>1.3902137746797663E-3</c:v>
                </c:pt>
                <c:pt idx="82">
                  <c:v>1.3902137778714087E-3</c:v>
                </c:pt>
                <c:pt idx="83">
                  <c:v>1.3902137811919936E-3</c:v>
                </c:pt>
                <c:pt idx="84">
                  <c:v>1.3902137846467301E-3</c:v>
                </c:pt>
                <c:pt idx="85">
                  <c:v>1.3902137882410379E-3</c:v>
                </c:pt>
                <c:pt idx="86">
                  <c:v>1.390213791980556E-3</c:v>
                </c:pt>
                <c:pt idx="87">
                  <c:v>1.3902137958711504E-3</c:v>
                </c:pt>
                <c:pt idx="88">
                  <c:v>1.3902137999189249E-3</c:v>
                </c:pt>
                <c:pt idx="89">
                  <c:v>1.3902138041302292E-3</c:v>
                </c:pt>
                <c:pt idx="90">
                  <c:v>1.3902138085116703E-3</c:v>
                </c:pt>
                <c:pt idx="91">
                  <c:v>1.3902138130701218E-3</c:v>
                </c:pt>
                <c:pt idx="92">
                  <c:v>1.3902138178127346E-3</c:v>
                </c:pt>
                <c:pt idx="93">
                  <c:v>1.3902138227469489E-3</c:v>
                </c:pt>
                <c:pt idx="94">
                  <c:v>1.3902138278805054E-3</c:v>
                </c:pt>
                <c:pt idx="95">
                  <c:v>1.3902138332214575E-3</c:v>
                </c:pt>
                <c:pt idx="96">
                  <c:v>1.3902138387781842E-3</c:v>
                </c:pt>
                <c:pt idx="97">
                  <c:v>1.3902138445594026E-3</c:v>
                </c:pt>
                <c:pt idx="98">
                  <c:v>1.3902138505741822E-3</c:v>
                </c:pt>
                <c:pt idx="99">
                  <c:v>1.3902138568319591E-3</c:v>
                </c:pt>
                <c:pt idx="100">
                  <c:v>1.3902138633425497E-3</c:v>
                </c:pt>
                <c:pt idx="101">
                  <c:v>1.3902138701161685E-3</c:v>
                </c:pt>
                <c:pt idx="102">
                  <c:v>1.3902138771634412E-3</c:v>
                </c:pt>
                <c:pt idx="103">
                  <c:v>1.3902138844954239E-3</c:v>
                </c:pt>
                <c:pt idx="104">
                  <c:v>1.3902138921236186E-3</c:v>
                </c:pt>
                <c:pt idx="105">
                  <c:v>1.3902139000599922E-3</c:v>
                </c:pt>
                <c:pt idx="106">
                  <c:v>1.3902139083169954E-3</c:v>
                </c:pt>
                <c:pt idx="107">
                  <c:v>1.3902139169075815E-3</c:v>
                </c:pt>
                <c:pt idx="108">
                  <c:v>1.390213925845227E-3</c:v>
                </c:pt>
                <c:pt idx="109">
                  <c:v>1.3902139351439535E-3</c:v>
                </c:pt>
                <c:pt idx="110">
                  <c:v>1.3902139448183483E-3</c:v>
                </c:pt>
                <c:pt idx="111">
                  <c:v>1.3902139548835886E-3</c:v>
                </c:pt>
                <c:pt idx="112">
                  <c:v>1.3902139653554648E-3</c:v>
                </c:pt>
                <c:pt idx="113">
                  <c:v>1.3902139762504045E-3</c:v>
                </c:pt>
                <c:pt idx="114">
                  <c:v>1.3902139875854999E-3</c:v>
                </c:pt>
                <c:pt idx="115">
                  <c:v>1.3902139993785328E-3</c:v>
                </c:pt>
                <c:pt idx="116">
                  <c:v>1.390214011648004E-3</c:v>
                </c:pt>
                <c:pt idx="117">
                  <c:v>1.3902140244131621E-3</c:v>
                </c:pt>
                <c:pt idx="118">
                  <c:v>1.3902140376940324E-3</c:v>
                </c:pt>
                <c:pt idx="119">
                  <c:v>1.3902140515114495E-3</c:v>
                </c:pt>
                <c:pt idx="120">
                  <c:v>1.3902140658870901E-3</c:v>
                </c:pt>
                <c:pt idx="121">
                  <c:v>1.3902140808435067E-3</c:v>
                </c:pt>
                <c:pt idx="122">
                  <c:v>1.3902140964041623E-3</c:v>
                </c:pt>
                <c:pt idx="123">
                  <c:v>1.390214112593468E-3</c:v>
                </c:pt>
                <c:pt idx="124">
                  <c:v>1.3902141294368216E-3</c:v>
                </c:pt>
                <c:pt idx="125">
                  <c:v>1.3902141469606464E-3</c:v>
                </c:pt>
                <c:pt idx="126">
                  <c:v>1.3902141651924336E-3</c:v>
                </c:pt>
                <c:pt idx="127">
                  <c:v>1.3902141841607846E-3</c:v>
                </c:pt>
                <c:pt idx="128">
                  <c:v>1.3902142038954566E-3</c:v>
                </c:pt>
                <c:pt idx="129">
                  <c:v>1.3902142244274092E-3</c:v>
                </c:pt>
                <c:pt idx="130">
                  <c:v>1.3902142457888527E-3</c:v>
                </c:pt>
                <c:pt idx="131">
                  <c:v>1.3902142680132976E-3</c:v>
                </c:pt>
                <c:pt idx="132">
                  <c:v>1.3902142911356101E-3</c:v>
                </c:pt>
                <c:pt idx="133">
                  <c:v>1.3902143151920633E-3</c:v>
                </c:pt>
                <c:pt idx="134">
                  <c:v>1.3902143402203971E-3</c:v>
                </c:pt>
                <c:pt idx="135">
                  <c:v>1.3902143662598749E-3</c:v>
                </c:pt>
                <c:pt idx="136">
                  <c:v>1.390214393351347E-3</c:v>
                </c:pt>
                <c:pt idx="137">
                  <c:v>1.3902144215373142E-3</c:v>
                </c:pt>
                <c:pt idx="138">
                  <c:v>1.3902144508619936E-3</c:v>
                </c:pt>
                <c:pt idx="139">
                  <c:v>1.3902144813713899E-3</c:v>
                </c:pt>
                <c:pt idx="140">
                  <c:v>1.3902145131133648E-3</c:v>
                </c:pt>
                <c:pt idx="141">
                  <c:v>1.3902145461377146E-3</c:v>
                </c:pt>
                <c:pt idx="142">
                  <c:v>1.3902145804962475E-3</c:v>
                </c:pt>
                <c:pt idx="143">
                  <c:v>1.3902146162428641E-3</c:v>
                </c:pt>
                <c:pt idx="144">
                  <c:v>1.390214653433643E-3</c:v>
                </c:pt>
                <c:pt idx="145">
                  <c:v>1.3902146921269283E-3</c:v>
                </c:pt>
                <c:pt idx="146">
                  <c:v>1.3902147323834213E-3</c:v>
                </c:pt>
                <c:pt idx="147">
                  <c:v>1.3902147742662753E-3</c:v>
                </c:pt>
                <c:pt idx="148">
                  <c:v>1.3902148178411955E-3</c:v>
                </c:pt>
                <c:pt idx="149">
                  <c:v>1.3902148631765407E-3</c:v>
                </c:pt>
                <c:pt idx="150">
                  <c:v>1.3902149103434324E-3</c:v>
                </c:pt>
                <c:pt idx="151">
                  <c:v>1.390214959415865E-3</c:v>
                </c:pt>
                <c:pt idx="152">
                  <c:v>1.3902150104708217E-3</c:v>
                </c:pt>
                <c:pt idx="153">
                  <c:v>1.3902150635883969E-3</c:v>
                </c:pt>
                <c:pt idx="154">
                  <c:v>1.39021511885192E-3</c:v>
                </c:pt>
                <c:pt idx="155">
                  <c:v>1.3902151763480869E-3</c:v>
                </c:pt>
                <c:pt idx="156">
                  <c:v>1.3902152361670965E-3</c:v>
                </c:pt>
                <c:pt idx="157">
                  <c:v>1.3902152984027916E-3</c:v>
                </c:pt>
                <c:pt idx="158">
                  <c:v>1.3902153631528056E-3</c:v>
                </c:pt>
                <c:pt idx="159">
                  <c:v>1.390215430518717E-3</c:v>
                </c:pt>
                <c:pt idx="160">
                  <c:v>1.3902155006062077E-3</c:v>
                </c:pt>
                <c:pt idx="161">
                  <c:v>1.3902155735252292E-3</c:v>
                </c:pt>
                <c:pt idx="162">
                  <c:v>1.3902156493901753E-3</c:v>
                </c:pt>
                <c:pt idx="163">
                  <c:v>1.3902157283200607E-3</c:v>
                </c:pt>
                <c:pt idx="164">
                  <c:v>1.3902158104387087E-3</c:v>
                </c:pt>
                <c:pt idx="165">
                  <c:v>1.3902158958749452E-3</c:v>
                </c:pt>
                <c:pt idx="166">
                  <c:v>1.3902159847627999E-3</c:v>
                </c:pt>
                <c:pt idx="167">
                  <c:v>1.3902160772417179E-3</c:v>
                </c:pt>
                <c:pt idx="168">
                  <c:v>1.3902161734567775E-3</c:v>
                </c:pt>
                <c:pt idx="169">
                  <c:v>1.3902162735589187E-3</c:v>
                </c:pt>
                <c:pt idx="170">
                  <c:v>1.3902163777051787E-3</c:v>
                </c:pt>
                <c:pt idx="171">
                  <c:v>1.3902164860589391E-3</c:v>
                </c:pt>
                <c:pt idx="172">
                  <c:v>1.3902165987901825E-3</c:v>
                </c:pt>
                <c:pt idx="173">
                  <c:v>1.3902167160757587E-3</c:v>
                </c:pt>
                <c:pt idx="174">
                  <c:v>1.3902168380996614E-3</c:v>
                </c:pt>
                <c:pt idx="175">
                  <c:v>1.3902169650533186E-3</c:v>
                </c:pt>
                <c:pt idx="176">
                  <c:v>1.3902170971358911E-3</c:v>
                </c:pt>
                <c:pt idx="177">
                  <c:v>1.3902172345545863E-3</c:v>
                </c:pt>
                <c:pt idx="178">
                  <c:v>1.3902173775249824E-3</c:v>
                </c:pt>
                <c:pt idx="179">
                  <c:v>1.3902175262713668E-3</c:v>
                </c:pt>
                <c:pt idx="180">
                  <c:v>1.3902176810270883E-3</c:v>
                </c:pt>
                <c:pt idx="181">
                  <c:v>1.3902178420349225E-3</c:v>
                </c:pt>
                <c:pt idx="182">
                  <c:v>1.3902180095474537E-3</c:v>
                </c:pt>
                <c:pt idx="183">
                  <c:v>1.3902181838274694E-3</c:v>
                </c:pt>
                <c:pt idx="184">
                  <c:v>1.390218365148375E-3</c:v>
                </c:pt>
                <c:pt idx="185">
                  <c:v>1.3902185537946197E-3</c:v>
                </c:pt>
                <c:pt idx="186">
                  <c:v>1.3902187500621456E-3</c:v>
                </c:pt>
                <c:pt idx="187">
                  <c:v>1.3902189542588502E-3</c:v>
                </c:pt>
                <c:pt idx="188">
                  <c:v>1.3902191667050697E-3</c:v>
                </c:pt>
                <c:pt idx="189">
                  <c:v>1.3902193877340821E-3</c:v>
                </c:pt>
                <c:pt idx="190">
                  <c:v>1.3902196176926293E-3</c:v>
                </c:pt>
                <c:pt idx="191">
                  <c:v>1.3902198569414614E-3</c:v>
                </c:pt>
                <c:pt idx="192">
                  <c:v>1.3902201058559028E-3</c:v>
                </c:pt>
                <c:pt idx="193">
                  <c:v>1.3902203648264401E-3</c:v>
                </c:pt>
                <c:pt idx="194">
                  <c:v>1.390220634259336E-3</c:v>
                </c:pt>
                <c:pt idx="195">
                  <c:v>1.3902209145772654E-3</c:v>
                </c:pt>
                <c:pt idx="196">
                  <c:v>1.3902212062199793E-3</c:v>
                </c:pt>
                <c:pt idx="197">
                  <c:v>1.3902215096449938E-3</c:v>
                </c:pt>
                <c:pt idx="198">
                  <c:v>1.3902218253283086E-3</c:v>
                </c:pt>
                <c:pt idx="199">
                  <c:v>1.3902221537651534E-3</c:v>
                </c:pt>
                <c:pt idx="200">
                  <c:v>1.390222495470764E-3</c:v>
                </c:pt>
                <c:pt idx="201">
                  <c:v>1.3902228509811924E-3</c:v>
                </c:pt>
                <c:pt idx="202">
                  <c:v>1.3902232208541454E-3</c:v>
                </c:pt>
                <c:pt idx="203">
                  <c:v>1.3902236056698616E-3</c:v>
                </c:pt>
                <c:pt idx="204">
                  <c:v>1.3902240060320195E-3</c:v>
                </c:pt>
                <c:pt idx="205">
                  <c:v>1.390224422568686E-3</c:v>
                </c:pt>
                <c:pt idx="206">
                  <c:v>1.3902248559333017E-3</c:v>
                </c:pt>
                <c:pt idx="207">
                  <c:v>1.3902253068057042E-3</c:v>
                </c:pt>
                <c:pt idx="208">
                  <c:v>1.3902257758931968E-3</c:v>
                </c:pt>
                <c:pt idx="209">
                  <c:v>1.3902262639316559E-3</c:v>
                </c:pt>
                <c:pt idx="210">
                  <c:v>1.3902267716866868E-3</c:v>
                </c:pt>
                <c:pt idx="211">
                  <c:v>1.3902272999548244E-3</c:v>
                </c:pt>
                <c:pt idx="212">
                  <c:v>1.3902278495647815E-3</c:v>
                </c:pt>
                <c:pt idx="213">
                  <c:v>1.3902284213787505E-3</c:v>
                </c:pt>
                <c:pt idx="214">
                  <c:v>1.3902290162937539E-3</c:v>
                </c:pt>
                <c:pt idx="215">
                  <c:v>1.3902296352430535E-3</c:v>
                </c:pt>
                <c:pt idx="216">
                  <c:v>1.3902302791976122E-3</c:v>
                </c:pt>
                <c:pt idx="217">
                  <c:v>1.3902309491676183E-3</c:v>
                </c:pt>
                <c:pt idx="218">
                  <c:v>1.3902316462040701E-3</c:v>
                </c:pt>
                <c:pt idx="219">
                  <c:v>1.3902323714004236E-3</c:v>
                </c:pt>
                <c:pt idx="220">
                  <c:v>1.3902331258943083E-3</c:v>
                </c:pt>
                <c:pt idx="221">
                  <c:v>1.3902339108693112E-3</c:v>
                </c:pt>
                <c:pt idx="222">
                  <c:v>1.390234727556834E-3</c:v>
                </c:pt>
                <c:pt idx="223">
                  <c:v>1.3902355772380233E-3</c:v>
                </c:pt>
                <c:pt idx="224">
                  <c:v>1.3902364612457814E-3</c:v>
                </c:pt>
                <c:pt idx="225">
                  <c:v>1.3902373809668565E-3</c:v>
                </c:pt>
                <c:pt idx="226">
                  <c:v>1.3902383378440169E-3</c:v>
                </c:pt>
                <c:pt idx="227">
                  <c:v>1.390239333378316E-3</c:v>
                </c:pt>
                <c:pt idx="228">
                  <c:v>1.3902403691314438E-3</c:v>
                </c:pt>
                <c:pt idx="229">
                  <c:v>1.3902414467281789E-3</c:v>
                </c:pt>
                <c:pt idx="230">
                  <c:v>1.3902425678589355E-3</c:v>
                </c:pt>
                <c:pt idx="231">
                  <c:v>1.3902437342824152E-3</c:v>
                </c:pt>
                <c:pt idx="232">
                  <c:v>1.3902449478283647E-3</c:v>
                </c:pt>
                <c:pt idx="233">
                  <c:v>1.3902462104004461E-3</c:v>
                </c:pt>
                <c:pt idx="234">
                  <c:v>1.3902475239792227E-3</c:v>
                </c:pt>
                <c:pt idx="235">
                  <c:v>1.3902488906252645E-3</c:v>
                </c:pt>
                <c:pt idx="236">
                  <c:v>1.3902503124823802E-3</c:v>
                </c:pt>
                <c:pt idx="237">
                  <c:v>1.3902517917809803E-3</c:v>
                </c:pt>
                <c:pt idx="238">
                  <c:v>1.3902533308415726E-3</c:v>
                </c:pt>
                <c:pt idx="239">
                  <c:v>1.3902549320784047E-3</c:v>
                </c:pt>
                <c:pt idx="240">
                  <c:v>1.3902565980032475E-3</c:v>
                </c:pt>
                <c:pt idx="241">
                  <c:v>1.3902583312293349E-3</c:v>
                </c:pt>
                <c:pt idx="242">
                  <c:v>1.3902601344754626E-3</c:v>
                </c:pt>
                <c:pt idx="243">
                  <c:v>1.3902620105702515E-3</c:v>
                </c:pt>
                <c:pt idx="244">
                  <c:v>1.3902639624565824E-3</c:v>
                </c:pt>
                <c:pt idx="245">
                  <c:v>1.3902659931962127E-3</c:v>
                </c:pt>
                <c:pt idx="246">
                  <c:v>1.3902681059745755E-3</c:v>
                </c:pt>
                <c:pt idx="247">
                  <c:v>1.3902703041057762E-3</c:v>
                </c:pt>
                <c:pt idx="248">
                  <c:v>1.3902725910377885E-3</c:v>
                </c:pt>
                <c:pt idx="249">
                  <c:v>1.3902749703578613E-3</c:v>
                </c:pt>
                <c:pt idx="250">
                  <c:v>1.3902774457981429E-3</c:v>
                </c:pt>
                <c:pt idx="251">
                  <c:v>1.3902800212415335E-3</c:v>
                </c:pt>
                <c:pt idx="252">
                  <c:v>1.3902827007277732E-3</c:v>
                </c:pt>
                <c:pt idx="253">
                  <c:v>1.3902854884597757E-3</c:v>
                </c:pt>
                <c:pt idx="254">
                  <c:v>1.3902883888102181E-3</c:v>
                </c:pt>
                <c:pt idx="255">
                  <c:v>1.3902914063283962E-3</c:v>
                </c:pt>
                <c:pt idx="256">
                  <c:v>1.3902945457473571E-3</c:v>
                </c:pt>
                <c:pt idx="257">
                  <c:v>1.3902978119913194E-3</c:v>
                </c:pt>
                <c:pt idx="258">
                  <c:v>1.3903012101833933E-3</c:v>
                </c:pt>
                <c:pt idx="259">
                  <c:v>1.3903047456536109E-3</c:v>
                </c:pt>
                <c:pt idx="260">
                  <c:v>1.3903084239472827E-3</c:v>
                </c:pt>
                <c:pt idx="261">
                  <c:v>1.3903122508336894E-3</c:v>
                </c:pt>
                <c:pt idx="262">
                  <c:v>1.3903162323151267E-3</c:v>
                </c:pt>
                <c:pt idx="263">
                  <c:v>1.390320374636312E-3</c:v>
                </c:pt>
                <c:pt idx="264">
                  <c:v>1.3903246842941735E-3</c:v>
                </c:pt>
                <c:pt idx="265">
                  <c:v>1.3903291680480332E-3</c:v>
                </c:pt>
                <c:pt idx="266">
                  <c:v>1.3903338329302013E-3</c:v>
                </c:pt>
                <c:pt idx="267">
                  <c:v>1.3903386862569958E-3</c:v>
                </c:pt>
                <c:pt idx="268">
                  <c:v>1.3903437356402105E-3</c:v>
                </c:pt>
                <c:pt idx="269">
                  <c:v>1.3903489889990428E-3</c:v>
                </c:pt>
                <c:pt idx="270">
                  <c:v>1.3903544545725037E-3</c:v>
                </c:pt>
                <c:pt idx="271">
                  <c:v>1.390360140932327E-3</c:v>
                </c:pt>
                <c:pt idx="272">
                  <c:v>1.3903660569964029E-3</c:v>
                </c:pt>
                <c:pt idx="273">
                  <c:v>1.3903722120427486E-3</c:v>
                </c:pt>
                <c:pt idx="274">
                  <c:v>1.3903786157240452E-3</c:v>
                </c:pt>
                <c:pt idx="275">
                  <c:v>1.3903852780827615E-3</c:v>
                </c:pt>
                <c:pt idx="276">
                  <c:v>1.3903922095668854E-3</c:v>
                </c:pt>
                <c:pt idx="277">
                  <c:v>1.3903994210462903E-3</c:v>
                </c:pt>
                <c:pt idx="278">
                  <c:v>1.390406923829763E-3</c:v>
                </c:pt>
                <c:pt idx="279">
                  <c:v>1.3904147296827159E-3</c:v>
                </c:pt>
                <c:pt idx="280">
                  <c:v>1.3904228508456148E-3</c:v>
                </c:pt>
                <c:pt idx="281">
                  <c:v>1.3904313000531478E-3</c:v>
                </c:pt>
                <c:pt idx="282">
                  <c:v>1.3904400905541689E-3</c:v>
                </c:pt>
                <c:pt idx="283">
                  <c:v>1.3904492361324443E-3</c:v>
                </c:pt>
                <c:pt idx="284">
                  <c:v>1.3904587511282334E-3</c:v>
                </c:pt>
                <c:pt idx="285">
                  <c:v>1.3904686504607425E-3</c:v>
                </c:pt>
                <c:pt idx="286">
                  <c:v>1.3904789496514793E-3</c:v>
                </c:pt>
                <c:pt idx="287">
                  <c:v>1.390489664848552E-3</c:v>
                </c:pt>
                <c:pt idx="288">
                  <c:v>1.390500812851944E-3</c:v>
                </c:pt>
                <c:pt idx="289">
                  <c:v>1.3905124111398082E-3</c:v>
                </c:pt>
                <c:pt idx="290">
                  <c:v>1.3905244778958199E-3</c:v>
                </c:pt>
                <c:pt idx="291">
                  <c:v>1.3905370320376313E-3</c:v>
                </c:pt>
                <c:pt idx="292">
                  <c:v>1.3905500932464693E-3</c:v>
                </c:pt>
                <c:pt idx="293">
                  <c:v>1.3905636819979295E-3</c:v>
                </c:pt>
                <c:pt idx="294">
                  <c:v>1.3905778195940038E-3</c:v>
                </c:pt>
                <c:pt idx="295">
                  <c:v>1.3905925281964009E-3</c:v>
                </c:pt>
                <c:pt idx="296">
                  <c:v>1.3906078308612054E-3</c:v>
                </c:pt>
                <c:pt idx="297">
                  <c:v>1.3906237515749328E-3</c:v>
                </c:pt>
                <c:pt idx="298">
                  <c:v>1.3906403152920328E-3</c:v>
                </c:pt>
                <c:pt idx="299">
                  <c:v>1.3906575479739015E-3</c:v>
                </c:pt>
                <c:pt idx="300">
                  <c:v>1.3906754766294625E-3</c:v>
                </c:pt>
                <c:pt idx="301">
                  <c:v>1.390694129357379E-3</c:v>
                </c:pt>
                <c:pt idx="302">
                  <c:v>1.3907135353899613E-3</c:v>
                </c:pt>
                <c:pt idx="303">
                  <c:v>1.3907337251388415E-3</c:v>
                </c:pt>
                <c:pt idx="304">
                  <c:v>1.3907547302424784E-3</c:v>
                </c:pt>
                <c:pt idx="305">
                  <c:v>1.3907765836155752E-3</c:v>
                </c:pt>
                <c:pt idx="306">
                  <c:v>1.3907993195004784E-3</c:v>
                </c:pt>
                <c:pt idx="307">
                  <c:v>1.3908229735206401E-3</c:v>
                </c:pt>
                <c:pt idx="308">
                  <c:v>1.3908475827362282E-3</c:v>
                </c:pt>
                <c:pt idx="309">
                  <c:v>1.3908731857019644E-3</c:v>
                </c:pt>
                <c:pt idx="310">
                  <c:v>1.3908998225272856E-3</c:v>
                </c:pt>
                <c:pt idx="311">
                  <c:v>1.3909275349389151E-3</c:v>
                </c:pt>
                <c:pt idx="312">
                  <c:v>1.3909563663459432E-3</c:v>
                </c:pt>
                <c:pt idx="313">
                  <c:v>1.3909863619075155E-3</c:v>
                </c:pt>
                <c:pt idx="314">
                  <c:v>1.3910175686032338E-3</c:v>
                </c:pt>
                <c:pt idx="315">
                  <c:v>1.3910500353063737E-3</c:v>
                </c:pt>
                <c:pt idx="316">
                  <c:v>1.3910838128600379E-3</c:v>
                </c:pt>
                <c:pt idx="317">
                  <c:v>1.3911189541563522E-3</c:v>
                </c:pt>
                <c:pt idx="318">
                  <c:v>1.3911555142188323E-3</c:v>
                </c:pt>
                <c:pt idx="319">
                  <c:v>1.3911935502880434E-3</c:v>
                </c:pt>
                <c:pt idx="320">
                  <c:v>1.3912331219106851E-3</c:v>
                </c:pt>
                <c:pt idx="321">
                  <c:v>1.3912742910322314E-3</c:v>
                </c:pt>
                <c:pt idx="322">
                  <c:v>1.3913171220932758E-3</c:v>
                </c:pt>
                <c:pt idx="323">
                  <c:v>1.3913616821297173E-3</c:v>
                </c:pt>
                <c:pt idx="324">
                  <c:v>1.3914080408769464E-3</c:v>
                </c:pt>
                <c:pt idx="325">
                  <c:v>1.3914562708781839E-3</c:v>
                </c:pt>
                <c:pt idx="326">
                  <c:v>1.3915064475971391E-3</c:v>
                </c:pt>
                <c:pt idx="327">
                  <c:v>1.3915586495351535E-3</c:v>
                </c:pt>
                <c:pt idx="328">
                  <c:v>1.3916129583530098E-3</c:v>
                </c:pt>
                <c:pt idx="329">
                  <c:v>1.3916694589975851E-3</c:v>
                </c:pt>
                <c:pt idx="330">
                  <c:v>1.3917282398335428E-3</c:v>
                </c:pt>
                <c:pt idx="331">
                  <c:v>1.391789392780255E-3</c:v>
                </c:pt>
                <c:pt idx="332">
                  <c:v>1.3918530134541618E-3</c:v>
                </c:pt>
                <c:pt idx="333">
                  <c:v>1.3919192013167809E-3</c:v>
                </c:pt>
                <c:pt idx="334">
                  <c:v>1.3919880598285855E-3</c:v>
                </c:pt>
                <c:pt idx="335">
                  <c:v>1.3920596966089775E-3</c:v>
                </c:pt>
                <c:pt idx="336">
                  <c:v>1.392134223602596E-3</c:v>
                </c:pt>
                <c:pt idx="337">
                  <c:v>1.3922117572522041E-3</c:v>
                </c:pt>
                <c:pt idx="338">
                  <c:v>1.392292418678406E-3</c:v>
                </c:pt>
                <c:pt idx="339">
                  <c:v>1.3923763338664647E-3</c:v>
                </c:pt>
                <c:pt idx="340">
                  <c:v>1.3924636338604863E-3</c:v>
                </c:pt>
                <c:pt idx="341">
                  <c:v>1.3925544549652593E-3</c:v>
                </c:pt>
                <c:pt idx="342">
                  <c:v>1.3926489389560401E-3</c:v>
                </c:pt>
                <c:pt idx="343">
                  <c:v>1.3927472332965888E-3</c:v>
                </c:pt>
                <c:pt idx="344">
                  <c:v>1.3928494913657717E-3</c:v>
                </c:pt>
                <c:pt idx="345">
                  <c:v>1.3929558726930571E-3</c:v>
                </c:pt>
                <c:pt idx="346">
                  <c:v>1.3930665432032383E-3</c:v>
                </c:pt>
                <c:pt idx="347">
                  <c:v>1.39318167547074E-3</c:v>
                </c:pt>
                <c:pt idx="348">
                  <c:v>1.3933014489838644E-3</c:v>
                </c:pt>
                <c:pt idx="349">
                  <c:v>1.3934260504193563E-3</c:v>
                </c:pt>
                <c:pt idx="350">
                  <c:v>1.3935556739276711E-3</c:v>
                </c:pt>
                <c:pt idx="351">
                  <c:v>1.3936905214293497E-3</c:v>
                </c:pt>
                <c:pt idx="352">
                  <c:v>1.3938308029229137E-3</c:v>
                </c:pt>
                <c:pt idx="353">
                  <c:v>1.3939767368047098E-3</c:v>
                </c:pt>
                <c:pt idx="354">
                  <c:v>1.3941285502011458E-3</c:v>
                </c:pt>
                <c:pt idx="355">
                  <c:v>1.3942864793137792E-3</c:v>
                </c:pt>
                <c:pt idx="356">
                  <c:v>1.3944507697777264E-3</c:v>
                </c:pt>
                <c:pt idx="357">
                  <c:v>1.3946216770338855E-3</c:v>
                </c:pt>
                <c:pt idx="358">
                  <c:v>1.3947994667154748E-3</c:v>
                </c:pt>
                <c:pt idx="359">
                  <c:v>1.3949844150494071E-3</c:v>
                </c:pt>
                <c:pt idx="360">
                  <c:v>1.3951768092730365E-3</c:v>
                </c:pt>
                <c:pt idx="361">
                  <c:v>1.3953769480668328E-3</c:v>
                </c:pt>
                <c:pt idx="362">
                  <c:v>1.395585142003551E-3</c:v>
                </c:pt>
                <c:pt idx="363">
                  <c:v>1.395801714014487E-3</c:v>
                </c:pt>
                <c:pt idx="364">
                  <c:v>1.39602699987342E-3</c:v>
                </c:pt>
                <c:pt idx="365">
                  <c:v>1.3962613486988701E-3</c:v>
                </c:pt>
                <c:pt idx="366">
                  <c:v>1.3965051234753076E-3</c:v>
                </c:pt>
                <c:pt idx="367">
                  <c:v>1.3967587015939742E-3</c:v>
                </c:pt>
                <c:pt idx="368">
                  <c:v>1.3970224754139959E-3</c:v>
                </c:pt>
                <c:pt idx="369">
                  <c:v>1.3972968528444768E-3</c:v>
                </c:pt>
                <c:pt idx="370">
                  <c:v>1.397582257948298E-3</c:v>
                </c:pt>
                <c:pt idx="371">
                  <c:v>1.3978791315683425E-3</c:v>
                </c:pt>
                <c:pt idx="372">
                  <c:v>1.3981879319769055E-3</c:v>
                </c:pt>
                <c:pt idx="373">
                  <c:v>1.3985091355490579E-3</c:v>
                </c:pt>
                <c:pt idx="374">
                  <c:v>1.398843237460745E-3</c:v>
                </c:pt>
                <c:pt idx="375">
                  <c:v>1.3991907524124338E-3</c:v>
                </c:pt>
                <c:pt idx="376">
                  <c:v>1.3995522153791256E-3</c:v>
                </c:pt>
                <c:pt idx="377">
                  <c:v>1.399928182387577E-3</c:v>
                </c:pt>
                <c:pt idx="378">
                  <c:v>1.4003192313215848E-3</c:v>
                </c:pt>
                <c:pt idx="379">
                  <c:v>1.4007259627562107E-3</c:v>
                </c:pt>
                <c:pt idx="380">
                  <c:v>1.4011490008218304E-3</c:v>
                </c:pt>
                <c:pt idx="381">
                  <c:v>1.4015889940989152E-3</c:v>
                </c:pt>
                <c:pt idx="382">
                  <c:v>1.4020466165444575E-3</c:v>
                </c:pt>
                <c:pt idx="383">
                  <c:v>1.4025225684509786E-3</c:v>
                </c:pt>
                <c:pt idx="384">
                  <c:v>1.4030175774390502E-3</c:v>
                </c:pt>
                <c:pt idx="385">
                  <c:v>1.4035323994842914E-3</c:v>
                </c:pt>
                <c:pt idx="386">
                  <c:v>1.4040678199797941E-3</c:v>
                </c:pt>
                <c:pt idx="387">
                  <c:v>1.4046246548349484E-3</c:v>
                </c:pt>
                <c:pt idx="388">
                  <c:v>1.4052037516116395E-3</c:v>
                </c:pt>
                <c:pt idx="389">
                  <c:v>1.4058059906987925E-3</c:v>
                </c:pt>
                <c:pt idx="390">
                  <c:v>1.4064322865262387E-3</c:v>
                </c:pt>
                <c:pt idx="391">
                  <c:v>1.4070835888188829E-3</c:v>
                </c:pt>
                <c:pt idx="392">
                  <c:v>1.4077608838921354E-3</c:v>
                </c:pt>
                <c:pt idx="393">
                  <c:v>1.4084651959895764E-3</c:v>
                </c:pt>
                <c:pt idx="394">
                  <c:v>1.4091975886638014E-3</c:v>
                </c:pt>
                <c:pt idx="395">
                  <c:v>1.4099591662013826E-3</c:v>
                </c:pt>
                <c:pt idx="396">
                  <c:v>1.4107510750928686E-3</c:v>
                </c:pt>
                <c:pt idx="397">
                  <c:v>1.4115745055487134E-3</c:v>
                </c:pt>
                <c:pt idx="398">
                  <c:v>1.4124306930620055E-3</c:v>
                </c:pt>
                <c:pt idx="399">
                  <c:v>1.4133209200188313E-3</c:v>
                </c:pt>
                <c:pt idx="400">
                  <c:v>1.4142465173570726E-3</c:v>
                </c:pt>
                <c:pt idx="401">
                  <c:v>1.4152088662743915E-3</c:v>
                </c:pt>
                <c:pt idx="402">
                  <c:v>1.4162093999861105E-3</c:v>
                </c:pt>
                <c:pt idx="403">
                  <c:v>1.4172496055336393E-3</c:v>
                </c:pt>
                <c:pt idx="404">
                  <c:v>1.4183310256440326E-3</c:v>
                </c:pt>
                <c:pt idx="405">
                  <c:v>1.4194552606412031E-3</c:v>
                </c:pt>
                <c:pt idx="406">
                  <c:v>1.4206239704092291E-3</c:v>
                </c:pt>
                <c:pt idx="407">
                  <c:v>1.4218388764081135E-3</c:v>
                </c:pt>
                <c:pt idx="408">
                  <c:v>1.4231017637422578E-3</c:v>
                </c:pt>
                <c:pt idx="409">
                  <c:v>1.424414483281814E-3</c:v>
                </c:pt>
                <c:pt idx="410">
                  <c:v>1.4257789538369623E-3</c:v>
                </c:pt>
                <c:pt idx="411">
                  <c:v>1.4271971643850451E-3</c:v>
                </c:pt>
                <c:pt idx="412">
                  <c:v>1.4286711763503547E-3</c:v>
                </c:pt>
                <c:pt idx="413">
                  <c:v>1.4302031259362303E-3</c:v>
                </c:pt>
                <c:pt idx="414">
                  <c:v>1.4317952265089737E-3</c:v>
                </c:pt>
                <c:pt idx="415">
                  <c:v>1.4334497710329205E-3</c:v>
                </c:pt>
                <c:pt idx="416">
                  <c:v>1.4351691345558433E-3</c:v>
                </c:pt>
                <c:pt idx="417">
                  <c:v>1.4369557767436633E-3</c:v>
                </c:pt>
                <c:pt idx="418">
                  <c:v>1.4388122444632665E-3</c:v>
                </c:pt>
                <c:pt idx="419">
                  <c:v>1.4407411744120037E-3</c:v>
                </c:pt>
                <c:pt idx="420">
                  <c:v>1.4427452957922315E-3</c:v>
                </c:pt>
                <c:pt idx="421">
                  <c:v>1.4448274330290391E-3</c:v>
                </c:pt>
                <c:pt idx="422">
                  <c:v>1.4469905085290435E-3</c:v>
                </c:pt>
                <c:pt idx="423">
                  <c:v>1.4492375454778997E-3</c:v>
                </c:pt>
                <c:pt idx="424">
                  <c:v>1.4515716706739084E-3</c:v>
                </c:pt>
                <c:pt idx="425">
                  <c:v>1.4539961173948288E-3</c:v>
                </c:pt>
                <c:pt idx="426">
                  <c:v>1.456514228294732E-3</c:v>
                </c:pt>
                <c:pt idx="427">
                  <c:v>1.4591294583274376E-3</c:v>
                </c:pt>
                <c:pt idx="428">
                  <c:v>1.4618453776927894E-3</c:v>
                </c:pt>
                <c:pt idx="429">
                  <c:v>1.4646656748017242E-3</c:v>
                </c:pt>
                <c:pt idx="430">
                  <c:v>1.4675941592557852E-3</c:v>
                </c:pt>
                <c:pt idx="431">
                  <c:v>1.4706347648364324E-3</c:v>
                </c:pt>
                <c:pt idx="432">
                  <c:v>1.4737915524991924E-3</c:v>
                </c:pt>
                <c:pt idx="433">
                  <c:v>1.4770687133673973E-3</c:v>
                </c:pt>
                <c:pt idx="434">
                  <c:v>1.4804705717199539E-3</c:v>
                </c:pt>
                <c:pt idx="435">
                  <c:v>1.4840015879673053E-3</c:v>
                </c:pt>
                <c:pt idx="436">
                  <c:v>1.487666361609461E-3</c:v>
                </c:pt>
                <c:pt idx="437">
                  <c:v>1.4914696341697081E-3</c:v>
                </c:pt>
                <c:pt idx="438">
                  <c:v>1.4954162920973639E-3</c:v>
                </c:pt>
                <c:pt idx="439">
                  <c:v>1.499511369632701E-3</c:v>
                </c:pt>
                <c:pt idx="440">
                  <c:v>1.5037600516269688E-3</c:v>
                </c:pt>
                <c:pt idx="441">
                  <c:v>1.5081676763102601E-3</c:v>
                </c:pt>
                <c:pt idx="442">
                  <c:v>1.5127397379998161E-3</c:v>
                </c:pt>
                <c:pt idx="443">
                  <c:v>1.5174818897412598E-3</c:v>
                </c:pt>
                <c:pt idx="444">
                  <c:v>1.5223999458751707E-3</c:v>
                </c:pt>
                <c:pt idx="445">
                  <c:v>1.5274998845213915E-3</c:v>
                </c:pt>
                <c:pt idx="446">
                  <c:v>1.5327878499734712E-3</c:v>
                </c:pt>
                <c:pt idx="447">
                  <c:v>1.5382701549957315E-3</c:v>
                </c:pt>
                <c:pt idx="448">
                  <c:v>1.5439532830155672E-3</c:v>
                </c:pt>
                <c:pt idx="449">
                  <c:v>1.5498438902037896E-3</c:v>
                </c:pt>
                <c:pt idx="450">
                  <c:v>1.5559488074360706E-3</c:v>
                </c:pt>
                <c:pt idx="451">
                  <c:v>1.5622750421288747E-3</c:v>
                </c:pt>
                <c:pt idx="452">
                  <c:v>1.5688297799436573E-3</c:v>
                </c:pt>
                <c:pt idx="453">
                  <c:v>1.5756203863535768E-3</c:v>
                </c:pt>
                <c:pt idx="454">
                  <c:v>1.5826544080675049E-3</c:v>
                </c:pt>
                <c:pt idx="455">
                  <c:v>1.5899395743067429E-3</c:v>
                </c:pt>
                <c:pt idx="456">
                  <c:v>1.5974837979305413E-3</c:v>
                </c:pt>
                <c:pt idx="457">
                  <c:v>1.6052951764072871E-3</c:v>
                </c:pt>
                <c:pt idx="458">
                  <c:v>1.6133819926290719E-3</c:v>
                </c:pt>
                <c:pt idx="459">
                  <c:v>1.6217527155682622E-3</c:v>
                </c:pt>
                <c:pt idx="460">
                  <c:v>1.6304160007756816E-3</c:v>
                </c:pt>
                <c:pt idx="461">
                  <c:v>1.6393806907210567E-3</c:v>
                </c:pt>
                <c:pt idx="462">
                  <c:v>1.6486558149774887E-3</c:v>
                </c:pt>
                <c:pt idx="463">
                  <c:v>1.6582505902528685E-3</c:v>
                </c:pt>
                <c:pt idx="464">
                  <c:v>1.6681744202723552E-3</c:v>
                </c:pt>
                <c:pt idx="465">
                  <c:v>1.6784368955172731E-3</c:v>
                </c:pt>
                <c:pt idx="466">
                  <c:v>1.6890477928270516E-3</c:v>
                </c:pt>
                <c:pt idx="467">
                  <c:v>1.7000170748721045E-3</c:v>
                </c:pt>
                <c:pt idx="468">
                  <c:v>1.7113548895068345E-3</c:v>
                </c:pt>
                <c:pt idx="469">
                  <c:v>1.7230715690132188E-3</c:v>
                </c:pt>
                <c:pt idx="470">
                  <c:v>1.7351776292466867E-3</c:v>
                </c:pt>
                <c:pt idx="471">
                  <c:v>1.7476837686972223E-3</c:v>
                </c:pt>
                <c:pt idx="472">
                  <c:v>1.7606008674797972E-3</c:v>
                </c:pt>
                <c:pt idx="473">
                  <c:v>1.7739399862693494E-3</c:v>
                </c:pt>
                <c:pt idx="474">
                  <c:v>1.7877123651965654E-3</c:v>
                </c:pt>
                <c:pt idx="475">
                  <c:v>1.801929422721675E-3</c:v>
                </c:pt>
                <c:pt idx="476">
                  <c:v>1.8166027545043228E-3</c:v>
                </c:pt>
                <c:pt idx="477">
                  <c:v>1.8317441322883233E-3</c:v>
                </c:pt>
                <c:pt idx="478">
                  <c:v>1.8473655028207363E-3</c:v>
                </c:pt>
                <c:pt idx="479">
                  <c:v>1.8634789868251895E-3</c:v>
                </c:pt>
                <c:pt idx="480">
                  <c:v>1.8800968780497359E-3</c:v>
                </c:pt>
                <c:pt idx="481">
                  <c:v>1.8972316424097589E-3</c:v>
                </c:pt>
                <c:pt idx="482">
                  <c:v>1.9148959172464914E-3</c:v>
                </c:pt>
                <c:pt idx="483">
                  <c:v>1.9331025107216535E-3</c:v>
                </c:pt>
                <c:pt idx="484">
                  <c:v>1.9518644013684738E-3</c:v>
                </c:pt>
                <c:pt idx="485">
                  <c:v>1.9711947378189842E-3</c:v>
                </c:pt>
                <c:pt idx="486">
                  <c:v>1.991106838726958E-3</c:v>
                </c:pt>
                <c:pt idx="487">
                  <c:v>2.0116141929051889E-3</c:v>
                </c:pt>
                <c:pt idx="488">
                  <c:v>2.0327304596950303E-3</c:v>
                </c:pt>
                <c:pt idx="489">
                  <c:v>2.0544694695851747E-3</c:v>
                </c:pt>
                <c:pt idx="490">
                  <c:v>2.0768452250956274E-3</c:v>
                </c:pt>
                <c:pt idx="491">
                  <c:v>2.0998719019416977E-3</c:v>
                </c:pt>
                <c:pt idx="492">
                  <c:v>2.1235638504915905E-3</c:v>
                </c:pt>
                <c:pt idx="493">
                  <c:v>2.1479355975299015E-3</c:v>
                </c:pt>
                <c:pt idx="494">
                  <c:v>2.1730018483379315E-3</c:v>
                </c:pt>
                <c:pt idx="495">
                  <c:v>2.1987774891003534E-3</c:v>
                </c:pt>
                <c:pt idx="496">
                  <c:v>2.2252775896463113E-3</c:v>
                </c:pt>
                <c:pt idx="497">
                  <c:v>2.2525174065315913E-3</c:v>
                </c:pt>
                <c:pt idx="498">
                  <c:v>2.2805123864670504E-3</c:v>
                </c:pt>
                <c:pt idx="499">
                  <c:v>2.3092781700970524E-3</c:v>
                </c:pt>
                <c:pt idx="500">
                  <c:v>2.3388305961302646E-3</c:v>
                </c:pt>
                <c:pt idx="501">
                  <c:v>2.3691857058238054E-3</c:v>
                </c:pt>
                <c:pt idx="502">
                  <c:v>2.4003597478204262E-3</c:v>
                </c:pt>
                <c:pt idx="503">
                  <c:v>2.4323691833371876E-3</c:v>
                </c:pt>
                <c:pt idx="504">
                  <c:v>2.4652306917029095E-3</c:v>
                </c:pt>
                <c:pt idx="505">
                  <c:v>2.4989611762406246E-3</c:v>
                </c:pt>
                <c:pt idx="506">
                  <c:v>2.533577770490264E-3</c:v>
                </c:pt>
                <c:pt idx="507">
                  <c:v>2.5690978447659397E-3</c:v>
                </c:pt>
                <c:pt idx="508">
                  <c:v>2.6055390130413827E-3</c:v>
                </c:pt>
                <c:pt idx="509">
                  <c:v>2.6429191401564508E-3</c:v>
                </c:pt>
                <c:pt idx="510">
                  <c:v>2.6812563493370271E-3</c:v>
                </c:pt>
                <c:pt idx="511">
                  <c:v>2.7205690300201725E-3</c:v>
                </c:pt>
                <c:pt idx="512">
                  <c:v>2.7608758459760508E-3</c:v>
                </c:pt>
                <c:pt idx="513">
                  <c:v>2.8021957437178663E-3</c:v>
                </c:pt>
                <c:pt idx="514">
                  <c:v>2.8445479611909205E-3</c:v>
                </c:pt>
                <c:pt idx="515">
                  <c:v>2.8879520367318212E-3</c:v>
                </c:pt>
                <c:pt idx="516">
                  <c:v>2.9324278182889059E-3</c:v>
                </c:pt>
                <c:pt idx="517">
                  <c:v>2.9779954728950549E-3</c:v>
                </c:pt>
                <c:pt idx="518">
                  <c:v>3.0246754963842723E-3</c:v>
                </c:pt>
                <c:pt idx="519">
                  <c:v>3.0724887233436584E-3</c:v>
                </c:pt>
                <c:pt idx="520">
                  <c:v>3.1214563372927331E-3</c:v>
                </c:pt>
                <c:pt idx="521">
                  <c:v>3.1715998810824559E-3</c:v>
                </c:pt>
                <c:pt idx="522">
                  <c:v>3.2229412675067229E-3</c:v>
                </c:pt>
                <c:pt idx="523">
                  <c:v>3.2755027901196039E-3</c:v>
                </c:pt>
                <c:pt idx="524">
                  <c:v>3.3293071342520844E-3</c:v>
                </c:pt>
                <c:pt idx="525">
                  <c:v>3.3843773882226559E-3</c:v>
                </c:pt>
                <c:pt idx="526">
                  <c:v>3.4407370547366325E-3</c:v>
                </c:pt>
                <c:pt idx="527">
                  <c:v>3.4984100624696913E-3</c:v>
                </c:pt>
                <c:pt idx="528">
                  <c:v>3.5574207778317239E-3</c:v>
                </c:pt>
                <c:pt idx="529">
                  <c:v>3.6177940169076898E-3</c:v>
                </c:pt>
                <c:pt idx="530">
                  <c:v>3.6795550575727961E-3</c:v>
                </c:pt>
                <c:pt idx="531">
                  <c:v>3.7427296517799202E-3</c:v>
                </c:pt>
                <c:pt idx="532">
                  <c:v>3.8073440380178018E-3</c:v>
                </c:pt>
                <c:pt idx="533">
                  <c:v>3.8734249539391433E-3</c:v>
                </c:pt>
                <c:pt idx="534">
                  <c:v>3.9409996491583128E-3</c:v>
                </c:pt>
                <c:pt idx="535">
                  <c:v>4.0100958982189541E-3</c:v>
                </c:pt>
                <c:pt idx="536">
                  <c:v>4.0807420137323278E-3</c:v>
                </c:pt>
                <c:pt idx="537">
                  <c:v>4.1529668596877664E-3</c:v>
                </c:pt>
                <c:pt idx="538">
                  <c:v>4.2267998649371322E-3</c:v>
                </c:pt>
                <c:pt idx="539">
                  <c:v>4.3022710368556738E-3</c:v>
                </c:pt>
                <c:pt idx="540">
                  <c:v>4.3794109751821349E-3</c:v>
                </c:pt>
                <c:pt idx="541">
                  <c:v>4.458250886041455E-3</c:v>
                </c:pt>
                <c:pt idx="542">
                  <c:v>4.5388225961537848E-3</c:v>
                </c:pt>
                <c:pt idx="543">
                  <c:v>4.6211585672340013E-3</c:v>
                </c:pt>
                <c:pt idx="544">
                  <c:v>4.705291910586256E-3</c:v>
                </c:pt>
                <c:pt idx="545">
                  <c:v>4.7912564018984796E-3</c:v>
                </c:pt>
                <c:pt idx="546">
                  <c:v>4.8790864962421007E-3</c:v>
                </c:pt>
                <c:pt idx="547">
                  <c:v>4.9688173432825703E-3</c:v>
                </c:pt>
                <c:pt idx="548">
                  <c:v>5.0604848027065831E-3</c:v>
                </c:pt>
                <c:pt idx="549">
                  <c:v>5.1541254598721845E-3</c:v>
                </c:pt>
                <c:pt idx="550">
                  <c:v>5.2497766416882193E-3</c:v>
                </c:pt>
                <c:pt idx="551">
                  <c:v>5.3474764327298288E-3</c:v>
                </c:pt>
                <c:pt idx="552">
                  <c:v>5.4472636915969506E-3</c:v>
                </c:pt>
                <c:pt idx="553">
                  <c:v>5.5491780675230098E-3</c:v>
                </c:pt>
                <c:pt idx="554">
                  <c:v>5.6532600172411679E-3</c:v>
                </c:pt>
                <c:pt idx="555">
                  <c:v>5.7595508221157457E-3</c:v>
                </c:pt>
                <c:pt idx="556">
                  <c:v>5.8680926055465904E-3</c:v>
                </c:pt>
                <c:pt idx="557">
                  <c:v>5.9789283506543498E-3</c:v>
                </c:pt>
                <c:pt idx="558">
                  <c:v>6.0921019182547838E-3</c:v>
                </c:pt>
                <c:pt idx="559">
                  <c:v>6.2076580651304206E-3</c:v>
                </c:pt>
                <c:pt idx="560">
                  <c:v>6.3256424626079973E-3</c:v>
                </c:pt>
                <c:pt idx="561">
                  <c:v>6.4461017154502963E-3</c:v>
                </c:pt>
                <c:pt idx="562">
                  <c:v>6.5690833810711311E-3</c:v>
                </c:pt>
                <c:pt idx="563">
                  <c:v>6.6946359890823455E-3</c:v>
                </c:pt>
                <c:pt idx="564">
                  <c:v>6.8228090611818963E-3</c:v>
                </c:pt>
                <c:pt idx="565">
                  <c:v>6.9536531313921452E-3</c:v>
                </c:pt>
                <c:pt idx="566">
                  <c:v>7.087219766657678E-3</c:v>
                </c:pt>
                <c:pt idx="567">
                  <c:v>7.2235615878120567E-3</c:v>
                </c:pt>
                <c:pt idx="568">
                  <c:v>7.3627322909230906E-3</c:v>
                </c:pt>
                <c:pt idx="569">
                  <c:v>7.5047866690262956E-3</c:v>
                </c:pt>
                <c:pt idx="570">
                  <c:v>7.649780634256362E-3</c:v>
                </c:pt>
                <c:pt idx="571">
                  <c:v>7.7977712403865971E-3</c:v>
                </c:pt>
                <c:pt idx="572">
                  <c:v>7.9488167057864233E-3</c:v>
                </c:pt>
                <c:pt idx="573">
                  <c:v>8.1029764368071439E-3</c:v>
                </c:pt>
                <c:pt idx="574">
                  <c:v>8.2603110516063557E-3</c:v>
                </c:pt>
                <c:pt idx="575">
                  <c:v>8.4208824044214921E-3</c:v>
                </c:pt>
                <c:pt idx="576">
                  <c:v>8.5847536103031488E-3</c:v>
                </c:pt>
                <c:pt idx="577">
                  <c:v>8.7519890703190092E-3</c:v>
                </c:pt>
                <c:pt idx="578">
                  <c:v>8.9226544972392328E-3</c:v>
                </c:pt>
                <c:pt idx="579">
                  <c:v>9.0968169417145316E-3</c:v>
                </c:pt>
                <c:pt idx="580">
                  <c:v>9.2745448189580481E-3</c:v>
                </c:pt>
                <c:pt idx="581">
                  <c:v>9.4559079359425677E-3</c:v>
                </c:pt>
                <c:pt idx="582">
                  <c:v>9.6409775191245908E-3</c:v>
                </c:pt>
                <c:pt idx="583">
                  <c:v>9.8298262427070453E-3</c:v>
                </c:pt>
                <c:pt idx="584">
                  <c:v>1.0022528257452574E-2</c:v>
                </c:pt>
                <c:pt idx="585">
                  <c:v>1.0219159220059513E-2</c:v>
                </c:pt>
                <c:pt idx="586">
                  <c:v>1.0419796323112868E-2</c:v>
                </c:pt>
                <c:pt idx="587">
                  <c:v>1.0624518325622808E-2</c:v>
                </c:pt>
                <c:pt idx="588">
                  <c:v>1.0833405584163333E-2</c:v>
                </c:pt>
                <c:pt idx="589">
                  <c:v>1.1046540084624096E-2</c:v>
                </c:pt>
                <c:pt idx="590">
                  <c:v>1.1264005474588413E-2</c:v>
                </c:pt>
                <c:pt idx="591">
                  <c:v>1.1485887096350839E-2</c:v>
                </c:pt>
                <c:pt idx="592">
                  <c:v>1.1712272020587876E-2</c:v>
                </c:pt>
                <c:pt idx="593">
                  <c:v>1.194324908069555E-2</c:v>
                </c:pt>
                <c:pt idx="594">
                  <c:v>1.2178908907807954E-2</c:v>
                </c:pt>
                <c:pt idx="595">
                  <c:v>1.2419343966510921E-2</c:v>
                </c:pt>
                <c:pt idx="596">
                  <c:v>1.2664648591265416E-2</c:v>
                </c:pt>
                <c:pt idx="597">
                  <c:v>1.2914919023555389E-2</c:v>
                </c:pt>
                <c:pt idx="598">
                  <c:v>1.3170253449775089E-2</c:v>
                </c:pt>
                <c:pt idx="599">
                  <c:v>1.3430752039871175E-2</c:v>
                </c:pt>
                <c:pt idx="600">
                  <c:v>1.3696516986755154E-2</c:v>
                </c:pt>
                <c:pt idx="601">
                  <c:v>1.3967652546502037E-2</c:v>
                </c:pt>
                <c:pt idx="602">
                  <c:v>1.4244265079351299E-2</c:v>
                </c:pt>
                <c:pt idx="603">
                  <c:v>1.4526463091526661E-2</c:v>
                </c:pt>
                <c:pt idx="604">
                  <c:v>1.4814357277891323E-2</c:v>
                </c:pt>
                <c:pt idx="605">
                  <c:v>1.5108060565455808E-2</c:v>
                </c:pt>
                <c:pt idx="606">
                  <c:v>1.5407688157755724E-2</c:v>
                </c:pt>
                <c:pt idx="607">
                  <c:v>1.5713357580117129E-2</c:v>
                </c:pt>
                <c:pt idx="608">
                  <c:v>1.6025188725827592E-2</c:v>
                </c:pt>
                <c:pt idx="609">
                  <c:v>1.6343303903231216E-2</c:v>
                </c:pt>
                <c:pt idx="610">
                  <c:v>1.6667827883766469E-2</c:v>
                </c:pt>
                <c:pt idx="611">
                  <c:v>1.6998887950965755E-2</c:v>
                </c:pt>
                <c:pt idx="612">
                  <c:v>1.7336613950436289E-2</c:v>
                </c:pt>
                <c:pt idx="613">
                  <c:v>1.768113834084201E-2</c:v>
                </c:pt>
                <c:pt idx="614">
                  <c:v>1.8032596245906748E-2</c:v>
                </c:pt>
                <c:pt idx="615">
                  <c:v>1.839112550745927E-2</c:v>
                </c:pt>
                <c:pt idx="616">
                  <c:v>1.8756866739541078E-2</c:v>
                </c:pt>
                <c:pt idx="617">
                  <c:v>1.9129963383598476E-2</c:v>
                </c:pt>
                <c:pt idx="618">
                  <c:v>1.9510561764780637E-2</c:v>
                </c:pt>
                <c:pt idx="619">
                  <c:v>1.9898811149365935E-2</c:v>
                </c:pt>
                <c:pt idx="620">
                  <c:v>2.0294863803339128E-2</c:v>
                </c:pt>
                <c:pt idx="621">
                  <c:v>2.0698875052142626E-2</c:v>
                </c:pt>
                <c:pt idx="622">
                  <c:v>2.1111003341625349E-2</c:v>
                </c:pt>
                <c:pt idx="623">
                  <c:v>2.1531410300213116E-2</c:v>
                </c:pt>
                <c:pt idx="624">
                  <c:v>2.1960260802325205E-2</c:v>
                </c:pt>
                <c:pt idx="625">
                  <c:v>2.2397723033061975E-2</c:v>
                </c:pt>
                <c:pt idx="626">
                  <c:v>2.2843968554189038E-2</c:v>
                </c:pt>
                <c:pt idx="627">
                  <c:v>2.3299172371443942E-2</c:v>
                </c:pt>
                <c:pt idx="628">
                  <c:v>2.3763513003191905E-2</c:v>
                </c:pt>
                <c:pt idx="629">
                  <c:v>2.4237172550457545E-2</c:v>
                </c:pt>
                <c:pt idx="630">
                  <c:v>2.4720336768360197E-2</c:v>
                </c:pt>
                <c:pt idx="631">
                  <c:v>2.5213195138980883E-2</c:v>
                </c:pt>
                <c:pt idx="632">
                  <c:v>2.5715940945689603E-2</c:v>
                </c:pt>
                <c:pt idx="633">
                  <c:v>2.6228771348962149E-2</c:v>
                </c:pt>
                <c:pt idx="634">
                  <c:v>2.6751887463716269E-2</c:v>
                </c:pt>
                <c:pt idx="635">
                  <c:v>2.7285494438197524E-2</c:v>
                </c:pt>
                <c:pt idx="636">
                  <c:v>2.7829801534445857E-2</c:v>
                </c:pt>
                <c:pt idx="637">
                  <c:v>2.8385022210374533E-2</c:v>
                </c:pt>
                <c:pt idx="638">
                  <c:v>2.8951374203493575E-2</c:v>
                </c:pt>
                <c:pt idx="639">
                  <c:v>2.95290796163107E-2</c:v>
                </c:pt>
                <c:pt idx="640">
                  <c:v>3.0118365003443223E-2</c:v>
                </c:pt>
                <c:pt idx="641">
                  <c:v>3.0719461460475134E-2</c:v>
                </c:pt>
                <c:pt idx="642">
                  <c:v>3.1332604714594293E-2</c:v>
                </c:pt>
                <c:pt idx="643">
                  <c:v>3.1958035217045239E-2</c:v>
                </c:pt>
                <c:pt idx="644">
                  <c:v>3.2595998237433983E-2</c:v>
                </c:pt>
                <c:pt idx="645">
                  <c:v>3.3246743959921783E-2</c:v>
                </c:pt>
                <c:pt idx="646">
                  <c:v>3.3910527581345586E-2</c:v>
                </c:pt>
                <c:pt idx="647">
                  <c:v>3.4587609411303816E-2</c:v>
                </c:pt>
                <c:pt idx="648">
                  <c:v>3.527825497424654E-2</c:v>
                </c:pt>
                <c:pt idx="649">
                  <c:v>3.5982735113610331E-2</c:v>
                </c:pt>
                <c:pt idx="650">
                  <c:v>3.6701326098038528E-2</c:v>
                </c:pt>
                <c:pt idx="651">
                  <c:v>3.7434309729728617E-2</c:v>
                </c:pt>
                <c:pt idx="652">
                  <c:v>3.8181973454949225E-2</c:v>
                </c:pt>
                <c:pt idx="653">
                  <c:v>3.8944610476770176E-2</c:v>
                </c:pt>
                <c:pt idx="654">
                  <c:v>3.9722519870049683E-2</c:v>
                </c:pt>
                <c:pt idx="655">
                  <c:v>4.0516006698724009E-2</c:v>
                </c:pt>
                <c:pt idx="656">
                  <c:v>4.1325382135445302E-2</c:v>
                </c:pt>
                <c:pt idx="657">
                  <c:v>4.2150963583614878E-2</c:v>
                </c:pt>
                <c:pt idx="658">
                  <c:v>4.2993074801859578E-2</c:v>
                </c:pt>
                <c:pt idx="659">
                  <c:v>4.3852046031000173E-2</c:v>
                </c:pt>
                <c:pt idx="660">
                  <c:v>4.4728214123561483E-2</c:v>
                </c:pt>
                <c:pt idx="661">
                  <c:v>4.562192267587515E-2</c:v>
                </c:pt>
                <c:pt idx="662">
                  <c:v>4.6533522162826829E-2</c:v>
                </c:pt>
                <c:pt idx="663">
                  <c:v>4.7463370075300639E-2</c:v>
                </c:pt>
                <c:pt idx="664">
                  <c:v>4.8411831060374798E-2</c:v>
                </c:pt>
                <c:pt idx="665">
                  <c:v>4.93792770643234E-2</c:v>
                </c:pt>
                <c:pt idx="666">
                  <c:v>5.0366087478480467E-2</c:v>
                </c:pt>
                <c:pt idx="667">
                  <c:v>5.1372649288023549E-2</c:v>
                </c:pt>
                <c:pt idx="668">
                  <c:v>5.2399357223735038E-2</c:v>
                </c:pt>
                <c:pt idx="669">
                  <c:v>5.3446613916800813E-2</c:v>
                </c:pt>
                <c:pt idx="670">
                  <c:v>5.4514830056707174E-2</c:v>
                </c:pt>
                <c:pt idx="671">
                  <c:v>5.5604424552297464E-2</c:v>
                </c:pt>
                <c:pt idx="672">
                  <c:v>5.6715824696052061E-2</c:v>
                </c:pt>
                <c:pt idx="673">
                  <c:v>5.7849466331655899E-2</c:v>
                </c:pt>
                <c:pt idx="674">
                  <c:v>5.9005794024919234E-2</c:v>
                </c:pt>
                <c:pt idx="675">
                  <c:v>6.0185261238118855E-2</c:v>
                </c:pt>
                <c:pt idx="676">
                  <c:v>6.1388330507827979E-2</c:v>
                </c:pt>
                <c:pt idx="677">
                  <c:v>6.2615473626304541E-2</c:v>
                </c:pt>
                <c:pt idx="678">
                  <c:v>6.3867171826509139E-2</c:v>
                </c:pt>
                <c:pt idx="679">
                  <c:v>6.5143915970825153E-2</c:v>
                </c:pt>
                <c:pt idx="680">
                  <c:v>6.6446206743555017E-2</c:v>
                </c:pt>
                <c:pt idx="681">
                  <c:v>6.7774554847268131E-2</c:v>
                </c:pt>
                <c:pt idx="682">
                  <c:v>6.9129481203077409E-2</c:v>
                </c:pt>
                <c:pt idx="683">
                  <c:v>7.0511517154923181E-2</c:v>
                </c:pt>
                <c:pt idx="684">
                  <c:v>7.1921204677944245E-2</c:v>
                </c:pt>
                <c:pt idx="685">
                  <c:v>7.3359096591018053E-2</c:v>
                </c:pt>
                <c:pt idx="686">
                  <c:v>7.4825756773553284E-2</c:v>
                </c:pt>
                <c:pt idx="687">
                  <c:v>7.6321760386619864E-2</c:v>
                </c:pt>
                <c:pt idx="688">
                  <c:v>7.7847694098502951E-2</c:v>
                </c:pt>
                <c:pt idx="689">
                  <c:v>7.9404156314769839E-2</c:v>
                </c:pt>
                <c:pt idx="690">
                  <c:v>8.0991757412939291E-2</c:v>
                </c:pt>
                <c:pt idx="691">
                  <c:v>8.261111998184606E-2</c:v>
                </c:pt>
                <c:pt idx="692">
                  <c:v>8.4262879065793814E-2</c:v>
                </c:pt>
                <c:pt idx="693">
                  <c:v>8.5947682413592769E-2</c:v>
                </c:pt>
                <c:pt idx="694">
                  <c:v>8.7666190732579405E-2</c:v>
                </c:pt>
                <c:pt idx="695">
                  <c:v>8.9419077947717751E-2</c:v>
                </c:pt>
                <c:pt idx="696">
                  <c:v>9.1207031465884242E-2</c:v>
                </c:pt>
                <c:pt idx="697">
                  <c:v>9.3030752445439471E-2</c:v>
                </c:pt>
                <c:pt idx="698">
                  <c:v>9.4890956071192689E-2</c:v>
                </c:pt>
              </c:numCache>
            </c:numRef>
          </c:yVal>
          <c:smooth val="1"/>
        </c:ser>
        <c:axId val="90114304"/>
        <c:axId val="90120576"/>
      </c:scatterChart>
      <c:valAx>
        <c:axId val="90114304"/>
        <c:scaling>
          <c:logBase val="10"/>
          <c:orientation val="minMax"/>
          <c:max val="1000000000"/>
          <c:min val="1000"/>
        </c:scaling>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Frequency (Hz)</a:t>
                </a:r>
              </a:p>
            </c:rich>
          </c:tx>
          <c:layout>
            <c:manualLayout>
              <c:xMode val="edge"/>
              <c:yMode val="edge"/>
              <c:x val="0.42941263193164697"/>
              <c:y val="0.91086344569466571"/>
            </c:manualLayout>
          </c:layout>
          <c:spPr>
            <a:noFill/>
            <a:ln w="25400">
              <a:noFill/>
            </a:ln>
          </c:spPr>
        </c:title>
        <c:numFmt formatCode="0E+0" sourceLinked="0"/>
        <c:minorTickMark val="in"/>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90120576"/>
        <c:crossesAt val="1.0000000000000002E-4"/>
        <c:crossBetween val="midCat"/>
      </c:valAx>
      <c:valAx>
        <c:axId val="90120576"/>
        <c:scaling>
          <c:logBase val="10"/>
          <c:orientation val="minMax"/>
          <c:max val="100"/>
          <c:min val="1.0000000000000007E-3"/>
        </c:scaling>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1050" b="1" i="0" u="none" strike="noStrike" baseline="0">
                    <a:solidFill>
                      <a:srgbClr val="000000"/>
                    </a:solidFill>
                    <a:latin typeface="Arial"/>
                    <a:cs typeface="Arial"/>
                  </a:rPr>
                  <a:t>Impedance (</a:t>
                </a:r>
                <a:r>
                  <a:rPr lang="el-GR" sz="1050" b="1" i="0" u="none" strike="noStrike" baseline="0">
                    <a:solidFill>
                      <a:srgbClr val="000000"/>
                    </a:solidFill>
                    <a:latin typeface="Arial"/>
                    <a:cs typeface="Arial"/>
                  </a:rPr>
                  <a:t>Ω) </a:t>
                </a:r>
              </a:p>
            </c:rich>
          </c:tx>
          <c:layout>
            <c:manualLayout>
              <c:xMode val="edge"/>
              <c:yMode val="edge"/>
              <c:x val="9.8039872675490091E-3"/>
              <c:y val="0.3008356130710248"/>
            </c:manualLayout>
          </c:layout>
          <c:spPr>
            <a:noFill/>
            <a:ln w="25400">
              <a:noFill/>
            </a:ln>
          </c:spPr>
        </c:title>
        <c:numFmt formatCode="General" sourceLinked="0"/>
        <c:minorTickMark val="in"/>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90114304"/>
        <c:crosses val="autoZero"/>
        <c:crossBetween val="midCat"/>
      </c:valAx>
      <c:spPr>
        <a:solidFill>
          <a:srgbClr val="FFFFFF"/>
        </a:solidFill>
        <a:ln w="12700">
          <a:solidFill>
            <a:srgbClr val="000000"/>
          </a:solidFill>
          <a:prstDash val="solid"/>
        </a:ln>
      </c:spPr>
    </c:plotArea>
    <c:plotVisOnly val="1"/>
    <c:dispBlanksAs val="gap"/>
  </c:chart>
  <c:spPr>
    <a:solidFill>
      <a:srgbClr val="C0C0C0"/>
    </a:solidFill>
    <a:ln w="9525">
      <a:noFill/>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033" r="0.75000000000000033" t="1" header="0.5" footer="0.5"/>
    <c:pageSetup orientation="landscape"/>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image" Target="../media/image10.pn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chart" Target="../charts/chart1.xml"/><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image" Target="../media/image13.pn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image" Target="../media/image14.pn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image" Target="../media/image1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image" Target="../media/image15.pn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19.png"/><Relationship Id="rId3" Type="http://schemas.openxmlformats.org/officeDocument/2006/relationships/image" Target="../media/image5.jpeg"/><Relationship Id="rId7" Type="http://schemas.openxmlformats.org/officeDocument/2006/relationships/image" Target="../media/image9.png"/><Relationship Id="rId12" Type="http://schemas.openxmlformats.org/officeDocument/2006/relationships/image" Target="../media/image1.png"/><Relationship Id="rId2" Type="http://schemas.openxmlformats.org/officeDocument/2006/relationships/hyperlink" Target="http://www.altera.com/" TargetMode="External"/><Relationship Id="rId16" Type="http://schemas.openxmlformats.org/officeDocument/2006/relationships/image" Target="../media/image22.png"/><Relationship Id="rId1" Type="http://schemas.openxmlformats.org/officeDocument/2006/relationships/image" Target="../media/image17.png"/><Relationship Id="rId6" Type="http://schemas.openxmlformats.org/officeDocument/2006/relationships/image" Target="../media/image7.png"/><Relationship Id="rId11" Type="http://schemas.openxmlformats.org/officeDocument/2006/relationships/image" Target="../media/image2.png"/><Relationship Id="rId5" Type="http://schemas.openxmlformats.org/officeDocument/2006/relationships/image" Target="../media/image8.png"/><Relationship Id="rId15" Type="http://schemas.openxmlformats.org/officeDocument/2006/relationships/image" Target="../media/image21.png"/><Relationship Id="rId10" Type="http://schemas.openxmlformats.org/officeDocument/2006/relationships/image" Target="../media/image4.png"/><Relationship Id="rId4" Type="http://schemas.openxmlformats.org/officeDocument/2006/relationships/image" Target="../media/image6.png"/><Relationship Id="rId9" Type="http://schemas.openxmlformats.org/officeDocument/2006/relationships/image" Target="../media/image18.png"/><Relationship Id="rId14"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chart" Target="../charts/chart2.xml"/><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jpeg"/><Relationship Id="rId5" Type="http://schemas.openxmlformats.org/officeDocument/2006/relationships/hyperlink" Target="http://www.altera.com/" TargetMode="External"/><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s>
</file>

<file path=xl/drawings/_rels/drawing17.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5" Type="http://schemas.openxmlformats.org/officeDocument/2006/relationships/image" Target="../media/image27.emf"/><Relationship Id="rId4" Type="http://schemas.openxmlformats.org/officeDocument/2006/relationships/image" Target="../media/image2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334282"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90575"/>
          <a:ext cx="57150" cy="57150"/>
        </a:xfrm>
        <a:prstGeom prst="rect">
          <a:avLst/>
        </a:prstGeom>
        <a:noFill/>
        <a:ln w="9525">
          <a:noFill/>
          <a:miter lim="800000"/>
          <a:headEnd/>
          <a:tailEnd/>
        </a:ln>
      </xdr:spPr>
    </xdr:pic>
    <xdr:clientData/>
  </xdr:twoCellAnchor>
  <xdr:twoCellAnchor editAs="oneCell">
    <xdr:from>
      <xdr:col>0</xdr:col>
      <xdr:colOff>9525</xdr:colOff>
      <xdr:row>32</xdr:row>
      <xdr:rowOff>104775</xdr:rowOff>
    </xdr:from>
    <xdr:to>
      <xdr:col>0</xdr:col>
      <xdr:colOff>66675</xdr:colOff>
      <xdr:row>33</xdr:row>
      <xdr:rowOff>0</xdr:rowOff>
    </xdr:to>
    <xdr:pic>
      <xdr:nvPicPr>
        <xdr:cNvPr id="1334283"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5457825"/>
          <a:ext cx="57150" cy="57150"/>
        </a:xfrm>
        <a:prstGeom prst="rect">
          <a:avLst/>
        </a:prstGeom>
        <a:noFill/>
        <a:ln w="9525">
          <a:noFill/>
          <a:miter lim="800000"/>
          <a:headEnd/>
          <a:tailEnd/>
        </a:ln>
      </xdr:spPr>
    </xdr:pic>
    <xdr:clientData/>
  </xdr:twoCellAnchor>
  <xdr:twoCellAnchor editAs="oneCell">
    <xdr:from>
      <xdr:col>13</xdr:col>
      <xdr:colOff>57150</xdr:colOff>
      <xdr:row>5</xdr:row>
      <xdr:rowOff>0</xdr:rowOff>
    </xdr:from>
    <xdr:to>
      <xdr:col>14</xdr:col>
      <xdr:colOff>9525</xdr:colOff>
      <xdr:row>5</xdr:row>
      <xdr:rowOff>57150</xdr:rowOff>
    </xdr:to>
    <xdr:pic>
      <xdr:nvPicPr>
        <xdr:cNvPr id="1334284"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7448550" y="790575"/>
          <a:ext cx="57150" cy="57150"/>
        </a:xfrm>
        <a:prstGeom prst="rect">
          <a:avLst/>
        </a:prstGeom>
        <a:noFill/>
        <a:ln w="9525">
          <a:noFill/>
          <a:miter lim="800000"/>
          <a:headEnd/>
          <a:tailEnd/>
        </a:ln>
      </xdr:spPr>
    </xdr:pic>
    <xdr:clientData/>
  </xdr:twoCellAnchor>
  <xdr:twoCellAnchor editAs="oneCell">
    <xdr:from>
      <xdr:col>13</xdr:col>
      <xdr:colOff>47625</xdr:colOff>
      <xdr:row>32</xdr:row>
      <xdr:rowOff>114300</xdr:rowOff>
    </xdr:from>
    <xdr:to>
      <xdr:col>14</xdr:col>
      <xdr:colOff>0</xdr:colOff>
      <xdr:row>33</xdr:row>
      <xdr:rowOff>9525</xdr:rowOff>
    </xdr:to>
    <xdr:pic>
      <xdr:nvPicPr>
        <xdr:cNvPr id="1334285"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7439025" y="546735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3</xdr:col>
      <xdr:colOff>142875</xdr:colOff>
      <xdr:row>2</xdr:row>
      <xdr:rowOff>76200</xdr:rowOff>
    </xdr:to>
    <xdr:pic>
      <xdr:nvPicPr>
        <xdr:cNvPr id="1334286"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334287"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13</xdr:col>
      <xdr:colOff>47625</xdr:colOff>
      <xdr:row>0</xdr:row>
      <xdr:rowOff>9525</xdr:rowOff>
    </xdr:from>
    <xdr:to>
      <xdr:col>14</xdr:col>
      <xdr:colOff>0</xdr:colOff>
      <xdr:row>0</xdr:row>
      <xdr:rowOff>66675</xdr:rowOff>
    </xdr:to>
    <xdr:pic>
      <xdr:nvPicPr>
        <xdr:cNvPr id="1334288"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743902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334289"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13</xdr:col>
      <xdr:colOff>47625</xdr:colOff>
      <xdr:row>3</xdr:row>
      <xdr:rowOff>0</xdr:rowOff>
    </xdr:from>
    <xdr:to>
      <xdr:col>14</xdr:col>
      <xdr:colOff>9525</xdr:colOff>
      <xdr:row>4</xdr:row>
      <xdr:rowOff>9525</xdr:rowOff>
    </xdr:to>
    <xdr:pic>
      <xdr:nvPicPr>
        <xdr:cNvPr id="1334290"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7439025" y="561975"/>
          <a:ext cx="66675" cy="19050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211770"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90575"/>
          <a:ext cx="57150" cy="57150"/>
        </a:xfrm>
        <a:prstGeom prst="rect">
          <a:avLst/>
        </a:prstGeom>
        <a:noFill/>
        <a:ln w="9525">
          <a:noFill/>
          <a:miter lim="800000"/>
          <a:headEnd/>
          <a:tailEnd/>
        </a:ln>
      </xdr:spPr>
    </xdr:pic>
    <xdr:clientData/>
  </xdr:twoCellAnchor>
  <xdr:twoCellAnchor editAs="oneCell">
    <xdr:from>
      <xdr:col>0</xdr:col>
      <xdr:colOff>9525</xdr:colOff>
      <xdr:row>127</xdr:row>
      <xdr:rowOff>114300</xdr:rowOff>
    </xdr:from>
    <xdr:to>
      <xdr:col>0</xdr:col>
      <xdr:colOff>66675</xdr:colOff>
      <xdr:row>128</xdr:row>
      <xdr:rowOff>9525</xdr:rowOff>
    </xdr:to>
    <xdr:pic>
      <xdr:nvPicPr>
        <xdr:cNvPr id="1211771"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21202650"/>
          <a:ext cx="57150" cy="57150"/>
        </a:xfrm>
        <a:prstGeom prst="rect">
          <a:avLst/>
        </a:prstGeom>
        <a:noFill/>
        <a:ln w="9525">
          <a:noFill/>
          <a:miter lim="800000"/>
          <a:headEnd/>
          <a:tailEnd/>
        </a:ln>
      </xdr:spPr>
    </xdr:pic>
    <xdr:clientData/>
  </xdr:twoCellAnchor>
  <xdr:twoCellAnchor editAs="oneCell">
    <xdr:from>
      <xdr:col>14</xdr:col>
      <xdr:colOff>57150</xdr:colOff>
      <xdr:row>5</xdr:row>
      <xdr:rowOff>0</xdr:rowOff>
    </xdr:from>
    <xdr:to>
      <xdr:col>15</xdr:col>
      <xdr:colOff>9525</xdr:colOff>
      <xdr:row>5</xdr:row>
      <xdr:rowOff>57150</xdr:rowOff>
    </xdr:to>
    <xdr:pic>
      <xdr:nvPicPr>
        <xdr:cNvPr id="1211772"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8153400" y="790575"/>
          <a:ext cx="57150" cy="57150"/>
        </a:xfrm>
        <a:prstGeom prst="rect">
          <a:avLst/>
        </a:prstGeom>
        <a:noFill/>
        <a:ln w="9525">
          <a:noFill/>
          <a:miter lim="800000"/>
          <a:headEnd/>
          <a:tailEnd/>
        </a:ln>
      </xdr:spPr>
    </xdr:pic>
    <xdr:clientData/>
  </xdr:twoCellAnchor>
  <xdr:twoCellAnchor editAs="oneCell">
    <xdr:from>
      <xdr:col>14</xdr:col>
      <xdr:colOff>57150</xdr:colOff>
      <xdr:row>127</xdr:row>
      <xdr:rowOff>114300</xdr:rowOff>
    </xdr:from>
    <xdr:to>
      <xdr:col>15</xdr:col>
      <xdr:colOff>9525</xdr:colOff>
      <xdr:row>128</xdr:row>
      <xdr:rowOff>9525</xdr:rowOff>
    </xdr:to>
    <xdr:pic>
      <xdr:nvPicPr>
        <xdr:cNvPr id="1211773"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8153400" y="2120265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3</xdr:col>
      <xdr:colOff>142875</xdr:colOff>
      <xdr:row>2</xdr:row>
      <xdr:rowOff>76200</xdr:rowOff>
    </xdr:to>
    <xdr:pic>
      <xdr:nvPicPr>
        <xdr:cNvPr id="1211774"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11775"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14</xdr:col>
      <xdr:colOff>47625</xdr:colOff>
      <xdr:row>0</xdr:row>
      <xdr:rowOff>9525</xdr:rowOff>
    </xdr:from>
    <xdr:to>
      <xdr:col>15</xdr:col>
      <xdr:colOff>0</xdr:colOff>
      <xdr:row>0</xdr:row>
      <xdr:rowOff>66675</xdr:rowOff>
    </xdr:to>
    <xdr:pic>
      <xdr:nvPicPr>
        <xdr:cNvPr id="1211776"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814387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211777"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14</xdr:col>
      <xdr:colOff>47625</xdr:colOff>
      <xdr:row>3</xdr:row>
      <xdr:rowOff>0</xdr:rowOff>
    </xdr:from>
    <xdr:to>
      <xdr:col>15</xdr:col>
      <xdr:colOff>9525</xdr:colOff>
      <xdr:row>4</xdr:row>
      <xdr:rowOff>9525</xdr:rowOff>
    </xdr:to>
    <xdr:pic>
      <xdr:nvPicPr>
        <xdr:cNvPr id="1211778"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8143875" y="561975"/>
          <a:ext cx="66675" cy="190500"/>
        </a:xfrm>
        <a:prstGeom prst="rect">
          <a:avLst/>
        </a:prstGeom>
        <a:noFill/>
        <a:ln w="9525">
          <a:noFill/>
          <a:miter lim="800000"/>
          <a:headEnd/>
          <a:tailEnd/>
        </a:ln>
      </xdr:spPr>
    </xdr:pic>
    <xdr:clientData/>
  </xdr:twoCellAnchor>
  <xdr:twoCellAnchor editAs="oneCell">
    <xdr:from>
      <xdr:col>1</xdr:col>
      <xdr:colOff>47625</xdr:colOff>
      <xdr:row>7</xdr:row>
      <xdr:rowOff>114300</xdr:rowOff>
    </xdr:from>
    <xdr:to>
      <xdr:col>14</xdr:col>
      <xdr:colOff>9525</xdr:colOff>
      <xdr:row>21</xdr:row>
      <xdr:rowOff>123825</xdr:rowOff>
    </xdr:to>
    <xdr:pic>
      <xdr:nvPicPr>
        <xdr:cNvPr id="1211779" name="Picture 37"/>
        <xdr:cNvPicPr>
          <a:picLocks noChangeAspect="1" noChangeArrowheads="1"/>
        </xdr:cNvPicPr>
      </xdr:nvPicPr>
      <xdr:blipFill>
        <a:blip xmlns:r="http://schemas.openxmlformats.org/officeDocument/2006/relationships" r:embed="rId11" cstate="print"/>
        <a:srcRect/>
        <a:stretch>
          <a:fillRect/>
        </a:stretch>
      </xdr:blipFill>
      <xdr:spPr bwMode="auto">
        <a:xfrm>
          <a:off x="123825" y="1228725"/>
          <a:ext cx="7981950" cy="22764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47625</xdr:colOff>
      <xdr:row>5</xdr:row>
      <xdr:rowOff>47625</xdr:rowOff>
    </xdr:to>
    <xdr:pic>
      <xdr:nvPicPr>
        <xdr:cNvPr id="1213258" name="Picture 149"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04850"/>
          <a:ext cx="47625" cy="47625"/>
        </a:xfrm>
        <a:prstGeom prst="rect">
          <a:avLst/>
        </a:prstGeom>
        <a:noFill/>
        <a:ln w="9525">
          <a:noFill/>
          <a:miter lim="800000"/>
          <a:headEnd/>
          <a:tailEnd/>
        </a:ln>
      </xdr:spPr>
    </xdr:pic>
    <xdr:clientData/>
  </xdr:twoCellAnchor>
  <xdr:twoCellAnchor editAs="oneCell">
    <xdr:from>
      <xdr:col>0</xdr:col>
      <xdr:colOff>0</xdr:colOff>
      <xdr:row>56</xdr:row>
      <xdr:rowOff>114300</xdr:rowOff>
    </xdr:from>
    <xdr:to>
      <xdr:col>1</xdr:col>
      <xdr:colOff>0</xdr:colOff>
      <xdr:row>57</xdr:row>
      <xdr:rowOff>9525</xdr:rowOff>
    </xdr:to>
    <xdr:pic>
      <xdr:nvPicPr>
        <xdr:cNvPr id="1213259" name="Picture 168"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0" y="9305925"/>
          <a:ext cx="57150" cy="57150"/>
        </a:xfrm>
        <a:prstGeom prst="rect">
          <a:avLst/>
        </a:prstGeom>
        <a:noFill/>
        <a:ln w="9525">
          <a:noFill/>
          <a:miter lim="800000"/>
          <a:headEnd/>
          <a:tailEnd/>
        </a:ln>
      </xdr:spPr>
    </xdr:pic>
    <xdr:clientData/>
  </xdr:twoCellAnchor>
  <xdr:twoCellAnchor editAs="oneCell">
    <xdr:from>
      <xdr:col>12</xdr:col>
      <xdr:colOff>57150</xdr:colOff>
      <xdr:row>5</xdr:row>
      <xdr:rowOff>0</xdr:rowOff>
    </xdr:from>
    <xdr:to>
      <xdr:col>13</xdr:col>
      <xdr:colOff>9525</xdr:colOff>
      <xdr:row>5</xdr:row>
      <xdr:rowOff>57150</xdr:rowOff>
    </xdr:to>
    <xdr:pic>
      <xdr:nvPicPr>
        <xdr:cNvPr id="1213260" name="Picture 169"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8467725" y="704850"/>
          <a:ext cx="57150" cy="57150"/>
        </a:xfrm>
        <a:prstGeom prst="rect">
          <a:avLst/>
        </a:prstGeom>
        <a:noFill/>
        <a:ln w="9525">
          <a:noFill/>
          <a:miter lim="800000"/>
          <a:headEnd/>
          <a:tailEnd/>
        </a:ln>
      </xdr:spPr>
    </xdr:pic>
    <xdr:clientData/>
  </xdr:twoCellAnchor>
  <xdr:twoCellAnchor editAs="oneCell">
    <xdr:from>
      <xdr:col>12</xdr:col>
      <xdr:colOff>47625</xdr:colOff>
      <xdr:row>56</xdr:row>
      <xdr:rowOff>104775</xdr:rowOff>
    </xdr:from>
    <xdr:to>
      <xdr:col>13</xdr:col>
      <xdr:colOff>0</xdr:colOff>
      <xdr:row>57</xdr:row>
      <xdr:rowOff>0</xdr:rowOff>
    </xdr:to>
    <xdr:pic>
      <xdr:nvPicPr>
        <xdr:cNvPr id="1213261" name="Picture 172"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8458200" y="929640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676275</xdr:colOff>
      <xdr:row>2</xdr:row>
      <xdr:rowOff>114300</xdr:rowOff>
    </xdr:to>
    <xdr:pic>
      <xdr:nvPicPr>
        <xdr:cNvPr id="1213262" name="Picture 177"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33350" y="76200"/>
          <a:ext cx="1295400"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1</xdr:col>
      <xdr:colOff>0</xdr:colOff>
      <xdr:row>0</xdr:row>
      <xdr:rowOff>57150</xdr:rowOff>
    </xdr:to>
    <xdr:pic>
      <xdr:nvPicPr>
        <xdr:cNvPr id="1213263" name="Picture 178"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12</xdr:col>
      <xdr:colOff>57150</xdr:colOff>
      <xdr:row>0</xdr:row>
      <xdr:rowOff>0</xdr:rowOff>
    </xdr:from>
    <xdr:to>
      <xdr:col>13</xdr:col>
      <xdr:colOff>9525</xdr:colOff>
      <xdr:row>0</xdr:row>
      <xdr:rowOff>57150</xdr:rowOff>
    </xdr:to>
    <xdr:pic>
      <xdr:nvPicPr>
        <xdr:cNvPr id="1213264" name="Picture 179"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8467725" y="0"/>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1</xdr:col>
      <xdr:colOff>9525</xdr:colOff>
      <xdr:row>4</xdr:row>
      <xdr:rowOff>0</xdr:rowOff>
    </xdr:to>
    <xdr:pic>
      <xdr:nvPicPr>
        <xdr:cNvPr id="1213265" name="Picture 180"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485775"/>
          <a:ext cx="66675" cy="180975"/>
        </a:xfrm>
        <a:prstGeom prst="rect">
          <a:avLst/>
        </a:prstGeom>
        <a:noFill/>
        <a:ln w="9525">
          <a:noFill/>
          <a:miter lim="800000"/>
          <a:headEnd/>
          <a:tailEnd/>
        </a:ln>
      </xdr:spPr>
    </xdr:pic>
    <xdr:clientData/>
  </xdr:twoCellAnchor>
  <xdr:twoCellAnchor editAs="oneCell">
    <xdr:from>
      <xdr:col>12</xdr:col>
      <xdr:colOff>47625</xdr:colOff>
      <xdr:row>3</xdr:row>
      <xdr:rowOff>0</xdr:rowOff>
    </xdr:from>
    <xdr:to>
      <xdr:col>13</xdr:col>
      <xdr:colOff>9525</xdr:colOff>
      <xdr:row>4</xdr:row>
      <xdr:rowOff>9525</xdr:rowOff>
    </xdr:to>
    <xdr:pic>
      <xdr:nvPicPr>
        <xdr:cNvPr id="1213266" name="Picture 181"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8458200" y="485775"/>
          <a:ext cx="66675" cy="190500"/>
        </a:xfrm>
        <a:prstGeom prst="rect">
          <a:avLst/>
        </a:prstGeom>
        <a:noFill/>
        <a:ln w="9525">
          <a:noFill/>
          <a:miter lim="800000"/>
          <a:headEnd/>
          <a:tailEnd/>
        </a:ln>
      </xdr:spPr>
    </xdr:pic>
    <xdr:clientData/>
  </xdr:twoCellAnchor>
  <xdr:twoCellAnchor editAs="absolute">
    <xdr:from>
      <xdr:col>6</xdr:col>
      <xdr:colOff>38100</xdr:colOff>
      <xdr:row>5</xdr:row>
      <xdr:rowOff>47625</xdr:rowOff>
    </xdr:from>
    <xdr:to>
      <xdr:col>12</xdr:col>
      <xdr:colOff>38100</xdr:colOff>
      <xdr:row>25</xdr:row>
      <xdr:rowOff>123825</xdr:rowOff>
    </xdr:to>
    <xdr:graphicFrame macro="[0]!Chart182_Click">
      <xdr:nvGraphicFramePr>
        <xdr:cNvPr id="1213267" name="Chart 18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0</xdr:colOff>
      <xdr:row>5</xdr:row>
      <xdr:rowOff>57150</xdr:rowOff>
    </xdr:to>
    <xdr:pic>
      <xdr:nvPicPr>
        <xdr:cNvPr id="1265863"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04850"/>
          <a:ext cx="57150" cy="57150"/>
        </a:xfrm>
        <a:prstGeom prst="rect">
          <a:avLst/>
        </a:prstGeom>
        <a:noFill/>
        <a:ln w="9525">
          <a:noFill/>
          <a:miter lim="800000"/>
          <a:headEnd/>
          <a:tailEnd/>
        </a:ln>
      </xdr:spPr>
    </xdr:pic>
    <xdr:clientData/>
  </xdr:twoCellAnchor>
  <xdr:twoCellAnchor editAs="oneCell">
    <xdr:from>
      <xdr:col>0</xdr:col>
      <xdr:colOff>0</xdr:colOff>
      <xdr:row>55</xdr:row>
      <xdr:rowOff>114300</xdr:rowOff>
    </xdr:from>
    <xdr:to>
      <xdr:col>1</xdr:col>
      <xdr:colOff>0</xdr:colOff>
      <xdr:row>56</xdr:row>
      <xdr:rowOff>9525</xdr:rowOff>
    </xdr:to>
    <xdr:pic>
      <xdr:nvPicPr>
        <xdr:cNvPr id="1265864"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0" y="9239250"/>
          <a:ext cx="57150" cy="57150"/>
        </a:xfrm>
        <a:prstGeom prst="rect">
          <a:avLst/>
        </a:prstGeom>
        <a:noFill/>
        <a:ln w="9525">
          <a:noFill/>
          <a:miter lim="800000"/>
          <a:headEnd/>
          <a:tailEnd/>
        </a:ln>
      </xdr:spPr>
    </xdr:pic>
    <xdr:clientData/>
  </xdr:twoCellAnchor>
  <xdr:twoCellAnchor editAs="oneCell">
    <xdr:from>
      <xdr:col>12</xdr:col>
      <xdr:colOff>57150</xdr:colOff>
      <xdr:row>5</xdr:row>
      <xdr:rowOff>0</xdr:rowOff>
    </xdr:from>
    <xdr:to>
      <xdr:col>13</xdr:col>
      <xdr:colOff>9525</xdr:colOff>
      <xdr:row>5</xdr:row>
      <xdr:rowOff>57150</xdr:rowOff>
    </xdr:to>
    <xdr:pic>
      <xdr:nvPicPr>
        <xdr:cNvPr id="1265865"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8543925" y="704850"/>
          <a:ext cx="57150" cy="57150"/>
        </a:xfrm>
        <a:prstGeom prst="rect">
          <a:avLst/>
        </a:prstGeom>
        <a:noFill/>
        <a:ln w="9525">
          <a:noFill/>
          <a:miter lim="800000"/>
          <a:headEnd/>
          <a:tailEnd/>
        </a:ln>
      </xdr:spPr>
    </xdr:pic>
    <xdr:clientData/>
  </xdr:twoCellAnchor>
  <xdr:twoCellAnchor editAs="oneCell">
    <xdr:from>
      <xdr:col>12</xdr:col>
      <xdr:colOff>47625</xdr:colOff>
      <xdr:row>55</xdr:row>
      <xdr:rowOff>104775</xdr:rowOff>
    </xdr:from>
    <xdr:to>
      <xdr:col>13</xdr:col>
      <xdr:colOff>0</xdr:colOff>
      <xdr:row>56</xdr:row>
      <xdr:rowOff>0</xdr:rowOff>
    </xdr:to>
    <xdr:pic>
      <xdr:nvPicPr>
        <xdr:cNvPr id="1265866"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8534400" y="9229725"/>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666750</xdr:colOff>
      <xdr:row>2</xdr:row>
      <xdr:rowOff>114300</xdr:rowOff>
    </xdr:to>
    <xdr:pic>
      <xdr:nvPicPr>
        <xdr:cNvPr id="1265867"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3335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1</xdr:col>
      <xdr:colOff>0</xdr:colOff>
      <xdr:row>0</xdr:row>
      <xdr:rowOff>57150</xdr:rowOff>
    </xdr:to>
    <xdr:pic>
      <xdr:nvPicPr>
        <xdr:cNvPr id="1265868"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12</xdr:col>
      <xdr:colOff>57150</xdr:colOff>
      <xdr:row>0</xdr:row>
      <xdr:rowOff>0</xdr:rowOff>
    </xdr:from>
    <xdr:to>
      <xdr:col>13</xdr:col>
      <xdr:colOff>9525</xdr:colOff>
      <xdr:row>0</xdr:row>
      <xdr:rowOff>57150</xdr:rowOff>
    </xdr:to>
    <xdr:pic>
      <xdr:nvPicPr>
        <xdr:cNvPr id="1265869"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8543925" y="0"/>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1</xdr:col>
      <xdr:colOff>9525</xdr:colOff>
      <xdr:row>4</xdr:row>
      <xdr:rowOff>9525</xdr:rowOff>
    </xdr:to>
    <xdr:pic>
      <xdr:nvPicPr>
        <xdr:cNvPr id="1265870"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485775"/>
          <a:ext cx="66675" cy="190500"/>
        </a:xfrm>
        <a:prstGeom prst="rect">
          <a:avLst/>
        </a:prstGeom>
        <a:noFill/>
        <a:ln w="9525">
          <a:noFill/>
          <a:miter lim="800000"/>
          <a:headEnd/>
          <a:tailEnd/>
        </a:ln>
      </xdr:spPr>
    </xdr:pic>
    <xdr:clientData/>
  </xdr:twoCellAnchor>
  <xdr:twoCellAnchor editAs="oneCell">
    <xdr:from>
      <xdr:col>12</xdr:col>
      <xdr:colOff>47625</xdr:colOff>
      <xdr:row>3</xdr:row>
      <xdr:rowOff>0</xdr:rowOff>
    </xdr:from>
    <xdr:to>
      <xdr:col>13</xdr:col>
      <xdr:colOff>9525</xdr:colOff>
      <xdr:row>4</xdr:row>
      <xdr:rowOff>9525</xdr:rowOff>
    </xdr:to>
    <xdr:pic>
      <xdr:nvPicPr>
        <xdr:cNvPr id="1265871"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8534400" y="485775"/>
          <a:ext cx="66675" cy="1905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0</xdr:colOff>
      <xdr:row>5</xdr:row>
      <xdr:rowOff>57150</xdr:rowOff>
    </xdr:to>
    <xdr:pic>
      <xdr:nvPicPr>
        <xdr:cNvPr id="1255658"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04850"/>
          <a:ext cx="57150" cy="57150"/>
        </a:xfrm>
        <a:prstGeom prst="rect">
          <a:avLst/>
        </a:prstGeom>
        <a:noFill/>
        <a:ln w="9525">
          <a:noFill/>
          <a:miter lim="800000"/>
          <a:headEnd/>
          <a:tailEnd/>
        </a:ln>
      </xdr:spPr>
    </xdr:pic>
    <xdr:clientData/>
  </xdr:twoCellAnchor>
  <xdr:twoCellAnchor editAs="oneCell">
    <xdr:from>
      <xdr:col>0</xdr:col>
      <xdr:colOff>0</xdr:colOff>
      <xdr:row>55</xdr:row>
      <xdr:rowOff>114300</xdr:rowOff>
    </xdr:from>
    <xdr:to>
      <xdr:col>1</xdr:col>
      <xdr:colOff>0</xdr:colOff>
      <xdr:row>56</xdr:row>
      <xdr:rowOff>9525</xdr:rowOff>
    </xdr:to>
    <xdr:pic>
      <xdr:nvPicPr>
        <xdr:cNvPr id="1255659"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0" y="9382125"/>
          <a:ext cx="57150" cy="57150"/>
        </a:xfrm>
        <a:prstGeom prst="rect">
          <a:avLst/>
        </a:prstGeom>
        <a:noFill/>
        <a:ln w="9525">
          <a:noFill/>
          <a:miter lim="800000"/>
          <a:headEnd/>
          <a:tailEnd/>
        </a:ln>
      </xdr:spPr>
    </xdr:pic>
    <xdr:clientData/>
  </xdr:twoCellAnchor>
  <xdr:twoCellAnchor editAs="oneCell">
    <xdr:from>
      <xdr:col>11</xdr:col>
      <xdr:colOff>57150</xdr:colOff>
      <xdr:row>5</xdr:row>
      <xdr:rowOff>0</xdr:rowOff>
    </xdr:from>
    <xdr:to>
      <xdr:col>12</xdr:col>
      <xdr:colOff>9525</xdr:colOff>
      <xdr:row>5</xdr:row>
      <xdr:rowOff>57150</xdr:rowOff>
    </xdr:to>
    <xdr:pic>
      <xdr:nvPicPr>
        <xdr:cNvPr id="1255660"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8020050" y="704850"/>
          <a:ext cx="57150" cy="57150"/>
        </a:xfrm>
        <a:prstGeom prst="rect">
          <a:avLst/>
        </a:prstGeom>
        <a:noFill/>
        <a:ln w="9525">
          <a:noFill/>
          <a:miter lim="800000"/>
          <a:headEnd/>
          <a:tailEnd/>
        </a:ln>
      </xdr:spPr>
    </xdr:pic>
    <xdr:clientData/>
  </xdr:twoCellAnchor>
  <xdr:twoCellAnchor editAs="oneCell">
    <xdr:from>
      <xdr:col>11</xdr:col>
      <xdr:colOff>47625</xdr:colOff>
      <xdr:row>55</xdr:row>
      <xdr:rowOff>104775</xdr:rowOff>
    </xdr:from>
    <xdr:to>
      <xdr:col>12</xdr:col>
      <xdr:colOff>0</xdr:colOff>
      <xdr:row>56</xdr:row>
      <xdr:rowOff>0</xdr:rowOff>
    </xdr:to>
    <xdr:pic>
      <xdr:nvPicPr>
        <xdr:cNvPr id="1255661"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8010525" y="937260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666750</xdr:colOff>
      <xdr:row>2</xdr:row>
      <xdr:rowOff>114300</xdr:rowOff>
    </xdr:to>
    <xdr:pic>
      <xdr:nvPicPr>
        <xdr:cNvPr id="1255662"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3335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1</xdr:col>
      <xdr:colOff>0</xdr:colOff>
      <xdr:row>0</xdr:row>
      <xdr:rowOff>57150</xdr:rowOff>
    </xdr:to>
    <xdr:pic>
      <xdr:nvPicPr>
        <xdr:cNvPr id="1255663"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11</xdr:col>
      <xdr:colOff>57150</xdr:colOff>
      <xdr:row>0</xdr:row>
      <xdr:rowOff>0</xdr:rowOff>
    </xdr:from>
    <xdr:to>
      <xdr:col>12</xdr:col>
      <xdr:colOff>9525</xdr:colOff>
      <xdr:row>0</xdr:row>
      <xdr:rowOff>57150</xdr:rowOff>
    </xdr:to>
    <xdr:pic>
      <xdr:nvPicPr>
        <xdr:cNvPr id="1255664"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8020050" y="0"/>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1</xdr:col>
      <xdr:colOff>9525</xdr:colOff>
      <xdr:row>4</xdr:row>
      <xdr:rowOff>9525</xdr:rowOff>
    </xdr:to>
    <xdr:pic>
      <xdr:nvPicPr>
        <xdr:cNvPr id="1255665"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485775"/>
          <a:ext cx="66675" cy="190500"/>
        </a:xfrm>
        <a:prstGeom prst="rect">
          <a:avLst/>
        </a:prstGeom>
        <a:noFill/>
        <a:ln w="9525">
          <a:noFill/>
          <a:miter lim="800000"/>
          <a:headEnd/>
          <a:tailEnd/>
        </a:ln>
      </xdr:spPr>
    </xdr:pic>
    <xdr:clientData/>
  </xdr:twoCellAnchor>
  <xdr:twoCellAnchor editAs="oneCell">
    <xdr:from>
      <xdr:col>11</xdr:col>
      <xdr:colOff>47625</xdr:colOff>
      <xdr:row>3</xdr:row>
      <xdr:rowOff>0</xdr:rowOff>
    </xdr:from>
    <xdr:to>
      <xdr:col>12</xdr:col>
      <xdr:colOff>9525</xdr:colOff>
      <xdr:row>4</xdr:row>
      <xdr:rowOff>9525</xdr:rowOff>
    </xdr:to>
    <xdr:pic>
      <xdr:nvPicPr>
        <xdr:cNvPr id="1255666"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8010525" y="485775"/>
          <a:ext cx="66675" cy="1905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311818"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81050"/>
          <a:ext cx="57150" cy="57150"/>
        </a:xfrm>
        <a:prstGeom prst="rect">
          <a:avLst/>
        </a:prstGeom>
        <a:noFill/>
        <a:ln w="9525">
          <a:noFill/>
          <a:miter lim="800000"/>
          <a:headEnd/>
          <a:tailEnd/>
        </a:ln>
      </xdr:spPr>
    </xdr:pic>
    <xdr:clientData/>
  </xdr:twoCellAnchor>
  <xdr:twoCellAnchor editAs="oneCell">
    <xdr:from>
      <xdr:col>0</xdr:col>
      <xdr:colOff>9525</xdr:colOff>
      <xdr:row>66</xdr:row>
      <xdr:rowOff>104775</xdr:rowOff>
    </xdr:from>
    <xdr:to>
      <xdr:col>0</xdr:col>
      <xdr:colOff>66675</xdr:colOff>
      <xdr:row>67</xdr:row>
      <xdr:rowOff>9525</xdr:rowOff>
    </xdr:to>
    <xdr:pic>
      <xdr:nvPicPr>
        <xdr:cNvPr id="1311819"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11068050"/>
          <a:ext cx="57150" cy="66675"/>
        </a:xfrm>
        <a:prstGeom prst="rect">
          <a:avLst/>
        </a:prstGeom>
        <a:noFill/>
        <a:ln w="9525">
          <a:noFill/>
          <a:miter lim="800000"/>
          <a:headEnd/>
          <a:tailEnd/>
        </a:ln>
      </xdr:spPr>
    </xdr:pic>
    <xdr:clientData/>
  </xdr:twoCellAnchor>
  <xdr:twoCellAnchor editAs="oneCell">
    <xdr:from>
      <xdr:col>15</xdr:col>
      <xdr:colOff>57150</xdr:colOff>
      <xdr:row>5</xdr:row>
      <xdr:rowOff>0</xdr:rowOff>
    </xdr:from>
    <xdr:to>
      <xdr:col>16</xdr:col>
      <xdr:colOff>9525</xdr:colOff>
      <xdr:row>5</xdr:row>
      <xdr:rowOff>57150</xdr:rowOff>
    </xdr:to>
    <xdr:pic>
      <xdr:nvPicPr>
        <xdr:cNvPr id="1311820"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9906000" y="781050"/>
          <a:ext cx="57150" cy="57150"/>
        </a:xfrm>
        <a:prstGeom prst="rect">
          <a:avLst/>
        </a:prstGeom>
        <a:noFill/>
        <a:ln w="9525">
          <a:noFill/>
          <a:miter lim="800000"/>
          <a:headEnd/>
          <a:tailEnd/>
        </a:ln>
      </xdr:spPr>
    </xdr:pic>
    <xdr:clientData/>
  </xdr:twoCellAnchor>
  <xdr:twoCellAnchor editAs="oneCell">
    <xdr:from>
      <xdr:col>15</xdr:col>
      <xdr:colOff>47625</xdr:colOff>
      <xdr:row>66</xdr:row>
      <xdr:rowOff>114300</xdr:rowOff>
    </xdr:from>
    <xdr:to>
      <xdr:col>16</xdr:col>
      <xdr:colOff>0</xdr:colOff>
      <xdr:row>67</xdr:row>
      <xdr:rowOff>19050</xdr:rowOff>
    </xdr:to>
    <xdr:pic>
      <xdr:nvPicPr>
        <xdr:cNvPr id="1311821"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9896475" y="11077575"/>
          <a:ext cx="57150" cy="66675"/>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47625</xdr:colOff>
      <xdr:row>2</xdr:row>
      <xdr:rowOff>76200</xdr:rowOff>
    </xdr:to>
    <xdr:pic>
      <xdr:nvPicPr>
        <xdr:cNvPr id="1311822"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311823"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15</xdr:col>
      <xdr:colOff>47625</xdr:colOff>
      <xdr:row>0</xdr:row>
      <xdr:rowOff>9525</xdr:rowOff>
    </xdr:from>
    <xdr:to>
      <xdr:col>16</xdr:col>
      <xdr:colOff>0</xdr:colOff>
      <xdr:row>0</xdr:row>
      <xdr:rowOff>66675</xdr:rowOff>
    </xdr:to>
    <xdr:pic>
      <xdr:nvPicPr>
        <xdr:cNvPr id="1311824"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989647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311825"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15</xdr:col>
      <xdr:colOff>47625</xdr:colOff>
      <xdr:row>3</xdr:row>
      <xdr:rowOff>0</xdr:rowOff>
    </xdr:from>
    <xdr:to>
      <xdr:col>16</xdr:col>
      <xdr:colOff>9525</xdr:colOff>
      <xdr:row>4</xdr:row>
      <xdr:rowOff>9525</xdr:rowOff>
    </xdr:to>
    <xdr:pic>
      <xdr:nvPicPr>
        <xdr:cNvPr id="1311826"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9896475" y="561975"/>
          <a:ext cx="66675" cy="19050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119896"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90575"/>
          <a:ext cx="57150" cy="57150"/>
        </a:xfrm>
        <a:prstGeom prst="rect">
          <a:avLst/>
        </a:prstGeom>
        <a:noFill/>
        <a:ln w="9525">
          <a:noFill/>
          <a:miter lim="800000"/>
          <a:headEnd/>
          <a:tailEnd/>
        </a:ln>
      </xdr:spPr>
    </xdr:pic>
    <xdr:clientData/>
  </xdr:twoCellAnchor>
  <xdr:twoCellAnchor editAs="oneCell">
    <xdr:from>
      <xdr:col>0</xdr:col>
      <xdr:colOff>9525</xdr:colOff>
      <xdr:row>42</xdr:row>
      <xdr:rowOff>104775</xdr:rowOff>
    </xdr:from>
    <xdr:to>
      <xdr:col>0</xdr:col>
      <xdr:colOff>66675</xdr:colOff>
      <xdr:row>43</xdr:row>
      <xdr:rowOff>0</xdr:rowOff>
    </xdr:to>
    <xdr:pic>
      <xdr:nvPicPr>
        <xdr:cNvPr id="1119897"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6934200"/>
          <a:ext cx="57150" cy="57150"/>
        </a:xfrm>
        <a:prstGeom prst="rect">
          <a:avLst/>
        </a:prstGeom>
        <a:noFill/>
        <a:ln w="9525">
          <a:noFill/>
          <a:miter lim="800000"/>
          <a:headEnd/>
          <a:tailEnd/>
        </a:ln>
      </xdr:spPr>
    </xdr:pic>
    <xdr:clientData/>
  </xdr:twoCellAnchor>
  <xdr:twoCellAnchor editAs="oneCell">
    <xdr:from>
      <xdr:col>8</xdr:col>
      <xdr:colOff>57150</xdr:colOff>
      <xdr:row>5</xdr:row>
      <xdr:rowOff>0</xdr:rowOff>
    </xdr:from>
    <xdr:to>
      <xdr:col>9</xdr:col>
      <xdr:colOff>9525</xdr:colOff>
      <xdr:row>5</xdr:row>
      <xdr:rowOff>57150</xdr:rowOff>
    </xdr:to>
    <xdr:pic>
      <xdr:nvPicPr>
        <xdr:cNvPr id="1119898"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5991225" y="790575"/>
          <a:ext cx="57150" cy="57150"/>
        </a:xfrm>
        <a:prstGeom prst="rect">
          <a:avLst/>
        </a:prstGeom>
        <a:noFill/>
        <a:ln w="9525">
          <a:noFill/>
          <a:miter lim="800000"/>
          <a:headEnd/>
          <a:tailEnd/>
        </a:ln>
      </xdr:spPr>
    </xdr:pic>
    <xdr:clientData/>
  </xdr:twoCellAnchor>
  <xdr:twoCellAnchor editAs="oneCell">
    <xdr:from>
      <xdr:col>8</xdr:col>
      <xdr:colOff>47625</xdr:colOff>
      <xdr:row>42</xdr:row>
      <xdr:rowOff>114300</xdr:rowOff>
    </xdr:from>
    <xdr:to>
      <xdr:col>9</xdr:col>
      <xdr:colOff>0</xdr:colOff>
      <xdr:row>43</xdr:row>
      <xdr:rowOff>9525</xdr:rowOff>
    </xdr:to>
    <xdr:pic>
      <xdr:nvPicPr>
        <xdr:cNvPr id="1119899"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5981700" y="6943725"/>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1119900"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119901"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8</xdr:col>
      <xdr:colOff>47625</xdr:colOff>
      <xdr:row>0</xdr:row>
      <xdr:rowOff>9525</xdr:rowOff>
    </xdr:from>
    <xdr:to>
      <xdr:col>9</xdr:col>
      <xdr:colOff>0</xdr:colOff>
      <xdr:row>0</xdr:row>
      <xdr:rowOff>66675</xdr:rowOff>
    </xdr:to>
    <xdr:pic>
      <xdr:nvPicPr>
        <xdr:cNvPr id="1119902"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5981700"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119903"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8</xdr:col>
      <xdr:colOff>47625</xdr:colOff>
      <xdr:row>3</xdr:row>
      <xdr:rowOff>0</xdr:rowOff>
    </xdr:from>
    <xdr:to>
      <xdr:col>9</xdr:col>
      <xdr:colOff>9525</xdr:colOff>
      <xdr:row>4</xdr:row>
      <xdr:rowOff>9525</xdr:rowOff>
    </xdr:to>
    <xdr:pic>
      <xdr:nvPicPr>
        <xdr:cNvPr id="1119904"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5981700" y="561975"/>
          <a:ext cx="66675" cy="190500"/>
        </a:xfrm>
        <a:prstGeom prst="rect">
          <a:avLst/>
        </a:prstGeom>
        <a:noFill/>
        <a:ln w="9525">
          <a:noFill/>
          <a:miter lim="800000"/>
          <a:headEnd/>
          <a:tailEnd/>
        </a:ln>
      </xdr:spPr>
    </xdr:pic>
    <xdr:clientData/>
  </xdr:twoCellAnchor>
  <xdr:twoCellAnchor editAs="oneCell">
    <xdr:from>
      <xdr:col>1</xdr:col>
      <xdr:colOff>0</xdr:colOff>
      <xdr:row>7</xdr:row>
      <xdr:rowOff>152400</xdr:rowOff>
    </xdr:from>
    <xdr:to>
      <xdr:col>8</xdr:col>
      <xdr:colOff>19050</xdr:colOff>
      <xdr:row>30</xdr:row>
      <xdr:rowOff>66675</xdr:rowOff>
    </xdr:to>
    <xdr:pic>
      <xdr:nvPicPr>
        <xdr:cNvPr id="1119905" name="Picture 101" descr="VIA"/>
        <xdr:cNvPicPr>
          <a:picLocks noChangeAspect="1" noChangeArrowheads="1"/>
        </xdr:cNvPicPr>
      </xdr:nvPicPr>
      <xdr:blipFill>
        <a:blip xmlns:r="http://schemas.openxmlformats.org/officeDocument/2006/relationships" r:embed="rId11" cstate="print"/>
        <a:srcRect/>
        <a:stretch>
          <a:fillRect/>
        </a:stretch>
      </xdr:blipFill>
      <xdr:spPr bwMode="auto">
        <a:xfrm>
          <a:off x="76200" y="1266825"/>
          <a:ext cx="5876925" cy="363855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285284"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81050"/>
          <a:ext cx="57150" cy="57150"/>
        </a:xfrm>
        <a:prstGeom prst="rect">
          <a:avLst/>
        </a:prstGeom>
        <a:noFill/>
        <a:ln w="9525">
          <a:noFill/>
          <a:miter lim="800000"/>
          <a:headEnd/>
          <a:tailEnd/>
        </a:ln>
      </xdr:spPr>
    </xdr:pic>
    <xdr:clientData/>
  </xdr:twoCellAnchor>
  <xdr:twoCellAnchor editAs="oneCell">
    <xdr:from>
      <xdr:col>0</xdr:col>
      <xdr:colOff>9525</xdr:colOff>
      <xdr:row>38</xdr:row>
      <xdr:rowOff>104775</xdr:rowOff>
    </xdr:from>
    <xdr:to>
      <xdr:col>0</xdr:col>
      <xdr:colOff>66675</xdr:colOff>
      <xdr:row>39</xdr:row>
      <xdr:rowOff>0</xdr:rowOff>
    </xdr:to>
    <xdr:pic>
      <xdr:nvPicPr>
        <xdr:cNvPr id="1285285"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6296025"/>
          <a:ext cx="57150" cy="57150"/>
        </a:xfrm>
        <a:prstGeom prst="rect">
          <a:avLst/>
        </a:prstGeom>
        <a:noFill/>
        <a:ln w="9525">
          <a:noFill/>
          <a:miter lim="800000"/>
          <a:headEnd/>
          <a:tailEnd/>
        </a:ln>
      </xdr:spPr>
    </xdr:pic>
    <xdr:clientData/>
  </xdr:twoCellAnchor>
  <xdr:twoCellAnchor editAs="oneCell">
    <xdr:from>
      <xdr:col>8</xdr:col>
      <xdr:colOff>57150</xdr:colOff>
      <xdr:row>5</xdr:row>
      <xdr:rowOff>0</xdr:rowOff>
    </xdr:from>
    <xdr:to>
      <xdr:col>9</xdr:col>
      <xdr:colOff>9525</xdr:colOff>
      <xdr:row>5</xdr:row>
      <xdr:rowOff>57150</xdr:rowOff>
    </xdr:to>
    <xdr:pic>
      <xdr:nvPicPr>
        <xdr:cNvPr id="1285286"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5991225" y="781050"/>
          <a:ext cx="57150" cy="57150"/>
        </a:xfrm>
        <a:prstGeom prst="rect">
          <a:avLst/>
        </a:prstGeom>
        <a:noFill/>
        <a:ln w="9525">
          <a:noFill/>
          <a:miter lim="800000"/>
          <a:headEnd/>
          <a:tailEnd/>
        </a:ln>
      </xdr:spPr>
    </xdr:pic>
    <xdr:clientData/>
  </xdr:twoCellAnchor>
  <xdr:twoCellAnchor editAs="oneCell">
    <xdr:from>
      <xdr:col>8</xdr:col>
      <xdr:colOff>47625</xdr:colOff>
      <xdr:row>38</xdr:row>
      <xdr:rowOff>114300</xdr:rowOff>
    </xdr:from>
    <xdr:to>
      <xdr:col>9</xdr:col>
      <xdr:colOff>0</xdr:colOff>
      <xdr:row>39</xdr:row>
      <xdr:rowOff>9525</xdr:rowOff>
    </xdr:to>
    <xdr:pic>
      <xdr:nvPicPr>
        <xdr:cNvPr id="1285287"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5981700" y="630555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1285288"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85289"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8</xdr:col>
      <xdr:colOff>47625</xdr:colOff>
      <xdr:row>0</xdr:row>
      <xdr:rowOff>9525</xdr:rowOff>
    </xdr:from>
    <xdr:to>
      <xdr:col>9</xdr:col>
      <xdr:colOff>0</xdr:colOff>
      <xdr:row>0</xdr:row>
      <xdr:rowOff>66675</xdr:rowOff>
    </xdr:to>
    <xdr:pic>
      <xdr:nvPicPr>
        <xdr:cNvPr id="1285290"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5981700"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285291"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8</xdr:col>
      <xdr:colOff>47625</xdr:colOff>
      <xdr:row>3</xdr:row>
      <xdr:rowOff>0</xdr:rowOff>
    </xdr:from>
    <xdr:to>
      <xdr:col>9</xdr:col>
      <xdr:colOff>9525</xdr:colOff>
      <xdr:row>4</xdr:row>
      <xdr:rowOff>9525</xdr:rowOff>
    </xdr:to>
    <xdr:pic>
      <xdr:nvPicPr>
        <xdr:cNvPr id="1285292"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5981700" y="561975"/>
          <a:ext cx="66675" cy="190500"/>
        </a:xfrm>
        <a:prstGeom prst="rect">
          <a:avLst/>
        </a:prstGeom>
        <a:noFill/>
        <a:ln w="9525">
          <a:noFill/>
          <a:miter lim="800000"/>
          <a:headEnd/>
          <a:tailEnd/>
        </a:ln>
      </xdr:spPr>
    </xdr:pic>
    <xdr:clientData/>
  </xdr:twoCellAnchor>
  <xdr:twoCellAnchor editAs="oneCell">
    <xdr:from>
      <xdr:col>1</xdr:col>
      <xdr:colOff>9525</xdr:colOff>
      <xdr:row>7</xdr:row>
      <xdr:rowOff>142875</xdr:rowOff>
    </xdr:from>
    <xdr:to>
      <xdr:col>7</xdr:col>
      <xdr:colOff>228600</xdr:colOff>
      <xdr:row>25</xdr:row>
      <xdr:rowOff>38100</xdr:rowOff>
    </xdr:to>
    <xdr:pic>
      <xdr:nvPicPr>
        <xdr:cNvPr id="1285293" name="Picture 307" descr="Plane_Cap"/>
        <xdr:cNvPicPr>
          <a:picLocks noChangeAspect="1" noChangeArrowheads="1"/>
        </xdr:cNvPicPr>
      </xdr:nvPicPr>
      <xdr:blipFill>
        <a:blip xmlns:r="http://schemas.openxmlformats.org/officeDocument/2006/relationships" r:embed="rId11" cstate="print"/>
        <a:srcRect/>
        <a:stretch>
          <a:fillRect/>
        </a:stretch>
      </xdr:blipFill>
      <xdr:spPr bwMode="auto">
        <a:xfrm>
          <a:off x="85725" y="1247775"/>
          <a:ext cx="5810250" cy="2809875"/>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172016" name="Picture 2"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81050"/>
          <a:ext cx="57150" cy="57150"/>
        </a:xfrm>
        <a:prstGeom prst="rect">
          <a:avLst/>
        </a:prstGeom>
        <a:noFill/>
        <a:ln w="9525">
          <a:noFill/>
          <a:miter lim="800000"/>
          <a:headEnd/>
          <a:tailEnd/>
        </a:ln>
      </xdr:spPr>
    </xdr:pic>
    <xdr:clientData/>
  </xdr:twoCellAnchor>
  <xdr:twoCellAnchor editAs="oneCell">
    <xdr:from>
      <xdr:col>0</xdr:col>
      <xdr:colOff>9525</xdr:colOff>
      <xdr:row>51</xdr:row>
      <xdr:rowOff>104775</xdr:rowOff>
    </xdr:from>
    <xdr:to>
      <xdr:col>0</xdr:col>
      <xdr:colOff>66675</xdr:colOff>
      <xdr:row>52</xdr:row>
      <xdr:rowOff>0</xdr:rowOff>
    </xdr:to>
    <xdr:pic>
      <xdr:nvPicPr>
        <xdr:cNvPr id="1172017" name="Picture 3"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8391525"/>
          <a:ext cx="57150" cy="57150"/>
        </a:xfrm>
        <a:prstGeom prst="rect">
          <a:avLst/>
        </a:prstGeom>
        <a:noFill/>
        <a:ln w="9525">
          <a:noFill/>
          <a:miter lim="800000"/>
          <a:headEnd/>
          <a:tailEnd/>
        </a:ln>
      </xdr:spPr>
    </xdr:pic>
    <xdr:clientData/>
  </xdr:twoCellAnchor>
  <xdr:twoCellAnchor editAs="oneCell">
    <xdr:from>
      <xdr:col>14</xdr:col>
      <xdr:colOff>57150</xdr:colOff>
      <xdr:row>5</xdr:row>
      <xdr:rowOff>0</xdr:rowOff>
    </xdr:from>
    <xdr:to>
      <xdr:col>15</xdr:col>
      <xdr:colOff>9525</xdr:colOff>
      <xdr:row>5</xdr:row>
      <xdr:rowOff>57150</xdr:rowOff>
    </xdr:to>
    <xdr:pic>
      <xdr:nvPicPr>
        <xdr:cNvPr id="1172018" name="Picture 4"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9277350" y="781050"/>
          <a:ext cx="57150" cy="57150"/>
        </a:xfrm>
        <a:prstGeom prst="rect">
          <a:avLst/>
        </a:prstGeom>
        <a:noFill/>
        <a:ln w="9525">
          <a:noFill/>
          <a:miter lim="800000"/>
          <a:headEnd/>
          <a:tailEnd/>
        </a:ln>
      </xdr:spPr>
    </xdr:pic>
    <xdr:clientData/>
  </xdr:twoCellAnchor>
  <xdr:twoCellAnchor editAs="oneCell">
    <xdr:from>
      <xdr:col>14</xdr:col>
      <xdr:colOff>47625</xdr:colOff>
      <xdr:row>51</xdr:row>
      <xdr:rowOff>114300</xdr:rowOff>
    </xdr:from>
    <xdr:to>
      <xdr:col>15</xdr:col>
      <xdr:colOff>0</xdr:colOff>
      <xdr:row>52</xdr:row>
      <xdr:rowOff>9525</xdr:rowOff>
    </xdr:to>
    <xdr:pic>
      <xdr:nvPicPr>
        <xdr:cNvPr id="1172019" name="Picture 5"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9267825" y="8401050"/>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1172020" name="Picture 6"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172021" name="Picture 7"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14</xdr:col>
      <xdr:colOff>47625</xdr:colOff>
      <xdr:row>0</xdr:row>
      <xdr:rowOff>9525</xdr:rowOff>
    </xdr:from>
    <xdr:to>
      <xdr:col>15</xdr:col>
      <xdr:colOff>0</xdr:colOff>
      <xdr:row>0</xdr:row>
      <xdr:rowOff>66675</xdr:rowOff>
    </xdr:to>
    <xdr:pic>
      <xdr:nvPicPr>
        <xdr:cNvPr id="1172022" name="Picture 8"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926782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172023" name="Picture 9"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14</xdr:col>
      <xdr:colOff>47625</xdr:colOff>
      <xdr:row>3</xdr:row>
      <xdr:rowOff>0</xdr:rowOff>
    </xdr:from>
    <xdr:to>
      <xdr:col>15</xdr:col>
      <xdr:colOff>9525</xdr:colOff>
      <xdr:row>4</xdr:row>
      <xdr:rowOff>9525</xdr:rowOff>
    </xdr:to>
    <xdr:pic>
      <xdr:nvPicPr>
        <xdr:cNvPr id="1172024" name="Picture 10"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9267825" y="561975"/>
          <a:ext cx="66675" cy="190500"/>
        </a:xfrm>
        <a:prstGeom prst="rect">
          <a:avLst/>
        </a:prstGeom>
        <a:noFill/>
        <a:ln w="9525">
          <a:noFill/>
          <a:miter lim="800000"/>
          <a:headEnd/>
          <a:tailEnd/>
        </a:ln>
      </xdr:spPr>
    </xdr:pic>
    <xdr:clientData/>
  </xdr:twoCellAnchor>
  <xdr:twoCellAnchor editAs="oneCell">
    <xdr:from>
      <xdr:col>1</xdr:col>
      <xdr:colOff>0</xdr:colOff>
      <xdr:row>8</xdr:row>
      <xdr:rowOff>104775</xdr:rowOff>
    </xdr:from>
    <xdr:to>
      <xdr:col>6</xdr:col>
      <xdr:colOff>390525</xdr:colOff>
      <xdr:row>34</xdr:row>
      <xdr:rowOff>38100</xdr:rowOff>
    </xdr:to>
    <xdr:pic>
      <xdr:nvPicPr>
        <xdr:cNvPr id="1172025" name="Picture 4229" descr="VOS"/>
        <xdr:cNvPicPr>
          <a:picLocks noChangeAspect="1" noChangeArrowheads="1"/>
        </xdr:cNvPicPr>
      </xdr:nvPicPr>
      <xdr:blipFill>
        <a:blip xmlns:r="http://schemas.openxmlformats.org/officeDocument/2006/relationships" r:embed="rId11" cstate="print"/>
        <a:srcRect/>
        <a:stretch>
          <a:fillRect/>
        </a:stretch>
      </xdr:blipFill>
      <xdr:spPr bwMode="auto">
        <a:xfrm>
          <a:off x="76200" y="1371600"/>
          <a:ext cx="4657725" cy="4143375"/>
        </a:xfrm>
        <a:prstGeom prst="rect">
          <a:avLst/>
        </a:prstGeom>
        <a:noFill/>
        <a:ln w="9525">
          <a:noFill/>
          <a:miter lim="800000"/>
          <a:headEnd/>
          <a:tailEnd/>
        </a:ln>
      </xdr:spPr>
    </xdr:pic>
    <xdr:clientData/>
  </xdr:twoCellAnchor>
  <xdr:twoCellAnchor editAs="oneCell">
    <xdr:from>
      <xdr:col>6</xdr:col>
      <xdr:colOff>438150</xdr:colOff>
      <xdr:row>8</xdr:row>
      <xdr:rowOff>104775</xdr:rowOff>
    </xdr:from>
    <xdr:to>
      <xdr:col>14</xdr:col>
      <xdr:colOff>0</xdr:colOff>
      <xdr:row>34</xdr:row>
      <xdr:rowOff>38100</xdr:rowOff>
    </xdr:to>
    <xdr:pic>
      <xdr:nvPicPr>
        <xdr:cNvPr id="1172026" name="Picture 4951" descr="VOE"/>
        <xdr:cNvPicPr>
          <a:picLocks noChangeAspect="1" noChangeArrowheads="1"/>
        </xdr:cNvPicPr>
      </xdr:nvPicPr>
      <xdr:blipFill>
        <a:blip xmlns:r="http://schemas.openxmlformats.org/officeDocument/2006/relationships" r:embed="rId12" cstate="print"/>
        <a:srcRect/>
        <a:stretch>
          <a:fillRect/>
        </a:stretch>
      </xdr:blipFill>
      <xdr:spPr bwMode="auto">
        <a:xfrm>
          <a:off x="4781550" y="1371600"/>
          <a:ext cx="4438650" cy="4143375"/>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104775</xdr:colOff>
      <xdr:row>11</xdr:row>
      <xdr:rowOff>142875</xdr:rowOff>
    </xdr:from>
    <xdr:to>
      <xdr:col>3</xdr:col>
      <xdr:colOff>342900</xdr:colOff>
      <xdr:row>31</xdr:row>
      <xdr:rowOff>47625</xdr:rowOff>
    </xdr:to>
    <xdr:pic>
      <xdr:nvPicPr>
        <xdr:cNvPr id="1251320" name="Picture 1" descr="model_via_parameters"/>
        <xdr:cNvPicPr>
          <a:picLocks noChangeAspect="1" noChangeArrowheads="1"/>
        </xdr:cNvPicPr>
      </xdr:nvPicPr>
      <xdr:blipFill>
        <a:blip xmlns:r="http://schemas.openxmlformats.org/officeDocument/2006/relationships" r:embed="rId1" cstate="print"/>
        <a:srcRect/>
        <a:stretch>
          <a:fillRect/>
        </a:stretch>
      </xdr:blipFill>
      <xdr:spPr bwMode="auto">
        <a:xfrm>
          <a:off x="104775" y="1952625"/>
          <a:ext cx="3990975" cy="3143250"/>
        </a:xfrm>
        <a:prstGeom prst="rect">
          <a:avLst/>
        </a:prstGeom>
        <a:noFill/>
        <a:ln w="9525">
          <a:noFill/>
          <a:miter lim="800000"/>
          <a:headEnd/>
          <a:tailEnd/>
        </a:ln>
      </xdr:spPr>
    </xdr:pic>
    <xdr:clientData/>
  </xdr:twoCellAnchor>
  <xdr:twoCellAnchor editAs="oneCell">
    <xdr:from>
      <xdr:col>1</xdr:col>
      <xdr:colOff>76200</xdr:colOff>
      <xdr:row>0</xdr:row>
      <xdr:rowOff>95250</xdr:rowOff>
    </xdr:from>
    <xdr:to>
      <xdr:col>1</xdr:col>
      <xdr:colOff>1362075</xdr:colOff>
      <xdr:row>2</xdr:row>
      <xdr:rowOff>95250</xdr:rowOff>
    </xdr:to>
    <xdr:pic>
      <xdr:nvPicPr>
        <xdr:cNvPr id="1251321" name="Picture 306" descr="Altera_Banner">
          <a:hlinkClick xmlns:r="http://schemas.openxmlformats.org/officeDocument/2006/relationships" r:id="rId2"/>
        </xdr:cNvPr>
        <xdr:cNvPicPr>
          <a:picLocks noChangeAspect="1" noChangeArrowheads="1"/>
        </xdr:cNvPicPr>
      </xdr:nvPicPr>
      <xdr:blipFill>
        <a:blip xmlns:r="http://schemas.openxmlformats.org/officeDocument/2006/relationships" r:embed="rId3" cstate="print"/>
        <a:srcRect/>
        <a:stretch>
          <a:fillRect/>
        </a:stretch>
      </xdr:blipFill>
      <xdr:spPr bwMode="auto">
        <a:xfrm>
          <a:off x="200025" y="9525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51322" name="Picture 307" descr="top_left"/>
        <xdr:cNvPicPr>
          <a:picLocks noChangeAspect="1" noChangeArrowheads="1"/>
        </xdr:cNvPicPr>
      </xdr:nvPicPr>
      <xdr:blipFill>
        <a:blip xmlns:r="http://schemas.openxmlformats.org/officeDocument/2006/relationships" r:embed="rId4"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0</xdr:rowOff>
    </xdr:to>
    <xdr:pic>
      <xdr:nvPicPr>
        <xdr:cNvPr id="1251323" name="Picture 308" descr="left_bar"/>
        <xdr:cNvPicPr>
          <a:picLocks noChangeAspect="1" noChangeArrowheads="1"/>
        </xdr:cNvPicPr>
      </xdr:nvPicPr>
      <xdr:blipFill>
        <a:blip xmlns:r="http://schemas.openxmlformats.org/officeDocument/2006/relationships" r:embed="rId5"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11</xdr:col>
      <xdr:colOff>47625</xdr:colOff>
      <xdr:row>0</xdr:row>
      <xdr:rowOff>0</xdr:rowOff>
    </xdr:from>
    <xdr:to>
      <xdr:col>12</xdr:col>
      <xdr:colOff>9525</xdr:colOff>
      <xdr:row>0</xdr:row>
      <xdr:rowOff>57150</xdr:rowOff>
    </xdr:to>
    <xdr:pic>
      <xdr:nvPicPr>
        <xdr:cNvPr id="1251324" name="Picture 312" descr="top_right"/>
        <xdr:cNvPicPr>
          <a:picLocks noChangeAspect="1" noChangeArrowheads="1"/>
        </xdr:cNvPicPr>
      </xdr:nvPicPr>
      <xdr:blipFill>
        <a:blip xmlns:r="http://schemas.openxmlformats.org/officeDocument/2006/relationships" r:embed="rId6" cstate="print"/>
        <a:srcRect/>
        <a:stretch>
          <a:fillRect/>
        </a:stretch>
      </xdr:blipFill>
      <xdr:spPr bwMode="auto">
        <a:xfrm>
          <a:off x="8677275" y="0"/>
          <a:ext cx="57150" cy="57150"/>
        </a:xfrm>
        <a:prstGeom prst="rect">
          <a:avLst/>
        </a:prstGeom>
        <a:noFill/>
        <a:ln w="9525">
          <a:noFill/>
          <a:miter lim="800000"/>
          <a:headEnd/>
          <a:tailEnd/>
        </a:ln>
      </xdr:spPr>
    </xdr:pic>
    <xdr:clientData/>
  </xdr:twoCellAnchor>
  <xdr:twoCellAnchor editAs="oneCell">
    <xdr:from>
      <xdr:col>11</xdr:col>
      <xdr:colOff>38100</xdr:colOff>
      <xdr:row>3</xdr:row>
      <xdr:rowOff>9525</xdr:rowOff>
    </xdr:from>
    <xdr:to>
      <xdr:col>12</xdr:col>
      <xdr:colOff>9525</xdr:colOff>
      <xdr:row>4</xdr:row>
      <xdr:rowOff>9525</xdr:rowOff>
    </xdr:to>
    <xdr:pic>
      <xdr:nvPicPr>
        <xdr:cNvPr id="1251325" name="Picture 313" descr="right_bar"/>
        <xdr:cNvPicPr>
          <a:picLocks noChangeAspect="1" noChangeArrowheads="1"/>
        </xdr:cNvPicPr>
      </xdr:nvPicPr>
      <xdr:blipFill>
        <a:blip xmlns:r="http://schemas.openxmlformats.org/officeDocument/2006/relationships" r:embed="rId7" cstate="print"/>
        <a:srcRect/>
        <a:stretch>
          <a:fillRect/>
        </a:stretch>
      </xdr:blipFill>
      <xdr:spPr bwMode="auto">
        <a:xfrm>
          <a:off x="8667750" y="571500"/>
          <a:ext cx="66675" cy="190500"/>
        </a:xfrm>
        <a:prstGeom prst="rect">
          <a:avLst/>
        </a:prstGeom>
        <a:noFill/>
        <a:ln w="9525">
          <a:noFill/>
          <a:miter lim="800000"/>
          <a:headEnd/>
          <a:tailEnd/>
        </a:ln>
      </xdr:spPr>
    </xdr:pic>
    <xdr:clientData/>
  </xdr:twoCellAnchor>
  <xdr:twoCellAnchor editAs="oneCell">
    <xdr:from>
      <xdr:col>11</xdr:col>
      <xdr:colOff>47625</xdr:colOff>
      <xdr:row>5</xdr:row>
      <xdr:rowOff>0</xdr:rowOff>
    </xdr:from>
    <xdr:to>
      <xdr:col>12</xdr:col>
      <xdr:colOff>9525</xdr:colOff>
      <xdr:row>5</xdr:row>
      <xdr:rowOff>57150</xdr:rowOff>
    </xdr:to>
    <xdr:pic>
      <xdr:nvPicPr>
        <xdr:cNvPr id="1251326" name="Picture 314" descr="grey_top_right"/>
        <xdr:cNvPicPr>
          <a:picLocks noChangeAspect="1" noChangeArrowheads="1"/>
        </xdr:cNvPicPr>
      </xdr:nvPicPr>
      <xdr:blipFill>
        <a:blip xmlns:r="http://schemas.openxmlformats.org/officeDocument/2006/relationships" r:embed="rId8" cstate="print"/>
        <a:srcRect/>
        <a:stretch>
          <a:fillRect/>
        </a:stretch>
      </xdr:blipFill>
      <xdr:spPr bwMode="auto">
        <a:xfrm>
          <a:off x="8677275" y="838200"/>
          <a:ext cx="57150" cy="57150"/>
        </a:xfrm>
        <a:prstGeom prst="rect">
          <a:avLst/>
        </a:prstGeom>
        <a:noFill/>
        <a:ln w="9525">
          <a:noFill/>
          <a:miter lim="800000"/>
          <a:headEnd/>
          <a:tailEnd/>
        </a:ln>
      </xdr:spPr>
    </xdr:pic>
    <xdr:clientData/>
  </xdr:twoCellAnchor>
  <xdr:twoCellAnchor>
    <xdr:from>
      <xdr:col>3</xdr:col>
      <xdr:colOff>400050</xdr:colOff>
      <xdr:row>11</xdr:row>
      <xdr:rowOff>142875</xdr:rowOff>
    </xdr:from>
    <xdr:to>
      <xdr:col>11</xdr:col>
      <xdr:colOff>0</xdr:colOff>
      <xdr:row>33</xdr:row>
      <xdr:rowOff>104775</xdr:rowOff>
    </xdr:to>
    <xdr:grpSp>
      <xdr:nvGrpSpPr>
        <xdr:cNvPr id="1251327" name="Group 315"/>
        <xdr:cNvGrpSpPr>
          <a:grpSpLocks/>
        </xdr:cNvGrpSpPr>
      </xdr:nvGrpSpPr>
      <xdr:grpSpPr bwMode="auto">
        <a:xfrm>
          <a:off x="4152900" y="1952625"/>
          <a:ext cx="4476750" cy="3524250"/>
          <a:chOff x="1596" y="1244"/>
          <a:chExt cx="2956" cy="2184"/>
        </a:xfrm>
      </xdr:grpSpPr>
      <xdr:grpSp>
        <xdr:nvGrpSpPr>
          <xdr:cNvPr id="1342471" name="Group 316"/>
          <xdr:cNvGrpSpPr>
            <a:grpSpLocks/>
          </xdr:cNvGrpSpPr>
        </xdr:nvGrpSpPr>
        <xdr:grpSpPr bwMode="auto">
          <a:xfrm>
            <a:off x="1596" y="1244"/>
            <a:ext cx="2956" cy="2184"/>
            <a:chOff x="1558" y="1356"/>
            <a:chExt cx="4202" cy="2184"/>
          </a:xfrm>
        </xdr:grpSpPr>
        <xdr:pic>
          <xdr:nvPicPr>
            <xdr:cNvPr id="1342480" name="Picture 317"/>
            <xdr:cNvPicPr>
              <a:picLocks noChangeAspect="1" noChangeArrowheads="1"/>
            </xdr:cNvPicPr>
          </xdr:nvPicPr>
          <xdr:blipFill>
            <a:blip xmlns:r="http://schemas.openxmlformats.org/officeDocument/2006/relationships" r:embed="rId9" cstate="print"/>
            <a:srcRect/>
            <a:stretch>
              <a:fillRect/>
            </a:stretch>
          </xdr:blipFill>
          <xdr:spPr bwMode="auto">
            <a:xfrm>
              <a:off x="1558" y="1356"/>
              <a:ext cx="4202" cy="2184"/>
            </a:xfrm>
            <a:prstGeom prst="rect">
              <a:avLst/>
            </a:prstGeom>
            <a:noFill/>
            <a:ln w="9525">
              <a:noFill/>
              <a:miter lim="800000"/>
              <a:headEnd/>
              <a:tailEnd/>
            </a:ln>
          </xdr:spPr>
        </xdr:pic>
        <xdr:sp macro="" textlink="">
          <xdr:nvSpPr>
            <xdr:cNvPr id="1342481" name="Line 318"/>
            <xdr:cNvSpPr>
              <a:spLocks noChangeShapeType="1"/>
            </xdr:cNvSpPr>
          </xdr:nvSpPr>
          <xdr:spPr bwMode="auto">
            <a:xfrm flipH="1">
              <a:off x="3982" y="2396"/>
              <a:ext cx="755" cy="347"/>
            </a:xfrm>
            <a:prstGeom prst="line">
              <a:avLst/>
            </a:prstGeom>
            <a:noFill/>
            <a:ln w="12700">
              <a:solidFill>
                <a:srgbClr val="3333CC"/>
              </a:solidFill>
              <a:round/>
              <a:headEnd/>
              <a:tailEnd/>
            </a:ln>
          </xdr:spPr>
        </xdr:sp>
        <xdr:sp macro="" textlink="">
          <xdr:nvSpPr>
            <xdr:cNvPr id="1342482" name="Line 319"/>
            <xdr:cNvSpPr>
              <a:spLocks noChangeShapeType="1"/>
            </xdr:cNvSpPr>
          </xdr:nvSpPr>
          <xdr:spPr bwMode="auto">
            <a:xfrm flipH="1">
              <a:off x="3743" y="2908"/>
              <a:ext cx="754" cy="347"/>
            </a:xfrm>
            <a:prstGeom prst="line">
              <a:avLst/>
            </a:prstGeom>
            <a:noFill/>
            <a:ln w="12700">
              <a:solidFill>
                <a:srgbClr val="3333CC"/>
              </a:solidFill>
              <a:round/>
              <a:headEnd/>
              <a:tailEnd/>
            </a:ln>
          </xdr:spPr>
        </xdr:sp>
        <xdr:sp macro="" textlink="">
          <xdr:nvSpPr>
            <xdr:cNvPr id="1342483" name="Line 320"/>
            <xdr:cNvSpPr>
              <a:spLocks noChangeShapeType="1"/>
            </xdr:cNvSpPr>
          </xdr:nvSpPr>
          <xdr:spPr bwMode="auto">
            <a:xfrm flipH="1">
              <a:off x="3744" y="2941"/>
              <a:ext cx="755" cy="347"/>
            </a:xfrm>
            <a:prstGeom prst="line">
              <a:avLst/>
            </a:prstGeom>
            <a:noFill/>
            <a:ln w="12700">
              <a:solidFill>
                <a:srgbClr val="3333CC"/>
              </a:solidFill>
              <a:round/>
              <a:headEnd/>
              <a:tailEnd/>
            </a:ln>
          </xdr:spPr>
        </xdr:sp>
        <xdr:sp macro="" textlink="">
          <xdr:nvSpPr>
            <xdr:cNvPr id="1342484" name="Line 321"/>
            <xdr:cNvSpPr>
              <a:spLocks noChangeShapeType="1"/>
            </xdr:cNvSpPr>
          </xdr:nvSpPr>
          <xdr:spPr bwMode="auto">
            <a:xfrm flipH="1">
              <a:off x="3982" y="3191"/>
              <a:ext cx="755" cy="348"/>
            </a:xfrm>
            <a:prstGeom prst="line">
              <a:avLst/>
            </a:prstGeom>
            <a:noFill/>
            <a:ln w="12700">
              <a:solidFill>
                <a:srgbClr val="3333CC"/>
              </a:solidFill>
              <a:round/>
              <a:headEnd/>
              <a:tailEnd/>
            </a:ln>
          </xdr:spPr>
        </xdr:sp>
        <xdr:sp macro="" textlink="">
          <xdr:nvSpPr>
            <xdr:cNvPr id="1342485" name="Line 322"/>
            <xdr:cNvSpPr>
              <a:spLocks noChangeShapeType="1"/>
            </xdr:cNvSpPr>
          </xdr:nvSpPr>
          <xdr:spPr bwMode="auto">
            <a:xfrm>
              <a:off x="4101" y="2689"/>
              <a:ext cx="1" cy="402"/>
            </a:xfrm>
            <a:prstGeom prst="line">
              <a:avLst/>
            </a:prstGeom>
            <a:noFill/>
            <a:ln w="28575">
              <a:solidFill>
                <a:srgbClr val="3333CC"/>
              </a:solidFill>
              <a:round/>
              <a:headEnd type="triangle" w="med" len="med"/>
              <a:tailEnd type="triangle" w="med" len="med"/>
            </a:ln>
          </xdr:spPr>
        </xdr:sp>
        <xdr:sp macro="" textlink="">
          <xdr:nvSpPr>
            <xdr:cNvPr id="1342486" name="Line 323"/>
            <xdr:cNvSpPr>
              <a:spLocks noChangeShapeType="1"/>
            </xdr:cNvSpPr>
          </xdr:nvSpPr>
          <xdr:spPr bwMode="auto">
            <a:xfrm>
              <a:off x="4107" y="3125"/>
              <a:ext cx="1" cy="353"/>
            </a:xfrm>
            <a:prstGeom prst="line">
              <a:avLst/>
            </a:prstGeom>
            <a:noFill/>
            <a:ln w="28575">
              <a:solidFill>
                <a:srgbClr val="3333CC"/>
              </a:solidFill>
              <a:round/>
              <a:headEnd type="triangle" w="med" len="med"/>
              <a:tailEnd type="triangle" w="med" len="med"/>
            </a:ln>
          </xdr:spPr>
        </xdr:sp>
        <xdr:sp macro="" textlink="">
          <xdr:nvSpPr>
            <xdr:cNvPr id="1342487" name="Line 324"/>
            <xdr:cNvSpPr>
              <a:spLocks noChangeShapeType="1"/>
            </xdr:cNvSpPr>
          </xdr:nvSpPr>
          <xdr:spPr bwMode="auto">
            <a:xfrm>
              <a:off x="3834" y="2906"/>
              <a:ext cx="1" cy="308"/>
            </a:xfrm>
            <a:prstGeom prst="line">
              <a:avLst/>
            </a:prstGeom>
            <a:noFill/>
            <a:ln w="9525">
              <a:solidFill>
                <a:srgbClr val="3333CC"/>
              </a:solidFill>
              <a:round/>
              <a:headEnd/>
              <a:tailEnd type="triangle" w="med" len="med"/>
            </a:ln>
          </xdr:spPr>
        </xdr:sp>
        <xdr:sp macro="" textlink="">
          <xdr:nvSpPr>
            <xdr:cNvPr id="1342488" name="Line 325"/>
            <xdr:cNvSpPr>
              <a:spLocks noChangeShapeType="1"/>
            </xdr:cNvSpPr>
          </xdr:nvSpPr>
          <xdr:spPr bwMode="auto">
            <a:xfrm>
              <a:off x="3834" y="2906"/>
              <a:ext cx="1" cy="630"/>
            </a:xfrm>
            <a:prstGeom prst="line">
              <a:avLst/>
            </a:prstGeom>
            <a:noFill/>
            <a:ln w="28575">
              <a:solidFill>
                <a:srgbClr val="3333CC"/>
              </a:solidFill>
              <a:round/>
              <a:headEnd/>
              <a:tailEnd/>
            </a:ln>
          </xdr:spPr>
        </xdr:sp>
        <xdr:sp macro="" textlink="">
          <xdr:nvSpPr>
            <xdr:cNvPr id="1342489" name="Line 326"/>
            <xdr:cNvSpPr>
              <a:spLocks noChangeShapeType="1"/>
            </xdr:cNvSpPr>
          </xdr:nvSpPr>
          <xdr:spPr bwMode="auto">
            <a:xfrm flipV="1">
              <a:off x="3834" y="3251"/>
              <a:ext cx="1" cy="272"/>
            </a:xfrm>
            <a:prstGeom prst="line">
              <a:avLst/>
            </a:prstGeom>
            <a:noFill/>
            <a:ln w="28575">
              <a:solidFill>
                <a:srgbClr val="3333CC"/>
              </a:solidFill>
              <a:round/>
              <a:headEnd/>
              <a:tailEnd type="triangle" w="med" len="med"/>
            </a:ln>
          </xdr:spPr>
        </xdr:sp>
        <xdr:sp macro="" textlink="">
          <xdr:nvSpPr>
            <xdr:cNvPr id="1342490" name="Line 327"/>
            <xdr:cNvSpPr>
              <a:spLocks noChangeShapeType="1"/>
            </xdr:cNvSpPr>
          </xdr:nvSpPr>
          <xdr:spPr bwMode="auto">
            <a:xfrm flipH="1">
              <a:off x="3962" y="2265"/>
              <a:ext cx="753" cy="347"/>
            </a:xfrm>
            <a:prstGeom prst="line">
              <a:avLst/>
            </a:prstGeom>
            <a:noFill/>
            <a:ln w="12700">
              <a:solidFill>
                <a:srgbClr val="3333CC"/>
              </a:solidFill>
              <a:round/>
              <a:headEnd/>
              <a:tailEnd/>
            </a:ln>
          </xdr:spPr>
        </xdr:sp>
        <xdr:sp macro="" textlink="">
          <xdr:nvSpPr>
            <xdr:cNvPr id="1342491" name="Line 328"/>
            <xdr:cNvSpPr>
              <a:spLocks noChangeShapeType="1"/>
            </xdr:cNvSpPr>
          </xdr:nvSpPr>
          <xdr:spPr bwMode="auto">
            <a:xfrm>
              <a:off x="4104" y="2554"/>
              <a:ext cx="1" cy="130"/>
            </a:xfrm>
            <a:prstGeom prst="line">
              <a:avLst/>
            </a:prstGeom>
            <a:noFill/>
            <a:ln w="28575">
              <a:solidFill>
                <a:srgbClr val="3333CC"/>
              </a:solidFill>
              <a:round/>
              <a:headEnd type="triangle" w="med" len="med"/>
              <a:tailEnd type="triangle" w="med" len="med"/>
            </a:ln>
          </xdr:spPr>
        </xdr:sp>
        <xdr:sp macro="" textlink="">
          <xdr:nvSpPr>
            <xdr:cNvPr id="1342492" name="Line 329"/>
            <xdr:cNvSpPr>
              <a:spLocks noChangeShapeType="1"/>
            </xdr:cNvSpPr>
          </xdr:nvSpPr>
          <xdr:spPr bwMode="auto">
            <a:xfrm>
              <a:off x="3018" y="2028"/>
              <a:ext cx="726" cy="159"/>
            </a:xfrm>
            <a:prstGeom prst="line">
              <a:avLst/>
            </a:prstGeom>
            <a:noFill/>
            <a:ln w="38100">
              <a:solidFill>
                <a:srgbClr val="3333CC"/>
              </a:solidFill>
              <a:round/>
              <a:headEnd type="triangle" w="med" len="med"/>
              <a:tailEnd type="triangle" w="med" len="med"/>
            </a:ln>
          </xdr:spPr>
        </xdr:sp>
        <xdr:sp macro="" textlink="">
          <xdr:nvSpPr>
            <xdr:cNvPr id="1342493" name="Line 330"/>
            <xdr:cNvSpPr>
              <a:spLocks noChangeShapeType="1"/>
            </xdr:cNvSpPr>
          </xdr:nvSpPr>
          <xdr:spPr bwMode="auto">
            <a:xfrm>
              <a:off x="3135" y="1874"/>
              <a:ext cx="1047" cy="221"/>
            </a:xfrm>
            <a:prstGeom prst="line">
              <a:avLst/>
            </a:prstGeom>
            <a:noFill/>
            <a:ln w="38100">
              <a:solidFill>
                <a:srgbClr val="3333CC"/>
              </a:solidFill>
              <a:round/>
              <a:headEnd type="triangle" w="med" len="med"/>
              <a:tailEnd type="triangle" w="med" len="med"/>
            </a:ln>
          </xdr:spPr>
        </xdr:sp>
      </xdr:grpSp>
      <xdr:sp macro="" textlink="">
        <xdr:nvSpPr>
          <xdr:cNvPr id="161099" name="Rectangle 331"/>
          <xdr:cNvSpPr>
            <a:spLocks noChangeArrowheads="1"/>
          </xdr:cNvSpPr>
        </xdr:nvSpPr>
        <xdr:spPr bwMode="auto">
          <a:xfrm>
            <a:off x="3137" y="2543"/>
            <a:ext cx="258" cy="236"/>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h</a:t>
            </a:r>
          </a:p>
          <a:p>
            <a:pPr algn="l" rtl="0">
              <a:defRPr sz="1000"/>
            </a:pPr>
            <a:endParaRPr lang="en-US" sz="1800" b="0" i="0" u="none" strike="noStrike" baseline="0">
              <a:solidFill>
                <a:srgbClr val="000000"/>
              </a:solidFill>
              <a:latin typeface="Arial"/>
              <a:cs typeface="Arial"/>
            </a:endParaRPr>
          </a:p>
        </xdr:txBody>
      </xdr:sp>
      <xdr:sp macro="" textlink="">
        <xdr:nvSpPr>
          <xdr:cNvPr id="161100" name="Rectangle 332"/>
          <xdr:cNvSpPr>
            <a:spLocks noChangeArrowheads="1"/>
          </xdr:cNvSpPr>
        </xdr:nvSpPr>
        <xdr:spPr bwMode="auto">
          <a:xfrm>
            <a:off x="3395" y="2560"/>
            <a:ext cx="358" cy="301"/>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C1</a:t>
            </a:r>
          </a:p>
          <a:p>
            <a:pPr algn="l" rtl="0">
              <a:defRPr sz="1000"/>
            </a:pPr>
            <a:endParaRPr lang="en-US" sz="1800" b="0" i="0" u="none" strike="noStrike" baseline="0">
              <a:solidFill>
                <a:srgbClr val="000000"/>
              </a:solidFill>
              <a:latin typeface="Arial"/>
              <a:cs typeface="Arial"/>
            </a:endParaRPr>
          </a:p>
        </xdr:txBody>
      </xdr:sp>
      <xdr:sp macro="" textlink="">
        <xdr:nvSpPr>
          <xdr:cNvPr id="161101" name="Rectangle 333"/>
          <xdr:cNvSpPr>
            <a:spLocks noChangeArrowheads="1"/>
          </xdr:cNvSpPr>
        </xdr:nvSpPr>
        <xdr:spPr bwMode="auto">
          <a:xfrm>
            <a:off x="3401" y="2979"/>
            <a:ext cx="352" cy="325"/>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C2</a:t>
            </a:r>
          </a:p>
          <a:p>
            <a:pPr algn="l" rtl="0">
              <a:defRPr sz="1000"/>
            </a:pPr>
            <a:endParaRPr lang="en-US" sz="1800" b="0" i="0" u="none" strike="noStrike" baseline="0">
              <a:solidFill>
                <a:srgbClr val="000000"/>
              </a:solidFill>
              <a:latin typeface="Arial"/>
              <a:cs typeface="Arial"/>
            </a:endParaRPr>
          </a:p>
        </xdr:txBody>
      </xdr:sp>
      <xdr:sp macro="" textlink="">
        <xdr:nvSpPr>
          <xdr:cNvPr id="161102" name="Rectangle 334"/>
          <xdr:cNvSpPr>
            <a:spLocks noChangeArrowheads="1"/>
          </xdr:cNvSpPr>
        </xdr:nvSpPr>
        <xdr:spPr bwMode="auto">
          <a:xfrm>
            <a:off x="2716" y="2053"/>
            <a:ext cx="270" cy="212"/>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B</a:t>
            </a:r>
          </a:p>
          <a:p>
            <a:pPr algn="l" rtl="0">
              <a:defRPr sz="1000"/>
            </a:pPr>
            <a:endParaRPr lang="en-US" sz="1800" b="0" i="0" u="none" strike="noStrike" baseline="0">
              <a:solidFill>
                <a:srgbClr val="000000"/>
              </a:solidFill>
              <a:latin typeface="Arial"/>
              <a:cs typeface="Arial"/>
            </a:endParaRPr>
          </a:p>
        </xdr:txBody>
      </xdr:sp>
      <xdr:sp macro="" textlink="">
        <xdr:nvSpPr>
          <xdr:cNvPr id="161103" name="Rectangle 335"/>
          <xdr:cNvSpPr>
            <a:spLocks noChangeArrowheads="1"/>
          </xdr:cNvSpPr>
        </xdr:nvSpPr>
        <xdr:spPr bwMode="auto">
          <a:xfrm>
            <a:off x="2772" y="3097"/>
            <a:ext cx="365" cy="283"/>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thk</a:t>
            </a:r>
          </a:p>
          <a:p>
            <a:pPr algn="l" rtl="0">
              <a:defRPr sz="1000"/>
            </a:pPr>
            <a:endParaRPr lang="en-US" sz="1800" b="0" i="0" u="none" strike="noStrike" baseline="0">
              <a:solidFill>
                <a:srgbClr val="000000"/>
              </a:solidFill>
              <a:latin typeface="Arial"/>
              <a:cs typeface="Arial"/>
            </a:endParaRPr>
          </a:p>
        </xdr:txBody>
      </xdr:sp>
      <xdr:sp macro="" textlink="">
        <xdr:nvSpPr>
          <xdr:cNvPr id="161104" name="Rectangle 336"/>
          <xdr:cNvSpPr>
            <a:spLocks noChangeArrowheads="1"/>
          </xdr:cNvSpPr>
        </xdr:nvSpPr>
        <xdr:spPr bwMode="auto">
          <a:xfrm>
            <a:off x="2508" y="1504"/>
            <a:ext cx="365" cy="272"/>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G1</a:t>
            </a:r>
          </a:p>
          <a:p>
            <a:pPr algn="l" rtl="0">
              <a:defRPr sz="1000"/>
            </a:pPr>
            <a:endParaRPr lang="en-US" sz="1800" b="0" i="0" u="none" strike="noStrike" baseline="0">
              <a:solidFill>
                <a:srgbClr val="000000"/>
              </a:solidFill>
              <a:latin typeface="Arial"/>
              <a:cs typeface="Arial"/>
            </a:endParaRPr>
          </a:p>
        </xdr:txBody>
      </xdr:sp>
      <xdr:sp macro="" textlink="">
        <xdr:nvSpPr>
          <xdr:cNvPr id="161105" name="Rectangle 337"/>
          <xdr:cNvSpPr>
            <a:spLocks noChangeArrowheads="1"/>
          </xdr:cNvSpPr>
        </xdr:nvSpPr>
        <xdr:spPr bwMode="auto">
          <a:xfrm>
            <a:off x="3533" y="1893"/>
            <a:ext cx="340" cy="260"/>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G2</a:t>
            </a:r>
          </a:p>
          <a:p>
            <a:pPr algn="l" rtl="0">
              <a:defRPr sz="1000"/>
            </a:pPr>
            <a:endParaRPr lang="en-US" sz="1800" b="0" i="0" u="none" strike="noStrike" baseline="0">
              <a:solidFill>
                <a:srgbClr val="000000"/>
              </a:solidFill>
              <a:latin typeface="Arial"/>
              <a:cs typeface="Arial"/>
            </a:endParaRPr>
          </a:p>
        </xdr:txBody>
      </xdr:sp>
      <xdr:sp macro="" textlink="">
        <xdr:nvSpPr>
          <xdr:cNvPr id="161106" name="Rectangle 338"/>
          <xdr:cNvSpPr>
            <a:spLocks noChangeArrowheads="1"/>
          </xdr:cNvSpPr>
        </xdr:nvSpPr>
        <xdr:spPr bwMode="auto">
          <a:xfrm>
            <a:off x="3219" y="1468"/>
            <a:ext cx="283" cy="283"/>
          </a:xfrm>
          <a:prstGeom prst="rect">
            <a:avLst/>
          </a:prstGeom>
          <a:noFill/>
          <a:ln w="9525">
            <a:noFill/>
            <a:miter lim="800000"/>
            <a:headEnd/>
            <a:tailEnd/>
          </a:ln>
          <a:effectLst/>
        </xdr:spPr>
        <xdr:txBody>
          <a:bodyPr vertOverflow="clip" wrap="square" lIns="91440" tIns="45720" rIns="91440" bIns="45720" anchor="t" upright="1"/>
          <a:lstStyle/>
          <a:p>
            <a:pPr algn="l" rtl="0">
              <a:defRPr sz="1000"/>
            </a:pPr>
            <a:r>
              <a:rPr lang="en-US" sz="1800" b="0" i="0" u="none" strike="noStrike" baseline="0">
                <a:solidFill>
                  <a:srgbClr val="000000"/>
                </a:solidFill>
                <a:latin typeface="Arial"/>
                <a:cs typeface="Arial"/>
              </a:rPr>
              <a:t>A</a:t>
            </a:r>
          </a:p>
          <a:p>
            <a:pPr algn="l" rtl="0">
              <a:defRPr sz="1000"/>
            </a:pPr>
            <a:endParaRPr lang="en-US" sz="1800" b="0" i="0" u="none" strike="noStrike" baseline="0">
              <a:solidFill>
                <a:srgbClr val="000000"/>
              </a:solidFill>
              <a:latin typeface="Arial"/>
              <a:cs typeface="Arial"/>
            </a:endParaRPr>
          </a:p>
        </xdr:txBody>
      </xdr:sp>
    </xdr:grpSp>
    <xdr:clientData/>
  </xdr:twoCellAnchor>
  <xdr:twoCellAnchor editAs="oneCell">
    <xdr:from>
      <xdr:col>11</xdr:col>
      <xdr:colOff>47625</xdr:colOff>
      <xdr:row>51</xdr:row>
      <xdr:rowOff>114300</xdr:rowOff>
    </xdr:from>
    <xdr:to>
      <xdr:col>12</xdr:col>
      <xdr:colOff>9525</xdr:colOff>
      <xdr:row>52</xdr:row>
      <xdr:rowOff>9525</xdr:rowOff>
    </xdr:to>
    <xdr:pic>
      <xdr:nvPicPr>
        <xdr:cNvPr id="1342464" name="Picture 339" descr="grey_bottom_right"/>
        <xdr:cNvPicPr>
          <a:picLocks noChangeAspect="1" noChangeArrowheads="1"/>
        </xdr:cNvPicPr>
      </xdr:nvPicPr>
      <xdr:blipFill>
        <a:blip xmlns:r="http://schemas.openxmlformats.org/officeDocument/2006/relationships" r:embed="rId10" cstate="print"/>
        <a:srcRect/>
        <a:stretch>
          <a:fillRect/>
        </a:stretch>
      </xdr:blipFill>
      <xdr:spPr bwMode="auto">
        <a:xfrm>
          <a:off x="8677275" y="8448675"/>
          <a:ext cx="57150" cy="57150"/>
        </a:xfrm>
        <a:prstGeom prst="rect">
          <a:avLst/>
        </a:prstGeom>
        <a:noFill/>
        <a:ln w="9525">
          <a:noFill/>
          <a:miter lim="800000"/>
          <a:headEnd/>
          <a:tailEnd/>
        </a:ln>
      </xdr:spPr>
    </xdr:pic>
    <xdr:clientData/>
  </xdr:twoCellAnchor>
  <xdr:twoCellAnchor editAs="oneCell">
    <xdr:from>
      <xdr:col>0</xdr:col>
      <xdr:colOff>9525</xdr:colOff>
      <xdr:row>51</xdr:row>
      <xdr:rowOff>114300</xdr:rowOff>
    </xdr:from>
    <xdr:to>
      <xdr:col>0</xdr:col>
      <xdr:colOff>66675</xdr:colOff>
      <xdr:row>52</xdr:row>
      <xdr:rowOff>9525</xdr:rowOff>
    </xdr:to>
    <xdr:pic>
      <xdr:nvPicPr>
        <xdr:cNvPr id="1342465" name="Picture 340" descr="grey_bottom_left"/>
        <xdr:cNvPicPr>
          <a:picLocks noChangeAspect="1" noChangeArrowheads="1"/>
        </xdr:cNvPicPr>
      </xdr:nvPicPr>
      <xdr:blipFill>
        <a:blip xmlns:r="http://schemas.openxmlformats.org/officeDocument/2006/relationships" r:embed="rId11" cstate="print"/>
        <a:srcRect/>
        <a:stretch>
          <a:fillRect/>
        </a:stretch>
      </xdr:blipFill>
      <xdr:spPr bwMode="auto">
        <a:xfrm>
          <a:off x="9525" y="8448675"/>
          <a:ext cx="57150" cy="57150"/>
        </a:xfrm>
        <a:prstGeom prst="rect">
          <a:avLst/>
        </a:prstGeom>
        <a:noFill/>
        <a:ln w="9525">
          <a:noFill/>
          <a:miter lim="800000"/>
          <a:headEnd/>
          <a:tailEnd/>
        </a:ln>
      </xdr:spPr>
    </xdr:pic>
    <xdr:clientData/>
  </xdr:twoCellAnchor>
  <xdr:twoCellAnchor editAs="oneCell">
    <xdr:from>
      <xdr:col>0</xdr:col>
      <xdr:colOff>0</xdr:colOff>
      <xdr:row>5</xdr:row>
      <xdr:rowOff>0</xdr:rowOff>
    </xdr:from>
    <xdr:to>
      <xdr:col>0</xdr:col>
      <xdr:colOff>57150</xdr:colOff>
      <xdr:row>5</xdr:row>
      <xdr:rowOff>57150</xdr:rowOff>
    </xdr:to>
    <xdr:pic>
      <xdr:nvPicPr>
        <xdr:cNvPr id="1342466" name="Picture 341" descr="grey_top_left"/>
        <xdr:cNvPicPr>
          <a:picLocks noChangeAspect="1" noChangeArrowheads="1"/>
        </xdr:cNvPicPr>
      </xdr:nvPicPr>
      <xdr:blipFill>
        <a:blip xmlns:r="http://schemas.openxmlformats.org/officeDocument/2006/relationships" r:embed="rId12" cstate="print"/>
        <a:srcRect/>
        <a:stretch>
          <a:fillRect/>
        </a:stretch>
      </xdr:blipFill>
      <xdr:spPr bwMode="auto">
        <a:xfrm>
          <a:off x="0" y="838200"/>
          <a:ext cx="57150" cy="57150"/>
        </a:xfrm>
        <a:prstGeom prst="rect">
          <a:avLst/>
        </a:prstGeom>
        <a:noFill/>
        <a:ln w="9525">
          <a:noFill/>
          <a:miter lim="800000"/>
          <a:headEnd/>
          <a:tailEnd/>
        </a:ln>
      </xdr:spPr>
    </xdr:pic>
    <xdr:clientData/>
  </xdr:twoCellAnchor>
  <xdr:twoCellAnchor editAs="oneCell">
    <xdr:from>
      <xdr:col>1</xdr:col>
      <xdr:colOff>0</xdr:colOff>
      <xdr:row>76</xdr:row>
      <xdr:rowOff>0</xdr:rowOff>
    </xdr:from>
    <xdr:to>
      <xdr:col>10</xdr:col>
      <xdr:colOff>561975</xdr:colOff>
      <xdr:row>94</xdr:row>
      <xdr:rowOff>9525</xdr:rowOff>
    </xdr:to>
    <xdr:pic>
      <xdr:nvPicPr>
        <xdr:cNvPr id="1342467" name="Picture 342" descr="model_via_parameters_0805"/>
        <xdr:cNvPicPr>
          <a:picLocks noChangeAspect="1" noChangeArrowheads="1"/>
        </xdr:cNvPicPr>
      </xdr:nvPicPr>
      <xdr:blipFill>
        <a:blip xmlns:r="http://schemas.openxmlformats.org/officeDocument/2006/relationships" r:embed="rId13" cstate="print"/>
        <a:srcRect/>
        <a:stretch>
          <a:fillRect/>
        </a:stretch>
      </xdr:blipFill>
      <xdr:spPr bwMode="auto">
        <a:xfrm>
          <a:off x="123825" y="12382500"/>
          <a:ext cx="8458200" cy="2924175"/>
        </a:xfrm>
        <a:prstGeom prst="rect">
          <a:avLst/>
        </a:prstGeom>
        <a:noFill/>
        <a:ln w="9525">
          <a:noFill/>
          <a:miter lim="800000"/>
          <a:headEnd/>
          <a:tailEnd/>
        </a:ln>
      </xdr:spPr>
    </xdr:pic>
    <xdr:clientData/>
  </xdr:twoCellAnchor>
  <xdr:twoCellAnchor editAs="oneCell">
    <xdr:from>
      <xdr:col>1</xdr:col>
      <xdr:colOff>9525</xdr:colOff>
      <xdr:row>96</xdr:row>
      <xdr:rowOff>9525</xdr:rowOff>
    </xdr:from>
    <xdr:to>
      <xdr:col>10</xdr:col>
      <xdr:colOff>552450</xdr:colOff>
      <xdr:row>116</xdr:row>
      <xdr:rowOff>0</xdr:rowOff>
    </xdr:to>
    <xdr:pic>
      <xdr:nvPicPr>
        <xdr:cNvPr id="1342468" name="Picture 343" descr="model_via_parameters_1206"/>
        <xdr:cNvPicPr>
          <a:picLocks noChangeAspect="1" noChangeArrowheads="1"/>
        </xdr:cNvPicPr>
      </xdr:nvPicPr>
      <xdr:blipFill>
        <a:blip xmlns:r="http://schemas.openxmlformats.org/officeDocument/2006/relationships" r:embed="rId14" cstate="print"/>
        <a:srcRect/>
        <a:stretch>
          <a:fillRect/>
        </a:stretch>
      </xdr:blipFill>
      <xdr:spPr bwMode="auto">
        <a:xfrm>
          <a:off x="133350" y="15630525"/>
          <a:ext cx="8439150" cy="3228975"/>
        </a:xfrm>
        <a:prstGeom prst="rect">
          <a:avLst/>
        </a:prstGeom>
        <a:noFill/>
        <a:ln w="9525">
          <a:noFill/>
          <a:miter lim="800000"/>
          <a:headEnd/>
          <a:tailEnd/>
        </a:ln>
      </xdr:spPr>
    </xdr:pic>
    <xdr:clientData/>
  </xdr:twoCellAnchor>
  <xdr:twoCellAnchor editAs="oneCell">
    <xdr:from>
      <xdr:col>1</xdr:col>
      <xdr:colOff>9525</xdr:colOff>
      <xdr:row>118</xdr:row>
      <xdr:rowOff>9525</xdr:rowOff>
    </xdr:from>
    <xdr:to>
      <xdr:col>10</xdr:col>
      <xdr:colOff>561975</xdr:colOff>
      <xdr:row>139</xdr:row>
      <xdr:rowOff>133350</xdr:rowOff>
    </xdr:to>
    <xdr:pic>
      <xdr:nvPicPr>
        <xdr:cNvPr id="1342469" name="Picture 344" descr="model_via_parameters_1210"/>
        <xdr:cNvPicPr>
          <a:picLocks noChangeAspect="1" noChangeArrowheads="1"/>
        </xdr:cNvPicPr>
      </xdr:nvPicPr>
      <xdr:blipFill>
        <a:blip xmlns:r="http://schemas.openxmlformats.org/officeDocument/2006/relationships" r:embed="rId15" cstate="print"/>
        <a:srcRect/>
        <a:stretch>
          <a:fillRect/>
        </a:stretch>
      </xdr:blipFill>
      <xdr:spPr bwMode="auto">
        <a:xfrm>
          <a:off x="133350" y="19192875"/>
          <a:ext cx="8448675" cy="3524250"/>
        </a:xfrm>
        <a:prstGeom prst="rect">
          <a:avLst/>
        </a:prstGeom>
        <a:noFill/>
        <a:ln w="9525">
          <a:noFill/>
          <a:miter lim="800000"/>
          <a:headEnd/>
          <a:tailEnd/>
        </a:ln>
      </xdr:spPr>
    </xdr:pic>
    <xdr:clientData/>
  </xdr:twoCellAnchor>
  <xdr:twoCellAnchor editAs="oneCell">
    <xdr:from>
      <xdr:col>1</xdr:col>
      <xdr:colOff>0</xdr:colOff>
      <xdr:row>54</xdr:row>
      <xdr:rowOff>0</xdr:rowOff>
    </xdr:from>
    <xdr:to>
      <xdr:col>10</xdr:col>
      <xdr:colOff>571500</xdr:colOff>
      <xdr:row>74</xdr:row>
      <xdr:rowOff>9525</xdr:rowOff>
    </xdr:to>
    <xdr:pic>
      <xdr:nvPicPr>
        <xdr:cNvPr id="1342470" name="Picture 345" descr="model_via_parameters_0603"/>
        <xdr:cNvPicPr>
          <a:picLocks noChangeAspect="1" noChangeArrowheads="1"/>
        </xdr:cNvPicPr>
      </xdr:nvPicPr>
      <xdr:blipFill>
        <a:blip xmlns:r="http://schemas.openxmlformats.org/officeDocument/2006/relationships" r:embed="rId16" cstate="print"/>
        <a:srcRect/>
        <a:stretch>
          <a:fillRect/>
        </a:stretch>
      </xdr:blipFill>
      <xdr:spPr bwMode="auto">
        <a:xfrm>
          <a:off x="123825" y="8820150"/>
          <a:ext cx="8467725" cy="324802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220964"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90575"/>
          <a:ext cx="57150" cy="57150"/>
        </a:xfrm>
        <a:prstGeom prst="rect">
          <a:avLst/>
        </a:prstGeom>
        <a:noFill/>
        <a:ln w="9525">
          <a:noFill/>
          <a:miter lim="800000"/>
          <a:headEnd/>
          <a:tailEnd/>
        </a:ln>
      </xdr:spPr>
    </xdr:pic>
    <xdr:clientData/>
  </xdr:twoCellAnchor>
  <xdr:twoCellAnchor editAs="oneCell">
    <xdr:from>
      <xdr:col>0</xdr:col>
      <xdr:colOff>9525</xdr:colOff>
      <xdr:row>52</xdr:row>
      <xdr:rowOff>104775</xdr:rowOff>
    </xdr:from>
    <xdr:to>
      <xdr:col>0</xdr:col>
      <xdr:colOff>66675</xdr:colOff>
      <xdr:row>53</xdr:row>
      <xdr:rowOff>9525</xdr:rowOff>
    </xdr:to>
    <xdr:pic>
      <xdr:nvPicPr>
        <xdr:cNvPr id="1220965"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8505825"/>
          <a:ext cx="57150" cy="66675"/>
        </a:xfrm>
        <a:prstGeom prst="rect">
          <a:avLst/>
        </a:prstGeom>
        <a:noFill/>
        <a:ln w="9525">
          <a:noFill/>
          <a:miter lim="800000"/>
          <a:headEnd/>
          <a:tailEnd/>
        </a:ln>
      </xdr:spPr>
    </xdr:pic>
    <xdr:clientData/>
  </xdr:twoCellAnchor>
  <xdr:twoCellAnchor editAs="oneCell">
    <xdr:from>
      <xdr:col>10</xdr:col>
      <xdr:colOff>47625</xdr:colOff>
      <xdr:row>5</xdr:row>
      <xdr:rowOff>0</xdr:rowOff>
    </xdr:from>
    <xdr:to>
      <xdr:col>11</xdr:col>
      <xdr:colOff>0</xdr:colOff>
      <xdr:row>5</xdr:row>
      <xdr:rowOff>57150</xdr:rowOff>
    </xdr:to>
    <xdr:pic>
      <xdr:nvPicPr>
        <xdr:cNvPr id="1220966"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5210175" y="790575"/>
          <a:ext cx="57150" cy="57150"/>
        </a:xfrm>
        <a:prstGeom prst="rect">
          <a:avLst/>
        </a:prstGeom>
        <a:noFill/>
        <a:ln w="9525">
          <a:noFill/>
          <a:miter lim="800000"/>
          <a:headEnd/>
          <a:tailEnd/>
        </a:ln>
      </xdr:spPr>
    </xdr:pic>
    <xdr:clientData/>
  </xdr:twoCellAnchor>
  <xdr:twoCellAnchor editAs="oneCell">
    <xdr:from>
      <xdr:col>10</xdr:col>
      <xdr:colOff>47625</xdr:colOff>
      <xdr:row>52</xdr:row>
      <xdr:rowOff>114300</xdr:rowOff>
    </xdr:from>
    <xdr:to>
      <xdr:col>11</xdr:col>
      <xdr:colOff>0</xdr:colOff>
      <xdr:row>53</xdr:row>
      <xdr:rowOff>19050</xdr:rowOff>
    </xdr:to>
    <xdr:pic>
      <xdr:nvPicPr>
        <xdr:cNvPr id="1220967"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5210175" y="8515350"/>
          <a:ext cx="57150" cy="66675"/>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3</xdr:col>
      <xdr:colOff>285750</xdr:colOff>
      <xdr:row>2</xdr:row>
      <xdr:rowOff>76200</xdr:rowOff>
    </xdr:to>
    <xdr:pic>
      <xdr:nvPicPr>
        <xdr:cNvPr id="1220968"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20969"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10</xdr:col>
      <xdr:colOff>47625</xdr:colOff>
      <xdr:row>0</xdr:row>
      <xdr:rowOff>0</xdr:rowOff>
    </xdr:from>
    <xdr:to>
      <xdr:col>11</xdr:col>
      <xdr:colOff>0</xdr:colOff>
      <xdr:row>0</xdr:row>
      <xdr:rowOff>57150</xdr:rowOff>
    </xdr:to>
    <xdr:pic>
      <xdr:nvPicPr>
        <xdr:cNvPr id="1220970"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5210175" y="0"/>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220971"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61975"/>
          <a:ext cx="66675" cy="190500"/>
        </a:xfrm>
        <a:prstGeom prst="rect">
          <a:avLst/>
        </a:prstGeom>
        <a:noFill/>
        <a:ln w="9525">
          <a:noFill/>
          <a:miter lim="800000"/>
          <a:headEnd/>
          <a:tailEnd/>
        </a:ln>
      </xdr:spPr>
    </xdr:pic>
    <xdr:clientData/>
  </xdr:twoCellAnchor>
  <xdr:twoCellAnchor editAs="oneCell">
    <xdr:from>
      <xdr:col>10</xdr:col>
      <xdr:colOff>38100</xdr:colOff>
      <xdr:row>3</xdr:row>
      <xdr:rowOff>0</xdr:rowOff>
    </xdr:from>
    <xdr:to>
      <xdr:col>11</xdr:col>
      <xdr:colOff>0</xdr:colOff>
      <xdr:row>4</xdr:row>
      <xdr:rowOff>9525</xdr:rowOff>
    </xdr:to>
    <xdr:pic>
      <xdr:nvPicPr>
        <xdr:cNvPr id="1220972"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5200650" y="561975"/>
          <a:ext cx="66675" cy="190500"/>
        </a:xfrm>
        <a:prstGeom prst="rect">
          <a:avLst/>
        </a:prstGeom>
        <a:noFill/>
        <a:ln w="9525">
          <a:noFill/>
          <a:miter lim="800000"/>
          <a:headEnd/>
          <a:tailEnd/>
        </a:ln>
      </xdr:spPr>
    </xdr:pic>
    <xdr:clientData/>
  </xdr:twoCellAnchor>
  <xdr:twoCellAnchor>
    <xdr:from>
      <xdr:col>1</xdr:col>
      <xdr:colOff>209550</xdr:colOff>
      <xdr:row>7</xdr:row>
      <xdr:rowOff>57150</xdr:rowOff>
    </xdr:from>
    <xdr:to>
      <xdr:col>9</xdr:col>
      <xdr:colOff>295275</xdr:colOff>
      <xdr:row>24</xdr:row>
      <xdr:rowOff>142875</xdr:rowOff>
    </xdr:to>
    <xdr:graphicFrame macro="">
      <xdr:nvGraphicFramePr>
        <xdr:cNvPr id="1220973"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097359"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42950"/>
          <a:ext cx="57150" cy="57150"/>
        </a:xfrm>
        <a:prstGeom prst="rect">
          <a:avLst/>
        </a:prstGeom>
        <a:noFill/>
        <a:ln w="9525">
          <a:noFill/>
          <a:miter lim="800000"/>
          <a:headEnd/>
          <a:tailEnd/>
        </a:ln>
      </xdr:spPr>
    </xdr:pic>
    <xdr:clientData/>
  </xdr:twoCellAnchor>
  <xdr:twoCellAnchor editAs="oneCell">
    <xdr:from>
      <xdr:col>0</xdr:col>
      <xdr:colOff>9525</xdr:colOff>
      <xdr:row>62</xdr:row>
      <xdr:rowOff>104775</xdr:rowOff>
    </xdr:from>
    <xdr:to>
      <xdr:col>0</xdr:col>
      <xdr:colOff>66675</xdr:colOff>
      <xdr:row>63</xdr:row>
      <xdr:rowOff>0</xdr:rowOff>
    </xdr:to>
    <xdr:pic>
      <xdr:nvPicPr>
        <xdr:cNvPr id="1097360"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10382250"/>
          <a:ext cx="57150" cy="57150"/>
        </a:xfrm>
        <a:prstGeom prst="rect">
          <a:avLst/>
        </a:prstGeom>
        <a:noFill/>
        <a:ln w="9525">
          <a:noFill/>
          <a:miter lim="800000"/>
          <a:headEnd/>
          <a:tailEnd/>
        </a:ln>
      </xdr:spPr>
    </xdr:pic>
    <xdr:clientData/>
  </xdr:twoCellAnchor>
  <xdr:twoCellAnchor editAs="oneCell">
    <xdr:from>
      <xdr:col>15</xdr:col>
      <xdr:colOff>57150</xdr:colOff>
      <xdr:row>5</xdr:row>
      <xdr:rowOff>0</xdr:rowOff>
    </xdr:from>
    <xdr:to>
      <xdr:col>16</xdr:col>
      <xdr:colOff>9525</xdr:colOff>
      <xdr:row>5</xdr:row>
      <xdr:rowOff>57150</xdr:rowOff>
    </xdr:to>
    <xdr:pic>
      <xdr:nvPicPr>
        <xdr:cNvPr id="1097361"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9829800" y="742950"/>
          <a:ext cx="57150" cy="57150"/>
        </a:xfrm>
        <a:prstGeom prst="rect">
          <a:avLst/>
        </a:prstGeom>
        <a:noFill/>
        <a:ln w="9525">
          <a:noFill/>
          <a:miter lim="800000"/>
          <a:headEnd/>
          <a:tailEnd/>
        </a:ln>
      </xdr:spPr>
    </xdr:pic>
    <xdr:clientData/>
  </xdr:twoCellAnchor>
  <xdr:twoCellAnchor editAs="oneCell">
    <xdr:from>
      <xdr:col>15</xdr:col>
      <xdr:colOff>47625</xdr:colOff>
      <xdr:row>62</xdr:row>
      <xdr:rowOff>114300</xdr:rowOff>
    </xdr:from>
    <xdr:to>
      <xdr:col>16</xdr:col>
      <xdr:colOff>0</xdr:colOff>
      <xdr:row>63</xdr:row>
      <xdr:rowOff>9525</xdr:rowOff>
    </xdr:to>
    <xdr:pic>
      <xdr:nvPicPr>
        <xdr:cNvPr id="1097362"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9820275" y="10391775"/>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47625</xdr:colOff>
      <xdr:row>2</xdr:row>
      <xdr:rowOff>76200</xdr:rowOff>
    </xdr:to>
    <xdr:pic>
      <xdr:nvPicPr>
        <xdr:cNvPr id="1097363"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097364"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15</xdr:col>
      <xdr:colOff>47625</xdr:colOff>
      <xdr:row>0</xdr:row>
      <xdr:rowOff>9525</xdr:rowOff>
    </xdr:from>
    <xdr:to>
      <xdr:col>16</xdr:col>
      <xdr:colOff>0</xdr:colOff>
      <xdr:row>0</xdr:row>
      <xdr:rowOff>66675</xdr:rowOff>
    </xdr:to>
    <xdr:pic>
      <xdr:nvPicPr>
        <xdr:cNvPr id="1097365"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982027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097366"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23875"/>
          <a:ext cx="66675" cy="190500"/>
        </a:xfrm>
        <a:prstGeom prst="rect">
          <a:avLst/>
        </a:prstGeom>
        <a:noFill/>
        <a:ln w="9525">
          <a:noFill/>
          <a:miter lim="800000"/>
          <a:headEnd/>
          <a:tailEnd/>
        </a:ln>
      </xdr:spPr>
    </xdr:pic>
    <xdr:clientData/>
  </xdr:twoCellAnchor>
  <xdr:twoCellAnchor editAs="oneCell">
    <xdr:from>
      <xdr:col>15</xdr:col>
      <xdr:colOff>47625</xdr:colOff>
      <xdr:row>3</xdr:row>
      <xdr:rowOff>0</xdr:rowOff>
    </xdr:from>
    <xdr:to>
      <xdr:col>16</xdr:col>
      <xdr:colOff>9525</xdr:colOff>
      <xdr:row>4</xdr:row>
      <xdr:rowOff>9525</xdr:rowOff>
    </xdr:to>
    <xdr:pic>
      <xdr:nvPicPr>
        <xdr:cNvPr id="1097367"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9820275" y="523875"/>
          <a:ext cx="66675" cy="190500"/>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326123"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42950"/>
          <a:ext cx="57150" cy="57150"/>
        </a:xfrm>
        <a:prstGeom prst="rect">
          <a:avLst/>
        </a:prstGeom>
        <a:noFill/>
        <a:ln w="9525">
          <a:noFill/>
          <a:miter lim="800000"/>
          <a:headEnd/>
          <a:tailEnd/>
        </a:ln>
      </xdr:spPr>
    </xdr:pic>
    <xdr:clientData/>
  </xdr:twoCellAnchor>
  <xdr:twoCellAnchor editAs="oneCell">
    <xdr:from>
      <xdr:col>0</xdr:col>
      <xdr:colOff>9525</xdr:colOff>
      <xdr:row>62</xdr:row>
      <xdr:rowOff>104775</xdr:rowOff>
    </xdr:from>
    <xdr:to>
      <xdr:col>0</xdr:col>
      <xdr:colOff>66675</xdr:colOff>
      <xdr:row>63</xdr:row>
      <xdr:rowOff>0</xdr:rowOff>
    </xdr:to>
    <xdr:pic>
      <xdr:nvPicPr>
        <xdr:cNvPr id="1326124"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10382250"/>
          <a:ext cx="57150" cy="57150"/>
        </a:xfrm>
        <a:prstGeom prst="rect">
          <a:avLst/>
        </a:prstGeom>
        <a:noFill/>
        <a:ln w="9525">
          <a:noFill/>
          <a:miter lim="800000"/>
          <a:headEnd/>
          <a:tailEnd/>
        </a:ln>
      </xdr:spPr>
    </xdr:pic>
    <xdr:clientData/>
  </xdr:twoCellAnchor>
  <xdr:twoCellAnchor editAs="oneCell">
    <xdr:from>
      <xdr:col>15</xdr:col>
      <xdr:colOff>57150</xdr:colOff>
      <xdr:row>5</xdr:row>
      <xdr:rowOff>0</xdr:rowOff>
    </xdr:from>
    <xdr:to>
      <xdr:col>16</xdr:col>
      <xdr:colOff>9525</xdr:colOff>
      <xdr:row>5</xdr:row>
      <xdr:rowOff>57150</xdr:rowOff>
    </xdr:to>
    <xdr:pic>
      <xdr:nvPicPr>
        <xdr:cNvPr id="1326125"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9829800" y="742950"/>
          <a:ext cx="57150" cy="57150"/>
        </a:xfrm>
        <a:prstGeom prst="rect">
          <a:avLst/>
        </a:prstGeom>
        <a:noFill/>
        <a:ln w="9525">
          <a:noFill/>
          <a:miter lim="800000"/>
          <a:headEnd/>
          <a:tailEnd/>
        </a:ln>
      </xdr:spPr>
    </xdr:pic>
    <xdr:clientData/>
  </xdr:twoCellAnchor>
  <xdr:twoCellAnchor editAs="oneCell">
    <xdr:from>
      <xdr:col>15</xdr:col>
      <xdr:colOff>47625</xdr:colOff>
      <xdr:row>62</xdr:row>
      <xdr:rowOff>114300</xdr:rowOff>
    </xdr:from>
    <xdr:to>
      <xdr:col>16</xdr:col>
      <xdr:colOff>0</xdr:colOff>
      <xdr:row>63</xdr:row>
      <xdr:rowOff>9525</xdr:rowOff>
    </xdr:to>
    <xdr:pic>
      <xdr:nvPicPr>
        <xdr:cNvPr id="1326126"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9820275" y="10391775"/>
          <a:ext cx="57150" cy="57150"/>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2</xdr:col>
      <xdr:colOff>47625</xdr:colOff>
      <xdr:row>2</xdr:row>
      <xdr:rowOff>76200</xdr:rowOff>
    </xdr:to>
    <xdr:pic>
      <xdr:nvPicPr>
        <xdr:cNvPr id="1326127"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326128"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15</xdr:col>
      <xdr:colOff>47625</xdr:colOff>
      <xdr:row>0</xdr:row>
      <xdr:rowOff>9525</xdr:rowOff>
    </xdr:from>
    <xdr:to>
      <xdr:col>16</xdr:col>
      <xdr:colOff>0</xdr:colOff>
      <xdr:row>0</xdr:row>
      <xdr:rowOff>66675</xdr:rowOff>
    </xdr:to>
    <xdr:pic>
      <xdr:nvPicPr>
        <xdr:cNvPr id="1326129"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982027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326130"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23875"/>
          <a:ext cx="66675" cy="190500"/>
        </a:xfrm>
        <a:prstGeom prst="rect">
          <a:avLst/>
        </a:prstGeom>
        <a:noFill/>
        <a:ln w="9525">
          <a:noFill/>
          <a:miter lim="800000"/>
          <a:headEnd/>
          <a:tailEnd/>
        </a:ln>
      </xdr:spPr>
    </xdr:pic>
    <xdr:clientData/>
  </xdr:twoCellAnchor>
  <xdr:twoCellAnchor editAs="oneCell">
    <xdr:from>
      <xdr:col>15</xdr:col>
      <xdr:colOff>47625</xdr:colOff>
      <xdr:row>3</xdr:row>
      <xdr:rowOff>0</xdr:rowOff>
    </xdr:from>
    <xdr:to>
      <xdr:col>16</xdr:col>
      <xdr:colOff>9525</xdr:colOff>
      <xdr:row>4</xdr:row>
      <xdr:rowOff>9525</xdr:rowOff>
    </xdr:to>
    <xdr:pic>
      <xdr:nvPicPr>
        <xdr:cNvPr id="1326131"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9820275" y="523875"/>
          <a:ext cx="66675" cy="19050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990143"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42950"/>
          <a:ext cx="57150" cy="57150"/>
        </a:xfrm>
        <a:prstGeom prst="rect">
          <a:avLst/>
        </a:prstGeom>
        <a:noFill/>
        <a:ln w="9525">
          <a:noFill/>
          <a:miter lim="800000"/>
          <a:headEnd/>
          <a:tailEnd/>
        </a:ln>
      </xdr:spPr>
    </xdr:pic>
    <xdr:clientData/>
  </xdr:twoCellAnchor>
  <xdr:twoCellAnchor editAs="oneCell">
    <xdr:from>
      <xdr:col>0</xdr:col>
      <xdr:colOff>9525</xdr:colOff>
      <xdr:row>41</xdr:row>
      <xdr:rowOff>104775</xdr:rowOff>
    </xdr:from>
    <xdr:to>
      <xdr:col>0</xdr:col>
      <xdr:colOff>66675</xdr:colOff>
      <xdr:row>42</xdr:row>
      <xdr:rowOff>9525</xdr:rowOff>
    </xdr:to>
    <xdr:pic>
      <xdr:nvPicPr>
        <xdr:cNvPr id="990144"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6791325"/>
          <a:ext cx="57150" cy="66675"/>
        </a:xfrm>
        <a:prstGeom prst="rect">
          <a:avLst/>
        </a:prstGeom>
        <a:noFill/>
        <a:ln w="9525">
          <a:noFill/>
          <a:miter lim="800000"/>
          <a:headEnd/>
          <a:tailEnd/>
        </a:ln>
      </xdr:spPr>
    </xdr:pic>
    <xdr:clientData/>
  </xdr:twoCellAnchor>
  <xdr:twoCellAnchor editAs="oneCell">
    <xdr:from>
      <xdr:col>14</xdr:col>
      <xdr:colOff>57150</xdr:colOff>
      <xdr:row>5</xdr:row>
      <xdr:rowOff>0</xdr:rowOff>
    </xdr:from>
    <xdr:to>
      <xdr:col>15</xdr:col>
      <xdr:colOff>9525</xdr:colOff>
      <xdr:row>5</xdr:row>
      <xdr:rowOff>57150</xdr:rowOff>
    </xdr:to>
    <xdr:pic>
      <xdr:nvPicPr>
        <xdr:cNvPr id="990145"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9277350" y="742950"/>
          <a:ext cx="57150" cy="57150"/>
        </a:xfrm>
        <a:prstGeom prst="rect">
          <a:avLst/>
        </a:prstGeom>
        <a:noFill/>
        <a:ln w="9525">
          <a:noFill/>
          <a:miter lim="800000"/>
          <a:headEnd/>
          <a:tailEnd/>
        </a:ln>
      </xdr:spPr>
    </xdr:pic>
    <xdr:clientData/>
  </xdr:twoCellAnchor>
  <xdr:twoCellAnchor editAs="oneCell">
    <xdr:from>
      <xdr:col>14</xdr:col>
      <xdr:colOff>47625</xdr:colOff>
      <xdr:row>41</xdr:row>
      <xdr:rowOff>114300</xdr:rowOff>
    </xdr:from>
    <xdr:to>
      <xdr:col>15</xdr:col>
      <xdr:colOff>0</xdr:colOff>
      <xdr:row>42</xdr:row>
      <xdr:rowOff>19050</xdr:rowOff>
    </xdr:to>
    <xdr:pic>
      <xdr:nvPicPr>
        <xdr:cNvPr id="990146"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9267825" y="6800850"/>
          <a:ext cx="57150" cy="66675"/>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990147"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990148"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14</xdr:col>
      <xdr:colOff>47625</xdr:colOff>
      <xdr:row>0</xdr:row>
      <xdr:rowOff>9525</xdr:rowOff>
    </xdr:from>
    <xdr:to>
      <xdr:col>15</xdr:col>
      <xdr:colOff>0</xdr:colOff>
      <xdr:row>0</xdr:row>
      <xdr:rowOff>66675</xdr:rowOff>
    </xdr:to>
    <xdr:pic>
      <xdr:nvPicPr>
        <xdr:cNvPr id="990149"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926782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990150"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23875"/>
          <a:ext cx="66675" cy="190500"/>
        </a:xfrm>
        <a:prstGeom prst="rect">
          <a:avLst/>
        </a:prstGeom>
        <a:noFill/>
        <a:ln w="9525">
          <a:noFill/>
          <a:miter lim="800000"/>
          <a:headEnd/>
          <a:tailEnd/>
        </a:ln>
      </xdr:spPr>
    </xdr:pic>
    <xdr:clientData/>
  </xdr:twoCellAnchor>
  <xdr:twoCellAnchor editAs="oneCell">
    <xdr:from>
      <xdr:col>14</xdr:col>
      <xdr:colOff>47625</xdr:colOff>
      <xdr:row>3</xdr:row>
      <xdr:rowOff>0</xdr:rowOff>
    </xdr:from>
    <xdr:to>
      <xdr:col>15</xdr:col>
      <xdr:colOff>9525</xdr:colOff>
      <xdr:row>4</xdr:row>
      <xdr:rowOff>9525</xdr:rowOff>
    </xdr:to>
    <xdr:pic>
      <xdr:nvPicPr>
        <xdr:cNvPr id="990151"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9267825" y="523875"/>
          <a:ext cx="66675" cy="190500"/>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252589"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42950"/>
          <a:ext cx="57150" cy="57150"/>
        </a:xfrm>
        <a:prstGeom prst="rect">
          <a:avLst/>
        </a:prstGeom>
        <a:noFill/>
        <a:ln w="9525">
          <a:noFill/>
          <a:miter lim="800000"/>
          <a:headEnd/>
          <a:tailEnd/>
        </a:ln>
      </xdr:spPr>
    </xdr:pic>
    <xdr:clientData/>
  </xdr:twoCellAnchor>
  <xdr:twoCellAnchor editAs="oneCell">
    <xdr:from>
      <xdr:col>0</xdr:col>
      <xdr:colOff>9525</xdr:colOff>
      <xdr:row>26</xdr:row>
      <xdr:rowOff>104775</xdr:rowOff>
    </xdr:from>
    <xdr:to>
      <xdr:col>0</xdr:col>
      <xdr:colOff>66675</xdr:colOff>
      <xdr:row>27</xdr:row>
      <xdr:rowOff>9525</xdr:rowOff>
    </xdr:to>
    <xdr:pic>
      <xdr:nvPicPr>
        <xdr:cNvPr id="1252590"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4305300"/>
          <a:ext cx="57150" cy="66675"/>
        </a:xfrm>
        <a:prstGeom prst="rect">
          <a:avLst/>
        </a:prstGeom>
        <a:noFill/>
        <a:ln w="9525">
          <a:noFill/>
          <a:miter lim="800000"/>
          <a:headEnd/>
          <a:tailEnd/>
        </a:ln>
      </xdr:spPr>
    </xdr:pic>
    <xdr:clientData/>
  </xdr:twoCellAnchor>
  <xdr:twoCellAnchor editAs="oneCell">
    <xdr:from>
      <xdr:col>8</xdr:col>
      <xdr:colOff>57150</xdr:colOff>
      <xdr:row>5</xdr:row>
      <xdr:rowOff>0</xdr:rowOff>
    </xdr:from>
    <xdr:to>
      <xdr:col>9</xdr:col>
      <xdr:colOff>9525</xdr:colOff>
      <xdr:row>5</xdr:row>
      <xdr:rowOff>57150</xdr:rowOff>
    </xdr:to>
    <xdr:pic>
      <xdr:nvPicPr>
        <xdr:cNvPr id="1252591"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6038850" y="742950"/>
          <a:ext cx="57150" cy="57150"/>
        </a:xfrm>
        <a:prstGeom prst="rect">
          <a:avLst/>
        </a:prstGeom>
        <a:noFill/>
        <a:ln w="9525">
          <a:noFill/>
          <a:miter lim="800000"/>
          <a:headEnd/>
          <a:tailEnd/>
        </a:ln>
      </xdr:spPr>
    </xdr:pic>
    <xdr:clientData/>
  </xdr:twoCellAnchor>
  <xdr:twoCellAnchor editAs="oneCell">
    <xdr:from>
      <xdr:col>8</xdr:col>
      <xdr:colOff>47625</xdr:colOff>
      <xdr:row>26</xdr:row>
      <xdr:rowOff>114300</xdr:rowOff>
    </xdr:from>
    <xdr:to>
      <xdr:col>9</xdr:col>
      <xdr:colOff>0</xdr:colOff>
      <xdr:row>27</xdr:row>
      <xdr:rowOff>19050</xdr:rowOff>
    </xdr:to>
    <xdr:pic>
      <xdr:nvPicPr>
        <xdr:cNvPr id="1252592"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6029325" y="4314825"/>
          <a:ext cx="57150" cy="66675"/>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1252593"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52594"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8</xdr:col>
      <xdr:colOff>47625</xdr:colOff>
      <xdr:row>0</xdr:row>
      <xdr:rowOff>9525</xdr:rowOff>
    </xdr:from>
    <xdr:to>
      <xdr:col>9</xdr:col>
      <xdr:colOff>0</xdr:colOff>
      <xdr:row>0</xdr:row>
      <xdr:rowOff>66675</xdr:rowOff>
    </xdr:to>
    <xdr:pic>
      <xdr:nvPicPr>
        <xdr:cNvPr id="1252595"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6029325"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252596"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23875"/>
          <a:ext cx="66675" cy="190500"/>
        </a:xfrm>
        <a:prstGeom prst="rect">
          <a:avLst/>
        </a:prstGeom>
        <a:noFill/>
        <a:ln w="9525">
          <a:noFill/>
          <a:miter lim="800000"/>
          <a:headEnd/>
          <a:tailEnd/>
        </a:ln>
      </xdr:spPr>
    </xdr:pic>
    <xdr:clientData/>
  </xdr:twoCellAnchor>
  <xdr:twoCellAnchor editAs="oneCell">
    <xdr:from>
      <xdr:col>8</xdr:col>
      <xdr:colOff>47625</xdr:colOff>
      <xdr:row>3</xdr:row>
      <xdr:rowOff>0</xdr:rowOff>
    </xdr:from>
    <xdr:to>
      <xdr:col>9</xdr:col>
      <xdr:colOff>9525</xdr:colOff>
      <xdr:row>4</xdr:row>
      <xdr:rowOff>9525</xdr:rowOff>
    </xdr:to>
    <xdr:pic>
      <xdr:nvPicPr>
        <xdr:cNvPr id="1252597"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6029325" y="523875"/>
          <a:ext cx="66675" cy="190500"/>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57150</xdr:colOff>
      <xdr:row>5</xdr:row>
      <xdr:rowOff>57150</xdr:rowOff>
    </xdr:to>
    <xdr:pic>
      <xdr:nvPicPr>
        <xdr:cNvPr id="1293439" name="Picture 1" descr="grey_top_left"/>
        <xdr:cNvPicPr>
          <a:picLocks noChangeAspect="1" noChangeArrowheads="1"/>
        </xdr:cNvPicPr>
      </xdr:nvPicPr>
      <xdr:blipFill>
        <a:blip xmlns:r="http://schemas.openxmlformats.org/officeDocument/2006/relationships" r:embed="rId1" cstate="print"/>
        <a:srcRect/>
        <a:stretch>
          <a:fillRect/>
        </a:stretch>
      </xdr:blipFill>
      <xdr:spPr bwMode="auto">
        <a:xfrm>
          <a:off x="0" y="752475"/>
          <a:ext cx="57150" cy="57150"/>
        </a:xfrm>
        <a:prstGeom prst="rect">
          <a:avLst/>
        </a:prstGeom>
        <a:noFill/>
        <a:ln w="9525">
          <a:noFill/>
          <a:miter lim="800000"/>
          <a:headEnd/>
          <a:tailEnd/>
        </a:ln>
      </xdr:spPr>
    </xdr:pic>
    <xdr:clientData/>
  </xdr:twoCellAnchor>
  <xdr:twoCellAnchor editAs="oneCell">
    <xdr:from>
      <xdr:col>0</xdr:col>
      <xdr:colOff>9525</xdr:colOff>
      <xdr:row>21</xdr:row>
      <xdr:rowOff>104775</xdr:rowOff>
    </xdr:from>
    <xdr:to>
      <xdr:col>0</xdr:col>
      <xdr:colOff>66675</xdr:colOff>
      <xdr:row>22</xdr:row>
      <xdr:rowOff>9525</xdr:rowOff>
    </xdr:to>
    <xdr:pic>
      <xdr:nvPicPr>
        <xdr:cNvPr id="1293440" name="Picture 2" descr="grey_bottom_left"/>
        <xdr:cNvPicPr>
          <a:picLocks noChangeAspect="1" noChangeArrowheads="1"/>
        </xdr:cNvPicPr>
      </xdr:nvPicPr>
      <xdr:blipFill>
        <a:blip xmlns:r="http://schemas.openxmlformats.org/officeDocument/2006/relationships" r:embed="rId2" cstate="print"/>
        <a:srcRect/>
        <a:stretch>
          <a:fillRect/>
        </a:stretch>
      </xdr:blipFill>
      <xdr:spPr bwMode="auto">
        <a:xfrm>
          <a:off x="9525" y="3505200"/>
          <a:ext cx="57150" cy="66675"/>
        </a:xfrm>
        <a:prstGeom prst="rect">
          <a:avLst/>
        </a:prstGeom>
        <a:noFill/>
        <a:ln w="9525">
          <a:noFill/>
          <a:miter lim="800000"/>
          <a:headEnd/>
          <a:tailEnd/>
        </a:ln>
      </xdr:spPr>
    </xdr:pic>
    <xdr:clientData/>
  </xdr:twoCellAnchor>
  <xdr:twoCellAnchor editAs="oneCell">
    <xdr:from>
      <xdr:col>8</xdr:col>
      <xdr:colOff>57150</xdr:colOff>
      <xdr:row>5</xdr:row>
      <xdr:rowOff>0</xdr:rowOff>
    </xdr:from>
    <xdr:to>
      <xdr:col>9</xdr:col>
      <xdr:colOff>9525</xdr:colOff>
      <xdr:row>5</xdr:row>
      <xdr:rowOff>57150</xdr:rowOff>
    </xdr:to>
    <xdr:pic>
      <xdr:nvPicPr>
        <xdr:cNvPr id="1293441" name="Picture 3" descr="grey_top_right"/>
        <xdr:cNvPicPr>
          <a:picLocks noChangeAspect="1" noChangeArrowheads="1"/>
        </xdr:cNvPicPr>
      </xdr:nvPicPr>
      <xdr:blipFill>
        <a:blip xmlns:r="http://schemas.openxmlformats.org/officeDocument/2006/relationships" r:embed="rId3" cstate="print"/>
        <a:srcRect/>
        <a:stretch>
          <a:fillRect/>
        </a:stretch>
      </xdr:blipFill>
      <xdr:spPr bwMode="auto">
        <a:xfrm>
          <a:off x="5991225" y="752475"/>
          <a:ext cx="57150" cy="57150"/>
        </a:xfrm>
        <a:prstGeom prst="rect">
          <a:avLst/>
        </a:prstGeom>
        <a:noFill/>
        <a:ln w="9525">
          <a:noFill/>
          <a:miter lim="800000"/>
          <a:headEnd/>
          <a:tailEnd/>
        </a:ln>
      </xdr:spPr>
    </xdr:pic>
    <xdr:clientData/>
  </xdr:twoCellAnchor>
  <xdr:twoCellAnchor editAs="oneCell">
    <xdr:from>
      <xdr:col>8</xdr:col>
      <xdr:colOff>47625</xdr:colOff>
      <xdr:row>21</xdr:row>
      <xdr:rowOff>114300</xdr:rowOff>
    </xdr:from>
    <xdr:to>
      <xdr:col>9</xdr:col>
      <xdr:colOff>0</xdr:colOff>
      <xdr:row>22</xdr:row>
      <xdr:rowOff>19050</xdr:rowOff>
    </xdr:to>
    <xdr:pic>
      <xdr:nvPicPr>
        <xdr:cNvPr id="1293442" name="Picture 4" descr="grey_bottom_right"/>
        <xdr:cNvPicPr>
          <a:picLocks noChangeAspect="1" noChangeArrowheads="1"/>
        </xdr:cNvPicPr>
      </xdr:nvPicPr>
      <xdr:blipFill>
        <a:blip xmlns:r="http://schemas.openxmlformats.org/officeDocument/2006/relationships" r:embed="rId4" cstate="print"/>
        <a:srcRect/>
        <a:stretch>
          <a:fillRect/>
        </a:stretch>
      </xdr:blipFill>
      <xdr:spPr bwMode="auto">
        <a:xfrm>
          <a:off x="5981700" y="3514725"/>
          <a:ext cx="57150" cy="66675"/>
        </a:xfrm>
        <a:prstGeom prst="rect">
          <a:avLst/>
        </a:prstGeom>
        <a:noFill/>
        <a:ln w="9525">
          <a:noFill/>
          <a:miter lim="800000"/>
          <a:headEnd/>
          <a:tailEnd/>
        </a:ln>
      </xdr:spPr>
    </xdr:pic>
    <xdr:clientData/>
  </xdr:twoCellAnchor>
  <xdr:twoCellAnchor editAs="oneCell">
    <xdr:from>
      <xdr:col>1</xdr:col>
      <xdr:colOff>76200</xdr:colOff>
      <xdr:row>0</xdr:row>
      <xdr:rowOff>76200</xdr:rowOff>
    </xdr:from>
    <xdr:to>
      <xdr:col>1</xdr:col>
      <xdr:colOff>1362075</xdr:colOff>
      <xdr:row>2</xdr:row>
      <xdr:rowOff>76200</xdr:rowOff>
    </xdr:to>
    <xdr:pic>
      <xdr:nvPicPr>
        <xdr:cNvPr id="1293443" name="Picture 5" descr="Altera_Banner">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76200"/>
          <a:ext cx="1285875" cy="361950"/>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57150</xdr:colOff>
      <xdr:row>0</xdr:row>
      <xdr:rowOff>57150</xdr:rowOff>
    </xdr:to>
    <xdr:pic>
      <xdr:nvPicPr>
        <xdr:cNvPr id="1293444" name="Picture 6" descr="top_left"/>
        <xdr:cNvPicPr>
          <a:picLocks noChangeAspect="1" noChangeArrowheads="1"/>
        </xdr:cNvPicPr>
      </xdr:nvPicPr>
      <xdr:blipFill>
        <a:blip xmlns:r="http://schemas.openxmlformats.org/officeDocument/2006/relationships" r:embed="rId7" cstate="print"/>
        <a:srcRect/>
        <a:stretch>
          <a:fillRect/>
        </a:stretch>
      </xdr:blipFill>
      <xdr:spPr bwMode="auto">
        <a:xfrm>
          <a:off x="0" y="0"/>
          <a:ext cx="57150" cy="57150"/>
        </a:xfrm>
        <a:prstGeom prst="rect">
          <a:avLst/>
        </a:prstGeom>
        <a:noFill/>
        <a:ln w="9525">
          <a:noFill/>
          <a:miter lim="800000"/>
          <a:headEnd/>
          <a:tailEnd/>
        </a:ln>
      </xdr:spPr>
    </xdr:pic>
    <xdr:clientData/>
  </xdr:twoCellAnchor>
  <xdr:twoCellAnchor editAs="oneCell">
    <xdr:from>
      <xdr:col>8</xdr:col>
      <xdr:colOff>47625</xdr:colOff>
      <xdr:row>0</xdr:row>
      <xdr:rowOff>9525</xdr:rowOff>
    </xdr:from>
    <xdr:to>
      <xdr:col>9</xdr:col>
      <xdr:colOff>0</xdr:colOff>
      <xdr:row>0</xdr:row>
      <xdr:rowOff>66675</xdr:rowOff>
    </xdr:to>
    <xdr:pic>
      <xdr:nvPicPr>
        <xdr:cNvPr id="1293445" name="Picture 7" descr="top_right"/>
        <xdr:cNvPicPr>
          <a:picLocks noChangeAspect="1" noChangeArrowheads="1"/>
        </xdr:cNvPicPr>
      </xdr:nvPicPr>
      <xdr:blipFill>
        <a:blip xmlns:r="http://schemas.openxmlformats.org/officeDocument/2006/relationships" r:embed="rId8" cstate="print"/>
        <a:srcRect/>
        <a:stretch>
          <a:fillRect/>
        </a:stretch>
      </xdr:blipFill>
      <xdr:spPr bwMode="auto">
        <a:xfrm>
          <a:off x="5981700" y="9525"/>
          <a:ext cx="57150" cy="57150"/>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66675</xdr:colOff>
      <xdr:row>4</xdr:row>
      <xdr:rowOff>9525</xdr:rowOff>
    </xdr:to>
    <xdr:pic>
      <xdr:nvPicPr>
        <xdr:cNvPr id="1293446" name="Picture 8" descr="left_bar"/>
        <xdr:cNvPicPr>
          <a:picLocks noChangeAspect="1" noChangeArrowheads="1"/>
        </xdr:cNvPicPr>
      </xdr:nvPicPr>
      <xdr:blipFill>
        <a:blip xmlns:r="http://schemas.openxmlformats.org/officeDocument/2006/relationships" r:embed="rId9" cstate="print"/>
        <a:srcRect/>
        <a:stretch>
          <a:fillRect/>
        </a:stretch>
      </xdr:blipFill>
      <xdr:spPr bwMode="auto">
        <a:xfrm>
          <a:off x="0" y="523875"/>
          <a:ext cx="66675" cy="190500"/>
        </a:xfrm>
        <a:prstGeom prst="rect">
          <a:avLst/>
        </a:prstGeom>
        <a:noFill/>
        <a:ln w="9525">
          <a:noFill/>
          <a:miter lim="800000"/>
          <a:headEnd/>
          <a:tailEnd/>
        </a:ln>
      </xdr:spPr>
    </xdr:pic>
    <xdr:clientData/>
  </xdr:twoCellAnchor>
  <xdr:twoCellAnchor editAs="oneCell">
    <xdr:from>
      <xdr:col>8</xdr:col>
      <xdr:colOff>47625</xdr:colOff>
      <xdr:row>3</xdr:row>
      <xdr:rowOff>0</xdr:rowOff>
    </xdr:from>
    <xdr:to>
      <xdr:col>9</xdr:col>
      <xdr:colOff>9525</xdr:colOff>
      <xdr:row>4</xdr:row>
      <xdr:rowOff>9525</xdr:rowOff>
    </xdr:to>
    <xdr:pic>
      <xdr:nvPicPr>
        <xdr:cNvPr id="1293447" name="Picture 9" descr="right_bar"/>
        <xdr:cNvPicPr>
          <a:picLocks noChangeAspect="1" noChangeArrowheads="1"/>
        </xdr:cNvPicPr>
      </xdr:nvPicPr>
      <xdr:blipFill>
        <a:blip xmlns:r="http://schemas.openxmlformats.org/officeDocument/2006/relationships" r:embed="rId10" cstate="print"/>
        <a:srcRect/>
        <a:stretch>
          <a:fillRect/>
        </a:stretch>
      </xdr:blipFill>
      <xdr:spPr bwMode="auto">
        <a:xfrm>
          <a:off x="5981700" y="523875"/>
          <a:ext cx="66675" cy="190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419100</xdr:colOff>
      <xdr:row>38</xdr:row>
      <xdr:rowOff>152400</xdr:rowOff>
    </xdr:to>
    <xdr:graphicFrame macro="[0]!Chart182_Click">
      <xdr:nvGraphicFramePr>
        <xdr:cNvPr id="223574" name="Chart 18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omments" Target="../comments1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6.bin"/><Relationship Id="rId4" Type="http://schemas.openxmlformats.org/officeDocument/2006/relationships/comments" Target="../comments11.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drawing" Target="../drawings/drawing14.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7.vml"/><Relationship Id="rId1" Type="http://schemas.openxmlformats.org/officeDocument/2006/relationships/drawing" Target="../drawings/drawing16.xml"/></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3.xml"/><Relationship Id="rId7" Type="http://schemas.openxmlformats.org/officeDocument/2006/relationships/control" Target="../activeX/activeX7.xml"/><Relationship Id="rId2" Type="http://schemas.openxmlformats.org/officeDocument/2006/relationships/vmlDrawing" Target="../drawings/vmlDrawing18.vml"/><Relationship Id="rId1" Type="http://schemas.openxmlformats.org/officeDocument/2006/relationships/printerSettings" Target="../printerSettings/printerSettings17.bin"/><Relationship Id="rId6" Type="http://schemas.openxmlformats.org/officeDocument/2006/relationships/control" Target="../activeX/activeX6.xml"/><Relationship Id="rId5" Type="http://schemas.openxmlformats.org/officeDocument/2006/relationships/control" Target="../activeX/activeX5.xml"/><Relationship Id="rId4" Type="http://schemas.openxmlformats.org/officeDocument/2006/relationships/control" Target="../activeX/activeX4.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19.vml"/><Relationship Id="rId1" Type="http://schemas.openxmlformats.org/officeDocument/2006/relationships/drawing" Target="../drawings/drawing1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sheetPr codeName="Sheet17">
    <pageSetUpPr fitToPage="1"/>
  </sheetPr>
  <dimension ref="A1:T34"/>
  <sheetViews>
    <sheetView workbookViewId="0">
      <selection activeCell="K3" sqref="K3"/>
    </sheetView>
  </sheetViews>
  <sheetFormatPr defaultRowHeight="12.75"/>
  <cols>
    <col min="1" max="1" width="1.140625" style="21" customWidth="1"/>
    <col min="2" max="13" width="9.140625" style="21"/>
    <col min="14" max="14" width="1.5703125" style="21" customWidth="1"/>
    <col min="15" max="16384" width="9.140625" style="21"/>
  </cols>
  <sheetData>
    <row r="1" spans="1:16">
      <c r="A1" s="20"/>
      <c r="B1" s="20"/>
      <c r="C1" s="20"/>
      <c r="D1" s="20"/>
      <c r="E1" s="20"/>
      <c r="F1" s="20"/>
      <c r="G1" s="20"/>
      <c r="H1" s="20"/>
      <c r="I1" s="20"/>
      <c r="J1" s="20"/>
      <c r="K1" s="20"/>
      <c r="L1" s="20"/>
      <c r="M1" s="20"/>
      <c r="N1" s="20"/>
    </row>
    <row r="2" spans="1:16" ht="15.75">
      <c r="A2" s="20"/>
      <c r="B2" s="20"/>
      <c r="C2" s="20"/>
      <c r="D2" s="20"/>
      <c r="E2" s="20"/>
      <c r="F2" s="20"/>
      <c r="G2" s="24"/>
      <c r="H2" s="24"/>
      <c r="I2" s="24"/>
      <c r="J2" s="24"/>
      <c r="K2" s="24" t="s">
        <v>1466</v>
      </c>
      <c r="L2" s="24"/>
      <c r="M2" s="24"/>
      <c r="N2" s="24"/>
    </row>
    <row r="3" spans="1:16" ht="15.75">
      <c r="A3" s="20"/>
      <c r="B3" s="20"/>
      <c r="C3" s="20"/>
      <c r="D3" s="20"/>
      <c r="E3" s="20"/>
      <c r="F3" s="20"/>
      <c r="G3" s="20"/>
      <c r="H3" s="20"/>
      <c r="I3" s="20"/>
      <c r="J3" s="20"/>
      <c r="K3" s="20"/>
      <c r="L3" s="526" t="s">
        <v>104</v>
      </c>
      <c r="M3" s="512"/>
      <c r="N3" s="20"/>
    </row>
    <row r="4" spans="1:16" ht="14.25" customHeight="1">
      <c r="A4" s="25"/>
      <c r="B4" s="25"/>
      <c r="C4" s="25"/>
      <c r="D4" s="25"/>
      <c r="E4" s="25"/>
      <c r="F4" s="25"/>
      <c r="G4" s="25"/>
      <c r="H4" s="25"/>
      <c r="I4" s="25"/>
      <c r="J4" s="25"/>
      <c r="K4" s="25"/>
      <c r="L4" s="25"/>
      <c r="M4" s="25"/>
      <c r="N4" s="25"/>
    </row>
    <row r="5" spans="1:16" ht="3.75" customHeight="1">
      <c r="A5" s="26"/>
      <c r="B5" s="26"/>
      <c r="C5" s="26"/>
      <c r="D5" s="26"/>
      <c r="E5" s="26"/>
      <c r="F5" s="26"/>
      <c r="G5" s="26"/>
      <c r="H5" s="26"/>
      <c r="I5" s="26"/>
      <c r="J5" s="26"/>
      <c r="K5" s="26"/>
      <c r="L5" s="26"/>
      <c r="M5" s="26"/>
      <c r="N5" s="26"/>
      <c r="O5" s="27"/>
    </row>
    <row r="6" spans="1:16" s="247" customFormat="1">
      <c r="A6" s="204"/>
      <c r="B6" s="174"/>
      <c r="C6" s="174"/>
      <c r="D6" s="31"/>
      <c r="E6" s="32"/>
      <c r="F6" s="32"/>
      <c r="G6" s="32"/>
      <c r="H6" s="32"/>
      <c r="I6" s="32"/>
      <c r="J6" s="174"/>
      <c r="K6" s="174"/>
      <c r="L6" s="174"/>
      <c r="M6" s="32"/>
      <c r="N6" s="204"/>
      <c r="O6" s="33"/>
    </row>
    <row r="7" spans="1:16" s="247" customFormat="1" ht="26.25">
      <c r="A7" s="204"/>
      <c r="B7" s="255" t="s">
        <v>1264</v>
      </c>
      <c r="C7" s="174"/>
      <c r="D7" s="174"/>
      <c r="E7" s="32"/>
      <c r="F7" s="32"/>
      <c r="G7" s="32"/>
      <c r="H7" s="32"/>
      <c r="I7" s="32"/>
      <c r="J7" s="174"/>
      <c r="K7" s="174"/>
      <c r="L7" s="174"/>
      <c r="M7" s="32"/>
      <c r="N7" s="204"/>
      <c r="O7" s="33"/>
    </row>
    <row r="8" spans="1:16" s="247" customFormat="1">
      <c r="A8" s="204"/>
      <c r="B8" s="727" t="s">
        <v>1263</v>
      </c>
      <c r="C8" s="728"/>
      <c r="D8" s="728"/>
      <c r="E8" s="728"/>
      <c r="F8" s="728"/>
      <c r="G8" s="728"/>
      <c r="H8" s="728"/>
      <c r="I8" s="728"/>
      <c r="J8" s="728"/>
      <c r="K8" s="728"/>
      <c r="L8" s="728"/>
      <c r="M8" s="728"/>
      <c r="N8" s="32"/>
      <c r="O8" s="33"/>
      <c r="P8" s="22"/>
    </row>
    <row r="9" spans="1:16" s="247" customFormat="1">
      <c r="A9" s="204"/>
      <c r="B9" s="204"/>
      <c r="C9" s="204"/>
      <c r="D9" s="204"/>
      <c r="E9" s="204"/>
      <c r="F9" s="204"/>
      <c r="G9" s="204"/>
      <c r="H9" s="204"/>
      <c r="I9" s="204"/>
      <c r="J9" s="174"/>
      <c r="K9" s="174"/>
      <c r="L9" s="174"/>
      <c r="M9" s="32"/>
      <c r="N9" s="204"/>
      <c r="O9" s="33"/>
    </row>
    <row r="10" spans="1:16" s="247" customFormat="1">
      <c r="A10" s="204"/>
      <c r="B10" s="729" t="s">
        <v>1266</v>
      </c>
      <c r="C10" s="735"/>
      <c r="D10" s="735"/>
      <c r="E10" s="735"/>
      <c r="F10" s="735"/>
      <c r="G10" s="735"/>
      <c r="H10" s="735"/>
      <c r="I10" s="735"/>
      <c r="J10" s="735"/>
      <c r="K10" s="735"/>
      <c r="L10" s="735"/>
      <c r="M10" s="735"/>
      <c r="N10" s="204"/>
      <c r="O10" s="33"/>
    </row>
    <row r="11" spans="1:16" s="247" customFormat="1">
      <c r="A11" s="204"/>
      <c r="B11" s="735"/>
      <c r="C11" s="735"/>
      <c r="D11" s="735"/>
      <c r="E11" s="735"/>
      <c r="F11" s="735"/>
      <c r="G11" s="735"/>
      <c r="H11" s="735"/>
      <c r="I11" s="735"/>
      <c r="J11" s="735"/>
      <c r="K11" s="735"/>
      <c r="L11" s="735"/>
      <c r="M11" s="735"/>
      <c r="N11" s="204"/>
      <c r="O11" s="33"/>
    </row>
    <row r="12" spans="1:16" s="247" customFormat="1">
      <c r="A12" s="204"/>
      <c r="B12" s="735"/>
      <c r="C12" s="735"/>
      <c r="D12" s="735"/>
      <c r="E12" s="735"/>
      <c r="F12" s="735"/>
      <c r="G12" s="735"/>
      <c r="H12" s="735"/>
      <c r="I12" s="735"/>
      <c r="J12" s="735"/>
      <c r="K12" s="735"/>
      <c r="L12" s="735"/>
      <c r="M12" s="735"/>
      <c r="N12" s="204"/>
      <c r="O12" s="33"/>
    </row>
    <row r="13" spans="1:16" s="247" customFormat="1">
      <c r="A13" s="204"/>
      <c r="B13" s="735"/>
      <c r="C13" s="735"/>
      <c r="D13" s="735"/>
      <c r="E13" s="735"/>
      <c r="F13" s="735"/>
      <c r="G13" s="735"/>
      <c r="H13" s="735"/>
      <c r="I13" s="735"/>
      <c r="J13" s="735"/>
      <c r="K13" s="735"/>
      <c r="L13" s="735"/>
      <c r="M13" s="735"/>
      <c r="N13" s="204"/>
      <c r="O13" s="33"/>
    </row>
    <row r="14" spans="1:16" s="247" customFormat="1">
      <c r="A14" s="204"/>
      <c r="B14" s="204"/>
      <c r="C14" s="204"/>
      <c r="D14" s="204"/>
      <c r="E14" s="204"/>
      <c r="F14" s="204"/>
      <c r="G14" s="204"/>
      <c r="H14" s="204"/>
      <c r="I14" s="204"/>
      <c r="J14" s="174"/>
      <c r="K14" s="174"/>
      <c r="L14" s="174"/>
      <c r="M14" s="32"/>
      <c r="N14" s="204"/>
      <c r="O14" s="33"/>
    </row>
    <row r="15" spans="1:16" s="247" customFormat="1">
      <c r="A15" s="204"/>
      <c r="B15" s="729" t="s">
        <v>1086</v>
      </c>
      <c r="C15" s="730"/>
      <c r="D15" s="730"/>
      <c r="E15" s="730"/>
      <c r="F15" s="730"/>
      <c r="G15" s="730"/>
      <c r="H15" s="730"/>
      <c r="I15" s="730"/>
      <c r="J15" s="730"/>
      <c r="K15" s="730"/>
      <c r="L15" s="730"/>
      <c r="M15" s="730"/>
      <c r="N15" s="204"/>
      <c r="O15" s="33"/>
    </row>
    <row r="16" spans="1:16" s="247" customFormat="1">
      <c r="A16" s="204"/>
      <c r="B16" s="730"/>
      <c r="C16" s="730"/>
      <c r="D16" s="730"/>
      <c r="E16" s="730"/>
      <c r="F16" s="730"/>
      <c r="G16" s="730"/>
      <c r="H16" s="730"/>
      <c r="I16" s="730"/>
      <c r="J16" s="730"/>
      <c r="K16" s="730"/>
      <c r="L16" s="730"/>
      <c r="M16" s="730"/>
      <c r="N16" s="204"/>
      <c r="O16" s="33"/>
    </row>
    <row r="17" spans="1:20" s="247" customFormat="1">
      <c r="A17" s="204"/>
      <c r="B17" s="730"/>
      <c r="C17" s="730"/>
      <c r="D17" s="730"/>
      <c r="E17" s="730"/>
      <c r="F17" s="730"/>
      <c r="G17" s="730"/>
      <c r="H17" s="730"/>
      <c r="I17" s="730"/>
      <c r="J17" s="730"/>
      <c r="K17" s="730"/>
      <c r="L17" s="730"/>
      <c r="M17" s="730"/>
      <c r="N17" s="204"/>
      <c r="O17" s="33"/>
    </row>
    <row r="18" spans="1:20" s="247" customFormat="1">
      <c r="A18" s="204"/>
      <c r="B18" s="730"/>
      <c r="C18" s="730"/>
      <c r="D18" s="730"/>
      <c r="E18" s="730"/>
      <c r="F18" s="730"/>
      <c r="G18" s="730"/>
      <c r="H18" s="730"/>
      <c r="I18" s="730"/>
      <c r="J18" s="730"/>
      <c r="K18" s="730"/>
      <c r="L18" s="730"/>
      <c r="M18" s="730"/>
      <c r="N18" s="204"/>
      <c r="O18" s="33"/>
    </row>
    <row r="19" spans="1:20" s="247" customFormat="1">
      <c r="A19" s="204"/>
      <c r="B19" s="730"/>
      <c r="C19" s="730"/>
      <c r="D19" s="730"/>
      <c r="E19" s="730"/>
      <c r="F19" s="730"/>
      <c r="G19" s="730"/>
      <c r="H19" s="730"/>
      <c r="I19" s="730"/>
      <c r="J19" s="730"/>
      <c r="K19" s="730"/>
      <c r="L19" s="730"/>
      <c r="M19" s="730"/>
      <c r="N19" s="204"/>
      <c r="O19" s="33"/>
    </row>
    <row r="20" spans="1:20" s="247" customFormat="1">
      <c r="A20" s="204"/>
      <c r="B20" s="730"/>
      <c r="C20" s="730"/>
      <c r="D20" s="730"/>
      <c r="E20" s="730"/>
      <c r="F20" s="730"/>
      <c r="G20" s="730"/>
      <c r="H20" s="730"/>
      <c r="I20" s="730"/>
      <c r="J20" s="730"/>
      <c r="K20" s="730"/>
      <c r="L20" s="730"/>
      <c r="M20" s="730"/>
      <c r="N20" s="204"/>
      <c r="O20" s="33"/>
    </row>
    <row r="21" spans="1:20" s="247" customFormat="1">
      <c r="A21" s="204"/>
      <c r="B21" s="730"/>
      <c r="C21" s="730"/>
      <c r="D21" s="730"/>
      <c r="E21" s="730"/>
      <c r="F21" s="730"/>
      <c r="G21" s="730"/>
      <c r="H21" s="730"/>
      <c r="I21" s="730"/>
      <c r="J21" s="730"/>
      <c r="K21" s="730"/>
      <c r="L21" s="730"/>
      <c r="M21" s="730"/>
      <c r="N21" s="204"/>
      <c r="O21" s="33"/>
    </row>
    <row r="22" spans="1:20" s="247" customFormat="1">
      <c r="A22" s="204"/>
      <c r="B22" s="731" t="s">
        <v>1085</v>
      </c>
      <c r="C22" s="732"/>
      <c r="D22" s="732"/>
      <c r="E22" s="732"/>
      <c r="F22" s="732"/>
      <c r="G22" s="732"/>
      <c r="H22" s="732"/>
      <c r="I22" s="732"/>
      <c r="J22" s="732"/>
      <c r="K22" s="732"/>
      <c r="L22" s="732"/>
      <c r="M22" s="732"/>
      <c r="N22" s="204"/>
      <c r="O22" s="33"/>
    </row>
    <row r="23" spans="1:20" s="247" customFormat="1">
      <c r="A23" s="204"/>
      <c r="B23" s="732"/>
      <c r="C23" s="732"/>
      <c r="D23" s="732"/>
      <c r="E23" s="732"/>
      <c r="F23" s="732"/>
      <c r="G23" s="732"/>
      <c r="H23" s="732"/>
      <c r="I23" s="732"/>
      <c r="J23" s="732"/>
      <c r="K23" s="732"/>
      <c r="L23" s="732"/>
      <c r="M23" s="732"/>
      <c r="N23" s="204"/>
      <c r="O23" s="33"/>
    </row>
    <row r="24" spans="1:20" s="247" customFormat="1">
      <c r="A24" s="204"/>
      <c r="B24" s="732"/>
      <c r="C24" s="732"/>
      <c r="D24" s="732"/>
      <c r="E24" s="732"/>
      <c r="F24" s="732"/>
      <c r="G24" s="732"/>
      <c r="H24" s="732"/>
      <c r="I24" s="732"/>
      <c r="J24" s="732"/>
      <c r="K24" s="732"/>
      <c r="L24" s="732"/>
      <c r="M24" s="732"/>
      <c r="N24" s="204"/>
      <c r="O24" s="33"/>
    </row>
    <row r="25" spans="1:20" s="247" customFormat="1">
      <c r="A25" s="204"/>
      <c r="B25" s="732"/>
      <c r="C25" s="732"/>
      <c r="D25" s="732"/>
      <c r="E25" s="732"/>
      <c r="F25" s="732"/>
      <c r="G25" s="732"/>
      <c r="H25" s="732"/>
      <c r="I25" s="732"/>
      <c r="J25" s="732"/>
      <c r="K25" s="732"/>
      <c r="L25" s="732"/>
      <c r="M25" s="732"/>
      <c r="N25" s="204"/>
      <c r="O25" s="33"/>
    </row>
    <row r="26" spans="1:20" s="247" customFormat="1">
      <c r="A26" s="204"/>
      <c r="B26" s="257"/>
      <c r="C26" s="258"/>
      <c r="D26" s="258"/>
      <c r="E26" s="258"/>
      <c r="F26" s="258"/>
      <c r="G26" s="258"/>
      <c r="H26" s="258"/>
      <c r="I26" s="258"/>
      <c r="J26" s="258"/>
      <c r="K26" s="258"/>
      <c r="L26" s="258"/>
      <c r="M26" s="258"/>
      <c r="N26" s="204"/>
      <c r="O26" s="33"/>
    </row>
    <row r="27" spans="1:20" s="247" customFormat="1">
      <c r="A27" s="204"/>
      <c r="B27" s="733" t="s">
        <v>1071</v>
      </c>
      <c r="C27" s="734"/>
      <c r="D27" s="204"/>
      <c r="E27" s="204"/>
      <c r="F27" s="204"/>
      <c r="G27" s="204"/>
      <c r="H27" s="204"/>
      <c r="I27" s="204"/>
      <c r="J27" s="174"/>
      <c r="K27" s="174"/>
      <c r="L27" s="174"/>
      <c r="M27" s="32"/>
      <c r="N27" s="204"/>
      <c r="O27" s="33"/>
    </row>
    <row r="28" spans="1:20" s="247" customFormat="1" ht="13.5" thickBot="1">
      <c r="A28" s="204"/>
      <c r="B28" s="121"/>
      <c r="C28" s="204"/>
      <c r="D28" s="204"/>
      <c r="E28" s="204"/>
      <c r="F28" s="204"/>
      <c r="G28" s="204"/>
      <c r="H28" s="204"/>
      <c r="I28" s="204"/>
      <c r="J28" s="174"/>
      <c r="K28" s="174"/>
      <c r="L28" s="174"/>
      <c r="M28" s="32"/>
      <c r="N28" s="204"/>
      <c r="O28" s="33"/>
    </row>
    <row r="29" spans="1:20" s="247" customFormat="1" ht="13.5" customHeight="1" thickBot="1">
      <c r="A29" s="204"/>
      <c r="B29" s="710" t="s">
        <v>1465</v>
      </c>
      <c r="C29" s="714" t="s">
        <v>1460</v>
      </c>
      <c r="D29" s="715"/>
      <c r="E29" s="715"/>
      <c r="F29" s="715"/>
      <c r="G29" s="715"/>
      <c r="H29" s="715"/>
      <c r="I29" s="715"/>
      <c r="J29" s="715"/>
      <c r="K29" s="715"/>
      <c r="L29" s="716"/>
      <c r="M29" s="256" t="s">
        <v>1072</v>
      </c>
      <c r="N29" s="204"/>
      <c r="O29" s="174"/>
      <c r="P29" s="174"/>
      <c r="Q29" s="174"/>
      <c r="R29" s="32"/>
      <c r="S29" s="204"/>
      <c r="T29" s="105"/>
    </row>
    <row r="30" spans="1:20" s="247" customFormat="1" ht="12.75" customHeight="1" thickBot="1">
      <c r="A30" s="204"/>
      <c r="B30" s="711" t="s">
        <v>1463</v>
      </c>
      <c r="C30" s="717" t="s">
        <v>1461</v>
      </c>
      <c r="D30" s="718"/>
      <c r="E30" s="718"/>
      <c r="F30" s="718"/>
      <c r="G30" s="718"/>
      <c r="H30" s="718"/>
      <c r="I30" s="718"/>
      <c r="J30" s="718"/>
      <c r="K30" s="718"/>
      <c r="L30" s="719"/>
      <c r="M30" s="311">
        <v>40330</v>
      </c>
      <c r="N30" s="55"/>
      <c r="O30" s="174"/>
      <c r="P30" s="174"/>
      <c r="Q30" s="174"/>
      <c r="R30" s="32"/>
      <c r="S30" s="204"/>
      <c r="T30" s="105"/>
    </row>
    <row r="31" spans="1:20" s="247" customFormat="1" ht="12.75" customHeight="1">
      <c r="A31" s="204"/>
      <c r="B31" s="711" t="s">
        <v>1464</v>
      </c>
      <c r="C31" s="720" t="s">
        <v>1462</v>
      </c>
      <c r="D31" s="721"/>
      <c r="E31" s="721"/>
      <c r="F31" s="721"/>
      <c r="G31" s="721"/>
      <c r="H31" s="721"/>
      <c r="I31" s="721"/>
      <c r="J31" s="721"/>
      <c r="K31" s="721"/>
      <c r="L31" s="722"/>
      <c r="M31" s="311">
        <v>40391</v>
      </c>
      <c r="N31" s="55"/>
      <c r="O31" s="174"/>
      <c r="P31" s="174"/>
      <c r="Q31" s="174"/>
      <c r="R31" s="32"/>
      <c r="S31" s="204"/>
      <c r="T31" s="105"/>
    </row>
    <row r="32" spans="1:20" s="247" customFormat="1" ht="12.75" customHeight="1" thickBot="1">
      <c r="A32" s="204"/>
      <c r="B32" s="584"/>
      <c r="C32" s="723"/>
      <c r="D32" s="724"/>
      <c r="E32" s="724"/>
      <c r="F32" s="724"/>
      <c r="G32" s="724"/>
      <c r="H32" s="724"/>
      <c r="I32" s="724"/>
      <c r="J32" s="724"/>
      <c r="K32" s="724"/>
      <c r="L32" s="725"/>
      <c r="M32" s="583"/>
      <c r="N32" s="55"/>
      <c r="O32" s="174"/>
      <c r="P32" s="174"/>
      <c r="Q32" s="174"/>
      <c r="R32" s="32"/>
      <c r="S32" s="204"/>
      <c r="T32" s="105"/>
    </row>
    <row r="33" spans="1:15" s="247" customFormat="1" ht="12.75" customHeight="1">
      <c r="A33" s="204"/>
      <c r="B33" s="581"/>
      <c r="C33" s="726"/>
      <c r="D33" s="726"/>
      <c r="E33" s="726"/>
      <c r="F33" s="726"/>
      <c r="G33" s="726"/>
      <c r="H33" s="582"/>
      <c r="I33" s="174"/>
      <c r="J33" s="174"/>
      <c r="K33" s="174"/>
      <c r="L33" s="174"/>
      <c r="M33" s="174"/>
      <c r="N33" s="204"/>
      <c r="O33" s="105"/>
    </row>
    <row r="34" spans="1:15">
      <c r="O34" s="27"/>
    </row>
  </sheetData>
  <sheetProtection password="91C7" sheet="1" objects="1" scenarios="1" selectLockedCells="1"/>
  <dataConsolidate/>
  <mergeCells count="10">
    <mergeCell ref="B8:M8"/>
    <mergeCell ref="B15:M21"/>
    <mergeCell ref="B22:M25"/>
    <mergeCell ref="B27:C27"/>
    <mergeCell ref="B10:M13"/>
    <mergeCell ref="C29:L29"/>
    <mergeCell ref="C30:L30"/>
    <mergeCell ref="C31:L31"/>
    <mergeCell ref="C32:L32"/>
    <mergeCell ref="C33:G33"/>
  </mergeCells>
  <phoneticPr fontId="2" type="noConversion"/>
  <pageMargins left="0.75" right="0.75" top="1" bottom="1" header="0.5" footer="0.5"/>
  <pageSetup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1">
    <pageSetUpPr fitToPage="1"/>
  </sheetPr>
  <dimension ref="A1:P128"/>
  <sheetViews>
    <sheetView workbookViewId="0"/>
  </sheetViews>
  <sheetFormatPr defaultRowHeight="12.75"/>
  <cols>
    <col min="1" max="1" width="1.140625" style="21" customWidth="1"/>
    <col min="2" max="6" width="9.140625" style="21"/>
    <col min="7" max="7" width="5.5703125" style="21" customWidth="1"/>
    <col min="8" max="8" width="14.140625" style="21" customWidth="1"/>
    <col min="9" max="14" width="9.140625" style="21"/>
    <col min="15" max="15" width="1.5703125" style="21" customWidth="1"/>
    <col min="16" max="16384" width="9.140625" style="21"/>
  </cols>
  <sheetData>
    <row r="1" spans="1:16">
      <c r="A1" s="20"/>
      <c r="B1" s="20"/>
      <c r="C1" s="20"/>
      <c r="D1" s="20"/>
      <c r="E1" s="20"/>
      <c r="F1" s="20"/>
      <c r="G1" s="20"/>
      <c r="H1" s="20"/>
      <c r="I1" s="20"/>
      <c r="J1" s="20"/>
      <c r="K1" s="20"/>
      <c r="L1" s="20"/>
      <c r="M1" s="20"/>
      <c r="N1" s="20"/>
      <c r="O1" s="20"/>
    </row>
    <row r="2" spans="1:16" ht="15.75" customHeight="1">
      <c r="A2" s="20"/>
      <c r="B2" s="20"/>
      <c r="C2" s="20"/>
      <c r="D2" s="20"/>
      <c r="E2" s="20"/>
      <c r="F2" s="527" t="s">
        <v>819</v>
      </c>
      <c r="G2" s="20"/>
      <c r="H2" s="20"/>
      <c r="I2" s="20"/>
      <c r="J2" s="24"/>
      <c r="K2" s="20"/>
      <c r="L2" s="24" t="str">
        <f>Release_Notes!K2</f>
        <v>PDN Design Tool 10.0SP1</v>
      </c>
      <c r="M2" s="24"/>
      <c r="N2" s="24"/>
      <c r="O2" s="24"/>
    </row>
    <row r="3" spans="1:16" ht="15.75" customHeight="1">
      <c r="A3" s="20"/>
      <c r="B3" s="20"/>
      <c r="C3" s="20"/>
      <c r="D3" s="20"/>
      <c r="E3" s="20"/>
      <c r="F3" s="20"/>
      <c r="G3" s="20"/>
      <c r="H3" s="20"/>
      <c r="I3" s="20"/>
      <c r="J3" s="20"/>
      <c r="K3" s="20"/>
      <c r="L3" s="20"/>
      <c r="M3" s="526" t="str">
        <f>Release_Notes!L3</f>
        <v>Cyclone® IV</v>
      </c>
      <c r="N3" s="20"/>
      <c r="O3" s="20"/>
    </row>
    <row r="4" spans="1:16" ht="14.25" customHeight="1">
      <c r="A4" s="25"/>
      <c r="B4" s="25"/>
      <c r="C4" s="25"/>
      <c r="D4" s="25"/>
      <c r="E4" s="25"/>
      <c r="F4" s="25"/>
      <c r="G4" s="25"/>
      <c r="H4" s="25"/>
      <c r="I4" s="25"/>
      <c r="J4" s="25"/>
      <c r="K4" s="25"/>
      <c r="L4" s="25"/>
      <c r="M4" s="25"/>
      <c r="N4" s="25"/>
      <c r="O4" s="25"/>
    </row>
    <row r="5" spans="1:16" ht="3.75" customHeight="1">
      <c r="A5" s="26"/>
      <c r="B5" s="26"/>
      <c r="C5" s="26"/>
      <c r="D5" s="26"/>
      <c r="E5" s="26"/>
      <c r="F5" s="26"/>
      <c r="G5" s="26"/>
      <c r="H5" s="26"/>
      <c r="I5" s="26"/>
      <c r="J5" s="26"/>
      <c r="K5" s="26"/>
      <c r="L5" s="26"/>
      <c r="M5" s="26"/>
      <c r="N5" s="26"/>
      <c r="O5" s="26"/>
      <c r="P5" s="27"/>
    </row>
    <row r="6" spans="1:16">
      <c r="A6" s="29"/>
      <c r="B6" s="30"/>
      <c r="C6" s="30"/>
      <c r="D6" s="31"/>
      <c r="E6" s="32"/>
      <c r="F6" s="32"/>
      <c r="G6" s="32"/>
      <c r="H6" s="32"/>
      <c r="I6" s="32"/>
      <c r="J6" s="30"/>
      <c r="K6" s="30"/>
      <c r="L6" s="30"/>
      <c r="M6" s="30"/>
      <c r="N6" s="32"/>
      <c r="O6" s="29"/>
      <c r="P6" s="33"/>
    </row>
    <row r="7" spans="1:16">
      <c r="A7" s="29"/>
      <c r="B7" s="778" t="s">
        <v>975</v>
      </c>
      <c r="C7" s="734"/>
      <c r="D7" s="734"/>
      <c r="E7" s="32"/>
      <c r="F7" s="32"/>
      <c r="G7" s="32"/>
      <c r="H7" s="32"/>
      <c r="I7" s="32"/>
      <c r="J7" s="30"/>
      <c r="K7" s="30"/>
      <c r="L7" s="30"/>
      <c r="M7" s="30"/>
      <c r="N7" s="32"/>
      <c r="O7" s="29"/>
      <c r="P7" s="33"/>
    </row>
    <row r="8" spans="1:16">
      <c r="A8" s="29"/>
      <c r="B8" s="29"/>
      <c r="C8" s="29"/>
      <c r="D8" s="29"/>
      <c r="E8" s="29"/>
      <c r="F8" s="29"/>
      <c r="G8" s="29"/>
      <c r="H8" s="29"/>
      <c r="I8" s="29"/>
      <c r="J8" s="30"/>
      <c r="K8" s="30"/>
      <c r="L8" s="30"/>
      <c r="M8" s="30"/>
      <c r="N8" s="32"/>
      <c r="O8" s="32"/>
      <c r="P8" s="33"/>
    </row>
    <row r="9" spans="1:16">
      <c r="A9" s="29"/>
      <c r="B9" s="29"/>
      <c r="C9" s="29"/>
      <c r="D9" s="29"/>
      <c r="E9" s="29"/>
      <c r="F9" s="29"/>
      <c r="G9" s="29"/>
      <c r="H9" s="29"/>
      <c r="I9" s="29"/>
      <c r="J9" s="30"/>
      <c r="K9" s="30"/>
      <c r="L9" s="30"/>
      <c r="M9" s="30"/>
      <c r="N9" s="32"/>
      <c r="O9" s="29"/>
      <c r="P9" s="33"/>
    </row>
    <row r="10" spans="1:16">
      <c r="A10" s="29"/>
      <c r="B10" s="29"/>
      <c r="C10" s="29"/>
      <c r="D10" s="29"/>
      <c r="E10" s="29"/>
      <c r="F10" s="29"/>
      <c r="G10" s="29"/>
      <c r="H10" s="29"/>
      <c r="I10" s="29"/>
      <c r="J10" s="30"/>
      <c r="K10" s="30"/>
      <c r="L10" s="30"/>
      <c r="M10" s="30"/>
      <c r="N10" s="32"/>
      <c r="O10" s="29"/>
      <c r="P10" s="33"/>
    </row>
    <row r="11" spans="1:16">
      <c r="A11" s="29"/>
      <c r="B11" s="29"/>
      <c r="C11" s="29"/>
      <c r="D11" s="29"/>
      <c r="E11" s="29"/>
      <c r="F11" s="29"/>
      <c r="G11" s="29"/>
      <c r="H11" s="29"/>
      <c r="I11" s="29"/>
      <c r="J11" s="30"/>
      <c r="K11" s="30"/>
      <c r="L11" s="30"/>
      <c r="M11" s="30"/>
      <c r="N11" s="32"/>
      <c r="O11" s="29"/>
      <c r="P11" s="33"/>
    </row>
    <row r="12" spans="1:16">
      <c r="A12" s="29"/>
      <c r="B12" s="29"/>
      <c r="C12" s="29"/>
      <c r="D12" s="29"/>
      <c r="E12" s="29"/>
      <c r="F12" s="29"/>
      <c r="G12" s="29"/>
      <c r="H12" s="29"/>
      <c r="I12" s="29"/>
      <c r="J12" s="30"/>
      <c r="K12" s="30"/>
      <c r="L12" s="30"/>
      <c r="M12" s="30"/>
      <c r="N12" s="32"/>
      <c r="O12" s="29"/>
      <c r="P12" s="33"/>
    </row>
    <row r="13" spans="1:16">
      <c r="A13" s="29"/>
      <c r="B13" s="29"/>
      <c r="C13" s="29"/>
      <c r="D13" s="29"/>
      <c r="E13" s="29"/>
      <c r="F13" s="29"/>
      <c r="G13" s="29"/>
      <c r="H13" s="29"/>
      <c r="I13" s="29"/>
      <c r="J13" s="30"/>
      <c r="K13" s="30"/>
      <c r="L13" s="30"/>
      <c r="M13" s="30"/>
      <c r="N13" s="32"/>
      <c r="O13" s="29"/>
      <c r="P13" s="33"/>
    </row>
    <row r="14" spans="1:16">
      <c r="A14" s="29"/>
      <c r="B14" s="29"/>
      <c r="C14" s="29"/>
      <c r="D14" s="29"/>
      <c r="E14" s="29"/>
      <c r="F14" s="29"/>
      <c r="G14" s="29"/>
      <c r="H14" s="29"/>
      <c r="I14" s="29"/>
      <c r="J14" s="30"/>
      <c r="K14" s="30"/>
      <c r="L14" s="30"/>
      <c r="M14" s="30"/>
      <c r="N14" s="32"/>
      <c r="O14" s="29"/>
      <c r="P14" s="33"/>
    </row>
    <row r="15" spans="1:16">
      <c r="A15" s="29"/>
      <c r="B15" s="29"/>
      <c r="C15" s="29"/>
      <c r="D15" s="29"/>
      <c r="E15" s="29"/>
      <c r="F15" s="29"/>
      <c r="G15" s="29"/>
      <c r="H15" s="29"/>
      <c r="I15" s="29"/>
      <c r="J15" s="30"/>
      <c r="K15" s="30"/>
      <c r="L15" s="30"/>
      <c r="M15" s="30"/>
      <c r="N15" s="32"/>
      <c r="O15" s="29"/>
      <c r="P15" s="33"/>
    </row>
    <row r="16" spans="1:16">
      <c r="A16" s="29"/>
      <c r="B16" s="29"/>
      <c r="C16" s="29"/>
      <c r="D16" s="29"/>
      <c r="E16" s="29"/>
      <c r="F16" s="29"/>
      <c r="G16" s="29"/>
      <c r="H16" s="29"/>
      <c r="I16" s="29"/>
      <c r="J16" s="30"/>
      <c r="K16" s="30"/>
      <c r="L16" s="30"/>
      <c r="M16" s="30"/>
      <c r="N16" s="32"/>
      <c r="O16" s="29"/>
      <c r="P16" s="33"/>
    </row>
    <row r="17" spans="1:16">
      <c r="A17" s="29"/>
      <c r="B17" s="29"/>
      <c r="C17" s="29"/>
      <c r="D17" s="29"/>
      <c r="E17" s="29"/>
      <c r="F17" s="29"/>
      <c r="G17" s="29"/>
      <c r="H17" s="29"/>
      <c r="I17" s="29"/>
      <c r="J17" s="30"/>
      <c r="K17" s="30"/>
      <c r="L17" s="30"/>
      <c r="M17" s="30"/>
      <c r="N17" s="32"/>
      <c r="O17" s="29"/>
      <c r="P17" s="33"/>
    </row>
    <row r="18" spans="1:16">
      <c r="A18" s="29"/>
      <c r="B18" s="29"/>
      <c r="C18" s="29"/>
      <c r="D18" s="29"/>
      <c r="E18" s="29"/>
      <c r="F18" s="29"/>
      <c r="G18" s="29"/>
      <c r="H18" s="29"/>
      <c r="I18" s="29"/>
      <c r="J18" s="30"/>
      <c r="K18" s="30"/>
      <c r="L18" s="30"/>
      <c r="M18" s="30"/>
      <c r="N18" s="32"/>
      <c r="O18" s="29"/>
      <c r="P18" s="33"/>
    </row>
    <row r="19" spans="1:16">
      <c r="A19" s="29"/>
      <c r="B19" s="29"/>
      <c r="C19" s="29"/>
      <c r="D19" s="29"/>
      <c r="E19" s="29"/>
      <c r="F19" s="29"/>
      <c r="G19" s="29"/>
      <c r="H19" s="29"/>
      <c r="I19" s="29"/>
      <c r="J19" s="30"/>
      <c r="K19" s="30"/>
      <c r="L19" s="30"/>
      <c r="M19" s="30"/>
      <c r="N19" s="32"/>
      <c r="O19" s="29"/>
      <c r="P19" s="33"/>
    </row>
    <row r="20" spans="1:16">
      <c r="A20" s="29"/>
      <c r="B20" s="29"/>
      <c r="C20" s="29"/>
      <c r="D20" s="29"/>
      <c r="E20" s="29"/>
      <c r="F20" s="29"/>
      <c r="G20" s="29"/>
      <c r="H20" s="29"/>
      <c r="I20" s="29"/>
      <c r="J20" s="30"/>
      <c r="K20" s="30"/>
      <c r="L20" s="30"/>
      <c r="M20" s="30"/>
      <c r="N20" s="32"/>
      <c r="O20" s="29"/>
      <c r="P20" s="33"/>
    </row>
    <row r="21" spans="1:16">
      <c r="A21" s="29"/>
      <c r="B21" s="29"/>
      <c r="C21" s="29"/>
      <c r="D21" s="29"/>
      <c r="E21" s="29"/>
      <c r="F21" s="29"/>
      <c r="G21" s="29"/>
      <c r="H21" s="29"/>
      <c r="I21" s="29"/>
      <c r="J21" s="30"/>
      <c r="K21" s="30"/>
      <c r="L21" s="30"/>
      <c r="M21" s="30"/>
      <c r="N21" s="32"/>
      <c r="O21" s="29"/>
      <c r="P21" s="33"/>
    </row>
    <row r="22" spans="1:16">
      <c r="A22" s="29"/>
      <c r="B22" s="29"/>
      <c r="C22" s="29"/>
      <c r="D22" s="29"/>
      <c r="E22" s="29"/>
      <c r="F22" s="29"/>
      <c r="G22" s="29"/>
      <c r="H22" s="29"/>
      <c r="I22" s="29"/>
      <c r="J22" s="30"/>
      <c r="K22" s="30"/>
      <c r="L22" s="30"/>
      <c r="M22" s="30"/>
      <c r="N22" s="32"/>
      <c r="O22" s="29"/>
      <c r="P22" s="33"/>
    </row>
    <row r="23" spans="1:16">
      <c r="A23" s="29"/>
      <c r="B23" s="29"/>
      <c r="C23" s="29"/>
      <c r="D23" s="29"/>
      <c r="E23" s="29"/>
      <c r="F23" s="29"/>
      <c r="G23" s="29"/>
      <c r="H23" s="29"/>
      <c r="I23" s="29"/>
      <c r="J23" s="30"/>
      <c r="K23" s="30"/>
      <c r="L23" s="30"/>
      <c r="M23" s="30"/>
      <c r="N23" s="32"/>
      <c r="O23" s="29"/>
      <c r="P23" s="33"/>
    </row>
    <row r="24" spans="1:16">
      <c r="A24" s="29"/>
      <c r="B24" s="29"/>
      <c r="C24" s="29"/>
      <c r="D24" s="29"/>
      <c r="E24" s="29"/>
      <c r="F24" s="29"/>
      <c r="G24" s="29"/>
      <c r="H24" s="29"/>
      <c r="I24" s="29"/>
      <c r="J24" s="30"/>
      <c r="K24" s="30"/>
      <c r="L24" s="30"/>
      <c r="M24" s="30"/>
      <c r="N24" s="32"/>
      <c r="O24" s="29"/>
      <c r="P24" s="33"/>
    </row>
    <row r="25" spans="1:16">
      <c r="A25" s="29"/>
      <c r="B25" s="778" t="s">
        <v>1047</v>
      </c>
      <c r="C25" s="779"/>
      <c r="D25" s="29"/>
      <c r="E25" s="29"/>
      <c r="F25" s="29"/>
      <c r="G25" s="29"/>
      <c r="H25" s="29"/>
      <c r="I25" s="29"/>
      <c r="J25" s="30"/>
      <c r="K25" s="30"/>
      <c r="L25" s="30"/>
      <c r="M25" s="30"/>
      <c r="N25" s="32"/>
      <c r="O25" s="29"/>
      <c r="P25" s="33"/>
    </row>
    <row r="26" spans="1:16">
      <c r="A26" s="29"/>
      <c r="B26" s="29"/>
      <c r="C26" s="29"/>
      <c r="D26" s="29"/>
      <c r="E26" s="29"/>
      <c r="F26" s="29"/>
      <c r="G26" s="29"/>
      <c r="H26" s="29"/>
      <c r="I26" s="29"/>
      <c r="J26" s="30"/>
      <c r="K26" s="30"/>
      <c r="L26" s="30"/>
      <c r="M26" s="30"/>
      <c r="N26" s="32"/>
      <c r="O26" s="29"/>
      <c r="P26" s="33"/>
    </row>
    <row r="27" spans="1:16">
      <c r="A27" s="29"/>
      <c r="B27" s="191" t="s">
        <v>1042</v>
      </c>
      <c r="C27" s="29"/>
      <c r="D27" s="29"/>
      <c r="E27" s="29"/>
      <c r="F27" s="29"/>
      <c r="G27" s="29"/>
      <c r="H27" s="29"/>
      <c r="I27" s="29"/>
      <c r="J27" s="30"/>
      <c r="K27" s="30"/>
      <c r="L27" s="30"/>
      <c r="M27" s="30"/>
      <c r="N27" s="32"/>
      <c r="O27" s="29"/>
      <c r="P27" s="33"/>
    </row>
    <row r="28" spans="1:16">
      <c r="A28" s="29"/>
      <c r="B28" s="191" t="s">
        <v>1043</v>
      </c>
      <c r="C28" s="29"/>
      <c r="D28" s="29"/>
      <c r="E28" s="29"/>
      <c r="F28" s="29"/>
      <c r="G28" s="29"/>
      <c r="H28" s="29"/>
      <c r="I28" s="29"/>
      <c r="J28" s="30"/>
      <c r="K28" s="30"/>
      <c r="L28" s="30"/>
      <c r="M28" s="30"/>
      <c r="N28" s="32"/>
      <c r="O28" s="29"/>
      <c r="P28" s="33"/>
    </row>
    <row r="29" spans="1:16">
      <c r="A29" s="29"/>
      <c r="B29" s="191"/>
      <c r="C29" s="29"/>
      <c r="D29" s="29"/>
      <c r="E29" s="29"/>
      <c r="F29" s="29"/>
      <c r="G29" s="29"/>
      <c r="H29" s="29"/>
      <c r="I29" s="29"/>
      <c r="J29" s="30"/>
      <c r="K29" s="30"/>
      <c r="L29" s="30"/>
      <c r="M29" s="30"/>
      <c r="N29" s="32"/>
      <c r="O29" s="29"/>
      <c r="P29" s="27"/>
    </row>
    <row r="30" spans="1:16">
      <c r="A30" s="29"/>
      <c r="B30" s="191" t="s">
        <v>1054</v>
      </c>
      <c r="C30" s="30"/>
      <c r="D30" s="31"/>
      <c r="E30" s="32"/>
      <c r="F30" s="55"/>
      <c r="G30" s="55"/>
      <c r="H30" s="55"/>
      <c r="I30" s="55"/>
      <c r="J30" s="30"/>
      <c r="K30" s="30"/>
      <c r="L30" s="30"/>
      <c r="M30" s="30"/>
      <c r="N30" s="32"/>
      <c r="O30" s="29"/>
      <c r="P30" s="27"/>
    </row>
    <row r="31" spans="1:16">
      <c r="A31" s="29"/>
      <c r="B31" s="191" t="s">
        <v>1055</v>
      </c>
      <c r="C31" s="30"/>
      <c r="D31" s="31"/>
      <c r="E31" s="32"/>
      <c r="F31" s="55"/>
      <c r="G31" s="55"/>
      <c r="H31" s="55"/>
      <c r="I31" s="55"/>
      <c r="J31" s="30"/>
      <c r="K31" s="30"/>
      <c r="L31" s="30"/>
      <c r="M31" s="30"/>
      <c r="N31" s="32"/>
      <c r="O31" s="29"/>
      <c r="P31" s="27"/>
    </row>
    <row r="32" spans="1:16">
      <c r="A32" s="29"/>
      <c r="B32" s="191" t="s">
        <v>1056</v>
      </c>
      <c r="C32" s="30"/>
      <c r="D32" s="31"/>
      <c r="E32" s="32"/>
      <c r="F32" s="55"/>
      <c r="G32" s="55"/>
      <c r="H32" s="55"/>
      <c r="I32" s="55"/>
      <c r="J32" s="30"/>
      <c r="K32" s="30"/>
      <c r="L32" s="30"/>
      <c r="M32" s="30"/>
      <c r="N32" s="32"/>
      <c r="O32" s="29"/>
      <c r="P32" s="27"/>
    </row>
    <row r="33" spans="1:16">
      <c r="A33" s="29"/>
      <c r="B33" s="191" t="s">
        <v>1044</v>
      </c>
      <c r="C33" s="30"/>
      <c r="D33" s="31"/>
      <c r="E33" s="32"/>
      <c r="F33" s="55"/>
      <c r="G33" s="55"/>
      <c r="H33" s="55"/>
      <c r="I33" s="55"/>
      <c r="J33" s="30"/>
      <c r="K33" s="30"/>
      <c r="L33" s="30"/>
      <c r="M33" s="30"/>
      <c r="N33" s="32"/>
      <c r="O33" s="29"/>
      <c r="P33" s="27"/>
    </row>
    <row r="34" spans="1:16">
      <c r="A34" s="29"/>
      <c r="B34" s="191"/>
      <c r="C34" s="30"/>
      <c r="D34" s="31"/>
      <c r="E34" s="32"/>
      <c r="F34" s="55"/>
      <c r="G34" s="55"/>
      <c r="H34" s="55"/>
      <c r="I34" s="55"/>
      <c r="J34" s="30"/>
      <c r="K34" s="30"/>
      <c r="L34" s="30"/>
      <c r="M34" s="30"/>
      <c r="N34" s="32"/>
      <c r="O34" s="29"/>
      <c r="P34" s="27"/>
    </row>
    <row r="35" spans="1:16">
      <c r="A35" s="29"/>
      <c r="B35" s="191" t="s">
        <v>1045</v>
      </c>
      <c r="C35" s="30"/>
      <c r="D35" s="31"/>
      <c r="E35" s="32"/>
      <c r="F35" s="55"/>
      <c r="G35" s="55"/>
      <c r="H35" s="55"/>
      <c r="I35" s="55"/>
      <c r="J35" s="30"/>
      <c r="K35" s="30"/>
      <c r="L35" s="30"/>
      <c r="M35" s="30"/>
      <c r="N35" s="32"/>
      <c r="O35" s="29"/>
      <c r="P35" s="27"/>
    </row>
    <row r="36" spans="1:16">
      <c r="A36" s="29"/>
      <c r="B36" s="191" t="s">
        <v>1046</v>
      </c>
      <c r="C36" s="30"/>
      <c r="D36" s="31"/>
      <c r="E36" s="32"/>
      <c r="F36" s="55"/>
      <c r="G36" s="55"/>
      <c r="H36" s="55"/>
      <c r="I36" s="55"/>
      <c r="J36" s="30"/>
      <c r="K36" s="30"/>
      <c r="L36" s="30"/>
      <c r="M36" s="30"/>
      <c r="N36" s="32"/>
      <c r="O36" s="29"/>
      <c r="P36" s="27"/>
    </row>
    <row r="37" spans="1:16">
      <c r="A37" s="29"/>
      <c r="B37" s="192"/>
      <c r="C37" s="30"/>
      <c r="D37" s="31"/>
      <c r="E37" s="32"/>
      <c r="F37" s="55"/>
      <c r="G37" s="55"/>
      <c r="H37" s="55"/>
      <c r="I37" s="55"/>
      <c r="J37" s="30"/>
      <c r="K37" s="30"/>
      <c r="L37" s="30"/>
      <c r="M37" s="30"/>
      <c r="N37" s="32"/>
      <c r="O37" s="29"/>
      <c r="P37" s="27"/>
    </row>
    <row r="38" spans="1:16">
      <c r="A38" s="29"/>
      <c r="B38" s="191" t="s">
        <v>1253</v>
      </c>
      <c r="C38" s="30"/>
      <c r="D38" s="31"/>
      <c r="E38" s="32"/>
      <c r="F38" s="55"/>
      <c r="G38" s="55"/>
      <c r="H38" s="55"/>
      <c r="I38" s="55"/>
      <c r="J38" s="30"/>
      <c r="K38" s="30"/>
      <c r="L38" s="30"/>
      <c r="M38" s="30"/>
      <c r="N38" s="32"/>
      <c r="O38" s="29"/>
      <c r="P38" s="27"/>
    </row>
    <row r="39" spans="1:16">
      <c r="A39" s="29"/>
      <c r="B39" s="191" t="s">
        <v>1254</v>
      </c>
      <c r="C39" s="30"/>
      <c r="D39" s="31"/>
      <c r="E39" s="32"/>
      <c r="F39" s="55"/>
      <c r="G39" s="55"/>
      <c r="H39" s="55"/>
      <c r="I39" s="55"/>
      <c r="J39" s="30"/>
      <c r="K39" s="30"/>
      <c r="L39" s="30"/>
      <c r="M39" s="30"/>
      <c r="N39" s="32"/>
      <c r="O39" s="29"/>
      <c r="P39" s="27"/>
    </row>
    <row r="40" spans="1:16">
      <c r="A40" s="29"/>
      <c r="B40" s="191"/>
      <c r="C40" s="30"/>
      <c r="D40" s="31"/>
      <c r="E40" s="32"/>
      <c r="F40" s="55"/>
      <c r="G40" s="55"/>
      <c r="H40" s="55"/>
      <c r="I40" s="55"/>
      <c r="J40" s="30"/>
      <c r="K40" s="30"/>
      <c r="L40" s="30"/>
      <c r="M40" s="30"/>
      <c r="N40" s="32"/>
      <c r="O40" s="29"/>
      <c r="P40" s="27"/>
    </row>
    <row r="41" spans="1:16">
      <c r="A41" s="29"/>
      <c r="B41" s="191" t="s">
        <v>1230</v>
      </c>
      <c r="C41" s="30"/>
      <c r="D41" s="31"/>
      <c r="E41" s="32"/>
      <c r="F41" s="55"/>
      <c r="G41" s="55"/>
      <c r="H41" s="55"/>
      <c r="I41" s="55"/>
      <c r="J41" s="30"/>
      <c r="K41" s="30"/>
      <c r="L41" s="30"/>
      <c r="M41" s="30"/>
      <c r="N41" s="32"/>
      <c r="O41" s="29"/>
      <c r="P41" s="27"/>
    </row>
    <row r="42" spans="1:16">
      <c r="A42" s="29"/>
      <c r="B42" s="191" t="s">
        <v>1231</v>
      </c>
      <c r="C42" s="30"/>
      <c r="D42" s="31"/>
      <c r="E42" s="32"/>
      <c r="F42" s="55"/>
      <c r="G42" s="55"/>
      <c r="H42" s="55"/>
      <c r="I42" s="55"/>
      <c r="J42" s="30"/>
      <c r="K42" s="30"/>
      <c r="L42" s="30"/>
      <c r="M42" s="30"/>
      <c r="N42" s="32"/>
      <c r="O42" s="29"/>
      <c r="P42" s="27"/>
    </row>
    <row r="43" spans="1:16">
      <c r="A43" s="29"/>
      <c r="B43" s="191"/>
      <c r="C43" s="30"/>
      <c r="D43" s="31"/>
      <c r="E43" s="32"/>
      <c r="F43" s="55"/>
      <c r="G43" s="55"/>
      <c r="H43" s="55"/>
      <c r="I43" s="55"/>
      <c r="J43" s="30"/>
      <c r="K43" s="30"/>
      <c r="L43" s="30"/>
      <c r="M43" s="30"/>
      <c r="N43" s="32"/>
      <c r="O43" s="29"/>
      <c r="P43" s="27"/>
    </row>
    <row r="44" spans="1:16">
      <c r="A44" s="29"/>
      <c r="B44" s="191"/>
      <c r="C44" s="30"/>
      <c r="D44" s="31"/>
      <c r="E44" s="32"/>
      <c r="F44" s="55"/>
      <c r="G44" s="55"/>
      <c r="H44" s="55"/>
      <c r="I44" s="55"/>
      <c r="J44" s="30"/>
      <c r="K44" s="30"/>
      <c r="L44" s="30"/>
      <c r="M44" s="30"/>
      <c r="N44" s="32"/>
      <c r="O44" s="29"/>
      <c r="P44" s="27"/>
    </row>
    <row r="45" spans="1:16">
      <c r="A45" s="29"/>
      <c r="B45" s="103" t="s">
        <v>1105</v>
      </c>
      <c r="C45" s="61"/>
      <c r="D45" s="31"/>
      <c r="E45" s="32"/>
      <c r="F45" s="55"/>
      <c r="G45" s="55"/>
      <c r="H45" s="55"/>
      <c r="I45" s="55"/>
      <c r="J45" s="30"/>
      <c r="K45" s="30"/>
      <c r="L45" s="30"/>
      <c r="M45" s="30"/>
      <c r="N45" s="32"/>
      <c r="O45" s="29"/>
      <c r="P45" s="27"/>
    </row>
    <row r="46" spans="1:16">
      <c r="A46" s="29"/>
      <c r="B46" s="61"/>
      <c r="C46" s="61"/>
      <c r="D46" s="31"/>
      <c r="E46" s="32"/>
      <c r="F46" s="55"/>
      <c r="G46" s="55"/>
      <c r="H46" s="55"/>
      <c r="I46" s="55"/>
      <c r="J46" s="30"/>
      <c r="K46" s="30"/>
      <c r="L46" s="30"/>
      <c r="M46" s="30"/>
      <c r="N46" s="32"/>
      <c r="O46" s="29"/>
      <c r="P46" s="27"/>
    </row>
    <row r="47" spans="1:16" ht="12.75" customHeight="1">
      <c r="A47" s="29"/>
      <c r="B47" s="781" t="s">
        <v>1222</v>
      </c>
      <c r="C47" s="730"/>
      <c r="D47" s="730"/>
      <c r="E47" s="730"/>
      <c r="F47" s="730"/>
      <c r="G47" s="730"/>
      <c r="H47" s="730"/>
      <c r="I47" s="730"/>
      <c r="J47" s="730"/>
      <c r="K47" s="730"/>
      <c r="L47" s="730"/>
      <c r="M47" s="730"/>
      <c r="N47" s="730"/>
      <c r="O47" s="29"/>
      <c r="P47" s="27"/>
    </row>
    <row r="48" spans="1:16">
      <c r="A48" s="29"/>
      <c r="B48" s="730"/>
      <c r="C48" s="730"/>
      <c r="D48" s="730"/>
      <c r="E48" s="730"/>
      <c r="F48" s="730"/>
      <c r="G48" s="730"/>
      <c r="H48" s="730"/>
      <c r="I48" s="730"/>
      <c r="J48" s="730"/>
      <c r="K48" s="730"/>
      <c r="L48" s="730"/>
      <c r="M48" s="730"/>
      <c r="N48" s="730"/>
      <c r="O48" s="29"/>
      <c r="P48" s="27"/>
    </row>
    <row r="49" spans="1:16">
      <c r="A49" s="29"/>
      <c r="B49" s="55"/>
      <c r="C49" s="55"/>
      <c r="D49" s="55"/>
      <c r="E49" s="55"/>
      <c r="F49" s="55"/>
      <c r="G49" s="55"/>
      <c r="H49" s="55"/>
      <c r="I49" s="55"/>
      <c r="J49" s="55"/>
      <c r="K49" s="55"/>
      <c r="L49" s="55"/>
      <c r="M49" s="55"/>
      <c r="N49" s="55"/>
      <c r="O49" s="29"/>
      <c r="P49" s="27"/>
    </row>
    <row r="50" spans="1:16">
      <c r="A50" s="29"/>
      <c r="B50" s="53"/>
      <c r="C50" s="30"/>
      <c r="D50" s="31"/>
      <c r="E50" s="32"/>
      <c r="F50" s="55"/>
      <c r="G50" s="55"/>
      <c r="H50" s="55"/>
      <c r="I50" s="55"/>
      <c r="J50" s="30"/>
      <c r="K50" s="30"/>
      <c r="L50" s="30"/>
      <c r="M50" s="30"/>
      <c r="N50" s="32"/>
      <c r="O50" s="29"/>
      <c r="P50" s="27"/>
    </row>
    <row r="51" spans="1:16">
      <c r="A51" s="29"/>
      <c r="B51" s="103" t="s">
        <v>1068</v>
      </c>
      <c r="C51" s="103"/>
      <c r="D51" s="103"/>
      <c r="E51" s="32"/>
      <c r="F51" s="55"/>
      <c r="G51" s="55"/>
      <c r="H51" s="55"/>
      <c r="I51" s="55"/>
      <c r="J51" s="30"/>
      <c r="K51" s="30"/>
      <c r="L51" s="30"/>
      <c r="M51" s="30"/>
      <c r="N51" s="32"/>
      <c r="O51" s="29"/>
      <c r="P51" s="27"/>
    </row>
    <row r="52" spans="1:16">
      <c r="A52" s="29"/>
      <c r="B52" s="30"/>
      <c r="C52" s="30"/>
      <c r="D52" s="31"/>
      <c r="E52" s="32"/>
      <c r="F52" s="32"/>
      <c r="G52" s="32"/>
      <c r="H52" s="32"/>
      <c r="I52" s="32"/>
      <c r="J52" s="30"/>
      <c r="K52" s="30"/>
      <c r="L52" s="30"/>
      <c r="M52" s="30"/>
      <c r="N52" s="32"/>
      <c r="O52" s="29"/>
      <c r="P52" s="27"/>
    </row>
    <row r="53" spans="1:16">
      <c r="A53" s="29"/>
      <c r="B53" s="303" t="s">
        <v>1106</v>
      </c>
      <c r="C53" s="303"/>
      <c r="D53" s="303"/>
      <c r="E53" s="303"/>
      <c r="F53" s="303"/>
      <c r="G53" s="303"/>
      <c r="H53" s="303"/>
      <c r="I53" s="303"/>
      <c r="J53" s="303"/>
      <c r="K53" s="303"/>
      <c r="L53" s="203"/>
      <c r="M53" s="203"/>
      <c r="N53" s="203"/>
      <c r="O53" s="29"/>
      <c r="P53" s="27"/>
    </row>
    <row r="54" spans="1:16">
      <c r="A54" s="29"/>
      <c r="B54" s="304" t="s">
        <v>1069</v>
      </c>
      <c r="C54" s="203" t="s">
        <v>1244</v>
      </c>
      <c r="D54" s="203"/>
      <c r="E54" s="203"/>
      <c r="F54" s="203"/>
      <c r="G54" s="203"/>
      <c r="H54" s="203"/>
      <c r="I54" s="203"/>
      <c r="J54" s="203"/>
      <c r="K54" s="203"/>
      <c r="L54" s="203"/>
      <c r="M54" s="203"/>
      <c r="N54" s="203"/>
      <c r="O54" s="29"/>
      <c r="P54" s="27"/>
    </row>
    <row r="55" spans="1:16">
      <c r="A55" s="29"/>
      <c r="B55" s="304" t="s">
        <v>1070</v>
      </c>
      <c r="C55" s="203" t="s">
        <v>1103</v>
      </c>
      <c r="D55" s="203"/>
      <c r="E55" s="203"/>
      <c r="F55" s="203"/>
      <c r="G55" s="203"/>
      <c r="H55" s="203"/>
      <c r="I55" s="203"/>
      <c r="J55" s="203"/>
      <c r="K55" s="203"/>
      <c r="L55" s="203"/>
      <c r="M55" s="203"/>
      <c r="N55" s="203"/>
      <c r="O55" s="29"/>
      <c r="P55" s="27"/>
    </row>
    <row r="56" spans="1:16">
      <c r="A56" s="29"/>
      <c r="B56" s="203"/>
      <c r="C56" s="564" t="s">
        <v>1081</v>
      </c>
      <c r="D56" s="203"/>
      <c r="E56" s="203"/>
      <c r="F56" s="203"/>
      <c r="G56" s="203"/>
      <c r="H56" s="203"/>
      <c r="I56" s="203"/>
      <c r="J56" s="203"/>
      <c r="K56" s="203"/>
      <c r="L56" s="203"/>
      <c r="M56" s="203"/>
      <c r="N56" s="203"/>
      <c r="O56" s="29"/>
      <c r="P56" s="27"/>
    </row>
    <row r="57" spans="1:16">
      <c r="A57" s="29"/>
      <c r="B57" s="203"/>
      <c r="C57" s="564" t="s">
        <v>1084</v>
      </c>
      <c r="D57" s="203"/>
      <c r="E57" s="203"/>
      <c r="F57" s="203"/>
      <c r="G57" s="203"/>
      <c r="H57" s="203"/>
      <c r="I57" s="203"/>
      <c r="J57" s="203"/>
      <c r="K57" s="203"/>
      <c r="L57" s="203"/>
      <c r="M57" s="203"/>
      <c r="N57" s="203"/>
      <c r="O57" s="29"/>
      <c r="P57" s="27"/>
    </row>
    <row r="58" spans="1:16">
      <c r="A58" s="29"/>
      <c r="B58" s="203"/>
      <c r="C58" s="564" t="s">
        <v>1082</v>
      </c>
      <c r="D58" s="203"/>
      <c r="E58" s="203"/>
      <c r="F58" s="203"/>
      <c r="G58" s="203"/>
      <c r="H58" s="203"/>
      <c r="I58" s="203"/>
      <c r="J58" s="203"/>
      <c r="K58" s="203"/>
      <c r="L58" s="203"/>
      <c r="M58" s="203"/>
      <c r="N58" s="203"/>
      <c r="O58" s="29"/>
      <c r="P58" s="27"/>
    </row>
    <row r="59" spans="1:16" ht="12.75" customHeight="1">
      <c r="A59" s="29"/>
      <c r="B59" s="203"/>
      <c r="C59" s="564" t="s">
        <v>1083</v>
      </c>
      <c r="D59" s="203"/>
      <c r="E59" s="203"/>
      <c r="F59" s="203"/>
      <c r="G59" s="203"/>
      <c r="H59" s="203"/>
      <c r="I59" s="203"/>
      <c r="J59" s="203"/>
      <c r="K59" s="203"/>
      <c r="L59" s="203"/>
      <c r="M59" s="203"/>
      <c r="N59" s="203"/>
      <c r="O59" s="29"/>
      <c r="P59" s="27"/>
    </row>
    <row r="60" spans="1:16">
      <c r="A60" s="29"/>
      <c r="B60" s="304" t="s">
        <v>1104</v>
      </c>
      <c r="C60" s="780" t="s">
        <v>1215</v>
      </c>
      <c r="D60" s="780"/>
      <c r="E60" s="780"/>
      <c r="F60" s="780"/>
      <c r="G60" s="780"/>
      <c r="H60" s="780"/>
      <c r="I60" s="780"/>
      <c r="J60" s="780"/>
      <c r="K60" s="780"/>
      <c r="L60" s="780"/>
      <c r="M60" s="780"/>
      <c r="N60" s="780"/>
      <c r="O60" s="29"/>
      <c r="P60" s="27"/>
    </row>
    <row r="61" spans="1:16">
      <c r="A61" s="29"/>
      <c r="B61" s="30"/>
      <c r="C61" s="30"/>
      <c r="D61" s="30"/>
      <c r="E61" s="30"/>
      <c r="F61" s="30"/>
      <c r="G61" s="30"/>
      <c r="H61" s="30"/>
      <c r="I61" s="30"/>
      <c r="J61" s="30"/>
      <c r="K61" s="30"/>
      <c r="L61" s="30"/>
      <c r="M61" s="30"/>
      <c r="N61" s="30"/>
      <c r="O61" s="29"/>
      <c r="P61" s="27"/>
    </row>
    <row r="62" spans="1:16">
      <c r="A62" s="29"/>
      <c r="B62" s="776" t="s">
        <v>1220</v>
      </c>
      <c r="C62" s="777"/>
      <c r="D62" s="777"/>
      <c r="E62" s="777"/>
      <c r="F62" s="777"/>
      <c r="G62" s="777"/>
      <c r="H62" s="777"/>
      <c r="I62" s="777"/>
      <c r="J62" s="777"/>
      <c r="K62" s="777"/>
      <c r="L62" s="777"/>
      <c r="M62" s="777"/>
      <c r="N62" s="777"/>
      <c r="O62" s="29"/>
      <c r="P62" s="27"/>
    </row>
    <row r="63" spans="1:16">
      <c r="A63" s="29"/>
      <c r="B63" s="777"/>
      <c r="C63" s="777"/>
      <c r="D63" s="777"/>
      <c r="E63" s="777"/>
      <c r="F63" s="777"/>
      <c r="G63" s="777"/>
      <c r="H63" s="777"/>
      <c r="I63" s="777"/>
      <c r="J63" s="777"/>
      <c r="K63" s="777"/>
      <c r="L63" s="777"/>
      <c r="M63" s="777"/>
      <c r="N63" s="777"/>
      <c r="O63" s="29"/>
      <c r="P63" s="27"/>
    </row>
    <row r="64" spans="1:16">
      <c r="A64" s="29"/>
      <c r="B64" s="30"/>
      <c r="C64" s="30"/>
      <c r="D64" s="30"/>
      <c r="E64" s="30"/>
      <c r="F64" s="30"/>
      <c r="G64" s="30"/>
      <c r="H64" s="30"/>
      <c r="I64" s="30"/>
      <c r="J64" s="30"/>
      <c r="K64" s="30"/>
      <c r="L64" s="30"/>
      <c r="M64" s="30"/>
      <c r="N64" s="30"/>
      <c r="O64" s="29"/>
      <c r="P64" s="27"/>
    </row>
    <row r="65" spans="1:16">
      <c r="A65" s="30"/>
      <c r="B65" s="30"/>
      <c r="C65" s="30"/>
      <c r="D65" s="30"/>
      <c r="E65" s="30"/>
      <c r="F65" s="30"/>
      <c r="G65" s="30"/>
      <c r="H65" s="30"/>
      <c r="I65" s="30"/>
      <c r="J65" s="30"/>
      <c r="K65" s="30"/>
      <c r="L65" s="30"/>
      <c r="M65" s="30"/>
      <c r="N65" s="30"/>
      <c r="O65" s="30"/>
    </row>
    <row r="66" spans="1:16" ht="18.75">
      <c r="A66" s="30"/>
      <c r="B66" s="525" t="s">
        <v>1270</v>
      </c>
      <c r="C66" s="524"/>
      <c r="D66" s="524"/>
      <c r="E66" s="524"/>
      <c r="F66" s="524"/>
      <c r="G66" s="524"/>
      <c r="H66" s="524"/>
      <c r="I66" s="30"/>
      <c r="J66" s="30"/>
      <c r="K66" s="30"/>
      <c r="L66" s="30"/>
      <c r="M66" s="30"/>
      <c r="N66" s="30"/>
      <c r="O66" s="30"/>
    </row>
    <row r="67" spans="1:16">
      <c r="A67" s="30"/>
      <c r="B67" s="174"/>
      <c r="C67" s="202"/>
      <c r="D67" s="202"/>
      <c r="E67" s="202"/>
      <c r="F67" s="202"/>
      <c r="G67" s="202"/>
      <c r="H67" s="202"/>
      <c r="I67" s="202"/>
      <c r="J67" s="202"/>
      <c r="K67" s="202"/>
      <c r="L67" s="202"/>
      <c r="M67" s="202"/>
      <c r="N67" s="30"/>
      <c r="O67" s="30"/>
    </row>
    <row r="68" spans="1:16" ht="12.75" customHeight="1">
      <c r="A68" s="30"/>
      <c r="B68" s="752" t="s">
        <v>806</v>
      </c>
      <c r="C68" s="753"/>
      <c r="D68" s="756" t="s">
        <v>1259</v>
      </c>
      <c r="E68" s="753"/>
      <c r="F68" s="756" t="s">
        <v>807</v>
      </c>
      <c r="G68" s="753"/>
      <c r="H68" s="756" t="s">
        <v>808</v>
      </c>
      <c r="I68" s="753"/>
      <c r="J68" s="772" t="s">
        <v>809</v>
      </c>
      <c r="K68" s="772"/>
      <c r="L68" s="773"/>
      <c r="M68" s="773"/>
      <c r="N68" s="30"/>
      <c r="O68" s="30"/>
    </row>
    <row r="69" spans="1:16">
      <c r="A69" s="30"/>
      <c r="B69" s="754"/>
      <c r="C69" s="755"/>
      <c r="D69" s="757"/>
      <c r="E69" s="755"/>
      <c r="F69" s="757"/>
      <c r="G69" s="755"/>
      <c r="H69" s="757"/>
      <c r="I69" s="755"/>
      <c r="J69" s="772"/>
      <c r="K69" s="772"/>
      <c r="L69" s="773"/>
      <c r="M69" s="773"/>
      <c r="N69" s="30"/>
      <c r="O69" s="30"/>
    </row>
    <row r="70" spans="1:16" ht="13.5" customHeight="1">
      <c r="A70" s="30"/>
      <c r="B70" s="768" t="s">
        <v>1267</v>
      </c>
      <c r="C70" s="760"/>
      <c r="D70" s="759" t="s">
        <v>1268</v>
      </c>
      <c r="E70" s="760"/>
      <c r="F70" s="759">
        <v>5</v>
      </c>
      <c r="G70" s="760"/>
      <c r="H70" s="759">
        <v>50</v>
      </c>
      <c r="I70" s="760"/>
      <c r="J70" s="761" t="s">
        <v>810</v>
      </c>
      <c r="K70" s="762"/>
      <c r="L70" s="763"/>
      <c r="M70" s="763"/>
      <c r="N70" s="30"/>
      <c r="O70" s="30"/>
    </row>
    <row r="71" spans="1:16" ht="13.5" customHeight="1">
      <c r="A71" s="30"/>
      <c r="B71" s="767" t="s">
        <v>811</v>
      </c>
      <c r="C71" s="742"/>
      <c r="D71" s="741" t="s">
        <v>1269</v>
      </c>
      <c r="E71" s="742"/>
      <c r="F71" s="741">
        <v>5</v>
      </c>
      <c r="G71" s="742"/>
      <c r="H71" s="741">
        <v>50</v>
      </c>
      <c r="I71" s="742"/>
      <c r="J71" s="764" t="s">
        <v>812</v>
      </c>
      <c r="K71" s="765"/>
      <c r="L71" s="766"/>
      <c r="M71" s="763"/>
      <c r="N71" s="30"/>
      <c r="O71" s="30"/>
    </row>
    <row r="72" spans="1:16" ht="15.75" customHeight="1">
      <c r="A72" s="30"/>
      <c r="B72" s="748" t="s">
        <v>1111</v>
      </c>
      <c r="C72" s="749"/>
      <c r="D72" s="750" t="s">
        <v>813</v>
      </c>
      <c r="E72" s="751"/>
      <c r="F72" s="750">
        <v>3</v>
      </c>
      <c r="G72" s="751"/>
      <c r="H72" s="750">
        <v>20</v>
      </c>
      <c r="I72" s="751"/>
      <c r="J72" s="736" t="s">
        <v>814</v>
      </c>
      <c r="K72" s="737"/>
      <c r="L72" s="737"/>
      <c r="M72" s="738"/>
      <c r="N72" s="30"/>
      <c r="O72" s="30"/>
    </row>
    <row r="73" spans="1:16" ht="15.75" customHeight="1">
      <c r="A73" s="30"/>
      <c r="B73" s="739" t="s">
        <v>815</v>
      </c>
      <c r="C73" s="740"/>
      <c r="D73" s="741" t="s">
        <v>1268</v>
      </c>
      <c r="E73" s="742"/>
      <c r="F73" s="743">
        <v>3</v>
      </c>
      <c r="G73" s="744"/>
      <c r="H73" s="743">
        <v>20</v>
      </c>
      <c r="I73" s="744"/>
      <c r="J73" s="745" t="s">
        <v>816</v>
      </c>
      <c r="K73" s="746"/>
      <c r="L73" s="746"/>
      <c r="M73" s="747"/>
      <c r="N73" s="30"/>
      <c r="O73" s="30"/>
    </row>
    <row r="74" spans="1:16" ht="15.75">
      <c r="A74" s="30"/>
      <c r="B74" s="666"/>
      <c r="C74" s="666"/>
      <c r="D74" s="667"/>
      <c r="E74" s="663"/>
      <c r="F74" s="667"/>
      <c r="G74" s="667"/>
      <c r="H74" s="667"/>
      <c r="I74" s="667"/>
      <c r="J74" s="668"/>
      <c r="K74" s="668"/>
      <c r="L74" s="668"/>
      <c r="M74" s="668"/>
      <c r="N74" s="30"/>
      <c r="O74" s="30"/>
    </row>
    <row r="75" spans="1:16" ht="15.75">
      <c r="A75" s="29"/>
      <c r="B75" s="666"/>
      <c r="C75" s="666"/>
      <c r="D75" s="667"/>
      <c r="E75" s="667"/>
      <c r="F75" s="667"/>
      <c r="G75" s="667"/>
      <c r="H75" s="667"/>
      <c r="I75" s="667"/>
      <c r="J75" s="668"/>
      <c r="K75" s="662"/>
      <c r="L75" s="660"/>
      <c r="M75" s="660"/>
      <c r="N75" s="30"/>
      <c r="O75" s="29"/>
      <c r="P75" s="27"/>
    </row>
    <row r="76" spans="1:16" ht="18.75">
      <c r="A76" s="30"/>
      <c r="B76" s="665" t="s">
        <v>1271</v>
      </c>
      <c r="C76" s="659"/>
      <c r="D76" s="659"/>
      <c r="E76" s="659"/>
      <c r="F76" s="659"/>
      <c r="G76" s="659"/>
      <c r="H76" s="659"/>
      <c r="I76" s="658"/>
      <c r="J76" s="658"/>
      <c r="K76" s="658"/>
      <c r="L76" s="658"/>
      <c r="M76" s="658"/>
      <c r="N76" s="30"/>
      <c r="O76" s="30"/>
    </row>
    <row r="77" spans="1:16">
      <c r="A77" s="30"/>
      <c r="B77" s="657"/>
      <c r="C77" s="656"/>
      <c r="D77" s="656"/>
      <c r="E77" s="656"/>
      <c r="F77" s="656"/>
      <c r="G77" s="656"/>
      <c r="H77" s="656"/>
      <c r="I77" s="656"/>
      <c r="J77" s="656"/>
      <c r="K77" s="656"/>
      <c r="L77" s="656"/>
      <c r="M77" s="656"/>
      <c r="N77" s="30"/>
      <c r="O77" s="30"/>
    </row>
    <row r="78" spans="1:16">
      <c r="A78" s="30"/>
      <c r="B78" s="752" t="s">
        <v>806</v>
      </c>
      <c r="C78" s="753"/>
      <c r="D78" s="756" t="s">
        <v>1259</v>
      </c>
      <c r="E78" s="753"/>
      <c r="F78" s="756" t="s">
        <v>807</v>
      </c>
      <c r="G78" s="753"/>
      <c r="H78" s="756" t="s">
        <v>808</v>
      </c>
      <c r="I78" s="753"/>
      <c r="J78" s="772" t="s">
        <v>809</v>
      </c>
      <c r="K78" s="772"/>
      <c r="L78" s="773"/>
      <c r="M78" s="773"/>
      <c r="N78" s="30"/>
      <c r="O78" s="30"/>
    </row>
    <row r="79" spans="1:16" ht="12.75" customHeight="1">
      <c r="A79" s="30"/>
      <c r="B79" s="754"/>
      <c r="C79" s="755"/>
      <c r="D79" s="757"/>
      <c r="E79" s="755"/>
      <c r="F79" s="757"/>
      <c r="G79" s="755"/>
      <c r="H79" s="757"/>
      <c r="I79" s="755"/>
      <c r="J79" s="772"/>
      <c r="K79" s="772"/>
      <c r="L79" s="773"/>
      <c r="M79" s="773"/>
      <c r="N79" s="30"/>
      <c r="O79" s="30"/>
    </row>
    <row r="80" spans="1:16" ht="12.75" customHeight="1">
      <c r="A80" s="30"/>
      <c r="B80" s="768" t="s">
        <v>1267</v>
      </c>
      <c r="C80" s="760"/>
      <c r="D80" s="759" t="s">
        <v>1260</v>
      </c>
      <c r="E80" s="760"/>
      <c r="F80" s="759">
        <v>5</v>
      </c>
      <c r="G80" s="760"/>
      <c r="H80" s="759">
        <v>50</v>
      </c>
      <c r="I80" s="760"/>
      <c r="J80" s="761" t="s">
        <v>810</v>
      </c>
      <c r="K80" s="762"/>
      <c r="L80" s="763"/>
      <c r="M80" s="763"/>
      <c r="N80" s="30"/>
      <c r="O80" s="30"/>
    </row>
    <row r="81" spans="1:15" ht="13.5" customHeight="1">
      <c r="A81" s="30"/>
      <c r="B81" s="767" t="s">
        <v>811</v>
      </c>
      <c r="C81" s="742"/>
      <c r="D81" s="741" t="s">
        <v>1269</v>
      </c>
      <c r="E81" s="742"/>
      <c r="F81" s="741">
        <v>5</v>
      </c>
      <c r="G81" s="742"/>
      <c r="H81" s="741">
        <v>50</v>
      </c>
      <c r="I81" s="742"/>
      <c r="J81" s="764" t="s">
        <v>812</v>
      </c>
      <c r="K81" s="765"/>
      <c r="L81" s="766"/>
      <c r="M81" s="763"/>
      <c r="N81" s="30"/>
      <c r="O81" s="30"/>
    </row>
    <row r="82" spans="1:15" ht="13.5" customHeight="1">
      <c r="A82" s="30"/>
      <c r="B82" s="748" t="s">
        <v>1111</v>
      </c>
      <c r="C82" s="749"/>
      <c r="D82" s="750" t="s">
        <v>813</v>
      </c>
      <c r="E82" s="751"/>
      <c r="F82" s="750">
        <v>3</v>
      </c>
      <c r="G82" s="751"/>
      <c r="H82" s="750">
        <v>20</v>
      </c>
      <c r="I82" s="751"/>
      <c r="J82" s="736" t="s">
        <v>814</v>
      </c>
      <c r="K82" s="737"/>
      <c r="L82" s="737"/>
      <c r="M82" s="738"/>
      <c r="N82" s="30"/>
      <c r="O82" s="30"/>
    </row>
    <row r="83" spans="1:15" ht="13.5" customHeight="1">
      <c r="A83" s="30"/>
      <c r="B83" s="739" t="s">
        <v>815</v>
      </c>
      <c r="C83" s="740"/>
      <c r="D83" s="741" t="s">
        <v>1260</v>
      </c>
      <c r="E83" s="742"/>
      <c r="F83" s="743">
        <v>3</v>
      </c>
      <c r="G83" s="744"/>
      <c r="H83" s="743">
        <v>20</v>
      </c>
      <c r="I83" s="744"/>
      <c r="J83" s="745" t="s">
        <v>816</v>
      </c>
      <c r="K83" s="746"/>
      <c r="L83" s="746"/>
      <c r="M83" s="747"/>
      <c r="N83" s="30"/>
      <c r="O83" s="30"/>
    </row>
    <row r="84" spans="1:15" ht="15.75" customHeight="1">
      <c r="A84" s="30"/>
      <c r="B84" s="768" t="s">
        <v>817</v>
      </c>
      <c r="C84" s="768"/>
      <c r="D84" s="774" t="s">
        <v>1269</v>
      </c>
      <c r="E84" s="775"/>
      <c r="F84" s="759">
        <v>5</v>
      </c>
      <c r="G84" s="759"/>
      <c r="H84" s="759">
        <v>50</v>
      </c>
      <c r="I84" s="759"/>
      <c r="J84" s="761" t="s">
        <v>1232</v>
      </c>
      <c r="K84" s="762"/>
      <c r="L84" s="763"/>
      <c r="M84" s="763"/>
      <c r="N84" s="30"/>
      <c r="O84" s="30"/>
    </row>
    <row r="85" spans="1:15" ht="15.75" customHeight="1">
      <c r="A85" s="30"/>
      <c r="B85" s="767" t="s">
        <v>1113</v>
      </c>
      <c r="C85" s="767"/>
      <c r="D85" s="741" t="s">
        <v>1260</v>
      </c>
      <c r="E85" s="741"/>
      <c r="F85" s="741">
        <v>3</v>
      </c>
      <c r="G85" s="741"/>
      <c r="H85" s="741">
        <v>20</v>
      </c>
      <c r="I85" s="741"/>
      <c r="J85" s="764" t="s">
        <v>1273</v>
      </c>
      <c r="K85" s="765"/>
      <c r="L85" s="766"/>
      <c r="M85" s="763"/>
      <c r="N85" s="30"/>
      <c r="O85" s="30"/>
    </row>
    <row r="86" spans="1:15" ht="15.75" customHeight="1">
      <c r="A86" s="30"/>
      <c r="B86" s="768" t="s">
        <v>1112</v>
      </c>
      <c r="C86" s="768"/>
      <c r="D86" s="759" t="s">
        <v>813</v>
      </c>
      <c r="E86" s="759"/>
      <c r="F86" s="759">
        <v>3</v>
      </c>
      <c r="G86" s="759"/>
      <c r="H86" s="759">
        <v>20</v>
      </c>
      <c r="I86" s="759"/>
      <c r="J86" s="769" t="s">
        <v>1274</v>
      </c>
      <c r="K86" s="770"/>
      <c r="L86" s="771"/>
      <c r="M86" s="771"/>
      <c r="N86" s="30"/>
      <c r="O86" s="30"/>
    </row>
    <row r="87" spans="1:15" ht="15.75" customHeight="1">
      <c r="A87" s="30"/>
      <c r="B87" s="767" t="s">
        <v>1272</v>
      </c>
      <c r="C87" s="767"/>
      <c r="D87" s="741" t="s">
        <v>813</v>
      </c>
      <c r="E87" s="741"/>
      <c r="F87" s="741">
        <v>3</v>
      </c>
      <c r="G87" s="741"/>
      <c r="H87" s="741">
        <v>20</v>
      </c>
      <c r="I87" s="741"/>
      <c r="J87" s="764" t="s">
        <v>1273</v>
      </c>
      <c r="K87" s="765"/>
      <c r="L87" s="766"/>
      <c r="M87" s="763"/>
      <c r="N87" s="30"/>
      <c r="O87" s="30"/>
    </row>
    <row r="88" spans="1:15" ht="15.75" customHeight="1">
      <c r="A88" s="30"/>
      <c r="B88" s="565"/>
      <c r="C88" s="565"/>
      <c r="D88" s="566"/>
      <c r="E88" s="566"/>
      <c r="F88" s="566"/>
      <c r="G88" s="566"/>
      <c r="H88" s="566"/>
      <c r="I88" s="566"/>
      <c r="J88" s="567"/>
      <c r="K88" s="568"/>
      <c r="L88" s="62"/>
      <c r="M88" s="62"/>
      <c r="N88" s="30"/>
      <c r="O88" s="30"/>
    </row>
    <row r="89" spans="1:15" ht="12.75" customHeight="1">
      <c r="A89" s="30"/>
      <c r="B89" s="758" t="s">
        <v>1275</v>
      </c>
      <c r="C89" s="758"/>
      <c r="D89" s="758"/>
      <c r="E89" s="758"/>
      <c r="F89" s="758"/>
      <c r="G89" s="758"/>
      <c r="H89" s="758"/>
      <c r="I89" s="758"/>
      <c r="J89" s="758"/>
      <c r="K89" s="758"/>
      <c r="L89" s="758"/>
      <c r="M89" s="758"/>
      <c r="N89" s="758"/>
      <c r="O89" s="30"/>
    </row>
    <row r="90" spans="1:15">
      <c r="A90" s="30"/>
      <c r="B90" s="758"/>
      <c r="C90" s="758"/>
      <c r="D90" s="758"/>
      <c r="E90" s="758"/>
      <c r="F90" s="758"/>
      <c r="G90" s="758"/>
      <c r="H90" s="758"/>
      <c r="I90" s="758"/>
      <c r="J90" s="758"/>
      <c r="K90" s="758"/>
      <c r="L90" s="758"/>
      <c r="M90" s="758"/>
      <c r="N90" s="758"/>
      <c r="O90" s="30"/>
    </row>
    <row r="91" spans="1:15">
      <c r="A91" s="30"/>
      <c r="B91" s="569"/>
      <c r="C91" s="30"/>
      <c r="D91" s="30"/>
      <c r="E91" s="30"/>
      <c r="F91" s="30"/>
      <c r="G91" s="30"/>
      <c r="H91" s="30"/>
      <c r="I91" s="30"/>
      <c r="J91" s="30"/>
      <c r="K91" s="30"/>
      <c r="L91" s="30"/>
      <c r="M91" s="30"/>
      <c r="N91" s="30"/>
      <c r="O91" s="30"/>
    </row>
    <row r="92" spans="1:15">
      <c r="A92" s="30"/>
      <c r="B92" s="30"/>
      <c r="C92" s="30"/>
      <c r="D92" s="30"/>
      <c r="E92" s="30"/>
      <c r="F92" s="30"/>
      <c r="G92" s="30"/>
      <c r="H92" s="30"/>
      <c r="I92" s="30"/>
      <c r="J92" s="30"/>
      <c r="K92" s="30"/>
      <c r="L92" s="30"/>
      <c r="M92" s="30"/>
      <c r="N92" s="30"/>
      <c r="O92" s="30"/>
    </row>
    <row r="93" spans="1:15">
      <c r="A93" s="30"/>
      <c r="B93" s="103" t="s">
        <v>818</v>
      </c>
      <c r="C93" s="103"/>
      <c r="D93" s="103"/>
      <c r="E93" s="30"/>
      <c r="F93" s="30"/>
      <c r="G93" s="30"/>
      <c r="H93" s="30"/>
      <c r="I93" s="30"/>
      <c r="J93" s="30"/>
      <c r="K93" s="30"/>
      <c r="L93" s="30"/>
      <c r="M93" s="30"/>
      <c r="N93" s="30"/>
      <c r="O93" s="30"/>
    </row>
    <row r="94" spans="1:15">
      <c r="A94" s="30"/>
      <c r="B94" s="30"/>
      <c r="C94" s="30"/>
      <c r="D94" s="30"/>
      <c r="E94" s="30"/>
      <c r="F94" s="30"/>
      <c r="G94" s="30"/>
      <c r="H94" s="30"/>
      <c r="I94" s="30"/>
      <c r="J94" s="30"/>
      <c r="K94" s="30"/>
      <c r="L94" s="30"/>
      <c r="M94" s="30"/>
      <c r="N94" s="30"/>
      <c r="O94" s="30"/>
    </row>
    <row r="95" spans="1:15">
      <c r="A95" s="30"/>
      <c r="B95" s="523" t="s">
        <v>1227</v>
      </c>
      <c r="C95" s="30"/>
      <c r="D95" s="30"/>
      <c r="E95" s="30"/>
      <c r="F95" s="30"/>
      <c r="G95" s="30"/>
      <c r="H95" s="30"/>
      <c r="I95" s="30"/>
      <c r="J95" s="30"/>
      <c r="K95" s="30"/>
      <c r="L95" s="30"/>
      <c r="M95" s="30"/>
      <c r="N95" s="30"/>
      <c r="O95" s="30"/>
    </row>
    <row r="96" spans="1:15">
      <c r="A96" s="30"/>
      <c r="B96" s="30"/>
      <c r="C96" s="30" t="s">
        <v>1226</v>
      </c>
      <c r="D96" s="30"/>
      <c r="E96" s="30"/>
      <c r="F96" s="30"/>
      <c r="G96" s="30"/>
      <c r="H96" s="30"/>
      <c r="I96" s="30"/>
      <c r="J96" s="30"/>
      <c r="K96" s="30"/>
      <c r="L96" s="30"/>
      <c r="M96" s="30"/>
      <c r="N96" s="30"/>
      <c r="O96" s="30"/>
    </row>
    <row r="97" spans="1:15">
      <c r="A97" s="30"/>
      <c r="B97" s="30"/>
      <c r="C97" s="30" t="s">
        <v>1247</v>
      </c>
      <c r="D97" s="30"/>
      <c r="E97" s="30"/>
      <c r="F97" s="30"/>
      <c r="G97" s="30"/>
      <c r="H97" s="30"/>
      <c r="I97" s="30"/>
      <c r="J97" s="30"/>
      <c r="K97" s="30"/>
      <c r="L97" s="30"/>
      <c r="M97" s="30"/>
      <c r="N97" s="30"/>
      <c r="O97" s="30"/>
    </row>
    <row r="98" spans="1:15">
      <c r="A98" s="30"/>
      <c r="B98" s="30"/>
      <c r="C98" s="30" t="s">
        <v>1233</v>
      </c>
      <c r="D98" s="30"/>
      <c r="E98" s="30"/>
      <c r="F98" s="30"/>
      <c r="G98" s="30"/>
      <c r="H98" s="30"/>
      <c r="I98" s="30"/>
      <c r="J98" s="30"/>
      <c r="K98" s="30"/>
      <c r="L98" s="30"/>
      <c r="M98" s="30"/>
      <c r="N98" s="30"/>
      <c r="O98" s="30"/>
    </row>
    <row r="99" spans="1:15">
      <c r="A99" s="30"/>
      <c r="B99" s="30"/>
      <c r="C99" s="30" t="s">
        <v>1248</v>
      </c>
      <c r="D99" s="30"/>
      <c r="E99" s="30"/>
      <c r="F99" s="30"/>
      <c r="G99" s="30"/>
      <c r="H99" s="30"/>
      <c r="I99" s="30"/>
      <c r="J99" s="30"/>
      <c r="K99" s="30"/>
      <c r="L99" s="30"/>
      <c r="M99" s="30"/>
      <c r="N99" s="30"/>
      <c r="O99" s="30"/>
    </row>
    <row r="100" spans="1:15">
      <c r="A100" s="30"/>
      <c r="B100" s="30"/>
      <c r="C100" s="30"/>
      <c r="D100" s="30"/>
      <c r="E100" s="30"/>
      <c r="F100" s="30"/>
      <c r="G100" s="30"/>
      <c r="H100" s="30"/>
      <c r="I100" s="30"/>
      <c r="J100" s="30"/>
      <c r="K100" s="30"/>
      <c r="L100" s="30"/>
      <c r="M100" s="30"/>
      <c r="N100" s="30"/>
      <c r="O100" s="30"/>
    </row>
    <row r="101" spans="1:15">
      <c r="A101" s="30"/>
      <c r="B101" s="30"/>
      <c r="C101" s="30"/>
      <c r="D101" s="30"/>
      <c r="E101" s="30"/>
      <c r="F101" s="30"/>
      <c r="G101" s="30"/>
      <c r="H101" s="30"/>
      <c r="I101" s="30"/>
      <c r="J101" s="30"/>
      <c r="K101" s="30"/>
      <c r="L101" s="30"/>
      <c r="M101" s="30"/>
      <c r="N101" s="30"/>
      <c r="O101" s="30"/>
    </row>
    <row r="102" spans="1:15">
      <c r="A102" s="30"/>
      <c r="B102" s="30"/>
      <c r="C102" s="30"/>
      <c r="D102" s="30"/>
      <c r="E102" s="30"/>
      <c r="F102" s="30"/>
      <c r="G102" s="30"/>
      <c r="H102" s="30"/>
      <c r="I102" s="30"/>
      <c r="J102" s="30"/>
      <c r="K102" s="30"/>
      <c r="L102" s="30"/>
      <c r="M102" s="30"/>
      <c r="N102" s="30"/>
      <c r="O102" s="30"/>
    </row>
    <row r="103" spans="1:15">
      <c r="A103" s="30"/>
      <c r="B103" s="523" t="s">
        <v>1242</v>
      </c>
      <c r="C103" s="30"/>
      <c r="D103" s="30"/>
      <c r="E103" s="30"/>
      <c r="F103" s="30"/>
      <c r="G103" s="30"/>
      <c r="H103" s="30"/>
      <c r="I103" s="30"/>
      <c r="J103" s="30"/>
      <c r="K103" s="30"/>
      <c r="L103" s="30"/>
      <c r="M103" s="30"/>
      <c r="N103" s="30"/>
      <c r="O103" s="30"/>
    </row>
    <row r="104" spans="1:15">
      <c r="A104" s="30"/>
      <c r="B104" s="523" t="s">
        <v>1240</v>
      </c>
      <c r="C104" s="30"/>
      <c r="D104" s="30"/>
      <c r="E104" s="30"/>
      <c r="F104" s="30"/>
      <c r="G104" s="30"/>
      <c r="H104" s="30"/>
      <c r="I104" s="30"/>
      <c r="J104" s="30"/>
      <c r="K104" s="30"/>
      <c r="L104" s="30"/>
      <c r="M104" s="30"/>
      <c r="N104" s="30"/>
      <c r="O104" s="30"/>
    </row>
    <row r="105" spans="1:15">
      <c r="A105" s="30"/>
      <c r="B105" s="30"/>
      <c r="C105" s="30" t="s">
        <v>1225</v>
      </c>
      <c r="D105" s="30"/>
      <c r="E105" s="30"/>
      <c r="F105" s="30"/>
      <c r="G105" s="30"/>
      <c r="H105" s="30"/>
      <c r="I105" s="30"/>
      <c r="J105" s="30"/>
      <c r="K105" s="30"/>
      <c r="L105" s="30"/>
      <c r="M105" s="30"/>
      <c r="N105" s="30"/>
      <c r="O105" s="30"/>
    </row>
    <row r="106" spans="1:15">
      <c r="A106" s="30"/>
      <c r="B106" s="30"/>
      <c r="C106" s="30" t="s">
        <v>1246</v>
      </c>
      <c r="D106" s="30"/>
      <c r="E106" s="30"/>
      <c r="F106" s="30"/>
      <c r="G106" s="30"/>
      <c r="H106" s="30"/>
      <c r="I106" s="30"/>
      <c r="J106" s="30"/>
      <c r="K106" s="30"/>
      <c r="L106" s="30"/>
      <c r="M106" s="30"/>
      <c r="N106" s="30"/>
      <c r="O106" s="30"/>
    </row>
    <row r="107" spans="1:15">
      <c r="A107" s="30"/>
      <c r="B107" s="30"/>
      <c r="C107" s="30" t="s">
        <v>1243</v>
      </c>
      <c r="D107" s="30"/>
      <c r="E107" s="30"/>
      <c r="F107" s="30"/>
      <c r="G107" s="30"/>
      <c r="H107" s="30"/>
      <c r="I107" s="30"/>
      <c r="J107" s="30"/>
      <c r="K107" s="30"/>
      <c r="L107" s="30"/>
      <c r="M107" s="30"/>
      <c r="N107" s="30"/>
      <c r="O107" s="30"/>
    </row>
    <row r="108" spans="1:15">
      <c r="A108" s="30"/>
      <c r="B108" s="30"/>
      <c r="C108" s="30" t="s">
        <v>1252</v>
      </c>
      <c r="D108" s="30"/>
      <c r="E108" s="30"/>
      <c r="F108" s="30"/>
      <c r="G108" s="30"/>
      <c r="H108" s="30"/>
      <c r="I108" s="30"/>
      <c r="J108" s="30"/>
      <c r="K108" s="30"/>
      <c r="L108" s="30"/>
      <c r="M108" s="30"/>
      <c r="N108" s="30"/>
      <c r="O108" s="30"/>
    </row>
    <row r="109" spans="1:15">
      <c r="A109" s="30"/>
      <c r="B109" s="30"/>
      <c r="C109" s="30" t="s">
        <v>1245</v>
      </c>
      <c r="D109" s="30"/>
      <c r="E109" s="30"/>
      <c r="F109" s="30"/>
      <c r="G109" s="30"/>
      <c r="H109" s="30"/>
      <c r="I109" s="30"/>
      <c r="J109" s="30"/>
      <c r="K109" s="30"/>
      <c r="L109" s="30"/>
      <c r="M109" s="30"/>
      <c r="N109" s="30"/>
      <c r="O109" s="30"/>
    </row>
    <row r="110" spans="1:15">
      <c r="A110" s="30"/>
      <c r="B110" s="30"/>
      <c r="C110" s="30" t="s">
        <v>1251</v>
      </c>
      <c r="D110" s="30"/>
      <c r="E110" s="30"/>
      <c r="F110" s="30"/>
      <c r="G110" s="30"/>
      <c r="H110" s="30"/>
      <c r="I110" s="30"/>
      <c r="J110" s="30"/>
      <c r="K110" s="30"/>
      <c r="L110" s="30"/>
      <c r="M110" s="30"/>
      <c r="N110" s="30"/>
      <c r="O110" s="30"/>
    </row>
    <row r="111" spans="1:15">
      <c r="A111" s="30"/>
      <c r="B111" s="30"/>
      <c r="C111" s="30" t="s">
        <v>1234</v>
      </c>
      <c r="D111" s="30"/>
      <c r="E111" s="30"/>
      <c r="F111" s="30"/>
      <c r="G111" s="30"/>
      <c r="H111" s="30"/>
      <c r="I111" s="30"/>
      <c r="J111" s="30"/>
      <c r="K111" s="30"/>
      <c r="L111" s="30"/>
      <c r="M111" s="30"/>
      <c r="N111" s="30"/>
      <c r="O111" s="30"/>
    </row>
    <row r="112" spans="1:15">
      <c r="A112" s="30"/>
      <c r="B112" s="30"/>
      <c r="C112" s="30"/>
      <c r="D112" s="30"/>
      <c r="E112" s="30"/>
      <c r="F112" s="30"/>
      <c r="G112" s="30"/>
      <c r="H112" s="30"/>
      <c r="I112" s="30"/>
      <c r="J112" s="30"/>
      <c r="K112" s="30"/>
      <c r="L112" s="30"/>
      <c r="M112" s="30"/>
      <c r="N112" s="30"/>
      <c r="O112" s="30"/>
    </row>
    <row r="113" spans="1:15">
      <c r="A113" s="30"/>
      <c r="B113" s="523" t="s">
        <v>1250</v>
      </c>
      <c r="C113" s="30"/>
      <c r="D113" s="30"/>
      <c r="E113" s="30"/>
      <c r="F113" s="30"/>
      <c r="G113" s="30"/>
      <c r="H113" s="30"/>
      <c r="I113" s="30"/>
      <c r="J113" s="30"/>
      <c r="K113" s="30"/>
      <c r="L113" s="30"/>
      <c r="M113" s="30"/>
      <c r="N113" s="30"/>
      <c r="O113" s="30"/>
    </row>
    <row r="114" spans="1:15">
      <c r="A114" s="30"/>
      <c r="B114" s="30" t="s">
        <v>1235</v>
      </c>
      <c r="C114" s="30"/>
      <c r="D114" s="30"/>
      <c r="E114" s="30"/>
      <c r="F114" s="30"/>
      <c r="G114" s="30"/>
      <c r="H114" s="30"/>
      <c r="I114" s="30"/>
      <c r="J114" s="30"/>
      <c r="K114" s="30"/>
      <c r="L114" s="30"/>
      <c r="M114" s="30"/>
      <c r="N114" s="30"/>
      <c r="O114" s="30"/>
    </row>
    <row r="115" spans="1:15">
      <c r="A115" s="30"/>
      <c r="B115" s="30"/>
      <c r="C115" s="30"/>
      <c r="D115" s="30"/>
      <c r="E115" s="30"/>
      <c r="F115" s="30"/>
      <c r="G115" s="30"/>
      <c r="H115" s="30"/>
      <c r="I115" s="30"/>
      <c r="J115" s="30"/>
      <c r="K115" s="30"/>
      <c r="L115" s="30"/>
      <c r="M115" s="30"/>
      <c r="N115" s="30"/>
      <c r="O115" s="30"/>
    </row>
    <row r="116" spans="1:15">
      <c r="A116" s="30"/>
      <c r="B116" s="523" t="s">
        <v>1241</v>
      </c>
      <c r="C116" s="30"/>
      <c r="D116" s="30"/>
      <c r="E116" s="30"/>
      <c r="F116" s="30"/>
      <c r="G116" s="30"/>
      <c r="H116" s="30"/>
      <c r="I116" s="30"/>
      <c r="J116" s="30"/>
      <c r="K116" s="30"/>
      <c r="L116" s="30"/>
      <c r="M116" s="30"/>
      <c r="N116" s="30"/>
      <c r="O116" s="30"/>
    </row>
    <row r="117" spans="1:15">
      <c r="A117" s="30"/>
      <c r="B117" s="30"/>
      <c r="C117" s="30"/>
      <c r="D117" s="30"/>
      <c r="E117" s="30"/>
      <c r="F117" s="30"/>
      <c r="G117" s="30"/>
      <c r="H117" s="30"/>
      <c r="I117" s="30"/>
      <c r="J117" s="30"/>
      <c r="K117" s="30"/>
      <c r="L117" s="30"/>
      <c r="M117" s="30"/>
      <c r="N117" s="30"/>
      <c r="O117" s="30"/>
    </row>
    <row r="118" spans="1:15">
      <c r="A118" s="30"/>
      <c r="B118" s="523" t="s">
        <v>1249</v>
      </c>
      <c r="C118" s="30"/>
      <c r="D118" s="30"/>
      <c r="E118" s="30"/>
      <c r="F118" s="30"/>
      <c r="G118" s="30"/>
      <c r="H118" s="30"/>
      <c r="I118" s="30"/>
      <c r="J118" s="30"/>
      <c r="K118" s="30"/>
      <c r="L118" s="30"/>
      <c r="M118" s="30"/>
      <c r="N118" s="30"/>
      <c r="O118" s="30"/>
    </row>
    <row r="119" spans="1:15">
      <c r="A119" s="30"/>
      <c r="B119" s="523"/>
      <c r="C119" s="30"/>
      <c r="D119" s="30"/>
      <c r="E119" s="30"/>
      <c r="F119" s="30"/>
      <c r="G119" s="30"/>
      <c r="H119" s="30"/>
      <c r="I119" s="30"/>
      <c r="J119" s="30"/>
      <c r="K119" s="30"/>
      <c r="L119" s="30"/>
      <c r="M119" s="30"/>
      <c r="N119" s="30"/>
      <c r="O119" s="30"/>
    </row>
    <row r="120" spans="1:15">
      <c r="A120" s="30"/>
      <c r="B120" s="30"/>
      <c r="C120" s="30"/>
      <c r="D120" s="30"/>
      <c r="E120" s="30"/>
      <c r="F120" s="30"/>
      <c r="G120" s="30"/>
      <c r="H120" s="30"/>
      <c r="I120" s="30"/>
      <c r="J120" s="30"/>
      <c r="K120" s="30"/>
      <c r="L120" s="30"/>
      <c r="M120" s="30"/>
      <c r="N120" s="30"/>
      <c r="O120" s="30"/>
    </row>
    <row r="121" spans="1:15">
      <c r="A121" s="30"/>
      <c r="B121" s="523" t="s">
        <v>1236</v>
      </c>
      <c r="C121" s="30"/>
      <c r="D121" s="30"/>
      <c r="E121" s="30"/>
      <c r="F121" s="30"/>
      <c r="G121" s="30"/>
      <c r="H121" s="30"/>
      <c r="I121" s="30"/>
      <c r="J121" s="30"/>
      <c r="K121" s="30"/>
      <c r="L121" s="30"/>
      <c r="M121" s="30"/>
      <c r="N121" s="30"/>
      <c r="O121" s="30"/>
    </row>
    <row r="122" spans="1:15">
      <c r="A122" s="30"/>
      <c r="B122" s="563" t="s">
        <v>1237</v>
      </c>
      <c r="C122" s="30"/>
      <c r="D122" s="30"/>
      <c r="E122" s="30"/>
      <c r="F122" s="30"/>
      <c r="G122" s="30"/>
      <c r="H122" s="30"/>
      <c r="I122" s="30"/>
      <c r="J122" s="30"/>
      <c r="K122" s="30"/>
      <c r="L122" s="30"/>
      <c r="M122" s="30"/>
      <c r="N122" s="30"/>
      <c r="O122" s="30"/>
    </row>
    <row r="123" spans="1:15">
      <c r="A123" s="30"/>
      <c r="B123" s="303" t="s">
        <v>1238</v>
      </c>
      <c r="C123" s="30"/>
      <c r="D123" s="30"/>
      <c r="E123" s="30"/>
      <c r="F123" s="30"/>
      <c r="G123" s="30"/>
      <c r="H123" s="30"/>
      <c r="I123" s="30"/>
      <c r="J123" s="30"/>
      <c r="K123" s="30"/>
      <c r="L123" s="30"/>
      <c r="M123" s="30"/>
      <c r="N123" s="30"/>
      <c r="O123" s="30"/>
    </row>
    <row r="124" spans="1:15">
      <c r="A124" s="30"/>
      <c r="B124" s="30" t="s">
        <v>1239</v>
      </c>
      <c r="C124" s="30"/>
      <c r="D124" s="30"/>
      <c r="E124" s="30"/>
      <c r="F124" s="30"/>
      <c r="G124" s="30"/>
      <c r="H124" s="30"/>
      <c r="I124" s="30"/>
      <c r="J124" s="30"/>
      <c r="K124" s="30"/>
      <c r="L124" s="30"/>
      <c r="M124" s="30"/>
      <c r="N124" s="30"/>
      <c r="O124" s="30"/>
    </row>
    <row r="125" spans="1:15">
      <c r="A125" s="30"/>
      <c r="B125" s="30"/>
      <c r="C125" s="30"/>
      <c r="D125" s="30"/>
      <c r="E125" s="30"/>
      <c r="F125" s="30"/>
      <c r="G125" s="30"/>
      <c r="H125" s="30"/>
      <c r="I125" s="30"/>
      <c r="J125" s="30"/>
      <c r="K125" s="30"/>
      <c r="L125" s="30"/>
      <c r="M125" s="30"/>
      <c r="N125" s="30"/>
      <c r="O125" s="30"/>
    </row>
    <row r="126" spans="1:15">
      <c r="A126" s="30"/>
      <c r="B126" s="30"/>
      <c r="C126" s="30"/>
      <c r="D126" s="30"/>
      <c r="E126" s="30"/>
      <c r="F126" s="30"/>
      <c r="G126" s="30"/>
      <c r="H126" s="30"/>
      <c r="I126" s="30"/>
      <c r="J126" s="30"/>
      <c r="K126" s="30"/>
      <c r="L126" s="30"/>
      <c r="M126" s="30"/>
      <c r="N126" s="30"/>
      <c r="O126" s="30"/>
    </row>
    <row r="127" spans="1:15">
      <c r="A127" s="30"/>
      <c r="B127" s="30"/>
      <c r="C127" s="30"/>
      <c r="D127" s="30"/>
      <c r="E127" s="30"/>
      <c r="F127" s="30"/>
      <c r="G127" s="30"/>
      <c r="H127" s="30"/>
      <c r="I127" s="30"/>
      <c r="J127" s="30"/>
      <c r="K127" s="30"/>
      <c r="L127" s="30"/>
      <c r="M127" s="30"/>
      <c r="N127" s="30"/>
      <c r="O127" s="30"/>
    </row>
    <row r="128" spans="1:15">
      <c r="A128" s="30"/>
      <c r="B128" s="30"/>
      <c r="C128" s="30"/>
      <c r="D128" s="30"/>
      <c r="E128" s="30"/>
      <c r="F128" s="30"/>
      <c r="G128" s="30"/>
      <c r="H128" s="30"/>
      <c r="I128" s="30"/>
      <c r="J128" s="30"/>
      <c r="K128" s="30"/>
      <c r="L128" s="30"/>
      <c r="M128" s="30"/>
      <c r="N128" s="30"/>
      <c r="O128" s="30"/>
    </row>
  </sheetData>
  <sheetProtection password="91C7" sheet="1" objects="1" scenarios="1" selectLockedCells="1"/>
  <mergeCells count="76">
    <mergeCell ref="B7:D7"/>
    <mergeCell ref="B25:C25"/>
    <mergeCell ref="C60:N60"/>
    <mergeCell ref="B47:N48"/>
    <mergeCell ref="F82:G82"/>
    <mergeCell ref="H82:I82"/>
    <mergeCell ref="J82:M82"/>
    <mergeCell ref="H81:I81"/>
    <mergeCell ref="J81:M81"/>
    <mergeCell ref="B81:C81"/>
    <mergeCell ref="H80:I80"/>
    <mergeCell ref="J80:M80"/>
    <mergeCell ref="B78:C79"/>
    <mergeCell ref="D78:E79"/>
    <mergeCell ref="F78:G79"/>
    <mergeCell ref="H78:I79"/>
    <mergeCell ref="B62:N63"/>
    <mergeCell ref="D81:E81"/>
    <mergeCell ref="F81:G81"/>
    <mergeCell ref="J78:M79"/>
    <mergeCell ref="B80:C80"/>
    <mergeCell ref="J68:M69"/>
    <mergeCell ref="B70:C70"/>
    <mergeCell ref="J83:M83"/>
    <mergeCell ref="B84:C84"/>
    <mergeCell ref="D84:E84"/>
    <mergeCell ref="J84:M84"/>
    <mergeCell ref="B83:C83"/>
    <mergeCell ref="D83:E83"/>
    <mergeCell ref="B82:C82"/>
    <mergeCell ref="D82:E82"/>
    <mergeCell ref="B87:C87"/>
    <mergeCell ref="D87:E87"/>
    <mergeCell ref="F87:G87"/>
    <mergeCell ref="H87:I87"/>
    <mergeCell ref="F83:G83"/>
    <mergeCell ref="H83:I83"/>
    <mergeCell ref="B86:C86"/>
    <mergeCell ref="D86:E86"/>
    <mergeCell ref="F86:G86"/>
    <mergeCell ref="H86:I86"/>
    <mergeCell ref="B85:C85"/>
    <mergeCell ref="D85:E85"/>
    <mergeCell ref="F84:G84"/>
    <mergeCell ref="H84:I84"/>
    <mergeCell ref="D80:E80"/>
    <mergeCell ref="F80:G80"/>
    <mergeCell ref="J87:M87"/>
    <mergeCell ref="J85:M85"/>
    <mergeCell ref="J86:M86"/>
    <mergeCell ref="B68:C69"/>
    <mergeCell ref="D68:E69"/>
    <mergeCell ref="F68:G69"/>
    <mergeCell ref="H68:I69"/>
    <mergeCell ref="B89:N90"/>
    <mergeCell ref="D70:E70"/>
    <mergeCell ref="F70:G70"/>
    <mergeCell ref="H70:I70"/>
    <mergeCell ref="J70:M70"/>
    <mergeCell ref="J71:M71"/>
    <mergeCell ref="B71:C71"/>
    <mergeCell ref="D71:E71"/>
    <mergeCell ref="F71:G71"/>
    <mergeCell ref="H71:I71"/>
    <mergeCell ref="F85:G85"/>
    <mergeCell ref="H85:I85"/>
    <mergeCell ref="J72:M72"/>
    <mergeCell ref="B73:C73"/>
    <mergeCell ref="D73:E73"/>
    <mergeCell ref="F73:G73"/>
    <mergeCell ref="H73:I73"/>
    <mergeCell ref="J73:M73"/>
    <mergeCell ref="B72:C72"/>
    <mergeCell ref="D72:E72"/>
    <mergeCell ref="F72:G72"/>
    <mergeCell ref="H72:I72"/>
  </mergeCells>
  <phoneticPr fontId="2" type="noConversion"/>
  <pageMargins left="0.75" right="0.75" top="1" bottom="1" header="0.5" footer="0.5"/>
  <pageSetup scale="40"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7">
    <pageSetUpPr fitToPage="1"/>
  </sheetPr>
  <dimension ref="A1:U617"/>
  <sheetViews>
    <sheetView tabSelected="1" zoomScaleNormal="100" workbookViewId="0">
      <selection activeCell="G28" sqref="G28"/>
    </sheetView>
  </sheetViews>
  <sheetFormatPr defaultRowHeight="12.75"/>
  <cols>
    <col min="1" max="1" width="0.85546875" style="101" customWidth="1"/>
    <col min="2" max="2" width="10.42578125" style="21" customWidth="1"/>
    <col min="3" max="3" width="12" style="21" customWidth="1"/>
    <col min="4" max="4" width="9.85546875" style="102" bestFit="1" customWidth="1"/>
    <col min="5" max="5" width="9.28515625" style="33" customWidth="1"/>
    <col min="6" max="6" width="10.85546875" style="33" customWidth="1"/>
    <col min="7" max="7" width="8.7109375" style="21" bestFit="1" customWidth="1"/>
    <col min="8" max="8" width="13.42578125" style="21" customWidth="1"/>
    <col min="9" max="9" width="12.42578125" style="21" bestFit="1" customWidth="1"/>
    <col min="10" max="10" width="13.5703125" style="21" customWidth="1"/>
    <col min="11" max="11" width="15.140625" style="33" customWidth="1"/>
    <col min="12" max="12" width="9.5703125" style="33" customWidth="1"/>
    <col min="13" max="13" width="1.5703125" style="33" customWidth="1"/>
    <col min="14" max="14" width="8.28515625" style="33" customWidth="1"/>
    <col min="15" max="15" width="14.5703125" style="22" bestFit="1" customWidth="1"/>
    <col min="16" max="16" width="20.140625" style="22" customWidth="1"/>
    <col min="17" max="17" width="8.7109375" style="22" bestFit="1" customWidth="1"/>
    <col min="18" max="18" width="9.140625" style="22"/>
    <col min="19" max="19" width="9.140625" style="21"/>
    <col min="20" max="20" width="10" style="33" bestFit="1" customWidth="1"/>
    <col min="21" max="16384" width="9.140625" style="21"/>
  </cols>
  <sheetData>
    <row r="1" spans="1:21" ht="12.75" customHeight="1">
      <c r="A1" s="20"/>
      <c r="B1" s="20"/>
      <c r="C1" s="20"/>
      <c r="D1" s="20"/>
      <c r="E1" s="20"/>
      <c r="F1" s="20"/>
      <c r="G1" s="20"/>
      <c r="H1" s="20"/>
      <c r="I1" s="20"/>
      <c r="J1" s="20"/>
      <c r="K1" s="20"/>
      <c r="L1" s="20"/>
      <c r="M1" s="20"/>
      <c r="N1" s="21"/>
      <c r="O1"/>
      <c r="P1"/>
      <c r="Q1"/>
      <c r="R1"/>
      <c r="S1"/>
      <c r="T1"/>
      <c r="U1"/>
    </row>
    <row r="2" spans="1:21" ht="12.75" customHeight="1">
      <c r="A2" s="20"/>
      <c r="B2" s="20"/>
      <c r="C2" s="20"/>
      <c r="D2" s="20"/>
      <c r="E2" s="20"/>
      <c r="F2" s="20"/>
      <c r="G2" s="20"/>
      <c r="H2" s="20"/>
      <c r="I2" s="20"/>
      <c r="J2" s="20"/>
      <c r="K2" s="712" t="str">
        <f>Release_Notes!K2</f>
        <v>PDN Design Tool 10.0SP1</v>
      </c>
      <c r="L2" s="20"/>
      <c r="M2" s="24"/>
      <c r="N2" s="21"/>
      <c r="O2"/>
      <c r="P2"/>
      <c r="Q2"/>
      <c r="R2"/>
      <c r="S2"/>
      <c r="T2"/>
      <c r="U2"/>
    </row>
    <row r="3" spans="1:21" ht="12.75" customHeight="1">
      <c r="A3" s="20"/>
      <c r="B3" s="20"/>
      <c r="C3" s="20"/>
      <c r="D3" s="20"/>
      <c r="E3" s="20"/>
      <c r="F3" s="20"/>
      <c r="G3" s="20"/>
      <c r="H3" s="20"/>
      <c r="I3" s="20"/>
      <c r="J3" s="20"/>
      <c r="K3" s="512"/>
      <c r="L3" s="713" t="str">
        <f>Release_Notes!L3</f>
        <v>Cyclone® IV</v>
      </c>
      <c r="M3" s="20"/>
      <c r="N3" s="21"/>
      <c r="O3"/>
      <c r="P3"/>
      <c r="Q3"/>
      <c r="R3"/>
      <c r="S3"/>
      <c r="T3"/>
      <c r="U3"/>
    </row>
    <row r="4" spans="1:21" ht="14.25" customHeight="1">
      <c r="A4" s="25"/>
      <c r="B4" s="25"/>
      <c r="C4" s="25"/>
      <c r="D4" s="25"/>
      <c r="E4" s="25"/>
      <c r="F4" s="25"/>
      <c r="G4" s="25"/>
      <c r="H4" s="25"/>
      <c r="I4" s="25"/>
      <c r="J4" s="25"/>
      <c r="K4" s="25"/>
      <c r="L4" s="25"/>
      <c r="M4" s="25"/>
      <c r="N4" s="21"/>
      <c r="O4"/>
      <c r="P4"/>
      <c r="Q4"/>
      <c r="R4"/>
      <c r="S4"/>
      <c r="T4"/>
      <c r="U4"/>
    </row>
    <row r="5" spans="1:21" s="27" customFormat="1" ht="3" customHeight="1" thickBot="1">
      <c r="A5" s="26"/>
      <c r="B5" s="26"/>
      <c r="C5" s="26"/>
      <c r="D5" s="26"/>
      <c r="E5" s="26"/>
      <c r="F5" s="26"/>
      <c r="G5" s="26"/>
      <c r="H5" s="26"/>
      <c r="I5" s="26"/>
      <c r="J5" s="26"/>
      <c r="K5" s="26"/>
      <c r="L5" s="26"/>
      <c r="M5" s="26"/>
      <c r="O5"/>
      <c r="P5"/>
      <c r="Q5"/>
      <c r="R5"/>
      <c r="S5"/>
      <c r="T5"/>
      <c r="U5"/>
    </row>
    <row r="6" spans="1:21" ht="13.5" customHeight="1" thickBot="1">
      <c r="A6" s="29"/>
      <c r="B6" s="782" t="s">
        <v>1262</v>
      </c>
      <c r="C6" s="783"/>
      <c r="D6" s="784" t="s">
        <v>1276</v>
      </c>
      <c r="E6" s="785"/>
      <c r="F6" s="30"/>
      <c r="G6" s="30"/>
      <c r="H6" s="30"/>
      <c r="I6" s="30"/>
      <c r="J6" s="30"/>
      <c r="K6" s="32"/>
      <c r="L6" s="32"/>
      <c r="M6" s="29"/>
      <c r="O6"/>
      <c r="P6"/>
      <c r="Q6"/>
      <c r="R6"/>
      <c r="S6"/>
      <c r="T6"/>
      <c r="U6"/>
    </row>
    <row r="7" spans="1:21" ht="13.5" customHeight="1" thickBot="1">
      <c r="A7" s="578"/>
      <c r="B7" s="782" t="s">
        <v>1261</v>
      </c>
      <c r="C7" s="783"/>
      <c r="D7" s="784" t="s">
        <v>1279</v>
      </c>
      <c r="E7" s="785"/>
      <c r="F7" s="30"/>
      <c r="G7" s="30"/>
      <c r="H7" s="30"/>
      <c r="I7" s="30"/>
      <c r="J7" s="30"/>
      <c r="K7" s="32"/>
      <c r="L7" s="32"/>
      <c r="M7" s="29"/>
      <c r="O7"/>
      <c r="P7"/>
      <c r="Q7"/>
      <c r="R7"/>
      <c r="S7"/>
      <c r="T7"/>
      <c r="U7"/>
    </row>
    <row r="8" spans="1:21" ht="13.5" thickBot="1">
      <c r="A8" s="29"/>
      <c r="B8" s="782" t="s">
        <v>1114</v>
      </c>
      <c r="C8" s="783"/>
      <c r="D8" s="784" t="s">
        <v>1267</v>
      </c>
      <c r="E8" s="785"/>
      <c r="F8" s="365"/>
      <c r="G8" s="30"/>
      <c r="H8" s="30"/>
      <c r="I8" s="30"/>
      <c r="J8" s="30"/>
      <c r="K8" s="32"/>
      <c r="L8" s="32"/>
      <c r="M8" s="32"/>
      <c r="O8"/>
      <c r="P8"/>
      <c r="Q8"/>
      <c r="R8"/>
      <c r="S8"/>
      <c r="T8"/>
      <c r="U8"/>
    </row>
    <row r="9" spans="1:21" ht="13.5" thickBot="1">
      <c r="A9" s="29"/>
      <c r="B9" s="365"/>
      <c r="C9" s="365"/>
      <c r="D9" s="592" t="str">
        <f>IF(NOT(device_matches_family(D6,D7)), "Error: Device does not match family. Select new device.", IF(NOT(have_data_for(D7,D8)), "Error: Selected device or power rail is not available!",""))</f>
        <v/>
      </c>
      <c r="E9" s="365"/>
      <c r="F9" s="365"/>
      <c r="G9" s="30"/>
      <c r="H9" s="30"/>
      <c r="I9" s="30"/>
      <c r="J9" s="30"/>
      <c r="K9" s="32"/>
      <c r="L9" s="32"/>
      <c r="M9" s="32"/>
      <c r="O9"/>
      <c r="P9"/>
      <c r="Q9"/>
      <c r="R9"/>
      <c r="S9"/>
      <c r="T9"/>
      <c r="U9"/>
    </row>
    <row r="10" spans="1:21" ht="13.5" thickBot="1">
      <c r="A10" s="29"/>
      <c r="B10" s="36" t="s">
        <v>993</v>
      </c>
      <c r="C10" s="37" t="s">
        <v>931</v>
      </c>
      <c r="D10" s="38" t="s">
        <v>961</v>
      </c>
      <c r="E10" s="230" t="s">
        <v>927</v>
      </c>
      <c r="F10" s="56" t="s">
        <v>1037</v>
      </c>
      <c r="G10" s="30"/>
      <c r="H10" s="30"/>
      <c r="I10" s="30"/>
      <c r="J10" s="30"/>
      <c r="K10" s="32"/>
      <c r="L10" s="32"/>
      <c r="M10" s="29"/>
      <c r="O10"/>
      <c r="P10"/>
      <c r="Q10"/>
      <c r="R10"/>
      <c r="S10"/>
      <c r="T10"/>
      <c r="U10"/>
    </row>
    <row r="11" spans="1:21">
      <c r="A11" s="29"/>
      <c r="B11" s="40" t="s">
        <v>822</v>
      </c>
      <c r="C11" s="376" t="s">
        <v>846</v>
      </c>
      <c r="D11" s="305">
        <f>VLOOKUP($C$11,Library!$B$41:$D$44,2,FALSE)</f>
        <v>1E-3</v>
      </c>
      <c r="E11" s="306">
        <f>VLOOKUP($C$11,Library!$B$41:$D$44,3,FALSE)</f>
        <v>10</v>
      </c>
      <c r="F11" s="234" t="s">
        <v>900</v>
      </c>
      <c r="G11" s="30"/>
      <c r="H11" s="30"/>
      <c r="I11" s="30"/>
      <c r="J11" s="30"/>
      <c r="K11" s="32"/>
      <c r="L11" s="32"/>
      <c r="M11" s="29"/>
      <c r="O11"/>
      <c r="P11"/>
      <c r="Q11"/>
      <c r="R11"/>
      <c r="S11"/>
      <c r="T11"/>
      <c r="U11"/>
    </row>
    <row r="12" spans="1:21">
      <c r="A12" s="29"/>
      <c r="B12" s="44" t="s">
        <v>851</v>
      </c>
      <c r="C12" s="377" t="s">
        <v>1039</v>
      </c>
      <c r="D12" s="229">
        <f>Get_Spread_R(C12, Library!C47, Library!C48, Library!C49, Library!C50, Library!C51, Plane_Cap!E31, Plane_Cap!E32)</f>
        <v>5.0000000000000001E-4</v>
      </c>
      <c r="E12" s="229">
        <f>Get_Spread_L(C12, Library!D47, Library!D48, Library!D49, Library!D50, Library!D51, Plane_Cap!E31, Plane_Cap!E32)</f>
        <v>1.4999999999999999E-2</v>
      </c>
      <c r="F12" s="235" t="s">
        <v>900</v>
      </c>
      <c r="G12" s="30"/>
      <c r="H12" s="30"/>
      <c r="I12" s="30"/>
      <c r="J12" s="30"/>
      <c r="K12" s="32"/>
      <c r="L12" s="32"/>
      <c r="M12" s="29"/>
      <c r="O12"/>
      <c r="P12"/>
      <c r="Q12"/>
      <c r="R12"/>
      <c r="S12"/>
      <c r="T12"/>
      <c r="U12"/>
    </row>
    <row r="13" spans="1:21">
      <c r="A13" s="29"/>
      <c r="B13" s="44" t="s">
        <v>852</v>
      </c>
      <c r="C13" s="378" t="s">
        <v>1091</v>
      </c>
      <c r="D13" s="45">
        <f>IF($C$13="Calculate", IF(BGA_Via!E42&gt;0, BGA_Via!E42/1000, 1E-50), IF($C$13="Custom", IF(Library!L30&gt;0, Library!L30, 1E-50), 1E-50))</f>
        <v>1E-50</v>
      </c>
      <c r="E13" s="229">
        <f>IF($C$13="Calculate", BGA_Via!E41, IF($C$13="Custom", Library!M30, 1E-50))</f>
        <v>0</v>
      </c>
      <c r="F13" s="235" t="s">
        <v>900</v>
      </c>
      <c r="G13" s="30"/>
      <c r="H13" s="30"/>
      <c r="I13" s="30"/>
      <c r="J13" s="30"/>
      <c r="K13" s="32"/>
      <c r="L13" s="32"/>
      <c r="M13" s="29"/>
      <c r="O13"/>
      <c r="P13"/>
      <c r="Q13"/>
      <c r="R13"/>
      <c r="S13"/>
      <c r="T13"/>
      <c r="U13"/>
    </row>
    <row r="14" spans="1:21" ht="13.5" thickBot="1">
      <c r="A14" s="29"/>
      <c r="B14" s="49" t="s">
        <v>930</v>
      </c>
      <c r="C14" s="379" t="s">
        <v>1091</v>
      </c>
      <c r="D14" s="50">
        <f>IF($C$14="Calculate", IF(Plane_Cap!E38&gt;0, Plane_Cap!E38, 1E-50), IF($C$14="Custom", IF(Library!L31&gt;0, Library!L31, 1E-50), 1E-50))</f>
        <v>2.6089507155120373E-3</v>
      </c>
      <c r="E14" s="231" t="s">
        <v>900</v>
      </c>
      <c r="F14" s="232">
        <f>IF($C$14="Calculate", IF(Plane_Cap!E37&gt;0, Plane_Cap!E37, 1E-50), IF($C$14="Custom", IF(Library!N31&gt;0, Library!N31, 1E-50), 1E-50))</f>
        <v>2.5439999999999998E-3</v>
      </c>
      <c r="G14" s="30"/>
      <c r="H14" s="30"/>
      <c r="I14" s="30"/>
      <c r="J14" s="30"/>
      <c r="K14" s="32"/>
      <c r="L14" s="32"/>
      <c r="M14" s="29"/>
      <c r="O14"/>
      <c r="P14"/>
      <c r="Q14"/>
      <c r="R14"/>
      <c r="S14"/>
      <c r="T14"/>
      <c r="U14"/>
    </row>
    <row r="15" spans="1:21">
      <c r="A15" s="29"/>
      <c r="B15" s="53"/>
      <c r="C15" s="30"/>
      <c r="D15" s="54"/>
      <c r="E15" s="32"/>
      <c r="F15" s="55"/>
      <c r="G15" s="30"/>
      <c r="H15" s="30"/>
      <c r="I15" s="30"/>
      <c r="J15" s="30"/>
      <c r="K15" s="32"/>
      <c r="L15" s="32"/>
      <c r="M15" s="29"/>
      <c r="O15"/>
      <c r="P15"/>
      <c r="Q15"/>
      <c r="R15"/>
      <c r="S15"/>
      <c r="T15"/>
      <c r="U15"/>
    </row>
    <row r="16" spans="1:21" ht="13.5" thickBot="1">
      <c r="A16" s="29"/>
      <c r="B16" s="30"/>
      <c r="C16" s="30"/>
      <c r="D16" s="31"/>
      <c r="E16" s="32"/>
      <c r="F16" s="55"/>
      <c r="G16" s="30"/>
      <c r="H16" s="30"/>
      <c r="I16" s="30"/>
      <c r="J16" s="30"/>
      <c r="K16" s="32"/>
      <c r="L16" s="32"/>
      <c r="M16" s="29"/>
      <c r="O16"/>
      <c r="P16"/>
      <c r="Q16"/>
      <c r="R16"/>
      <c r="S16"/>
      <c r="T16"/>
      <c r="U16"/>
    </row>
    <row r="17" spans="1:21" ht="13.5" thickBot="1">
      <c r="A17" s="29"/>
      <c r="B17" s="799" t="s">
        <v>992</v>
      </c>
      <c r="C17" s="800"/>
      <c r="D17" s="56" t="s">
        <v>821</v>
      </c>
      <c r="E17" s="67" t="s">
        <v>894</v>
      </c>
      <c r="F17" s="39" t="s">
        <v>1007</v>
      </c>
      <c r="G17" s="30"/>
      <c r="H17" s="30"/>
      <c r="I17" s="30"/>
      <c r="J17" s="30"/>
      <c r="K17" s="32"/>
      <c r="L17" s="32"/>
      <c r="M17" s="29"/>
      <c r="O17"/>
      <c r="P17"/>
      <c r="Q17"/>
      <c r="R17"/>
      <c r="S17"/>
      <c r="T17"/>
      <c r="U17"/>
    </row>
    <row r="18" spans="1:21">
      <c r="A18" s="29"/>
      <c r="B18" s="801" t="s">
        <v>1066</v>
      </c>
      <c r="C18" s="802"/>
      <c r="D18" s="57" t="s">
        <v>1002</v>
      </c>
      <c r="E18" s="381">
        <v>1.2</v>
      </c>
      <c r="F18" s="233" t="s">
        <v>900</v>
      </c>
      <c r="G18" s="30"/>
      <c r="H18" s="30"/>
      <c r="I18" s="30"/>
      <c r="J18" s="30"/>
      <c r="K18" s="32"/>
      <c r="L18" s="32"/>
      <c r="M18" s="29"/>
      <c r="O18"/>
      <c r="P18"/>
      <c r="Q18"/>
      <c r="R18"/>
      <c r="S18"/>
      <c r="T18"/>
      <c r="U18"/>
    </row>
    <row r="19" spans="1:21">
      <c r="A19" s="29"/>
      <c r="B19" s="803" t="s">
        <v>1067</v>
      </c>
      <c r="C19" s="804"/>
      <c r="D19" s="58" t="s">
        <v>974</v>
      </c>
      <c r="E19" s="380">
        <v>1.5</v>
      </c>
      <c r="F19" s="236" t="s">
        <v>900</v>
      </c>
      <c r="G19" s="30"/>
      <c r="H19" s="30"/>
      <c r="I19" s="30"/>
      <c r="J19" s="30"/>
      <c r="K19" s="32"/>
      <c r="L19" s="32"/>
      <c r="M19" s="29"/>
      <c r="O19"/>
      <c r="P19"/>
      <c r="Q19"/>
      <c r="R19"/>
      <c r="S19"/>
      <c r="T19"/>
      <c r="U19"/>
    </row>
    <row r="20" spans="1:21">
      <c r="A20" s="29"/>
      <c r="B20" s="803" t="s">
        <v>1005</v>
      </c>
      <c r="C20" s="804"/>
      <c r="D20" s="58" t="s">
        <v>1003</v>
      </c>
      <c r="E20" s="382">
        <v>50</v>
      </c>
      <c r="F20" s="236" t="s">
        <v>900</v>
      </c>
      <c r="G20" s="30"/>
      <c r="H20" s="30"/>
      <c r="I20" s="30"/>
      <c r="J20" s="30"/>
      <c r="K20" s="32"/>
      <c r="L20" s="32"/>
      <c r="M20" s="29"/>
      <c r="O20"/>
      <c r="P20"/>
      <c r="Q20"/>
      <c r="R20"/>
      <c r="S20"/>
      <c r="T20"/>
      <c r="U20"/>
    </row>
    <row r="21" spans="1:21" ht="13.5" thickBot="1">
      <c r="A21" s="29"/>
      <c r="B21" s="803" t="s">
        <v>1224</v>
      </c>
      <c r="C21" s="804"/>
      <c r="D21" s="58" t="s">
        <v>1003</v>
      </c>
      <c r="E21" s="392">
        <v>5</v>
      </c>
      <c r="F21" s="237" t="s">
        <v>900</v>
      </c>
      <c r="G21" s="30"/>
      <c r="H21" s="30"/>
      <c r="I21" s="30"/>
      <c r="J21" s="30"/>
      <c r="K21" s="32"/>
      <c r="L21" s="32"/>
      <c r="M21" s="29"/>
      <c r="O21"/>
      <c r="P21"/>
      <c r="Q21"/>
      <c r="R21"/>
      <c r="S21"/>
      <c r="T21"/>
      <c r="U21"/>
    </row>
    <row r="22" spans="1:21">
      <c r="A22" s="29"/>
      <c r="B22" s="803" t="s">
        <v>1210</v>
      </c>
      <c r="C22" s="804"/>
      <c r="D22" s="58" t="s">
        <v>1004</v>
      </c>
      <c r="E22" s="375">
        <f>Calculate_Feffective(D7,D8, C11, C12, C13, C14,E13,E12,F14)</f>
        <v>48.74628650383319</v>
      </c>
      <c r="F22" s="373" t="s">
        <v>1209</v>
      </c>
      <c r="G22" s="30"/>
      <c r="H22" s="30"/>
      <c r="I22" s="30"/>
      <c r="J22" s="30"/>
      <c r="K22" s="32"/>
      <c r="L22" s="32"/>
      <c r="M22" s="29"/>
      <c r="O22"/>
      <c r="P22"/>
      <c r="Q22"/>
      <c r="R22"/>
      <c r="S22"/>
      <c r="T22"/>
      <c r="U22"/>
    </row>
    <row r="23" spans="1:21" ht="13.5" thickBot="1">
      <c r="A23" s="29"/>
      <c r="B23" s="786" t="s">
        <v>1025</v>
      </c>
      <c r="C23" s="787"/>
      <c r="D23" s="59" t="s">
        <v>958</v>
      </c>
      <c r="E23" s="374">
        <f>(E18*E21/(E19*E20))</f>
        <v>0.08</v>
      </c>
      <c r="F23" s="227" t="s">
        <v>1001</v>
      </c>
      <c r="G23" s="30"/>
      <c r="H23" s="30"/>
      <c r="I23" s="30"/>
      <c r="J23" s="30"/>
      <c r="K23" s="32"/>
      <c r="L23" s="32"/>
      <c r="M23" s="29"/>
      <c r="O23"/>
      <c r="P23"/>
      <c r="Q23"/>
      <c r="R23"/>
      <c r="S23"/>
      <c r="T23"/>
      <c r="U23"/>
    </row>
    <row r="24" spans="1:21" ht="13.5" customHeight="1">
      <c r="A24" s="29"/>
      <c r="B24" s="61"/>
      <c r="C24" s="62"/>
      <c r="D24" s="53"/>
      <c r="E24" s="63"/>
      <c r="F24" s="55"/>
      <c r="G24" s="30"/>
      <c r="H24" s="30"/>
      <c r="I24" s="30"/>
      <c r="J24" s="30"/>
      <c r="K24" s="32"/>
      <c r="L24" s="32"/>
      <c r="M24" s="29"/>
      <c r="O24"/>
      <c r="P24"/>
      <c r="Q24"/>
      <c r="R24"/>
      <c r="S24"/>
      <c r="T24"/>
      <c r="U24"/>
    </row>
    <row r="25" spans="1:21" ht="12.75" customHeight="1">
      <c r="A25" s="29"/>
      <c r="B25" s="30"/>
      <c r="C25" s="30"/>
      <c r="D25" s="31"/>
      <c r="E25" s="32"/>
      <c r="F25" s="55"/>
      <c r="G25" s="30"/>
      <c r="H25" s="30"/>
      <c r="I25" s="30"/>
      <c r="J25" s="30"/>
      <c r="K25" s="32"/>
      <c r="L25" s="32"/>
      <c r="M25" s="29"/>
      <c r="O25"/>
      <c r="P25"/>
      <c r="Q25"/>
      <c r="R25"/>
      <c r="S25"/>
      <c r="T25"/>
      <c r="U25"/>
    </row>
    <row r="26" spans="1:21" ht="13.5" thickBot="1">
      <c r="A26" s="29"/>
      <c r="B26" s="796" t="s">
        <v>1014</v>
      </c>
      <c r="C26" s="797"/>
      <c r="D26" s="31"/>
      <c r="E26" s="32"/>
      <c r="F26" s="55"/>
      <c r="G26" s="30"/>
      <c r="H26" s="30"/>
      <c r="I26" s="30"/>
      <c r="J26" s="30"/>
      <c r="K26" s="32"/>
      <c r="L26" s="32"/>
      <c r="M26" s="29"/>
      <c r="N26" s="21"/>
      <c r="O26"/>
      <c r="P26"/>
      <c r="Q26"/>
      <c r="R26"/>
      <c r="S26"/>
      <c r="T26"/>
      <c r="U26"/>
    </row>
    <row r="27" spans="1:21" ht="13.5" thickBot="1">
      <c r="A27" s="29"/>
      <c r="B27" s="64" t="s">
        <v>1017</v>
      </c>
      <c r="C27" s="65" t="s">
        <v>1016</v>
      </c>
      <c r="D27" s="66" t="s">
        <v>823</v>
      </c>
      <c r="E27" s="66" t="s">
        <v>890</v>
      </c>
      <c r="F27" s="66" t="s">
        <v>849</v>
      </c>
      <c r="G27" s="66" t="s">
        <v>891</v>
      </c>
      <c r="H27" s="66" t="s">
        <v>960</v>
      </c>
      <c r="I27" s="66" t="s">
        <v>959</v>
      </c>
      <c r="J27" s="66" t="s">
        <v>897</v>
      </c>
      <c r="K27" s="66" t="s">
        <v>898</v>
      </c>
      <c r="L27" s="67" t="s">
        <v>1007</v>
      </c>
      <c r="M27" s="29"/>
      <c r="N27" s="21"/>
      <c r="O27"/>
      <c r="P27"/>
      <c r="Q27"/>
      <c r="R27"/>
      <c r="S27"/>
      <c r="T27"/>
      <c r="U27"/>
    </row>
    <row r="28" spans="1:21">
      <c r="A28" s="29"/>
      <c r="B28" s="791" t="s">
        <v>899</v>
      </c>
      <c r="C28" s="224">
        <v>1E-3</v>
      </c>
      <c r="D28" s="522" t="s">
        <v>1199</v>
      </c>
      <c r="E28" s="383" t="s">
        <v>827</v>
      </c>
      <c r="F28" s="383" t="s">
        <v>824</v>
      </c>
      <c r="G28" s="386"/>
      <c r="H28" s="198" t="str">
        <f>EquivCap($B$28, C28, D28, G28)</f>
        <v>------------</v>
      </c>
      <c r="I28" s="199" t="str">
        <f t="shared" ref="I28:I39" si="0">EquivCapESR($B$28, C28, D28, G28)</f>
        <v>------------</v>
      </c>
      <c r="J28" s="198" t="str">
        <f t="shared" ref="J28:J39" si="1">EquivCapESL($B$28, C28, D28, G28)</f>
        <v>------------</v>
      </c>
      <c r="K28" s="198" t="str">
        <f>EquivCapLmnt(B28, C28, D28, F28, E28, G28, L28)</f>
        <v>------------</v>
      </c>
      <c r="L28" s="259" t="s">
        <v>932</v>
      </c>
      <c r="M28" s="29"/>
      <c r="N28" s="21"/>
      <c r="O28"/>
      <c r="P28"/>
      <c r="Q28"/>
      <c r="R28"/>
      <c r="S28"/>
      <c r="T28"/>
      <c r="U28"/>
    </row>
    <row r="29" spans="1:21">
      <c r="A29" s="30"/>
      <c r="B29" s="792"/>
      <c r="C29" s="225">
        <v>2.1999999999999999E-2</v>
      </c>
      <c r="D29" s="510" t="s">
        <v>1199</v>
      </c>
      <c r="E29" s="383" t="s">
        <v>827</v>
      </c>
      <c r="F29" s="383" t="s">
        <v>824</v>
      </c>
      <c r="G29" s="384">
        <v>2</v>
      </c>
      <c r="H29" s="71">
        <f>EquivCap($B$28, C29, D29, G29)</f>
        <v>4.3999999999999997E-2</v>
      </c>
      <c r="I29" s="16">
        <f t="shared" si="0"/>
        <v>3.4500000000000003E-2</v>
      </c>
      <c r="J29" s="71">
        <f t="shared" si="1"/>
        <v>0.25</v>
      </c>
      <c r="K29" s="70">
        <f>EquivCapLmnt(B28, C29, D29, F29, E29, G29, L29)</f>
        <v>0.43096444010734558</v>
      </c>
      <c r="L29" s="72" t="s">
        <v>933</v>
      </c>
      <c r="M29" s="29"/>
      <c r="N29" s="21"/>
      <c r="O29"/>
      <c r="P29"/>
      <c r="Q29"/>
      <c r="R29"/>
      <c r="S29"/>
      <c r="T29"/>
      <c r="U29"/>
    </row>
    <row r="30" spans="1:21">
      <c r="A30" s="30"/>
      <c r="B30" s="792"/>
      <c r="C30" s="225">
        <v>4.7000000000000002E-3</v>
      </c>
      <c r="D30" s="510" t="s">
        <v>1207</v>
      </c>
      <c r="E30" s="383" t="s">
        <v>827</v>
      </c>
      <c r="F30" s="383" t="s">
        <v>824</v>
      </c>
      <c r="G30" s="384">
        <v>0</v>
      </c>
      <c r="H30" s="71" t="str">
        <f>EquivCap($B$28, C30, D30, G30)</f>
        <v>------------</v>
      </c>
      <c r="I30" s="16" t="str">
        <f t="shared" si="0"/>
        <v>------------</v>
      </c>
      <c r="J30" s="71" t="str">
        <f t="shared" si="1"/>
        <v>------------</v>
      </c>
      <c r="K30" s="70" t="str">
        <f>EquivCapLmnt(B28, C30, D30, F30, E30, G30, L30)</f>
        <v>------------</v>
      </c>
      <c r="L30" s="73" t="s">
        <v>934</v>
      </c>
      <c r="M30" s="29"/>
      <c r="N30" s="21"/>
      <c r="O30"/>
      <c r="P30"/>
      <c r="Q30"/>
      <c r="R30"/>
      <c r="S30"/>
      <c r="T30"/>
      <c r="U30"/>
    </row>
    <row r="31" spans="1:21" ht="12.75" customHeight="1">
      <c r="A31" s="30"/>
      <c r="B31" s="792"/>
      <c r="C31" s="225">
        <v>0.01</v>
      </c>
      <c r="D31" s="510" t="s">
        <v>1208</v>
      </c>
      <c r="E31" s="383" t="s">
        <v>827</v>
      </c>
      <c r="F31" s="383" t="s">
        <v>824</v>
      </c>
      <c r="G31" s="384"/>
      <c r="H31" s="71" t="str">
        <f>EquivCap($B$28, C31, D31, G31)</f>
        <v>------------</v>
      </c>
      <c r="I31" s="16" t="str">
        <f t="shared" si="0"/>
        <v>------------</v>
      </c>
      <c r="J31" s="71" t="str">
        <f t="shared" si="1"/>
        <v>------------</v>
      </c>
      <c r="K31" s="70" t="str">
        <f>EquivCapLmnt(B28, C31, D31, F31, E31, G31, L31)</f>
        <v>------------</v>
      </c>
      <c r="L31" s="75" t="s">
        <v>935</v>
      </c>
      <c r="M31" s="29"/>
      <c r="N31" s="21"/>
      <c r="O31"/>
      <c r="P31"/>
      <c r="Q31"/>
      <c r="R31"/>
      <c r="S31"/>
      <c r="T31"/>
      <c r="U31"/>
    </row>
    <row r="32" spans="1:21">
      <c r="A32" s="30"/>
      <c r="B32" s="792"/>
      <c r="C32" s="225">
        <v>2.1999999999999999E-2</v>
      </c>
      <c r="D32" s="510" t="s">
        <v>1208</v>
      </c>
      <c r="E32" s="383" t="s">
        <v>827</v>
      </c>
      <c r="F32" s="383" t="s">
        <v>824</v>
      </c>
      <c r="G32" s="384"/>
      <c r="H32" s="71" t="str">
        <f t="shared" ref="H32:H39" si="2">EquivCap($B$28, C32, D32, G32)</f>
        <v>------------</v>
      </c>
      <c r="I32" s="16" t="str">
        <f t="shared" si="0"/>
        <v>------------</v>
      </c>
      <c r="J32" s="71" t="str">
        <f t="shared" si="1"/>
        <v>------------</v>
      </c>
      <c r="K32" s="70" t="str">
        <f>EquivCapLmnt(B28, C32, D32, F32, E32, G32, L32)</f>
        <v>------------</v>
      </c>
      <c r="L32" s="76" t="s">
        <v>936</v>
      </c>
      <c r="M32" s="29"/>
      <c r="N32" s="21"/>
      <c r="O32"/>
      <c r="P32"/>
      <c r="Q32"/>
      <c r="R32"/>
      <c r="S32"/>
      <c r="T32"/>
      <c r="U32"/>
    </row>
    <row r="33" spans="1:21">
      <c r="A33" s="30"/>
      <c r="B33" s="792"/>
      <c r="C33" s="225">
        <v>4.7E-2</v>
      </c>
      <c r="D33" s="510" t="s">
        <v>1208</v>
      </c>
      <c r="E33" s="383" t="s">
        <v>827</v>
      </c>
      <c r="F33" s="383" t="s">
        <v>824</v>
      </c>
      <c r="G33" s="384">
        <v>0</v>
      </c>
      <c r="H33" s="71" t="str">
        <f t="shared" si="2"/>
        <v>------------</v>
      </c>
      <c r="I33" s="16" t="str">
        <f t="shared" si="0"/>
        <v>------------</v>
      </c>
      <c r="J33" s="71" t="str">
        <f t="shared" si="1"/>
        <v>------------</v>
      </c>
      <c r="K33" s="70" t="str">
        <f>EquivCapLmnt(B28, C33, D33, F33, E33, G33, L33)</f>
        <v>------------</v>
      </c>
      <c r="L33" s="78" t="s">
        <v>937</v>
      </c>
      <c r="M33" s="29"/>
      <c r="N33" s="21"/>
      <c r="O33"/>
      <c r="P33"/>
      <c r="Q33"/>
      <c r="R33"/>
      <c r="S33"/>
      <c r="T33"/>
      <c r="U33"/>
    </row>
    <row r="34" spans="1:21">
      <c r="A34" s="30"/>
      <c r="B34" s="792"/>
      <c r="C34" s="225">
        <v>0.1</v>
      </c>
      <c r="D34" s="510" t="s">
        <v>1199</v>
      </c>
      <c r="E34" s="383" t="s">
        <v>827</v>
      </c>
      <c r="F34" s="383" t="s">
        <v>824</v>
      </c>
      <c r="G34" s="384">
        <v>2</v>
      </c>
      <c r="H34" s="71">
        <f t="shared" si="2"/>
        <v>0.2</v>
      </c>
      <c r="I34" s="16">
        <f t="shared" si="0"/>
        <v>1.7999999999999999E-2</v>
      </c>
      <c r="J34" s="71">
        <f t="shared" si="1"/>
        <v>0.25</v>
      </c>
      <c r="K34" s="70">
        <f>EquivCapLmnt(B28, C34, D34, F34, E34, G34, L34)</f>
        <v>0.43096444010734558</v>
      </c>
      <c r="L34" s="79" t="s">
        <v>938</v>
      </c>
      <c r="M34" s="29"/>
      <c r="N34" s="21"/>
      <c r="O34"/>
      <c r="P34"/>
      <c r="Q34"/>
      <c r="R34"/>
      <c r="S34"/>
      <c r="T34"/>
      <c r="U34"/>
    </row>
    <row r="35" spans="1:21">
      <c r="A35" s="30"/>
      <c r="B35" s="792"/>
      <c r="C35" s="225">
        <v>0.22</v>
      </c>
      <c r="D35" s="510" t="s">
        <v>1208</v>
      </c>
      <c r="E35" s="383" t="s">
        <v>827</v>
      </c>
      <c r="F35" s="383" t="s">
        <v>824</v>
      </c>
      <c r="G35" s="384"/>
      <c r="H35" s="71" t="str">
        <f t="shared" si="2"/>
        <v>------------</v>
      </c>
      <c r="I35" s="16" t="str">
        <f t="shared" si="0"/>
        <v>------------</v>
      </c>
      <c r="J35" s="71" t="str">
        <f t="shared" si="1"/>
        <v>------------</v>
      </c>
      <c r="K35" s="70" t="str">
        <f>EquivCapLmnt(B28, C35, D35, F35, E35, G35, L35)</f>
        <v>------------</v>
      </c>
      <c r="L35" s="80" t="s">
        <v>939</v>
      </c>
      <c r="M35" s="29"/>
      <c r="N35" s="21"/>
      <c r="O35"/>
      <c r="P35"/>
      <c r="Q35"/>
      <c r="R35"/>
      <c r="S35"/>
      <c r="T35"/>
      <c r="U35"/>
    </row>
    <row r="36" spans="1:21">
      <c r="A36" s="30"/>
      <c r="B36" s="792"/>
      <c r="C36" s="225">
        <v>0.47</v>
      </c>
      <c r="D36" s="510" t="s">
        <v>1208</v>
      </c>
      <c r="E36" s="383" t="s">
        <v>827</v>
      </c>
      <c r="F36" s="383" t="s">
        <v>824</v>
      </c>
      <c r="G36" s="384"/>
      <c r="H36" s="71" t="str">
        <f t="shared" si="2"/>
        <v>------------</v>
      </c>
      <c r="I36" s="16" t="str">
        <f t="shared" si="0"/>
        <v>------------</v>
      </c>
      <c r="J36" s="71" t="str">
        <f t="shared" si="1"/>
        <v>------------</v>
      </c>
      <c r="K36" s="70" t="str">
        <f>EquivCapLmnt(B28, C36, D36, F36, E36, G36, L36)</f>
        <v>------------</v>
      </c>
      <c r="L36" s="81" t="s">
        <v>940</v>
      </c>
      <c r="M36" s="29"/>
      <c r="N36" s="21"/>
      <c r="O36"/>
      <c r="P36"/>
      <c r="Q36"/>
      <c r="R36"/>
      <c r="S36"/>
      <c r="T36"/>
      <c r="U36"/>
    </row>
    <row r="37" spans="1:21">
      <c r="A37" s="30"/>
      <c r="B37" s="792"/>
      <c r="C37" s="225">
        <v>1</v>
      </c>
      <c r="D37" s="510" t="s">
        <v>1199</v>
      </c>
      <c r="E37" s="383" t="s">
        <v>827</v>
      </c>
      <c r="F37" s="383" t="s">
        <v>824</v>
      </c>
      <c r="G37" s="384">
        <v>2</v>
      </c>
      <c r="H37" s="71">
        <f t="shared" si="2"/>
        <v>2</v>
      </c>
      <c r="I37" s="16">
        <f t="shared" si="0"/>
        <v>8.5000000000000006E-3</v>
      </c>
      <c r="J37" s="71">
        <f t="shared" si="1"/>
        <v>0.25</v>
      </c>
      <c r="K37" s="70">
        <f>EquivCapLmnt($B$28, C37, D37, F37, E37, G37, L37)</f>
        <v>0.43096444010734558</v>
      </c>
      <c r="L37" s="82" t="s">
        <v>941</v>
      </c>
      <c r="M37" s="29"/>
      <c r="N37" s="21"/>
      <c r="O37"/>
      <c r="P37"/>
      <c r="Q37"/>
      <c r="R37"/>
      <c r="S37"/>
      <c r="T37"/>
      <c r="U37"/>
    </row>
    <row r="38" spans="1:21">
      <c r="A38" s="30"/>
      <c r="B38" s="792"/>
      <c r="C38" s="225">
        <v>2.2000000000000002</v>
      </c>
      <c r="D38" s="510" t="s">
        <v>1199</v>
      </c>
      <c r="E38" s="383" t="s">
        <v>827</v>
      </c>
      <c r="F38" s="383" t="s">
        <v>824</v>
      </c>
      <c r="G38" s="384"/>
      <c r="H38" s="71" t="str">
        <f>EquivCap($B$28, C38, D38, G38)</f>
        <v>------------</v>
      </c>
      <c r="I38" s="16" t="str">
        <f>EquivCapESR($B$28, C38, D38, G38)</f>
        <v>------------</v>
      </c>
      <c r="J38" s="71" t="str">
        <f>EquivCapESL($B$28, C38, D38, G38)</f>
        <v>------------</v>
      </c>
      <c r="K38" s="70" t="str">
        <f>EquivCapLmnt(B28, C38, D38, F38, E38, G38, L38)</f>
        <v>------------</v>
      </c>
      <c r="L38" s="83" t="s">
        <v>942</v>
      </c>
      <c r="M38" s="29"/>
      <c r="N38" s="21"/>
      <c r="O38"/>
      <c r="P38"/>
      <c r="Q38"/>
      <c r="R38"/>
      <c r="S38"/>
      <c r="T38"/>
      <c r="U38"/>
    </row>
    <row r="39" spans="1:21">
      <c r="A39" s="30"/>
      <c r="B39" s="792"/>
      <c r="C39" s="225">
        <v>4.7</v>
      </c>
      <c r="D39" s="510" t="s">
        <v>1199</v>
      </c>
      <c r="E39" s="383" t="s">
        <v>827</v>
      </c>
      <c r="F39" s="383" t="s">
        <v>824</v>
      </c>
      <c r="G39" s="384"/>
      <c r="H39" s="71" t="str">
        <f t="shared" si="2"/>
        <v>------------</v>
      </c>
      <c r="I39" s="16" t="str">
        <f t="shared" si="0"/>
        <v>------------</v>
      </c>
      <c r="J39" s="71" t="str">
        <f t="shared" si="1"/>
        <v>------------</v>
      </c>
      <c r="K39" s="70" t="str">
        <f>EquivCapLmnt(B28, C39, D39, F39, E39, G39, L39)</f>
        <v>------------</v>
      </c>
      <c r="L39" s="84" t="s">
        <v>943</v>
      </c>
      <c r="M39" s="29"/>
      <c r="N39" s="21"/>
      <c r="O39"/>
      <c r="P39"/>
      <c r="Q39"/>
      <c r="R39"/>
      <c r="S39"/>
      <c r="T39"/>
      <c r="U39"/>
    </row>
    <row r="40" spans="1:21">
      <c r="A40" s="30"/>
      <c r="B40" s="86" t="s">
        <v>883</v>
      </c>
      <c r="C40" s="225"/>
      <c r="D40" s="510" t="s">
        <v>882</v>
      </c>
      <c r="E40" s="383" t="s">
        <v>826</v>
      </c>
      <c r="F40" s="383" t="s">
        <v>824</v>
      </c>
      <c r="G40" s="384"/>
      <c r="H40" s="71" t="str">
        <f>EquivCap(B40, C40, D40, G40)</f>
        <v>------------</v>
      </c>
      <c r="I40" s="16" t="str">
        <f>EquivCapESR(B40, C40, D40, G40)</f>
        <v>------------</v>
      </c>
      <c r="J40" s="71" t="str">
        <f>EquivCapESL(B40, C40, D40, G40)</f>
        <v>------------</v>
      </c>
      <c r="K40" s="71"/>
      <c r="L40" s="87" t="s">
        <v>944</v>
      </c>
      <c r="M40" s="29"/>
      <c r="N40" s="21"/>
      <c r="O40"/>
      <c r="P40"/>
      <c r="Q40"/>
      <c r="R40"/>
      <c r="S40"/>
      <c r="T40"/>
      <c r="U40"/>
    </row>
    <row r="41" spans="1:21">
      <c r="A41" s="30"/>
      <c r="B41" s="86" t="s">
        <v>884</v>
      </c>
      <c r="C41" s="225"/>
      <c r="D41" s="510" t="s">
        <v>882</v>
      </c>
      <c r="E41" s="383" t="s">
        <v>826</v>
      </c>
      <c r="F41" s="383" t="s">
        <v>824</v>
      </c>
      <c r="G41" s="384"/>
      <c r="H41" s="71" t="str">
        <f>EquivCap(B41, C41, D41, G41)</f>
        <v>------------</v>
      </c>
      <c r="I41" s="16" t="str">
        <f>EquivCapESR(B41, C41, D41, G41)</f>
        <v>------------</v>
      </c>
      <c r="J41" s="71" t="str">
        <f>EquivCapESL(B41, C41, D41, G41)</f>
        <v>------------</v>
      </c>
      <c r="K41" s="71" t="str">
        <f>EquivCapLmnt(B41, C41, D41, F41, E41, G41, L41)</f>
        <v>------------</v>
      </c>
      <c r="L41" s="88" t="s">
        <v>945</v>
      </c>
      <c r="M41" s="29"/>
      <c r="N41" s="21"/>
      <c r="O41"/>
      <c r="P41"/>
      <c r="Q41"/>
      <c r="R41"/>
      <c r="S41"/>
      <c r="T41"/>
      <c r="U41"/>
    </row>
    <row r="42" spans="1:21">
      <c r="A42" s="30"/>
      <c r="B42" s="86" t="s">
        <v>885</v>
      </c>
      <c r="C42" s="225"/>
      <c r="D42" s="510" t="s">
        <v>882</v>
      </c>
      <c r="E42" s="383" t="s">
        <v>826</v>
      </c>
      <c r="F42" s="383" t="s">
        <v>824</v>
      </c>
      <c r="G42" s="384"/>
      <c r="H42" s="71" t="str">
        <f>EquivCap(B42, C42, D42, G42)</f>
        <v>------------</v>
      </c>
      <c r="I42" s="16" t="str">
        <f>EquivCapESR(B42, C42, D42, G42)</f>
        <v>------------</v>
      </c>
      <c r="J42" s="71" t="str">
        <f>EquivCapESL(B42, C42, D42, G42)</f>
        <v>------------</v>
      </c>
      <c r="K42" s="71" t="str">
        <f>EquivCapLmnt(B42, C42, D42, F42, E42, G42, L42)</f>
        <v>------------</v>
      </c>
      <c r="L42" s="309" t="s">
        <v>946</v>
      </c>
      <c r="M42" s="29"/>
      <c r="N42" s="21"/>
      <c r="O42"/>
      <c r="P42"/>
      <c r="Q42"/>
      <c r="R42"/>
      <c r="S42"/>
      <c r="T42"/>
      <c r="U42"/>
    </row>
    <row r="43" spans="1:21" ht="13.5" thickBot="1">
      <c r="A43" s="30"/>
      <c r="B43" s="89" t="s">
        <v>886</v>
      </c>
      <c r="C43" s="226"/>
      <c r="D43" s="510" t="s">
        <v>882</v>
      </c>
      <c r="E43" s="383" t="s">
        <v>826</v>
      </c>
      <c r="F43" s="383" t="s">
        <v>824</v>
      </c>
      <c r="G43" s="385"/>
      <c r="H43" s="90" t="str">
        <f>EquivCap(B43, C43, D43, G43)</f>
        <v>------------</v>
      </c>
      <c r="I43" s="17" t="str">
        <f>EquivCapESR(B43, C43, D43, G43)</f>
        <v>------------</v>
      </c>
      <c r="J43" s="90" t="str">
        <f>EquivCapESL(B43, C43, D43, G43)</f>
        <v>------------</v>
      </c>
      <c r="K43" s="90" t="str">
        <f>EquivCapLmnt(B43, C43, D43, F43, E43, G43, L43)</f>
        <v>------------</v>
      </c>
      <c r="L43" s="91" t="s">
        <v>947</v>
      </c>
      <c r="M43" s="29"/>
      <c r="N43" s="21"/>
      <c r="O43"/>
      <c r="P43"/>
      <c r="Q43"/>
      <c r="R43"/>
      <c r="S43"/>
      <c r="T43"/>
      <c r="U43"/>
    </row>
    <row r="44" spans="1:21" ht="13.5" customHeight="1" thickBot="1">
      <c r="A44" s="30"/>
      <c r="B44" s="32"/>
      <c r="C44" s="61"/>
      <c r="D44" s="61"/>
      <c r="E44" s="61"/>
      <c r="F44" s="61"/>
      <c r="G44" s="61"/>
      <c r="H44" s="61"/>
      <c r="I44" s="61"/>
      <c r="J44" s="61"/>
      <c r="K44" s="61"/>
      <c r="L44" s="61"/>
      <c r="M44" s="29"/>
      <c r="N44" s="21"/>
      <c r="O44"/>
      <c r="P44"/>
      <c r="Q44"/>
      <c r="R44"/>
      <c r="S44"/>
      <c r="T44"/>
      <c r="U44"/>
    </row>
    <row r="45" spans="1:21" ht="13.5" thickBot="1">
      <c r="A45" s="30"/>
      <c r="B45" s="93" t="s">
        <v>1015</v>
      </c>
      <c r="C45" s="61"/>
      <c r="D45" s="61"/>
      <c r="E45" s="61"/>
      <c r="F45" s="61"/>
      <c r="G45" s="61"/>
      <c r="H45" s="61"/>
      <c r="I45" s="61"/>
      <c r="J45" s="61"/>
      <c r="K45" s="61"/>
      <c r="L45" s="61"/>
      <c r="M45" s="29"/>
      <c r="N45" s="21"/>
      <c r="O45"/>
      <c r="P45"/>
      <c r="Q45"/>
      <c r="R45"/>
      <c r="S45"/>
      <c r="T45"/>
      <c r="U45"/>
    </row>
    <row r="46" spans="1:21" ht="12.75" customHeight="1" thickBot="1">
      <c r="A46" s="30"/>
      <c r="B46" s="64" t="s">
        <v>1017</v>
      </c>
      <c r="C46" s="65" t="s">
        <v>1016</v>
      </c>
      <c r="D46" s="66" t="s">
        <v>823</v>
      </c>
      <c r="E46" s="66" t="s">
        <v>890</v>
      </c>
      <c r="F46" s="66" t="s">
        <v>849</v>
      </c>
      <c r="G46" s="66" t="s">
        <v>891</v>
      </c>
      <c r="H46" s="66" t="s">
        <v>960</v>
      </c>
      <c r="I46" s="66" t="s">
        <v>959</v>
      </c>
      <c r="J46" s="66" t="s">
        <v>897</v>
      </c>
      <c r="K46" s="66" t="s">
        <v>898</v>
      </c>
      <c r="L46" s="67" t="s">
        <v>1007</v>
      </c>
      <c r="M46" s="32"/>
      <c r="N46" s="21"/>
      <c r="O46"/>
      <c r="P46"/>
      <c r="Q46"/>
      <c r="R46"/>
      <c r="S46"/>
      <c r="T46"/>
      <c r="U46"/>
    </row>
    <row r="47" spans="1:21" ht="13.5" thickBot="1">
      <c r="A47" s="30"/>
      <c r="B47" s="791" t="s">
        <v>899</v>
      </c>
      <c r="C47" s="387">
        <v>10</v>
      </c>
      <c r="D47" s="390" t="s">
        <v>889</v>
      </c>
      <c r="E47" s="793" t="s">
        <v>900</v>
      </c>
      <c r="F47" s="793" t="s">
        <v>900</v>
      </c>
      <c r="G47" s="376"/>
      <c r="H47" s="198" t="str">
        <f t="shared" ref="H47:H53" si="3">EquivCap($B$28, C47, D47, G47)</f>
        <v>------------</v>
      </c>
      <c r="I47" s="199" t="str">
        <f t="shared" ref="I47:I53" si="4">EquivCapESR($B$47, C47,D47, G47)</f>
        <v>------------</v>
      </c>
      <c r="J47" s="199" t="str">
        <f t="shared" ref="J47:J53" si="5">EquivCapESL($B$47, C47,D47, G47)</f>
        <v>------------</v>
      </c>
      <c r="K47" s="198" t="str">
        <f t="shared" ref="K47:K55" si="6">EquivCapLmnt(B47, C47, D47, F47, E47, G47, L47)</f>
        <v>------------</v>
      </c>
      <c r="L47" s="200" t="s">
        <v>948</v>
      </c>
      <c r="M47" s="32"/>
      <c r="N47" s="21"/>
      <c r="O47"/>
      <c r="P47"/>
      <c r="Q47"/>
      <c r="R47"/>
      <c r="S47"/>
      <c r="T47"/>
      <c r="U47"/>
    </row>
    <row r="48" spans="1:21" ht="13.5" thickBot="1">
      <c r="A48" s="30"/>
      <c r="B48" s="798"/>
      <c r="C48" s="388">
        <v>22</v>
      </c>
      <c r="D48" s="390" t="s">
        <v>889</v>
      </c>
      <c r="E48" s="794"/>
      <c r="F48" s="794"/>
      <c r="G48" s="377"/>
      <c r="H48" s="71" t="str">
        <f t="shared" si="3"/>
        <v>------------</v>
      </c>
      <c r="I48" s="16" t="str">
        <f t="shared" si="4"/>
        <v>------------</v>
      </c>
      <c r="J48" s="16" t="str">
        <f t="shared" si="5"/>
        <v>------------</v>
      </c>
      <c r="K48" s="71" t="str">
        <f t="shared" si="6"/>
        <v>------------</v>
      </c>
      <c r="L48" s="94" t="s">
        <v>949</v>
      </c>
      <c r="M48" s="32"/>
      <c r="N48" s="21"/>
      <c r="O48"/>
      <c r="P48"/>
      <c r="Q48"/>
      <c r="R48"/>
      <c r="S48"/>
      <c r="T48"/>
      <c r="U48"/>
    </row>
    <row r="49" spans="1:21" ht="13.5" thickBot="1">
      <c r="A49" s="30"/>
      <c r="B49" s="798"/>
      <c r="C49" s="388">
        <v>47</v>
      </c>
      <c r="D49" s="390" t="s">
        <v>889</v>
      </c>
      <c r="E49" s="794"/>
      <c r="F49" s="794"/>
      <c r="G49" s="377"/>
      <c r="H49" s="71" t="str">
        <f t="shared" si="3"/>
        <v>------------</v>
      </c>
      <c r="I49" s="16" t="str">
        <f t="shared" si="4"/>
        <v>------------</v>
      </c>
      <c r="J49" s="16" t="str">
        <f t="shared" si="5"/>
        <v>------------</v>
      </c>
      <c r="K49" s="71" t="str">
        <f t="shared" si="6"/>
        <v>------------</v>
      </c>
      <c r="L49" s="95" t="s">
        <v>950</v>
      </c>
      <c r="M49" s="32"/>
      <c r="N49" s="21"/>
      <c r="O49"/>
      <c r="P49"/>
      <c r="Q49"/>
      <c r="R49"/>
      <c r="S49"/>
      <c r="T49"/>
      <c r="U49"/>
    </row>
    <row r="50" spans="1:21" ht="13.5" thickBot="1">
      <c r="A50" s="30"/>
      <c r="B50" s="798"/>
      <c r="C50" s="388">
        <v>100</v>
      </c>
      <c r="D50" s="390" t="s">
        <v>889</v>
      </c>
      <c r="E50" s="794"/>
      <c r="F50" s="794"/>
      <c r="G50" s="377">
        <v>2</v>
      </c>
      <c r="H50" s="71">
        <f t="shared" si="3"/>
        <v>200</v>
      </c>
      <c r="I50" s="16">
        <f t="shared" si="4"/>
        <v>0.03</v>
      </c>
      <c r="J50" s="16">
        <f t="shared" si="5"/>
        <v>1.1499999999999999</v>
      </c>
      <c r="K50" s="71">
        <f t="shared" si="6"/>
        <v>0.8</v>
      </c>
      <c r="L50" s="96" t="s">
        <v>951</v>
      </c>
      <c r="M50" s="32"/>
      <c r="N50" s="21"/>
      <c r="O50"/>
      <c r="P50"/>
      <c r="Q50"/>
      <c r="R50"/>
      <c r="S50"/>
      <c r="T50"/>
      <c r="U50"/>
    </row>
    <row r="51" spans="1:21" ht="13.5" thickBot="1">
      <c r="A51" s="30"/>
      <c r="B51" s="798"/>
      <c r="C51" s="388">
        <v>220</v>
      </c>
      <c r="D51" s="390" t="s">
        <v>889</v>
      </c>
      <c r="E51" s="794"/>
      <c r="F51" s="794"/>
      <c r="G51" s="377"/>
      <c r="H51" s="71" t="str">
        <f t="shared" si="3"/>
        <v>------------</v>
      </c>
      <c r="I51" s="16" t="str">
        <f t="shared" si="4"/>
        <v>------------</v>
      </c>
      <c r="J51" s="16" t="str">
        <f t="shared" si="5"/>
        <v>------------</v>
      </c>
      <c r="K51" s="71" t="str">
        <f t="shared" si="6"/>
        <v>------------</v>
      </c>
      <c r="L51" s="310" t="s">
        <v>952</v>
      </c>
      <c r="M51" s="32"/>
      <c r="N51" s="21"/>
      <c r="O51"/>
      <c r="P51"/>
      <c r="Q51"/>
      <c r="R51"/>
      <c r="S51"/>
      <c r="T51"/>
      <c r="U51"/>
    </row>
    <row r="52" spans="1:21" ht="13.5" thickBot="1">
      <c r="A52" s="30"/>
      <c r="B52" s="798"/>
      <c r="C52" s="388">
        <v>330</v>
      </c>
      <c r="D52" s="390" t="s">
        <v>889</v>
      </c>
      <c r="E52" s="794"/>
      <c r="F52" s="794"/>
      <c r="G52" s="377"/>
      <c r="H52" s="71" t="str">
        <f t="shared" si="3"/>
        <v>------------</v>
      </c>
      <c r="I52" s="16" t="str">
        <f t="shared" si="4"/>
        <v>------------</v>
      </c>
      <c r="J52" s="16" t="str">
        <f t="shared" si="5"/>
        <v>------------</v>
      </c>
      <c r="K52" s="71" t="str">
        <f t="shared" si="6"/>
        <v>------------</v>
      </c>
      <c r="L52" s="97" t="s">
        <v>953</v>
      </c>
      <c r="M52" s="32"/>
      <c r="N52" s="21"/>
      <c r="O52"/>
      <c r="P52"/>
      <c r="Q52"/>
      <c r="R52"/>
      <c r="S52"/>
      <c r="T52"/>
      <c r="U52"/>
    </row>
    <row r="53" spans="1:21" ht="13.5" thickBot="1">
      <c r="A53" s="29"/>
      <c r="B53" s="798"/>
      <c r="C53" s="388">
        <v>470</v>
      </c>
      <c r="D53" s="390" t="s">
        <v>889</v>
      </c>
      <c r="E53" s="794"/>
      <c r="F53" s="794"/>
      <c r="G53" s="377"/>
      <c r="H53" s="71" t="str">
        <f t="shared" si="3"/>
        <v>------------</v>
      </c>
      <c r="I53" s="16" t="str">
        <f t="shared" si="4"/>
        <v>------------</v>
      </c>
      <c r="J53" s="16" t="str">
        <f t="shared" si="5"/>
        <v>------------</v>
      </c>
      <c r="K53" s="71" t="str">
        <f t="shared" si="6"/>
        <v>------------</v>
      </c>
      <c r="L53" s="98" t="s">
        <v>954</v>
      </c>
      <c r="M53" s="29"/>
      <c r="N53" s="21"/>
      <c r="O53"/>
      <c r="P53"/>
      <c r="Q53"/>
      <c r="R53"/>
      <c r="S53"/>
      <c r="T53"/>
      <c r="U53"/>
    </row>
    <row r="54" spans="1:21" ht="13.5" thickBot="1">
      <c r="A54" s="29"/>
      <c r="B54" s="86" t="s">
        <v>887</v>
      </c>
      <c r="C54" s="388"/>
      <c r="D54" s="390" t="s">
        <v>882</v>
      </c>
      <c r="E54" s="794"/>
      <c r="F54" s="794"/>
      <c r="G54" s="377"/>
      <c r="H54" s="71" t="str">
        <f>EquivCap(B54, C54, D54, G54)</f>
        <v>------------</v>
      </c>
      <c r="I54" s="16" t="str">
        <f>EquivCapESR(B54, C54,D54, G54)</f>
        <v>------------</v>
      </c>
      <c r="J54" s="16" t="str">
        <f>EquivCapESL(B54, C54,D54, G54)</f>
        <v>------------</v>
      </c>
      <c r="K54" s="71" t="str">
        <f t="shared" si="6"/>
        <v>------------</v>
      </c>
      <c r="L54" s="99" t="s">
        <v>955</v>
      </c>
      <c r="M54" s="29"/>
      <c r="N54" s="21"/>
      <c r="O54"/>
      <c r="P54"/>
      <c r="Q54"/>
      <c r="R54"/>
      <c r="S54"/>
      <c r="T54"/>
      <c r="U54"/>
    </row>
    <row r="55" spans="1:21" ht="12.75" customHeight="1" thickBot="1">
      <c r="A55" s="29"/>
      <c r="B55" s="89" t="s">
        <v>888</v>
      </c>
      <c r="C55" s="389"/>
      <c r="D55" s="390" t="s">
        <v>882</v>
      </c>
      <c r="E55" s="795"/>
      <c r="F55" s="795"/>
      <c r="G55" s="391"/>
      <c r="H55" s="90" t="str">
        <f>EquivCap(B55, C55, D55, G55)</f>
        <v>------------</v>
      </c>
      <c r="I55" s="17" t="str">
        <f>EquivCapESR(B55, C55,D55, G55)</f>
        <v>------------</v>
      </c>
      <c r="J55" s="17" t="str">
        <f>EquivCapESL(B55, C55,D55, G55)</f>
        <v>------------</v>
      </c>
      <c r="K55" s="90" t="str">
        <f t="shared" si="6"/>
        <v>------------</v>
      </c>
      <c r="L55" s="100" t="s">
        <v>956</v>
      </c>
      <c r="M55" s="29"/>
      <c r="O55"/>
      <c r="P55"/>
      <c r="Q55"/>
      <c r="R55"/>
      <c r="S55"/>
      <c r="T55"/>
      <c r="U55"/>
    </row>
    <row r="56" spans="1:21" ht="12.75" customHeight="1" thickBot="1">
      <c r="A56" s="29"/>
      <c r="B56" s="788" t="s">
        <v>1102</v>
      </c>
      <c r="C56" s="789"/>
      <c r="D56" s="789"/>
      <c r="E56" s="789"/>
      <c r="F56" s="790"/>
      <c r="G56" s="280">
        <f>SUM(G28:G43)+SUM(G47:G55)</f>
        <v>8</v>
      </c>
      <c r="H56" s="279"/>
      <c r="I56" s="222"/>
      <c r="J56" s="222"/>
      <c r="K56" s="279"/>
      <c r="L56" s="55"/>
      <c r="M56" s="29"/>
      <c r="O56"/>
      <c r="P56"/>
      <c r="Q56"/>
      <c r="R56"/>
      <c r="S56"/>
      <c r="T56"/>
      <c r="U56"/>
    </row>
    <row r="57" spans="1:21">
      <c r="A57" s="29"/>
      <c r="B57" s="30"/>
      <c r="C57" s="30"/>
      <c r="D57" s="31"/>
      <c r="E57" s="32"/>
      <c r="F57" s="32"/>
      <c r="G57" s="30"/>
      <c r="H57" s="30"/>
      <c r="I57" s="30"/>
      <c r="J57" s="30"/>
      <c r="K57" s="32"/>
      <c r="L57" s="32"/>
      <c r="M57" s="29"/>
      <c r="O57"/>
      <c r="P57"/>
      <c r="Q57"/>
      <c r="R57"/>
      <c r="S57"/>
      <c r="T57"/>
      <c r="U57"/>
    </row>
    <row r="58" spans="1:21">
      <c r="D58" s="21"/>
      <c r="E58" s="21"/>
      <c r="F58" s="21"/>
      <c r="G58" s="33"/>
      <c r="K58" s="21"/>
      <c r="L58" s="21"/>
      <c r="M58" s="21"/>
      <c r="N58" s="21"/>
      <c r="O58"/>
      <c r="P58"/>
      <c r="Q58"/>
      <c r="R58"/>
      <c r="S58"/>
      <c r="T58"/>
      <c r="U58"/>
    </row>
    <row r="59" spans="1:21">
      <c r="B59"/>
      <c r="C59"/>
      <c r="D59"/>
      <c r="E59"/>
      <c r="F59"/>
      <c r="G59"/>
      <c r="H59"/>
      <c r="I59"/>
      <c r="J59"/>
      <c r="K59"/>
      <c r="L59"/>
      <c r="M59"/>
      <c r="N59"/>
      <c r="O59"/>
      <c r="P59"/>
      <c r="Q59"/>
      <c r="R59"/>
      <c r="S59"/>
      <c r="T59"/>
      <c r="U59"/>
    </row>
    <row r="60" spans="1:21">
      <c r="B60"/>
      <c r="C60"/>
      <c r="D60"/>
      <c r="E60"/>
      <c r="F60"/>
      <c r="G60"/>
      <c r="H60"/>
      <c r="I60"/>
      <c r="J60"/>
      <c r="K60"/>
      <c r="L60"/>
      <c r="M60"/>
      <c r="N60"/>
      <c r="O60"/>
      <c r="P60"/>
      <c r="Q60"/>
      <c r="R60"/>
      <c r="S60"/>
      <c r="T60"/>
      <c r="U60"/>
    </row>
    <row r="61" spans="1:21">
      <c r="B61"/>
      <c r="C61"/>
      <c r="D61"/>
      <c r="E61"/>
      <c r="F61"/>
      <c r="G61"/>
      <c r="H61"/>
      <c r="I61"/>
      <c r="J61"/>
      <c r="K61"/>
      <c r="L61"/>
      <c r="M61"/>
      <c r="N61"/>
      <c r="O61"/>
      <c r="P61"/>
      <c r="Q61"/>
      <c r="R61"/>
      <c r="S61"/>
      <c r="T61"/>
      <c r="U61"/>
    </row>
    <row r="62" spans="1:21">
      <c r="B62"/>
      <c r="C62"/>
      <c r="D62"/>
      <c r="E62"/>
      <c r="F62"/>
      <c r="G62"/>
      <c r="H62"/>
      <c r="I62"/>
      <c r="J62"/>
      <c r="K62"/>
      <c r="L62"/>
      <c r="M62"/>
      <c r="N62"/>
      <c r="O62"/>
      <c r="P62"/>
      <c r="Q62"/>
      <c r="R62"/>
      <c r="S62"/>
      <c r="T62"/>
      <c r="U62"/>
    </row>
    <row r="63" spans="1:21">
      <c r="B63"/>
      <c r="C63"/>
      <c r="D63"/>
      <c r="E63"/>
      <c r="F63"/>
      <c r="G63"/>
      <c r="H63"/>
      <c r="I63"/>
      <c r="J63"/>
      <c r="K63"/>
      <c r="L63"/>
      <c r="M63"/>
      <c r="N63"/>
      <c r="O63"/>
      <c r="P63"/>
      <c r="Q63"/>
      <c r="R63"/>
      <c r="S63"/>
      <c r="T63"/>
      <c r="U63"/>
    </row>
    <row r="64" spans="1:21">
      <c r="B64"/>
      <c r="C64"/>
      <c r="D64"/>
      <c r="E64"/>
      <c r="F64"/>
      <c r="G64"/>
      <c r="H64"/>
      <c r="I64"/>
      <c r="J64"/>
      <c r="K64"/>
      <c r="L64"/>
      <c r="M64"/>
      <c r="N64"/>
      <c r="O64"/>
      <c r="P64"/>
      <c r="Q64"/>
      <c r="R64"/>
      <c r="S64"/>
      <c r="T64"/>
      <c r="U64"/>
    </row>
    <row r="65" spans="2:21">
      <c r="B65"/>
      <c r="C65"/>
      <c r="D65"/>
      <c r="E65"/>
      <c r="F65"/>
      <c r="G65"/>
      <c r="H65"/>
      <c r="I65"/>
      <c r="J65"/>
      <c r="K65"/>
      <c r="L65"/>
      <c r="M65"/>
      <c r="N65"/>
      <c r="O65"/>
      <c r="P65"/>
      <c r="Q65"/>
      <c r="R65"/>
      <c r="S65"/>
      <c r="T65"/>
      <c r="U65"/>
    </row>
    <row r="66" spans="2:21">
      <c r="B66"/>
      <c r="C66"/>
      <c r="D66"/>
      <c r="E66"/>
      <c r="F66"/>
      <c r="G66"/>
      <c r="H66"/>
      <c r="I66"/>
      <c r="J66"/>
      <c r="K66"/>
      <c r="L66"/>
      <c r="M66"/>
      <c r="N66"/>
      <c r="O66"/>
      <c r="P66"/>
      <c r="Q66"/>
      <c r="R66"/>
      <c r="S66"/>
      <c r="T66"/>
      <c r="U66"/>
    </row>
    <row r="67" spans="2:21">
      <c r="B67"/>
      <c r="C67"/>
      <c r="D67"/>
      <c r="E67"/>
      <c r="F67"/>
      <c r="G67"/>
      <c r="H67"/>
      <c r="I67"/>
      <c r="J67"/>
      <c r="K67"/>
      <c r="L67"/>
      <c r="M67"/>
      <c r="N67"/>
      <c r="O67"/>
      <c r="P67"/>
      <c r="Q67"/>
      <c r="R67"/>
      <c r="S67"/>
      <c r="T67"/>
      <c r="U67"/>
    </row>
    <row r="68" spans="2:21">
      <c r="B68"/>
      <c r="C68"/>
      <c r="D68"/>
      <c r="E68"/>
      <c r="F68"/>
      <c r="G68"/>
      <c r="H68"/>
      <c r="I68"/>
      <c r="J68"/>
      <c r="K68"/>
      <c r="L68"/>
      <c r="M68"/>
      <c r="N68"/>
      <c r="O68"/>
      <c r="P68"/>
      <c r="Q68"/>
      <c r="R68"/>
      <c r="S68"/>
      <c r="T68"/>
      <c r="U68"/>
    </row>
    <row r="69" spans="2:21">
      <c r="B69"/>
      <c r="C69"/>
      <c r="D69"/>
      <c r="E69"/>
      <c r="F69"/>
      <c r="G69"/>
      <c r="H69"/>
      <c r="I69"/>
      <c r="J69"/>
      <c r="K69"/>
      <c r="L69"/>
      <c r="M69"/>
      <c r="N69"/>
      <c r="O69"/>
      <c r="P69"/>
      <c r="Q69"/>
      <c r="R69"/>
      <c r="S69"/>
      <c r="T69"/>
      <c r="U69"/>
    </row>
    <row r="70" spans="2:21">
      <c r="B70"/>
      <c r="C70"/>
      <c r="D70"/>
      <c r="E70"/>
      <c r="F70"/>
      <c r="G70"/>
      <c r="H70"/>
      <c r="I70"/>
      <c r="J70"/>
      <c r="K70"/>
      <c r="L70"/>
      <c r="M70"/>
      <c r="N70"/>
      <c r="O70"/>
      <c r="P70"/>
      <c r="Q70"/>
      <c r="R70"/>
      <c r="S70"/>
      <c r="T70"/>
      <c r="U70"/>
    </row>
    <row r="71" spans="2:21">
      <c r="B71"/>
      <c r="C71"/>
      <c r="D71"/>
      <c r="E71"/>
      <c r="F71"/>
      <c r="G71"/>
      <c r="H71"/>
      <c r="I71"/>
      <c r="J71"/>
      <c r="K71"/>
      <c r="L71"/>
      <c r="M71"/>
      <c r="N71"/>
      <c r="O71"/>
      <c r="P71"/>
      <c r="Q71"/>
      <c r="R71"/>
      <c r="S71"/>
      <c r="T71"/>
      <c r="U71"/>
    </row>
    <row r="72" spans="2:21">
      <c r="B72"/>
      <c r="C72"/>
      <c r="D72"/>
      <c r="E72"/>
      <c r="F72"/>
      <c r="G72"/>
      <c r="H72"/>
      <c r="I72"/>
      <c r="J72"/>
      <c r="K72"/>
      <c r="L72"/>
      <c r="M72"/>
      <c r="N72"/>
      <c r="O72"/>
      <c r="P72"/>
      <c r="Q72"/>
      <c r="R72"/>
      <c r="S72"/>
      <c r="T72"/>
      <c r="U72"/>
    </row>
    <row r="73" spans="2:21">
      <c r="B73"/>
      <c r="C73"/>
      <c r="D73"/>
      <c r="E73"/>
      <c r="F73"/>
      <c r="G73"/>
      <c r="H73"/>
      <c r="I73"/>
      <c r="J73"/>
      <c r="K73"/>
      <c r="L73"/>
      <c r="M73"/>
      <c r="N73"/>
      <c r="O73"/>
      <c r="P73"/>
      <c r="Q73"/>
      <c r="R73"/>
      <c r="S73"/>
      <c r="T73"/>
      <c r="U73"/>
    </row>
    <row r="74" spans="2:21">
      <c r="B74"/>
      <c r="C74"/>
      <c r="D74"/>
      <c r="E74"/>
      <c r="F74"/>
      <c r="G74"/>
      <c r="H74"/>
      <c r="I74"/>
      <c r="J74"/>
      <c r="K74"/>
      <c r="L74"/>
      <c r="M74"/>
      <c r="N74"/>
      <c r="O74"/>
      <c r="P74"/>
      <c r="Q74"/>
      <c r="R74"/>
      <c r="S74"/>
      <c r="T74"/>
      <c r="U74"/>
    </row>
    <row r="75" spans="2:21">
      <c r="B75"/>
      <c r="C75"/>
      <c r="D75"/>
      <c r="E75"/>
      <c r="F75"/>
      <c r="G75"/>
      <c r="H75"/>
      <c r="I75"/>
      <c r="J75"/>
      <c r="K75"/>
      <c r="L75"/>
      <c r="M75"/>
      <c r="N75"/>
      <c r="O75"/>
      <c r="P75"/>
      <c r="Q75"/>
      <c r="R75"/>
      <c r="S75"/>
      <c r="T75"/>
      <c r="U75"/>
    </row>
    <row r="76" spans="2:21">
      <c r="B76"/>
      <c r="C76"/>
      <c r="D76"/>
      <c r="E76"/>
      <c r="F76"/>
      <c r="G76"/>
      <c r="H76"/>
      <c r="I76"/>
      <c r="J76"/>
      <c r="K76"/>
      <c r="L76"/>
      <c r="M76"/>
      <c r="N76"/>
      <c r="O76"/>
      <c r="P76"/>
      <c r="Q76"/>
      <c r="R76"/>
      <c r="S76"/>
      <c r="T76"/>
      <c r="U76"/>
    </row>
    <row r="77" spans="2:21">
      <c r="B77"/>
      <c r="C77"/>
      <c r="D77"/>
      <c r="E77"/>
      <c r="F77"/>
      <c r="G77"/>
      <c r="H77"/>
      <c r="I77"/>
      <c r="J77"/>
      <c r="K77"/>
      <c r="L77"/>
      <c r="M77"/>
      <c r="N77"/>
      <c r="O77"/>
      <c r="P77"/>
      <c r="Q77"/>
      <c r="R77"/>
      <c r="S77"/>
      <c r="T77"/>
      <c r="U77"/>
    </row>
    <row r="78" spans="2:21">
      <c r="B78"/>
      <c r="C78"/>
      <c r="D78"/>
      <c r="E78"/>
      <c r="F78"/>
      <c r="G78"/>
      <c r="H78"/>
      <c r="I78"/>
      <c r="J78"/>
      <c r="K78"/>
      <c r="L78"/>
      <c r="M78"/>
      <c r="N78"/>
      <c r="O78"/>
      <c r="P78"/>
      <c r="Q78"/>
      <c r="R78"/>
      <c r="S78"/>
      <c r="T78"/>
      <c r="U78"/>
    </row>
    <row r="79" spans="2:21">
      <c r="B79"/>
      <c r="C79"/>
      <c r="D79"/>
      <c r="E79"/>
      <c r="F79"/>
      <c r="G79"/>
      <c r="H79"/>
      <c r="I79"/>
      <c r="J79"/>
      <c r="K79"/>
      <c r="L79"/>
      <c r="M79"/>
      <c r="N79"/>
      <c r="O79"/>
      <c r="P79"/>
      <c r="Q79"/>
      <c r="R79"/>
      <c r="S79"/>
      <c r="T79"/>
      <c r="U79"/>
    </row>
    <row r="80" spans="2:21">
      <c r="B80"/>
      <c r="C80"/>
      <c r="D80"/>
      <c r="E80"/>
      <c r="F80"/>
      <c r="G80"/>
      <c r="H80"/>
      <c r="I80"/>
      <c r="J80"/>
      <c r="K80"/>
      <c r="L80"/>
      <c r="M80"/>
      <c r="N80"/>
      <c r="O80"/>
      <c r="P80"/>
      <c r="Q80"/>
      <c r="R80"/>
      <c r="S80"/>
      <c r="T80"/>
      <c r="U80"/>
    </row>
    <row r="81" spans="2:21">
      <c r="B81"/>
      <c r="C81"/>
      <c r="D81"/>
      <c r="E81"/>
      <c r="F81"/>
      <c r="G81"/>
      <c r="H81"/>
      <c r="I81"/>
      <c r="J81"/>
      <c r="K81"/>
      <c r="L81"/>
      <c r="M81"/>
      <c r="N81"/>
      <c r="O81"/>
      <c r="P81"/>
      <c r="Q81"/>
      <c r="R81"/>
      <c r="S81"/>
      <c r="T81"/>
      <c r="U81"/>
    </row>
    <row r="82" spans="2:21">
      <c r="B82"/>
      <c r="C82"/>
      <c r="D82"/>
      <c r="E82"/>
      <c r="F82"/>
      <c r="G82"/>
      <c r="H82"/>
      <c r="I82"/>
      <c r="J82"/>
      <c r="K82"/>
      <c r="L82"/>
      <c r="M82"/>
      <c r="N82"/>
      <c r="O82"/>
      <c r="P82"/>
      <c r="Q82"/>
      <c r="R82"/>
      <c r="S82"/>
      <c r="T82"/>
      <c r="U82"/>
    </row>
    <row r="83" spans="2:21">
      <c r="B83"/>
      <c r="C83"/>
      <c r="D83"/>
      <c r="E83"/>
      <c r="F83"/>
      <c r="G83"/>
      <c r="H83"/>
      <c r="I83"/>
      <c r="J83"/>
      <c r="K83"/>
      <c r="L83"/>
      <c r="M83"/>
      <c r="N83"/>
      <c r="O83"/>
      <c r="P83"/>
      <c r="Q83"/>
      <c r="R83"/>
      <c r="S83"/>
      <c r="T83"/>
      <c r="U83"/>
    </row>
    <row r="84" spans="2:21">
      <c r="B84"/>
      <c r="C84"/>
      <c r="D84"/>
      <c r="E84"/>
      <c r="F84"/>
      <c r="G84"/>
      <c r="H84"/>
      <c r="I84"/>
      <c r="J84"/>
      <c r="K84"/>
      <c r="L84"/>
      <c r="M84"/>
      <c r="N84"/>
      <c r="O84"/>
      <c r="P84"/>
      <c r="Q84"/>
      <c r="R84"/>
      <c r="S84"/>
      <c r="T84"/>
      <c r="U84"/>
    </row>
    <row r="85" spans="2:21">
      <c r="B85"/>
      <c r="C85"/>
      <c r="D85"/>
      <c r="E85"/>
      <c r="F85"/>
      <c r="G85"/>
      <c r="H85"/>
      <c r="I85"/>
      <c r="J85"/>
      <c r="K85"/>
      <c r="L85"/>
      <c r="M85"/>
      <c r="N85"/>
      <c r="O85"/>
      <c r="P85"/>
      <c r="Q85"/>
      <c r="R85"/>
      <c r="S85"/>
      <c r="T85"/>
      <c r="U85"/>
    </row>
    <row r="86" spans="2:21">
      <c r="B86"/>
      <c r="C86"/>
      <c r="D86"/>
      <c r="E86"/>
      <c r="F86"/>
      <c r="G86"/>
      <c r="H86"/>
      <c r="I86"/>
      <c r="J86"/>
      <c r="K86"/>
      <c r="L86"/>
      <c r="M86"/>
      <c r="N86"/>
      <c r="O86"/>
      <c r="P86"/>
      <c r="Q86"/>
      <c r="R86"/>
      <c r="S86"/>
      <c r="T86"/>
      <c r="U86"/>
    </row>
    <row r="87" spans="2:21">
      <c r="B87"/>
      <c r="C87"/>
      <c r="D87"/>
      <c r="E87"/>
      <c r="F87"/>
      <c r="G87"/>
      <c r="H87"/>
      <c r="I87"/>
      <c r="J87"/>
      <c r="K87"/>
      <c r="L87"/>
      <c r="M87"/>
      <c r="N87"/>
      <c r="O87"/>
      <c r="P87"/>
      <c r="Q87"/>
      <c r="R87"/>
      <c r="S87"/>
      <c r="T87"/>
      <c r="U87"/>
    </row>
    <row r="88" spans="2:21">
      <c r="B88"/>
      <c r="C88"/>
      <c r="D88"/>
      <c r="E88"/>
      <c r="F88"/>
      <c r="G88"/>
      <c r="H88"/>
      <c r="I88"/>
      <c r="J88"/>
      <c r="K88"/>
      <c r="L88"/>
      <c r="M88"/>
      <c r="N88"/>
      <c r="O88"/>
      <c r="P88"/>
      <c r="Q88"/>
      <c r="R88"/>
      <c r="S88"/>
      <c r="T88"/>
      <c r="U88"/>
    </row>
    <row r="89" spans="2:21">
      <c r="B89"/>
      <c r="C89"/>
      <c r="D89"/>
      <c r="E89"/>
      <c r="F89"/>
      <c r="G89"/>
      <c r="H89"/>
      <c r="I89"/>
      <c r="J89"/>
      <c r="K89"/>
      <c r="L89"/>
      <c r="M89"/>
      <c r="N89"/>
      <c r="O89"/>
      <c r="P89"/>
      <c r="Q89"/>
      <c r="R89"/>
      <c r="S89"/>
      <c r="T89"/>
      <c r="U89"/>
    </row>
    <row r="90" spans="2:21">
      <c r="B90"/>
      <c r="C90"/>
      <c r="D90"/>
      <c r="E90"/>
      <c r="F90"/>
      <c r="G90"/>
      <c r="H90"/>
      <c r="I90"/>
      <c r="J90"/>
      <c r="K90"/>
      <c r="L90"/>
      <c r="M90"/>
      <c r="N90"/>
      <c r="O90"/>
      <c r="P90"/>
      <c r="Q90"/>
      <c r="R90"/>
      <c r="S90"/>
      <c r="T90"/>
      <c r="U90"/>
    </row>
    <row r="91" spans="2:21">
      <c r="B91"/>
      <c r="C91"/>
      <c r="D91"/>
      <c r="E91"/>
      <c r="F91"/>
      <c r="G91"/>
      <c r="H91"/>
      <c r="I91"/>
      <c r="J91"/>
      <c r="K91"/>
      <c r="L91"/>
      <c r="M91"/>
      <c r="N91"/>
      <c r="O91"/>
      <c r="P91"/>
      <c r="Q91"/>
      <c r="R91"/>
      <c r="S91"/>
      <c r="T91"/>
      <c r="U91"/>
    </row>
    <row r="92" spans="2:21">
      <c r="B92"/>
      <c r="C92"/>
      <c r="D92"/>
      <c r="E92"/>
      <c r="F92"/>
      <c r="G92"/>
      <c r="H92"/>
      <c r="I92"/>
      <c r="J92"/>
      <c r="K92"/>
      <c r="L92"/>
      <c r="M92"/>
      <c r="N92"/>
      <c r="O92"/>
      <c r="P92"/>
    </row>
    <row r="93" spans="2:21">
      <c r="B93"/>
      <c r="C93"/>
      <c r="D93"/>
      <c r="E93"/>
      <c r="F93"/>
      <c r="G93"/>
      <c r="H93"/>
      <c r="I93"/>
      <c r="J93"/>
      <c r="K93"/>
      <c r="L93"/>
      <c r="M93"/>
      <c r="N93"/>
      <c r="O93"/>
      <c r="P93"/>
    </row>
    <row r="94" spans="2:21">
      <c r="B94"/>
      <c r="C94"/>
      <c r="D94"/>
      <c r="E94"/>
      <c r="F94"/>
      <c r="G94"/>
      <c r="H94"/>
      <c r="I94"/>
      <c r="J94"/>
      <c r="K94"/>
      <c r="L94"/>
      <c r="M94"/>
      <c r="N94"/>
      <c r="O94"/>
      <c r="P94"/>
    </row>
    <row r="95" spans="2:21">
      <c r="B95"/>
      <c r="C95"/>
      <c r="D95"/>
      <c r="E95"/>
      <c r="F95"/>
      <c r="G95"/>
      <c r="H95"/>
      <c r="I95"/>
      <c r="J95"/>
      <c r="K95"/>
      <c r="L95"/>
      <c r="M95"/>
      <c r="N95"/>
      <c r="O95"/>
      <c r="P95"/>
    </row>
    <row r="96" spans="2:21">
      <c r="B96"/>
      <c r="C96"/>
      <c r="D96"/>
      <c r="E96"/>
      <c r="F96"/>
      <c r="G96"/>
      <c r="H96"/>
      <c r="I96"/>
      <c r="J96"/>
      <c r="K96"/>
      <c r="L96"/>
      <c r="M96"/>
      <c r="N96"/>
      <c r="O96"/>
      <c r="P96"/>
    </row>
    <row r="97" spans="2:16">
      <c r="B97"/>
      <c r="C97"/>
      <c r="D97"/>
      <c r="E97"/>
      <c r="F97"/>
      <c r="G97"/>
      <c r="H97"/>
      <c r="I97"/>
      <c r="J97"/>
      <c r="K97"/>
      <c r="L97"/>
      <c r="M97"/>
      <c r="N97"/>
      <c r="O97"/>
      <c r="P97"/>
    </row>
    <row r="98" spans="2:16">
      <c r="B98"/>
      <c r="C98"/>
      <c r="D98"/>
      <c r="E98"/>
      <c r="F98"/>
      <c r="G98"/>
      <c r="H98"/>
      <c r="I98"/>
      <c r="J98"/>
      <c r="K98"/>
      <c r="L98"/>
      <c r="M98"/>
      <c r="N98"/>
      <c r="O98"/>
      <c r="P98"/>
    </row>
    <row r="99" spans="2:16">
      <c r="B99"/>
      <c r="C99"/>
      <c r="D99"/>
      <c r="E99"/>
      <c r="F99"/>
      <c r="G99"/>
      <c r="H99"/>
      <c r="I99"/>
      <c r="J99"/>
      <c r="K99"/>
      <c r="L99"/>
      <c r="M99"/>
      <c r="N99"/>
      <c r="O99"/>
      <c r="P99"/>
    </row>
    <row r="100" spans="2:16">
      <c r="B100"/>
      <c r="C100"/>
      <c r="D100"/>
      <c r="E100"/>
      <c r="F100"/>
      <c r="G100"/>
      <c r="H100"/>
      <c r="I100"/>
      <c r="J100"/>
      <c r="K100"/>
      <c r="L100"/>
      <c r="M100"/>
      <c r="N100"/>
      <c r="O100"/>
      <c r="P100"/>
    </row>
    <row r="101" spans="2:16">
      <c r="B101"/>
      <c r="C101"/>
      <c r="D101"/>
      <c r="E101"/>
      <c r="F101"/>
      <c r="G101"/>
      <c r="H101"/>
      <c r="I101"/>
      <c r="J101"/>
      <c r="K101"/>
      <c r="L101"/>
      <c r="M101"/>
      <c r="N101"/>
      <c r="O101"/>
      <c r="P101"/>
    </row>
    <row r="102" spans="2:16">
      <c r="B102"/>
      <c r="C102"/>
      <c r="D102"/>
      <c r="E102"/>
      <c r="F102"/>
      <c r="G102"/>
      <c r="H102"/>
      <c r="I102"/>
      <c r="J102"/>
      <c r="K102"/>
      <c r="L102"/>
      <c r="M102"/>
      <c r="N102"/>
      <c r="O102"/>
      <c r="P102"/>
    </row>
    <row r="103" spans="2:16">
      <c r="B103"/>
      <c r="C103"/>
      <c r="D103"/>
      <c r="E103"/>
      <c r="F103"/>
      <c r="G103"/>
      <c r="H103"/>
      <c r="I103"/>
      <c r="J103"/>
      <c r="K103"/>
      <c r="L103"/>
      <c r="M103"/>
      <c r="N103"/>
      <c r="O103"/>
      <c r="P103"/>
    </row>
    <row r="104" spans="2:16">
      <c r="B104"/>
      <c r="C104"/>
      <c r="D104"/>
      <c r="E104"/>
      <c r="F104"/>
      <c r="G104"/>
      <c r="H104"/>
      <c r="I104"/>
      <c r="J104"/>
      <c r="K104"/>
      <c r="L104"/>
      <c r="M104"/>
      <c r="N104"/>
      <c r="O104"/>
      <c r="P104"/>
    </row>
    <row r="105" spans="2:16">
      <c r="B105"/>
      <c r="C105"/>
      <c r="D105"/>
      <c r="E105"/>
      <c r="F105"/>
      <c r="G105"/>
      <c r="H105"/>
      <c r="I105"/>
      <c r="J105"/>
      <c r="K105"/>
      <c r="L105"/>
      <c r="M105"/>
      <c r="N105"/>
      <c r="O105"/>
      <c r="P105"/>
    </row>
    <row r="106" spans="2:16">
      <c r="B106"/>
      <c r="C106"/>
      <c r="D106"/>
      <c r="E106"/>
      <c r="F106"/>
      <c r="G106"/>
      <c r="H106"/>
      <c r="I106"/>
      <c r="J106"/>
      <c r="K106"/>
      <c r="L106"/>
      <c r="M106"/>
      <c r="N106"/>
      <c r="O106"/>
      <c r="P106"/>
    </row>
    <row r="107" spans="2:16">
      <c r="B107"/>
      <c r="C107"/>
      <c r="D107"/>
      <c r="E107"/>
      <c r="F107"/>
      <c r="G107"/>
      <c r="H107"/>
      <c r="I107"/>
      <c r="J107"/>
      <c r="K107"/>
      <c r="L107"/>
      <c r="M107"/>
      <c r="N107"/>
      <c r="O107"/>
      <c r="P107"/>
    </row>
    <row r="108" spans="2:16">
      <c r="B108"/>
      <c r="C108"/>
      <c r="D108"/>
      <c r="E108"/>
      <c r="F108"/>
      <c r="G108"/>
      <c r="H108"/>
      <c r="I108"/>
      <c r="J108"/>
      <c r="K108"/>
      <c r="L108"/>
      <c r="M108"/>
      <c r="N108"/>
      <c r="O108"/>
      <c r="P108"/>
    </row>
    <row r="109" spans="2:16">
      <c r="B109"/>
      <c r="C109"/>
      <c r="D109"/>
      <c r="E109"/>
      <c r="F109"/>
      <c r="G109"/>
      <c r="H109"/>
      <c r="I109"/>
      <c r="J109"/>
      <c r="K109"/>
      <c r="L109"/>
      <c r="M109"/>
      <c r="N109"/>
      <c r="O109"/>
      <c r="P109"/>
    </row>
    <row r="110" spans="2:16">
      <c r="B110"/>
      <c r="C110"/>
      <c r="D110"/>
      <c r="E110"/>
      <c r="F110"/>
      <c r="G110"/>
      <c r="H110"/>
      <c r="I110"/>
      <c r="J110"/>
      <c r="K110"/>
      <c r="L110"/>
      <c r="M110"/>
      <c r="N110"/>
      <c r="O110"/>
      <c r="P110"/>
    </row>
    <row r="111" spans="2:16">
      <c r="B111"/>
      <c r="C111"/>
      <c r="D111"/>
      <c r="E111"/>
      <c r="F111"/>
      <c r="G111"/>
      <c r="H111"/>
      <c r="I111"/>
      <c r="J111"/>
      <c r="K111"/>
      <c r="L111"/>
      <c r="M111"/>
      <c r="N111"/>
      <c r="O111"/>
      <c r="P111"/>
    </row>
    <row r="112" spans="2:16">
      <c r="B112"/>
      <c r="C112"/>
      <c r="D112"/>
      <c r="E112"/>
      <c r="F112"/>
      <c r="G112"/>
      <c r="H112"/>
      <c r="I112"/>
      <c r="J112"/>
      <c r="K112"/>
      <c r="L112"/>
      <c r="M112"/>
      <c r="N112"/>
      <c r="O112"/>
      <c r="P112"/>
    </row>
    <row r="113" spans="2:16">
      <c r="B113"/>
      <c r="C113"/>
      <c r="D113"/>
      <c r="E113"/>
      <c r="F113"/>
      <c r="G113"/>
      <c r="H113"/>
      <c r="I113"/>
      <c r="J113"/>
      <c r="K113"/>
      <c r="L113"/>
      <c r="M113"/>
      <c r="N113"/>
      <c r="O113"/>
      <c r="P113"/>
    </row>
    <row r="114" spans="2:16">
      <c r="B114"/>
      <c r="C114"/>
      <c r="D114"/>
      <c r="E114"/>
      <c r="F114"/>
      <c r="G114"/>
      <c r="H114"/>
      <c r="I114"/>
      <c r="J114"/>
      <c r="K114"/>
      <c r="L114"/>
      <c r="M114"/>
      <c r="N114"/>
      <c r="O114"/>
      <c r="P114"/>
    </row>
    <row r="115" spans="2:16">
      <c r="B115"/>
      <c r="C115"/>
      <c r="D115"/>
      <c r="E115"/>
      <c r="F115"/>
      <c r="G115"/>
      <c r="H115"/>
      <c r="I115"/>
      <c r="J115"/>
      <c r="K115"/>
      <c r="L115"/>
      <c r="M115"/>
      <c r="N115"/>
      <c r="O115"/>
      <c r="P115"/>
    </row>
    <row r="116" spans="2:16">
      <c r="B116"/>
      <c r="C116"/>
      <c r="D116"/>
      <c r="E116"/>
      <c r="F116"/>
      <c r="G116"/>
      <c r="H116"/>
      <c r="I116"/>
      <c r="J116"/>
      <c r="K116"/>
      <c r="L116"/>
      <c r="M116"/>
      <c r="N116"/>
      <c r="O116"/>
      <c r="P116"/>
    </row>
    <row r="117" spans="2:16">
      <c r="B117"/>
      <c r="C117"/>
      <c r="D117"/>
      <c r="E117"/>
      <c r="F117"/>
      <c r="G117"/>
      <c r="H117"/>
      <c r="I117"/>
      <c r="J117"/>
      <c r="K117"/>
      <c r="L117"/>
      <c r="M117"/>
      <c r="N117"/>
      <c r="O117"/>
      <c r="P117"/>
    </row>
    <row r="118" spans="2:16">
      <c r="B118"/>
      <c r="C118"/>
      <c r="D118"/>
      <c r="E118"/>
      <c r="F118"/>
      <c r="G118"/>
      <c r="H118"/>
      <c r="I118"/>
      <c r="J118"/>
      <c r="K118"/>
      <c r="L118"/>
      <c r="M118"/>
      <c r="N118"/>
      <c r="O118"/>
      <c r="P118"/>
    </row>
    <row r="119" spans="2:16">
      <c r="B119"/>
      <c r="C119"/>
      <c r="D119"/>
      <c r="E119"/>
      <c r="F119"/>
      <c r="G119"/>
      <c r="H119"/>
      <c r="I119"/>
      <c r="J119"/>
      <c r="K119"/>
      <c r="L119"/>
      <c r="M119"/>
      <c r="N119"/>
      <c r="O119"/>
      <c r="P119"/>
    </row>
    <row r="120" spans="2:16">
      <c r="B120"/>
      <c r="C120"/>
      <c r="D120"/>
      <c r="E120"/>
      <c r="F120"/>
      <c r="G120"/>
      <c r="H120"/>
      <c r="I120"/>
      <c r="J120"/>
      <c r="K120"/>
      <c r="L120"/>
      <c r="M120"/>
      <c r="N120"/>
      <c r="O120"/>
      <c r="P120"/>
    </row>
    <row r="121" spans="2:16">
      <c r="B121"/>
      <c r="C121"/>
      <c r="D121"/>
      <c r="E121"/>
      <c r="F121"/>
      <c r="G121"/>
      <c r="H121"/>
      <c r="I121"/>
      <c r="J121"/>
      <c r="K121"/>
      <c r="L121"/>
      <c r="M121"/>
      <c r="N121"/>
      <c r="O121"/>
      <c r="P121"/>
    </row>
    <row r="122" spans="2:16">
      <c r="B122"/>
      <c r="C122"/>
      <c r="D122"/>
      <c r="E122"/>
      <c r="F122"/>
      <c r="G122"/>
      <c r="H122"/>
      <c r="I122"/>
      <c r="J122"/>
      <c r="K122"/>
      <c r="L122"/>
      <c r="M122"/>
      <c r="N122"/>
      <c r="O122"/>
      <c r="P122"/>
    </row>
    <row r="123" spans="2:16">
      <c r="B123"/>
      <c r="C123"/>
      <c r="D123"/>
      <c r="E123"/>
      <c r="F123"/>
      <c r="G123"/>
      <c r="H123"/>
      <c r="I123"/>
      <c r="J123"/>
      <c r="K123"/>
      <c r="L123"/>
      <c r="M123"/>
      <c r="N123"/>
      <c r="O123"/>
      <c r="P123"/>
    </row>
    <row r="124" spans="2:16">
      <c r="B124"/>
      <c r="C124"/>
      <c r="D124"/>
      <c r="E124"/>
      <c r="F124"/>
      <c r="G124"/>
      <c r="H124"/>
      <c r="I124"/>
      <c r="J124"/>
      <c r="K124"/>
      <c r="L124"/>
      <c r="M124"/>
      <c r="N124"/>
      <c r="O124"/>
      <c r="P124"/>
    </row>
    <row r="125" spans="2:16">
      <c r="B125"/>
      <c r="C125"/>
      <c r="D125"/>
      <c r="E125"/>
      <c r="F125"/>
      <c r="G125"/>
      <c r="H125"/>
      <c r="I125"/>
      <c r="J125"/>
      <c r="K125"/>
      <c r="L125"/>
      <c r="M125"/>
      <c r="N125"/>
      <c r="O125"/>
      <c r="P125"/>
    </row>
    <row r="126" spans="2:16">
      <c r="B126"/>
      <c r="C126"/>
      <c r="D126"/>
      <c r="E126"/>
      <c r="F126"/>
      <c r="G126"/>
      <c r="H126"/>
      <c r="I126"/>
      <c r="J126"/>
      <c r="K126"/>
      <c r="L126"/>
      <c r="M126"/>
      <c r="N126"/>
      <c r="O126"/>
      <c r="P126"/>
    </row>
    <row r="127" spans="2:16">
      <c r="B127"/>
      <c r="C127"/>
      <c r="D127"/>
      <c r="E127"/>
      <c r="F127"/>
      <c r="G127"/>
      <c r="H127"/>
      <c r="I127"/>
      <c r="J127"/>
      <c r="K127"/>
      <c r="L127"/>
      <c r="M127"/>
      <c r="N127"/>
      <c r="O127"/>
      <c r="P127"/>
    </row>
    <row r="128" spans="2:16">
      <c r="B128"/>
      <c r="C128"/>
      <c r="D128"/>
      <c r="E128"/>
      <c r="F128"/>
      <c r="G128"/>
      <c r="H128"/>
      <c r="I128"/>
      <c r="J128"/>
      <c r="K128"/>
      <c r="L128"/>
      <c r="M128"/>
      <c r="N128"/>
      <c r="O128"/>
      <c r="P128"/>
    </row>
    <row r="129" spans="2:16">
      <c r="B129"/>
      <c r="C129"/>
      <c r="D129"/>
      <c r="E129"/>
      <c r="F129"/>
      <c r="G129"/>
      <c r="H129"/>
      <c r="I129"/>
      <c r="J129"/>
      <c r="K129"/>
      <c r="L129"/>
      <c r="M129"/>
      <c r="N129"/>
      <c r="O129"/>
      <c r="P129"/>
    </row>
    <row r="130" spans="2:16">
      <c r="B130"/>
      <c r="C130"/>
      <c r="D130"/>
      <c r="E130"/>
      <c r="F130"/>
      <c r="G130"/>
      <c r="H130"/>
      <c r="I130"/>
      <c r="J130"/>
      <c r="K130"/>
      <c r="L130"/>
      <c r="M130"/>
      <c r="N130"/>
      <c r="O130"/>
      <c r="P130"/>
    </row>
    <row r="131" spans="2:16">
      <c r="B131"/>
      <c r="C131"/>
      <c r="D131"/>
      <c r="E131"/>
      <c r="F131"/>
      <c r="G131"/>
      <c r="H131"/>
      <c r="I131"/>
      <c r="J131"/>
      <c r="K131"/>
      <c r="L131"/>
      <c r="M131"/>
      <c r="N131"/>
      <c r="O131"/>
      <c r="P131"/>
    </row>
    <row r="132" spans="2:16">
      <c r="B132"/>
      <c r="C132"/>
      <c r="D132"/>
      <c r="E132"/>
      <c r="F132"/>
      <c r="G132"/>
      <c r="H132"/>
      <c r="I132"/>
      <c r="J132"/>
      <c r="K132"/>
      <c r="L132"/>
      <c r="M132"/>
      <c r="N132"/>
      <c r="O132"/>
      <c r="P132"/>
    </row>
    <row r="133" spans="2:16">
      <c r="B133"/>
      <c r="C133"/>
      <c r="D133"/>
      <c r="E133"/>
      <c r="F133"/>
      <c r="G133"/>
      <c r="H133"/>
      <c r="I133"/>
      <c r="J133"/>
      <c r="K133"/>
      <c r="L133"/>
      <c r="M133"/>
      <c r="N133"/>
      <c r="O133"/>
      <c r="P133"/>
    </row>
    <row r="134" spans="2:16">
      <c r="B134"/>
      <c r="C134"/>
      <c r="D134"/>
      <c r="E134"/>
      <c r="F134"/>
      <c r="G134"/>
      <c r="H134"/>
      <c r="I134"/>
      <c r="J134"/>
      <c r="K134"/>
      <c r="L134"/>
      <c r="M134"/>
      <c r="N134"/>
      <c r="O134"/>
      <c r="P134"/>
    </row>
    <row r="135" spans="2:16">
      <c r="B135"/>
      <c r="C135"/>
      <c r="D135"/>
      <c r="E135"/>
      <c r="F135"/>
      <c r="G135"/>
      <c r="H135"/>
      <c r="I135"/>
      <c r="J135"/>
      <c r="K135"/>
      <c r="L135"/>
      <c r="M135"/>
      <c r="N135"/>
      <c r="O135"/>
      <c r="P135"/>
    </row>
    <row r="136" spans="2:16">
      <c r="B136"/>
      <c r="C136"/>
      <c r="D136"/>
      <c r="E136"/>
      <c r="F136"/>
      <c r="G136"/>
      <c r="H136"/>
      <c r="I136"/>
      <c r="J136"/>
      <c r="K136"/>
      <c r="L136"/>
      <c r="M136"/>
      <c r="N136"/>
      <c r="O136"/>
      <c r="P136"/>
    </row>
    <row r="137" spans="2:16">
      <c r="B137"/>
      <c r="C137"/>
      <c r="D137"/>
      <c r="E137"/>
      <c r="F137"/>
      <c r="G137"/>
      <c r="H137"/>
      <c r="I137"/>
      <c r="J137"/>
      <c r="K137"/>
      <c r="L137"/>
      <c r="M137"/>
      <c r="N137"/>
      <c r="O137"/>
      <c r="P137"/>
    </row>
    <row r="138" spans="2:16">
      <c r="B138"/>
      <c r="C138"/>
      <c r="D138"/>
      <c r="E138"/>
      <c r="F138"/>
      <c r="G138"/>
      <c r="H138"/>
      <c r="I138"/>
      <c r="J138"/>
      <c r="K138"/>
      <c r="L138"/>
      <c r="M138"/>
      <c r="N138"/>
      <c r="O138"/>
      <c r="P138"/>
    </row>
    <row r="139" spans="2:16">
      <c r="B139"/>
      <c r="C139"/>
      <c r="D139"/>
      <c r="E139"/>
      <c r="F139"/>
      <c r="G139"/>
      <c r="H139"/>
      <c r="I139"/>
      <c r="J139"/>
      <c r="K139"/>
      <c r="L139"/>
      <c r="M139"/>
      <c r="N139"/>
      <c r="O139"/>
      <c r="P139"/>
    </row>
    <row r="140" spans="2:16">
      <c r="B140"/>
      <c r="C140"/>
      <c r="D140"/>
      <c r="E140"/>
      <c r="F140"/>
      <c r="G140"/>
      <c r="H140"/>
      <c r="I140"/>
      <c r="J140"/>
      <c r="K140"/>
      <c r="L140"/>
      <c r="M140"/>
      <c r="N140"/>
      <c r="O140"/>
      <c r="P140"/>
    </row>
    <row r="141" spans="2:16">
      <c r="B141"/>
      <c r="C141"/>
      <c r="D141"/>
      <c r="E141"/>
      <c r="F141"/>
      <c r="G141"/>
      <c r="H141"/>
      <c r="I141"/>
      <c r="J141"/>
      <c r="K141"/>
      <c r="L141"/>
      <c r="M141"/>
      <c r="N141"/>
      <c r="O141"/>
      <c r="P141"/>
    </row>
    <row r="142" spans="2:16">
      <c r="B142"/>
      <c r="C142"/>
      <c r="D142"/>
      <c r="E142"/>
      <c r="F142"/>
      <c r="G142"/>
      <c r="H142"/>
      <c r="I142"/>
      <c r="J142"/>
      <c r="K142"/>
      <c r="L142"/>
      <c r="M142"/>
      <c r="N142"/>
      <c r="O142"/>
      <c r="P142"/>
    </row>
    <row r="143" spans="2:16">
      <c r="B143"/>
      <c r="C143"/>
      <c r="D143"/>
      <c r="E143"/>
      <c r="F143"/>
      <c r="G143"/>
      <c r="H143"/>
      <c r="I143"/>
      <c r="J143"/>
      <c r="K143"/>
      <c r="L143"/>
      <c r="M143"/>
      <c r="N143"/>
      <c r="O143"/>
      <c r="P143"/>
    </row>
    <row r="144" spans="2:16">
      <c r="B144"/>
      <c r="C144"/>
      <c r="D144"/>
      <c r="E144"/>
      <c r="F144"/>
      <c r="G144"/>
      <c r="H144"/>
      <c r="I144"/>
      <c r="J144"/>
      <c r="K144"/>
      <c r="L144"/>
      <c r="M144"/>
      <c r="N144"/>
      <c r="O144"/>
      <c r="P144"/>
    </row>
    <row r="145" spans="2:16">
      <c r="B145"/>
      <c r="C145"/>
      <c r="D145"/>
      <c r="E145"/>
      <c r="F145"/>
      <c r="G145"/>
      <c r="H145"/>
      <c r="I145"/>
      <c r="J145"/>
      <c r="K145"/>
      <c r="L145"/>
      <c r="M145"/>
      <c r="N145"/>
      <c r="O145"/>
      <c r="P145"/>
    </row>
    <row r="146" spans="2:16">
      <c r="B146"/>
      <c r="C146"/>
      <c r="D146"/>
      <c r="E146"/>
      <c r="F146"/>
      <c r="G146"/>
      <c r="H146"/>
      <c r="I146"/>
      <c r="J146"/>
      <c r="K146"/>
      <c r="L146"/>
      <c r="M146"/>
      <c r="N146"/>
      <c r="O146"/>
      <c r="P146"/>
    </row>
    <row r="147" spans="2:16">
      <c r="B147"/>
      <c r="C147"/>
      <c r="D147"/>
      <c r="E147"/>
      <c r="F147"/>
      <c r="G147"/>
      <c r="H147"/>
      <c r="I147"/>
      <c r="J147"/>
      <c r="K147"/>
      <c r="L147"/>
      <c r="M147"/>
      <c r="N147"/>
      <c r="O147"/>
      <c r="P147"/>
    </row>
    <row r="148" spans="2:16">
      <c r="B148"/>
      <c r="C148"/>
      <c r="D148"/>
      <c r="E148"/>
      <c r="F148"/>
      <c r="G148"/>
      <c r="H148"/>
      <c r="I148"/>
      <c r="J148"/>
      <c r="K148"/>
      <c r="L148"/>
      <c r="M148"/>
      <c r="N148"/>
      <c r="O148"/>
      <c r="P148"/>
    </row>
    <row r="149" spans="2:16">
      <c r="B149"/>
      <c r="C149"/>
      <c r="D149"/>
      <c r="E149"/>
      <c r="F149"/>
      <c r="G149"/>
      <c r="H149"/>
      <c r="I149"/>
      <c r="J149"/>
      <c r="K149"/>
      <c r="L149"/>
      <c r="M149"/>
      <c r="N149"/>
      <c r="O149"/>
      <c r="P149"/>
    </row>
    <row r="150" spans="2:16">
      <c r="B150"/>
      <c r="C150"/>
      <c r="D150"/>
      <c r="E150"/>
      <c r="F150"/>
      <c r="G150"/>
      <c r="H150"/>
      <c r="I150"/>
      <c r="J150"/>
      <c r="K150"/>
      <c r="L150"/>
      <c r="M150"/>
      <c r="N150"/>
      <c r="O150"/>
      <c r="P150"/>
    </row>
    <row r="151" spans="2:16">
      <c r="B151"/>
      <c r="C151"/>
      <c r="D151"/>
      <c r="E151"/>
      <c r="F151"/>
      <c r="G151"/>
      <c r="H151"/>
      <c r="I151"/>
      <c r="J151"/>
      <c r="K151"/>
      <c r="L151"/>
      <c r="M151"/>
      <c r="N151"/>
      <c r="O151"/>
      <c r="P151"/>
    </row>
    <row r="152" spans="2:16">
      <c r="B152"/>
      <c r="C152"/>
      <c r="D152"/>
      <c r="E152"/>
      <c r="F152"/>
      <c r="G152"/>
      <c r="H152"/>
      <c r="I152"/>
      <c r="J152"/>
      <c r="K152"/>
      <c r="L152"/>
      <c r="M152"/>
      <c r="N152"/>
      <c r="O152"/>
      <c r="P152"/>
    </row>
    <row r="153" spans="2:16">
      <c r="B153"/>
      <c r="C153"/>
      <c r="D153"/>
      <c r="E153"/>
      <c r="F153"/>
      <c r="G153"/>
      <c r="H153"/>
      <c r="I153"/>
      <c r="J153"/>
      <c r="K153"/>
      <c r="L153"/>
      <c r="M153"/>
      <c r="N153"/>
      <c r="O153"/>
      <c r="P153"/>
    </row>
    <row r="154" spans="2:16">
      <c r="B154"/>
      <c r="C154"/>
      <c r="D154"/>
      <c r="E154"/>
      <c r="F154"/>
      <c r="G154"/>
      <c r="H154"/>
      <c r="I154"/>
      <c r="J154"/>
      <c r="K154"/>
      <c r="L154"/>
      <c r="M154"/>
      <c r="N154"/>
      <c r="O154"/>
      <c r="P154"/>
    </row>
    <row r="155" spans="2:16">
      <c r="B155"/>
      <c r="C155"/>
      <c r="D155"/>
      <c r="E155"/>
      <c r="F155"/>
      <c r="G155"/>
      <c r="H155"/>
      <c r="I155"/>
      <c r="J155"/>
      <c r="K155"/>
      <c r="L155"/>
      <c r="M155"/>
      <c r="N155"/>
      <c r="O155"/>
      <c r="P155"/>
    </row>
    <row r="156" spans="2:16">
      <c r="B156"/>
      <c r="C156"/>
      <c r="D156"/>
      <c r="E156"/>
      <c r="F156"/>
      <c r="G156"/>
      <c r="H156"/>
      <c r="I156"/>
      <c r="J156"/>
      <c r="K156"/>
      <c r="L156"/>
      <c r="M156"/>
      <c r="N156"/>
      <c r="O156"/>
      <c r="P156"/>
    </row>
    <row r="157" spans="2:16">
      <c r="B157"/>
      <c r="C157"/>
      <c r="D157"/>
      <c r="E157"/>
      <c r="F157"/>
      <c r="G157"/>
      <c r="H157"/>
      <c r="I157"/>
      <c r="J157"/>
      <c r="K157"/>
      <c r="L157"/>
      <c r="M157"/>
      <c r="N157"/>
      <c r="O157"/>
      <c r="P157"/>
    </row>
    <row r="158" spans="2:16">
      <c r="B158"/>
      <c r="C158"/>
      <c r="D158"/>
      <c r="E158"/>
      <c r="F158"/>
      <c r="G158"/>
      <c r="H158"/>
      <c r="I158"/>
      <c r="J158"/>
      <c r="K158"/>
      <c r="L158"/>
      <c r="M158"/>
      <c r="N158"/>
      <c r="O158"/>
      <c r="P158"/>
    </row>
    <row r="159" spans="2:16">
      <c r="B159"/>
      <c r="C159"/>
      <c r="D159"/>
      <c r="E159"/>
      <c r="F159"/>
      <c r="G159"/>
      <c r="H159"/>
      <c r="I159"/>
      <c r="J159"/>
      <c r="K159"/>
      <c r="L159"/>
      <c r="M159"/>
      <c r="N159"/>
      <c r="O159"/>
      <c r="P159"/>
    </row>
    <row r="160" spans="2:16">
      <c r="B160"/>
      <c r="C160"/>
      <c r="D160"/>
      <c r="E160"/>
      <c r="F160"/>
      <c r="G160"/>
      <c r="H160"/>
      <c r="I160"/>
      <c r="J160"/>
      <c r="K160"/>
      <c r="L160"/>
      <c r="M160"/>
      <c r="N160"/>
      <c r="O160"/>
      <c r="P160"/>
    </row>
    <row r="161" spans="2:16">
      <c r="B161"/>
      <c r="C161"/>
      <c r="D161"/>
      <c r="E161"/>
      <c r="F161"/>
      <c r="G161"/>
      <c r="H161"/>
      <c r="I161"/>
      <c r="J161"/>
      <c r="K161"/>
      <c r="L161"/>
      <c r="M161"/>
      <c r="N161"/>
      <c r="O161"/>
      <c r="P161"/>
    </row>
    <row r="162" spans="2:16">
      <c r="B162"/>
      <c r="C162"/>
      <c r="D162"/>
      <c r="E162"/>
      <c r="F162"/>
      <c r="G162"/>
      <c r="H162"/>
      <c r="I162"/>
      <c r="J162"/>
      <c r="K162"/>
      <c r="L162"/>
      <c r="M162"/>
      <c r="N162"/>
      <c r="O162"/>
      <c r="P162"/>
    </row>
    <row r="163" spans="2:16">
      <c r="B163"/>
      <c r="C163"/>
      <c r="D163"/>
      <c r="E163"/>
      <c r="F163"/>
      <c r="G163"/>
      <c r="H163"/>
      <c r="I163"/>
      <c r="J163"/>
      <c r="K163"/>
      <c r="L163"/>
      <c r="M163"/>
      <c r="N163"/>
      <c r="O163"/>
      <c r="P163"/>
    </row>
    <row r="164" spans="2:16">
      <c r="B164"/>
      <c r="C164"/>
      <c r="D164"/>
      <c r="E164"/>
      <c r="F164"/>
      <c r="G164"/>
      <c r="H164"/>
      <c r="I164"/>
      <c r="J164"/>
      <c r="K164"/>
      <c r="L164"/>
      <c r="M164"/>
      <c r="N164"/>
      <c r="O164"/>
      <c r="P164"/>
    </row>
    <row r="165" spans="2:16">
      <c r="B165"/>
      <c r="C165"/>
      <c r="D165"/>
      <c r="E165"/>
      <c r="F165"/>
      <c r="G165"/>
      <c r="H165"/>
      <c r="I165"/>
      <c r="J165"/>
      <c r="K165"/>
      <c r="L165"/>
      <c r="M165"/>
      <c r="N165"/>
      <c r="O165"/>
      <c r="P165"/>
    </row>
    <row r="166" spans="2:16">
      <c r="B166"/>
      <c r="C166"/>
      <c r="D166"/>
      <c r="E166"/>
      <c r="F166"/>
      <c r="G166"/>
      <c r="H166"/>
      <c r="I166"/>
      <c r="J166"/>
      <c r="K166"/>
      <c r="L166"/>
      <c r="M166"/>
      <c r="N166"/>
      <c r="O166"/>
      <c r="P166"/>
    </row>
    <row r="167" spans="2:16">
      <c r="B167"/>
      <c r="C167"/>
      <c r="D167"/>
      <c r="E167"/>
      <c r="F167"/>
      <c r="G167"/>
      <c r="H167"/>
      <c r="I167"/>
      <c r="J167"/>
      <c r="K167"/>
      <c r="L167"/>
      <c r="M167"/>
      <c r="N167"/>
      <c r="O167"/>
      <c r="P167"/>
    </row>
    <row r="168" spans="2:16">
      <c r="B168"/>
      <c r="C168"/>
      <c r="D168"/>
      <c r="E168"/>
      <c r="F168"/>
      <c r="G168"/>
      <c r="H168"/>
      <c r="I168"/>
      <c r="J168"/>
      <c r="K168"/>
      <c r="L168"/>
      <c r="M168"/>
      <c r="N168"/>
      <c r="O168"/>
      <c r="P168"/>
    </row>
    <row r="169" spans="2:16">
      <c r="B169"/>
      <c r="C169"/>
      <c r="D169"/>
      <c r="E169"/>
      <c r="F169"/>
      <c r="G169"/>
      <c r="H169"/>
      <c r="I169"/>
      <c r="J169"/>
      <c r="K169"/>
      <c r="L169"/>
      <c r="M169"/>
      <c r="N169"/>
      <c r="O169"/>
      <c r="P169"/>
    </row>
    <row r="170" spans="2:16">
      <c r="B170"/>
      <c r="C170"/>
      <c r="D170"/>
      <c r="E170"/>
      <c r="F170"/>
      <c r="G170"/>
      <c r="H170"/>
      <c r="I170"/>
      <c r="J170"/>
      <c r="K170"/>
      <c r="L170"/>
      <c r="M170"/>
      <c r="N170"/>
      <c r="O170"/>
      <c r="P170"/>
    </row>
    <row r="171" spans="2:16">
      <c r="B171"/>
      <c r="C171"/>
      <c r="D171"/>
      <c r="E171"/>
      <c r="F171"/>
      <c r="G171"/>
      <c r="H171"/>
      <c r="I171"/>
      <c r="J171"/>
      <c r="K171"/>
      <c r="L171"/>
      <c r="M171"/>
      <c r="N171"/>
      <c r="O171"/>
      <c r="P171"/>
    </row>
    <row r="172" spans="2:16">
      <c r="B172"/>
      <c r="C172"/>
      <c r="D172"/>
      <c r="E172"/>
      <c r="F172"/>
      <c r="G172"/>
      <c r="H172"/>
      <c r="I172"/>
      <c r="J172"/>
      <c r="K172"/>
      <c r="L172"/>
      <c r="M172"/>
      <c r="N172"/>
      <c r="O172"/>
      <c r="P172"/>
    </row>
    <row r="173" spans="2:16">
      <c r="B173"/>
      <c r="C173"/>
      <c r="D173"/>
      <c r="E173"/>
      <c r="F173"/>
      <c r="G173"/>
      <c r="H173"/>
      <c r="I173"/>
      <c r="J173"/>
      <c r="K173"/>
      <c r="L173"/>
      <c r="M173"/>
      <c r="N173"/>
      <c r="O173"/>
      <c r="P173"/>
    </row>
    <row r="174" spans="2:16">
      <c r="B174"/>
      <c r="C174"/>
      <c r="D174"/>
      <c r="E174"/>
      <c r="F174"/>
      <c r="G174"/>
      <c r="H174"/>
      <c r="I174"/>
      <c r="J174"/>
      <c r="K174"/>
      <c r="L174"/>
      <c r="M174"/>
      <c r="N174"/>
      <c r="O174"/>
      <c r="P174"/>
    </row>
    <row r="175" spans="2:16">
      <c r="B175"/>
      <c r="C175"/>
      <c r="D175"/>
      <c r="E175"/>
      <c r="F175"/>
      <c r="G175"/>
      <c r="H175"/>
      <c r="I175"/>
      <c r="J175"/>
      <c r="K175"/>
      <c r="L175"/>
      <c r="M175"/>
      <c r="N175"/>
      <c r="O175"/>
      <c r="P175"/>
    </row>
    <row r="176" spans="2:16">
      <c r="B176"/>
      <c r="C176"/>
      <c r="D176"/>
      <c r="E176"/>
      <c r="F176"/>
      <c r="G176"/>
      <c r="H176"/>
      <c r="I176"/>
      <c r="J176"/>
      <c r="K176"/>
      <c r="L176"/>
      <c r="M176"/>
      <c r="N176"/>
      <c r="O176"/>
      <c r="P176"/>
    </row>
    <row r="177" spans="2:16">
      <c r="B177"/>
      <c r="C177"/>
      <c r="D177"/>
      <c r="E177"/>
      <c r="F177"/>
      <c r="G177"/>
      <c r="H177"/>
      <c r="I177"/>
      <c r="J177"/>
      <c r="K177"/>
      <c r="L177"/>
      <c r="M177"/>
      <c r="N177"/>
      <c r="O177"/>
      <c r="P177"/>
    </row>
    <row r="178" spans="2:16">
      <c r="B178"/>
      <c r="C178"/>
      <c r="D178"/>
      <c r="E178"/>
      <c r="F178"/>
      <c r="G178"/>
      <c r="H178"/>
      <c r="I178"/>
      <c r="J178"/>
      <c r="K178"/>
      <c r="L178"/>
      <c r="M178"/>
      <c r="N178"/>
      <c r="O178"/>
      <c r="P178"/>
    </row>
    <row r="179" spans="2:16">
      <c r="B179"/>
      <c r="C179"/>
      <c r="D179"/>
      <c r="E179"/>
      <c r="F179"/>
      <c r="G179"/>
      <c r="H179"/>
      <c r="I179"/>
      <c r="J179"/>
      <c r="K179"/>
      <c r="L179"/>
      <c r="M179"/>
      <c r="N179"/>
      <c r="O179"/>
      <c r="P179"/>
    </row>
    <row r="180" spans="2:16">
      <c r="B180"/>
      <c r="C180"/>
      <c r="D180"/>
      <c r="E180"/>
      <c r="F180"/>
      <c r="G180"/>
      <c r="H180"/>
      <c r="I180"/>
      <c r="J180"/>
      <c r="K180"/>
      <c r="L180"/>
      <c r="M180"/>
      <c r="N180"/>
      <c r="O180"/>
      <c r="P180"/>
    </row>
    <row r="181" spans="2:16">
      <c r="B181"/>
      <c r="C181"/>
      <c r="D181"/>
      <c r="E181"/>
      <c r="F181"/>
      <c r="G181"/>
      <c r="H181"/>
      <c r="I181"/>
      <c r="J181"/>
      <c r="K181"/>
      <c r="L181"/>
      <c r="M181"/>
      <c r="N181"/>
      <c r="O181"/>
      <c r="P181"/>
    </row>
    <row r="182" spans="2:16">
      <c r="B182"/>
      <c r="C182"/>
      <c r="D182"/>
      <c r="E182"/>
      <c r="F182"/>
      <c r="G182"/>
      <c r="H182"/>
      <c r="I182"/>
      <c r="J182"/>
      <c r="K182"/>
      <c r="L182"/>
      <c r="M182"/>
      <c r="N182"/>
      <c r="O182"/>
      <c r="P182"/>
    </row>
    <row r="183" spans="2:16">
      <c r="B183"/>
      <c r="C183"/>
      <c r="D183"/>
      <c r="E183"/>
      <c r="F183"/>
      <c r="G183"/>
      <c r="H183"/>
      <c r="I183"/>
      <c r="J183"/>
      <c r="K183"/>
      <c r="L183"/>
      <c r="M183"/>
      <c r="N183"/>
      <c r="O183"/>
      <c r="P183"/>
    </row>
    <row r="184" spans="2:16">
      <c r="B184"/>
      <c r="C184"/>
      <c r="D184"/>
      <c r="E184"/>
      <c r="F184"/>
      <c r="G184"/>
      <c r="H184"/>
      <c r="I184"/>
      <c r="J184"/>
      <c r="K184"/>
      <c r="L184"/>
      <c r="M184"/>
      <c r="N184"/>
      <c r="O184"/>
      <c r="P184"/>
    </row>
    <row r="185" spans="2:16">
      <c r="B185"/>
      <c r="C185"/>
      <c r="D185"/>
      <c r="E185"/>
      <c r="F185"/>
      <c r="G185"/>
      <c r="H185"/>
      <c r="I185"/>
      <c r="J185"/>
      <c r="K185"/>
      <c r="L185"/>
      <c r="M185"/>
      <c r="N185"/>
      <c r="O185"/>
      <c r="P185"/>
    </row>
    <row r="186" spans="2:16">
      <c r="B186"/>
      <c r="C186"/>
      <c r="D186"/>
      <c r="E186"/>
      <c r="F186"/>
      <c r="G186"/>
      <c r="H186"/>
      <c r="I186"/>
      <c r="J186"/>
      <c r="K186"/>
      <c r="L186"/>
      <c r="M186"/>
      <c r="N186"/>
      <c r="O186"/>
      <c r="P186"/>
    </row>
    <row r="187" spans="2:16">
      <c r="B187"/>
      <c r="C187"/>
      <c r="D187"/>
      <c r="E187"/>
      <c r="F187"/>
      <c r="G187"/>
      <c r="H187"/>
      <c r="I187"/>
      <c r="J187"/>
      <c r="K187"/>
      <c r="L187"/>
      <c r="M187"/>
      <c r="N187"/>
      <c r="O187"/>
      <c r="P187"/>
    </row>
    <row r="188" spans="2:16">
      <c r="B188"/>
      <c r="C188"/>
      <c r="D188"/>
      <c r="E188"/>
      <c r="F188"/>
      <c r="G188"/>
      <c r="H188"/>
      <c r="I188"/>
      <c r="J188"/>
      <c r="K188"/>
      <c r="L188"/>
      <c r="M188"/>
      <c r="N188"/>
      <c r="O188"/>
      <c r="P188"/>
    </row>
    <row r="189" spans="2:16">
      <c r="B189"/>
      <c r="C189"/>
      <c r="D189"/>
      <c r="E189"/>
      <c r="F189"/>
      <c r="G189"/>
      <c r="H189"/>
      <c r="I189"/>
      <c r="J189"/>
      <c r="K189"/>
      <c r="L189"/>
      <c r="M189"/>
      <c r="N189"/>
      <c r="O189"/>
      <c r="P189"/>
    </row>
    <row r="190" spans="2:16">
      <c r="B190"/>
      <c r="C190"/>
      <c r="D190"/>
      <c r="E190"/>
      <c r="F190"/>
      <c r="G190"/>
      <c r="H190"/>
      <c r="I190"/>
      <c r="J190"/>
      <c r="K190"/>
      <c r="L190"/>
      <c r="M190"/>
      <c r="N190"/>
      <c r="O190"/>
      <c r="P190"/>
    </row>
    <row r="191" spans="2:16">
      <c r="B191"/>
      <c r="C191"/>
      <c r="D191"/>
      <c r="E191"/>
      <c r="F191"/>
      <c r="G191"/>
      <c r="H191"/>
      <c r="I191"/>
      <c r="J191"/>
      <c r="K191"/>
      <c r="L191"/>
      <c r="M191"/>
      <c r="N191"/>
      <c r="O191"/>
      <c r="P191"/>
    </row>
    <row r="192" spans="2:16">
      <c r="B192"/>
      <c r="C192"/>
      <c r="D192"/>
      <c r="E192"/>
      <c r="F192"/>
      <c r="G192"/>
      <c r="H192"/>
      <c r="I192"/>
      <c r="J192"/>
      <c r="K192"/>
      <c r="L192"/>
      <c r="M192"/>
      <c r="N192"/>
      <c r="O192"/>
      <c r="P192"/>
    </row>
    <row r="193" spans="2:16">
      <c r="B193"/>
      <c r="C193"/>
      <c r="D193"/>
      <c r="E193"/>
      <c r="F193"/>
      <c r="G193"/>
      <c r="H193"/>
      <c r="I193"/>
      <c r="J193"/>
      <c r="K193"/>
      <c r="L193"/>
      <c r="M193"/>
      <c r="N193"/>
      <c r="O193"/>
      <c r="P193"/>
    </row>
    <row r="194" spans="2:16">
      <c r="B194"/>
      <c r="C194"/>
      <c r="D194"/>
      <c r="E194"/>
      <c r="F194"/>
      <c r="G194"/>
      <c r="H194"/>
      <c r="I194"/>
      <c r="J194"/>
      <c r="K194"/>
      <c r="L194"/>
      <c r="M194"/>
      <c r="N194"/>
      <c r="O194"/>
      <c r="P194"/>
    </row>
    <row r="195" spans="2:16">
      <c r="B195"/>
      <c r="C195"/>
      <c r="D195"/>
      <c r="E195"/>
      <c r="F195"/>
      <c r="G195"/>
      <c r="H195"/>
      <c r="I195"/>
      <c r="J195"/>
      <c r="K195"/>
      <c r="L195"/>
      <c r="M195"/>
      <c r="N195"/>
      <c r="O195"/>
      <c r="P195"/>
    </row>
    <row r="196" spans="2:16">
      <c r="B196"/>
      <c r="C196"/>
      <c r="D196"/>
      <c r="E196"/>
      <c r="F196"/>
      <c r="G196"/>
      <c r="H196"/>
      <c r="I196"/>
      <c r="J196"/>
      <c r="K196"/>
      <c r="L196"/>
      <c r="M196"/>
      <c r="N196"/>
      <c r="O196"/>
      <c r="P196"/>
    </row>
    <row r="197" spans="2:16">
      <c r="B197"/>
      <c r="C197"/>
      <c r="D197"/>
      <c r="E197"/>
      <c r="F197"/>
      <c r="G197"/>
      <c r="H197"/>
      <c r="I197"/>
      <c r="J197"/>
      <c r="K197"/>
      <c r="L197"/>
      <c r="M197"/>
      <c r="N197"/>
      <c r="O197"/>
      <c r="P197"/>
    </row>
    <row r="198" spans="2:16">
      <c r="B198"/>
      <c r="C198"/>
      <c r="D198"/>
      <c r="E198"/>
      <c r="F198"/>
      <c r="G198"/>
      <c r="H198"/>
      <c r="I198"/>
      <c r="J198"/>
      <c r="K198"/>
      <c r="L198"/>
      <c r="M198"/>
      <c r="N198"/>
      <c r="O198"/>
      <c r="P198"/>
    </row>
    <row r="199" spans="2:16">
      <c r="B199"/>
      <c r="C199"/>
      <c r="D199"/>
      <c r="E199"/>
      <c r="F199"/>
      <c r="G199"/>
      <c r="H199"/>
      <c r="I199"/>
      <c r="J199"/>
      <c r="K199"/>
      <c r="L199"/>
      <c r="M199"/>
      <c r="N199"/>
      <c r="O199"/>
      <c r="P199"/>
    </row>
    <row r="200" spans="2:16">
      <c r="B200"/>
      <c r="C200"/>
      <c r="D200"/>
      <c r="E200"/>
      <c r="F200"/>
      <c r="G200"/>
      <c r="H200"/>
      <c r="I200"/>
      <c r="J200"/>
      <c r="K200"/>
      <c r="L200"/>
      <c r="M200"/>
      <c r="N200"/>
      <c r="O200"/>
      <c r="P200"/>
    </row>
    <row r="201" spans="2:16">
      <c r="B201"/>
      <c r="C201"/>
      <c r="D201"/>
      <c r="E201"/>
      <c r="F201"/>
      <c r="G201"/>
      <c r="H201"/>
      <c r="I201"/>
      <c r="J201"/>
      <c r="K201"/>
      <c r="L201"/>
      <c r="M201"/>
      <c r="N201"/>
      <c r="O201"/>
      <c r="P201"/>
    </row>
    <row r="202" spans="2:16">
      <c r="B202"/>
      <c r="C202"/>
      <c r="D202"/>
      <c r="E202"/>
      <c r="F202"/>
      <c r="G202"/>
      <c r="H202"/>
      <c r="I202"/>
      <c r="J202"/>
      <c r="K202"/>
      <c r="L202"/>
      <c r="M202"/>
      <c r="N202"/>
      <c r="O202"/>
      <c r="P202"/>
    </row>
    <row r="203" spans="2:16">
      <c r="B203"/>
      <c r="C203"/>
      <c r="D203"/>
      <c r="E203"/>
      <c r="F203"/>
      <c r="G203"/>
      <c r="H203"/>
      <c r="I203"/>
      <c r="J203"/>
      <c r="K203"/>
      <c r="L203"/>
      <c r="M203"/>
      <c r="N203"/>
      <c r="O203"/>
      <c r="P203"/>
    </row>
    <row r="204" spans="2:16">
      <c r="B204"/>
      <c r="C204"/>
      <c r="D204"/>
      <c r="E204"/>
      <c r="F204"/>
      <c r="G204"/>
      <c r="H204"/>
      <c r="I204"/>
      <c r="J204"/>
      <c r="K204"/>
      <c r="L204"/>
      <c r="M204"/>
      <c r="N204"/>
      <c r="O204"/>
      <c r="P204"/>
    </row>
    <row r="205" spans="2:16">
      <c r="B205"/>
      <c r="C205"/>
      <c r="D205"/>
      <c r="E205"/>
      <c r="F205"/>
      <c r="G205"/>
      <c r="H205"/>
      <c r="I205"/>
      <c r="J205"/>
      <c r="K205"/>
      <c r="L205"/>
      <c r="M205"/>
      <c r="N205"/>
      <c r="O205"/>
      <c r="P205"/>
    </row>
    <row r="206" spans="2:16">
      <c r="B206"/>
      <c r="C206"/>
      <c r="D206"/>
      <c r="E206"/>
      <c r="F206"/>
      <c r="G206"/>
      <c r="H206"/>
      <c r="I206"/>
      <c r="J206"/>
      <c r="K206"/>
      <c r="L206"/>
      <c r="M206"/>
      <c r="N206"/>
      <c r="O206"/>
      <c r="P206"/>
    </row>
    <row r="207" spans="2:16">
      <c r="B207"/>
      <c r="C207"/>
      <c r="D207"/>
      <c r="E207"/>
      <c r="F207"/>
      <c r="G207"/>
      <c r="H207"/>
      <c r="I207"/>
      <c r="J207"/>
      <c r="K207"/>
      <c r="L207"/>
      <c r="M207"/>
      <c r="N207"/>
      <c r="O207"/>
      <c r="P207"/>
    </row>
    <row r="208" spans="2:16">
      <c r="B208"/>
      <c r="C208"/>
      <c r="D208"/>
      <c r="E208"/>
      <c r="F208"/>
      <c r="G208"/>
      <c r="H208"/>
      <c r="I208"/>
      <c r="J208"/>
      <c r="K208"/>
      <c r="L208"/>
      <c r="M208"/>
      <c r="N208"/>
      <c r="O208"/>
      <c r="P208"/>
    </row>
    <row r="209" spans="2:16">
      <c r="B209"/>
      <c r="C209"/>
      <c r="D209"/>
      <c r="E209"/>
      <c r="F209"/>
      <c r="G209"/>
      <c r="H209"/>
      <c r="I209"/>
      <c r="J209"/>
      <c r="K209"/>
      <c r="L209"/>
      <c r="M209"/>
      <c r="N209"/>
      <c r="O209"/>
      <c r="P209"/>
    </row>
    <row r="210" spans="2:16">
      <c r="B210"/>
      <c r="C210"/>
      <c r="D210"/>
      <c r="E210"/>
      <c r="F210"/>
      <c r="G210"/>
      <c r="H210"/>
      <c r="I210"/>
      <c r="J210"/>
      <c r="K210"/>
      <c r="L210"/>
      <c r="M210"/>
      <c r="N210"/>
      <c r="O210"/>
      <c r="P210"/>
    </row>
    <row r="211" spans="2:16">
      <c r="B211"/>
      <c r="C211"/>
      <c r="D211"/>
      <c r="E211"/>
      <c r="F211"/>
      <c r="G211"/>
      <c r="H211"/>
      <c r="I211"/>
      <c r="J211"/>
      <c r="K211"/>
      <c r="L211"/>
      <c r="M211"/>
      <c r="N211"/>
      <c r="O211"/>
      <c r="P211"/>
    </row>
    <row r="212" spans="2:16">
      <c r="B212"/>
      <c r="C212"/>
      <c r="D212"/>
      <c r="E212"/>
      <c r="F212"/>
      <c r="G212"/>
      <c r="H212"/>
      <c r="I212"/>
      <c r="J212"/>
      <c r="K212"/>
      <c r="L212"/>
      <c r="M212"/>
      <c r="N212"/>
      <c r="O212"/>
      <c r="P212"/>
    </row>
    <row r="213" spans="2:16">
      <c r="B213"/>
      <c r="C213"/>
      <c r="D213"/>
      <c r="E213"/>
      <c r="F213"/>
      <c r="G213"/>
      <c r="H213"/>
      <c r="I213"/>
      <c r="J213"/>
      <c r="K213"/>
      <c r="L213"/>
      <c r="M213"/>
      <c r="N213"/>
      <c r="O213"/>
      <c r="P213"/>
    </row>
    <row r="214" spans="2:16">
      <c r="B214"/>
      <c r="C214"/>
      <c r="D214"/>
      <c r="E214"/>
      <c r="F214"/>
      <c r="G214"/>
      <c r="H214"/>
      <c r="I214"/>
      <c r="J214"/>
      <c r="K214"/>
      <c r="L214"/>
      <c r="M214"/>
      <c r="N214"/>
      <c r="O214"/>
      <c r="P214"/>
    </row>
    <row r="215" spans="2:16">
      <c r="B215"/>
      <c r="C215"/>
      <c r="D215"/>
      <c r="E215"/>
      <c r="F215"/>
      <c r="G215"/>
      <c r="H215"/>
      <c r="I215"/>
      <c r="J215"/>
      <c r="K215"/>
      <c r="L215"/>
      <c r="M215"/>
      <c r="N215"/>
      <c r="O215"/>
      <c r="P215"/>
    </row>
    <row r="216" spans="2:16">
      <c r="B216"/>
      <c r="C216"/>
      <c r="D216"/>
      <c r="E216"/>
      <c r="F216"/>
      <c r="G216"/>
      <c r="H216"/>
      <c r="I216"/>
      <c r="J216"/>
      <c r="K216"/>
      <c r="L216"/>
      <c r="M216"/>
      <c r="N216"/>
      <c r="O216"/>
      <c r="P216"/>
    </row>
    <row r="217" spans="2:16">
      <c r="B217"/>
      <c r="C217"/>
      <c r="D217"/>
      <c r="E217"/>
      <c r="F217"/>
      <c r="G217"/>
      <c r="H217"/>
      <c r="I217"/>
      <c r="J217"/>
      <c r="K217"/>
      <c r="L217"/>
      <c r="M217"/>
      <c r="N217"/>
      <c r="O217"/>
      <c r="P217"/>
    </row>
    <row r="218" spans="2:16">
      <c r="B218"/>
      <c r="C218"/>
      <c r="D218"/>
      <c r="E218"/>
      <c r="F218"/>
      <c r="G218"/>
      <c r="H218"/>
      <c r="I218"/>
      <c r="J218"/>
      <c r="K218"/>
      <c r="L218"/>
      <c r="M218"/>
      <c r="N218"/>
      <c r="O218"/>
      <c r="P218"/>
    </row>
    <row r="219" spans="2:16">
      <c r="B219"/>
      <c r="C219"/>
      <c r="D219"/>
      <c r="E219"/>
      <c r="F219"/>
      <c r="G219"/>
      <c r="H219"/>
      <c r="I219"/>
      <c r="J219"/>
      <c r="K219"/>
      <c r="L219"/>
      <c r="M219"/>
      <c r="N219"/>
      <c r="O219"/>
      <c r="P219"/>
    </row>
    <row r="220" spans="2:16">
      <c r="B220"/>
      <c r="C220"/>
      <c r="D220"/>
      <c r="E220"/>
      <c r="F220"/>
      <c r="G220"/>
      <c r="H220"/>
      <c r="I220"/>
      <c r="J220"/>
      <c r="K220"/>
      <c r="L220"/>
      <c r="M220"/>
      <c r="N220"/>
      <c r="O220"/>
      <c r="P220"/>
    </row>
    <row r="221" spans="2:16">
      <c r="B221"/>
      <c r="C221"/>
      <c r="D221"/>
      <c r="E221"/>
      <c r="F221"/>
      <c r="G221"/>
      <c r="H221"/>
      <c r="I221"/>
      <c r="J221"/>
      <c r="K221"/>
      <c r="L221"/>
      <c r="M221"/>
      <c r="N221"/>
      <c r="O221"/>
      <c r="P221"/>
    </row>
    <row r="222" spans="2:16">
      <c r="B222"/>
      <c r="C222"/>
      <c r="D222"/>
      <c r="E222"/>
      <c r="F222"/>
      <c r="G222"/>
      <c r="H222"/>
      <c r="I222"/>
      <c r="J222"/>
      <c r="K222"/>
      <c r="L222"/>
      <c r="M222"/>
      <c r="N222"/>
      <c r="O222"/>
      <c r="P222"/>
    </row>
    <row r="223" spans="2:16">
      <c r="B223"/>
      <c r="C223"/>
      <c r="D223"/>
      <c r="E223"/>
      <c r="F223"/>
      <c r="G223"/>
      <c r="H223"/>
      <c r="I223"/>
      <c r="J223"/>
      <c r="K223"/>
      <c r="L223"/>
      <c r="M223"/>
      <c r="N223"/>
      <c r="O223"/>
      <c r="P223"/>
    </row>
    <row r="224" spans="2:16">
      <c r="B224"/>
      <c r="C224"/>
      <c r="D224"/>
      <c r="E224"/>
      <c r="F224"/>
      <c r="G224"/>
      <c r="H224"/>
      <c r="I224"/>
      <c r="J224"/>
      <c r="K224"/>
      <c r="L224"/>
      <c r="M224"/>
      <c r="N224"/>
      <c r="O224"/>
      <c r="P224"/>
    </row>
    <row r="225" spans="2:16">
      <c r="B225"/>
      <c r="C225"/>
      <c r="D225"/>
      <c r="E225"/>
      <c r="F225"/>
      <c r="G225"/>
      <c r="H225"/>
      <c r="I225"/>
      <c r="J225"/>
      <c r="K225"/>
      <c r="L225"/>
      <c r="M225"/>
      <c r="N225"/>
      <c r="O225"/>
      <c r="P225"/>
    </row>
    <row r="226" spans="2:16">
      <c r="B226"/>
      <c r="C226"/>
      <c r="D226"/>
      <c r="E226"/>
      <c r="F226"/>
      <c r="G226"/>
      <c r="H226"/>
      <c r="I226"/>
      <c r="J226"/>
      <c r="K226"/>
      <c r="L226"/>
      <c r="M226"/>
      <c r="N226"/>
      <c r="O226"/>
      <c r="P226"/>
    </row>
    <row r="227" spans="2:16">
      <c r="B227"/>
      <c r="C227"/>
      <c r="D227"/>
      <c r="E227"/>
      <c r="F227"/>
      <c r="G227"/>
      <c r="H227"/>
      <c r="I227"/>
      <c r="J227"/>
      <c r="K227"/>
      <c r="L227"/>
      <c r="M227"/>
      <c r="N227"/>
      <c r="O227"/>
      <c r="P227"/>
    </row>
    <row r="228" spans="2:16">
      <c r="B228"/>
      <c r="C228"/>
      <c r="D228"/>
      <c r="E228"/>
      <c r="F228"/>
      <c r="G228"/>
      <c r="H228"/>
      <c r="I228"/>
      <c r="J228"/>
      <c r="K228"/>
      <c r="L228"/>
      <c r="M228"/>
      <c r="N228"/>
      <c r="O228"/>
      <c r="P228"/>
    </row>
    <row r="229" spans="2:16">
      <c r="B229"/>
      <c r="C229"/>
      <c r="D229"/>
      <c r="E229"/>
      <c r="F229"/>
      <c r="G229"/>
      <c r="H229"/>
      <c r="I229"/>
      <c r="J229"/>
      <c r="K229"/>
      <c r="L229"/>
      <c r="M229"/>
      <c r="N229"/>
      <c r="O229"/>
      <c r="P229"/>
    </row>
    <row r="230" spans="2:16">
      <c r="B230"/>
      <c r="C230"/>
      <c r="D230"/>
      <c r="E230"/>
      <c r="F230"/>
      <c r="G230"/>
      <c r="H230"/>
      <c r="I230"/>
      <c r="J230"/>
      <c r="K230"/>
      <c r="L230"/>
      <c r="M230"/>
      <c r="N230"/>
      <c r="O230"/>
      <c r="P230"/>
    </row>
    <row r="231" spans="2:16">
      <c r="B231"/>
      <c r="C231"/>
      <c r="D231"/>
      <c r="E231"/>
      <c r="F231"/>
      <c r="G231"/>
      <c r="H231"/>
      <c r="I231"/>
      <c r="J231"/>
      <c r="K231"/>
      <c r="L231"/>
      <c r="M231"/>
      <c r="N231"/>
      <c r="O231"/>
      <c r="P231"/>
    </row>
    <row r="232" spans="2:16">
      <c r="B232"/>
      <c r="C232"/>
      <c r="D232"/>
      <c r="E232"/>
      <c r="F232"/>
      <c r="G232"/>
      <c r="H232"/>
      <c r="I232"/>
      <c r="J232"/>
      <c r="K232"/>
      <c r="L232"/>
      <c r="M232"/>
      <c r="N232"/>
      <c r="O232"/>
      <c r="P232"/>
    </row>
    <row r="233" spans="2:16">
      <c r="B233"/>
      <c r="C233"/>
      <c r="D233"/>
      <c r="E233"/>
      <c r="F233"/>
      <c r="G233"/>
      <c r="H233"/>
      <c r="I233"/>
      <c r="J233"/>
      <c r="K233"/>
      <c r="L233"/>
      <c r="M233"/>
      <c r="N233"/>
      <c r="O233"/>
      <c r="P233"/>
    </row>
    <row r="234" spans="2:16">
      <c r="B234"/>
      <c r="C234"/>
      <c r="D234"/>
      <c r="E234"/>
      <c r="F234"/>
      <c r="G234"/>
      <c r="H234"/>
      <c r="I234"/>
      <c r="J234"/>
      <c r="K234"/>
      <c r="L234"/>
      <c r="M234"/>
      <c r="N234"/>
      <c r="O234"/>
      <c r="P234"/>
    </row>
    <row r="235" spans="2:16">
      <c r="B235"/>
      <c r="C235"/>
      <c r="D235"/>
      <c r="E235"/>
      <c r="F235"/>
      <c r="G235"/>
      <c r="H235"/>
      <c r="I235"/>
      <c r="J235"/>
      <c r="K235"/>
      <c r="L235"/>
      <c r="M235"/>
      <c r="N235"/>
      <c r="O235"/>
      <c r="P235"/>
    </row>
    <row r="236" spans="2:16">
      <c r="B236"/>
      <c r="C236"/>
      <c r="D236"/>
      <c r="E236"/>
      <c r="F236"/>
      <c r="G236"/>
      <c r="H236"/>
      <c r="I236"/>
      <c r="J236"/>
      <c r="K236"/>
      <c r="L236"/>
      <c r="M236"/>
      <c r="N236"/>
      <c r="O236"/>
      <c r="P236"/>
    </row>
    <row r="237" spans="2:16">
      <c r="B237"/>
      <c r="C237"/>
      <c r="D237"/>
      <c r="E237"/>
      <c r="F237"/>
      <c r="G237"/>
      <c r="H237"/>
      <c r="I237"/>
      <c r="J237"/>
      <c r="K237"/>
      <c r="L237"/>
      <c r="M237"/>
      <c r="N237"/>
      <c r="O237"/>
      <c r="P237"/>
    </row>
    <row r="238" spans="2:16">
      <c r="B238"/>
      <c r="C238"/>
      <c r="D238"/>
      <c r="E238"/>
      <c r="F238"/>
      <c r="G238"/>
      <c r="H238"/>
      <c r="I238"/>
      <c r="J238"/>
      <c r="K238"/>
      <c r="L238"/>
      <c r="M238"/>
      <c r="N238"/>
      <c r="O238"/>
      <c r="P238"/>
    </row>
    <row r="239" spans="2:16">
      <c r="B239"/>
      <c r="C239"/>
      <c r="D239"/>
      <c r="E239"/>
      <c r="F239"/>
      <c r="G239"/>
      <c r="H239"/>
      <c r="I239"/>
      <c r="J239"/>
      <c r="K239"/>
      <c r="L239"/>
      <c r="M239"/>
      <c r="N239"/>
      <c r="O239"/>
      <c r="P239"/>
    </row>
    <row r="240" spans="2:16">
      <c r="B240"/>
      <c r="C240"/>
      <c r="D240"/>
      <c r="E240"/>
      <c r="F240"/>
      <c r="G240"/>
      <c r="H240"/>
      <c r="I240"/>
      <c r="J240"/>
      <c r="K240"/>
      <c r="L240"/>
      <c r="M240"/>
      <c r="N240"/>
      <c r="O240"/>
      <c r="P240"/>
    </row>
    <row r="241" spans="2:16">
      <c r="B241"/>
      <c r="C241"/>
      <c r="D241"/>
      <c r="E241"/>
      <c r="F241"/>
      <c r="G241"/>
      <c r="H241"/>
      <c r="I241"/>
      <c r="J241"/>
      <c r="K241"/>
      <c r="L241"/>
      <c r="M241"/>
      <c r="N241"/>
      <c r="O241"/>
      <c r="P241"/>
    </row>
    <row r="242" spans="2:16">
      <c r="B242"/>
      <c r="C242"/>
      <c r="D242"/>
      <c r="E242"/>
      <c r="F242"/>
      <c r="G242"/>
      <c r="H242"/>
      <c r="I242"/>
      <c r="J242"/>
      <c r="K242"/>
      <c r="L242"/>
      <c r="M242"/>
      <c r="N242"/>
      <c r="O242"/>
      <c r="P242"/>
    </row>
    <row r="243" spans="2:16">
      <c r="B243"/>
      <c r="C243"/>
      <c r="D243"/>
      <c r="E243"/>
      <c r="F243"/>
      <c r="G243"/>
      <c r="H243"/>
      <c r="I243"/>
      <c r="J243"/>
      <c r="K243"/>
      <c r="L243"/>
      <c r="M243"/>
      <c r="N243"/>
      <c r="O243"/>
      <c r="P243"/>
    </row>
    <row r="244" spans="2:16">
      <c r="B244"/>
      <c r="C244"/>
      <c r="D244"/>
      <c r="E244"/>
      <c r="F244"/>
      <c r="G244"/>
      <c r="H244"/>
      <c r="I244"/>
      <c r="J244"/>
      <c r="K244"/>
      <c r="L244"/>
      <c r="M244"/>
      <c r="N244"/>
      <c r="O244"/>
      <c r="P244"/>
    </row>
    <row r="245" spans="2:16">
      <c r="B245"/>
      <c r="C245"/>
      <c r="D245"/>
      <c r="E245"/>
      <c r="F245"/>
      <c r="G245"/>
      <c r="H245"/>
      <c r="I245"/>
      <c r="J245"/>
      <c r="K245"/>
      <c r="L245"/>
      <c r="M245"/>
      <c r="N245"/>
      <c r="O245"/>
      <c r="P245"/>
    </row>
    <row r="246" spans="2:16">
      <c r="B246"/>
      <c r="C246"/>
      <c r="D246"/>
      <c r="E246"/>
      <c r="F246"/>
      <c r="G246"/>
      <c r="H246"/>
      <c r="I246"/>
      <c r="J246"/>
      <c r="K246"/>
      <c r="L246"/>
      <c r="M246"/>
      <c r="N246"/>
      <c r="O246"/>
      <c r="P246"/>
    </row>
    <row r="247" spans="2:16">
      <c r="B247"/>
      <c r="C247"/>
      <c r="D247"/>
      <c r="E247"/>
      <c r="F247"/>
      <c r="G247"/>
      <c r="H247"/>
      <c r="I247"/>
      <c r="J247"/>
      <c r="K247"/>
      <c r="L247"/>
      <c r="M247"/>
      <c r="N247"/>
      <c r="O247"/>
      <c r="P247"/>
    </row>
    <row r="248" spans="2:16">
      <c r="B248"/>
      <c r="C248"/>
      <c r="D248"/>
      <c r="E248"/>
      <c r="F248"/>
      <c r="G248"/>
      <c r="H248"/>
      <c r="I248"/>
      <c r="J248"/>
      <c r="K248"/>
      <c r="L248"/>
      <c r="M248"/>
      <c r="N248"/>
      <c r="O248"/>
      <c r="P248"/>
    </row>
    <row r="249" spans="2:16">
      <c r="B249"/>
      <c r="C249"/>
      <c r="D249"/>
      <c r="E249"/>
      <c r="F249"/>
      <c r="G249"/>
      <c r="H249"/>
      <c r="I249"/>
      <c r="J249"/>
      <c r="K249"/>
      <c r="L249"/>
      <c r="M249"/>
      <c r="N249"/>
      <c r="O249"/>
      <c r="P249"/>
    </row>
    <row r="250" spans="2:16">
      <c r="B250"/>
      <c r="C250"/>
      <c r="D250"/>
      <c r="E250"/>
      <c r="F250"/>
      <c r="G250"/>
      <c r="H250"/>
      <c r="I250"/>
      <c r="J250"/>
      <c r="K250"/>
      <c r="L250"/>
      <c r="M250"/>
      <c r="N250"/>
      <c r="O250"/>
      <c r="P250"/>
    </row>
    <row r="251" spans="2:16">
      <c r="B251"/>
      <c r="C251"/>
      <c r="D251"/>
      <c r="E251"/>
      <c r="F251"/>
      <c r="G251"/>
      <c r="H251"/>
      <c r="I251"/>
      <c r="J251"/>
      <c r="K251"/>
      <c r="L251"/>
      <c r="M251"/>
      <c r="N251"/>
      <c r="O251"/>
      <c r="P251"/>
    </row>
    <row r="252" spans="2:16">
      <c r="B252"/>
      <c r="C252"/>
      <c r="D252"/>
      <c r="E252"/>
      <c r="F252"/>
      <c r="G252"/>
      <c r="H252"/>
      <c r="I252"/>
      <c r="J252"/>
      <c r="K252"/>
      <c r="L252"/>
      <c r="M252"/>
      <c r="N252"/>
      <c r="O252"/>
      <c r="P252"/>
    </row>
    <row r="253" spans="2:16">
      <c r="B253"/>
      <c r="C253"/>
      <c r="D253"/>
      <c r="E253"/>
      <c r="F253"/>
      <c r="G253"/>
      <c r="H253"/>
      <c r="I253"/>
      <c r="J253"/>
      <c r="K253"/>
      <c r="L253"/>
      <c r="M253"/>
      <c r="N253"/>
      <c r="O253"/>
      <c r="P253"/>
    </row>
    <row r="254" spans="2:16">
      <c r="B254"/>
      <c r="C254"/>
      <c r="D254"/>
      <c r="E254"/>
      <c r="F254"/>
      <c r="G254"/>
      <c r="H254"/>
      <c r="I254"/>
      <c r="J254"/>
      <c r="K254"/>
      <c r="L254"/>
      <c r="M254"/>
      <c r="N254"/>
      <c r="O254"/>
      <c r="P254"/>
    </row>
    <row r="255" spans="2:16">
      <c r="B255"/>
      <c r="C255"/>
      <c r="D255"/>
      <c r="E255"/>
      <c r="F255"/>
      <c r="G255"/>
      <c r="H255"/>
      <c r="I255"/>
      <c r="J255"/>
      <c r="K255"/>
      <c r="L255"/>
      <c r="M255"/>
      <c r="N255"/>
      <c r="O255"/>
      <c r="P255"/>
    </row>
    <row r="256" spans="2:16">
      <c r="B256"/>
      <c r="C256"/>
      <c r="D256"/>
      <c r="E256"/>
      <c r="F256"/>
      <c r="G256"/>
      <c r="H256"/>
      <c r="I256"/>
      <c r="J256"/>
      <c r="K256"/>
      <c r="L256"/>
      <c r="M256"/>
      <c r="N256"/>
      <c r="O256"/>
      <c r="P256"/>
    </row>
    <row r="257" spans="2:16">
      <c r="B257"/>
      <c r="C257"/>
      <c r="D257"/>
      <c r="E257"/>
      <c r="F257"/>
      <c r="G257"/>
      <c r="H257"/>
      <c r="I257"/>
      <c r="J257"/>
      <c r="K257"/>
      <c r="L257"/>
      <c r="M257"/>
      <c r="N257"/>
      <c r="O257"/>
      <c r="P257"/>
    </row>
    <row r="258" spans="2:16">
      <c r="B258"/>
      <c r="C258"/>
      <c r="D258"/>
      <c r="E258"/>
      <c r="F258"/>
      <c r="G258"/>
      <c r="H258"/>
      <c r="I258"/>
      <c r="J258"/>
      <c r="K258"/>
      <c r="L258"/>
      <c r="M258"/>
      <c r="N258"/>
      <c r="O258"/>
      <c r="P258"/>
    </row>
    <row r="259" spans="2:16">
      <c r="B259"/>
      <c r="C259"/>
      <c r="D259"/>
      <c r="E259"/>
      <c r="F259"/>
      <c r="G259"/>
      <c r="H259"/>
      <c r="I259"/>
      <c r="J259"/>
      <c r="K259"/>
      <c r="L259"/>
      <c r="M259"/>
      <c r="N259"/>
      <c r="O259"/>
      <c r="P259"/>
    </row>
    <row r="260" spans="2:16">
      <c r="B260"/>
      <c r="C260"/>
      <c r="D260"/>
      <c r="E260"/>
      <c r="F260"/>
      <c r="G260"/>
      <c r="H260"/>
      <c r="I260"/>
      <c r="J260"/>
      <c r="K260"/>
      <c r="L260"/>
      <c r="M260"/>
      <c r="N260"/>
      <c r="O260"/>
      <c r="P260"/>
    </row>
    <row r="261" spans="2:16">
      <c r="B261"/>
      <c r="C261"/>
      <c r="D261"/>
      <c r="E261"/>
      <c r="F261"/>
      <c r="G261"/>
      <c r="H261"/>
      <c r="I261"/>
      <c r="J261"/>
      <c r="K261"/>
      <c r="L261"/>
      <c r="M261"/>
      <c r="N261"/>
      <c r="O261"/>
      <c r="P261"/>
    </row>
    <row r="262" spans="2:16">
      <c r="B262"/>
      <c r="C262"/>
      <c r="D262"/>
      <c r="E262"/>
      <c r="F262"/>
      <c r="G262"/>
      <c r="H262"/>
      <c r="I262"/>
      <c r="J262"/>
      <c r="K262"/>
      <c r="L262"/>
      <c r="M262"/>
      <c r="N262"/>
      <c r="O262"/>
      <c r="P262"/>
    </row>
    <row r="263" spans="2:16">
      <c r="B263"/>
      <c r="C263"/>
      <c r="D263"/>
      <c r="E263"/>
      <c r="F263"/>
      <c r="G263"/>
      <c r="H263"/>
      <c r="I263"/>
      <c r="J263"/>
      <c r="K263"/>
      <c r="L263"/>
      <c r="M263"/>
      <c r="N263"/>
      <c r="O263"/>
      <c r="P263"/>
    </row>
    <row r="264" spans="2:16">
      <c r="B264"/>
      <c r="C264"/>
      <c r="D264"/>
      <c r="E264"/>
      <c r="F264"/>
      <c r="G264"/>
      <c r="H264"/>
      <c r="I264"/>
      <c r="J264"/>
      <c r="K264"/>
      <c r="L264"/>
      <c r="M264"/>
      <c r="N264"/>
      <c r="O264"/>
      <c r="P264"/>
    </row>
    <row r="265" spans="2:16">
      <c r="B265"/>
      <c r="C265"/>
      <c r="D265"/>
      <c r="E265"/>
      <c r="F265"/>
      <c r="G265"/>
      <c r="H265"/>
      <c r="I265"/>
      <c r="J265"/>
      <c r="K265"/>
      <c r="L265"/>
      <c r="M265"/>
      <c r="N265"/>
      <c r="O265"/>
      <c r="P265"/>
    </row>
    <row r="266" spans="2:16">
      <c r="B266"/>
      <c r="C266"/>
      <c r="D266"/>
      <c r="E266"/>
      <c r="F266"/>
      <c r="G266"/>
      <c r="H266"/>
      <c r="I266"/>
      <c r="J266"/>
      <c r="K266"/>
      <c r="L266"/>
      <c r="M266"/>
      <c r="N266"/>
      <c r="O266"/>
      <c r="P266"/>
    </row>
    <row r="267" spans="2:16">
      <c r="B267"/>
      <c r="C267"/>
      <c r="D267"/>
      <c r="E267"/>
      <c r="F267"/>
      <c r="G267"/>
      <c r="H267"/>
      <c r="I267"/>
      <c r="J267"/>
      <c r="K267"/>
      <c r="L267"/>
      <c r="M267"/>
      <c r="N267"/>
      <c r="O267"/>
      <c r="P267"/>
    </row>
    <row r="268" spans="2:16">
      <c r="B268"/>
      <c r="C268"/>
      <c r="D268"/>
      <c r="E268"/>
      <c r="F268"/>
      <c r="G268"/>
      <c r="H268"/>
      <c r="I268"/>
      <c r="J268"/>
      <c r="K268"/>
      <c r="L268"/>
      <c r="M268"/>
      <c r="N268"/>
      <c r="O268"/>
      <c r="P268"/>
    </row>
    <row r="269" spans="2:16">
      <c r="B269"/>
      <c r="C269"/>
      <c r="D269"/>
      <c r="E269"/>
      <c r="F269"/>
      <c r="G269"/>
      <c r="H269"/>
      <c r="I269"/>
      <c r="J269"/>
      <c r="K269"/>
      <c r="L269"/>
      <c r="M269"/>
      <c r="N269"/>
      <c r="O269"/>
      <c r="P269"/>
    </row>
    <row r="270" spans="2:16">
      <c r="B270"/>
      <c r="C270"/>
      <c r="D270"/>
      <c r="E270"/>
      <c r="F270"/>
      <c r="G270"/>
      <c r="H270"/>
      <c r="I270"/>
      <c r="J270"/>
      <c r="K270"/>
      <c r="L270"/>
      <c r="M270"/>
      <c r="N270"/>
      <c r="O270"/>
      <c r="P270"/>
    </row>
    <row r="271" spans="2:16">
      <c r="B271"/>
      <c r="C271"/>
      <c r="D271"/>
      <c r="E271"/>
      <c r="F271"/>
      <c r="G271"/>
      <c r="H271"/>
      <c r="I271"/>
      <c r="J271"/>
      <c r="K271"/>
      <c r="L271"/>
      <c r="M271"/>
      <c r="N271"/>
      <c r="O271"/>
      <c r="P271"/>
    </row>
    <row r="272" spans="2:16">
      <c r="B272"/>
      <c r="C272"/>
      <c r="D272"/>
      <c r="E272"/>
      <c r="F272"/>
      <c r="G272"/>
      <c r="H272"/>
      <c r="I272"/>
      <c r="J272"/>
      <c r="K272"/>
      <c r="L272"/>
      <c r="M272"/>
      <c r="N272"/>
      <c r="O272"/>
      <c r="P272"/>
    </row>
    <row r="273" spans="2:16">
      <c r="B273"/>
      <c r="C273"/>
      <c r="D273"/>
      <c r="E273"/>
      <c r="F273"/>
      <c r="G273"/>
      <c r="H273"/>
      <c r="I273"/>
      <c r="J273"/>
      <c r="K273"/>
      <c r="L273"/>
      <c r="M273"/>
      <c r="N273"/>
      <c r="O273"/>
      <c r="P273"/>
    </row>
    <row r="274" spans="2:16">
      <c r="B274"/>
      <c r="C274"/>
      <c r="D274"/>
      <c r="E274"/>
      <c r="F274"/>
      <c r="G274"/>
      <c r="H274"/>
      <c r="I274"/>
      <c r="J274"/>
      <c r="K274"/>
      <c r="L274"/>
      <c r="M274"/>
      <c r="N274"/>
      <c r="O274"/>
      <c r="P274"/>
    </row>
    <row r="275" spans="2:16">
      <c r="B275"/>
      <c r="C275"/>
      <c r="D275"/>
      <c r="E275"/>
      <c r="F275"/>
      <c r="G275"/>
      <c r="H275"/>
      <c r="I275"/>
      <c r="J275"/>
      <c r="K275"/>
      <c r="L275"/>
      <c r="M275"/>
      <c r="N275"/>
      <c r="O275"/>
      <c r="P275"/>
    </row>
    <row r="276" spans="2:16">
      <c r="B276"/>
      <c r="C276"/>
      <c r="D276"/>
      <c r="E276"/>
      <c r="F276"/>
      <c r="G276"/>
      <c r="H276"/>
      <c r="I276"/>
      <c r="J276"/>
      <c r="K276"/>
      <c r="L276"/>
      <c r="M276"/>
      <c r="N276"/>
      <c r="O276"/>
      <c r="P276"/>
    </row>
    <row r="277" spans="2:16">
      <c r="B277"/>
      <c r="C277"/>
      <c r="D277"/>
      <c r="E277"/>
      <c r="F277"/>
      <c r="G277"/>
      <c r="H277"/>
      <c r="I277"/>
      <c r="J277"/>
      <c r="K277"/>
      <c r="L277"/>
      <c r="M277"/>
      <c r="N277"/>
      <c r="O277"/>
      <c r="P277"/>
    </row>
    <row r="278" spans="2:16">
      <c r="B278"/>
      <c r="C278"/>
      <c r="D278"/>
      <c r="E278"/>
      <c r="F278"/>
      <c r="G278"/>
      <c r="H278"/>
      <c r="I278"/>
      <c r="J278"/>
      <c r="K278"/>
      <c r="L278"/>
      <c r="M278"/>
      <c r="N278"/>
      <c r="O278"/>
      <c r="P278"/>
    </row>
    <row r="279" spans="2:16">
      <c r="B279"/>
      <c r="C279"/>
      <c r="D279"/>
      <c r="E279"/>
      <c r="F279"/>
      <c r="G279"/>
      <c r="H279"/>
      <c r="I279"/>
      <c r="J279"/>
      <c r="K279"/>
      <c r="L279"/>
      <c r="M279"/>
      <c r="N279"/>
      <c r="O279"/>
      <c r="P279"/>
    </row>
    <row r="280" spans="2:16">
      <c r="B280"/>
      <c r="C280"/>
      <c r="D280"/>
      <c r="E280"/>
      <c r="F280"/>
      <c r="G280"/>
      <c r="H280"/>
      <c r="I280"/>
      <c r="J280"/>
      <c r="K280"/>
      <c r="L280"/>
      <c r="M280"/>
      <c r="N280"/>
      <c r="O280"/>
      <c r="P280"/>
    </row>
    <row r="281" spans="2:16">
      <c r="B281"/>
      <c r="C281"/>
      <c r="D281"/>
      <c r="E281"/>
      <c r="F281"/>
      <c r="G281"/>
      <c r="H281"/>
      <c r="I281"/>
      <c r="J281"/>
      <c r="K281"/>
      <c r="L281"/>
      <c r="M281"/>
      <c r="N281"/>
      <c r="O281"/>
      <c r="P281"/>
    </row>
    <row r="282" spans="2:16">
      <c r="B282"/>
      <c r="C282"/>
      <c r="D282"/>
      <c r="E282"/>
      <c r="F282"/>
      <c r="G282"/>
      <c r="H282"/>
      <c r="I282"/>
      <c r="J282"/>
      <c r="K282"/>
      <c r="L282"/>
      <c r="M282"/>
      <c r="N282"/>
      <c r="O282"/>
      <c r="P282"/>
    </row>
    <row r="283" spans="2:16">
      <c r="B283"/>
      <c r="C283"/>
      <c r="D283"/>
      <c r="E283"/>
      <c r="F283"/>
      <c r="G283"/>
      <c r="H283"/>
      <c r="I283"/>
      <c r="J283"/>
      <c r="K283"/>
      <c r="L283"/>
      <c r="M283"/>
      <c r="N283"/>
      <c r="O283"/>
      <c r="P283"/>
    </row>
    <row r="284" spans="2:16">
      <c r="B284"/>
      <c r="C284"/>
      <c r="D284"/>
      <c r="E284"/>
      <c r="F284"/>
      <c r="G284"/>
      <c r="H284"/>
      <c r="I284"/>
      <c r="J284"/>
      <c r="K284"/>
      <c r="L284"/>
      <c r="M284"/>
      <c r="N284"/>
      <c r="O284"/>
      <c r="P284"/>
    </row>
    <row r="285" spans="2:16">
      <c r="B285"/>
      <c r="C285"/>
      <c r="D285"/>
      <c r="E285"/>
      <c r="F285"/>
      <c r="G285"/>
      <c r="H285"/>
      <c r="I285"/>
      <c r="J285"/>
      <c r="K285"/>
      <c r="L285"/>
      <c r="M285"/>
      <c r="N285"/>
      <c r="O285"/>
      <c r="P285"/>
    </row>
    <row r="286" spans="2:16">
      <c r="B286"/>
      <c r="C286"/>
      <c r="D286"/>
      <c r="E286"/>
      <c r="F286"/>
      <c r="G286"/>
      <c r="H286"/>
      <c r="I286"/>
      <c r="J286"/>
      <c r="K286"/>
      <c r="L286"/>
      <c r="M286"/>
      <c r="N286"/>
      <c r="O286"/>
      <c r="P286"/>
    </row>
    <row r="287" spans="2:16">
      <c r="B287"/>
      <c r="C287"/>
      <c r="D287"/>
      <c r="E287"/>
      <c r="F287"/>
      <c r="G287"/>
      <c r="H287"/>
      <c r="I287"/>
      <c r="J287"/>
      <c r="K287"/>
      <c r="L287"/>
      <c r="M287"/>
      <c r="N287"/>
      <c r="O287"/>
      <c r="P287"/>
    </row>
    <row r="288" spans="2:16">
      <c r="B288"/>
      <c r="C288"/>
      <c r="D288"/>
      <c r="E288"/>
      <c r="F288"/>
      <c r="G288"/>
      <c r="H288"/>
      <c r="I288"/>
      <c r="J288"/>
      <c r="K288"/>
      <c r="L288"/>
      <c r="M288"/>
      <c r="N288"/>
      <c r="O288"/>
      <c r="P288"/>
    </row>
    <row r="289" spans="2:16">
      <c r="B289"/>
      <c r="C289"/>
      <c r="D289"/>
      <c r="E289"/>
      <c r="F289"/>
      <c r="G289"/>
      <c r="H289"/>
      <c r="I289"/>
      <c r="J289"/>
      <c r="K289"/>
      <c r="L289"/>
      <c r="M289"/>
      <c r="N289"/>
      <c r="O289"/>
      <c r="P289"/>
    </row>
    <row r="290" spans="2:16">
      <c r="B290"/>
      <c r="C290"/>
      <c r="D290"/>
      <c r="E290"/>
      <c r="F290"/>
      <c r="G290"/>
      <c r="H290"/>
      <c r="I290"/>
      <c r="J290"/>
      <c r="K290"/>
      <c r="L290"/>
      <c r="M290"/>
      <c r="N290"/>
      <c r="O290"/>
      <c r="P290"/>
    </row>
    <row r="291" spans="2:16">
      <c r="B291"/>
      <c r="C291"/>
      <c r="D291"/>
      <c r="E291"/>
      <c r="F291"/>
      <c r="G291"/>
      <c r="H291"/>
      <c r="I291"/>
      <c r="J291"/>
      <c r="K291"/>
      <c r="L291"/>
      <c r="M291"/>
      <c r="N291"/>
      <c r="O291"/>
      <c r="P291"/>
    </row>
    <row r="292" spans="2:16">
      <c r="B292"/>
      <c r="C292"/>
      <c r="D292"/>
      <c r="E292"/>
      <c r="F292"/>
      <c r="G292"/>
      <c r="H292"/>
      <c r="I292"/>
      <c r="J292"/>
      <c r="K292"/>
      <c r="L292"/>
      <c r="M292"/>
      <c r="N292"/>
      <c r="O292"/>
      <c r="P292"/>
    </row>
    <row r="293" spans="2:16">
      <c r="B293"/>
      <c r="C293"/>
      <c r="D293"/>
      <c r="E293"/>
      <c r="F293"/>
      <c r="G293"/>
      <c r="H293"/>
      <c r="I293"/>
      <c r="J293"/>
      <c r="K293"/>
      <c r="L293"/>
      <c r="M293"/>
      <c r="N293"/>
      <c r="O293"/>
      <c r="P293"/>
    </row>
    <row r="294" spans="2:16">
      <c r="B294"/>
      <c r="C294"/>
      <c r="D294"/>
      <c r="E294"/>
      <c r="F294"/>
      <c r="G294"/>
      <c r="H294"/>
      <c r="I294"/>
      <c r="J294"/>
      <c r="K294"/>
      <c r="L294"/>
      <c r="M294"/>
      <c r="N294"/>
      <c r="O294"/>
      <c r="P294"/>
    </row>
    <row r="295" spans="2:16">
      <c r="B295"/>
      <c r="C295"/>
      <c r="D295"/>
      <c r="E295"/>
      <c r="F295"/>
      <c r="G295"/>
      <c r="H295"/>
      <c r="I295"/>
      <c r="J295"/>
      <c r="K295"/>
      <c r="L295"/>
      <c r="M295"/>
      <c r="N295"/>
      <c r="O295"/>
      <c r="P295"/>
    </row>
    <row r="296" spans="2:16">
      <c r="B296"/>
      <c r="C296"/>
      <c r="D296"/>
      <c r="E296"/>
      <c r="F296"/>
      <c r="G296"/>
      <c r="H296"/>
      <c r="I296"/>
      <c r="J296"/>
      <c r="K296"/>
      <c r="L296"/>
      <c r="M296"/>
      <c r="N296"/>
      <c r="O296"/>
      <c r="P296"/>
    </row>
    <row r="297" spans="2:16">
      <c r="B297"/>
      <c r="C297"/>
      <c r="D297"/>
      <c r="E297"/>
      <c r="F297"/>
      <c r="G297"/>
      <c r="H297"/>
      <c r="I297"/>
      <c r="J297"/>
      <c r="K297"/>
      <c r="L297"/>
      <c r="M297"/>
      <c r="N297"/>
      <c r="O297"/>
      <c r="P297"/>
    </row>
    <row r="298" spans="2:16">
      <c r="B298"/>
      <c r="C298"/>
      <c r="D298"/>
      <c r="E298"/>
      <c r="F298"/>
      <c r="G298"/>
      <c r="H298"/>
      <c r="I298"/>
      <c r="J298"/>
      <c r="K298"/>
      <c r="L298"/>
      <c r="M298"/>
      <c r="N298"/>
      <c r="O298"/>
      <c r="P298"/>
    </row>
    <row r="299" spans="2:16">
      <c r="B299"/>
      <c r="C299"/>
      <c r="D299"/>
      <c r="E299"/>
      <c r="F299"/>
      <c r="G299"/>
      <c r="H299"/>
      <c r="I299"/>
      <c r="J299"/>
      <c r="K299"/>
      <c r="L299"/>
      <c r="M299"/>
      <c r="N299"/>
      <c r="O299"/>
      <c r="P299"/>
    </row>
    <row r="300" spans="2:16">
      <c r="B300"/>
      <c r="C300"/>
      <c r="D300"/>
      <c r="E300"/>
      <c r="F300"/>
      <c r="G300"/>
      <c r="H300"/>
      <c r="I300"/>
      <c r="J300"/>
      <c r="K300"/>
      <c r="L300"/>
      <c r="M300"/>
      <c r="N300"/>
      <c r="O300"/>
      <c r="P300"/>
    </row>
    <row r="301" spans="2:16">
      <c r="B301"/>
      <c r="C301"/>
      <c r="D301"/>
      <c r="E301"/>
      <c r="F301"/>
      <c r="G301"/>
      <c r="H301"/>
      <c r="I301"/>
      <c r="J301"/>
      <c r="K301"/>
      <c r="L301"/>
      <c r="M301"/>
      <c r="N301"/>
      <c r="O301"/>
      <c r="P301"/>
    </row>
    <row r="302" spans="2:16">
      <c r="B302"/>
      <c r="C302"/>
      <c r="D302"/>
      <c r="E302"/>
      <c r="F302"/>
      <c r="G302"/>
      <c r="H302"/>
      <c r="I302"/>
      <c r="J302"/>
      <c r="K302"/>
      <c r="L302"/>
      <c r="M302"/>
      <c r="N302"/>
      <c r="O302"/>
      <c r="P302"/>
    </row>
    <row r="303" spans="2:16">
      <c r="B303"/>
      <c r="C303"/>
      <c r="D303"/>
      <c r="E303"/>
      <c r="F303"/>
      <c r="G303"/>
      <c r="H303"/>
      <c r="I303"/>
      <c r="J303"/>
      <c r="K303"/>
      <c r="L303"/>
      <c r="M303"/>
      <c r="N303"/>
      <c r="O303"/>
      <c r="P303"/>
    </row>
    <row r="304" spans="2:16">
      <c r="B304"/>
      <c r="C304"/>
      <c r="D304"/>
      <c r="E304"/>
      <c r="F304"/>
      <c r="G304"/>
      <c r="H304"/>
      <c r="I304"/>
      <c r="J304"/>
      <c r="K304"/>
      <c r="L304"/>
      <c r="M304"/>
      <c r="N304"/>
      <c r="O304"/>
      <c r="P304"/>
    </row>
    <row r="305" spans="2:16">
      <c r="B305"/>
      <c r="C305"/>
      <c r="D305"/>
      <c r="E305"/>
      <c r="F305"/>
      <c r="G305"/>
      <c r="H305"/>
      <c r="I305"/>
      <c r="J305"/>
      <c r="K305"/>
      <c r="L305"/>
      <c r="M305"/>
      <c r="N305"/>
      <c r="O305"/>
      <c r="P305"/>
    </row>
    <row r="306" spans="2:16">
      <c r="B306"/>
      <c r="C306"/>
      <c r="D306"/>
      <c r="E306"/>
      <c r="F306"/>
      <c r="G306"/>
      <c r="H306"/>
      <c r="I306"/>
      <c r="J306"/>
      <c r="K306"/>
      <c r="L306"/>
      <c r="M306"/>
      <c r="N306"/>
      <c r="O306"/>
      <c r="P306"/>
    </row>
    <row r="307" spans="2:16">
      <c r="B307"/>
      <c r="C307"/>
      <c r="D307"/>
      <c r="E307"/>
      <c r="F307"/>
      <c r="G307"/>
      <c r="H307"/>
      <c r="I307"/>
      <c r="J307"/>
      <c r="K307"/>
      <c r="L307"/>
      <c r="M307"/>
      <c r="N307"/>
      <c r="O307"/>
      <c r="P307"/>
    </row>
    <row r="308" spans="2:16">
      <c r="B308"/>
      <c r="C308"/>
      <c r="D308"/>
      <c r="E308"/>
      <c r="F308"/>
      <c r="G308"/>
      <c r="H308"/>
      <c r="I308"/>
      <c r="J308"/>
      <c r="K308"/>
      <c r="L308"/>
      <c r="M308"/>
      <c r="N308"/>
      <c r="O308"/>
      <c r="P308"/>
    </row>
    <row r="309" spans="2:16">
      <c r="B309"/>
      <c r="C309"/>
      <c r="D309"/>
      <c r="E309"/>
      <c r="F309"/>
      <c r="G309"/>
      <c r="H309"/>
      <c r="I309"/>
      <c r="J309"/>
      <c r="K309"/>
      <c r="L309"/>
      <c r="M309"/>
      <c r="N309"/>
      <c r="O309"/>
      <c r="P309"/>
    </row>
    <row r="310" spans="2:16">
      <c r="B310"/>
      <c r="C310"/>
      <c r="D310"/>
      <c r="E310"/>
      <c r="F310"/>
      <c r="G310"/>
      <c r="H310"/>
      <c r="I310"/>
      <c r="J310"/>
      <c r="K310"/>
      <c r="L310"/>
      <c r="M310"/>
      <c r="N310"/>
      <c r="O310"/>
      <c r="P310"/>
    </row>
    <row r="311" spans="2:16">
      <c r="B311"/>
      <c r="C311"/>
      <c r="D311"/>
      <c r="E311"/>
      <c r="F311"/>
      <c r="G311"/>
      <c r="H311"/>
      <c r="I311"/>
      <c r="J311"/>
      <c r="K311"/>
      <c r="L311"/>
      <c r="M311"/>
      <c r="N311"/>
      <c r="O311"/>
      <c r="P311"/>
    </row>
    <row r="312" spans="2:16">
      <c r="B312"/>
      <c r="C312"/>
      <c r="D312"/>
      <c r="E312"/>
      <c r="F312"/>
      <c r="G312"/>
      <c r="H312"/>
      <c r="I312"/>
      <c r="J312"/>
      <c r="K312"/>
      <c r="L312"/>
      <c r="M312"/>
      <c r="N312"/>
      <c r="O312"/>
      <c r="P312"/>
    </row>
    <row r="313" spans="2:16">
      <c r="B313"/>
      <c r="C313"/>
      <c r="D313"/>
      <c r="E313"/>
      <c r="F313"/>
      <c r="G313"/>
      <c r="H313"/>
      <c r="I313"/>
      <c r="J313"/>
      <c r="K313"/>
      <c r="L313"/>
      <c r="M313"/>
      <c r="N313"/>
      <c r="O313"/>
      <c r="P313"/>
    </row>
    <row r="314" spans="2:16">
      <c r="B314"/>
      <c r="C314"/>
      <c r="D314"/>
      <c r="E314"/>
      <c r="F314"/>
      <c r="G314"/>
      <c r="H314"/>
      <c r="I314"/>
      <c r="J314"/>
      <c r="K314"/>
      <c r="L314"/>
      <c r="M314"/>
      <c r="N314"/>
      <c r="O314"/>
      <c r="P314"/>
    </row>
    <row r="315" spans="2:16">
      <c r="B315"/>
      <c r="C315"/>
      <c r="D315"/>
      <c r="E315"/>
      <c r="F315"/>
      <c r="G315"/>
      <c r="H315"/>
      <c r="I315"/>
      <c r="J315"/>
      <c r="K315"/>
      <c r="L315"/>
      <c r="M315"/>
      <c r="N315"/>
      <c r="O315"/>
      <c r="P315"/>
    </row>
    <row r="316" spans="2:16">
      <c r="B316"/>
      <c r="C316"/>
      <c r="D316"/>
      <c r="E316"/>
      <c r="F316"/>
      <c r="G316"/>
      <c r="H316"/>
      <c r="I316"/>
      <c r="J316"/>
      <c r="K316"/>
      <c r="L316"/>
      <c r="M316"/>
      <c r="N316"/>
      <c r="O316"/>
      <c r="P316"/>
    </row>
    <row r="317" spans="2:16">
      <c r="B317"/>
      <c r="C317"/>
      <c r="D317"/>
      <c r="E317"/>
      <c r="F317"/>
      <c r="G317"/>
      <c r="H317"/>
      <c r="I317"/>
      <c r="J317"/>
      <c r="K317"/>
      <c r="L317"/>
      <c r="M317"/>
      <c r="N317"/>
      <c r="O317"/>
      <c r="P317"/>
    </row>
    <row r="318" spans="2:16">
      <c r="B318"/>
      <c r="C318"/>
      <c r="D318"/>
      <c r="E318"/>
      <c r="F318"/>
      <c r="G318"/>
      <c r="H318"/>
      <c r="I318"/>
      <c r="J318"/>
      <c r="K318"/>
      <c r="L318"/>
      <c r="M318"/>
      <c r="N318"/>
      <c r="O318"/>
      <c r="P318"/>
    </row>
    <row r="319" spans="2:16">
      <c r="B319"/>
      <c r="C319"/>
      <c r="D319"/>
      <c r="E319"/>
      <c r="F319"/>
      <c r="G319"/>
      <c r="H319"/>
      <c r="I319"/>
      <c r="J319"/>
      <c r="K319"/>
      <c r="L319"/>
      <c r="M319"/>
      <c r="N319"/>
      <c r="O319"/>
      <c r="P319"/>
    </row>
    <row r="320" spans="2:16">
      <c r="B320"/>
      <c r="C320"/>
      <c r="D320"/>
      <c r="E320"/>
      <c r="F320"/>
      <c r="G320"/>
      <c r="H320"/>
      <c r="I320"/>
      <c r="J320"/>
      <c r="K320"/>
      <c r="L320"/>
      <c r="M320"/>
      <c r="N320"/>
      <c r="O320"/>
      <c r="P320"/>
    </row>
    <row r="321" spans="2:16">
      <c r="B321"/>
      <c r="C321"/>
      <c r="D321"/>
      <c r="E321"/>
      <c r="F321"/>
      <c r="G321"/>
      <c r="H321"/>
      <c r="I321"/>
      <c r="J321"/>
      <c r="K321"/>
      <c r="L321"/>
      <c r="M321"/>
      <c r="N321"/>
      <c r="O321"/>
      <c r="P321"/>
    </row>
    <row r="322" spans="2:16">
      <c r="B322"/>
      <c r="C322"/>
      <c r="D322"/>
      <c r="E322"/>
      <c r="F322"/>
      <c r="G322"/>
      <c r="H322"/>
      <c r="I322"/>
      <c r="J322"/>
      <c r="K322"/>
      <c r="L322"/>
      <c r="M322"/>
      <c r="N322"/>
      <c r="O322"/>
      <c r="P322"/>
    </row>
    <row r="323" spans="2:16">
      <c r="B323"/>
      <c r="C323"/>
      <c r="D323"/>
      <c r="E323"/>
      <c r="F323"/>
      <c r="G323"/>
      <c r="H323"/>
      <c r="I323"/>
      <c r="J323"/>
      <c r="K323"/>
      <c r="L323"/>
      <c r="M323"/>
      <c r="N323"/>
      <c r="O323"/>
      <c r="P323"/>
    </row>
    <row r="324" spans="2:16">
      <c r="B324"/>
      <c r="C324"/>
      <c r="D324"/>
      <c r="E324"/>
      <c r="F324"/>
      <c r="G324"/>
      <c r="H324"/>
      <c r="I324"/>
      <c r="J324"/>
      <c r="K324"/>
      <c r="L324"/>
      <c r="M324"/>
      <c r="N324"/>
      <c r="O324"/>
      <c r="P324"/>
    </row>
    <row r="325" spans="2:16">
      <c r="B325"/>
      <c r="C325"/>
      <c r="D325"/>
      <c r="E325"/>
      <c r="F325"/>
      <c r="G325"/>
      <c r="H325"/>
      <c r="I325"/>
      <c r="J325"/>
      <c r="K325"/>
      <c r="L325"/>
      <c r="M325"/>
      <c r="N325"/>
      <c r="O325"/>
      <c r="P325"/>
    </row>
    <row r="326" spans="2:16">
      <c r="B326"/>
      <c r="C326"/>
      <c r="D326"/>
      <c r="E326"/>
      <c r="F326"/>
      <c r="G326"/>
      <c r="H326"/>
      <c r="I326"/>
      <c r="J326"/>
      <c r="K326"/>
      <c r="L326"/>
      <c r="M326"/>
      <c r="N326"/>
      <c r="O326"/>
      <c r="P326"/>
    </row>
    <row r="327" spans="2:16">
      <c r="B327"/>
      <c r="C327"/>
      <c r="D327"/>
      <c r="E327"/>
      <c r="F327"/>
      <c r="G327"/>
      <c r="H327"/>
      <c r="I327"/>
      <c r="J327"/>
      <c r="K327"/>
      <c r="L327"/>
      <c r="M327"/>
      <c r="N327"/>
      <c r="O327"/>
      <c r="P327"/>
    </row>
    <row r="328" spans="2:16">
      <c r="B328"/>
      <c r="C328"/>
      <c r="D328"/>
      <c r="E328"/>
      <c r="F328"/>
      <c r="G328"/>
      <c r="H328"/>
      <c r="I328"/>
      <c r="J328"/>
      <c r="K328"/>
      <c r="L328"/>
      <c r="M328"/>
      <c r="N328"/>
      <c r="O328"/>
      <c r="P328"/>
    </row>
    <row r="329" spans="2:16">
      <c r="B329"/>
      <c r="C329"/>
      <c r="D329"/>
      <c r="E329"/>
      <c r="F329"/>
      <c r="G329"/>
      <c r="H329"/>
      <c r="I329"/>
      <c r="J329"/>
      <c r="K329"/>
      <c r="L329"/>
      <c r="M329"/>
      <c r="N329"/>
      <c r="O329"/>
      <c r="P329"/>
    </row>
    <row r="330" spans="2:16">
      <c r="B330"/>
      <c r="C330"/>
      <c r="D330"/>
      <c r="E330"/>
      <c r="F330"/>
      <c r="G330"/>
      <c r="H330"/>
      <c r="I330"/>
      <c r="J330"/>
      <c r="K330"/>
      <c r="L330"/>
      <c r="M330"/>
      <c r="N330"/>
      <c r="O330"/>
      <c r="P330"/>
    </row>
    <row r="331" spans="2:16">
      <c r="B331"/>
      <c r="C331"/>
      <c r="D331"/>
      <c r="E331"/>
      <c r="F331"/>
      <c r="G331"/>
      <c r="H331"/>
      <c r="I331"/>
      <c r="J331"/>
      <c r="K331"/>
      <c r="L331"/>
      <c r="M331"/>
      <c r="N331"/>
      <c r="O331"/>
      <c r="P331"/>
    </row>
    <row r="332" spans="2:16">
      <c r="B332"/>
      <c r="C332"/>
      <c r="D332"/>
      <c r="E332"/>
      <c r="F332"/>
      <c r="G332"/>
      <c r="H332"/>
      <c r="I332"/>
      <c r="J332"/>
      <c r="K332"/>
      <c r="L332"/>
      <c r="M332"/>
      <c r="N332"/>
      <c r="O332"/>
      <c r="P332"/>
    </row>
    <row r="333" spans="2:16">
      <c r="B333"/>
      <c r="C333"/>
      <c r="D333"/>
      <c r="E333"/>
      <c r="F333"/>
      <c r="G333"/>
      <c r="H333"/>
      <c r="I333"/>
      <c r="J333"/>
      <c r="K333"/>
      <c r="L333"/>
      <c r="M333"/>
      <c r="N333"/>
      <c r="O333"/>
      <c r="P333"/>
    </row>
    <row r="334" spans="2:16">
      <c r="B334"/>
      <c r="C334"/>
      <c r="D334"/>
      <c r="E334"/>
      <c r="F334"/>
      <c r="G334"/>
      <c r="H334"/>
      <c r="I334"/>
      <c r="J334"/>
      <c r="K334"/>
      <c r="L334"/>
      <c r="M334"/>
      <c r="N334"/>
      <c r="O334"/>
      <c r="P334"/>
    </row>
    <row r="335" spans="2:16">
      <c r="B335"/>
      <c r="C335"/>
      <c r="D335"/>
      <c r="E335"/>
      <c r="F335"/>
      <c r="G335"/>
      <c r="H335"/>
      <c r="I335"/>
      <c r="J335"/>
      <c r="K335"/>
      <c r="L335"/>
      <c r="M335"/>
      <c r="N335"/>
      <c r="O335"/>
      <c r="P335"/>
    </row>
    <row r="336" spans="2:16">
      <c r="B336"/>
      <c r="C336"/>
      <c r="D336"/>
      <c r="E336"/>
      <c r="F336"/>
      <c r="G336"/>
      <c r="H336"/>
      <c r="I336"/>
      <c r="J336"/>
      <c r="K336"/>
      <c r="L336"/>
      <c r="M336"/>
      <c r="N336"/>
      <c r="O336"/>
      <c r="P336"/>
    </row>
    <row r="337" spans="2:16">
      <c r="B337"/>
      <c r="C337"/>
      <c r="D337"/>
      <c r="E337"/>
      <c r="F337"/>
      <c r="G337"/>
      <c r="H337"/>
      <c r="I337"/>
      <c r="J337"/>
      <c r="K337"/>
      <c r="L337"/>
      <c r="M337"/>
      <c r="N337"/>
      <c r="O337"/>
      <c r="P337"/>
    </row>
    <row r="338" spans="2:16">
      <c r="B338"/>
      <c r="C338"/>
      <c r="D338"/>
      <c r="E338"/>
      <c r="F338"/>
      <c r="G338"/>
      <c r="H338"/>
      <c r="I338"/>
      <c r="J338"/>
      <c r="K338"/>
      <c r="L338"/>
      <c r="M338"/>
      <c r="N338"/>
      <c r="O338"/>
      <c r="P338"/>
    </row>
    <row r="339" spans="2:16">
      <c r="B339"/>
      <c r="C339"/>
      <c r="D339"/>
      <c r="E339"/>
      <c r="F339"/>
      <c r="G339"/>
      <c r="H339"/>
      <c r="I339"/>
      <c r="J339"/>
      <c r="K339"/>
      <c r="L339"/>
      <c r="M339"/>
      <c r="N339"/>
      <c r="O339"/>
      <c r="P339"/>
    </row>
    <row r="340" spans="2:16">
      <c r="B340"/>
      <c r="C340"/>
      <c r="D340"/>
      <c r="E340"/>
      <c r="F340"/>
      <c r="G340"/>
      <c r="H340"/>
      <c r="I340"/>
      <c r="J340"/>
      <c r="K340"/>
      <c r="L340"/>
      <c r="M340"/>
      <c r="N340"/>
      <c r="O340"/>
      <c r="P340"/>
    </row>
    <row r="341" spans="2:16">
      <c r="B341"/>
      <c r="C341"/>
      <c r="D341"/>
      <c r="E341"/>
      <c r="F341"/>
      <c r="G341"/>
      <c r="H341"/>
      <c r="I341"/>
      <c r="J341"/>
      <c r="K341"/>
      <c r="L341"/>
      <c r="M341"/>
      <c r="N341"/>
      <c r="O341"/>
      <c r="P341"/>
    </row>
    <row r="342" spans="2:16">
      <c r="B342"/>
      <c r="C342"/>
      <c r="D342"/>
      <c r="E342"/>
      <c r="F342"/>
      <c r="G342"/>
      <c r="H342"/>
      <c r="I342"/>
      <c r="J342"/>
      <c r="K342"/>
      <c r="L342"/>
      <c r="M342"/>
      <c r="N342"/>
      <c r="O342"/>
      <c r="P342"/>
    </row>
    <row r="343" spans="2:16">
      <c r="B343"/>
      <c r="C343"/>
      <c r="D343"/>
      <c r="E343"/>
      <c r="F343"/>
      <c r="G343"/>
      <c r="H343"/>
      <c r="I343"/>
      <c r="J343"/>
      <c r="K343"/>
      <c r="L343"/>
      <c r="M343"/>
      <c r="N343"/>
      <c r="O343"/>
      <c r="P343"/>
    </row>
    <row r="344" spans="2:16">
      <c r="B344"/>
      <c r="C344"/>
      <c r="D344"/>
      <c r="E344"/>
      <c r="F344"/>
      <c r="G344"/>
      <c r="H344"/>
      <c r="I344"/>
      <c r="J344"/>
      <c r="K344"/>
      <c r="L344"/>
      <c r="M344"/>
      <c r="N344"/>
      <c r="O344"/>
      <c r="P344"/>
    </row>
    <row r="345" spans="2:16">
      <c r="B345"/>
      <c r="C345"/>
      <c r="D345"/>
      <c r="E345"/>
      <c r="F345"/>
      <c r="G345"/>
      <c r="H345"/>
      <c r="I345"/>
      <c r="J345"/>
      <c r="K345"/>
      <c r="L345"/>
      <c r="M345"/>
      <c r="N345"/>
      <c r="O345"/>
      <c r="P345"/>
    </row>
    <row r="346" spans="2:16">
      <c r="B346"/>
      <c r="C346"/>
      <c r="D346"/>
      <c r="E346"/>
      <c r="F346"/>
      <c r="G346"/>
      <c r="H346"/>
      <c r="I346"/>
      <c r="J346"/>
      <c r="K346"/>
      <c r="L346"/>
      <c r="M346"/>
      <c r="N346"/>
      <c r="O346"/>
      <c r="P346"/>
    </row>
    <row r="347" spans="2:16">
      <c r="B347"/>
      <c r="C347"/>
      <c r="D347"/>
      <c r="E347"/>
      <c r="F347"/>
      <c r="G347"/>
      <c r="H347"/>
      <c r="I347"/>
      <c r="J347"/>
      <c r="K347"/>
      <c r="L347"/>
      <c r="M347"/>
      <c r="N347"/>
      <c r="O347"/>
      <c r="P347"/>
    </row>
    <row r="348" spans="2:16">
      <c r="B348"/>
      <c r="C348"/>
      <c r="D348"/>
      <c r="E348"/>
      <c r="F348"/>
      <c r="G348"/>
      <c r="H348"/>
      <c r="I348"/>
      <c r="J348"/>
      <c r="K348"/>
      <c r="L348"/>
      <c r="M348"/>
      <c r="N348"/>
      <c r="O348"/>
      <c r="P348"/>
    </row>
    <row r="349" spans="2:16">
      <c r="B349"/>
      <c r="C349"/>
      <c r="D349"/>
      <c r="E349"/>
      <c r="F349"/>
      <c r="G349"/>
      <c r="H349"/>
      <c r="I349"/>
      <c r="J349"/>
      <c r="K349"/>
      <c r="L349"/>
      <c r="M349"/>
      <c r="N349"/>
      <c r="O349"/>
      <c r="P349"/>
    </row>
    <row r="350" spans="2:16">
      <c r="B350"/>
      <c r="C350"/>
      <c r="D350"/>
      <c r="E350"/>
      <c r="F350"/>
      <c r="G350"/>
      <c r="H350"/>
      <c r="I350"/>
      <c r="J350"/>
      <c r="K350"/>
      <c r="L350"/>
      <c r="M350"/>
      <c r="N350"/>
      <c r="O350"/>
      <c r="P350"/>
    </row>
    <row r="351" spans="2:16">
      <c r="B351"/>
      <c r="C351"/>
      <c r="D351"/>
      <c r="E351"/>
      <c r="F351"/>
      <c r="G351"/>
      <c r="H351"/>
      <c r="I351"/>
      <c r="J351"/>
      <c r="K351"/>
      <c r="L351"/>
      <c r="M351"/>
      <c r="N351"/>
      <c r="O351"/>
      <c r="P351"/>
    </row>
    <row r="352" spans="2:16">
      <c r="B352"/>
      <c r="C352"/>
      <c r="D352"/>
      <c r="E352"/>
      <c r="F352"/>
      <c r="G352"/>
      <c r="H352"/>
      <c r="I352"/>
      <c r="J352"/>
      <c r="K352"/>
      <c r="L352"/>
      <c r="M352"/>
      <c r="N352"/>
      <c r="O352"/>
      <c r="P352"/>
    </row>
    <row r="353" spans="2:16">
      <c r="B353"/>
      <c r="C353"/>
      <c r="D353"/>
      <c r="E353"/>
      <c r="F353"/>
      <c r="G353"/>
      <c r="H353"/>
      <c r="I353"/>
      <c r="J353"/>
      <c r="K353"/>
      <c r="L353"/>
      <c r="M353"/>
      <c r="N353"/>
      <c r="O353"/>
      <c r="P353"/>
    </row>
    <row r="354" spans="2:16">
      <c r="B354"/>
      <c r="C354"/>
      <c r="D354"/>
      <c r="E354"/>
      <c r="F354"/>
      <c r="G354"/>
      <c r="H354"/>
      <c r="I354"/>
      <c r="J354"/>
      <c r="K354"/>
      <c r="L354"/>
      <c r="M354"/>
      <c r="N354"/>
      <c r="O354"/>
      <c r="P354"/>
    </row>
    <row r="355" spans="2:16">
      <c r="B355"/>
      <c r="C355"/>
      <c r="D355"/>
      <c r="E355"/>
      <c r="F355"/>
      <c r="G355"/>
      <c r="H355"/>
      <c r="I355"/>
      <c r="J355"/>
      <c r="K355"/>
      <c r="L355"/>
      <c r="M355"/>
      <c r="N355"/>
      <c r="O355"/>
      <c r="P355"/>
    </row>
    <row r="356" spans="2:16">
      <c r="B356"/>
      <c r="C356"/>
      <c r="D356"/>
      <c r="E356"/>
      <c r="F356"/>
      <c r="G356"/>
      <c r="H356"/>
      <c r="I356"/>
      <c r="J356"/>
      <c r="K356"/>
      <c r="L356"/>
      <c r="M356"/>
      <c r="N356"/>
      <c r="O356"/>
      <c r="P356"/>
    </row>
    <row r="357" spans="2:16">
      <c r="B357"/>
      <c r="C357"/>
      <c r="D357"/>
      <c r="E357"/>
      <c r="F357"/>
      <c r="G357"/>
      <c r="H357"/>
      <c r="I357"/>
      <c r="J357"/>
      <c r="K357"/>
      <c r="L357"/>
      <c r="M357"/>
      <c r="N357"/>
      <c r="O357"/>
      <c r="P357"/>
    </row>
    <row r="358" spans="2:16">
      <c r="B358"/>
      <c r="C358"/>
      <c r="D358"/>
      <c r="E358"/>
      <c r="F358"/>
      <c r="G358"/>
      <c r="H358"/>
      <c r="I358"/>
      <c r="J358"/>
      <c r="K358"/>
      <c r="L358"/>
      <c r="M358"/>
      <c r="N358"/>
      <c r="O358"/>
      <c r="P358"/>
    </row>
    <row r="359" spans="2:16">
      <c r="B359"/>
      <c r="C359"/>
      <c r="D359"/>
      <c r="E359"/>
      <c r="F359"/>
      <c r="G359"/>
      <c r="H359"/>
      <c r="I359"/>
      <c r="J359"/>
      <c r="K359"/>
      <c r="L359"/>
      <c r="M359"/>
      <c r="N359"/>
      <c r="O359"/>
      <c r="P359"/>
    </row>
    <row r="360" spans="2:16">
      <c r="B360"/>
      <c r="C360"/>
      <c r="D360"/>
      <c r="E360"/>
      <c r="F360"/>
      <c r="G360"/>
      <c r="H360"/>
      <c r="I360"/>
      <c r="J360"/>
      <c r="K360"/>
      <c r="L360"/>
      <c r="M360"/>
      <c r="N360"/>
      <c r="O360"/>
      <c r="P360"/>
    </row>
    <row r="361" spans="2:16">
      <c r="B361"/>
      <c r="C361"/>
      <c r="D361"/>
      <c r="E361"/>
      <c r="F361"/>
      <c r="G361"/>
      <c r="H361"/>
      <c r="I361"/>
      <c r="J361"/>
      <c r="K361"/>
      <c r="L361"/>
      <c r="M361"/>
      <c r="N361"/>
      <c r="O361"/>
      <c r="P361"/>
    </row>
    <row r="362" spans="2:16">
      <c r="B362"/>
      <c r="C362"/>
      <c r="D362"/>
      <c r="E362"/>
      <c r="F362"/>
      <c r="G362"/>
      <c r="H362"/>
      <c r="I362"/>
      <c r="J362"/>
      <c r="K362"/>
      <c r="L362"/>
      <c r="M362"/>
      <c r="N362"/>
      <c r="O362"/>
      <c r="P362"/>
    </row>
    <row r="363" spans="2:16">
      <c r="B363"/>
      <c r="C363"/>
      <c r="D363"/>
      <c r="E363"/>
      <c r="F363"/>
      <c r="G363"/>
      <c r="H363"/>
      <c r="I363"/>
      <c r="J363"/>
      <c r="K363"/>
      <c r="L363"/>
      <c r="M363"/>
      <c r="N363"/>
      <c r="O363"/>
      <c r="P363"/>
    </row>
    <row r="364" spans="2:16">
      <c r="B364"/>
      <c r="C364"/>
      <c r="D364"/>
      <c r="E364"/>
      <c r="F364"/>
      <c r="G364"/>
      <c r="H364"/>
      <c r="I364"/>
      <c r="J364"/>
      <c r="K364"/>
      <c r="L364"/>
      <c r="M364"/>
      <c r="N364"/>
      <c r="O364"/>
      <c r="P364"/>
    </row>
    <row r="365" spans="2:16">
      <c r="B365"/>
      <c r="C365"/>
      <c r="D365"/>
      <c r="E365"/>
      <c r="F365"/>
      <c r="G365"/>
      <c r="H365"/>
      <c r="I365"/>
      <c r="J365"/>
      <c r="K365"/>
      <c r="L365"/>
      <c r="M365"/>
      <c r="N365"/>
      <c r="O365"/>
      <c r="P365"/>
    </row>
    <row r="366" spans="2:16">
      <c r="B366"/>
      <c r="C366"/>
      <c r="D366"/>
      <c r="E366"/>
      <c r="F366"/>
      <c r="G366"/>
      <c r="H366"/>
      <c r="I366"/>
      <c r="J366"/>
      <c r="K366"/>
      <c r="L366"/>
      <c r="M366"/>
      <c r="N366"/>
      <c r="O366"/>
      <c r="P366"/>
    </row>
    <row r="367" spans="2:16">
      <c r="B367"/>
      <c r="C367"/>
      <c r="D367"/>
      <c r="E367"/>
      <c r="F367"/>
      <c r="G367"/>
      <c r="H367"/>
      <c r="I367"/>
      <c r="J367"/>
      <c r="K367"/>
      <c r="L367"/>
      <c r="M367"/>
      <c r="N367"/>
      <c r="O367"/>
      <c r="P367"/>
    </row>
    <row r="368" spans="2:16">
      <c r="B368"/>
      <c r="C368"/>
      <c r="D368"/>
      <c r="E368"/>
      <c r="F368"/>
      <c r="G368"/>
      <c r="H368"/>
      <c r="I368"/>
      <c r="J368"/>
      <c r="K368"/>
      <c r="L368"/>
      <c r="M368"/>
      <c r="N368"/>
      <c r="O368"/>
      <c r="P368"/>
    </row>
    <row r="369" spans="2:16">
      <c r="B369"/>
      <c r="C369"/>
      <c r="D369"/>
      <c r="E369"/>
      <c r="F369"/>
      <c r="G369"/>
      <c r="H369"/>
      <c r="I369"/>
      <c r="J369"/>
      <c r="K369"/>
      <c r="L369"/>
      <c r="M369"/>
      <c r="N369"/>
      <c r="O369"/>
      <c r="P369"/>
    </row>
    <row r="370" spans="2:16">
      <c r="B370"/>
      <c r="C370"/>
      <c r="D370"/>
      <c r="E370"/>
      <c r="F370"/>
      <c r="G370"/>
      <c r="H370"/>
      <c r="I370"/>
      <c r="J370"/>
      <c r="K370"/>
      <c r="L370"/>
      <c r="M370"/>
      <c r="N370"/>
      <c r="O370"/>
      <c r="P370"/>
    </row>
    <row r="371" spans="2:16">
      <c r="B371"/>
      <c r="C371"/>
      <c r="D371"/>
      <c r="E371"/>
      <c r="F371"/>
      <c r="G371"/>
      <c r="H371"/>
      <c r="I371"/>
      <c r="J371"/>
      <c r="K371"/>
      <c r="L371"/>
      <c r="M371"/>
      <c r="N371"/>
      <c r="O371"/>
      <c r="P371"/>
    </row>
    <row r="372" spans="2:16">
      <c r="B372"/>
      <c r="C372"/>
      <c r="D372"/>
      <c r="E372"/>
      <c r="F372"/>
      <c r="G372"/>
      <c r="H372"/>
      <c r="I372"/>
      <c r="J372"/>
      <c r="K372"/>
      <c r="L372"/>
      <c r="M372"/>
      <c r="N372"/>
      <c r="O372"/>
      <c r="P372"/>
    </row>
    <row r="373" spans="2:16">
      <c r="B373"/>
      <c r="C373"/>
      <c r="D373"/>
      <c r="E373"/>
      <c r="F373"/>
      <c r="G373"/>
      <c r="H373"/>
      <c r="I373"/>
      <c r="J373"/>
      <c r="K373"/>
      <c r="L373"/>
      <c r="M373"/>
      <c r="N373"/>
      <c r="O373"/>
      <c r="P373"/>
    </row>
    <row r="374" spans="2:16">
      <c r="B374"/>
      <c r="C374"/>
      <c r="D374"/>
      <c r="E374"/>
      <c r="F374"/>
      <c r="G374"/>
      <c r="H374"/>
      <c r="I374"/>
      <c r="J374"/>
      <c r="K374"/>
      <c r="L374"/>
      <c r="M374"/>
      <c r="N374"/>
      <c r="O374"/>
      <c r="P374"/>
    </row>
    <row r="375" spans="2:16">
      <c r="B375"/>
      <c r="C375"/>
      <c r="D375"/>
      <c r="E375"/>
      <c r="F375"/>
      <c r="G375"/>
      <c r="H375"/>
      <c r="I375"/>
      <c r="J375"/>
      <c r="K375"/>
      <c r="L375"/>
      <c r="M375"/>
      <c r="N375"/>
      <c r="O375"/>
      <c r="P375"/>
    </row>
    <row r="376" spans="2:16">
      <c r="B376"/>
      <c r="C376"/>
      <c r="D376"/>
      <c r="E376"/>
      <c r="F376"/>
      <c r="G376"/>
      <c r="H376"/>
      <c r="I376"/>
      <c r="J376"/>
      <c r="K376"/>
      <c r="L376"/>
      <c r="M376"/>
      <c r="N376"/>
      <c r="O376"/>
      <c r="P376"/>
    </row>
    <row r="377" spans="2:16">
      <c r="B377"/>
      <c r="C377"/>
      <c r="D377"/>
      <c r="E377"/>
      <c r="F377"/>
      <c r="G377"/>
      <c r="H377"/>
      <c r="I377"/>
      <c r="J377"/>
      <c r="K377"/>
      <c r="L377"/>
      <c r="M377"/>
      <c r="N377"/>
      <c r="O377"/>
      <c r="P377"/>
    </row>
    <row r="378" spans="2:16">
      <c r="B378"/>
      <c r="C378"/>
      <c r="D378"/>
      <c r="E378"/>
      <c r="F378"/>
      <c r="G378"/>
      <c r="H378"/>
      <c r="I378"/>
      <c r="J378"/>
      <c r="K378"/>
      <c r="L378"/>
      <c r="M378"/>
      <c r="N378"/>
      <c r="O378"/>
      <c r="P378"/>
    </row>
    <row r="379" spans="2:16">
      <c r="B379"/>
      <c r="C379"/>
      <c r="D379"/>
      <c r="E379"/>
      <c r="F379"/>
      <c r="G379"/>
      <c r="H379"/>
      <c r="I379"/>
      <c r="J379"/>
      <c r="K379"/>
      <c r="L379"/>
      <c r="M379"/>
      <c r="N379"/>
      <c r="O379"/>
      <c r="P379"/>
    </row>
    <row r="380" spans="2:16">
      <c r="B380"/>
      <c r="C380"/>
      <c r="D380"/>
      <c r="E380"/>
      <c r="F380"/>
      <c r="G380"/>
      <c r="H380"/>
      <c r="I380"/>
      <c r="J380"/>
      <c r="K380"/>
      <c r="L380"/>
      <c r="M380"/>
      <c r="N380"/>
      <c r="O380"/>
      <c r="P380"/>
    </row>
    <row r="381" spans="2:16">
      <c r="B381"/>
      <c r="C381"/>
      <c r="D381"/>
      <c r="E381"/>
      <c r="F381"/>
      <c r="G381"/>
      <c r="H381"/>
      <c r="I381"/>
      <c r="J381"/>
      <c r="K381"/>
      <c r="L381"/>
      <c r="M381"/>
      <c r="N381"/>
      <c r="O381"/>
      <c r="P381"/>
    </row>
    <row r="382" spans="2:16">
      <c r="B382"/>
      <c r="C382"/>
      <c r="D382"/>
      <c r="E382"/>
      <c r="F382"/>
      <c r="G382"/>
      <c r="H382"/>
      <c r="I382"/>
      <c r="J382"/>
      <c r="K382"/>
      <c r="L382"/>
      <c r="M382"/>
      <c r="N382"/>
      <c r="O382"/>
      <c r="P382"/>
    </row>
    <row r="383" spans="2:16">
      <c r="B383"/>
      <c r="C383"/>
      <c r="D383"/>
      <c r="E383"/>
      <c r="F383"/>
      <c r="G383"/>
      <c r="H383"/>
      <c r="I383"/>
      <c r="J383"/>
      <c r="K383"/>
      <c r="L383"/>
      <c r="M383"/>
      <c r="N383"/>
      <c r="O383"/>
      <c r="P383"/>
    </row>
    <row r="384" spans="2:16">
      <c r="B384"/>
      <c r="C384"/>
      <c r="D384"/>
      <c r="E384"/>
      <c r="F384"/>
      <c r="G384"/>
      <c r="H384"/>
      <c r="I384"/>
      <c r="J384"/>
      <c r="K384"/>
      <c r="L384"/>
      <c r="M384"/>
      <c r="N384"/>
      <c r="O384"/>
      <c r="P384"/>
    </row>
    <row r="385" spans="2:16">
      <c r="B385"/>
      <c r="C385"/>
      <c r="D385"/>
      <c r="E385"/>
      <c r="F385"/>
      <c r="G385"/>
      <c r="H385"/>
      <c r="I385"/>
      <c r="J385"/>
      <c r="K385"/>
      <c r="L385"/>
      <c r="M385"/>
      <c r="N385"/>
      <c r="O385"/>
      <c r="P385"/>
    </row>
    <row r="386" spans="2:16">
      <c r="B386"/>
      <c r="C386"/>
      <c r="D386"/>
      <c r="E386"/>
      <c r="F386"/>
      <c r="G386"/>
      <c r="H386"/>
      <c r="I386"/>
      <c r="J386"/>
      <c r="K386"/>
      <c r="L386"/>
      <c r="M386"/>
      <c r="N386"/>
      <c r="O386"/>
      <c r="P386"/>
    </row>
    <row r="387" spans="2:16">
      <c r="B387"/>
      <c r="C387"/>
      <c r="D387"/>
      <c r="E387"/>
      <c r="F387"/>
      <c r="G387"/>
      <c r="H387"/>
      <c r="I387"/>
      <c r="J387"/>
      <c r="K387"/>
      <c r="L387"/>
      <c r="M387"/>
      <c r="N387"/>
      <c r="O387"/>
      <c r="P387"/>
    </row>
    <row r="388" spans="2:16">
      <c r="B388"/>
      <c r="C388"/>
      <c r="D388"/>
      <c r="E388"/>
      <c r="F388"/>
      <c r="G388"/>
      <c r="H388"/>
      <c r="I388"/>
      <c r="J388"/>
      <c r="K388"/>
      <c r="L388"/>
      <c r="M388"/>
      <c r="N388"/>
      <c r="O388"/>
      <c r="P388"/>
    </row>
    <row r="389" spans="2:16">
      <c r="B389"/>
      <c r="C389"/>
      <c r="D389"/>
      <c r="E389"/>
      <c r="F389"/>
      <c r="G389"/>
      <c r="H389"/>
      <c r="I389"/>
      <c r="J389"/>
      <c r="K389"/>
      <c r="L389"/>
      <c r="M389"/>
      <c r="N389"/>
      <c r="O389"/>
      <c r="P389"/>
    </row>
    <row r="390" spans="2:16">
      <c r="B390"/>
      <c r="C390"/>
      <c r="D390"/>
      <c r="E390"/>
      <c r="F390"/>
      <c r="G390"/>
      <c r="H390"/>
      <c r="I390"/>
      <c r="J390"/>
      <c r="K390"/>
      <c r="L390"/>
      <c r="M390"/>
      <c r="N390"/>
      <c r="O390"/>
      <c r="P390"/>
    </row>
    <row r="391" spans="2:16">
      <c r="B391"/>
      <c r="C391"/>
      <c r="D391"/>
      <c r="E391"/>
      <c r="F391"/>
      <c r="G391"/>
      <c r="H391"/>
      <c r="I391"/>
      <c r="J391"/>
      <c r="K391"/>
      <c r="L391"/>
      <c r="M391"/>
      <c r="N391"/>
      <c r="O391"/>
      <c r="P391"/>
    </row>
    <row r="392" spans="2:16">
      <c r="B392"/>
      <c r="C392"/>
      <c r="D392"/>
      <c r="E392"/>
      <c r="F392"/>
      <c r="G392"/>
      <c r="H392"/>
      <c r="I392"/>
      <c r="J392"/>
      <c r="K392"/>
      <c r="L392"/>
      <c r="M392"/>
      <c r="N392"/>
      <c r="O392"/>
      <c r="P392"/>
    </row>
    <row r="393" spans="2:16">
      <c r="B393"/>
      <c r="C393"/>
      <c r="D393"/>
      <c r="E393"/>
      <c r="F393"/>
      <c r="G393"/>
      <c r="H393"/>
      <c r="I393"/>
      <c r="J393"/>
      <c r="K393"/>
      <c r="L393"/>
      <c r="M393"/>
      <c r="N393"/>
      <c r="O393"/>
      <c r="P393"/>
    </row>
    <row r="394" spans="2:16">
      <c r="B394"/>
      <c r="C394"/>
      <c r="D394"/>
      <c r="E394"/>
      <c r="F394"/>
      <c r="G394"/>
      <c r="H394"/>
      <c r="I394"/>
      <c r="J394"/>
      <c r="K394"/>
      <c r="L394"/>
      <c r="M394"/>
      <c r="N394"/>
      <c r="O394"/>
      <c r="P394"/>
    </row>
    <row r="395" spans="2:16">
      <c r="B395"/>
      <c r="C395"/>
      <c r="D395"/>
      <c r="E395"/>
      <c r="F395"/>
      <c r="G395"/>
      <c r="H395"/>
      <c r="I395"/>
      <c r="J395"/>
      <c r="K395"/>
      <c r="L395"/>
      <c r="M395"/>
      <c r="N395"/>
      <c r="O395"/>
      <c r="P395"/>
    </row>
    <row r="396" spans="2:16">
      <c r="B396"/>
      <c r="C396"/>
      <c r="D396"/>
      <c r="E396"/>
      <c r="F396"/>
      <c r="G396"/>
      <c r="H396"/>
      <c r="I396"/>
      <c r="J396"/>
      <c r="K396"/>
      <c r="L396"/>
      <c r="M396"/>
      <c r="N396"/>
      <c r="O396"/>
      <c r="P396"/>
    </row>
    <row r="397" spans="2:16">
      <c r="B397"/>
      <c r="C397"/>
      <c r="D397"/>
      <c r="E397"/>
      <c r="F397"/>
      <c r="G397"/>
      <c r="H397"/>
      <c r="I397"/>
      <c r="J397"/>
      <c r="K397"/>
      <c r="L397"/>
      <c r="M397"/>
      <c r="N397"/>
      <c r="O397"/>
      <c r="P397"/>
    </row>
    <row r="398" spans="2:16">
      <c r="B398"/>
      <c r="C398"/>
      <c r="D398"/>
      <c r="E398"/>
      <c r="F398"/>
      <c r="G398"/>
      <c r="H398"/>
      <c r="I398"/>
      <c r="J398"/>
      <c r="K398"/>
      <c r="L398"/>
      <c r="M398"/>
      <c r="N398"/>
      <c r="O398"/>
      <c r="P398"/>
    </row>
    <row r="399" spans="2:16">
      <c r="B399"/>
      <c r="C399"/>
      <c r="D399"/>
      <c r="E399"/>
      <c r="F399"/>
      <c r="G399"/>
      <c r="H399"/>
      <c r="I399"/>
      <c r="J399"/>
      <c r="K399"/>
      <c r="L399"/>
      <c r="M399"/>
      <c r="N399"/>
      <c r="O399"/>
      <c r="P399"/>
    </row>
    <row r="400" spans="2:16">
      <c r="B400"/>
      <c r="C400"/>
      <c r="D400"/>
      <c r="E400"/>
      <c r="F400"/>
      <c r="G400"/>
      <c r="H400"/>
      <c r="I400"/>
      <c r="J400"/>
      <c r="K400"/>
      <c r="L400"/>
      <c r="M400"/>
      <c r="N400"/>
      <c r="O400"/>
      <c r="P400"/>
    </row>
    <row r="401" spans="2:16">
      <c r="B401"/>
      <c r="C401"/>
      <c r="D401"/>
      <c r="E401"/>
      <c r="F401"/>
      <c r="G401"/>
      <c r="H401"/>
      <c r="I401"/>
      <c r="J401"/>
      <c r="K401"/>
      <c r="L401"/>
      <c r="M401"/>
      <c r="N401"/>
      <c r="O401"/>
      <c r="P401"/>
    </row>
    <row r="402" spans="2:16">
      <c r="B402"/>
      <c r="C402"/>
      <c r="D402"/>
      <c r="E402"/>
      <c r="F402"/>
      <c r="G402"/>
      <c r="H402"/>
      <c r="I402"/>
      <c r="J402"/>
      <c r="K402"/>
      <c r="L402"/>
      <c r="M402"/>
      <c r="N402"/>
      <c r="O402"/>
      <c r="P402"/>
    </row>
    <row r="403" spans="2:16">
      <c r="B403"/>
      <c r="C403"/>
      <c r="D403"/>
      <c r="E403"/>
      <c r="F403"/>
      <c r="G403"/>
      <c r="H403"/>
      <c r="I403"/>
      <c r="J403"/>
      <c r="K403"/>
      <c r="L403"/>
      <c r="M403"/>
      <c r="N403"/>
      <c r="O403"/>
      <c r="P403"/>
    </row>
    <row r="404" spans="2:16">
      <c r="B404"/>
      <c r="C404"/>
      <c r="D404"/>
      <c r="E404"/>
      <c r="F404"/>
      <c r="G404"/>
      <c r="H404"/>
      <c r="I404"/>
      <c r="J404"/>
      <c r="K404"/>
      <c r="L404"/>
      <c r="M404"/>
      <c r="N404"/>
      <c r="O404"/>
      <c r="P404"/>
    </row>
    <row r="405" spans="2:16">
      <c r="B405"/>
      <c r="C405"/>
      <c r="D405"/>
      <c r="E405"/>
      <c r="F405"/>
      <c r="G405"/>
      <c r="H405"/>
      <c r="I405"/>
      <c r="J405"/>
      <c r="K405"/>
      <c r="L405"/>
      <c r="M405"/>
      <c r="N405"/>
      <c r="O405"/>
      <c r="P405"/>
    </row>
    <row r="406" spans="2:16">
      <c r="B406"/>
      <c r="C406"/>
      <c r="D406"/>
      <c r="E406"/>
      <c r="F406"/>
      <c r="G406"/>
      <c r="H406"/>
      <c r="I406"/>
      <c r="J406"/>
      <c r="K406"/>
      <c r="L406"/>
      <c r="M406"/>
      <c r="N406"/>
      <c r="O406"/>
      <c r="P406"/>
    </row>
    <row r="407" spans="2:16">
      <c r="B407"/>
      <c r="C407"/>
      <c r="D407"/>
      <c r="E407"/>
      <c r="F407"/>
      <c r="G407"/>
      <c r="H407"/>
      <c r="I407"/>
      <c r="J407"/>
      <c r="K407"/>
      <c r="L407"/>
      <c r="M407"/>
      <c r="N407"/>
      <c r="O407"/>
      <c r="P407"/>
    </row>
    <row r="408" spans="2:16">
      <c r="B408"/>
      <c r="C408"/>
      <c r="D408"/>
      <c r="E408"/>
      <c r="F408"/>
      <c r="G408"/>
      <c r="H408"/>
      <c r="I408"/>
      <c r="J408"/>
      <c r="K408"/>
      <c r="L408"/>
      <c r="M408"/>
      <c r="N408"/>
      <c r="O408"/>
      <c r="P408"/>
    </row>
    <row r="409" spans="2:16">
      <c r="B409"/>
      <c r="C409"/>
      <c r="D409"/>
      <c r="E409"/>
      <c r="F409"/>
      <c r="G409"/>
      <c r="H409"/>
      <c r="I409"/>
      <c r="J409"/>
      <c r="K409"/>
      <c r="L409"/>
      <c r="M409"/>
      <c r="N409"/>
      <c r="O409"/>
      <c r="P409"/>
    </row>
    <row r="410" spans="2:16">
      <c r="B410"/>
      <c r="C410"/>
      <c r="D410"/>
      <c r="E410"/>
      <c r="F410"/>
      <c r="G410"/>
      <c r="H410"/>
      <c r="I410"/>
      <c r="J410"/>
      <c r="K410"/>
      <c r="L410"/>
      <c r="M410"/>
      <c r="N410"/>
      <c r="O410"/>
      <c r="P410"/>
    </row>
    <row r="411" spans="2:16">
      <c r="B411"/>
      <c r="C411"/>
      <c r="D411"/>
      <c r="E411"/>
      <c r="F411"/>
      <c r="G411"/>
      <c r="H411"/>
      <c r="I411"/>
      <c r="J411"/>
      <c r="K411"/>
      <c r="L411"/>
      <c r="M411"/>
      <c r="N411"/>
      <c r="O411"/>
      <c r="P411"/>
    </row>
    <row r="412" spans="2:16">
      <c r="B412"/>
      <c r="C412"/>
      <c r="D412"/>
      <c r="E412"/>
      <c r="F412"/>
      <c r="G412"/>
      <c r="H412"/>
      <c r="I412"/>
      <c r="J412"/>
      <c r="K412"/>
      <c r="L412"/>
      <c r="M412"/>
      <c r="N412"/>
      <c r="O412"/>
      <c r="P412"/>
    </row>
    <row r="413" spans="2:16">
      <c r="B413"/>
      <c r="C413"/>
      <c r="D413"/>
      <c r="E413"/>
      <c r="F413"/>
      <c r="G413"/>
      <c r="H413"/>
      <c r="I413"/>
      <c r="J413"/>
      <c r="K413"/>
      <c r="L413"/>
      <c r="M413"/>
      <c r="N413"/>
      <c r="O413"/>
      <c r="P413"/>
    </row>
    <row r="414" spans="2:16">
      <c r="B414"/>
      <c r="C414"/>
      <c r="D414"/>
      <c r="E414"/>
      <c r="F414"/>
      <c r="G414"/>
      <c r="H414"/>
      <c r="I414"/>
      <c r="J414"/>
      <c r="K414"/>
      <c r="L414"/>
      <c r="M414"/>
      <c r="N414"/>
      <c r="O414"/>
      <c r="P414"/>
    </row>
    <row r="415" spans="2:16">
      <c r="B415"/>
      <c r="C415"/>
      <c r="D415"/>
      <c r="E415"/>
      <c r="F415"/>
      <c r="G415"/>
      <c r="H415"/>
      <c r="I415"/>
      <c r="J415"/>
      <c r="K415"/>
      <c r="L415"/>
      <c r="M415"/>
      <c r="N415"/>
      <c r="O415"/>
      <c r="P415"/>
    </row>
    <row r="416" spans="2:16">
      <c r="B416"/>
      <c r="C416"/>
      <c r="D416"/>
      <c r="E416"/>
      <c r="F416"/>
      <c r="G416"/>
      <c r="H416"/>
      <c r="I416"/>
      <c r="J416"/>
      <c r="K416"/>
      <c r="L416"/>
      <c r="M416"/>
      <c r="N416"/>
      <c r="O416"/>
      <c r="P416"/>
    </row>
    <row r="417" spans="2:16">
      <c r="B417"/>
      <c r="C417"/>
      <c r="D417"/>
      <c r="E417"/>
      <c r="F417"/>
      <c r="G417"/>
      <c r="H417"/>
      <c r="I417"/>
      <c r="J417"/>
      <c r="K417"/>
      <c r="L417"/>
      <c r="M417"/>
      <c r="N417"/>
      <c r="O417"/>
      <c r="P417"/>
    </row>
    <row r="418" spans="2:16">
      <c r="B418"/>
      <c r="C418"/>
      <c r="D418"/>
      <c r="E418"/>
      <c r="F418"/>
      <c r="G418"/>
      <c r="H418"/>
      <c r="I418"/>
      <c r="J418"/>
      <c r="K418"/>
      <c r="L418"/>
      <c r="M418"/>
      <c r="N418"/>
      <c r="O418"/>
      <c r="P418"/>
    </row>
    <row r="419" spans="2:16">
      <c r="B419"/>
      <c r="C419"/>
      <c r="D419"/>
      <c r="E419"/>
      <c r="F419"/>
      <c r="G419"/>
      <c r="H419"/>
      <c r="I419"/>
      <c r="J419"/>
      <c r="K419"/>
      <c r="L419"/>
      <c r="M419"/>
      <c r="N419"/>
      <c r="O419"/>
      <c r="P419"/>
    </row>
    <row r="420" spans="2:16">
      <c r="B420"/>
      <c r="C420"/>
      <c r="D420"/>
      <c r="E420"/>
      <c r="F420"/>
      <c r="G420"/>
      <c r="H420"/>
      <c r="I420"/>
      <c r="J420"/>
      <c r="K420"/>
      <c r="L420"/>
      <c r="M420"/>
      <c r="N420"/>
      <c r="O420"/>
      <c r="P420"/>
    </row>
    <row r="421" spans="2:16">
      <c r="B421"/>
      <c r="C421"/>
      <c r="D421"/>
      <c r="E421"/>
      <c r="F421"/>
      <c r="G421"/>
      <c r="H421"/>
      <c r="I421"/>
      <c r="J421"/>
      <c r="K421"/>
      <c r="L421"/>
      <c r="M421"/>
      <c r="N421"/>
      <c r="O421"/>
      <c r="P421"/>
    </row>
    <row r="422" spans="2:16">
      <c r="B422"/>
      <c r="C422"/>
      <c r="D422"/>
      <c r="E422"/>
      <c r="F422"/>
      <c r="G422"/>
      <c r="H422"/>
      <c r="I422"/>
      <c r="J422"/>
      <c r="K422"/>
      <c r="L422"/>
      <c r="M422"/>
      <c r="N422"/>
      <c r="O422"/>
      <c r="P422"/>
    </row>
    <row r="423" spans="2:16">
      <c r="B423"/>
      <c r="C423"/>
      <c r="D423"/>
      <c r="E423"/>
      <c r="F423"/>
      <c r="G423"/>
      <c r="H423"/>
      <c r="I423"/>
      <c r="J423"/>
      <c r="K423"/>
      <c r="L423"/>
      <c r="M423"/>
      <c r="N423"/>
      <c r="O423"/>
      <c r="P423"/>
    </row>
    <row r="424" spans="2:16">
      <c r="B424"/>
      <c r="C424"/>
      <c r="D424"/>
      <c r="E424"/>
      <c r="F424"/>
      <c r="G424"/>
      <c r="H424"/>
      <c r="I424"/>
      <c r="J424"/>
      <c r="K424"/>
      <c r="L424"/>
      <c r="M424"/>
      <c r="N424"/>
      <c r="O424"/>
      <c r="P424"/>
    </row>
    <row r="425" spans="2:16">
      <c r="B425"/>
      <c r="C425"/>
      <c r="D425"/>
      <c r="E425"/>
      <c r="F425"/>
      <c r="G425"/>
      <c r="H425"/>
      <c r="I425"/>
      <c r="J425"/>
      <c r="K425"/>
      <c r="L425"/>
      <c r="M425"/>
      <c r="N425"/>
      <c r="O425"/>
      <c r="P425"/>
    </row>
    <row r="426" spans="2:16">
      <c r="B426"/>
      <c r="C426"/>
      <c r="D426"/>
      <c r="E426"/>
      <c r="F426"/>
      <c r="G426"/>
      <c r="H426"/>
      <c r="I426"/>
      <c r="J426"/>
      <c r="K426"/>
      <c r="L426"/>
      <c r="M426"/>
      <c r="N426"/>
      <c r="O426"/>
      <c r="P426"/>
    </row>
    <row r="427" spans="2:16">
      <c r="B427"/>
      <c r="C427"/>
      <c r="D427"/>
      <c r="E427"/>
      <c r="F427"/>
      <c r="G427"/>
      <c r="H427"/>
      <c r="I427"/>
      <c r="J427"/>
      <c r="K427"/>
      <c r="L427"/>
      <c r="M427"/>
      <c r="N427"/>
      <c r="O427"/>
      <c r="P427"/>
    </row>
    <row r="428" spans="2:16">
      <c r="B428"/>
      <c r="C428"/>
      <c r="D428"/>
      <c r="E428"/>
      <c r="F428"/>
      <c r="G428"/>
      <c r="H428"/>
      <c r="I428"/>
      <c r="J428"/>
      <c r="K428"/>
      <c r="L428"/>
      <c r="M428"/>
      <c r="N428"/>
      <c r="O428"/>
      <c r="P428"/>
    </row>
    <row r="429" spans="2:16">
      <c r="B429"/>
      <c r="C429"/>
      <c r="D429"/>
      <c r="E429"/>
      <c r="F429"/>
      <c r="G429"/>
      <c r="H429"/>
      <c r="I429"/>
      <c r="J429"/>
      <c r="K429"/>
      <c r="L429"/>
      <c r="M429"/>
      <c r="N429"/>
      <c r="O429"/>
      <c r="P429"/>
    </row>
    <row r="430" spans="2:16">
      <c r="B430"/>
      <c r="C430"/>
      <c r="D430"/>
      <c r="E430"/>
      <c r="F430"/>
      <c r="G430"/>
      <c r="H430"/>
      <c r="I430"/>
      <c r="J430"/>
      <c r="K430"/>
      <c r="L430"/>
      <c r="M430"/>
      <c r="N430"/>
      <c r="O430"/>
      <c r="P430"/>
    </row>
    <row r="431" spans="2:16">
      <c r="B431"/>
      <c r="C431"/>
      <c r="D431"/>
      <c r="E431"/>
      <c r="F431"/>
      <c r="G431"/>
      <c r="H431"/>
      <c r="I431"/>
      <c r="J431"/>
      <c r="K431"/>
      <c r="L431"/>
      <c r="M431"/>
      <c r="N431"/>
      <c r="O431"/>
      <c r="P431"/>
    </row>
    <row r="432" spans="2:16">
      <c r="B432"/>
      <c r="C432"/>
      <c r="D432"/>
      <c r="E432"/>
      <c r="F432"/>
      <c r="G432"/>
      <c r="H432"/>
      <c r="I432"/>
      <c r="J432"/>
      <c r="K432"/>
      <c r="L432"/>
      <c r="M432"/>
      <c r="N432"/>
      <c r="O432"/>
      <c r="P432"/>
    </row>
    <row r="433" spans="2:16">
      <c r="B433"/>
      <c r="C433"/>
      <c r="D433"/>
      <c r="E433"/>
      <c r="F433"/>
      <c r="G433"/>
      <c r="H433"/>
      <c r="I433"/>
      <c r="J433"/>
      <c r="K433"/>
      <c r="L433"/>
      <c r="M433"/>
      <c r="N433"/>
      <c r="O433"/>
      <c r="P433"/>
    </row>
    <row r="434" spans="2:16">
      <c r="B434"/>
      <c r="C434"/>
      <c r="D434"/>
      <c r="E434"/>
      <c r="F434"/>
      <c r="G434"/>
      <c r="H434"/>
      <c r="I434"/>
      <c r="J434"/>
      <c r="K434"/>
      <c r="L434"/>
      <c r="M434"/>
      <c r="N434"/>
      <c r="O434"/>
      <c r="P434"/>
    </row>
    <row r="435" spans="2:16">
      <c r="B435"/>
      <c r="C435"/>
      <c r="D435"/>
      <c r="E435"/>
      <c r="F435"/>
      <c r="G435"/>
      <c r="H435"/>
      <c r="I435"/>
      <c r="J435"/>
      <c r="K435"/>
      <c r="L435"/>
      <c r="M435"/>
      <c r="N435"/>
      <c r="O435"/>
      <c r="P435"/>
    </row>
    <row r="436" spans="2:16">
      <c r="B436"/>
      <c r="C436"/>
      <c r="D436"/>
      <c r="E436"/>
      <c r="F436"/>
      <c r="G436"/>
      <c r="H436"/>
      <c r="I436"/>
      <c r="J436"/>
      <c r="K436"/>
      <c r="L436"/>
      <c r="M436"/>
      <c r="N436"/>
      <c r="O436"/>
      <c r="P436"/>
    </row>
    <row r="437" spans="2:16">
      <c r="B437"/>
      <c r="C437"/>
      <c r="D437"/>
      <c r="E437"/>
      <c r="F437"/>
      <c r="G437"/>
      <c r="H437"/>
      <c r="I437"/>
      <c r="J437"/>
      <c r="K437"/>
      <c r="L437"/>
      <c r="M437"/>
      <c r="N437"/>
      <c r="O437"/>
      <c r="P437"/>
    </row>
    <row r="438" spans="2:16">
      <c r="B438"/>
      <c r="C438"/>
      <c r="D438"/>
      <c r="E438"/>
      <c r="F438"/>
      <c r="G438"/>
      <c r="H438"/>
      <c r="I438"/>
      <c r="J438"/>
      <c r="K438"/>
      <c r="L438"/>
      <c r="M438"/>
      <c r="N438"/>
      <c r="O438"/>
      <c r="P438"/>
    </row>
    <row r="439" spans="2:16">
      <c r="B439"/>
      <c r="C439"/>
      <c r="D439"/>
      <c r="E439"/>
      <c r="F439"/>
      <c r="G439"/>
      <c r="H439"/>
      <c r="I439"/>
      <c r="J439"/>
      <c r="K439"/>
      <c r="L439"/>
      <c r="M439"/>
      <c r="N439"/>
      <c r="O439"/>
      <c r="P439"/>
    </row>
    <row r="440" spans="2:16">
      <c r="B440"/>
      <c r="C440"/>
      <c r="D440"/>
      <c r="E440"/>
      <c r="F440"/>
      <c r="G440"/>
      <c r="H440"/>
      <c r="I440"/>
      <c r="J440"/>
      <c r="K440"/>
      <c r="L440"/>
      <c r="M440"/>
      <c r="N440"/>
      <c r="O440"/>
      <c r="P440"/>
    </row>
    <row r="441" spans="2:16">
      <c r="B441"/>
      <c r="C441"/>
      <c r="D441"/>
      <c r="E441"/>
      <c r="F441"/>
      <c r="G441"/>
      <c r="H441"/>
      <c r="I441"/>
      <c r="J441"/>
      <c r="K441"/>
      <c r="L441"/>
      <c r="M441"/>
      <c r="N441"/>
      <c r="O441"/>
      <c r="P441"/>
    </row>
    <row r="442" spans="2:16">
      <c r="B442"/>
      <c r="C442"/>
      <c r="D442"/>
      <c r="E442"/>
      <c r="F442"/>
      <c r="G442"/>
      <c r="H442"/>
      <c r="I442"/>
      <c r="J442"/>
      <c r="K442"/>
      <c r="L442"/>
      <c r="M442"/>
      <c r="N442"/>
      <c r="O442"/>
      <c r="P442"/>
    </row>
    <row r="443" spans="2:16">
      <c r="B443"/>
      <c r="C443"/>
      <c r="D443"/>
      <c r="E443"/>
      <c r="F443"/>
      <c r="G443"/>
      <c r="H443"/>
      <c r="I443"/>
      <c r="J443"/>
      <c r="K443"/>
      <c r="L443"/>
      <c r="M443"/>
      <c r="N443"/>
      <c r="O443"/>
      <c r="P443"/>
    </row>
    <row r="444" spans="2:16">
      <c r="B444"/>
      <c r="C444"/>
      <c r="D444"/>
      <c r="E444"/>
      <c r="F444"/>
      <c r="G444"/>
      <c r="H444"/>
      <c r="I444"/>
      <c r="J444"/>
      <c r="K444"/>
      <c r="L444"/>
      <c r="M444"/>
      <c r="N444"/>
      <c r="O444"/>
      <c r="P444"/>
    </row>
    <row r="445" spans="2:16">
      <c r="B445"/>
      <c r="C445"/>
      <c r="D445"/>
      <c r="E445"/>
      <c r="F445"/>
      <c r="G445"/>
      <c r="H445"/>
      <c r="I445"/>
      <c r="J445"/>
      <c r="K445"/>
      <c r="L445"/>
      <c r="M445"/>
      <c r="N445"/>
      <c r="O445"/>
      <c r="P445"/>
    </row>
    <row r="446" spans="2:16">
      <c r="B446"/>
      <c r="C446"/>
      <c r="D446"/>
      <c r="E446"/>
      <c r="F446"/>
      <c r="G446"/>
      <c r="H446"/>
      <c r="I446"/>
      <c r="J446"/>
      <c r="K446"/>
      <c r="L446"/>
      <c r="M446"/>
      <c r="N446"/>
      <c r="O446"/>
      <c r="P446"/>
    </row>
    <row r="447" spans="2:16">
      <c r="B447"/>
      <c r="C447"/>
      <c r="D447"/>
      <c r="E447"/>
      <c r="F447"/>
      <c r="G447"/>
      <c r="H447"/>
      <c r="I447"/>
      <c r="J447"/>
      <c r="K447"/>
      <c r="L447"/>
      <c r="M447"/>
      <c r="N447"/>
      <c r="O447"/>
      <c r="P447"/>
    </row>
    <row r="448" spans="2:16">
      <c r="B448"/>
      <c r="C448"/>
      <c r="D448"/>
      <c r="E448"/>
      <c r="F448"/>
      <c r="G448"/>
      <c r="H448"/>
      <c r="I448"/>
      <c r="J448"/>
      <c r="K448"/>
      <c r="L448"/>
      <c r="M448"/>
      <c r="N448"/>
      <c r="O448"/>
      <c r="P448"/>
    </row>
    <row r="449" spans="2:16">
      <c r="B449"/>
      <c r="C449"/>
      <c r="D449"/>
      <c r="E449"/>
      <c r="F449"/>
      <c r="G449"/>
      <c r="H449"/>
      <c r="I449"/>
      <c r="J449"/>
      <c r="K449"/>
      <c r="L449"/>
      <c r="M449"/>
      <c r="N449"/>
      <c r="O449"/>
      <c r="P449"/>
    </row>
    <row r="450" spans="2:16">
      <c r="B450"/>
      <c r="C450"/>
      <c r="D450"/>
      <c r="E450"/>
      <c r="F450"/>
      <c r="G450"/>
      <c r="H450"/>
      <c r="I450"/>
      <c r="J450"/>
      <c r="K450"/>
      <c r="L450"/>
      <c r="M450"/>
      <c r="N450"/>
      <c r="O450"/>
      <c r="P450"/>
    </row>
    <row r="451" spans="2:16">
      <c r="B451"/>
      <c r="C451"/>
      <c r="D451"/>
      <c r="E451"/>
      <c r="F451"/>
      <c r="G451"/>
      <c r="H451"/>
      <c r="I451"/>
      <c r="J451"/>
      <c r="K451"/>
      <c r="L451"/>
      <c r="M451"/>
      <c r="N451"/>
      <c r="O451"/>
      <c r="P451"/>
    </row>
    <row r="452" spans="2:16">
      <c r="B452"/>
      <c r="C452"/>
      <c r="D452"/>
      <c r="E452"/>
      <c r="F452"/>
      <c r="G452"/>
      <c r="H452"/>
      <c r="I452"/>
      <c r="J452"/>
      <c r="K452"/>
      <c r="L452"/>
      <c r="M452"/>
      <c r="N452"/>
      <c r="O452"/>
      <c r="P452"/>
    </row>
    <row r="453" spans="2:16">
      <c r="B453"/>
      <c r="C453"/>
      <c r="D453"/>
      <c r="E453"/>
      <c r="F453"/>
      <c r="G453"/>
      <c r="H453"/>
      <c r="I453"/>
      <c r="J453"/>
      <c r="K453"/>
      <c r="L453"/>
      <c r="M453"/>
      <c r="N453"/>
      <c r="O453"/>
      <c r="P453"/>
    </row>
    <row r="454" spans="2:16">
      <c r="B454"/>
      <c r="C454"/>
      <c r="D454"/>
      <c r="E454"/>
      <c r="F454"/>
      <c r="G454"/>
      <c r="H454"/>
      <c r="I454"/>
      <c r="J454"/>
      <c r="K454"/>
      <c r="L454"/>
      <c r="M454"/>
      <c r="N454"/>
      <c r="O454"/>
      <c r="P454"/>
    </row>
    <row r="455" spans="2:16">
      <c r="B455"/>
      <c r="C455"/>
      <c r="D455"/>
      <c r="E455"/>
      <c r="F455"/>
      <c r="G455"/>
      <c r="H455"/>
      <c r="I455"/>
      <c r="J455"/>
      <c r="K455"/>
      <c r="L455"/>
      <c r="M455"/>
      <c r="N455"/>
      <c r="O455"/>
      <c r="P455"/>
    </row>
    <row r="456" spans="2:16">
      <c r="B456"/>
      <c r="C456"/>
      <c r="D456"/>
      <c r="E456"/>
      <c r="F456"/>
      <c r="G456"/>
      <c r="H456"/>
      <c r="I456"/>
      <c r="J456"/>
      <c r="K456"/>
      <c r="L456"/>
      <c r="M456"/>
      <c r="N456"/>
      <c r="O456"/>
      <c r="P456"/>
    </row>
    <row r="457" spans="2:16">
      <c r="B457"/>
      <c r="C457"/>
      <c r="D457"/>
      <c r="E457"/>
      <c r="F457"/>
      <c r="G457"/>
      <c r="H457"/>
      <c r="I457"/>
      <c r="J457"/>
      <c r="K457"/>
      <c r="L457"/>
      <c r="M457"/>
      <c r="N457"/>
      <c r="O457"/>
      <c r="P457"/>
    </row>
    <row r="458" spans="2:16">
      <c r="B458"/>
      <c r="C458"/>
      <c r="D458"/>
      <c r="E458"/>
      <c r="F458"/>
      <c r="G458"/>
      <c r="H458"/>
      <c r="I458"/>
      <c r="J458"/>
      <c r="K458"/>
      <c r="L458"/>
      <c r="M458"/>
      <c r="N458"/>
      <c r="O458"/>
      <c r="P458"/>
    </row>
    <row r="459" spans="2:16">
      <c r="B459"/>
      <c r="C459"/>
      <c r="D459"/>
      <c r="E459"/>
      <c r="F459"/>
      <c r="G459"/>
      <c r="H459"/>
      <c r="I459"/>
      <c r="J459"/>
      <c r="K459"/>
      <c r="L459"/>
      <c r="M459"/>
      <c r="N459"/>
      <c r="O459"/>
      <c r="P459"/>
    </row>
    <row r="460" spans="2:16">
      <c r="B460"/>
      <c r="C460"/>
      <c r="D460"/>
      <c r="E460"/>
      <c r="F460"/>
      <c r="G460"/>
      <c r="H460"/>
      <c r="I460"/>
      <c r="J460"/>
      <c r="K460"/>
      <c r="L460"/>
      <c r="M460"/>
      <c r="N460"/>
      <c r="O460"/>
      <c r="P460"/>
    </row>
    <row r="461" spans="2:16">
      <c r="B461"/>
      <c r="C461"/>
      <c r="D461"/>
      <c r="E461"/>
      <c r="F461"/>
      <c r="G461"/>
      <c r="H461"/>
      <c r="I461"/>
      <c r="J461"/>
      <c r="K461"/>
      <c r="L461"/>
      <c r="M461"/>
      <c r="N461"/>
      <c r="O461"/>
      <c r="P461"/>
    </row>
    <row r="462" spans="2:16">
      <c r="B462"/>
      <c r="C462"/>
      <c r="D462"/>
      <c r="E462"/>
      <c r="F462"/>
      <c r="G462"/>
      <c r="H462"/>
      <c r="I462"/>
      <c r="J462"/>
      <c r="K462"/>
      <c r="L462"/>
      <c r="M462"/>
      <c r="N462"/>
      <c r="O462"/>
      <c r="P462"/>
    </row>
    <row r="463" spans="2:16">
      <c r="B463"/>
      <c r="C463"/>
      <c r="D463"/>
      <c r="E463"/>
      <c r="F463"/>
      <c r="G463"/>
      <c r="H463"/>
      <c r="I463"/>
      <c r="J463"/>
      <c r="K463"/>
      <c r="L463"/>
      <c r="M463"/>
      <c r="N463"/>
      <c r="O463"/>
      <c r="P463"/>
    </row>
    <row r="464" spans="2:16">
      <c r="B464"/>
      <c r="C464"/>
      <c r="D464"/>
      <c r="E464"/>
      <c r="F464"/>
      <c r="G464"/>
      <c r="H464"/>
      <c r="I464"/>
      <c r="J464"/>
      <c r="K464"/>
      <c r="L464"/>
      <c r="M464"/>
      <c r="N464"/>
      <c r="O464"/>
      <c r="P464"/>
    </row>
    <row r="465" spans="2:16">
      <c r="B465"/>
      <c r="C465"/>
      <c r="D465"/>
      <c r="E465"/>
      <c r="F465"/>
      <c r="G465"/>
      <c r="H465"/>
      <c r="I465"/>
      <c r="J465"/>
      <c r="K465"/>
      <c r="L465"/>
      <c r="M465"/>
      <c r="N465"/>
      <c r="O465"/>
      <c r="P465"/>
    </row>
    <row r="466" spans="2:16">
      <c r="B466"/>
      <c r="C466"/>
      <c r="D466"/>
      <c r="E466"/>
      <c r="F466"/>
      <c r="G466"/>
      <c r="H466"/>
      <c r="I466"/>
      <c r="J466"/>
      <c r="K466"/>
      <c r="L466"/>
      <c r="M466"/>
      <c r="N466"/>
      <c r="O466"/>
      <c r="P466"/>
    </row>
    <row r="467" spans="2:16">
      <c r="B467"/>
      <c r="C467"/>
      <c r="D467"/>
      <c r="E467"/>
      <c r="F467"/>
      <c r="G467"/>
      <c r="H467"/>
      <c r="I467"/>
      <c r="J467"/>
      <c r="K467"/>
      <c r="L467"/>
      <c r="M467"/>
      <c r="N467"/>
      <c r="O467"/>
      <c r="P467"/>
    </row>
    <row r="468" spans="2:16">
      <c r="B468"/>
      <c r="C468"/>
      <c r="D468"/>
      <c r="E468"/>
      <c r="F468"/>
      <c r="G468"/>
      <c r="H468"/>
      <c r="I468"/>
      <c r="J468"/>
      <c r="K468"/>
      <c r="L468"/>
      <c r="M468"/>
      <c r="N468"/>
      <c r="O468"/>
      <c r="P468"/>
    </row>
    <row r="469" spans="2:16">
      <c r="B469"/>
      <c r="C469"/>
      <c r="D469"/>
      <c r="E469"/>
      <c r="F469"/>
      <c r="G469"/>
      <c r="H469"/>
      <c r="I469"/>
      <c r="J469"/>
      <c r="K469"/>
      <c r="L469"/>
      <c r="M469"/>
      <c r="N469"/>
      <c r="O469"/>
      <c r="P469"/>
    </row>
    <row r="470" spans="2:16">
      <c r="B470"/>
      <c r="C470"/>
      <c r="D470"/>
      <c r="E470"/>
      <c r="F470"/>
      <c r="G470"/>
      <c r="H470"/>
      <c r="I470"/>
      <c r="J470"/>
      <c r="K470"/>
      <c r="L470"/>
      <c r="M470"/>
      <c r="N470"/>
      <c r="O470"/>
      <c r="P470"/>
    </row>
    <row r="471" spans="2:16">
      <c r="B471"/>
      <c r="C471"/>
      <c r="D471"/>
      <c r="E471"/>
      <c r="F471"/>
      <c r="G471"/>
      <c r="H471"/>
      <c r="I471"/>
      <c r="J471"/>
      <c r="K471"/>
      <c r="L471"/>
      <c r="M471"/>
      <c r="N471"/>
      <c r="O471"/>
      <c r="P471"/>
    </row>
    <row r="472" spans="2:16">
      <c r="B472"/>
      <c r="C472"/>
      <c r="D472"/>
      <c r="E472"/>
      <c r="F472"/>
      <c r="G472"/>
      <c r="H472"/>
      <c r="I472"/>
      <c r="J472"/>
      <c r="K472"/>
      <c r="L472"/>
      <c r="M472"/>
      <c r="N472"/>
      <c r="O472"/>
      <c r="P472"/>
    </row>
    <row r="473" spans="2:16">
      <c r="B473"/>
      <c r="C473"/>
      <c r="D473"/>
      <c r="E473"/>
      <c r="F473"/>
      <c r="G473"/>
      <c r="H473"/>
      <c r="I473"/>
      <c r="J473"/>
      <c r="K473"/>
      <c r="L473"/>
      <c r="M473"/>
      <c r="N473"/>
      <c r="O473"/>
      <c r="P473"/>
    </row>
    <row r="474" spans="2:16">
      <c r="B474"/>
      <c r="C474"/>
      <c r="D474"/>
      <c r="E474"/>
      <c r="F474"/>
      <c r="G474"/>
      <c r="H474"/>
      <c r="I474"/>
      <c r="J474"/>
      <c r="K474"/>
      <c r="L474"/>
      <c r="M474"/>
      <c r="N474"/>
      <c r="O474"/>
      <c r="P474"/>
    </row>
    <row r="475" spans="2:16">
      <c r="B475"/>
      <c r="C475"/>
      <c r="D475"/>
      <c r="E475"/>
      <c r="F475"/>
      <c r="G475"/>
      <c r="H475"/>
      <c r="I475"/>
      <c r="J475"/>
      <c r="K475"/>
      <c r="L475"/>
      <c r="M475"/>
      <c r="N475"/>
      <c r="O475"/>
      <c r="P475"/>
    </row>
    <row r="476" spans="2:16">
      <c r="B476"/>
      <c r="C476"/>
      <c r="D476"/>
      <c r="E476"/>
      <c r="F476"/>
      <c r="G476"/>
      <c r="H476"/>
      <c r="I476"/>
      <c r="J476"/>
      <c r="K476"/>
      <c r="L476"/>
      <c r="M476"/>
      <c r="N476"/>
      <c r="O476"/>
      <c r="P476"/>
    </row>
    <row r="477" spans="2:16">
      <c r="B477"/>
      <c r="C477"/>
      <c r="D477"/>
      <c r="E477"/>
      <c r="F477"/>
      <c r="G477"/>
      <c r="H477"/>
      <c r="I477"/>
      <c r="J477"/>
      <c r="K477"/>
      <c r="L477"/>
      <c r="M477"/>
      <c r="N477"/>
      <c r="O477"/>
      <c r="P477"/>
    </row>
    <row r="478" spans="2:16">
      <c r="B478"/>
      <c r="C478"/>
      <c r="D478"/>
      <c r="E478"/>
      <c r="F478"/>
      <c r="G478"/>
      <c r="H478"/>
      <c r="I478"/>
      <c r="J478"/>
      <c r="K478"/>
      <c r="L478"/>
      <c r="M478"/>
      <c r="N478"/>
      <c r="O478"/>
      <c r="P478"/>
    </row>
    <row r="479" spans="2:16">
      <c r="B479"/>
      <c r="C479"/>
      <c r="D479"/>
      <c r="E479"/>
      <c r="F479"/>
      <c r="G479"/>
      <c r="H479"/>
      <c r="I479"/>
      <c r="J479"/>
      <c r="K479"/>
      <c r="L479"/>
      <c r="M479"/>
      <c r="N479"/>
      <c r="O479"/>
      <c r="P479"/>
    </row>
    <row r="480" spans="2:16">
      <c r="B480"/>
      <c r="C480"/>
      <c r="D480"/>
      <c r="E480"/>
      <c r="F480"/>
      <c r="G480"/>
      <c r="H480"/>
      <c r="I480"/>
      <c r="J480"/>
      <c r="K480"/>
      <c r="L480"/>
      <c r="M480"/>
      <c r="N480"/>
      <c r="O480"/>
      <c r="P480"/>
    </row>
    <row r="481" spans="2:16">
      <c r="B481"/>
      <c r="C481"/>
      <c r="D481"/>
      <c r="E481"/>
      <c r="F481"/>
      <c r="G481"/>
      <c r="H481"/>
      <c r="I481"/>
      <c r="J481"/>
      <c r="K481"/>
      <c r="L481"/>
      <c r="M481"/>
      <c r="N481"/>
      <c r="O481"/>
      <c r="P481"/>
    </row>
    <row r="482" spans="2:16">
      <c r="B482"/>
      <c r="C482"/>
      <c r="D482"/>
      <c r="E482"/>
      <c r="F482"/>
      <c r="G482"/>
      <c r="H482"/>
      <c r="I482"/>
      <c r="J482"/>
      <c r="K482"/>
      <c r="L482"/>
      <c r="M482"/>
      <c r="N482"/>
      <c r="O482"/>
      <c r="P482"/>
    </row>
    <row r="483" spans="2:16">
      <c r="B483"/>
      <c r="C483"/>
      <c r="D483"/>
      <c r="E483"/>
      <c r="F483"/>
      <c r="G483"/>
      <c r="H483"/>
      <c r="I483"/>
      <c r="J483"/>
      <c r="K483"/>
      <c r="L483"/>
      <c r="M483"/>
      <c r="N483"/>
      <c r="O483"/>
      <c r="P483"/>
    </row>
    <row r="484" spans="2:16">
      <c r="B484"/>
      <c r="C484"/>
      <c r="D484"/>
      <c r="E484"/>
      <c r="F484"/>
      <c r="G484"/>
      <c r="H484"/>
      <c r="I484"/>
      <c r="J484"/>
      <c r="K484"/>
      <c r="L484"/>
      <c r="M484"/>
      <c r="N484"/>
      <c r="O484"/>
      <c r="P484"/>
    </row>
    <row r="485" spans="2:16">
      <c r="B485"/>
      <c r="C485"/>
      <c r="D485"/>
      <c r="E485"/>
      <c r="F485"/>
      <c r="G485"/>
      <c r="H485"/>
      <c r="I485"/>
      <c r="J485"/>
      <c r="K485"/>
      <c r="L485"/>
      <c r="M485"/>
      <c r="N485"/>
      <c r="O485"/>
      <c r="P485"/>
    </row>
    <row r="486" spans="2:16">
      <c r="B486"/>
      <c r="C486"/>
      <c r="D486"/>
      <c r="E486"/>
      <c r="F486"/>
      <c r="G486"/>
      <c r="H486"/>
      <c r="I486"/>
      <c r="J486"/>
      <c r="K486"/>
      <c r="L486"/>
      <c r="M486"/>
      <c r="N486"/>
      <c r="O486"/>
      <c r="P486"/>
    </row>
    <row r="487" spans="2:16">
      <c r="B487"/>
      <c r="C487"/>
      <c r="D487"/>
      <c r="E487"/>
      <c r="F487"/>
      <c r="G487"/>
      <c r="H487"/>
      <c r="I487"/>
      <c r="J487"/>
      <c r="K487"/>
      <c r="L487"/>
      <c r="M487"/>
      <c r="N487"/>
      <c r="O487"/>
      <c r="P487"/>
    </row>
    <row r="488" spans="2:16">
      <c r="B488"/>
      <c r="C488"/>
      <c r="D488"/>
      <c r="E488"/>
      <c r="F488"/>
      <c r="G488"/>
      <c r="H488"/>
      <c r="I488"/>
      <c r="J488"/>
      <c r="K488"/>
      <c r="L488"/>
      <c r="M488"/>
      <c r="N488"/>
      <c r="O488"/>
      <c r="P488"/>
    </row>
    <row r="489" spans="2:16">
      <c r="B489"/>
      <c r="C489"/>
      <c r="D489"/>
      <c r="E489"/>
      <c r="F489"/>
      <c r="G489"/>
      <c r="H489"/>
      <c r="I489"/>
      <c r="J489"/>
      <c r="K489"/>
      <c r="L489"/>
      <c r="M489"/>
      <c r="N489"/>
      <c r="O489"/>
      <c r="P489"/>
    </row>
    <row r="490" spans="2:16">
      <c r="B490"/>
      <c r="C490"/>
      <c r="D490"/>
      <c r="E490"/>
      <c r="F490"/>
      <c r="G490"/>
      <c r="H490"/>
      <c r="I490"/>
      <c r="J490"/>
      <c r="K490"/>
      <c r="L490"/>
      <c r="M490"/>
      <c r="N490"/>
      <c r="O490"/>
      <c r="P490"/>
    </row>
    <row r="491" spans="2:16">
      <c r="B491"/>
      <c r="C491"/>
      <c r="D491"/>
      <c r="E491"/>
      <c r="F491"/>
      <c r="G491"/>
      <c r="H491"/>
      <c r="I491"/>
      <c r="J491"/>
      <c r="K491"/>
      <c r="L491"/>
      <c r="M491"/>
      <c r="N491"/>
      <c r="O491"/>
      <c r="P491"/>
    </row>
    <row r="492" spans="2:16">
      <c r="B492"/>
      <c r="C492"/>
      <c r="D492"/>
      <c r="E492"/>
      <c r="F492"/>
      <c r="G492"/>
      <c r="H492"/>
      <c r="I492"/>
      <c r="J492"/>
      <c r="K492"/>
      <c r="L492"/>
      <c r="M492"/>
      <c r="N492"/>
      <c r="O492"/>
      <c r="P492"/>
    </row>
    <row r="493" spans="2:16">
      <c r="B493"/>
      <c r="C493"/>
      <c r="D493"/>
      <c r="E493"/>
      <c r="F493"/>
      <c r="G493"/>
      <c r="H493"/>
      <c r="I493"/>
      <c r="J493"/>
      <c r="K493"/>
      <c r="L493"/>
      <c r="M493"/>
      <c r="N493"/>
      <c r="O493"/>
      <c r="P493"/>
    </row>
    <row r="494" spans="2:16">
      <c r="B494"/>
      <c r="C494"/>
      <c r="D494"/>
      <c r="E494"/>
      <c r="F494"/>
      <c r="G494"/>
      <c r="H494"/>
      <c r="I494"/>
      <c r="J494"/>
      <c r="K494"/>
      <c r="L494"/>
      <c r="M494"/>
      <c r="N494"/>
      <c r="O494"/>
      <c r="P494"/>
    </row>
    <row r="495" spans="2:16">
      <c r="B495"/>
      <c r="C495"/>
      <c r="D495"/>
      <c r="E495"/>
      <c r="F495"/>
      <c r="G495"/>
      <c r="H495"/>
      <c r="I495"/>
      <c r="J495"/>
      <c r="K495"/>
      <c r="L495"/>
      <c r="M495"/>
      <c r="N495"/>
      <c r="O495"/>
      <c r="P495"/>
    </row>
    <row r="496" spans="2:16">
      <c r="B496"/>
      <c r="C496"/>
      <c r="D496"/>
      <c r="E496"/>
      <c r="F496"/>
      <c r="G496"/>
      <c r="H496"/>
      <c r="I496"/>
      <c r="J496"/>
      <c r="K496"/>
      <c r="L496"/>
      <c r="M496"/>
      <c r="N496"/>
      <c r="O496"/>
      <c r="P496"/>
    </row>
    <row r="497" spans="2:16">
      <c r="B497"/>
      <c r="C497"/>
      <c r="D497"/>
      <c r="E497"/>
      <c r="F497"/>
      <c r="G497"/>
      <c r="H497"/>
      <c r="I497"/>
      <c r="J497"/>
      <c r="K497"/>
      <c r="L497"/>
      <c r="M497"/>
      <c r="N497"/>
      <c r="O497"/>
      <c r="P497"/>
    </row>
    <row r="498" spans="2:16">
      <c r="B498"/>
      <c r="C498"/>
      <c r="D498"/>
      <c r="E498"/>
      <c r="F498"/>
      <c r="G498"/>
      <c r="H498"/>
      <c r="I498"/>
      <c r="J498"/>
      <c r="K498"/>
      <c r="L498"/>
      <c r="M498"/>
      <c r="N498"/>
      <c r="O498"/>
      <c r="P498"/>
    </row>
    <row r="499" spans="2:16">
      <c r="B499"/>
      <c r="C499"/>
      <c r="D499"/>
      <c r="E499"/>
      <c r="F499"/>
      <c r="G499"/>
      <c r="H499"/>
      <c r="I499"/>
      <c r="J499"/>
      <c r="K499"/>
      <c r="L499"/>
      <c r="M499"/>
      <c r="N499"/>
      <c r="O499"/>
      <c r="P499"/>
    </row>
    <row r="500" spans="2:16">
      <c r="B500"/>
      <c r="C500"/>
      <c r="D500"/>
      <c r="E500"/>
      <c r="F500"/>
      <c r="G500"/>
      <c r="H500"/>
      <c r="I500"/>
      <c r="J500"/>
      <c r="K500"/>
      <c r="L500"/>
      <c r="M500"/>
      <c r="N500"/>
      <c r="O500"/>
      <c r="P500"/>
    </row>
    <row r="501" spans="2:16">
      <c r="B501"/>
      <c r="C501"/>
      <c r="D501"/>
      <c r="E501"/>
      <c r="F501"/>
      <c r="G501"/>
      <c r="H501"/>
      <c r="I501"/>
      <c r="J501"/>
      <c r="K501"/>
      <c r="L501"/>
      <c r="M501"/>
      <c r="N501"/>
      <c r="O501"/>
      <c r="P501"/>
    </row>
    <row r="502" spans="2:16">
      <c r="B502"/>
      <c r="C502"/>
      <c r="D502"/>
      <c r="E502"/>
      <c r="F502"/>
      <c r="G502"/>
      <c r="H502"/>
      <c r="I502"/>
      <c r="J502"/>
      <c r="K502"/>
      <c r="L502"/>
      <c r="M502"/>
      <c r="N502"/>
      <c r="O502"/>
      <c r="P502"/>
    </row>
    <row r="503" spans="2:16">
      <c r="B503"/>
      <c r="C503"/>
      <c r="D503"/>
      <c r="E503"/>
      <c r="F503"/>
      <c r="G503"/>
      <c r="H503"/>
      <c r="I503"/>
      <c r="J503"/>
      <c r="K503"/>
      <c r="L503"/>
      <c r="M503"/>
      <c r="N503"/>
      <c r="O503"/>
      <c r="P503"/>
    </row>
    <row r="504" spans="2:16">
      <c r="B504"/>
      <c r="C504"/>
      <c r="D504"/>
      <c r="E504"/>
      <c r="F504"/>
      <c r="G504"/>
      <c r="H504"/>
      <c r="I504"/>
      <c r="J504"/>
      <c r="K504"/>
      <c r="L504"/>
      <c r="M504"/>
      <c r="N504"/>
      <c r="O504"/>
      <c r="P504"/>
    </row>
    <row r="505" spans="2:16">
      <c r="B505"/>
      <c r="C505"/>
      <c r="D505"/>
      <c r="E505"/>
      <c r="F505"/>
      <c r="G505"/>
      <c r="H505"/>
      <c r="I505"/>
      <c r="J505"/>
      <c r="K505"/>
      <c r="L505"/>
      <c r="M505"/>
      <c r="N505"/>
      <c r="O505"/>
      <c r="P505"/>
    </row>
    <row r="506" spans="2:16">
      <c r="B506"/>
      <c r="C506"/>
      <c r="D506"/>
      <c r="E506"/>
      <c r="F506"/>
      <c r="G506"/>
      <c r="H506"/>
      <c r="I506"/>
      <c r="J506"/>
      <c r="K506"/>
      <c r="L506"/>
      <c r="M506"/>
      <c r="N506"/>
      <c r="O506"/>
      <c r="P506"/>
    </row>
    <row r="507" spans="2:16">
      <c r="B507"/>
      <c r="C507"/>
      <c r="D507"/>
      <c r="E507"/>
      <c r="F507"/>
      <c r="G507"/>
      <c r="H507"/>
      <c r="I507"/>
      <c r="J507"/>
      <c r="K507"/>
      <c r="L507"/>
      <c r="M507"/>
      <c r="N507"/>
      <c r="O507"/>
      <c r="P507"/>
    </row>
    <row r="508" spans="2:16">
      <c r="B508"/>
      <c r="C508"/>
      <c r="D508"/>
      <c r="E508"/>
      <c r="F508"/>
      <c r="G508"/>
      <c r="H508"/>
      <c r="I508"/>
      <c r="J508"/>
      <c r="K508"/>
      <c r="L508"/>
      <c r="M508"/>
      <c r="N508"/>
      <c r="O508"/>
      <c r="P508"/>
    </row>
    <row r="509" spans="2:16">
      <c r="B509"/>
      <c r="C509"/>
      <c r="D509"/>
      <c r="E509"/>
      <c r="F509"/>
      <c r="G509"/>
      <c r="H509"/>
      <c r="I509"/>
      <c r="J509"/>
      <c r="K509"/>
      <c r="L509"/>
      <c r="M509"/>
      <c r="N509"/>
      <c r="O509"/>
      <c r="P509"/>
    </row>
    <row r="510" spans="2:16">
      <c r="B510"/>
      <c r="C510"/>
      <c r="D510"/>
      <c r="E510"/>
      <c r="F510"/>
      <c r="G510"/>
      <c r="H510"/>
      <c r="I510"/>
      <c r="J510"/>
      <c r="K510"/>
      <c r="L510"/>
      <c r="M510"/>
      <c r="N510"/>
      <c r="O510"/>
      <c r="P510"/>
    </row>
    <row r="511" spans="2:16">
      <c r="B511"/>
      <c r="C511"/>
      <c r="D511"/>
      <c r="E511"/>
      <c r="F511"/>
      <c r="G511"/>
      <c r="H511"/>
      <c r="I511"/>
      <c r="J511"/>
      <c r="K511"/>
      <c r="L511"/>
      <c r="M511"/>
      <c r="N511"/>
      <c r="O511"/>
      <c r="P511"/>
    </row>
    <row r="512" spans="2:16">
      <c r="B512"/>
      <c r="C512"/>
      <c r="D512"/>
      <c r="E512"/>
      <c r="F512"/>
      <c r="G512"/>
      <c r="H512"/>
      <c r="I512"/>
      <c r="J512"/>
      <c r="K512"/>
      <c r="L512"/>
      <c r="M512"/>
      <c r="N512"/>
      <c r="O512"/>
      <c r="P512"/>
    </row>
    <row r="513" spans="2:16">
      <c r="B513"/>
      <c r="C513"/>
      <c r="D513"/>
      <c r="E513"/>
      <c r="F513"/>
      <c r="G513"/>
      <c r="H513"/>
      <c r="I513"/>
      <c r="J513"/>
      <c r="K513"/>
      <c r="L513"/>
      <c r="M513"/>
      <c r="N513"/>
      <c r="O513"/>
      <c r="P513"/>
    </row>
    <row r="514" spans="2:16">
      <c r="B514"/>
      <c r="C514"/>
      <c r="D514"/>
      <c r="E514"/>
      <c r="F514"/>
      <c r="G514"/>
      <c r="H514"/>
      <c r="I514"/>
      <c r="J514"/>
      <c r="K514"/>
      <c r="L514"/>
      <c r="M514"/>
      <c r="N514"/>
      <c r="O514"/>
      <c r="P514"/>
    </row>
    <row r="515" spans="2:16">
      <c r="B515"/>
      <c r="C515"/>
      <c r="D515"/>
      <c r="E515"/>
      <c r="F515"/>
      <c r="G515"/>
      <c r="H515"/>
      <c r="I515"/>
      <c r="J515"/>
      <c r="K515"/>
      <c r="L515"/>
      <c r="M515"/>
      <c r="N515"/>
      <c r="O515"/>
      <c r="P515"/>
    </row>
    <row r="516" spans="2:16">
      <c r="B516"/>
      <c r="C516"/>
      <c r="D516"/>
      <c r="E516"/>
      <c r="F516"/>
      <c r="G516"/>
      <c r="H516"/>
      <c r="I516"/>
      <c r="J516"/>
      <c r="K516"/>
      <c r="L516"/>
      <c r="M516"/>
      <c r="N516"/>
      <c r="O516"/>
      <c r="P516"/>
    </row>
    <row r="517" spans="2:16">
      <c r="B517"/>
      <c r="C517"/>
      <c r="D517"/>
      <c r="E517"/>
      <c r="F517"/>
      <c r="G517"/>
      <c r="H517"/>
      <c r="I517"/>
      <c r="J517"/>
      <c r="K517"/>
      <c r="L517"/>
      <c r="M517"/>
      <c r="N517"/>
      <c r="O517"/>
      <c r="P517"/>
    </row>
    <row r="518" spans="2:16">
      <c r="B518"/>
      <c r="C518"/>
      <c r="D518"/>
      <c r="E518"/>
      <c r="F518"/>
      <c r="G518"/>
      <c r="H518"/>
      <c r="I518"/>
      <c r="J518"/>
      <c r="K518"/>
      <c r="L518"/>
      <c r="M518"/>
      <c r="N518"/>
      <c r="O518"/>
      <c r="P518"/>
    </row>
    <row r="519" spans="2:16">
      <c r="B519"/>
      <c r="C519"/>
      <c r="D519"/>
      <c r="E519"/>
      <c r="F519"/>
      <c r="G519"/>
      <c r="H519"/>
      <c r="I519"/>
      <c r="J519"/>
      <c r="K519"/>
      <c r="L519"/>
      <c r="M519"/>
      <c r="N519"/>
      <c r="O519"/>
      <c r="P519"/>
    </row>
    <row r="520" spans="2:16">
      <c r="B520"/>
      <c r="C520"/>
      <c r="D520"/>
      <c r="E520"/>
      <c r="F520"/>
      <c r="G520"/>
      <c r="H520"/>
      <c r="I520"/>
      <c r="J520"/>
      <c r="K520"/>
      <c r="L520"/>
      <c r="M520"/>
      <c r="N520"/>
      <c r="O520"/>
      <c r="P520"/>
    </row>
    <row r="521" spans="2:16">
      <c r="B521"/>
      <c r="C521"/>
      <c r="D521"/>
      <c r="E521"/>
      <c r="F521"/>
      <c r="G521"/>
      <c r="H521"/>
      <c r="I521"/>
      <c r="J521"/>
      <c r="K521"/>
      <c r="L521"/>
      <c r="M521"/>
      <c r="N521"/>
      <c r="O521"/>
      <c r="P521"/>
    </row>
    <row r="522" spans="2:16">
      <c r="B522"/>
      <c r="C522"/>
      <c r="D522"/>
      <c r="E522"/>
      <c r="F522"/>
      <c r="G522"/>
      <c r="H522"/>
      <c r="I522"/>
      <c r="J522"/>
      <c r="K522"/>
      <c r="L522"/>
      <c r="M522"/>
      <c r="N522"/>
      <c r="O522"/>
      <c r="P522"/>
    </row>
    <row r="523" spans="2:16">
      <c r="B523"/>
      <c r="C523"/>
      <c r="D523"/>
      <c r="E523"/>
      <c r="F523"/>
      <c r="G523"/>
      <c r="H523"/>
      <c r="I523"/>
      <c r="J523"/>
      <c r="K523"/>
      <c r="L523"/>
      <c r="M523"/>
      <c r="N523"/>
      <c r="O523"/>
      <c r="P523"/>
    </row>
    <row r="524" spans="2:16">
      <c r="B524"/>
      <c r="C524"/>
      <c r="D524"/>
      <c r="E524"/>
      <c r="F524"/>
      <c r="G524"/>
      <c r="H524"/>
      <c r="I524"/>
      <c r="J524"/>
      <c r="K524"/>
      <c r="L524"/>
      <c r="M524"/>
      <c r="N524"/>
      <c r="O524"/>
      <c r="P524"/>
    </row>
    <row r="525" spans="2:16">
      <c r="B525"/>
      <c r="C525"/>
      <c r="D525"/>
      <c r="E525"/>
      <c r="F525"/>
      <c r="G525"/>
      <c r="H525"/>
      <c r="I525"/>
      <c r="J525"/>
      <c r="K525"/>
      <c r="L525"/>
      <c r="M525"/>
      <c r="N525"/>
      <c r="O525"/>
      <c r="P525"/>
    </row>
    <row r="526" spans="2:16">
      <c r="B526"/>
      <c r="C526"/>
      <c r="D526"/>
      <c r="E526"/>
      <c r="F526"/>
      <c r="G526"/>
      <c r="H526"/>
      <c r="I526"/>
      <c r="J526"/>
      <c r="K526"/>
      <c r="L526"/>
      <c r="M526"/>
      <c r="N526"/>
      <c r="O526"/>
      <c r="P526"/>
    </row>
    <row r="527" spans="2:16">
      <c r="B527"/>
      <c r="C527"/>
      <c r="D527"/>
      <c r="E527"/>
      <c r="F527"/>
      <c r="G527"/>
      <c r="H527"/>
      <c r="I527"/>
      <c r="J527"/>
      <c r="K527"/>
      <c r="L527"/>
      <c r="M527"/>
      <c r="N527"/>
      <c r="O527"/>
      <c r="P527"/>
    </row>
    <row r="528" spans="2:16">
      <c r="B528"/>
      <c r="C528"/>
      <c r="D528"/>
      <c r="E528"/>
      <c r="F528"/>
      <c r="G528"/>
      <c r="H528"/>
      <c r="I528"/>
      <c r="J528"/>
      <c r="K528"/>
      <c r="L528"/>
      <c r="M528"/>
      <c r="N528"/>
      <c r="O528"/>
      <c r="P528"/>
    </row>
    <row r="529" spans="2:16">
      <c r="B529"/>
      <c r="C529"/>
      <c r="D529"/>
      <c r="E529"/>
      <c r="F529"/>
      <c r="G529"/>
      <c r="H529"/>
      <c r="I529"/>
      <c r="J529"/>
      <c r="K529"/>
      <c r="L529"/>
      <c r="M529"/>
      <c r="N529"/>
      <c r="O529"/>
      <c r="P529"/>
    </row>
    <row r="530" spans="2:16">
      <c r="B530"/>
      <c r="C530"/>
      <c r="D530"/>
      <c r="E530"/>
      <c r="F530"/>
      <c r="G530"/>
      <c r="H530"/>
      <c r="I530"/>
      <c r="J530"/>
      <c r="K530"/>
      <c r="L530"/>
      <c r="M530"/>
      <c r="N530"/>
      <c r="O530"/>
      <c r="P530"/>
    </row>
    <row r="531" spans="2:16">
      <c r="B531"/>
      <c r="C531"/>
      <c r="D531"/>
      <c r="E531"/>
      <c r="F531"/>
      <c r="G531"/>
      <c r="H531"/>
      <c r="I531"/>
      <c r="J531"/>
      <c r="K531"/>
      <c r="L531"/>
      <c r="M531"/>
      <c r="N531"/>
      <c r="O531"/>
      <c r="P531"/>
    </row>
    <row r="532" spans="2:16">
      <c r="B532"/>
      <c r="C532"/>
      <c r="D532"/>
      <c r="E532"/>
      <c r="F532"/>
      <c r="G532"/>
      <c r="H532"/>
      <c r="I532"/>
      <c r="J532"/>
      <c r="K532"/>
      <c r="L532"/>
      <c r="M532"/>
      <c r="N532"/>
      <c r="O532"/>
      <c r="P532"/>
    </row>
    <row r="533" spans="2:16">
      <c r="B533"/>
      <c r="C533"/>
      <c r="D533"/>
      <c r="E533"/>
      <c r="F533"/>
      <c r="G533"/>
      <c r="H533"/>
      <c r="I533"/>
      <c r="J533"/>
      <c r="K533"/>
      <c r="L533"/>
      <c r="M533"/>
      <c r="N533"/>
      <c r="O533"/>
      <c r="P533"/>
    </row>
    <row r="534" spans="2:16">
      <c r="B534"/>
      <c r="C534"/>
      <c r="D534"/>
      <c r="E534"/>
      <c r="F534"/>
      <c r="G534"/>
      <c r="H534"/>
      <c r="I534"/>
      <c r="J534"/>
      <c r="K534"/>
      <c r="L534"/>
      <c r="M534"/>
      <c r="N534"/>
      <c r="O534"/>
      <c r="P534"/>
    </row>
    <row r="535" spans="2:16">
      <c r="B535"/>
      <c r="C535"/>
      <c r="D535"/>
      <c r="E535"/>
      <c r="F535"/>
      <c r="G535"/>
      <c r="H535"/>
      <c r="I535"/>
      <c r="J535"/>
      <c r="K535"/>
      <c r="L535"/>
      <c r="M535"/>
      <c r="N535"/>
      <c r="O535"/>
      <c r="P535"/>
    </row>
    <row r="536" spans="2:16">
      <c r="B536"/>
      <c r="C536"/>
      <c r="D536"/>
      <c r="E536"/>
      <c r="F536"/>
      <c r="G536"/>
      <c r="H536"/>
      <c r="I536"/>
      <c r="J536"/>
      <c r="K536"/>
      <c r="L536"/>
      <c r="M536"/>
      <c r="N536"/>
      <c r="O536"/>
      <c r="P536"/>
    </row>
    <row r="537" spans="2:16">
      <c r="B537"/>
      <c r="C537"/>
      <c r="D537"/>
      <c r="E537"/>
      <c r="F537"/>
      <c r="G537"/>
      <c r="H537"/>
      <c r="I537"/>
      <c r="J537"/>
      <c r="K537"/>
      <c r="L537"/>
      <c r="M537"/>
      <c r="N537"/>
      <c r="O537"/>
      <c r="P537"/>
    </row>
    <row r="538" spans="2:16">
      <c r="B538"/>
      <c r="C538"/>
      <c r="D538"/>
      <c r="E538"/>
      <c r="F538"/>
      <c r="G538"/>
      <c r="H538"/>
      <c r="I538"/>
      <c r="J538"/>
      <c r="K538"/>
      <c r="L538"/>
      <c r="M538"/>
      <c r="N538"/>
      <c r="O538"/>
      <c r="P538"/>
    </row>
    <row r="539" spans="2:16">
      <c r="B539"/>
      <c r="C539"/>
      <c r="D539"/>
      <c r="E539"/>
      <c r="F539"/>
      <c r="G539"/>
      <c r="H539"/>
      <c r="I539"/>
      <c r="J539"/>
      <c r="K539"/>
      <c r="L539"/>
      <c r="M539"/>
      <c r="N539"/>
      <c r="O539"/>
      <c r="P539"/>
    </row>
    <row r="540" spans="2:16">
      <c r="B540"/>
      <c r="C540"/>
      <c r="D540"/>
      <c r="E540"/>
      <c r="F540"/>
      <c r="G540"/>
      <c r="H540"/>
      <c r="I540"/>
      <c r="J540"/>
      <c r="K540"/>
      <c r="L540"/>
      <c r="M540"/>
      <c r="N540"/>
      <c r="O540"/>
      <c r="P540"/>
    </row>
    <row r="541" spans="2:16">
      <c r="B541"/>
      <c r="C541"/>
      <c r="D541"/>
      <c r="E541"/>
      <c r="F541"/>
      <c r="G541"/>
      <c r="H541"/>
      <c r="I541"/>
      <c r="J541"/>
      <c r="K541"/>
      <c r="L541"/>
      <c r="M541"/>
      <c r="N541"/>
      <c r="O541"/>
      <c r="P541"/>
    </row>
    <row r="542" spans="2:16">
      <c r="B542"/>
      <c r="C542"/>
      <c r="D542"/>
      <c r="E542"/>
      <c r="F542"/>
      <c r="G542"/>
      <c r="H542"/>
      <c r="I542"/>
      <c r="J542"/>
      <c r="K542"/>
      <c r="L542"/>
      <c r="M542"/>
      <c r="N542"/>
      <c r="O542"/>
      <c r="P542"/>
    </row>
    <row r="543" spans="2:16">
      <c r="B543"/>
      <c r="C543"/>
      <c r="D543"/>
      <c r="E543"/>
      <c r="F543"/>
      <c r="G543"/>
      <c r="H543"/>
      <c r="I543"/>
      <c r="J543"/>
      <c r="K543"/>
      <c r="L543"/>
      <c r="M543"/>
      <c r="N543"/>
      <c r="O543"/>
      <c r="P543"/>
    </row>
    <row r="544" spans="2:16">
      <c r="B544"/>
      <c r="C544"/>
      <c r="D544"/>
      <c r="E544"/>
      <c r="F544"/>
      <c r="G544"/>
      <c r="H544"/>
      <c r="I544"/>
      <c r="J544"/>
      <c r="K544"/>
      <c r="L544"/>
      <c r="M544"/>
      <c r="N544"/>
      <c r="O544"/>
      <c r="P544"/>
    </row>
    <row r="545" spans="2:16">
      <c r="B545"/>
      <c r="C545"/>
      <c r="D545"/>
      <c r="E545"/>
      <c r="F545"/>
      <c r="G545"/>
      <c r="H545"/>
      <c r="I545"/>
      <c r="J545"/>
      <c r="K545"/>
      <c r="L545"/>
      <c r="M545"/>
      <c r="N545"/>
      <c r="O545"/>
      <c r="P545"/>
    </row>
    <row r="546" spans="2:16">
      <c r="B546"/>
      <c r="C546"/>
      <c r="D546"/>
      <c r="E546"/>
      <c r="F546"/>
      <c r="G546"/>
      <c r="H546"/>
      <c r="I546"/>
      <c r="J546"/>
      <c r="K546"/>
      <c r="L546"/>
      <c r="M546"/>
      <c r="N546"/>
      <c r="O546"/>
      <c r="P546"/>
    </row>
    <row r="547" spans="2:16">
      <c r="B547"/>
      <c r="C547"/>
      <c r="D547"/>
      <c r="E547"/>
      <c r="F547"/>
      <c r="G547"/>
      <c r="H547"/>
      <c r="I547"/>
      <c r="J547"/>
      <c r="K547"/>
      <c r="L547"/>
      <c r="M547"/>
      <c r="N547"/>
      <c r="O547"/>
      <c r="P547"/>
    </row>
    <row r="548" spans="2:16">
      <c r="B548"/>
      <c r="C548"/>
      <c r="D548"/>
      <c r="E548"/>
      <c r="F548"/>
      <c r="G548"/>
      <c r="H548"/>
      <c r="I548"/>
      <c r="J548"/>
      <c r="K548"/>
      <c r="L548"/>
      <c r="M548"/>
      <c r="N548"/>
      <c r="O548"/>
      <c r="P548"/>
    </row>
    <row r="549" spans="2:16">
      <c r="B549"/>
      <c r="C549"/>
      <c r="D549"/>
      <c r="E549"/>
      <c r="F549"/>
      <c r="G549"/>
      <c r="H549"/>
      <c r="I549"/>
      <c r="J549"/>
      <c r="K549"/>
      <c r="L549"/>
      <c r="M549"/>
      <c r="N549"/>
      <c r="O549"/>
      <c r="P549"/>
    </row>
    <row r="550" spans="2:16">
      <c r="B550"/>
      <c r="C550"/>
      <c r="D550"/>
      <c r="E550"/>
      <c r="F550"/>
      <c r="G550"/>
      <c r="H550"/>
      <c r="I550"/>
      <c r="J550"/>
      <c r="K550"/>
      <c r="L550"/>
      <c r="M550"/>
      <c r="N550"/>
      <c r="O550"/>
      <c r="P550"/>
    </row>
    <row r="551" spans="2:16">
      <c r="B551"/>
      <c r="C551"/>
      <c r="D551"/>
      <c r="E551"/>
      <c r="F551"/>
      <c r="G551"/>
      <c r="H551"/>
      <c r="I551"/>
      <c r="J551"/>
      <c r="K551"/>
      <c r="L551"/>
      <c r="M551"/>
      <c r="N551"/>
      <c r="O551"/>
      <c r="P551"/>
    </row>
    <row r="552" spans="2:16">
      <c r="B552"/>
      <c r="C552"/>
      <c r="D552"/>
      <c r="E552"/>
      <c r="F552"/>
      <c r="G552"/>
      <c r="H552"/>
      <c r="I552"/>
      <c r="J552"/>
      <c r="K552"/>
      <c r="L552"/>
      <c r="M552"/>
      <c r="N552"/>
      <c r="O552"/>
      <c r="P552"/>
    </row>
    <row r="553" spans="2:16">
      <c r="B553"/>
      <c r="C553"/>
      <c r="D553"/>
      <c r="E553"/>
      <c r="F553"/>
      <c r="G553"/>
      <c r="H553"/>
      <c r="I553"/>
      <c r="J553"/>
      <c r="K553"/>
      <c r="L553"/>
      <c r="M553"/>
      <c r="N553"/>
      <c r="O553"/>
      <c r="P553"/>
    </row>
    <row r="554" spans="2:16">
      <c r="B554"/>
      <c r="C554"/>
      <c r="D554"/>
      <c r="E554"/>
      <c r="F554"/>
      <c r="G554"/>
      <c r="H554"/>
      <c r="I554"/>
      <c r="J554"/>
      <c r="K554"/>
      <c r="L554"/>
      <c r="M554"/>
      <c r="N554"/>
      <c r="O554"/>
      <c r="P554"/>
    </row>
    <row r="555" spans="2:16">
      <c r="B555"/>
      <c r="C555"/>
      <c r="D555"/>
      <c r="E555"/>
      <c r="F555"/>
      <c r="G555"/>
      <c r="H555"/>
      <c r="I555"/>
      <c r="J555"/>
      <c r="K555"/>
      <c r="L555"/>
      <c r="M555"/>
      <c r="N555"/>
      <c r="O555"/>
      <c r="P555"/>
    </row>
    <row r="556" spans="2:16">
      <c r="B556"/>
      <c r="C556"/>
      <c r="D556"/>
      <c r="E556"/>
      <c r="F556"/>
      <c r="G556"/>
      <c r="H556"/>
      <c r="I556"/>
      <c r="J556"/>
      <c r="K556"/>
      <c r="L556"/>
      <c r="M556"/>
      <c r="N556"/>
      <c r="O556"/>
      <c r="P556"/>
    </row>
    <row r="557" spans="2:16">
      <c r="B557"/>
      <c r="C557"/>
      <c r="D557"/>
      <c r="E557"/>
      <c r="F557"/>
      <c r="G557"/>
      <c r="H557"/>
      <c r="I557"/>
      <c r="J557"/>
      <c r="K557"/>
      <c r="L557"/>
      <c r="M557"/>
      <c r="N557"/>
      <c r="O557"/>
      <c r="P557"/>
    </row>
    <row r="558" spans="2:16">
      <c r="B558"/>
      <c r="C558"/>
      <c r="D558"/>
      <c r="E558"/>
      <c r="F558"/>
      <c r="G558"/>
      <c r="H558"/>
      <c r="I558"/>
      <c r="J558"/>
      <c r="K558"/>
      <c r="L558"/>
      <c r="M558"/>
      <c r="N558"/>
      <c r="O558"/>
      <c r="P558"/>
    </row>
    <row r="559" spans="2:16">
      <c r="B559"/>
      <c r="C559"/>
      <c r="D559"/>
      <c r="E559"/>
      <c r="F559"/>
      <c r="G559"/>
      <c r="H559"/>
      <c r="I559"/>
      <c r="J559"/>
      <c r="K559"/>
      <c r="L559"/>
      <c r="M559"/>
      <c r="N559"/>
      <c r="O559"/>
      <c r="P559"/>
    </row>
    <row r="560" spans="2:16">
      <c r="B560"/>
      <c r="C560"/>
      <c r="D560"/>
      <c r="E560"/>
      <c r="F560"/>
      <c r="G560"/>
      <c r="H560"/>
      <c r="I560"/>
      <c r="J560"/>
      <c r="K560"/>
      <c r="L560"/>
      <c r="M560"/>
      <c r="N560"/>
      <c r="O560"/>
      <c r="P560"/>
    </row>
    <row r="561" spans="2:16">
      <c r="B561"/>
      <c r="C561"/>
      <c r="D561"/>
      <c r="E561"/>
      <c r="F561"/>
      <c r="G561"/>
      <c r="H561"/>
      <c r="I561"/>
      <c r="J561"/>
      <c r="K561"/>
      <c r="L561"/>
      <c r="M561"/>
      <c r="N561"/>
      <c r="O561"/>
      <c r="P561"/>
    </row>
    <row r="562" spans="2:16">
      <c r="B562"/>
      <c r="C562"/>
      <c r="D562"/>
      <c r="E562"/>
      <c r="F562"/>
      <c r="G562"/>
      <c r="H562"/>
      <c r="I562"/>
      <c r="J562"/>
      <c r="K562"/>
      <c r="L562"/>
      <c r="M562"/>
      <c r="N562"/>
      <c r="O562"/>
      <c r="P562"/>
    </row>
    <row r="563" spans="2:16">
      <c r="B563"/>
      <c r="C563"/>
      <c r="D563"/>
      <c r="E563"/>
      <c r="F563"/>
      <c r="G563"/>
      <c r="H563"/>
      <c r="I563"/>
      <c r="J563"/>
      <c r="K563"/>
      <c r="L563"/>
      <c r="M563"/>
      <c r="N563"/>
      <c r="O563"/>
      <c r="P563"/>
    </row>
    <row r="564" spans="2:16">
      <c r="B564"/>
      <c r="C564"/>
      <c r="D564"/>
      <c r="E564"/>
      <c r="F564"/>
      <c r="G564"/>
      <c r="H564"/>
      <c r="I564"/>
      <c r="J564"/>
      <c r="K564"/>
      <c r="L564"/>
      <c r="M564"/>
      <c r="N564"/>
      <c r="O564"/>
      <c r="P564"/>
    </row>
    <row r="565" spans="2:16">
      <c r="B565"/>
      <c r="C565"/>
      <c r="D565"/>
      <c r="E565"/>
      <c r="F565"/>
      <c r="G565"/>
      <c r="H565"/>
      <c r="I565"/>
      <c r="J565"/>
      <c r="K565"/>
      <c r="L565"/>
      <c r="M565"/>
      <c r="N565"/>
      <c r="O565"/>
      <c r="P565"/>
    </row>
    <row r="566" spans="2:16">
      <c r="B566"/>
      <c r="C566"/>
      <c r="D566"/>
      <c r="E566"/>
      <c r="F566"/>
      <c r="G566"/>
      <c r="H566"/>
      <c r="I566"/>
      <c r="J566"/>
      <c r="K566"/>
      <c r="L566"/>
      <c r="M566"/>
      <c r="N566"/>
      <c r="O566"/>
      <c r="P566"/>
    </row>
    <row r="567" spans="2:16">
      <c r="B567"/>
      <c r="C567"/>
      <c r="D567"/>
      <c r="E567"/>
      <c r="F567"/>
      <c r="G567"/>
      <c r="H567"/>
      <c r="I567"/>
      <c r="J567"/>
      <c r="K567"/>
      <c r="L567"/>
      <c r="M567"/>
      <c r="N567"/>
      <c r="O567"/>
      <c r="P567"/>
    </row>
    <row r="568" spans="2:16">
      <c r="B568"/>
      <c r="C568"/>
      <c r="D568"/>
      <c r="E568"/>
      <c r="F568"/>
      <c r="G568"/>
      <c r="H568"/>
      <c r="I568"/>
      <c r="J568"/>
      <c r="K568"/>
      <c r="L568"/>
      <c r="M568"/>
      <c r="N568"/>
      <c r="O568"/>
      <c r="P568"/>
    </row>
    <row r="569" spans="2:16">
      <c r="B569"/>
      <c r="C569"/>
      <c r="D569"/>
      <c r="E569"/>
      <c r="F569"/>
      <c r="G569"/>
      <c r="H569"/>
      <c r="I569"/>
      <c r="J569"/>
      <c r="K569"/>
      <c r="L569"/>
      <c r="M569"/>
      <c r="N569"/>
      <c r="O569"/>
      <c r="P569"/>
    </row>
    <row r="570" spans="2:16">
      <c r="B570"/>
      <c r="C570"/>
      <c r="D570"/>
      <c r="E570"/>
      <c r="F570"/>
      <c r="G570"/>
      <c r="H570"/>
      <c r="I570"/>
      <c r="J570"/>
      <c r="K570"/>
      <c r="L570"/>
      <c r="M570"/>
      <c r="N570"/>
      <c r="O570"/>
      <c r="P570"/>
    </row>
    <row r="571" spans="2:16">
      <c r="B571"/>
      <c r="C571"/>
      <c r="D571"/>
      <c r="E571"/>
      <c r="F571"/>
      <c r="G571"/>
      <c r="H571"/>
      <c r="I571"/>
      <c r="J571"/>
      <c r="K571"/>
      <c r="L571"/>
      <c r="M571"/>
      <c r="N571"/>
      <c r="O571"/>
      <c r="P571"/>
    </row>
    <row r="572" spans="2:16">
      <c r="B572"/>
      <c r="C572"/>
      <c r="D572"/>
      <c r="E572"/>
      <c r="F572"/>
      <c r="G572"/>
      <c r="H572"/>
      <c r="I572"/>
      <c r="J572"/>
      <c r="K572"/>
      <c r="L572"/>
      <c r="M572"/>
      <c r="N572"/>
      <c r="O572"/>
      <c r="P572"/>
    </row>
    <row r="573" spans="2:16">
      <c r="B573"/>
      <c r="C573"/>
      <c r="D573"/>
      <c r="E573"/>
      <c r="F573"/>
      <c r="G573"/>
      <c r="H573"/>
      <c r="I573"/>
      <c r="J573"/>
      <c r="K573"/>
      <c r="L573"/>
      <c r="M573"/>
      <c r="N573"/>
      <c r="O573"/>
      <c r="P573"/>
    </row>
    <row r="574" spans="2:16">
      <c r="B574"/>
      <c r="C574"/>
      <c r="D574"/>
      <c r="E574"/>
      <c r="F574"/>
      <c r="G574"/>
      <c r="H574"/>
      <c r="I574"/>
      <c r="J574"/>
      <c r="K574"/>
      <c r="L574"/>
      <c r="M574"/>
      <c r="N574"/>
      <c r="O574"/>
      <c r="P574"/>
    </row>
    <row r="575" spans="2:16">
      <c r="B575"/>
      <c r="C575"/>
      <c r="D575"/>
      <c r="E575"/>
      <c r="F575"/>
      <c r="G575"/>
      <c r="H575"/>
      <c r="I575"/>
      <c r="J575"/>
      <c r="K575"/>
      <c r="L575"/>
      <c r="M575"/>
      <c r="N575"/>
      <c r="O575"/>
      <c r="P575"/>
    </row>
    <row r="576" spans="2:16">
      <c r="B576"/>
      <c r="C576"/>
      <c r="D576"/>
      <c r="E576"/>
      <c r="F576"/>
      <c r="G576"/>
      <c r="H576"/>
      <c r="I576"/>
      <c r="J576"/>
      <c r="K576"/>
      <c r="L576"/>
      <c r="M576"/>
      <c r="N576"/>
      <c r="O576"/>
      <c r="P576"/>
    </row>
    <row r="577" spans="2:16">
      <c r="B577"/>
      <c r="C577"/>
      <c r="D577"/>
      <c r="E577"/>
      <c r="F577"/>
      <c r="G577"/>
      <c r="H577"/>
      <c r="I577"/>
      <c r="J577"/>
      <c r="K577"/>
      <c r="L577"/>
      <c r="M577"/>
      <c r="N577"/>
      <c r="O577"/>
      <c r="P577"/>
    </row>
    <row r="578" spans="2:16">
      <c r="B578"/>
      <c r="C578"/>
      <c r="D578"/>
      <c r="E578"/>
      <c r="F578"/>
      <c r="G578"/>
      <c r="H578"/>
      <c r="I578"/>
      <c r="J578"/>
      <c r="K578"/>
      <c r="L578"/>
      <c r="M578"/>
      <c r="N578"/>
      <c r="O578"/>
      <c r="P578"/>
    </row>
    <row r="579" spans="2:16">
      <c r="B579"/>
      <c r="C579"/>
      <c r="D579"/>
      <c r="E579"/>
      <c r="F579"/>
      <c r="G579"/>
      <c r="H579"/>
      <c r="I579"/>
      <c r="J579"/>
      <c r="K579"/>
      <c r="L579"/>
      <c r="M579"/>
      <c r="N579"/>
      <c r="O579"/>
      <c r="P579"/>
    </row>
    <row r="580" spans="2:16">
      <c r="B580"/>
      <c r="C580"/>
      <c r="D580"/>
      <c r="E580"/>
      <c r="F580"/>
      <c r="G580"/>
      <c r="H580"/>
      <c r="I580"/>
      <c r="J580"/>
      <c r="K580"/>
      <c r="L580"/>
      <c r="M580"/>
      <c r="N580"/>
      <c r="O580"/>
      <c r="P580"/>
    </row>
    <row r="581" spans="2:16">
      <c r="B581"/>
      <c r="C581"/>
      <c r="D581"/>
      <c r="E581"/>
      <c r="F581"/>
      <c r="G581"/>
      <c r="H581"/>
      <c r="I581"/>
      <c r="J581"/>
      <c r="K581"/>
      <c r="L581"/>
      <c r="M581"/>
      <c r="N581"/>
      <c r="O581"/>
      <c r="P581"/>
    </row>
    <row r="582" spans="2:16">
      <c r="B582"/>
      <c r="C582"/>
      <c r="D582"/>
      <c r="E582"/>
      <c r="F582"/>
      <c r="G582"/>
      <c r="H582"/>
      <c r="I582"/>
      <c r="J582"/>
      <c r="K582"/>
      <c r="L582"/>
      <c r="M582"/>
      <c r="N582"/>
      <c r="O582"/>
      <c r="P582"/>
    </row>
    <row r="583" spans="2:16">
      <c r="B583"/>
      <c r="C583"/>
      <c r="D583"/>
      <c r="E583"/>
      <c r="F583"/>
      <c r="G583"/>
      <c r="H583"/>
      <c r="I583"/>
      <c r="J583"/>
      <c r="K583"/>
      <c r="L583"/>
      <c r="M583"/>
      <c r="N583"/>
      <c r="O583"/>
      <c r="P583"/>
    </row>
    <row r="584" spans="2:16">
      <c r="B584"/>
      <c r="C584"/>
      <c r="D584"/>
      <c r="E584"/>
      <c r="F584"/>
      <c r="G584"/>
      <c r="H584"/>
      <c r="I584"/>
      <c r="J584"/>
      <c r="K584"/>
      <c r="L584"/>
      <c r="M584"/>
      <c r="N584"/>
      <c r="O584"/>
      <c r="P584"/>
    </row>
    <row r="585" spans="2:16">
      <c r="B585"/>
      <c r="C585"/>
      <c r="D585"/>
      <c r="E585"/>
      <c r="F585"/>
      <c r="G585"/>
      <c r="H585"/>
      <c r="I585"/>
      <c r="J585"/>
      <c r="K585"/>
      <c r="L585"/>
      <c r="M585"/>
      <c r="N585"/>
      <c r="O585"/>
      <c r="P585"/>
    </row>
    <row r="586" spans="2:16">
      <c r="B586"/>
      <c r="C586"/>
      <c r="D586"/>
      <c r="E586"/>
      <c r="F586"/>
      <c r="G586"/>
      <c r="H586"/>
      <c r="I586"/>
      <c r="J586"/>
      <c r="K586"/>
      <c r="L586"/>
      <c r="M586"/>
      <c r="N586"/>
      <c r="O586"/>
      <c r="P586"/>
    </row>
    <row r="587" spans="2:16">
      <c r="B587"/>
      <c r="C587"/>
      <c r="D587"/>
      <c r="E587"/>
      <c r="F587"/>
      <c r="G587"/>
      <c r="H587"/>
      <c r="I587"/>
      <c r="J587"/>
      <c r="K587"/>
      <c r="L587"/>
      <c r="M587"/>
      <c r="N587"/>
      <c r="O587"/>
      <c r="P587"/>
    </row>
    <row r="588" spans="2:16">
      <c r="B588"/>
      <c r="C588"/>
      <c r="D588"/>
      <c r="E588"/>
      <c r="F588"/>
      <c r="G588"/>
      <c r="H588"/>
      <c r="I588"/>
      <c r="J588"/>
      <c r="K588"/>
      <c r="L588"/>
      <c r="M588"/>
      <c r="N588"/>
      <c r="O588"/>
      <c r="P588"/>
    </row>
    <row r="589" spans="2:16">
      <c r="B589"/>
      <c r="C589"/>
      <c r="D589"/>
      <c r="E589"/>
      <c r="F589"/>
      <c r="G589"/>
      <c r="H589"/>
      <c r="I589"/>
      <c r="J589"/>
      <c r="K589"/>
      <c r="L589"/>
      <c r="M589"/>
      <c r="N589"/>
      <c r="O589"/>
      <c r="P589"/>
    </row>
    <row r="590" spans="2:16">
      <c r="B590"/>
      <c r="C590"/>
      <c r="D590"/>
      <c r="E590"/>
      <c r="F590"/>
      <c r="G590"/>
      <c r="H590"/>
      <c r="I590"/>
      <c r="J590"/>
      <c r="K590"/>
      <c r="L590"/>
      <c r="M590"/>
      <c r="N590"/>
      <c r="O590"/>
      <c r="P590"/>
    </row>
    <row r="591" spans="2:16">
      <c r="B591"/>
      <c r="C591"/>
      <c r="D591"/>
      <c r="E591"/>
      <c r="F591"/>
      <c r="G591"/>
      <c r="H591"/>
      <c r="I591"/>
      <c r="J591"/>
      <c r="K591"/>
      <c r="L591"/>
      <c r="M591"/>
      <c r="N591"/>
      <c r="O591"/>
      <c r="P591"/>
    </row>
    <row r="592" spans="2:16">
      <c r="B592"/>
      <c r="C592"/>
      <c r="D592"/>
      <c r="E592"/>
      <c r="F592"/>
      <c r="G592"/>
      <c r="H592"/>
      <c r="I592"/>
      <c r="J592"/>
      <c r="K592"/>
      <c r="L592"/>
      <c r="M592"/>
      <c r="N592"/>
      <c r="O592"/>
      <c r="P592"/>
    </row>
    <row r="593" spans="2:16">
      <c r="B593"/>
      <c r="C593"/>
      <c r="D593"/>
      <c r="E593"/>
      <c r="F593"/>
      <c r="G593"/>
      <c r="H593"/>
      <c r="I593"/>
      <c r="J593"/>
      <c r="K593"/>
      <c r="L593"/>
      <c r="M593"/>
      <c r="N593"/>
      <c r="O593"/>
      <c r="P593"/>
    </row>
    <row r="594" spans="2:16">
      <c r="B594"/>
      <c r="C594"/>
      <c r="D594"/>
      <c r="E594"/>
      <c r="F594"/>
      <c r="G594"/>
      <c r="H594"/>
      <c r="I594"/>
      <c r="J594"/>
      <c r="K594"/>
      <c r="L594"/>
      <c r="M594"/>
      <c r="N594"/>
      <c r="O594"/>
      <c r="P594"/>
    </row>
    <row r="595" spans="2:16">
      <c r="B595"/>
      <c r="C595"/>
      <c r="D595"/>
      <c r="E595"/>
      <c r="F595"/>
      <c r="G595"/>
      <c r="H595"/>
      <c r="I595"/>
      <c r="J595"/>
      <c r="K595"/>
      <c r="L595"/>
      <c r="M595"/>
      <c r="N595"/>
      <c r="O595"/>
      <c r="P595"/>
    </row>
    <row r="596" spans="2:16">
      <c r="B596"/>
      <c r="C596"/>
      <c r="D596"/>
      <c r="E596"/>
      <c r="F596"/>
      <c r="G596"/>
      <c r="H596"/>
      <c r="I596"/>
      <c r="J596"/>
      <c r="K596"/>
      <c r="L596"/>
      <c r="M596"/>
      <c r="N596"/>
      <c r="O596"/>
      <c r="P596"/>
    </row>
    <row r="597" spans="2:16">
      <c r="B597"/>
      <c r="C597"/>
      <c r="D597"/>
      <c r="E597"/>
      <c r="F597"/>
      <c r="G597"/>
      <c r="H597"/>
      <c r="I597"/>
      <c r="J597"/>
      <c r="K597"/>
      <c r="L597"/>
      <c r="M597"/>
      <c r="N597"/>
      <c r="O597"/>
      <c r="P597"/>
    </row>
    <row r="598" spans="2:16">
      <c r="B598"/>
      <c r="C598"/>
      <c r="D598"/>
      <c r="E598"/>
      <c r="F598"/>
      <c r="G598"/>
      <c r="H598"/>
      <c r="I598"/>
      <c r="J598"/>
      <c r="K598"/>
      <c r="L598"/>
      <c r="M598"/>
      <c r="N598"/>
      <c r="O598"/>
      <c r="P598"/>
    </row>
    <row r="599" spans="2:16">
      <c r="B599"/>
      <c r="C599"/>
      <c r="D599"/>
      <c r="E599"/>
      <c r="F599"/>
      <c r="G599"/>
      <c r="H599"/>
      <c r="I599"/>
      <c r="J599"/>
      <c r="K599"/>
      <c r="L599"/>
      <c r="M599"/>
      <c r="N599"/>
      <c r="O599"/>
      <c r="P599"/>
    </row>
    <row r="600" spans="2:16">
      <c r="B600"/>
      <c r="C600"/>
      <c r="D600"/>
      <c r="E600"/>
      <c r="F600"/>
      <c r="G600"/>
      <c r="H600"/>
      <c r="I600"/>
      <c r="J600"/>
      <c r="K600"/>
      <c r="L600"/>
      <c r="M600"/>
      <c r="N600"/>
      <c r="O600"/>
      <c r="P600"/>
    </row>
    <row r="601" spans="2:16">
      <c r="B601"/>
      <c r="C601"/>
      <c r="D601"/>
      <c r="E601"/>
      <c r="F601"/>
      <c r="G601"/>
      <c r="H601"/>
      <c r="I601"/>
      <c r="J601"/>
      <c r="K601"/>
      <c r="L601"/>
      <c r="M601"/>
      <c r="N601"/>
      <c r="O601"/>
      <c r="P601"/>
    </row>
    <row r="602" spans="2:16">
      <c r="B602"/>
      <c r="C602"/>
      <c r="D602"/>
      <c r="E602"/>
      <c r="F602"/>
      <c r="G602"/>
      <c r="H602"/>
      <c r="I602"/>
      <c r="J602"/>
      <c r="K602"/>
      <c r="L602"/>
      <c r="M602"/>
      <c r="N602"/>
      <c r="O602"/>
      <c r="P602"/>
    </row>
    <row r="603" spans="2:16">
      <c r="B603"/>
      <c r="C603"/>
      <c r="D603"/>
      <c r="E603"/>
      <c r="F603"/>
      <c r="G603"/>
      <c r="H603"/>
      <c r="I603"/>
      <c r="J603"/>
      <c r="K603"/>
      <c r="L603"/>
      <c r="M603"/>
      <c r="N603"/>
      <c r="O603"/>
      <c r="P603"/>
    </row>
    <row r="604" spans="2:16">
      <c r="B604"/>
      <c r="C604"/>
      <c r="D604"/>
      <c r="E604"/>
      <c r="F604"/>
      <c r="G604"/>
      <c r="H604"/>
      <c r="I604"/>
      <c r="J604"/>
      <c r="K604"/>
      <c r="L604"/>
      <c r="M604"/>
      <c r="N604"/>
      <c r="O604"/>
      <c r="P604"/>
    </row>
    <row r="605" spans="2:16">
      <c r="B605"/>
      <c r="C605"/>
      <c r="D605"/>
      <c r="E605"/>
      <c r="F605"/>
      <c r="G605"/>
      <c r="H605"/>
      <c r="I605"/>
      <c r="J605"/>
      <c r="K605"/>
      <c r="L605"/>
      <c r="M605"/>
      <c r="N605"/>
      <c r="O605"/>
      <c r="P605"/>
    </row>
    <row r="606" spans="2:16">
      <c r="B606"/>
      <c r="C606"/>
      <c r="D606"/>
      <c r="E606"/>
      <c r="F606"/>
      <c r="G606"/>
      <c r="H606"/>
      <c r="I606"/>
      <c r="J606"/>
      <c r="K606"/>
      <c r="L606"/>
      <c r="M606"/>
      <c r="N606"/>
      <c r="O606"/>
      <c r="P606"/>
    </row>
    <row r="607" spans="2:16">
      <c r="B607"/>
      <c r="C607"/>
      <c r="D607"/>
      <c r="E607"/>
      <c r="F607"/>
      <c r="G607"/>
      <c r="H607"/>
      <c r="I607"/>
      <c r="J607"/>
      <c r="K607"/>
      <c r="L607"/>
      <c r="M607"/>
      <c r="N607"/>
      <c r="O607"/>
      <c r="P607"/>
    </row>
    <row r="608" spans="2:16">
      <c r="B608"/>
      <c r="C608"/>
      <c r="D608"/>
      <c r="E608"/>
      <c r="F608"/>
      <c r="G608"/>
      <c r="H608"/>
      <c r="I608"/>
      <c r="J608"/>
      <c r="K608"/>
      <c r="L608"/>
      <c r="M608"/>
      <c r="N608"/>
      <c r="O608"/>
      <c r="P608"/>
    </row>
    <row r="609" spans="2:16">
      <c r="B609"/>
      <c r="C609"/>
      <c r="D609"/>
      <c r="E609"/>
      <c r="F609"/>
      <c r="G609"/>
      <c r="H609"/>
      <c r="I609"/>
      <c r="J609"/>
      <c r="K609"/>
      <c r="L609"/>
      <c r="M609"/>
      <c r="N609"/>
      <c r="O609"/>
      <c r="P609"/>
    </row>
    <row r="610" spans="2:16">
      <c r="B610"/>
      <c r="C610"/>
      <c r="D610"/>
      <c r="E610"/>
      <c r="F610"/>
      <c r="G610"/>
      <c r="H610"/>
      <c r="I610"/>
      <c r="J610"/>
      <c r="K610"/>
      <c r="L610"/>
      <c r="M610"/>
      <c r="N610"/>
      <c r="O610"/>
      <c r="P610"/>
    </row>
    <row r="611" spans="2:16">
      <c r="B611"/>
      <c r="C611"/>
      <c r="D611"/>
      <c r="E611"/>
      <c r="F611"/>
      <c r="G611"/>
      <c r="H611"/>
      <c r="I611"/>
      <c r="J611"/>
      <c r="K611"/>
      <c r="L611"/>
      <c r="M611"/>
      <c r="N611"/>
      <c r="O611"/>
      <c r="P611"/>
    </row>
    <row r="612" spans="2:16">
      <c r="B612"/>
      <c r="C612"/>
      <c r="D612"/>
      <c r="E612"/>
      <c r="F612"/>
      <c r="G612"/>
      <c r="H612"/>
      <c r="I612"/>
      <c r="J612"/>
      <c r="K612"/>
      <c r="L612"/>
      <c r="M612"/>
      <c r="N612"/>
      <c r="O612"/>
      <c r="P612"/>
    </row>
    <row r="613" spans="2:16">
      <c r="B613"/>
      <c r="C613"/>
      <c r="D613"/>
      <c r="E613"/>
      <c r="F613"/>
      <c r="G613"/>
      <c r="H613"/>
      <c r="I613"/>
      <c r="J613"/>
      <c r="K613"/>
      <c r="L613"/>
      <c r="M613"/>
      <c r="N613"/>
      <c r="O613"/>
      <c r="P613"/>
    </row>
    <row r="614" spans="2:16">
      <c r="B614"/>
      <c r="C614"/>
      <c r="D614"/>
      <c r="E614"/>
      <c r="F614"/>
      <c r="G614"/>
      <c r="H614"/>
      <c r="I614"/>
      <c r="J614"/>
      <c r="K614"/>
      <c r="L614"/>
      <c r="M614"/>
      <c r="N614"/>
      <c r="O614"/>
      <c r="P614"/>
    </row>
    <row r="615" spans="2:16">
      <c r="B615"/>
      <c r="C615"/>
      <c r="D615"/>
      <c r="E615"/>
      <c r="F615"/>
      <c r="G615"/>
      <c r="H615"/>
      <c r="I615"/>
      <c r="J615"/>
      <c r="K615"/>
      <c r="L615"/>
      <c r="M615"/>
      <c r="N615"/>
      <c r="O615"/>
      <c r="P615"/>
    </row>
    <row r="616" spans="2:16">
      <c r="B616"/>
      <c r="C616"/>
      <c r="D616"/>
      <c r="E616"/>
      <c r="F616"/>
      <c r="G616"/>
      <c r="H616"/>
      <c r="I616"/>
      <c r="J616"/>
      <c r="K616"/>
      <c r="L616"/>
      <c r="M616"/>
      <c r="N616"/>
      <c r="O616"/>
      <c r="P616"/>
    </row>
    <row r="617" spans="2:16">
      <c r="B617"/>
      <c r="C617"/>
      <c r="D617"/>
      <c r="E617"/>
      <c r="F617"/>
      <c r="G617"/>
      <c r="H617"/>
      <c r="I617"/>
      <c r="J617"/>
      <c r="K617"/>
      <c r="L617"/>
      <c r="M617"/>
      <c r="N617"/>
      <c r="O617"/>
      <c r="P617"/>
    </row>
  </sheetData>
  <sheetProtection password="91C7" sheet="1" objects="1" scenarios="1" selectLockedCells="1"/>
  <mergeCells count="19">
    <mergeCell ref="B22:C22"/>
    <mergeCell ref="B17:C17"/>
    <mergeCell ref="B18:C18"/>
    <mergeCell ref="B20:C20"/>
    <mergeCell ref="B21:C21"/>
    <mergeCell ref="B19:C19"/>
    <mergeCell ref="B23:C23"/>
    <mergeCell ref="B56:F56"/>
    <mergeCell ref="B28:B39"/>
    <mergeCell ref="F47:F55"/>
    <mergeCell ref="B26:C26"/>
    <mergeCell ref="B47:B53"/>
    <mergeCell ref="E47:E55"/>
    <mergeCell ref="B8:C8"/>
    <mergeCell ref="D8:E8"/>
    <mergeCell ref="B6:C6"/>
    <mergeCell ref="B7:C7"/>
    <mergeCell ref="D6:E6"/>
    <mergeCell ref="D7:E7"/>
  </mergeCells>
  <phoneticPr fontId="2" type="noConversion"/>
  <dataValidations count="14">
    <dataValidation type="list" allowBlank="1" showInputMessage="1" showErrorMessage="1" sqref="D7:E8">
      <formula1 xml:space="preserve"> INDIRECT(D6)</formula1>
    </dataValidation>
    <dataValidation type="list" showInputMessage="1" showErrorMessage="1" sqref="C11">
      <formula1>VRM_options</formula1>
    </dataValidation>
    <dataValidation type="list" showInputMessage="1" showErrorMessage="1" sqref="C12">
      <formula1>Spread_options</formula1>
    </dataValidation>
    <dataValidation type="list" allowBlank="1" showInputMessage="1" showErrorMessage="1" sqref="C13:C14">
      <formula1>OtherOptions</formula1>
    </dataValidation>
    <dataValidation type="list" allowBlank="1" showInputMessage="1" showErrorMessage="1" sqref="C47:C53">
      <formula1>Bulk_options</formula1>
    </dataValidation>
    <dataValidation type="list" allowBlank="1" showInputMessage="1" showErrorMessage="1" sqref="D28:D43">
      <formula1>Footprint</formula1>
    </dataValidation>
    <dataValidation type="list" allowBlank="1" showInputMessage="1" showErrorMessage="1" sqref="E21">
      <formula1>RippleOptions</formula1>
    </dataValidation>
    <dataValidation type="list" allowBlank="1" showInputMessage="1" showErrorMessage="1" sqref="E28:E43">
      <formula1>LayerOptions</formula1>
    </dataValidation>
    <dataValidation type="list" allowBlank="1" showInputMessage="1" showErrorMessage="1" sqref="F28:F43">
      <formula1>OrientationOptions</formula1>
    </dataValidation>
    <dataValidation type="list" allowBlank="1" showInputMessage="1" showErrorMessage="1" sqref="D47:D55">
      <formula1>BulkOptions</formula1>
    </dataValidation>
    <dataValidation type="list" allowBlank="1" showInputMessage="1" showErrorMessage="1" sqref="C28:C38">
      <formula1>DecapOptions</formula1>
    </dataValidation>
    <dataValidation type="list" allowBlank="1" showInputMessage="1" showErrorMessage="1" sqref="E20">
      <formula1>TransientOptions</formula1>
    </dataValidation>
    <dataValidation type="list" allowBlank="1" showInputMessage="1" showErrorMessage="1" sqref="D6:E6">
      <formula1>Family_List</formula1>
    </dataValidation>
    <dataValidation type="list" allowBlank="1" showInputMessage="1" showErrorMessage="1" sqref="C39">
      <formula1>Decap_options</formula1>
    </dataValidation>
  </dataValidations>
  <pageMargins left="0.75" right="0.75" top="1" bottom="1" header="0.5" footer="0.5"/>
  <pageSetup scale="71" orientation="portrait" r:id="rId1"/>
  <headerFooter alignWithMargins="0"/>
  <cellWatches>
    <cellWatch r="K30"/>
    <cellWatch r="K33"/>
  </cellWatches>
  <drawing r:id="rId2"/>
  <legacyDrawing r:id="rId3"/>
  <controls>
    <control shapeId="220560" r:id="rId4" name="cmdAutoDecouple"/>
    <control shapeId="866793" r:id="rId5" name="cmdZoomChart"/>
  </controls>
</worksheet>
</file>

<file path=xl/worksheets/sheet4.xml><?xml version="1.0" encoding="utf-8"?>
<worksheet xmlns="http://schemas.openxmlformats.org/spreadsheetml/2006/main" xmlns:r="http://schemas.openxmlformats.org/officeDocument/2006/relationships">
  <sheetPr codeName="Sheet12">
    <pageSetUpPr fitToPage="1"/>
  </sheetPr>
  <dimension ref="A1:U90"/>
  <sheetViews>
    <sheetView topLeftCell="A16" workbookViewId="0">
      <selection activeCell="G37" sqref="G37"/>
    </sheetView>
  </sheetViews>
  <sheetFormatPr defaultRowHeight="12.75"/>
  <cols>
    <col min="1" max="1" width="0.85546875" style="101" customWidth="1"/>
    <col min="2" max="2" width="10.42578125" style="21" customWidth="1"/>
    <col min="3" max="3" width="11.28515625" style="21" bestFit="1" customWidth="1"/>
    <col min="4" max="4" width="9.85546875" style="102" bestFit="1" customWidth="1"/>
    <col min="5" max="5" width="9.28515625" style="33" customWidth="1"/>
    <col min="6" max="6" width="10.85546875" style="33" customWidth="1"/>
    <col min="7" max="7" width="8.7109375" style="21" bestFit="1" customWidth="1"/>
    <col min="8" max="8" width="13.42578125" style="21" customWidth="1"/>
    <col min="9" max="9" width="15.28515625" style="21" customWidth="1"/>
    <col min="10" max="10" width="13.140625" style="21" bestFit="1" customWidth="1"/>
    <col min="11" max="11" width="16.28515625" style="33" customWidth="1"/>
    <col min="12" max="12" width="7.85546875" style="33" bestFit="1" customWidth="1"/>
    <col min="13" max="13" width="1.5703125" style="33" customWidth="1"/>
    <col min="14" max="14" width="8.28515625" style="33" customWidth="1"/>
    <col min="15" max="15" width="9" style="22" customWidth="1"/>
    <col min="16" max="16" width="9.140625" style="22"/>
    <col min="17" max="17" width="8.7109375" style="22" bestFit="1" customWidth="1"/>
    <col min="18" max="18" width="9.140625" style="22"/>
    <col min="19" max="19" width="9.140625" style="21"/>
    <col min="20" max="20" width="10" style="33" bestFit="1" customWidth="1"/>
    <col min="21" max="16384" width="9.140625" style="21"/>
  </cols>
  <sheetData>
    <row r="1" spans="1:20" ht="12.75" customHeight="1">
      <c r="A1" s="20"/>
      <c r="B1" s="20"/>
      <c r="C1" s="20"/>
      <c r="D1" s="20"/>
      <c r="E1" s="20"/>
      <c r="F1" s="20"/>
      <c r="G1" s="20"/>
      <c r="H1" s="20"/>
      <c r="I1" s="20"/>
      <c r="J1" s="20"/>
      <c r="K1" s="20"/>
      <c r="L1" s="20"/>
      <c r="M1" s="20"/>
      <c r="N1" s="21"/>
      <c r="R1" s="23"/>
      <c r="T1" s="21"/>
    </row>
    <row r="2" spans="1:20" ht="12.75" customHeight="1">
      <c r="A2" s="20"/>
      <c r="B2" s="20"/>
      <c r="C2" s="20"/>
      <c r="D2" s="20"/>
      <c r="E2" s="20"/>
      <c r="F2" s="20"/>
      <c r="G2" s="20"/>
      <c r="H2" s="20"/>
      <c r="I2" s="20"/>
      <c r="J2" s="20"/>
      <c r="K2" s="805"/>
      <c r="L2" s="805"/>
      <c r="M2" s="805"/>
      <c r="N2" s="21"/>
      <c r="T2" s="21"/>
    </row>
    <row r="3" spans="1:20" ht="12.75" customHeight="1">
      <c r="A3" s="20"/>
      <c r="B3" s="20"/>
      <c r="C3" s="20"/>
      <c r="D3" s="20"/>
      <c r="E3" s="20"/>
      <c r="F3" s="20"/>
      <c r="G3" s="20"/>
      <c r="H3" s="20"/>
      <c r="I3" s="20"/>
      <c r="J3" s="20"/>
      <c r="K3" s="20"/>
      <c r="L3" s="20"/>
      <c r="M3" s="20"/>
      <c r="N3" s="21"/>
      <c r="T3" s="21"/>
    </row>
    <row r="4" spans="1:20" ht="14.25" customHeight="1">
      <c r="A4" s="25"/>
      <c r="B4" s="25"/>
      <c r="C4" s="25"/>
      <c r="D4" s="25"/>
      <c r="E4" s="25"/>
      <c r="F4" s="25"/>
      <c r="G4" s="25"/>
      <c r="H4" s="25"/>
      <c r="I4" s="25"/>
      <c r="J4" s="25"/>
      <c r="K4" s="25"/>
      <c r="L4" s="25"/>
      <c r="M4" s="25"/>
      <c r="N4" s="21"/>
      <c r="T4" s="21"/>
    </row>
    <row r="5" spans="1:20" s="27" customFormat="1" ht="3" customHeight="1" thickBot="1">
      <c r="A5" s="26"/>
      <c r="B5" s="26"/>
      <c r="C5" s="26"/>
      <c r="D5" s="26"/>
      <c r="E5" s="26"/>
      <c r="F5" s="26"/>
      <c r="G5" s="26"/>
      <c r="H5" s="26"/>
      <c r="I5" s="26"/>
      <c r="J5" s="26"/>
      <c r="K5" s="26"/>
      <c r="L5" s="26"/>
      <c r="M5" s="26"/>
      <c r="O5" s="28"/>
      <c r="P5" s="28"/>
      <c r="Q5" s="28"/>
      <c r="R5" s="28"/>
    </row>
    <row r="6" spans="1:20" ht="15.75" customHeight="1" thickBot="1">
      <c r="A6" s="29"/>
      <c r="B6" s="782" t="s">
        <v>1262</v>
      </c>
      <c r="C6" s="783"/>
      <c r="D6" s="784" t="s">
        <v>1276</v>
      </c>
      <c r="E6" s="785"/>
      <c r="F6" s="30"/>
      <c r="G6" s="30"/>
      <c r="H6" s="30"/>
      <c r="I6" s="30"/>
      <c r="J6" s="30"/>
      <c r="K6" s="32"/>
      <c r="L6" s="32"/>
      <c r="M6" s="29"/>
    </row>
    <row r="7" spans="1:20" ht="15.75" customHeight="1" thickBot="1">
      <c r="A7" s="29"/>
      <c r="B7" s="782" t="s">
        <v>1261</v>
      </c>
      <c r="C7" s="783"/>
      <c r="D7" s="784" t="s">
        <v>1279</v>
      </c>
      <c r="E7" s="785"/>
      <c r="F7" s="30"/>
      <c r="G7" s="30"/>
      <c r="H7" s="30"/>
      <c r="I7" s="30"/>
      <c r="J7" s="30"/>
      <c r="K7" s="32"/>
      <c r="L7" s="32"/>
      <c r="M7" s="29"/>
    </row>
    <row r="8" spans="1:20" ht="15.75" customHeight="1" thickBot="1">
      <c r="A8" s="29"/>
      <c r="B8" s="782" t="s">
        <v>1114</v>
      </c>
      <c r="C8" s="783"/>
      <c r="D8" s="784" t="s">
        <v>1267</v>
      </c>
      <c r="E8" s="785"/>
      <c r="F8" s="30"/>
      <c r="G8" s="30"/>
      <c r="H8" s="30"/>
      <c r="I8" s="30"/>
      <c r="J8" s="30"/>
      <c r="K8" s="32"/>
      <c r="L8" s="32"/>
      <c r="M8" s="29"/>
    </row>
    <row r="9" spans="1:20" ht="15.75" customHeight="1" thickBot="1">
      <c r="A9" s="29"/>
      <c r="B9" s="365"/>
      <c r="C9" s="365"/>
      <c r="D9" s="511" t="str">
        <f>IF(have_data_for(D7,D8) = 0, "Error: Selected device or power rail is not available!","")</f>
        <v/>
      </c>
      <c r="E9" s="365"/>
      <c r="F9" s="32"/>
      <c r="G9" s="30"/>
      <c r="H9" s="30"/>
      <c r="I9" s="30"/>
      <c r="J9" s="30"/>
      <c r="K9" s="32"/>
      <c r="L9" s="32"/>
      <c r="M9" s="29"/>
    </row>
    <row r="10" spans="1:20" ht="13.5" thickBot="1">
      <c r="A10" s="29"/>
      <c r="B10" s="36" t="s">
        <v>993</v>
      </c>
      <c r="C10" s="37" t="s">
        <v>931</v>
      </c>
      <c r="D10" s="38" t="s">
        <v>961</v>
      </c>
      <c r="E10" s="38" t="s">
        <v>927</v>
      </c>
      <c r="F10" s="39" t="s">
        <v>1037</v>
      </c>
      <c r="G10" s="30"/>
      <c r="H10" s="30"/>
      <c r="I10" s="30"/>
      <c r="J10" s="30"/>
      <c r="K10" s="30"/>
      <c r="L10" s="30"/>
      <c r="M10" s="29"/>
      <c r="O10" s="35"/>
    </row>
    <row r="11" spans="1:20">
      <c r="A11" s="29"/>
      <c r="B11" s="40" t="s">
        <v>822</v>
      </c>
      <c r="C11" s="376" t="s">
        <v>846</v>
      </c>
      <c r="D11" s="41">
        <f>VLOOKUP($C$11,Library!$B$41:$D$44,2,FALSE)</f>
        <v>1E-3</v>
      </c>
      <c r="E11" s="41">
        <f>VLOOKUP($C$11,Library!$B$41:$D$44,3,FALSE)</f>
        <v>10</v>
      </c>
      <c r="F11" s="42" t="s">
        <v>900</v>
      </c>
      <c r="G11" s="30"/>
      <c r="H11" s="30"/>
      <c r="I11" s="30"/>
      <c r="J11" s="30"/>
      <c r="K11" s="30"/>
      <c r="L11" s="30"/>
      <c r="M11" s="29"/>
      <c r="O11" s="43"/>
    </row>
    <row r="12" spans="1:20">
      <c r="A12" s="29"/>
      <c r="B12" s="44" t="s">
        <v>851</v>
      </c>
      <c r="C12" s="377" t="s">
        <v>1039</v>
      </c>
      <c r="D12" s="45">
        <f>VLOOKUP($C$12,Library!$B$47:$D$51,2,FALSE)*(IF(Plane_Cap!E31&lt;=Plane_Cap!E32, Plane_Cap!E31, Plane_Cap!E32))</f>
        <v>3.0000000000000001E-3</v>
      </c>
      <c r="E12" s="45">
        <f>VLOOKUP($C$12,Library!$B$47:$D$51,3,FALSE)*(IF(Plane_Cap!E31&lt;=Plane_Cap!E32, Plane_Cap!E31, Plane_Cap!E32))</f>
        <v>0.09</v>
      </c>
      <c r="F12" s="46" t="s">
        <v>900</v>
      </c>
      <c r="G12" s="30"/>
      <c r="H12" s="30"/>
      <c r="I12" s="30"/>
      <c r="J12" s="30"/>
      <c r="K12" s="30"/>
      <c r="L12" s="30"/>
      <c r="M12" s="29"/>
      <c r="O12" s="47"/>
    </row>
    <row r="13" spans="1:20">
      <c r="A13" s="29"/>
      <c r="B13" s="44" t="s">
        <v>852</v>
      </c>
      <c r="C13" s="378" t="s">
        <v>1091</v>
      </c>
      <c r="D13" s="45">
        <f>IF($C$13="Include", BGA_Via!E42, 1E-50)</f>
        <v>1E-50</v>
      </c>
      <c r="E13" s="45">
        <f>IF($C$13="Include", BGA_Via!E41, 1E-50)</f>
        <v>1E-50</v>
      </c>
      <c r="F13" s="46" t="s">
        <v>900</v>
      </c>
      <c r="G13" s="30"/>
      <c r="H13" s="30"/>
      <c r="I13" s="30"/>
      <c r="J13" s="30"/>
      <c r="K13" s="32"/>
      <c r="L13" s="32"/>
      <c r="M13" s="29"/>
      <c r="O13" s="48"/>
    </row>
    <row r="14" spans="1:20" ht="13.5" thickBot="1">
      <c r="A14" s="29"/>
      <c r="B14" s="49" t="s">
        <v>930</v>
      </c>
      <c r="C14" s="379" t="s">
        <v>1091</v>
      </c>
      <c r="D14" s="50">
        <f>IF($C$14="Include", Plane_Cap!E38, 1E-50)</f>
        <v>1E-50</v>
      </c>
      <c r="E14" s="51" t="s">
        <v>900</v>
      </c>
      <c r="F14" s="52">
        <f>IF($C$14="Include", Plane_Cap!E37, 1E-50)</f>
        <v>1E-50</v>
      </c>
      <c r="G14" s="30"/>
      <c r="H14" s="30"/>
      <c r="I14" s="30"/>
      <c r="J14" s="30"/>
      <c r="K14" s="32"/>
      <c r="L14" s="32"/>
      <c r="M14" s="29"/>
      <c r="O14" s="48"/>
    </row>
    <row r="15" spans="1:20">
      <c r="A15" s="29"/>
      <c r="B15" s="61"/>
      <c r="C15" s="371"/>
      <c r="D15" s="370"/>
      <c r="E15" s="34"/>
      <c r="F15" s="370"/>
      <c r="G15" s="30"/>
      <c r="H15" s="30"/>
      <c r="I15" s="30"/>
      <c r="J15" s="30"/>
      <c r="K15" s="32"/>
      <c r="L15" s="32"/>
      <c r="M15" s="29"/>
      <c r="O15" s="48"/>
    </row>
    <row r="16" spans="1:20" ht="13.5" thickBot="1">
      <c r="A16" s="29"/>
      <c r="B16" s="30"/>
      <c r="C16" s="30"/>
      <c r="D16" s="31"/>
      <c r="E16" s="32"/>
      <c r="F16" s="55"/>
      <c r="G16" s="30"/>
      <c r="H16" s="30"/>
      <c r="I16" s="30"/>
      <c r="J16" s="30"/>
      <c r="K16" s="32"/>
      <c r="L16" s="32"/>
      <c r="M16" s="29"/>
      <c r="O16" s="48"/>
    </row>
    <row r="17" spans="1:21" ht="13.5" thickBot="1">
      <c r="A17" s="29"/>
      <c r="B17" s="799" t="s">
        <v>992</v>
      </c>
      <c r="C17" s="800"/>
      <c r="D17" s="56" t="s">
        <v>821</v>
      </c>
      <c r="E17" s="32"/>
      <c r="F17" s="55"/>
      <c r="G17" s="30"/>
      <c r="H17" s="30"/>
      <c r="I17" s="30"/>
      <c r="J17" s="30"/>
      <c r="K17" s="32"/>
      <c r="L17" s="32"/>
      <c r="M17" s="29"/>
    </row>
    <row r="18" spans="1:21">
      <c r="A18" s="29"/>
      <c r="B18" s="801" t="s">
        <v>1066</v>
      </c>
      <c r="C18" s="802"/>
      <c r="D18" s="57" t="s">
        <v>1002</v>
      </c>
      <c r="E18" s="381">
        <v>1.2</v>
      </c>
      <c r="F18" s="55"/>
      <c r="G18" s="30"/>
      <c r="H18" s="30"/>
      <c r="I18" s="30"/>
      <c r="J18" s="30"/>
      <c r="K18" s="32"/>
      <c r="L18" s="32"/>
      <c r="M18" s="29"/>
    </row>
    <row r="19" spans="1:21">
      <c r="A19" s="29"/>
      <c r="B19" s="803" t="s">
        <v>1067</v>
      </c>
      <c r="C19" s="804"/>
      <c r="D19" s="58" t="s">
        <v>974</v>
      </c>
      <c r="E19" s="380">
        <v>1.5</v>
      </c>
      <c r="F19" s="55"/>
      <c r="G19" s="30"/>
      <c r="H19" s="30"/>
      <c r="I19" s="30"/>
      <c r="J19" s="30"/>
      <c r="K19" s="32"/>
      <c r="L19" s="32"/>
      <c r="M19" s="29"/>
    </row>
    <row r="20" spans="1:21">
      <c r="A20" s="29"/>
      <c r="B20" s="803" t="s">
        <v>1005</v>
      </c>
      <c r="C20" s="804"/>
      <c r="D20" s="58" t="s">
        <v>1003</v>
      </c>
      <c r="E20" s="382">
        <v>50</v>
      </c>
      <c r="F20" s="55"/>
      <c r="G20" s="30"/>
      <c r="H20" s="30"/>
      <c r="I20" s="30"/>
      <c r="J20" s="30"/>
      <c r="K20" s="32"/>
      <c r="L20" s="32"/>
      <c r="M20" s="29"/>
    </row>
    <row r="21" spans="1:21">
      <c r="A21" s="29"/>
      <c r="B21" s="803" t="s">
        <v>1006</v>
      </c>
      <c r="C21" s="804"/>
      <c r="D21" s="58" t="s">
        <v>1003</v>
      </c>
      <c r="E21" s="392">
        <v>5</v>
      </c>
      <c r="F21" s="55"/>
      <c r="G21" s="30"/>
      <c r="H21" s="30"/>
      <c r="I21" s="30"/>
      <c r="J21" s="30"/>
      <c r="K21" s="32"/>
      <c r="L21" s="32"/>
      <c r="M21" s="29"/>
    </row>
    <row r="22" spans="1:21" ht="13.5" thickBot="1">
      <c r="A22" s="29"/>
      <c r="B22" s="803" t="s">
        <v>1012</v>
      </c>
      <c r="C22" s="804"/>
      <c r="D22" s="165" t="s">
        <v>1004</v>
      </c>
      <c r="E22" s="375">
        <f>Calculate_Feffective(D7,D8, C11, C12, C13, C14,E13,E12,F14)</f>
        <v>48.74628650383319</v>
      </c>
      <c r="F22" s="55"/>
      <c r="G22" s="30"/>
      <c r="H22" s="30"/>
      <c r="I22" s="30"/>
      <c r="J22" s="30"/>
      <c r="K22" s="32"/>
      <c r="L22" s="32"/>
      <c r="M22" s="29"/>
    </row>
    <row r="23" spans="1:21" ht="13.5" thickBot="1">
      <c r="A23" s="29"/>
      <c r="B23" s="786" t="s">
        <v>1025</v>
      </c>
      <c r="C23" s="787"/>
      <c r="D23" s="167" t="s">
        <v>958</v>
      </c>
      <c r="E23" s="368">
        <f>(E18*E21/(E19*E20))</f>
        <v>0.08</v>
      </c>
      <c r="F23" s="55"/>
      <c r="G23" s="30"/>
      <c r="H23" s="30"/>
      <c r="I23" s="30"/>
      <c r="J23" s="30"/>
      <c r="K23" s="32"/>
      <c r="L23" s="32"/>
      <c r="M23" s="29"/>
    </row>
    <row r="24" spans="1:21">
      <c r="A24" s="29"/>
      <c r="B24" s="61"/>
      <c r="C24" s="62"/>
      <c r="D24" s="53"/>
      <c r="E24" s="279"/>
      <c r="F24" s="55"/>
      <c r="G24" s="30"/>
      <c r="H24" s="30"/>
      <c r="I24" s="30"/>
      <c r="J24" s="30"/>
      <c r="K24" s="32"/>
      <c r="L24" s="32"/>
      <c r="M24" s="29"/>
    </row>
    <row r="25" spans="1:21" ht="12.75" customHeight="1">
      <c r="A25" s="29"/>
      <c r="B25" s="30"/>
      <c r="C25" s="30"/>
      <c r="D25" s="31"/>
      <c r="E25" s="32"/>
      <c r="F25" s="55"/>
      <c r="G25" s="30"/>
      <c r="H25" s="30"/>
      <c r="I25" s="30"/>
      <c r="J25" s="30"/>
      <c r="K25" s="32"/>
      <c r="L25" s="32"/>
      <c r="M25" s="29"/>
      <c r="U25" s="33"/>
    </row>
    <row r="26" spans="1:21" ht="13.5" thickBot="1">
      <c r="A26" s="29"/>
      <c r="B26" s="796" t="s">
        <v>1014</v>
      </c>
      <c r="C26" s="797"/>
      <c r="D26" s="31"/>
      <c r="E26" s="32"/>
      <c r="F26" s="55"/>
      <c r="G26" s="30"/>
      <c r="H26" s="30"/>
      <c r="I26" s="30"/>
      <c r="J26" s="30"/>
      <c r="K26" s="32"/>
      <c r="L26" s="32"/>
      <c r="M26" s="21"/>
      <c r="N26" s="21"/>
      <c r="O26" s="21"/>
      <c r="P26" s="21"/>
      <c r="Q26" s="21"/>
      <c r="R26" s="21"/>
      <c r="T26" s="21"/>
    </row>
    <row r="27" spans="1:21" ht="13.5" thickBot="1">
      <c r="A27" s="29"/>
      <c r="B27" s="64" t="s">
        <v>1017</v>
      </c>
      <c r="C27" s="65" t="s">
        <v>1016</v>
      </c>
      <c r="D27" s="66" t="s">
        <v>823</v>
      </c>
      <c r="E27" s="66" t="s">
        <v>890</v>
      </c>
      <c r="F27" s="66" t="s">
        <v>849</v>
      </c>
      <c r="G27" s="66" t="s">
        <v>891</v>
      </c>
      <c r="H27" s="66" t="s">
        <v>960</v>
      </c>
      <c r="I27" s="66" t="s">
        <v>959</v>
      </c>
      <c r="J27" s="66" t="s">
        <v>897</v>
      </c>
      <c r="K27" s="66" t="s">
        <v>898</v>
      </c>
      <c r="L27" s="67" t="s">
        <v>1007</v>
      </c>
      <c r="M27" s="21"/>
      <c r="N27" s="21"/>
      <c r="O27" s="21"/>
      <c r="P27" s="21"/>
      <c r="Q27" s="21"/>
      <c r="R27" s="21"/>
      <c r="T27" s="21"/>
    </row>
    <row r="28" spans="1:21" ht="12.75" customHeight="1">
      <c r="A28" s="29"/>
      <c r="B28" s="791" t="s">
        <v>899</v>
      </c>
      <c r="C28" s="224">
        <v>1E-3</v>
      </c>
      <c r="D28" s="522" t="s">
        <v>1207</v>
      </c>
      <c r="E28" s="383" t="s">
        <v>827</v>
      </c>
      <c r="F28" s="383" t="s">
        <v>824</v>
      </c>
      <c r="G28" s="386"/>
      <c r="H28" s="198" t="str">
        <f>EquivCap($B$28, C28, D28, G28)</f>
        <v>------------</v>
      </c>
      <c r="I28" s="199" t="str">
        <f t="shared" ref="I28:I39" si="0">EquivCapESR($B$28, C28, D28, G28)</f>
        <v>------------</v>
      </c>
      <c r="J28" s="198" t="str">
        <f t="shared" ref="J28:J39" si="1">EquivCapESL($B$28, C28, D28, G28)</f>
        <v>------------</v>
      </c>
      <c r="K28" s="198" t="str">
        <f>EquivCapLmnt(B28, C28, D28, F28, E28, G28, L28)</f>
        <v>------------</v>
      </c>
      <c r="L28" s="259" t="s">
        <v>932</v>
      </c>
      <c r="M28" s="21"/>
      <c r="N28" s="21"/>
      <c r="O28" s="21"/>
      <c r="P28" s="21"/>
      <c r="Q28" s="21"/>
      <c r="R28" s="21"/>
      <c r="T28" s="21"/>
    </row>
    <row r="29" spans="1:21">
      <c r="A29" s="30"/>
      <c r="B29" s="792"/>
      <c r="C29" s="225">
        <v>2.1999999999999999E-2</v>
      </c>
      <c r="D29" s="510" t="s">
        <v>1207</v>
      </c>
      <c r="E29" s="383" t="s">
        <v>827</v>
      </c>
      <c r="F29" s="383" t="s">
        <v>824</v>
      </c>
      <c r="G29" s="384">
        <v>2</v>
      </c>
      <c r="H29" s="71">
        <f t="shared" ref="H29:H39" si="2">EquivCap($B$28, C29, D29, G29)</f>
        <v>4.3999999999999997E-2</v>
      </c>
      <c r="I29" s="16">
        <f t="shared" si="0"/>
        <v>1.95E-2</v>
      </c>
      <c r="J29" s="71">
        <f t="shared" si="1"/>
        <v>0.15</v>
      </c>
      <c r="K29" s="70">
        <f>EquivCapLmnt(B28, C29, D29, F29, E29, G29, L29)</f>
        <v>0.43550035357475281</v>
      </c>
      <c r="L29" s="72" t="s">
        <v>933</v>
      </c>
      <c r="M29" s="21"/>
      <c r="N29" s="21"/>
      <c r="O29" s="21"/>
      <c r="P29" s="21"/>
      <c r="Q29" s="21"/>
      <c r="R29" s="21"/>
      <c r="T29" s="21"/>
    </row>
    <row r="30" spans="1:21">
      <c r="A30" s="30"/>
      <c r="B30" s="792"/>
      <c r="C30" s="225">
        <v>4.7000000000000002E-3</v>
      </c>
      <c r="D30" s="510" t="s">
        <v>1207</v>
      </c>
      <c r="E30" s="383" t="s">
        <v>827</v>
      </c>
      <c r="F30" s="383" t="s">
        <v>824</v>
      </c>
      <c r="G30" s="384"/>
      <c r="H30" s="71" t="str">
        <f t="shared" si="2"/>
        <v>------------</v>
      </c>
      <c r="I30" s="16" t="str">
        <f t="shared" si="0"/>
        <v>------------</v>
      </c>
      <c r="J30" s="71" t="str">
        <f t="shared" si="1"/>
        <v>------------</v>
      </c>
      <c r="K30" s="70" t="str">
        <f>EquivCapLmnt(B28, C30, D30, F30, E30, G30, L30)</f>
        <v>------------</v>
      </c>
      <c r="L30" s="73" t="s">
        <v>934</v>
      </c>
      <c r="M30" s="21"/>
      <c r="N30" s="21"/>
      <c r="O30" s="21"/>
      <c r="P30" s="21"/>
      <c r="Q30" s="21"/>
      <c r="R30" s="21"/>
      <c r="T30" s="21"/>
    </row>
    <row r="31" spans="1:21" ht="12.75" customHeight="1">
      <c r="A31" s="30"/>
      <c r="B31" s="792"/>
      <c r="C31" s="225">
        <v>0.01</v>
      </c>
      <c r="D31" s="510" t="s">
        <v>1208</v>
      </c>
      <c r="E31" s="383" t="s">
        <v>827</v>
      </c>
      <c r="F31" s="383" t="s">
        <v>824</v>
      </c>
      <c r="G31" s="384"/>
      <c r="H31" s="71" t="str">
        <f t="shared" si="2"/>
        <v>------------</v>
      </c>
      <c r="I31" s="16" t="str">
        <f t="shared" si="0"/>
        <v>------------</v>
      </c>
      <c r="J31" s="71" t="str">
        <f t="shared" si="1"/>
        <v>------------</v>
      </c>
      <c r="K31" s="70" t="str">
        <f>EquivCapLmnt(B28, C31, D31, F31, E31, G31, L31)</f>
        <v>------------</v>
      </c>
      <c r="L31" s="75" t="s">
        <v>935</v>
      </c>
      <c r="M31" s="21"/>
      <c r="N31" s="21"/>
      <c r="O31" s="21"/>
      <c r="P31" s="21"/>
      <c r="Q31" s="21"/>
      <c r="R31" s="21"/>
      <c r="T31" s="21"/>
    </row>
    <row r="32" spans="1:21">
      <c r="A32" s="30"/>
      <c r="B32" s="792"/>
      <c r="C32" s="225">
        <v>2.1999999999999999E-2</v>
      </c>
      <c r="D32" s="510" t="s">
        <v>1208</v>
      </c>
      <c r="E32" s="383" t="s">
        <v>827</v>
      </c>
      <c r="F32" s="383" t="s">
        <v>824</v>
      </c>
      <c r="G32" s="384"/>
      <c r="H32" s="71" t="str">
        <f t="shared" si="2"/>
        <v>------------</v>
      </c>
      <c r="I32" s="16" t="str">
        <f t="shared" si="0"/>
        <v>------------</v>
      </c>
      <c r="J32" s="71" t="str">
        <f t="shared" si="1"/>
        <v>------------</v>
      </c>
      <c r="K32" s="70" t="str">
        <f>EquivCapLmnt(B28, C32, D32, F32, E32, G32, L32)</f>
        <v>------------</v>
      </c>
      <c r="L32" s="76" t="s">
        <v>936</v>
      </c>
      <c r="M32" s="21"/>
      <c r="N32" s="21"/>
      <c r="O32" s="21"/>
      <c r="P32" s="21"/>
      <c r="Q32" s="21"/>
      <c r="R32" s="21"/>
      <c r="T32" s="21"/>
    </row>
    <row r="33" spans="1:20">
      <c r="A33" s="30"/>
      <c r="B33" s="792"/>
      <c r="C33" s="225">
        <v>4.7E-2</v>
      </c>
      <c r="D33" s="510" t="s">
        <v>1208</v>
      </c>
      <c r="E33" s="383" t="s">
        <v>827</v>
      </c>
      <c r="F33" s="383" t="s">
        <v>824</v>
      </c>
      <c r="G33" s="384">
        <v>1</v>
      </c>
      <c r="H33" s="71">
        <f t="shared" si="2"/>
        <v>4.7E-2</v>
      </c>
      <c r="I33" s="16">
        <f t="shared" si="0"/>
        <v>3.7999999999999999E-2</v>
      </c>
      <c r="J33" s="71">
        <f t="shared" si="1"/>
        <v>0.4</v>
      </c>
      <c r="K33" s="70">
        <f>EquivCapLmnt(B28, C33, D33, F33, E33, G33, L33)</f>
        <v>0.85661113262176514</v>
      </c>
      <c r="L33" s="78" t="s">
        <v>937</v>
      </c>
      <c r="M33" s="21"/>
      <c r="N33" s="21"/>
      <c r="O33" s="21"/>
      <c r="P33" s="21"/>
      <c r="Q33" s="21"/>
      <c r="R33" s="21"/>
      <c r="T33" s="21"/>
    </row>
    <row r="34" spans="1:20">
      <c r="A34" s="30"/>
      <c r="B34" s="792"/>
      <c r="C34" s="225">
        <v>0.1</v>
      </c>
      <c r="D34" s="510" t="s">
        <v>1208</v>
      </c>
      <c r="E34" s="383" t="s">
        <v>827</v>
      </c>
      <c r="F34" s="383" t="s">
        <v>824</v>
      </c>
      <c r="G34" s="384">
        <v>1</v>
      </c>
      <c r="H34" s="71">
        <f t="shared" si="2"/>
        <v>0.1</v>
      </c>
      <c r="I34" s="16">
        <f t="shared" si="0"/>
        <v>2.8000000000000001E-2</v>
      </c>
      <c r="J34" s="71">
        <f t="shared" si="1"/>
        <v>0.4</v>
      </c>
      <c r="K34" s="70">
        <f>EquivCapLmnt(B28, C34, D34, F34, E34, G34, L34)</f>
        <v>0.85661113262176514</v>
      </c>
      <c r="L34" s="79" t="s">
        <v>938</v>
      </c>
      <c r="M34" s="21"/>
      <c r="N34" s="21"/>
      <c r="O34" s="21"/>
      <c r="P34" s="21"/>
      <c r="Q34" s="21"/>
      <c r="R34" s="21"/>
      <c r="T34" s="21"/>
    </row>
    <row r="35" spans="1:20">
      <c r="A35" s="30"/>
      <c r="B35" s="792"/>
      <c r="C35" s="225">
        <v>0.22</v>
      </c>
      <c r="D35" s="510" t="s">
        <v>1208</v>
      </c>
      <c r="E35" s="383" t="s">
        <v>827</v>
      </c>
      <c r="F35" s="383" t="s">
        <v>824</v>
      </c>
      <c r="G35" s="384">
        <v>1</v>
      </c>
      <c r="H35" s="71">
        <f t="shared" si="2"/>
        <v>0.22</v>
      </c>
      <c r="I35" s="16">
        <f t="shared" si="0"/>
        <v>0.02</v>
      </c>
      <c r="J35" s="71">
        <f t="shared" si="1"/>
        <v>0.4</v>
      </c>
      <c r="K35" s="70">
        <f>EquivCapLmnt(B28, C35, D35, F35, E35, G35, L35)</f>
        <v>0.85661113262176514</v>
      </c>
      <c r="L35" s="80" t="s">
        <v>939</v>
      </c>
      <c r="M35" s="21"/>
      <c r="N35" s="21"/>
      <c r="O35" s="21"/>
      <c r="P35" s="21"/>
      <c r="Q35" s="21"/>
      <c r="R35" s="21"/>
      <c r="T35" s="21"/>
    </row>
    <row r="36" spans="1:20">
      <c r="A36" s="30"/>
      <c r="B36" s="792"/>
      <c r="C36" s="225">
        <v>0.47</v>
      </c>
      <c r="D36" s="510" t="s">
        <v>1208</v>
      </c>
      <c r="E36" s="383" t="s">
        <v>827</v>
      </c>
      <c r="F36" s="383" t="s">
        <v>824</v>
      </c>
      <c r="G36" s="384"/>
      <c r="H36" s="71" t="str">
        <f t="shared" si="2"/>
        <v>------------</v>
      </c>
      <c r="I36" s="16" t="str">
        <f t="shared" si="0"/>
        <v>------------</v>
      </c>
      <c r="J36" s="71" t="str">
        <f t="shared" si="1"/>
        <v>------------</v>
      </c>
      <c r="K36" s="70" t="str">
        <f>EquivCapLmnt(B28, C36, D36, F36, E36, G36, L36)</f>
        <v>------------</v>
      </c>
      <c r="L36" s="81" t="s">
        <v>940</v>
      </c>
      <c r="M36" s="21"/>
      <c r="N36" s="21"/>
      <c r="O36" s="21"/>
      <c r="P36" s="21"/>
      <c r="Q36" s="21"/>
      <c r="R36" s="21"/>
      <c r="T36" s="21"/>
    </row>
    <row r="37" spans="1:20">
      <c r="A37" s="30"/>
      <c r="B37" s="792"/>
      <c r="C37" s="225">
        <v>1</v>
      </c>
      <c r="D37" s="510" t="s">
        <v>1199</v>
      </c>
      <c r="E37" s="383" t="s">
        <v>827</v>
      </c>
      <c r="F37" s="383" t="s">
        <v>824</v>
      </c>
      <c r="G37" s="384">
        <v>1</v>
      </c>
      <c r="H37" s="71">
        <f t="shared" si="2"/>
        <v>1</v>
      </c>
      <c r="I37" s="16">
        <f t="shared" si="0"/>
        <v>1.7000000000000001E-2</v>
      </c>
      <c r="J37" s="71">
        <f t="shared" si="1"/>
        <v>0.5</v>
      </c>
      <c r="K37" s="70">
        <f>EquivCapLmnt($B$28, C37, D37, F37, E37, G37, L37)</f>
        <v>0.86192888021469116</v>
      </c>
      <c r="L37" s="82" t="s">
        <v>941</v>
      </c>
      <c r="M37" s="21"/>
      <c r="N37" s="21"/>
      <c r="O37" s="21"/>
      <c r="P37" s="21"/>
      <c r="Q37" s="21"/>
      <c r="R37" s="21"/>
      <c r="T37" s="21"/>
    </row>
    <row r="38" spans="1:20">
      <c r="A38" s="30"/>
      <c r="B38" s="792"/>
      <c r="C38" s="225">
        <v>2.2000000000000002</v>
      </c>
      <c r="D38" s="510" t="s">
        <v>1199</v>
      </c>
      <c r="E38" s="383" t="s">
        <v>827</v>
      </c>
      <c r="F38" s="383" t="s">
        <v>824</v>
      </c>
      <c r="G38" s="384"/>
      <c r="H38" s="71" t="str">
        <f t="shared" si="2"/>
        <v>------------</v>
      </c>
      <c r="I38" s="16" t="str">
        <f t="shared" si="0"/>
        <v>------------</v>
      </c>
      <c r="J38" s="71" t="str">
        <f t="shared" si="1"/>
        <v>------------</v>
      </c>
      <c r="K38" s="70" t="str">
        <f>EquivCapLmnt(B28, C38, D38, F38, E38, G38, L38)</f>
        <v>------------</v>
      </c>
      <c r="L38" s="83" t="s">
        <v>942</v>
      </c>
      <c r="M38" s="21"/>
      <c r="N38" s="21"/>
      <c r="O38" s="21"/>
      <c r="P38" s="21"/>
      <c r="Q38" s="21"/>
      <c r="R38" s="21"/>
      <c r="T38" s="21"/>
    </row>
    <row r="39" spans="1:20">
      <c r="A39" s="30"/>
      <c r="B39" s="792"/>
      <c r="C39" s="225">
        <v>4.7</v>
      </c>
      <c r="D39" s="510" t="s">
        <v>1199</v>
      </c>
      <c r="E39" s="383" t="s">
        <v>827</v>
      </c>
      <c r="F39" s="383" t="s">
        <v>824</v>
      </c>
      <c r="G39" s="384"/>
      <c r="H39" s="71" t="str">
        <f t="shared" si="2"/>
        <v>------------</v>
      </c>
      <c r="I39" s="16" t="str">
        <f t="shared" si="0"/>
        <v>------------</v>
      </c>
      <c r="J39" s="71" t="str">
        <f t="shared" si="1"/>
        <v>------------</v>
      </c>
      <c r="K39" s="70" t="str">
        <f>EquivCapLmnt(B28, C39, D39, F39, E39, G39, L39)</f>
        <v>------------</v>
      </c>
      <c r="L39" s="84" t="s">
        <v>943</v>
      </c>
      <c r="M39" s="21"/>
      <c r="N39" s="21"/>
      <c r="O39" s="21"/>
      <c r="P39" s="21"/>
      <c r="Q39" s="21"/>
      <c r="R39" s="21"/>
      <c r="T39" s="21"/>
    </row>
    <row r="40" spans="1:20">
      <c r="A40" s="30"/>
      <c r="B40" s="86" t="s">
        <v>883</v>
      </c>
      <c r="C40" s="225"/>
      <c r="D40" s="510" t="s">
        <v>882</v>
      </c>
      <c r="E40" s="383" t="s">
        <v>826</v>
      </c>
      <c r="F40" s="383" t="s">
        <v>824</v>
      </c>
      <c r="G40" s="384"/>
      <c r="H40" s="71" t="str">
        <f>EquivCap(B40, C40, D40, G40)</f>
        <v>------------</v>
      </c>
      <c r="I40" s="16" t="str">
        <f>EquivCapESR(B40, C40, D40, G40)</f>
        <v>------------</v>
      </c>
      <c r="J40" s="71" t="str">
        <f>EquivCapESL(B40, C40, D40, G40)</f>
        <v>------------</v>
      </c>
      <c r="K40" s="71" t="str">
        <f>EquivCapLmnt(B40, C40, D40, F40, E40, G40, L40)</f>
        <v>------------</v>
      </c>
      <c r="L40" s="87" t="s">
        <v>944</v>
      </c>
      <c r="M40" s="21"/>
      <c r="N40" s="21"/>
      <c r="O40" s="21"/>
      <c r="P40" s="21"/>
      <c r="Q40" s="21"/>
      <c r="R40" s="21"/>
      <c r="T40" s="21"/>
    </row>
    <row r="41" spans="1:20">
      <c r="A41" s="30"/>
      <c r="B41" s="86" t="s">
        <v>884</v>
      </c>
      <c r="C41" s="225"/>
      <c r="D41" s="510" t="s">
        <v>882</v>
      </c>
      <c r="E41" s="383" t="s">
        <v>826</v>
      </c>
      <c r="F41" s="383" t="s">
        <v>824</v>
      </c>
      <c r="G41" s="384"/>
      <c r="H41" s="71" t="str">
        <f>EquivCap(B41, C41, D41, G41)</f>
        <v>------------</v>
      </c>
      <c r="I41" s="16" t="str">
        <f>EquivCapESR(B41, C41, D41, G41)</f>
        <v>------------</v>
      </c>
      <c r="J41" s="71" t="str">
        <f>EquivCapESL(B41, C41, D41, G41)</f>
        <v>------------</v>
      </c>
      <c r="K41" s="71" t="str">
        <f>EquivCapLmnt(B41, C41, D41, F41, E41, G41, L41)</f>
        <v>------------</v>
      </c>
      <c r="L41" s="88" t="s">
        <v>945</v>
      </c>
      <c r="M41" s="21"/>
      <c r="N41" s="21"/>
      <c r="O41" s="21"/>
      <c r="P41" s="21"/>
      <c r="Q41" s="21"/>
      <c r="R41" s="21"/>
      <c r="T41" s="21"/>
    </row>
    <row r="42" spans="1:20">
      <c r="A42" s="30"/>
      <c r="B42" s="86" t="s">
        <v>885</v>
      </c>
      <c r="C42" s="225"/>
      <c r="D42" s="510" t="s">
        <v>882</v>
      </c>
      <c r="E42" s="383" t="s">
        <v>826</v>
      </c>
      <c r="F42" s="383" t="s">
        <v>824</v>
      </c>
      <c r="G42" s="384"/>
      <c r="H42" s="71" t="str">
        <f>EquivCap(B42, C42, D42, G42)</f>
        <v>------------</v>
      </c>
      <c r="I42" s="16" t="str">
        <f>EquivCapESR(B42, C42, D42, G42)</f>
        <v>------------</v>
      </c>
      <c r="J42" s="71" t="str">
        <f>EquivCapESL(B42, C42, D42, G42)</f>
        <v>------------</v>
      </c>
      <c r="K42" s="71" t="str">
        <f>EquivCapLmnt(B42, C42, D42, F42, E42, G42, L42)</f>
        <v>------------</v>
      </c>
      <c r="L42" s="309" t="s">
        <v>946</v>
      </c>
      <c r="M42" s="21"/>
      <c r="N42" s="21"/>
      <c r="O42" s="21"/>
      <c r="P42" s="21"/>
      <c r="Q42" s="21"/>
      <c r="R42" s="21"/>
      <c r="T42" s="21"/>
    </row>
    <row r="43" spans="1:20" ht="13.5" thickBot="1">
      <c r="A43" s="30"/>
      <c r="B43" s="89" t="s">
        <v>886</v>
      </c>
      <c r="C43" s="226"/>
      <c r="D43" s="510" t="s">
        <v>882</v>
      </c>
      <c r="E43" s="383" t="s">
        <v>826</v>
      </c>
      <c r="F43" s="383" t="s">
        <v>824</v>
      </c>
      <c r="G43" s="385"/>
      <c r="H43" s="90" t="str">
        <f>EquivCap(B43, C43, D43, G43)</f>
        <v>------------</v>
      </c>
      <c r="I43" s="17" t="str">
        <f>EquivCapESR(B43, C43, D43, G43)</f>
        <v>------------</v>
      </c>
      <c r="J43" s="90" t="str">
        <f>EquivCapESL(B43, C43, D43, G43)</f>
        <v>------------</v>
      </c>
      <c r="K43" s="90" t="str">
        <f>EquivCapLmnt(B43, C43, D43, F43, E43, G43, L43)</f>
        <v>------------</v>
      </c>
      <c r="L43" s="91" t="s">
        <v>947</v>
      </c>
      <c r="M43" s="21"/>
      <c r="N43" s="21"/>
      <c r="O43" s="21"/>
      <c r="P43" s="21"/>
      <c r="Q43" s="21"/>
      <c r="R43" s="21"/>
      <c r="T43" s="21"/>
    </row>
    <row r="44" spans="1:20" ht="13.5" customHeight="1" thickBot="1">
      <c r="A44" s="30"/>
      <c r="B44" s="32"/>
      <c r="C44" s="61"/>
      <c r="D44" s="61"/>
      <c r="E44" s="61"/>
      <c r="F44" s="61"/>
      <c r="G44" s="61"/>
      <c r="H44" s="61"/>
      <c r="I44" s="61"/>
      <c r="J44" s="61"/>
      <c r="K44" s="61"/>
      <c r="L44" s="61"/>
      <c r="M44" s="21"/>
      <c r="N44" s="21"/>
      <c r="O44" s="21"/>
      <c r="P44" s="21"/>
      <c r="Q44" s="21"/>
      <c r="R44" s="21"/>
      <c r="T44" s="21"/>
    </row>
    <row r="45" spans="1:20" ht="13.5" thickBot="1">
      <c r="A45" s="30"/>
      <c r="B45" s="93" t="s">
        <v>1015</v>
      </c>
      <c r="C45" s="61"/>
      <c r="D45" s="61"/>
      <c r="E45" s="61"/>
      <c r="F45" s="61"/>
      <c r="G45" s="61"/>
      <c r="H45" s="61"/>
      <c r="I45" s="61"/>
      <c r="J45" s="61"/>
      <c r="K45" s="61"/>
      <c r="L45" s="61"/>
      <c r="M45" s="21"/>
      <c r="N45" s="21"/>
      <c r="O45" s="21"/>
      <c r="P45" s="21"/>
      <c r="Q45" s="21"/>
      <c r="R45" s="21"/>
      <c r="T45" s="21"/>
    </row>
    <row r="46" spans="1:20" ht="12.75" customHeight="1" thickBot="1">
      <c r="A46" s="30"/>
      <c r="B46" s="64" t="s">
        <v>1017</v>
      </c>
      <c r="C46" s="65" t="s">
        <v>1016</v>
      </c>
      <c r="D46" s="66" t="s">
        <v>823</v>
      </c>
      <c r="E46" s="66" t="s">
        <v>890</v>
      </c>
      <c r="F46" s="66" t="s">
        <v>849</v>
      </c>
      <c r="G46" s="66" t="s">
        <v>891</v>
      </c>
      <c r="H46" s="66" t="s">
        <v>960</v>
      </c>
      <c r="I46" s="66" t="s">
        <v>959</v>
      </c>
      <c r="J46" s="66" t="s">
        <v>897</v>
      </c>
      <c r="K46" s="66" t="s">
        <v>898</v>
      </c>
      <c r="L46" s="67" t="s">
        <v>1007</v>
      </c>
      <c r="M46" s="21"/>
      <c r="N46" s="21"/>
      <c r="O46" s="21"/>
      <c r="P46" s="21"/>
      <c r="Q46" s="21"/>
      <c r="R46" s="21"/>
      <c r="T46" s="21"/>
    </row>
    <row r="47" spans="1:20" ht="12.75" customHeight="1" thickBot="1">
      <c r="A47" s="30"/>
      <c r="B47" s="791" t="s">
        <v>899</v>
      </c>
      <c r="C47" s="387">
        <v>10</v>
      </c>
      <c r="D47" s="390" t="s">
        <v>889</v>
      </c>
      <c r="E47" s="793" t="s">
        <v>900</v>
      </c>
      <c r="F47" s="793" t="s">
        <v>900</v>
      </c>
      <c r="G47" s="376"/>
      <c r="H47" s="198" t="str">
        <f t="shared" ref="H47:H53" si="3">EquivCap($B$28, C47, D47, G47)</f>
        <v>------------</v>
      </c>
      <c r="I47" s="199" t="str">
        <f t="shared" ref="I47:I53" si="4">EquivCapESR($B$47, C47,D47, G47)</f>
        <v>------------</v>
      </c>
      <c r="J47" s="199" t="str">
        <f t="shared" ref="J47:J53" si="5">EquivCapESL($B$47, C47,D47, G47)</f>
        <v>------------</v>
      </c>
      <c r="K47" s="198" t="str">
        <f t="shared" ref="K47:K55" si="6">EquivCapLmnt(B47, C47, D47, F47, E47, G47, L47)</f>
        <v>------------</v>
      </c>
      <c r="L47" s="200" t="s">
        <v>948</v>
      </c>
      <c r="M47" s="21"/>
      <c r="N47" s="21"/>
      <c r="O47" s="21"/>
      <c r="P47" s="21"/>
      <c r="Q47" s="21"/>
      <c r="R47" s="21"/>
      <c r="T47" s="21"/>
    </row>
    <row r="48" spans="1:20" ht="13.5" thickBot="1">
      <c r="A48" s="30"/>
      <c r="B48" s="798"/>
      <c r="C48" s="388">
        <v>22</v>
      </c>
      <c r="D48" s="390" t="s">
        <v>889</v>
      </c>
      <c r="E48" s="794"/>
      <c r="F48" s="794"/>
      <c r="G48" s="377"/>
      <c r="H48" s="71" t="str">
        <f t="shared" si="3"/>
        <v>------------</v>
      </c>
      <c r="I48" s="16" t="str">
        <f t="shared" si="4"/>
        <v>------------</v>
      </c>
      <c r="J48" s="16" t="str">
        <f t="shared" si="5"/>
        <v>------------</v>
      </c>
      <c r="K48" s="71" t="str">
        <f t="shared" si="6"/>
        <v>------------</v>
      </c>
      <c r="L48" s="94" t="s">
        <v>949</v>
      </c>
      <c r="M48" s="21"/>
      <c r="N48" s="21"/>
      <c r="O48" s="21"/>
      <c r="P48" s="21"/>
      <c r="Q48" s="21"/>
      <c r="R48" s="21"/>
      <c r="T48" s="21"/>
    </row>
    <row r="49" spans="1:20" ht="13.5" thickBot="1">
      <c r="A49" s="30"/>
      <c r="B49" s="798"/>
      <c r="C49" s="388">
        <v>47</v>
      </c>
      <c r="D49" s="390" t="s">
        <v>889</v>
      </c>
      <c r="E49" s="794"/>
      <c r="F49" s="794"/>
      <c r="G49" s="377"/>
      <c r="H49" s="71" t="str">
        <f t="shared" si="3"/>
        <v>------------</v>
      </c>
      <c r="I49" s="16" t="str">
        <f t="shared" si="4"/>
        <v>------------</v>
      </c>
      <c r="J49" s="16" t="str">
        <f t="shared" si="5"/>
        <v>------------</v>
      </c>
      <c r="K49" s="71" t="str">
        <f t="shared" si="6"/>
        <v>------------</v>
      </c>
      <c r="L49" s="95" t="s">
        <v>950</v>
      </c>
      <c r="M49" s="21"/>
      <c r="N49" s="21"/>
      <c r="O49" s="21"/>
      <c r="P49" s="21"/>
      <c r="Q49" s="21"/>
      <c r="R49" s="21"/>
      <c r="T49" s="21"/>
    </row>
    <row r="50" spans="1:20" ht="13.5" thickBot="1">
      <c r="A50" s="30"/>
      <c r="B50" s="798"/>
      <c r="C50" s="388">
        <v>100</v>
      </c>
      <c r="D50" s="390" t="s">
        <v>889</v>
      </c>
      <c r="E50" s="794"/>
      <c r="F50" s="794"/>
      <c r="G50" s="377">
        <v>1</v>
      </c>
      <c r="H50" s="71">
        <f t="shared" si="3"/>
        <v>100</v>
      </c>
      <c r="I50" s="16">
        <f t="shared" si="4"/>
        <v>0.06</v>
      </c>
      <c r="J50" s="16">
        <f t="shared" si="5"/>
        <v>2.2999999999999998</v>
      </c>
      <c r="K50" s="71">
        <f t="shared" si="6"/>
        <v>1.6</v>
      </c>
      <c r="L50" s="96" t="s">
        <v>951</v>
      </c>
      <c r="M50" s="21"/>
      <c r="N50" s="21"/>
      <c r="O50" s="21"/>
      <c r="P50" s="21"/>
      <c r="Q50" s="21"/>
      <c r="R50" s="21"/>
      <c r="T50" s="21"/>
    </row>
    <row r="51" spans="1:20" ht="13.5" thickBot="1">
      <c r="A51" s="30"/>
      <c r="B51" s="798"/>
      <c r="C51" s="388">
        <v>220</v>
      </c>
      <c r="D51" s="390" t="s">
        <v>889</v>
      </c>
      <c r="E51" s="794"/>
      <c r="F51" s="794"/>
      <c r="G51" s="377"/>
      <c r="H51" s="71" t="str">
        <f t="shared" si="3"/>
        <v>------------</v>
      </c>
      <c r="I51" s="16" t="str">
        <f t="shared" si="4"/>
        <v>------------</v>
      </c>
      <c r="J51" s="16" t="str">
        <f t="shared" si="5"/>
        <v>------------</v>
      </c>
      <c r="K51" s="71" t="str">
        <f t="shared" si="6"/>
        <v>------------</v>
      </c>
      <c r="L51" s="310" t="s">
        <v>952</v>
      </c>
      <c r="M51" s="21"/>
      <c r="N51" s="21"/>
      <c r="O51" s="21"/>
      <c r="P51" s="21"/>
      <c r="Q51" s="21"/>
      <c r="R51" s="21"/>
      <c r="T51" s="21"/>
    </row>
    <row r="52" spans="1:20" ht="13.5" thickBot="1">
      <c r="A52" s="30"/>
      <c r="B52" s="798"/>
      <c r="C52" s="388">
        <v>330</v>
      </c>
      <c r="D52" s="390" t="s">
        <v>889</v>
      </c>
      <c r="E52" s="794"/>
      <c r="F52" s="794"/>
      <c r="G52" s="377"/>
      <c r="H52" s="71" t="str">
        <f t="shared" si="3"/>
        <v>------------</v>
      </c>
      <c r="I52" s="16" t="str">
        <f t="shared" si="4"/>
        <v>------------</v>
      </c>
      <c r="J52" s="16" t="str">
        <f t="shared" si="5"/>
        <v>------------</v>
      </c>
      <c r="K52" s="71" t="str">
        <f t="shared" si="6"/>
        <v>------------</v>
      </c>
      <c r="L52" s="97" t="s">
        <v>953</v>
      </c>
      <c r="M52" s="21"/>
      <c r="N52" s="21"/>
      <c r="O52" s="21"/>
      <c r="P52" s="21"/>
      <c r="Q52" s="21"/>
      <c r="R52" s="21"/>
      <c r="T52" s="21"/>
    </row>
    <row r="53" spans="1:20" ht="13.5" thickBot="1">
      <c r="A53" s="29"/>
      <c r="B53" s="798"/>
      <c r="C53" s="388">
        <v>470</v>
      </c>
      <c r="D53" s="390" t="s">
        <v>889</v>
      </c>
      <c r="E53" s="794"/>
      <c r="F53" s="794"/>
      <c r="G53" s="377"/>
      <c r="H53" s="71" t="str">
        <f t="shared" si="3"/>
        <v>------------</v>
      </c>
      <c r="I53" s="16" t="str">
        <f t="shared" si="4"/>
        <v>------------</v>
      </c>
      <c r="J53" s="16" t="str">
        <f t="shared" si="5"/>
        <v>------------</v>
      </c>
      <c r="K53" s="71" t="str">
        <f t="shared" si="6"/>
        <v>------------</v>
      </c>
      <c r="L53" s="98" t="s">
        <v>954</v>
      </c>
      <c r="M53" s="21"/>
      <c r="N53" s="21"/>
      <c r="O53" s="21"/>
      <c r="P53" s="21"/>
      <c r="Q53" s="21"/>
      <c r="R53" s="21"/>
      <c r="T53" s="21"/>
    </row>
    <row r="54" spans="1:20" ht="13.5" thickBot="1">
      <c r="A54" s="29"/>
      <c r="B54" s="86" t="s">
        <v>887</v>
      </c>
      <c r="C54" s="388"/>
      <c r="D54" s="390" t="s">
        <v>882</v>
      </c>
      <c r="E54" s="794"/>
      <c r="F54" s="794"/>
      <c r="G54" s="377"/>
      <c r="H54" s="71" t="str">
        <f>EquivCap(B54, C54, D54, G54)</f>
        <v>------------</v>
      </c>
      <c r="I54" s="16" t="str">
        <f>EquivCapESR(B54, C54,D54, G54)</f>
        <v>------------</v>
      </c>
      <c r="J54" s="16" t="str">
        <f>EquivCapESL(B54, C54,D54, G54)</f>
        <v>------------</v>
      </c>
      <c r="K54" s="71" t="str">
        <f t="shared" si="6"/>
        <v>------------</v>
      </c>
      <c r="L54" s="99" t="s">
        <v>955</v>
      </c>
      <c r="M54" s="21"/>
      <c r="N54" s="21"/>
      <c r="O54" s="21"/>
      <c r="P54" s="21"/>
      <c r="Q54" s="21"/>
      <c r="R54" s="21"/>
      <c r="T54" s="21"/>
    </row>
    <row r="55" spans="1:20" ht="12.75" customHeight="1" thickBot="1">
      <c r="A55" s="29"/>
      <c r="B55" s="89" t="s">
        <v>888</v>
      </c>
      <c r="C55" s="389"/>
      <c r="D55" s="390" t="s">
        <v>882</v>
      </c>
      <c r="E55" s="795"/>
      <c r="F55" s="795"/>
      <c r="G55" s="391"/>
      <c r="H55" s="90" t="str">
        <f>EquivCap(B55, C55, D55, G55)</f>
        <v>------------</v>
      </c>
      <c r="I55" s="17" t="str">
        <f>EquivCapESR(B55, C55,D55, G55)</f>
        <v>------------</v>
      </c>
      <c r="J55" s="17" t="str">
        <f>EquivCapESL(B55, C55,D55, G55)</f>
        <v>------------</v>
      </c>
      <c r="K55" s="90" t="str">
        <f t="shared" si="6"/>
        <v>------------</v>
      </c>
      <c r="L55" s="100" t="s">
        <v>956</v>
      </c>
      <c r="M55" s="21"/>
      <c r="N55" s="21"/>
      <c r="O55" s="21"/>
      <c r="P55" s="21"/>
      <c r="Q55" s="21"/>
      <c r="R55" s="21"/>
      <c r="T55" s="21"/>
    </row>
    <row r="56" spans="1:20">
      <c r="A56" s="29"/>
      <c r="B56" s="30"/>
      <c r="C56" s="30"/>
      <c r="D56" s="31"/>
      <c r="E56" s="32"/>
      <c r="F56" s="32"/>
      <c r="G56" s="30"/>
      <c r="H56" s="30"/>
      <c r="I56" s="30"/>
      <c r="J56" s="30"/>
      <c r="K56" s="32"/>
      <c r="L56" s="32"/>
      <c r="M56" s="29"/>
    </row>
    <row r="57" spans="1:20">
      <c r="D57" s="21"/>
      <c r="E57" s="21"/>
      <c r="F57" s="21"/>
      <c r="G57" s="33"/>
      <c r="K57" s="21"/>
      <c r="L57" s="21"/>
      <c r="M57" s="21"/>
      <c r="N57" s="21"/>
      <c r="T57" s="21"/>
    </row>
    <row r="58" spans="1:20" ht="12.75" customHeight="1">
      <c r="D58" s="21"/>
      <c r="E58" s="21"/>
      <c r="F58" s="21"/>
      <c r="G58" s="33"/>
      <c r="K58" s="21"/>
      <c r="L58" s="21"/>
      <c r="M58" s="21"/>
      <c r="N58" s="21"/>
      <c r="T58" s="21"/>
    </row>
    <row r="59" spans="1:20">
      <c r="D59" s="21"/>
      <c r="E59" s="21"/>
      <c r="F59" s="21"/>
      <c r="G59" s="33"/>
      <c r="K59" s="21"/>
      <c r="L59" s="21"/>
      <c r="M59" s="21"/>
      <c r="N59" s="21"/>
      <c r="T59" s="21"/>
    </row>
    <row r="60" spans="1:20">
      <c r="D60" s="21"/>
      <c r="E60" s="21"/>
      <c r="F60" s="21"/>
      <c r="G60" s="33"/>
      <c r="K60" s="21"/>
      <c r="L60" s="21"/>
      <c r="M60" s="21"/>
      <c r="N60" s="21"/>
      <c r="T60" s="21"/>
    </row>
    <row r="61" spans="1:20">
      <c r="D61" s="21"/>
      <c r="E61" s="21"/>
      <c r="F61" s="21"/>
      <c r="G61" s="33"/>
      <c r="K61" s="21"/>
      <c r="L61" s="21"/>
      <c r="M61" s="21"/>
      <c r="N61" s="21"/>
      <c r="T61" s="21"/>
    </row>
    <row r="62" spans="1:20">
      <c r="D62" s="21"/>
      <c r="E62" s="21"/>
      <c r="F62" s="21"/>
      <c r="G62" s="33"/>
      <c r="K62" s="21"/>
      <c r="L62" s="21"/>
      <c r="M62" s="21"/>
    </row>
    <row r="63" spans="1:20">
      <c r="M63" s="21"/>
    </row>
    <row r="64" spans="1:20">
      <c r="M64" s="21"/>
    </row>
    <row r="65" spans="13:13">
      <c r="M65" s="21"/>
    </row>
    <row r="66" spans="13:13">
      <c r="M66" s="21"/>
    </row>
    <row r="67" spans="13:13">
      <c r="M67" s="21"/>
    </row>
    <row r="68" spans="13:13">
      <c r="M68" s="21"/>
    </row>
    <row r="69" spans="13:13">
      <c r="M69" s="21"/>
    </row>
    <row r="70" spans="13:13">
      <c r="M70" s="21"/>
    </row>
    <row r="71" spans="13:13">
      <c r="M71" s="21"/>
    </row>
    <row r="72" spans="13:13">
      <c r="M72" s="21"/>
    </row>
    <row r="73" spans="13:13">
      <c r="M73" s="21"/>
    </row>
    <row r="74" spans="13:13">
      <c r="M74" s="21"/>
    </row>
    <row r="75" spans="13:13">
      <c r="M75" s="21"/>
    </row>
    <row r="76" spans="13:13">
      <c r="M76" s="21"/>
    </row>
    <row r="77" spans="13:13" ht="13.5" customHeight="1">
      <c r="M77" s="21"/>
    </row>
    <row r="78" spans="13:13">
      <c r="M78" s="21"/>
    </row>
    <row r="79" spans="13:13">
      <c r="M79" s="21"/>
    </row>
    <row r="80" spans="13:13">
      <c r="M80" s="21"/>
    </row>
    <row r="81" spans="13:13">
      <c r="M81" s="21"/>
    </row>
    <row r="82" spans="13:13">
      <c r="M82" s="21"/>
    </row>
    <row r="85" spans="13:13">
      <c r="M85" s="21"/>
    </row>
    <row r="86" spans="13:13">
      <c r="M86" s="21"/>
    </row>
    <row r="87" spans="13:13">
      <c r="M87" s="21"/>
    </row>
    <row r="88" spans="13:13">
      <c r="M88" s="21"/>
    </row>
    <row r="89" spans="13:13">
      <c r="M89" s="21"/>
    </row>
    <row r="90" spans="13:13">
      <c r="M90" s="21"/>
    </row>
  </sheetData>
  <sheetProtection selectLockedCells="1"/>
  <dataConsolidate/>
  <mergeCells count="19">
    <mergeCell ref="B7:C7"/>
    <mergeCell ref="B8:C8"/>
    <mergeCell ref="D8:E8"/>
    <mergeCell ref="B28:B39"/>
    <mergeCell ref="E47:E55"/>
    <mergeCell ref="K2:M2"/>
    <mergeCell ref="B17:C17"/>
    <mergeCell ref="B18:C18"/>
    <mergeCell ref="F47:F55"/>
    <mergeCell ref="B26:C26"/>
    <mergeCell ref="B47:B53"/>
    <mergeCell ref="B20:C20"/>
    <mergeCell ref="B21:C21"/>
    <mergeCell ref="D6:E6"/>
    <mergeCell ref="D7:E7"/>
    <mergeCell ref="B22:C22"/>
    <mergeCell ref="B23:C23"/>
    <mergeCell ref="B19:C19"/>
    <mergeCell ref="B6:C6"/>
  </mergeCells>
  <phoneticPr fontId="2" type="noConversion"/>
  <dataValidations count="15">
    <dataValidation type="list" allowBlank="1" showInputMessage="1" showErrorMessage="1" sqref="D7:E8">
      <formula1 xml:space="preserve"> INDIRECT(D6)</formula1>
    </dataValidation>
    <dataValidation type="list" allowBlank="1" showInputMessage="1" showErrorMessage="1" sqref="E20">
      <formula1>TransientOptions</formula1>
    </dataValidation>
    <dataValidation type="list" allowBlank="1" showInputMessage="1" showErrorMessage="1" sqref="E21">
      <formula1>RippleOptions</formula1>
    </dataValidation>
    <dataValidation type="list" showInputMessage="1" showErrorMessage="1" sqref="C11">
      <formula1>VRM_options</formula1>
    </dataValidation>
    <dataValidation type="list" showInputMessage="1" showErrorMessage="1" sqref="C12">
      <formula1>Spread_options</formula1>
    </dataValidation>
    <dataValidation type="list" allowBlank="1" showInputMessage="1" showErrorMessage="1" sqref="C15">
      <formula1>Other_options</formula1>
    </dataValidation>
    <dataValidation type="list" allowBlank="1" showInputMessage="1" showErrorMessage="1" sqref="C28:C38">
      <formula1>DecapOptions</formula1>
    </dataValidation>
    <dataValidation type="list" allowBlank="1" showInputMessage="1" showErrorMessage="1" sqref="D47:D55">
      <formula1>BulkOptions</formula1>
    </dataValidation>
    <dataValidation type="list" allowBlank="1" showInputMessage="1" showErrorMessage="1" sqref="F28:F43">
      <formula1>OrientationOptions</formula1>
    </dataValidation>
    <dataValidation type="list" allowBlank="1" showInputMessage="1" showErrorMessage="1" sqref="E28:E43">
      <formula1>LayerOptions</formula1>
    </dataValidation>
    <dataValidation type="list" allowBlank="1" showInputMessage="1" showErrorMessage="1" sqref="D28:D43">
      <formula1>Footprint</formula1>
    </dataValidation>
    <dataValidation type="list" allowBlank="1" showInputMessage="1" showErrorMessage="1" sqref="C39">
      <formula1>Decap_options</formula1>
    </dataValidation>
    <dataValidation type="list" allowBlank="1" showInputMessage="1" showErrorMessage="1" sqref="C47:C53">
      <formula1>Bulk_options</formula1>
    </dataValidation>
    <dataValidation type="list" allowBlank="1" showInputMessage="1" showErrorMessage="1" sqref="C13:C14">
      <formula1>OtherOptions</formula1>
    </dataValidation>
    <dataValidation type="list" allowBlank="1" showInputMessage="1" showErrorMessage="1" sqref="D6:E6">
      <formula1>Family_List</formula1>
    </dataValidation>
  </dataValidations>
  <pageMargins left="0.75" right="0.75" top="1" bottom="1" header="0.5" footer="0.5"/>
  <pageSetup scale="7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sheetPr codeName="Sheet15">
    <pageSetUpPr fitToPage="1"/>
  </sheetPr>
  <dimension ref="A1:T90"/>
  <sheetViews>
    <sheetView workbookViewId="0">
      <selection activeCell="F9" sqref="F9"/>
    </sheetView>
  </sheetViews>
  <sheetFormatPr defaultRowHeight="12.75"/>
  <cols>
    <col min="1" max="1" width="0.85546875" style="101" customWidth="1"/>
    <col min="2" max="2" width="10.42578125" style="21" customWidth="1"/>
    <col min="3" max="3" width="11.28515625" style="21" bestFit="1" customWidth="1"/>
    <col min="4" max="4" width="9.85546875" style="102" bestFit="1" customWidth="1"/>
    <col min="5" max="5" width="9.28515625" style="33" customWidth="1"/>
    <col min="6" max="6" width="10.85546875" style="33" customWidth="1"/>
    <col min="7" max="7" width="8.7109375" style="21" bestFit="1" customWidth="1"/>
    <col min="8" max="8" width="13.42578125" style="21" customWidth="1"/>
    <col min="9" max="9" width="15.28515625" style="21" customWidth="1"/>
    <col min="10" max="10" width="13.140625" style="21" bestFit="1" customWidth="1"/>
    <col min="11" max="11" width="16.28515625" style="33" customWidth="1"/>
    <col min="12" max="12" width="1.5703125" style="33" customWidth="1"/>
    <col min="13" max="13" width="8.28515625" style="33" customWidth="1"/>
    <col min="14" max="14" width="9" style="22" customWidth="1"/>
    <col min="15" max="15" width="9.140625" style="22"/>
    <col min="16" max="16" width="8.7109375" style="22" bestFit="1" customWidth="1"/>
    <col min="17" max="17" width="9.140625" style="22"/>
    <col min="18" max="18" width="9.140625" style="21"/>
    <col min="19" max="19" width="10" style="33" bestFit="1" customWidth="1"/>
    <col min="20" max="16384" width="9.140625" style="21"/>
  </cols>
  <sheetData>
    <row r="1" spans="1:19" ht="12.75" customHeight="1">
      <c r="A1" s="20"/>
      <c r="B1" s="20"/>
      <c r="C1" s="20"/>
      <c r="D1" s="20"/>
      <c r="E1" s="20"/>
      <c r="F1" s="20"/>
      <c r="G1" s="20"/>
      <c r="H1" s="20"/>
      <c r="I1" s="20"/>
      <c r="J1" s="20"/>
      <c r="K1" s="20"/>
      <c r="L1" s="20"/>
      <c r="M1" s="21"/>
      <c r="Q1" s="23"/>
      <c r="S1" s="21"/>
    </row>
    <row r="2" spans="1:19" ht="12.75" customHeight="1">
      <c r="A2" s="20"/>
      <c r="B2" s="20"/>
      <c r="C2" s="20"/>
      <c r="D2" s="20"/>
      <c r="E2" s="20"/>
      <c r="F2" s="20"/>
      <c r="G2" s="20"/>
      <c r="H2" s="20"/>
      <c r="I2" s="20"/>
      <c r="J2" s="20"/>
      <c r="K2" s="805"/>
      <c r="L2" s="805"/>
      <c r="M2" s="21"/>
      <c r="S2" s="21"/>
    </row>
    <row r="3" spans="1:19" ht="12.75" customHeight="1">
      <c r="A3" s="20"/>
      <c r="B3" s="20"/>
      <c r="C3" s="20"/>
      <c r="D3" s="20"/>
      <c r="E3" s="20"/>
      <c r="F3" s="20"/>
      <c r="G3" s="20"/>
      <c r="H3" s="20"/>
      <c r="I3" s="20"/>
      <c r="J3" s="20"/>
      <c r="K3" s="20"/>
      <c r="L3" s="20"/>
      <c r="M3" s="21"/>
      <c r="S3" s="21"/>
    </row>
    <row r="4" spans="1:19" ht="14.25" customHeight="1">
      <c r="A4" s="25"/>
      <c r="B4" s="25"/>
      <c r="C4" s="25"/>
      <c r="D4" s="25"/>
      <c r="E4" s="25"/>
      <c r="F4" s="25"/>
      <c r="G4" s="25"/>
      <c r="H4" s="25"/>
      <c r="I4" s="25"/>
      <c r="J4" s="25"/>
      <c r="K4" s="25"/>
      <c r="L4" s="25"/>
      <c r="M4" s="21"/>
      <c r="S4" s="21"/>
    </row>
    <row r="5" spans="1:19" s="27" customFormat="1" ht="3" customHeight="1" thickBot="1">
      <c r="A5" s="26"/>
      <c r="B5" s="26"/>
      <c r="C5" s="26"/>
      <c r="D5" s="26"/>
      <c r="E5" s="26"/>
      <c r="F5" s="26"/>
      <c r="G5" s="26"/>
      <c r="H5" s="26"/>
      <c r="I5" s="26"/>
      <c r="J5" s="26"/>
      <c r="K5" s="26"/>
      <c r="L5" s="26"/>
      <c r="N5" s="28"/>
      <c r="O5" s="28"/>
      <c r="P5" s="28"/>
      <c r="Q5" s="28"/>
    </row>
    <row r="6" spans="1:19" ht="15.75" customHeight="1" thickBot="1">
      <c r="A6" s="29"/>
      <c r="B6" s="782" t="s">
        <v>1262</v>
      </c>
      <c r="C6" s="783"/>
      <c r="D6" s="784" t="s">
        <v>1276</v>
      </c>
      <c r="E6" s="785"/>
      <c r="F6" s="30"/>
      <c r="G6" s="30"/>
      <c r="H6" s="30"/>
      <c r="I6" s="30"/>
      <c r="J6" s="30"/>
      <c r="K6" s="32"/>
      <c r="L6" s="29"/>
    </row>
    <row r="7" spans="1:19" ht="15.75" customHeight="1" thickBot="1">
      <c r="A7" s="29"/>
      <c r="B7" s="782" t="s">
        <v>1261</v>
      </c>
      <c r="C7" s="783"/>
      <c r="D7" s="784" t="s">
        <v>1279</v>
      </c>
      <c r="E7" s="785"/>
      <c r="F7" s="30"/>
      <c r="G7" s="30"/>
      <c r="H7" s="30"/>
      <c r="I7" s="30"/>
      <c r="J7" s="30"/>
      <c r="K7" s="32"/>
      <c r="L7" s="29"/>
    </row>
    <row r="8" spans="1:19" ht="15.75" customHeight="1" thickBot="1">
      <c r="A8" s="29"/>
      <c r="B8" s="782" t="s">
        <v>1114</v>
      </c>
      <c r="C8" s="783"/>
      <c r="D8" s="784" t="s">
        <v>1267</v>
      </c>
      <c r="E8" s="785"/>
      <c r="F8" s="32"/>
      <c r="G8" s="30"/>
      <c r="H8" s="30"/>
      <c r="I8" s="30"/>
      <c r="J8" s="30"/>
      <c r="K8" s="32"/>
      <c r="L8" s="29"/>
    </row>
    <row r="9" spans="1:19" ht="15.75" customHeight="1" thickBot="1">
      <c r="A9" s="29"/>
      <c r="B9" s="365"/>
      <c r="C9" s="365"/>
      <c r="D9" s="511" t="str">
        <f>IF(have_data_for(D7,D8) = 0, "Error: Selected device or power rail is not available!","")</f>
        <v/>
      </c>
      <c r="E9" s="365"/>
      <c r="F9" s="32"/>
      <c r="G9" s="30"/>
      <c r="H9" s="30"/>
      <c r="I9" s="30"/>
      <c r="J9" s="30"/>
      <c r="K9" s="32"/>
      <c r="L9" s="29"/>
    </row>
    <row r="10" spans="1:19" ht="13.5" thickBot="1">
      <c r="A10" s="29"/>
      <c r="B10" s="36" t="s">
        <v>993</v>
      </c>
      <c r="C10" s="37" t="s">
        <v>931</v>
      </c>
      <c r="D10" s="38" t="s">
        <v>961</v>
      </c>
      <c r="E10" s="230" t="s">
        <v>927</v>
      </c>
      <c r="F10" s="56" t="s">
        <v>1037</v>
      </c>
      <c r="G10" s="30"/>
      <c r="H10" s="30"/>
      <c r="I10" s="30"/>
      <c r="J10" s="30"/>
      <c r="K10" s="32"/>
      <c r="L10" s="29"/>
      <c r="N10" s="35"/>
    </row>
    <row r="11" spans="1:19">
      <c r="A11" s="29"/>
      <c r="B11" s="40" t="s">
        <v>822</v>
      </c>
      <c r="C11" s="376" t="s">
        <v>846</v>
      </c>
      <c r="D11" s="41">
        <f>VLOOKUP($C$11,Library!$B$41:$D$44,2,FALSE)</f>
        <v>1E-3</v>
      </c>
      <c r="E11" s="228">
        <f>VLOOKUP($C$11,Library!$B$41:$D$44,3,FALSE)</f>
        <v>10</v>
      </c>
      <c r="F11" s="234" t="s">
        <v>900</v>
      </c>
      <c r="G11" s="30"/>
      <c r="H11" s="30"/>
      <c r="I11" s="30"/>
      <c r="J11" s="30"/>
      <c r="K11" s="32"/>
      <c r="L11" s="29"/>
      <c r="N11" s="43"/>
    </row>
    <row r="12" spans="1:19">
      <c r="A12" s="29"/>
      <c r="B12" s="44" t="s">
        <v>851</v>
      </c>
      <c r="C12" s="377" t="s">
        <v>1039</v>
      </c>
      <c r="D12" s="45">
        <f>VLOOKUP($C$12,Library!$B$47:$D$51,2,FALSE)*(IF(Plane_Cap!E31&lt;=Plane_Cap!E32, Plane_Cap!E31, Plane_Cap!E32))</f>
        <v>3.0000000000000001E-3</v>
      </c>
      <c r="E12" s="229">
        <f>VLOOKUP($C$12,Library!$B$47:$D$51,3,FALSE)*(IF(Plane_Cap!E31&lt;=Plane_Cap!E32, Plane_Cap!E31, Plane_Cap!E32))</f>
        <v>0.09</v>
      </c>
      <c r="F12" s="235" t="s">
        <v>1080</v>
      </c>
      <c r="G12" s="30"/>
      <c r="H12" s="30"/>
      <c r="I12" s="30"/>
      <c r="J12" s="30"/>
      <c r="K12" s="32"/>
      <c r="L12" s="29"/>
      <c r="N12" s="47"/>
    </row>
    <row r="13" spans="1:19">
      <c r="A13" s="29"/>
      <c r="B13" s="44" t="s">
        <v>852</v>
      </c>
      <c r="C13" s="378" t="s">
        <v>1091</v>
      </c>
      <c r="D13" s="45">
        <f>IF($C$13="Include", BGA_Via!E42, IF($C$13="Custom", Library!L30, 1E-50))</f>
        <v>1E-50</v>
      </c>
      <c r="E13" s="229">
        <f>IF($C$13="Include", BGA_Via!E41, IF($C$13="Custom", Library!M30, 1E-50))</f>
        <v>1E-50</v>
      </c>
      <c r="F13" s="235" t="s">
        <v>1080</v>
      </c>
      <c r="G13" s="30"/>
      <c r="H13" s="30"/>
      <c r="I13" s="30"/>
      <c r="J13" s="30"/>
      <c r="K13" s="32"/>
      <c r="L13" s="29"/>
      <c r="N13" s="48"/>
    </row>
    <row r="14" spans="1:19" ht="13.5" thickBot="1">
      <c r="A14" s="29"/>
      <c r="B14" s="49" t="s">
        <v>930</v>
      </c>
      <c r="C14" s="379" t="s">
        <v>1091</v>
      </c>
      <c r="D14" s="50">
        <f>IF($C$14="Include", Plane_Cap!E38, IF($C$14="Custom", Library!L31, 1E-50))</f>
        <v>1E-50</v>
      </c>
      <c r="E14" s="231" t="s">
        <v>900</v>
      </c>
      <c r="F14" s="232">
        <f>IF($C$14="Include", Plane_Cap!E37, IF($C$14="Custom", Library!N31, 1E-50))</f>
        <v>1E-50</v>
      </c>
      <c r="G14" s="30"/>
      <c r="H14" s="30"/>
      <c r="I14" s="30"/>
      <c r="J14" s="30"/>
      <c r="K14" s="32"/>
      <c r="L14" s="29"/>
      <c r="N14" s="48"/>
    </row>
    <row r="15" spans="1:19">
      <c r="A15" s="29"/>
      <c r="B15" s="61"/>
      <c r="C15" s="369"/>
      <c r="D15" s="370"/>
      <c r="E15" s="34"/>
      <c r="F15" s="370"/>
      <c r="G15" s="30"/>
      <c r="H15" s="30"/>
      <c r="I15" s="30"/>
      <c r="J15" s="30"/>
      <c r="K15" s="32"/>
      <c r="L15" s="29"/>
      <c r="N15" s="48"/>
    </row>
    <row r="16" spans="1:19" ht="13.5" thickBot="1">
      <c r="A16" s="29"/>
      <c r="B16" s="30"/>
      <c r="C16" s="30"/>
      <c r="D16" s="31"/>
      <c r="E16" s="32"/>
      <c r="F16" s="55"/>
      <c r="G16" s="30"/>
      <c r="H16" s="30"/>
      <c r="I16" s="30"/>
      <c r="J16" s="30"/>
      <c r="K16" s="32"/>
      <c r="L16" s="29"/>
      <c r="N16" s="48"/>
    </row>
    <row r="17" spans="1:20" ht="13.5" thickBot="1">
      <c r="A17" s="29"/>
      <c r="B17" s="799" t="s">
        <v>992</v>
      </c>
      <c r="C17" s="800"/>
      <c r="D17" s="56" t="s">
        <v>821</v>
      </c>
      <c r="E17" s="67" t="s">
        <v>894</v>
      </c>
      <c r="F17" s="53"/>
      <c r="G17" s="30"/>
      <c r="H17" s="30"/>
      <c r="I17" s="30"/>
      <c r="J17" s="30"/>
      <c r="K17" s="32"/>
      <c r="L17" s="29"/>
    </row>
    <row r="18" spans="1:20">
      <c r="A18" s="29"/>
      <c r="B18" s="801" t="s">
        <v>1066</v>
      </c>
      <c r="C18" s="802"/>
      <c r="D18" s="57" t="s">
        <v>1002</v>
      </c>
      <c r="E18" s="381">
        <v>1.2</v>
      </c>
      <c r="F18" s="248"/>
      <c r="G18" s="30"/>
      <c r="H18" s="30"/>
      <c r="I18" s="30"/>
      <c r="J18" s="30"/>
      <c r="K18" s="32"/>
      <c r="L18" s="29"/>
    </row>
    <row r="19" spans="1:20">
      <c r="A19" s="29"/>
      <c r="B19" s="803" t="s">
        <v>1067</v>
      </c>
      <c r="C19" s="804"/>
      <c r="D19" s="58" t="s">
        <v>974</v>
      </c>
      <c r="E19" s="380">
        <v>1.5</v>
      </c>
      <c r="F19" s="249"/>
      <c r="G19" s="30"/>
      <c r="H19" s="30"/>
      <c r="I19" s="30"/>
      <c r="J19" s="30"/>
      <c r="K19" s="32"/>
      <c r="L19" s="29"/>
    </row>
    <row r="20" spans="1:20">
      <c r="A20" s="29"/>
      <c r="B20" s="803" t="s">
        <v>1005</v>
      </c>
      <c r="C20" s="804"/>
      <c r="D20" s="58" t="s">
        <v>1003</v>
      </c>
      <c r="E20" s="382">
        <v>50</v>
      </c>
      <c r="F20" s="249"/>
      <c r="G20" s="30"/>
      <c r="H20" s="30"/>
      <c r="I20" s="30"/>
      <c r="J20" s="30"/>
      <c r="K20" s="32"/>
      <c r="L20" s="29"/>
    </row>
    <row r="21" spans="1:20">
      <c r="A21" s="29"/>
      <c r="B21" s="803" t="s">
        <v>1074</v>
      </c>
      <c r="C21" s="804"/>
      <c r="D21" s="58" t="s">
        <v>1003</v>
      </c>
      <c r="E21" s="392">
        <v>5</v>
      </c>
      <c r="F21" s="249"/>
      <c r="G21" s="30"/>
      <c r="H21" s="30"/>
      <c r="I21" s="30"/>
      <c r="J21" s="30"/>
      <c r="K21" s="32"/>
      <c r="L21" s="29"/>
    </row>
    <row r="22" spans="1:20" ht="13.5" thickBot="1">
      <c r="A22" s="29"/>
      <c r="B22" s="803" t="s">
        <v>1012</v>
      </c>
      <c r="C22" s="804"/>
      <c r="D22" s="165" t="s">
        <v>1004</v>
      </c>
      <c r="E22" s="375">
        <f>Calculate_Feffective(D7,D8, C11, C12, C13, C14,E13,E12,F14)</f>
        <v>48.74628650383319</v>
      </c>
      <c r="F22" s="250"/>
      <c r="G22" s="30"/>
      <c r="H22" s="30"/>
      <c r="I22" s="30"/>
      <c r="J22" s="30"/>
      <c r="K22" s="32"/>
      <c r="L22" s="29"/>
    </row>
    <row r="23" spans="1:20" ht="13.5" thickBot="1">
      <c r="A23" s="29"/>
      <c r="B23" s="786" t="s">
        <v>1025</v>
      </c>
      <c r="C23" s="787"/>
      <c r="D23" s="167" t="s">
        <v>958</v>
      </c>
      <c r="E23" s="368">
        <f>(E18*E21/(E19*E20))</f>
        <v>0.08</v>
      </c>
      <c r="F23" s="251"/>
      <c r="G23" s="30"/>
      <c r="H23" s="30"/>
      <c r="I23" s="30"/>
      <c r="J23" s="30"/>
      <c r="K23" s="32"/>
      <c r="L23" s="29"/>
    </row>
    <row r="24" spans="1:20">
      <c r="A24" s="29"/>
      <c r="B24" s="61"/>
      <c r="C24" s="62"/>
      <c r="D24" s="53"/>
      <c r="E24" s="279"/>
      <c r="F24" s="251"/>
      <c r="G24" s="30"/>
      <c r="H24" s="30"/>
      <c r="I24" s="30"/>
      <c r="J24" s="30"/>
      <c r="K24" s="32"/>
      <c r="L24" s="29"/>
    </row>
    <row r="25" spans="1:20" ht="12.75" customHeight="1">
      <c r="A25" s="29"/>
      <c r="B25" s="30"/>
      <c r="C25" s="30"/>
      <c r="D25" s="31"/>
      <c r="E25" s="32"/>
      <c r="F25" s="55"/>
      <c r="G25" s="30"/>
      <c r="H25" s="30"/>
      <c r="I25" s="30"/>
      <c r="J25" s="30"/>
      <c r="K25" s="32"/>
      <c r="L25" s="29"/>
      <c r="T25" s="33"/>
    </row>
    <row r="26" spans="1:20" ht="13.5" thickBot="1">
      <c r="A26" s="29"/>
      <c r="B26" s="796" t="s">
        <v>1014</v>
      </c>
      <c r="C26" s="797"/>
      <c r="D26" s="31"/>
      <c r="E26" s="32"/>
      <c r="F26" s="55"/>
      <c r="G26" s="30"/>
      <c r="H26" s="30"/>
      <c r="I26" s="30"/>
      <c r="J26" s="30"/>
      <c r="K26" s="32"/>
      <c r="L26" s="29"/>
      <c r="M26" s="21"/>
    </row>
    <row r="27" spans="1:20" ht="13.5" thickBot="1">
      <c r="A27" s="29"/>
      <c r="B27" s="64" t="s">
        <v>1017</v>
      </c>
      <c r="C27" s="65" t="s">
        <v>1016</v>
      </c>
      <c r="D27" s="66" t="s">
        <v>823</v>
      </c>
      <c r="E27" s="66" t="s">
        <v>890</v>
      </c>
      <c r="F27" s="66" t="s">
        <v>849</v>
      </c>
      <c r="G27" s="66" t="s">
        <v>891</v>
      </c>
      <c r="H27" s="66" t="s">
        <v>960</v>
      </c>
      <c r="I27" s="66" t="s">
        <v>959</v>
      </c>
      <c r="J27" s="66" t="s">
        <v>897</v>
      </c>
      <c r="K27" s="67" t="s">
        <v>898</v>
      </c>
      <c r="L27" s="29"/>
      <c r="M27" s="21"/>
      <c r="N27" s="68"/>
      <c r="O27" s="69"/>
    </row>
    <row r="28" spans="1:20" ht="13.5" thickBot="1">
      <c r="A28" s="29"/>
      <c r="B28" s="806" t="s">
        <v>899</v>
      </c>
      <c r="C28" s="224">
        <v>1E-3</v>
      </c>
      <c r="D28" s="522" t="s">
        <v>1207</v>
      </c>
      <c r="E28" s="383" t="s">
        <v>827</v>
      </c>
      <c r="F28" s="383" t="s">
        <v>824</v>
      </c>
      <c r="G28" s="386"/>
      <c r="H28" s="198" t="str">
        <f>EquivCap($B$28, C28, D28, G28)</f>
        <v>------------</v>
      </c>
      <c r="I28" s="15" t="str">
        <f t="shared" ref="I28:I39" si="0">EquivCapESR($B$28, C28, D28, G28)</f>
        <v>------------</v>
      </c>
      <c r="J28" s="70" t="str">
        <f t="shared" ref="J28:J39" si="1">EquivCapESL($B$28, C28, D28, G28)</f>
        <v>------------</v>
      </c>
      <c r="K28" s="252" t="str">
        <f>EquivCapLmnt($B$28, C28, D28, F28, E28, G28,#REF!)</f>
        <v>------------</v>
      </c>
      <c r="L28" s="29"/>
      <c r="M28" s="21"/>
      <c r="N28" s="68"/>
      <c r="O28" s="69"/>
    </row>
    <row r="29" spans="1:20" ht="13.5" thickBot="1">
      <c r="A29" s="30"/>
      <c r="B29" s="792"/>
      <c r="C29" s="225">
        <v>2.1999999999999999E-2</v>
      </c>
      <c r="D29" s="510" t="s">
        <v>1207</v>
      </c>
      <c r="E29" s="383" t="s">
        <v>827</v>
      </c>
      <c r="F29" s="383" t="s">
        <v>824</v>
      </c>
      <c r="G29" s="384"/>
      <c r="H29" s="198" t="str">
        <f t="shared" ref="H29:H43" si="2">EquivCap($B$28, C29, D29, G29)</f>
        <v>------------</v>
      </c>
      <c r="I29" s="16" t="str">
        <f t="shared" si="0"/>
        <v>------------</v>
      </c>
      <c r="J29" s="71" t="str">
        <f t="shared" si="1"/>
        <v>------------</v>
      </c>
      <c r="K29" s="252" t="str">
        <f>EquivCapLmnt($B$28, C29, D29, F29, E29, G29,#REF!)</f>
        <v>------------</v>
      </c>
      <c r="L29" s="29"/>
      <c r="M29" s="21"/>
      <c r="N29" s="68"/>
      <c r="O29" s="69"/>
    </row>
    <row r="30" spans="1:20" ht="13.5" thickBot="1">
      <c r="A30" s="30"/>
      <c r="B30" s="792"/>
      <c r="C30" s="225">
        <v>4.7000000000000002E-3</v>
      </c>
      <c r="D30" s="510" t="s">
        <v>1207</v>
      </c>
      <c r="E30" s="383" t="s">
        <v>827</v>
      </c>
      <c r="F30" s="383" t="s">
        <v>824</v>
      </c>
      <c r="G30" s="384"/>
      <c r="H30" s="198" t="str">
        <f t="shared" si="2"/>
        <v>------------</v>
      </c>
      <c r="I30" s="16" t="str">
        <f t="shared" si="0"/>
        <v>------------</v>
      </c>
      <c r="J30" s="71" t="str">
        <f t="shared" si="1"/>
        <v>------------</v>
      </c>
      <c r="K30" s="252" t="str">
        <f>EquivCapLmnt($B$28, C30, D30, F30, E30, G30,#REF!)</f>
        <v>------------</v>
      </c>
      <c r="L30" s="29"/>
      <c r="M30" s="21"/>
      <c r="N30" s="68"/>
      <c r="O30" s="74"/>
    </row>
    <row r="31" spans="1:20" ht="12.75" customHeight="1" thickBot="1">
      <c r="A31" s="30"/>
      <c r="B31" s="792"/>
      <c r="C31" s="225">
        <v>0.01</v>
      </c>
      <c r="D31" s="510" t="s">
        <v>1208</v>
      </c>
      <c r="E31" s="383" t="s">
        <v>827</v>
      </c>
      <c r="F31" s="383" t="s">
        <v>824</v>
      </c>
      <c r="G31" s="384"/>
      <c r="H31" s="198" t="str">
        <f t="shared" si="2"/>
        <v>------------</v>
      </c>
      <c r="I31" s="16" t="str">
        <f t="shared" si="0"/>
        <v>------------</v>
      </c>
      <c r="J31" s="71" t="str">
        <f t="shared" si="1"/>
        <v>------------</v>
      </c>
      <c r="K31" s="252" t="str">
        <f>EquivCapLmnt($B$28, C31, D31, F31, E31, G31,#REF!)</f>
        <v>------------</v>
      </c>
      <c r="L31" s="29"/>
      <c r="M31" s="21"/>
      <c r="N31" s="68"/>
      <c r="O31" s="69"/>
    </row>
    <row r="32" spans="1:20" ht="13.5" thickBot="1">
      <c r="A32" s="30"/>
      <c r="B32" s="792"/>
      <c r="C32" s="225">
        <v>2.1999999999999999E-2</v>
      </c>
      <c r="D32" s="510" t="s">
        <v>1208</v>
      </c>
      <c r="E32" s="383" t="s">
        <v>827</v>
      </c>
      <c r="F32" s="383" t="s">
        <v>824</v>
      </c>
      <c r="G32" s="384">
        <v>2</v>
      </c>
      <c r="H32" s="198">
        <f t="shared" si="2"/>
        <v>4.3999999999999997E-2</v>
      </c>
      <c r="I32" s="16">
        <f t="shared" si="0"/>
        <v>2.1499999999999998E-2</v>
      </c>
      <c r="J32" s="71">
        <f t="shared" si="1"/>
        <v>0.2</v>
      </c>
      <c r="K32" s="252">
        <f>EquivCapLmnt($B$28, C32, D32, F32, E32, G32,#REF!)</f>
        <v>0.42830556631088257</v>
      </c>
      <c r="L32" s="29"/>
      <c r="M32" s="21"/>
      <c r="N32" s="68"/>
      <c r="O32" s="77"/>
    </row>
    <row r="33" spans="1:19" ht="13.5" thickBot="1">
      <c r="A33" s="30"/>
      <c r="B33" s="792"/>
      <c r="C33" s="225">
        <v>4.7E-2</v>
      </c>
      <c r="D33" s="510" t="s">
        <v>1208</v>
      </c>
      <c r="E33" s="383" t="s">
        <v>827</v>
      </c>
      <c r="F33" s="383" t="s">
        <v>824</v>
      </c>
      <c r="G33" s="384"/>
      <c r="H33" s="198" t="str">
        <f t="shared" si="2"/>
        <v>------------</v>
      </c>
      <c r="I33" s="16" t="str">
        <f t="shared" si="0"/>
        <v>------------</v>
      </c>
      <c r="J33" s="71" t="str">
        <f t="shared" si="1"/>
        <v>------------</v>
      </c>
      <c r="K33" s="252" t="str">
        <f>EquivCapLmnt($B$28, C33, D33, F33, E33, G33,#REF!)</f>
        <v>------------</v>
      </c>
      <c r="L33" s="29"/>
      <c r="M33" s="21"/>
      <c r="N33" s="68"/>
    </row>
    <row r="34" spans="1:19" ht="13.5" thickBot="1">
      <c r="A34" s="30"/>
      <c r="B34" s="792"/>
      <c r="C34" s="225">
        <v>0.1</v>
      </c>
      <c r="D34" s="510" t="s">
        <v>1208</v>
      </c>
      <c r="E34" s="383" t="s">
        <v>827</v>
      </c>
      <c r="F34" s="383" t="s">
        <v>824</v>
      </c>
      <c r="G34" s="384"/>
      <c r="H34" s="198" t="str">
        <f t="shared" si="2"/>
        <v>------------</v>
      </c>
      <c r="I34" s="16" t="str">
        <f t="shared" si="0"/>
        <v>------------</v>
      </c>
      <c r="J34" s="71" t="str">
        <f t="shared" si="1"/>
        <v>------------</v>
      </c>
      <c r="K34" s="252" t="str">
        <f>EquivCapLmnt($B$28, C34, D34, F34, E34, G34,#REF!)</f>
        <v>------------</v>
      </c>
      <c r="L34" s="29"/>
      <c r="M34" s="21"/>
      <c r="N34" s="68"/>
      <c r="S34" s="21"/>
    </row>
    <row r="35" spans="1:19" ht="13.5" thickBot="1">
      <c r="A35" s="30"/>
      <c r="B35" s="792"/>
      <c r="C35" s="225">
        <v>0.22</v>
      </c>
      <c r="D35" s="510" t="s">
        <v>1208</v>
      </c>
      <c r="E35" s="383" t="s">
        <v>827</v>
      </c>
      <c r="F35" s="383" t="s">
        <v>824</v>
      </c>
      <c r="G35" s="384"/>
      <c r="H35" s="198" t="str">
        <f t="shared" si="2"/>
        <v>------------</v>
      </c>
      <c r="I35" s="16" t="str">
        <f t="shared" si="0"/>
        <v>------------</v>
      </c>
      <c r="J35" s="71" t="str">
        <f t="shared" si="1"/>
        <v>------------</v>
      </c>
      <c r="K35" s="252" t="str">
        <f>EquivCapLmnt($B$28, C35, D35, F35, E35, G35,#REF!)</f>
        <v>------------</v>
      </c>
      <c r="L35" s="29"/>
      <c r="M35" s="21"/>
      <c r="N35" s="68"/>
      <c r="S35" s="21"/>
    </row>
    <row r="36" spans="1:19" ht="13.5" thickBot="1">
      <c r="A36" s="30"/>
      <c r="B36" s="792"/>
      <c r="C36" s="225">
        <v>0.47</v>
      </c>
      <c r="D36" s="510" t="s">
        <v>1208</v>
      </c>
      <c r="E36" s="383" t="s">
        <v>827</v>
      </c>
      <c r="F36" s="383" t="s">
        <v>824</v>
      </c>
      <c r="G36" s="384">
        <v>3</v>
      </c>
      <c r="H36" s="198">
        <f t="shared" si="2"/>
        <v>1.41</v>
      </c>
      <c r="I36" s="16">
        <f t="shared" si="0"/>
        <v>5.3333333333333332E-3</v>
      </c>
      <c r="J36" s="71">
        <f t="shared" si="1"/>
        <v>0.13333333333333333</v>
      </c>
      <c r="K36" s="252">
        <f>EquivCapLmnt($B$28, C36, D36, F36, E36, G36,#REF!)</f>
        <v>0.28553704420725506</v>
      </c>
      <c r="L36" s="29"/>
      <c r="M36" s="21"/>
      <c r="N36" s="68"/>
      <c r="S36" s="21"/>
    </row>
    <row r="37" spans="1:19" ht="13.5" thickBot="1">
      <c r="A37" s="30"/>
      <c r="B37" s="792"/>
      <c r="C37" s="225">
        <v>1</v>
      </c>
      <c r="D37" s="510" t="s">
        <v>1199</v>
      </c>
      <c r="E37" s="383" t="s">
        <v>827</v>
      </c>
      <c r="F37" s="383" t="s">
        <v>824</v>
      </c>
      <c r="G37" s="384">
        <v>1</v>
      </c>
      <c r="H37" s="198">
        <f t="shared" si="2"/>
        <v>1</v>
      </c>
      <c r="I37" s="16">
        <f t="shared" si="0"/>
        <v>1.7000000000000001E-2</v>
      </c>
      <c r="J37" s="71">
        <f t="shared" si="1"/>
        <v>0.5</v>
      </c>
      <c r="K37" s="252">
        <f>EquivCapLmnt($B$28, C37, D37, F37, E37, G37,#REF!)</f>
        <v>0.86192888021469116</v>
      </c>
      <c r="L37" s="29"/>
      <c r="M37" s="21"/>
      <c r="N37" s="68"/>
      <c r="S37" s="21"/>
    </row>
    <row r="38" spans="1:19" ht="13.5" thickBot="1">
      <c r="A38" s="30"/>
      <c r="B38" s="792"/>
      <c r="C38" s="225">
        <v>2.2000000000000002</v>
      </c>
      <c r="D38" s="510" t="s">
        <v>1199</v>
      </c>
      <c r="E38" s="383" t="s">
        <v>827</v>
      </c>
      <c r="F38" s="383" t="s">
        <v>824</v>
      </c>
      <c r="G38" s="384"/>
      <c r="H38" s="198" t="str">
        <f t="shared" si="2"/>
        <v>------------</v>
      </c>
      <c r="I38" s="16" t="str">
        <f t="shared" si="0"/>
        <v>------------</v>
      </c>
      <c r="J38" s="71" t="str">
        <f t="shared" si="1"/>
        <v>------------</v>
      </c>
      <c r="K38" s="252" t="str">
        <f>EquivCapLmnt($B$28, C38, D38, F38, E38, G38,#REF!)</f>
        <v>------------</v>
      </c>
      <c r="L38" s="29"/>
      <c r="M38" s="21"/>
      <c r="N38" s="68"/>
      <c r="S38" s="21"/>
    </row>
    <row r="39" spans="1:19" ht="13.5" thickBot="1">
      <c r="A39" s="30"/>
      <c r="B39" s="792"/>
      <c r="C39" s="225">
        <v>4.7</v>
      </c>
      <c r="D39" s="510" t="s">
        <v>1199</v>
      </c>
      <c r="E39" s="383" t="s">
        <v>827</v>
      </c>
      <c r="F39" s="383" t="s">
        <v>824</v>
      </c>
      <c r="G39" s="384">
        <v>2</v>
      </c>
      <c r="H39" s="198">
        <f t="shared" si="2"/>
        <v>9.4</v>
      </c>
      <c r="I39" s="16">
        <f t="shared" si="0"/>
        <v>4.0000000000000001E-3</v>
      </c>
      <c r="J39" s="71">
        <f t="shared" si="1"/>
        <v>0.25</v>
      </c>
      <c r="K39" s="252">
        <f>EquivCapLmnt($B$28, C39, D39, F39, E39, G39,#REF!)</f>
        <v>0.43096444010734558</v>
      </c>
      <c r="L39" s="29"/>
      <c r="M39" s="21"/>
      <c r="N39" s="85"/>
      <c r="S39" s="21"/>
    </row>
    <row r="40" spans="1:19" ht="13.5" thickBot="1">
      <c r="A40" s="30"/>
      <c r="B40" s="86" t="s">
        <v>883</v>
      </c>
      <c r="C40" s="225"/>
      <c r="D40" s="510" t="s">
        <v>882</v>
      </c>
      <c r="E40" s="383" t="s">
        <v>826</v>
      </c>
      <c r="F40" s="383" t="s">
        <v>824</v>
      </c>
      <c r="G40" s="384"/>
      <c r="H40" s="198" t="str">
        <f t="shared" si="2"/>
        <v>------------</v>
      </c>
      <c r="I40" s="16" t="str">
        <f>EquivCapESR(B40, C40, D40, G40)</f>
        <v>------------</v>
      </c>
      <c r="J40" s="71" t="str">
        <f>EquivCapESL(B40, C40, D40, G40)</f>
        <v>------------</v>
      </c>
      <c r="K40" s="253" t="str">
        <f>EquivCapLmnt(B40, C40, D40, F40, E40, G40,#REF!)</f>
        <v>------------</v>
      </c>
      <c r="L40" s="29"/>
      <c r="M40" s="21"/>
      <c r="N40" s="85"/>
      <c r="S40" s="21"/>
    </row>
    <row r="41" spans="1:19" ht="13.5" thickBot="1">
      <c r="A41" s="30"/>
      <c r="B41" s="86" t="s">
        <v>884</v>
      </c>
      <c r="C41" s="225"/>
      <c r="D41" s="510" t="s">
        <v>882</v>
      </c>
      <c r="E41" s="383" t="s">
        <v>826</v>
      </c>
      <c r="F41" s="383" t="s">
        <v>824</v>
      </c>
      <c r="G41" s="384"/>
      <c r="H41" s="198" t="str">
        <f t="shared" si="2"/>
        <v>------------</v>
      </c>
      <c r="I41" s="16" t="str">
        <f>EquivCapESR(B41, C41, D41, G41)</f>
        <v>------------</v>
      </c>
      <c r="J41" s="71" t="str">
        <f>EquivCapESL(B41, C41, D41, G41)</f>
        <v>------------</v>
      </c>
      <c r="K41" s="253" t="str">
        <f>EquivCapLmnt(B41, C41, D41, F41, E41, G41,#REF!)</f>
        <v>------------</v>
      </c>
      <c r="L41" s="29"/>
      <c r="M41" s="21"/>
      <c r="N41" s="85"/>
      <c r="S41" s="21"/>
    </row>
    <row r="42" spans="1:19" ht="13.5" thickBot="1">
      <c r="A42" s="30"/>
      <c r="B42" s="86" t="s">
        <v>885</v>
      </c>
      <c r="C42" s="225"/>
      <c r="D42" s="510" t="s">
        <v>882</v>
      </c>
      <c r="E42" s="383" t="s">
        <v>826</v>
      </c>
      <c r="F42" s="383" t="s">
        <v>824</v>
      </c>
      <c r="G42" s="384"/>
      <c r="H42" s="198" t="str">
        <f t="shared" si="2"/>
        <v>------------</v>
      </c>
      <c r="I42" s="16" t="str">
        <f>EquivCapESR(B42, C42, D42, G42)</f>
        <v>------------</v>
      </c>
      <c r="J42" s="71" t="str">
        <f>EquivCapESL(B42, C42, D42, G42)</f>
        <v>------------</v>
      </c>
      <c r="K42" s="253" t="str">
        <f>EquivCapLmnt(B42, C42, D42, F42, E42, G42,#REF!)</f>
        <v>------------</v>
      </c>
      <c r="L42" s="29"/>
      <c r="M42" s="21"/>
      <c r="N42" s="85"/>
      <c r="S42" s="21"/>
    </row>
    <row r="43" spans="1:19" ht="13.5" thickBot="1">
      <c r="A43" s="30"/>
      <c r="B43" s="89" t="s">
        <v>886</v>
      </c>
      <c r="C43" s="226"/>
      <c r="D43" s="510" t="s">
        <v>882</v>
      </c>
      <c r="E43" s="383" t="s">
        <v>826</v>
      </c>
      <c r="F43" s="383" t="s">
        <v>824</v>
      </c>
      <c r="G43" s="385"/>
      <c r="H43" s="198" t="str">
        <f t="shared" si="2"/>
        <v>------------</v>
      </c>
      <c r="I43" s="17" t="str">
        <f>EquivCapESR(B43, C43, D43, G43)</f>
        <v>------------</v>
      </c>
      <c r="J43" s="90" t="str">
        <f>EquivCapESL(B43, C43, D43, G43)</f>
        <v>------------</v>
      </c>
      <c r="K43" s="60" t="str">
        <f>EquivCapLmnt(B43, C43, D43, F43, E43, G43,#REF!)</f>
        <v>------------</v>
      </c>
      <c r="L43" s="29"/>
      <c r="M43" s="21"/>
      <c r="N43" s="85"/>
      <c r="O43" s="92"/>
      <c r="S43" s="21"/>
    </row>
    <row r="44" spans="1:19" ht="13.5" customHeight="1" thickBot="1">
      <c r="A44" s="30"/>
      <c r="B44" s="32"/>
      <c r="C44" s="61"/>
      <c r="D44" s="61"/>
      <c r="E44" s="61"/>
      <c r="F44" s="61"/>
      <c r="G44" s="61"/>
      <c r="H44" s="61"/>
      <c r="I44" s="61"/>
      <c r="J44" s="61"/>
      <c r="K44" s="61"/>
      <c r="L44" s="29"/>
      <c r="M44" s="21"/>
      <c r="N44" s="85"/>
      <c r="S44" s="21"/>
    </row>
    <row r="45" spans="1:19" ht="13.5" thickBot="1">
      <c r="A45" s="30"/>
      <c r="B45" s="93" t="s">
        <v>1015</v>
      </c>
      <c r="C45" s="61"/>
      <c r="D45" s="61"/>
      <c r="E45" s="61"/>
      <c r="F45" s="61"/>
      <c r="G45" s="61"/>
      <c r="H45" s="61"/>
      <c r="I45" s="61"/>
      <c r="J45" s="61"/>
      <c r="K45" s="61"/>
      <c r="L45" s="29"/>
      <c r="M45" s="21"/>
      <c r="N45" s="68"/>
      <c r="S45" s="21"/>
    </row>
    <row r="46" spans="1:19" ht="12.75" customHeight="1" thickBot="1">
      <c r="A46" s="30"/>
      <c r="B46" s="64" t="s">
        <v>1017</v>
      </c>
      <c r="C46" s="65" t="s">
        <v>1016</v>
      </c>
      <c r="D46" s="66" t="s">
        <v>823</v>
      </c>
      <c r="E46" s="66" t="s">
        <v>890</v>
      </c>
      <c r="F46" s="66" t="s">
        <v>849</v>
      </c>
      <c r="G46" s="66" t="s">
        <v>891</v>
      </c>
      <c r="H46" s="66" t="s">
        <v>960</v>
      </c>
      <c r="I46" s="66" t="s">
        <v>959</v>
      </c>
      <c r="J46" s="66" t="s">
        <v>897</v>
      </c>
      <c r="K46" s="67" t="s">
        <v>898</v>
      </c>
      <c r="L46" s="32"/>
      <c r="M46" s="21"/>
      <c r="N46" s="68"/>
      <c r="S46" s="21"/>
    </row>
    <row r="47" spans="1:19" ht="13.5" thickBot="1">
      <c r="A47" s="30"/>
      <c r="B47" s="791" t="s">
        <v>899</v>
      </c>
      <c r="C47" s="387">
        <v>10</v>
      </c>
      <c r="D47" s="390" t="s">
        <v>889</v>
      </c>
      <c r="E47" s="793" t="s">
        <v>900</v>
      </c>
      <c r="F47" s="793" t="s">
        <v>900</v>
      </c>
      <c r="G47" s="376"/>
      <c r="H47" s="198" t="str">
        <f t="shared" ref="H47:H53" si="3">EquivCap($B$28, C47, D47, G47)</f>
        <v>------------</v>
      </c>
      <c r="I47" s="199" t="str">
        <f t="shared" ref="I47:I53" si="4">EquivCapESR($B$47, C47,D47, G47)</f>
        <v>------------</v>
      </c>
      <c r="J47" s="199" t="str">
        <f t="shared" ref="J47:J53" si="5">EquivCapESL($B$47, C47,D47, G47)</f>
        <v>------------</v>
      </c>
      <c r="K47" s="254" t="str">
        <f>EquivCapLmnt(B47, C47, D47, F47, E47, G47,#REF!)</f>
        <v>------------</v>
      </c>
      <c r="L47" s="32"/>
      <c r="M47" s="21"/>
      <c r="N47" s="68"/>
      <c r="S47" s="21"/>
    </row>
    <row r="48" spans="1:19" ht="13.5" thickBot="1">
      <c r="A48" s="30"/>
      <c r="B48" s="798"/>
      <c r="C48" s="388">
        <v>22</v>
      </c>
      <c r="D48" s="390" t="s">
        <v>889</v>
      </c>
      <c r="E48" s="794"/>
      <c r="F48" s="794"/>
      <c r="G48" s="377"/>
      <c r="H48" s="71" t="str">
        <f t="shared" si="3"/>
        <v>------------</v>
      </c>
      <c r="I48" s="16" t="str">
        <f t="shared" si="4"/>
        <v>------------</v>
      </c>
      <c r="J48" s="16" t="str">
        <f t="shared" si="5"/>
        <v>------------</v>
      </c>
      <c r="K48" s="253" t="str">
        <f>EquivCapLmnt(B48, C48, D48, F48, E48, G48,#REF!)</f>
        <v>------------</v>
      </c>
      <c r="L48" s="32"/>
      <c r="M48" s="21"/>
      <c r="N48" s="68"/>
      <c r="S48" s="21"/>
    </row>
    <row r="49" spans="1:19" ht="13.5" thickBot="1">
      <c r="A49" s="30"/>
      <c r="B49" s="798"/>
      <c r="C49" s="388">
        <v>47</v>
      </c>
      <c r="D49" s="390" t="s">
        <v>889</v>
      </c>
      <c r="E49" s="794"/>
      <c r="F49" s="794"/>
      <c r="G49" s="377"/>
      <c r="H49" s="71" t="str">
        <f t="shared" si="3"/>
        <v>------------</v>
      </c>
      <c r="I49" s="16" t="str">
        <f t="shared" si="4"/>
        <v>------------</v>
      </c>
      <c r="J49" s="16" t="str">
        <f t="shared" si="5"/>
        <v>------------</v>
      </c>
      <c r="K49" s="253" t="str">
        <f>EquivCapLmnt(B49, C49, D49, F49, E49, G49,#REF!)</f>
        <v>------------</v>
      </c>
      <c r="L49" s="32"/>
      <c r="M49" s="21"/>
      <c r="N49" s="68"/>
      <c r="S49" s="21"/>
    </row>
    <row r="50" spans="1:19" ht="13.5" thickBot="1">
      <c r="A50" s="30"/>
      <c r="B50" s="798"/>
      <c r="C50" s="388">
        <v>100</v>
      </c>
      <c r="D50" s="390" t="s">
        <v>889</v>
      </c>
      <c r="E50" s="794"/>
      <c r="F50" s="794"/>
      <c r="G50" s="377">
        <v>2</v>
      </c>
      <c r="H50" s="71">
        <f t="shared" si="3"/>
        <v>200</v>
      </c>
      <c r="I50" s="16">
        <f t="shared" si="4"/>
        <v>0.03</v>
      </c>
      <c r="J50" s="16">
        <f t="shared" si="5"/>
        <v>1.1499999999999999</v>
      </c>
      <c r="K50" s="253">
        <f>EquivCapLmnt(B50, C50, D50, F50, E50, G50,#REF!)</f>
        <v>0.8</v>
      </c>
      <c r="L50" s="32"/>
      <c r="M50" s="21"/>
      <c r="N50" s="68"/>
      <c r="S50" s="21"/>
    </row>
    <row r="51" spans="1:19" ht="13.5" thickBot="1">
      <c r="A51" s="30"/>
      <c r="B51" s="798"/>
      <c r="C51" s="388">
        <v>220</v>
      </c>
      <c r="D51" s="390" t="s">
        <v>889</v>
      </c>
      <c r="E51" s="794"/>
      <c r="F51" s="794"/>
      <c r="G51" s="377"/>
      <c r="H51" s="71" t="str">
        <f t="shared" si="3"/>
        <v>------------</v>
      </c>
      <c r="I51" s="16" t="str">
        <f t="shared" si="4"/>
        <v>------------</v>
      </c>
      <c r="J51" s="16" t="str">
        <f t="shared" si="5"/>
        <v>------------</v>
      </c>
      <c r="K51" s="253" t="str">
        <f>EquivCapLmnt(B51, C51, D51, F51, E51, G51,#REF!)</f>
        <v>------------</v>
      </c>
      <c r="L51" s="32"/>
      <c r="M51" s="21"/>
      <c r="N51" s="68"/>
      <c r="S51" s="21"/>
    </row>
    <row r="52" spans="1:19" ht="13.5" thickBot="1">
      <c r="A52" s="30"/>
      <c r="B52" s="798"/>
      <c r="C52" s="388">
        <v>330</v>
      </c>
      <c r="D52" s="390" t="s">
        <v>889</v>
      </c>
      <c r="E52" s="794"/>
      <c r="F52" s="794"/>
      <c r="G52" s="377"/>
      <c r="H52" s="71" t="str">
        <f t="shared" si="3"/>
        <v>------------</v>
      </c>
      <c r="I52" s="16" t="str">
        <f t="shared" si="4"/>
        <v>------------</v>
      </c>
      <c r="J52" s="16" t="str">
        <f t="shared" si="5"/>
        <v>------------</v>
      </c>
      <c r="K52" s="253" t="str">
        <f>EquivCapLmnt(B52, C52, D52, F52, E52, G52,#REF!)</f>
        <v>------------</v>
      </c>
      <c r="L52" s="32"/>
      <c r="M52" s="21"/>
      <c r="S52" s="21"/>
    </row>
    <row r="53" spans="1:19" ht="13.5" thickBot="1">
      <c r="A53" s="29"/>
      <c r="B53" s="798"/>
      <c r="C53" s="388">
        <v>470</v>
      </c>
      <c r="D53" s="390" t="s">
        <v>889</v>
      </c>
      <c r="E53" s="794"/>
      <c r="F53" s="794"/>
      <c r="G53" s="377"/>
      <c r="H53" s="71" t="str">
        <f t="shared" si="3"/>
        <v>------------</v>
      </c>
      <c r="I53" s="16" t="str">
        <f t="shared" si="4"/>
        <v>------------</v>
      </c>
      <c r="J53" s="16" t="str">
        <f t="shared" si="5"/>
        <v>------------</v>
      </c>
      <c r="K53" s="253" t="str">
        <f>EquivCapLmnt(B53, C53, D53, F53, E53, G53,#REF!)</f>
        <v>------------</v>
      </c>
      <c r="L53" s="29"/>
      <c r="M53" s="21"/>
      <c r="S53" s="21"/>
    </row>
    <row r="54" spans="1:19" ht="13.5" thickBot="1">
      <c r="A54" s="29"/>
      <c r="B54" s="86" t="s">
        <v>887</v>
      </c>
      <c r="C54" s="388"/>
      <c r="D54" s="390" t="s">
        <v>882</v>
      </c>
      <c r="E54" s="794"/>
      <c r="F54" s="794"/>
      <c r="G54" s="377"/>
      <c r="H54" s="71" t="str">
        <f>EquivCap(B54, C54, D54, G54)</f>
        <v>------------</v>
      </c>
      <c r="I54" s="16" t="str">
        <f>EquivCapESR(B54, C54,D54, G54)</f>
        <v>------------</v>
      </c>
      <c r="J54" s="16" t="str">
        <f>EquivCapESL(B54, C54,D54, G54)</f>
        <v>------------</v>
      </c>
      <c r="K54" s="253" t="str">
        <f>EquivCapLmnt(B54, C54, D54, F54, E54, G54,#REF!)</f>
        <v>------------</v>
      </c>
      <c r="L54" s="29"/>
      <c r="M54" s="21"/>
      <c r="S54" s="21"/>
    </row>
    <row r="55" spans="1:19" ht="12.75" customHeight="1" thickBot="1">
      <c r="A55" s="29"/>
      <c r="B55" s="89" t="s">
        <v>888</v>
      </c>
      <c r="C55" s="389"/>
      <c r="D55" s="390" t="s">
        <v>882</v>
      </c>
      <c r="E55" s="795"/>
      <c r="F55" s="795"/>
      <c r="G55" s="391"/>
      <c r="H55" s="90" t="str">
        <f>EquivCap(B55, C55, D55, G55)</f>
        <v>------------</v>
      </c>
      <c r="I55" s="17" t="str">
        <f>EquivCapESR(B55, C55,D55, G55)</f>
        <v>------------</v>
      </c>
      <c r="J55" s="17" t="str">
        <f>EquivCapESL(B55, C55,D55, G55)</f>
        <v>------------</v>
      </c>
      <c r="K55" s="60" t="str">
        <f>EquivCapLmnt(B55, C55, D55, F55, E55, G55,#REF!)</f>
        <v>------------</v>
      </c>
      <c r="L55" s="29"/>
    </row>
    <row r="56" spans="1:19">
      <c r="A56" s="29"/>
      <c r="B56" s="30"/>
      <c r="C56" s="30"/>
      <c r="D56" s="31"/>
      <c r="E56" s="32"/>
      <c r="F56" s="32"/>
      <c r="G56" s="30"/>
      <c r="H56" s="30"/>
      <c r="I56" s="30"/>
      <c r="J56" s="30"/>
      <c r="K56" s="32"/>
      <c r="L56" s="29"/>
    </row>
    <row r="57" spans="1:19">
      <c r="D57" s="21"/>
      <c r="E57" s="21"/>
      <c r="F57" s="21"/>
      <c r="G57" s="33"/>
      <c r="K57" s="21"/>
      <c r="L57" s="21"/>
      <c r="M57" s="21"/>
      <c r="S57" s="21"/>
    </row>
    <row r="58" spans="1:19">
      <c r="D58" s="21"/>
      <c r="E58" s="21"/>
      <c r="F58" s="21"/>
      <c r="G58" s="33"/>
      <c r="K58" s="21"/>
      <c r="L58" s="21"/>
      <c r="M58" s="21"/>
      <c r="S58" s="21"/>
    </row>
    <row r="59" spans="1:19">
      <c r="D59" s="21"/>
      <c r="E59" s="21"/>
      <c r="F59" s="21"/>
      <c r="G59" s="33"/>
      <c r="K59" s="21"/>
      <c r="L59" s="21"/>
      <c r="M59" s="21"/>
      <c r="S59" s="21"/>
    </row>
    <row r="60" spans="1:19">
      <c r="D60" s="21"/>
      <c r="E60" s="21"/>
      <c r="F60" s="21"/>
      <c r="G60" s="33"/>
      <c r="K60" s="21"/>
      <c r="L60" s="21"/>
      <c r="M60" s="21"/>
      <c r="S60" s="21"/>
    </row>
    <row r="61" spans="1:19">
      <c r="D61" s="21"/>
      <c r="E61" s="21"/>
      <c r="F61" s="21"/>
      <c r="G61" s="33"/>
      <c r="K61" s="21"/>
      <c r="L61" s="21"/>
      <c r="M61" s="21"/>
      <c r="S61" s="21"/>
    </row>
    <row r="62" spans="1:19">
      <c r="D62" s="21"/>
      <c r="E62" s="21"/>
      <c r="F62" s="21"/>
      <c r="G62" s="33"/>
      <c r="K62" s="21"/>
      <c r="L62" s="21"/>
    </row>
    <row r="63" spans="1:19">
      <c r="L63" s="21"/>
    </row>
    <row r="64" spans="1:19">
      <c r="L64" s="21"/>
    </row>
    <row r="65" spans="12:12">
      <c r="L65" s="21"/>
    </row>
    <row r="66" spans="12:12">
      <c r="L66" s="21"/>
    </row>
    <row r="67" spans="12:12">
      <c r="L67" s="21"/>
    </row>
    <row r="68" spans="12:12">
      <c r="L68" s="21"/>
    </row>
    <row r="69" spans="12:12">
      <c r="L69" s="21"/>
    </row>
    <row r="70" spans="12:12">
      <c r="L70" s="21"/>
    </row>
    <row r="71" spans="12:12">
      <c r="L71" s="21"/>
    </row>
    <row r="72" spans="12:12">
      <c r="L72" s="21"/>
    </row>
    <row r="73" spans="12:12">
      <c r="L73" s="21"/>
    </row>
    <row r="74" spans="12:12">
      <c r="L74" s="21"/>
    </row>
    <row r="75" spans="12:12">
      <c r="L75" s="21"/>
    </row>
    <row r="76" spans="12:12">
      <c r="L76" s="21"/>
    </row>
    <row r="77" spans="12:12">
      <c r="L77" s="21"/>
    </row>
    <row r="78" spans="12:12">
      <c r="L78" s="21"/>
    </row>
    <row r="79" spans="12:12">
      <c r="L79" s="21"/>
    </row>
    <row r="80" spans="12:12">
      <c r="L80" s="21"/>
    </row>
    <row r="81" spans="12:12">
      <c r="L81" s="21"/>
    </row>
    <row r="82" spans="12:12">
      <c r="L82" s="21"/>
    </row>
    <row r="85" spans="12:12">
      <c r="L85" s="21"/>
    </row>
    <row r="86" spans="12:12">
      <c r="L86" s="21"/>
    </row>
    <row r="87" spans="12:12">
      <c r="L87" s="21"/>
    </row>
    <row r="88" spans="12:12">
      <c r="L88" s="21"/>
    </row>
    <row r="89" spans="12:12">
      <c r="L89" s="21"/>
    </row>
    <row r="90" spans="12:12">
      <c r="L90" s="21"/>
    </row>
  </sheetData>
  <sheetProtection selectLockedCells="1"/>
  <mergeCells count="19">
    <mergeCell ref="K2:L2"/>
    <mergeCell ref="B17:C17"/>
    <mergeCell ref="B18:C18"/>
    <mergeCell ref="F47:F55"/>
    <mergeCell ref="B26:C26"/>
    <mergeCell ref="B47:B53"/>
    <mergeCell ref="B20:C20"/>
    <mergeCell ref="B21:C21"/>
    <mergeCell ref="D6:E6"/>
    <mergeCell ref="B22:C22"/>
    <mergeCell ref="E47:E55"/>
    <mergeCell ref="B23:C23"/>
    <mergeCell ref="B28:B39"/>
    <mergeCell ref="B19:C19"/>
    <mergeCell ref="B6:C6"/>
    <mergeCell ref="B7:C7"/>
    <mergeCell ref="B8:C8"/>
    <mergeCell ref="D8:E8"/>
    <mergeCell ref="D7:E7"/>
  </mergeCells>
  <phoneticPr fontId="2" type="noConversion"/>
  <dataValidations count="15">
    <dataValidation type="list" allowBlank="1" showInputMessage="1" showErrorMessage="1" sqref="C47:C53">
      <formula1>Bulk_options</formula1>
    </dataValidation>
    <dataValidation type="list" showInputMessage="1" showErrorMessage="1" sqref="C11">
      <formula1>VRM_options</formula1>
    </dataValidation>
    <dataValidation type="list" showInputMessage="1" showErrorMessage="1" sqref="C12">
      <formula1>Spread_options</formula1>
    </dataValidation>
    <dataValidation type="list" allowBlank="1" showInputMessage="1" showErrorMessage="1" sqref="C15">
      <formula1>Other_options</formula1>
    </dataValidation>
    <dataValidation type="list" allowBlank="1" showInputMessage="1" showErrorMessage="1" sqref="D28:D43">
      <formula1>Footprint</formula1>
    </dataValidation>
    <dataValidation type="list" allowBlank="1" showInputMessage="1" showErrorMessage="1" sqref="D7:E8">
      <formula1 xml:space="preserve"> INDIRECT(D6)</formula1>
    </dataValidation>
    <dataValidation type="list" allowBlank="1" showInputMessage="1" showErrorMessage="1" sqref="E21">
      <formula1>RippleOptions</formula1>
    </dataValidation>
    <dataValidation type="list" allowBlank="1" showInputMessage="1" showErrorMessage="1" sqref="C28:C38">
      <formula1>DecapOptions</formula1>
    </dataValidation>
    <dataValidation type="list" allowBlank="1" showInputMessage="1" showErrorMessage="1" sqref="F28:F43">
      <formula1>OrientationOptions</formula1>
    </dataValidation>
    <dataValidation type="list" allowBlank="1" showInputMessage="1" showErrorMessage="1" sqref="E28:E43">
      <formula1>LayerOptions</formula1>
    </dataValidation>
    <dataValidation type="list" allowBlank="1" showInputMessage="1" showErrorMessage="1" sqref="D47:D55">
      <formula1>BulkOptions</formula1>
    </dataValidation>
    <dataValidation type="list" allowBlank="1" showInputMessage="1" showErrorMessage="1" sqref="C13:C14">
      <formula1>OtherOptions</formula1>
    </dataValidation>
    <dataValidation type="list" allowBlank="1" showInputMessage="1" showErrorMessage="1" sqref="E20">
      <formula1>TransientOptions</formula1>
    </dataValidation>
    <dataValidation type="list" allowBlank="1" showInputMessage="1" showErrorMessage="1" sqref="D6:E6">
      <formula1>Family_List</formula1>
    </dataValidation>
    <dataValidation type="list" allowBlank="1" showInputMessage="1" showErrorMessage="1" sqref="C39">
      <formula1>Decap_options</formula1>
    </dataValidation>
  </dataValidations>
  <pageMargins left="0.75" right="0.75" top="1" bottom="1" header="0.5" footer="0.5"/>
  <pageSetup scale="75"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sheetPr codeName="Sheet39"/>
  <dimension ref="A1:G25"/>
  <sheetViews>
    <sheetView workbookViewId="0">
      <selection activeCell="G4" sqref="G4"/>
    </sheetView>
  </sheetViews>
  <sheetFormatPr defaultRowHeight="12.75"/>
  <cols>
    <col min="1" max="1" width="13.85546875" customWidth="1"/>
  </cols>
  <sheetData>
    <row r="1" spans="1:7">
      <c r="A1" s="595">
        <v>147075912.9622815</v>
      </c>
      <c r="B1" s="595">
        <v>1</v>
      </c>
      <c r="D1" t="s">
        <v>113</v>
      </c>
      <c r="G1">
        <v>1622</v>
      </c>
    </row>
    <row r="2" spans="1:7">
      <c r="A2" s="595">
        <v>67841059.828522339</v>
      </c>
      <c r="B2" s="595">
        <v>3</v>
      </c>
    </row>
    <row r="3" spans="1:7">
      <c r="A3" s="595">
        <v>44897243.721338958</v>
      </c>
      <c r="B3" s="595">
        <v>4</v>
      </c>
      <c r="D3" t="s">
        <v>114</v>
      </c>
      <c r="G3" s="596">
        <f>Decap_Selection!G56</f>
        <v>8</v>
      </c>
    </row>
    <row r="4" spans="1:7">
      <c r="A4" s="595">
        <v>31356690.002213825</v>
      </c>
      <c r="B4" s="595">
        <v>2</v>
      </c>
      <c r="D4" t="s">
        <v>115</v>
      </c>
      <c r="G4">
        <f>COUNTIF(Decap_Selection!G28:G43,"&lt;&gt;0")-COUNTIF(Decap_Selection!G28:G43,"")+COUNTIF(Decap_Selection!G47:G55,"&lt;&gt;0")-COUNTIF(Decap_Selection!G47:G55,"")</f>
        <v>4</v>
      </c>
    </row>
    <row r="5" spans="1:7">
      <c r="A5" s="595">
        <v>30269715.541905388</v>
      </c>
      <c r="B5" s="595">
        <v>5</v>
      </c>
    </row>
    <row r="6" spans="1:7">
      <c r="A6" s="595">
        <v>20709554.243707057</v>
      </c>
      <c r="B6" s="595">
        <v>6</v>
      </c>
      <c r="D6" t="s">
        <v>118</v>
      </c>
      <c r="G6">
        <v>68</v>
      </c>
    </row>
    <row r="7" spans="1:7">
      <c r="A7" s="595">
        <v>14197755.082312522</v>
      </c>
      <c r="B7" s="595">
        <v>7</v>
      </c>
      <c r="D7" t="s">
        <v>116</v>
      </c>
      <c r="G7">
        <v>16</v>
      </c>
    </row>
    <row r="8" spans="1:7">
      <c r="A8" s="595">
        <v>9572124.5237818994</v>
      </c>
      <c r="B8" s="595">
        <v>8</v>
      </c>
      <c r="D8" t="s">
        <v>117</v>
      </c>
      <c r="G8">
        <v>214</v>
      </c>
    </row>
    <row r="9" spans="1:7">
      <c r="A9" s="595">
        <v>6548936.0736920079</v>
      </c>
      <c r="B9" s="595">
        <v>9</v>
      </c>
      <c r="D9" s="593" t="s">
        <v>120</v>
      </c>
      <c r="G9">
        <v>1</v>
      </c>
    </row>
    <row r="10" spans="1:7">
      <c r="A10" s="595">
        <v>4312637.1224153349</v>
      </c>
      <c r="B10" s="595">
        <v>10</v>
      </c>
      <c r="D10" s="593" t="s">
        <v>121</v>
      </c>
      <c r="G10">
        <v>21</v>
      </c>
    </row>
    <row r="11" spans="1:7">
      <c r="A11" s="595">
        <v>2907579.3547862913</v>
      </c>
      <c r="B11" s="595">
        <v>11</v>
      </c>
    </row>
    <row r="12" spans="1:7">
      <c r="A12" s="595">
        <v>1989271.1671660172</v>
      </c>
      <c r="B12" s="595">
        <v>12</v>
      </c>
      <c r="D12" t="s">
        <v>119</v>
      </c>
      <c r="G12">
        <v>12</v>
      </c>
    </row>
    <row r="13" spans="1:7">
      <c r="A13" s="595">
        <v>827407.15007738292</v>
      </c>
      <c r="B13" s="595">
        <v>17</v>
      </c>
    </row>
    <row r="14" spans="1:7">
      <c r="A14" s="595">
        <v>557837.78678327461</v>
      </c>
      <c r="B14" s="595">
        <v>18</v>
      </c>
    </row>
    <row r="15" spans="1:7">
      <c r="A15" s="595">
        <v>381654.45884631254</v>
      </c>
      <c r="B15" s="595">
        <v>19</v>
      </c>
    </row>
    <row r="16" spans="1:7">
      <c r="A16" s="595">
        <v>254851.8720293123</v>
      </c>
      <c r="B16" s="595">
        <v>20</v>
      </c>
    </row>
    <row r="17" spans="1:2">
      <c r="A17" s="595">
        <v>171821.09707066213</v>
      </c>
      <c r="B17" s="595">
        <v>21</v>
      </c>
    </row>
    <row r="18" spans="1:2">
      <c r="A18" s="595">
        <v>138526.59711791031</v>
      </c>
      <c r="B18" s="595">
        <v>22</v>
      </c>
    </row>
    <row r="19" spans="1:2">
      <c r="A19" s="595">
        <v>116075.67208957969</v>
      </c>
      <c r="B19" s="595">
        <v>23</v>
      </c>
    </row>
    <row r="20" spans="1:2">
      <c r="A20" s="595">
        <v>-1</v>
      </c>
      <c r="B20" s="595">
        <v>13</v>
      </c>
    </row>
    <row r="21" spans="1:2">
      <c r="A21" s="595">
        <v>-1</v>
      </c>
      <c r="B21" s="595">
        <v>14</v>
      </c>
    </row>
    <row r="22" spans="1:2">
      <c r="A22" s="595">
        <v>-1</v>
      </c>
      <c r="B22" s="595">
        <v>15</v>
      </c>
    </row>
    <row r="23" spans="1:2">
      <c r="A23" s="595">
        <v>-1</v>
      </c>
      <c r="B23" s="595">
        <v>16</v>
      </c>
    </row>
    <row r="24" spans="1:2">
      <c r="A24" s="595">
        <v>-1</v>
      </c>
      <c r="B24" s="595">
        <v>24</v>
      </c>
    </row>
    <row r="25" spans="1:2">
      <c r="A25" s="595">
        <v>-1</v>
      </c>
      <c r="B25" s="595">
        <v>25</v>
      </c>
    </row>
  </sheetData>
  <phoneticPr fontId="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3"/>
  <dimension ref="A1:AJ737"/>
  <sheetViews>
    <sheetView topLeftCell="A560" workbookViewId="0">
      <pane xSplit="9285" topLeftCell="AC1" activePane="topRight"/>
      <selection activeCell="A574" sqref="A574"/>
      <selection pane="topRight" activeCell="AF574" sqref="AF574"/>
    </sheetView>
  </sheetViews>
  <sheetFormatPr defaultRowHeight="12.75"/>
  <cols>
    <col min="1" max="1" width="13.7109375" style="243" bestFit="1" customWidth="1"/>
    <col min="2" max="2" width="10.5703125" style="243" bestFit="1" customWidth="1"/>
    <col min="3" max="3" width="10.5703125" style="244" bestFit="1" customWidth="1"/>
    <col min="4" max="4" width="10" style="243" bestFit="1" customWidth="1"/>
    <col min="5" max="5" width="10" style="239" bestFit="1" customWidth="1"/>
    <col min="6" max="6" width="10.5703125" style="238" bestFit="1" customWidth="1"/>
    <col min="7" max="7" width="10.7109375" style="239" customWidth="1"/>
    <col min="8" max="8" width="10" style="239" bestFit="1" customWidth="1"/>
    <col min="9" max="9" width="10.5703125" style="239" customWidth="1"/>
    <col min="10" max="11" width="10.140625" style="239" customWidth="1"/>
    <col min="12" max="12" width="10.140625" style="238" customWidth="1"/>
    <col min="13" max="13" width="10.140625" style="239" customWidth="1"/>
    <col min="14" max="14" width="10.5703125" style="238" bestFit="1" customWidth="1"/>
    <col min="15" max="16" width="10.140625" style="239" customWidth="1"/>
    <col min="17" max="17" width="10.42578125" style="239" bestFit="1" customWidth="1"/>
    <col min="18" max="23" width="10.140625" style="239" customWidth="1"/>
    <col min="24" max="24" width="10.5703125" style="239" bestFit="1" customWidth="1"/>
    <col min="25" max="26" width="10.5703125" style="239" customWidth="1"/>
    <col min="27" max="27" width="11.140625" style="240" customWidth="1"/>
    <col min="28" max="28" width="10.5703125" style="239" customWidth="1"/>
    <col min="29" max="30" width="10.5703125" style="246" customWidth="1"/>
    <col min="31" max="31" width="15.85546875" style="308" bestFit="1" customWidth="1"/>
    <col min="32" max="32" width="10.5703125" style="241" customWidth="1"/>
    <col min="33" max="33" width="10.140625" style="242" customWidth="1"/>
    <col min="34" max="34" width="10.140625" style="239" customWidth="1"/>
    <col min="35" max="35" width="10" style="239" bestFit="1" customWidth="1"/>
    <col min="36" max="37" width="9.140625" style="21"/>
    <col min="38" max="38" width="10" style="21" bestFit="1" customWidth="1"/>
    <col min="39" max="16384" width="9.140625" style="21"/>
  </cols>
  <sheetData>
    <row r="1" spans="1:36" s="33" customFormat="1">
      <c r="A1" s="655"/>
      <c r="B1" s="615" t="s">
        <v>903</v>
      </c>
      <c r="C1" s="616" t="s">
        <v>902</v>
      </c>
      <c r="D1" s="617" t="s">
        <v>893</v>
      </c>
      <c r="E1" s="618"/>
      <c r="F1" s="619"/>
      <c r="G1" s="618"/>
      <c r="H1" s="618"/>
      <c r="I1" s="618"/>
      <c r="J1" s="618"/>
      <c r="K1" s="618"/>
      <c r="L1" s="619"/>
      <c r="M1" s="618"/>
      <c r="N1" s="614"/>
      <c r="O1" s="613"/>
      <c r="P1" s="613"/>
      <c r="Q1" s="613"/>
      <c r="R1" s="613"/>
      <c r="S1" s="613"/>
      <c r="T1" s="613"/>
      <c r="U1" s="613"/>
      <c r="V1" s="613"/>
      <c r="W1" s="613"/>
      <c r="X1" s="613"/>
      <c r="Y1" s="613"/>
      <c r="Z1" s="613"/>
      <c r="AA1" s="620"/>
      <c r="AB1" s="613"/>
      <c r="AC1" s="620"/>
      <c r="AD1" s="620"/>
      <c r="AE1" s="620"/>
      <c r="AF1" s="621"/>
      <c r="AG1" s="622"/>
      <c r="AH1" s="613"/>
      <c r="AI1" s="613"/>
      <c r="AJ1" s="612"/>
    </row>
    <row r="2" spans="1:36">
      <c r="A2" s="623" t="s">
        <v>822</v>
      </c>
      <c r="B2" s="643">
        <f>Decap_Selection!$D$11</f>
        <v>1E-3</v>
      </c>
      <c r="C2" s="644">
        <f>Decap_Selection!$E$11</f>
        <v>10</v>
      </c>
      <c r="D2" s="645"/>
      <c r="E2" s="624"/>
      <c r="F2" s="649"/>
      <c r="G2" s="654"/>
      <c r="H2" s="624"/>
      <c r="I2" s="649"/>
      <c r="J2" s="654"/>
      <c r="K2" s="624"/>
      <c r="L2" s="625"/>
      <c r="M2" s="624"/>
      <c r="N2" s="611"/>
      <c r="O2" s="610"/>
      <c r="P2" s="610"/>
      <c r="Q2" s="610"/>
      <c r="R2" s="610"/>
      <c r="S2" s="610"/>
      <c r="T2" s="610"/>
      <c r="U2" s="610"/>
      <c r="V2" s="610"/>
      <c r="W2" s="610"/>
      <c r="X2" s="610"/>
      <c r="Y2" s="610"/>
      <c r="Z2" s="610"/>
      <c r="AA2" s="626"/>
      <c r="AB2" s="610"/>
      <c r="AC2" s="626"/>
      <c r="AD2" s="626"/>
      <c r="AE2" s="620"/>
      <c r="AF2" s="627"/>
      <c r="AG2" s="628"/>
      <c r="AH2" s="610"/>
      <c r="AI2" s="610"/>
      <c r="AJ2" s="609"/>
    </row>
    <row r="3" spans="1:36">
      <c r="A3" s="623" t="s">
        <v>892</v>
      </c>
      <c r="B3" s="643">
        <f>Decap_Selection!$D$14</f>
        <v>2.6089507155120373E-3</v>
      </c>
      <c r="C3" s="644"/>
      <c r="D3" s="645">
        <f>Decap_Selection!$F$14</f>
        <v>2.5439999999999998E-3</v>
      </c>
      <c r="E3" s="624"/>
      <c r="F3" s="619"/>
      <c r="G3" s="624"/>
      <c r="H3" s="624"/>
      <c r="I3" s="624"/>
      <c r="J3" s="624"/>
      <c r="K3" s="624"/>
      <c r="L3" s="625"/>
      <c r="M3" s="624"/>
      <c r="N3" s="611"/>
      <c r="O3" s="610"/>
      <c r="P3" s="610"/>
      <c r="Q3" s="610"/>
      <c r="R3" s="610"/>
      <c r="S3" s="610"/>
      <c r="T3" s="610"/>
      <c r="U3" s="610"/>
      <c r="V3" s="610"/>
      <c r="W3" s="610"/>
      <c r="X3" s="610"/>
      <c r="Y3" s="610"/>
      <c r="Z3" s="610"/>
      <c r="AA3" s="626"/>
      <c r="AB3" s="610"/>
      <c r="AC3" s="626"/>
      <c r="AD3" s="626"/>
      <c r="AE3" s="620"/>
      <c r="AF3" s="627"/>
      <c r="AG3" s="628"/>
      <c r="AH3" s="610"/>
      <c r="AI3" s="610"/>
      <c r="AJ3" s="609"/>
    </row>
    <row r="4" spans="1:36">
      <c r="A4" s="623" t="s">
        <v>904</v>
      </c>
      <c r="B4" s="643">
        <f>Decap_Selection!$D$12</f>
        <v>5.0000000000000001E-4</v>
      </c>
      <c r="C4" s="644">
        <f>Decap_Selection!$E$12</f>
        <v>1.4999999999999999E-2</v>
      </c>
      <c r="D4" s="645"/>
      <c r="E4" s="624"/>
      <c r="F4" s="625"/>
      <c r="G4" s="624"/>
      <c r="H4" s="624"/>
      <c r="I4" s="624"/>
      <c r="J4" s="624"/>
      <c r="K4" s="624"/>
      <c r="L4" s="625"/>
      <c r="M4" s="624"/>
      <c r="N4" s="611"/>
      <c r="O4" s="610"/>
      <c r="P4" s="610"/>
      <c r="Q4" s="610"/>
      <c r="R4" s="610"/>
      <c r="S4" s="610"/>
      <c r="T4" s="610"/>
      <c r="U4" s="610"/>
      <c r="V4" s="610"/>
      <c r="W4" s="610"/>
      <c r="X4" s="610"/>
      <c r="Y4" s="610"/>
      <c r="Z4" s="610"/>
      <c r="AA4" s="626"/>
      <c r="AB4" s="610"/>
      <c r="AC4" s="626"/>
      <c r="AD4" s="626"/>
      <c r="AE4" s="620"/>
      <c r="AF4" s="627"/>
      <c r="AG4" s="628"/>
      <c r="AH4" s="610"/>
      <c r="AI4" s="610"/>
      <c r="AJ4" s="609"/>
    </row>
    <row r="5" spans="1:36">
      <c r="A5" s="623" t="s">
        <v>1223</v>
      </c>
      <c r="B5" s="650">
        <f>Get_Reffective(Decap_Selection!D7, Decap_Selection!D8)</f>
        <v>8.9021369567871098E-4</v>
      </c>
      <c r="C5" s="644">
        <f>Decap_Selection!$E$13</f>
        <v>0</v>
      </c>
      <c r="D5" s="645"/>
      <c r="E5" s="624"/>
      <c r="F5" s="625"/>
      <c r="G5" s="624"/>
      <c r="H5" s="624"/>
      <c r="I5" s="624"/>
      <c r="J5" s="624"/>
      <c r="K5" s="624"/>
      <c r="L5" s="625"/>
      <c r="M5" s="624"/>
      <c r="N5" s="611"/>
      <c r="O5" s="610"/>
      <c r="P5" s="610"/>
      <c r="Q5" s="610"/>
      <c r="R5" s="610"/>
      <c r="S5" s="610"/>
      <c r="T5" s="610"/>
      <c r="U5" s="610"/>
      <c r="V5" s="610"/>
      <c r="W5" s="610"/>
      <c r="X5" s="610"/>
      <c r="Y5" s="610"/>
      <c r="Z5" s="610"/>
      <c r="AA5" s="626"/>
      <c r="AB5" s="610"/>
      <c r="AC5" s="626"/>
      <c r="AD5" s="626"/>
      <c r="AE5" s="620"/>
      <c r="AF5" s="627"/>
      <c r="AG5" s="628"/>
      <c r="AH5" s="610"/>
      <c r="AI5" s="610"/>
      <c r="AJ5" s="609"/>
    </row>
    <row r="6" spans="1:36">
      <c r="A6" s="623" t="s">
        <v>841</v>
      </c>
      <c r="B6" s="643">
        <f>IF(ISNUMBER(Decap_Selection!I28),Decap_Selection!I28,0)</f>
        <v>0</v>
      </c>
      <c r="C6" s="644">
        <f>IF(ISNUMBER(Decap_Selection!J28+Decap_Selection!K28),Decap_Selection!J28+Decap_Selection!K28,0)</f>
        <v>0</v>
      </c>
      <c r="D6" s="645">
        <f>IF(ISNUMBER(Decap_Selection!H28),Decap_Selection!H28,0)</f>
        <v>0</v>
      </c>
      <c r="E6" s="624"/>
      <c r="F6" s="625"/>
      <c r="G6" s="624"/>
      <c r="H6" s="624"/>
      <c r="I6" s="624"/>
      <c r="J6" s="624"/>
      <c r="K6" s="624"/>
      <c r="L6" s="625"/>
      <c r="M6" s="624"/>
      <c r="N6" s="611"/>
      <c r="O6" s="610"/>
      <c r="P6" s="610"/>
      <c r="Q6" s="610"/>
      <c r="R6" s="610"/>
      <c r="S6" s="610"/>
      <c r="T6" s="610"/>
      <c r="U6" s="610"/>
      <c r="V6" s="610"/>
      <c r="W6" s="610"/>
      <c r="X6" s="610"/>
      <c r="Y6" s="610"/>
      <c r="Z6" s="610"/>
      <c r="AA6" s="626"/>
      <c r="AB6" s="610"/>
      <c r="AC6" s="626"/>
      <c r="AD6" s="626"/>
      <c r="AE6" s="620"/>
      <c r="AF6" s="627"/>
      <c r="AG6" s="628"/>
      <c r="AH6" s="610"/>
      <c r="AI6" s="610"/>
      <c r="AJ6" s="609"/>
    </row>
    <row r="7" spans="1:36">
      <c r="A7" s="623" t="s">
        <v>842</v>
      </c>
      <c r="B7" s="643">
        <f>IF(ISNUMBER(Decap_Selection!I29),Decap_Selection!I29,0)</f>
        <v>3.4500000000000003E-2</v>
      </c>
      <c r="C7" s="644">
        <f>IF(ISNUMBER(Decap_Selection!J29+Decap_Selection!K29),Decap_Selection!J29+Decap_Selection!K29,0)</f>
        <v>0.68096444010734558</v>
      </c>
      <c r="D7" s="645">
        <f>IF(ISNUMBER(Decap_Selection!H29),Decap_Selection!H29,0)</f>
        <v>4.3999999999999997E-2</v>
      </c>
      <c r="E7" s="624"/>
      <c r="F7" s="625"/>
      <c r="G7" s="624"/>
      <c r="H7" s="624"/>
      <c r="I7" s="624"/>
      <c r="J7" s="624"/>
      <c r="K7" s="624"/>
      <c r="L7" s="625"/>
      <c r="M7" s="624"/>
      <c r="N7" s="611"/>
      <c r="O7" s="610"/>
      <c r="P7" s="610"/>
      <c r="Q7" s="610"/>
      <c r="R7" s="610"/>
      <c r="S7" s="610"/>
      <c r="T7" s="610"/>
      <c r="U7" s="610"/>
      <c r="V7" s="610"/>
      <c r="W7" s="610"/>
      <c r="X7" s="610"/>
      <c r="Y7" s="610"/>
      <c r="Z7" s="610"/>
      <c r="AA7" s="626"/>
      <c r="AB7" s="610"/>
      <c r="AC7" s="626"/>
      <c r="AD7" s="626"/>
      <c r="AE7" s="620"/>
      <c r="AF7" s="627"/>
      <c r="AG7" s="628"/>
      <c r="AH7" s="610"/>
      <c r="AI7" s="610"/>
      <c r="AJ7" s="609"/>
    </row>
    <row r="8" spans="1:36">
      <c r="A8" s="623" t="s">
        <v>854</v>
      </c>
      <c r="B8" s="643">
        <f>IF(ISNUMBER(Decap_Selection!I30),Decap_Selection!I30,0)</f>
        <v>0</v>
      </c>
      <c r="C8" s="644">
        <f>IF(ISNUMBER(Decap_Selection!J30+Decap_Selection!K30),Decap_Selection!J30+Decap_Selection!K30,0)</f>
        <v>0</v>
      </c>
      <c r="D8" s="645">
        <f>IF(ISNUMBER(Decap_Selection!H30),Decap_Selection!H30,0)</f>
        <v>0</v>
      </c>
      <c r="E8" s="624"/>
      <c r="F8" s="625"/>
      <c r="G8" s="624"/>
      <c r="H8" s="624"/>
      <c r="I8" s="624"/>
      <c r="J8" s="624"/>
      <c r="K8" s="624"/>
      <c r="L8" s="625"/>
      <c r="M8" s="624"/>
      <c r="N8" s="611"/>
      <c r="O8" s="610"/>
      <c r="P8" s="610"/>
      <c r="Q8" s="610"/>
      <c r="R8" s="610"/>
      <c r="S8" s="610"/>
      <c r="T8" s="610"/>
      <c r="U8" s="610"/>
      <c r="V8" s="610"/>
      <c r="W8" s="610"/>
      <c r="X8" s="610"/>
      <c r="Y8" s="610"/>
      <c r="Z8" s="610"/>
      <c r="AA8" s="626"/>
      <c r="AB8" s="610"/>
      <c r="AC8" s="626"/>
      <c r="AD8" s="626"/>
      <c r="AE8" s="620"/>
      <c r="AF8" s="627"/>
      <c r="AG8" s="628"/>
      <c r="AH8" s="610"/>
      <c r="AI8" s="610"/>
      <c r="AJ8" s="609"/>
    </row>
    <row r="9" spans="1:36">
      <c r="A9" s="623" t="s">
        <v>905</v>
      </c>
      <c r="B9" s="643">
        <f>IF(ISNUMBER(Decap_Selection!I31),Decap_Selection!I31,0)</f>
        <v>0</v>
      </c>
      <c r="C9" s="644">
        <f>IF(ISNUMBER(Decap_Selection!J31+Decap_Selection!K31),Decap_Selection!J31+Decap_Selection!K31,0)</f>
        <v>0</v>
      </c>
      <c r="D9" s="645">
        <f>IF(ISNUMBER(Decap_Selection!H31),Decap_Selection!H31,0)</f>
        <v>0</v>
      </c>
      <c r="E9" s="624"/>
      <c r="F9" s="625"/>
      <c r="G9" s="624"/>
      <c r="H9" s="624"/>
      <c r="I9" s="624"/>
      <c r="J9" s="624"/>
      <c r="K9" s="624"/>
      <c r="L9" s="625"/>
      <c r="M9" s="624"/>
      <c r="N9" s="611"/>
      <c r="O9" s="610"/>
      <c r="P9" s="610"/>
      <c r="Q9" s="610"/>
      <c r="R9" s="610"/>
      <c r="S9" s="610"/>
      <c r="T9" s="610"/>
      <c r="U9" s="610"/>
      <c r="V9" s="610"/>
      <c r="W9" s="610"/>
      <c r="X9" s="610"/>
      <c r="Y9" s="610"/>
      <c r="Z9" s="610"/>
      <c r="AA9" s="626"/>
      <c r="AB9" s="610"/>
      <c r="AC9" s="626"/>
      <c r="AD9" s="626"/>
      <c r="AE9" s="620"/>
      <c r="AF9" s="627"/>
      <c r="AG9" s="628"/>
      <c r="AH9" s="610"/>
      <c r="AI9" s="610"/>
      <c r="AJ9" s="609"/>
    </row>
    <row r="10" spans="1:36">
      <c r="A10" s="623" t="s">
        <v>906</v>
      </c>
      <c r="B10" s="643">
        <f>IF(ISNUMBER(Decap_Selection!I32),Decap_Selection!I32,0)</f>
        <v>0</v>
      </c>
      <c r="C10" s="644">
        <f>IF(ISNUMBER(Decap_Selection!J32+Decap_Selection!K32),Decap_Selection!J32+Decap_Selection!K32,0)</f>
        <v>0</v>
      </c>
      <c r="D10" s="645">
        <f>IF(ISNUMBER(Decap_Selection!H32),Decap_Selection!H32,0)</f>
        <v>0</v>
      </c>
      <c r="E10" s="624"/>
      <c r="F10" s="625"/>
      <c r="G10" s="624"/>
      <c r="H10" s="624"/>
      <c r="I10" s="624"/>
      <c r="J10" s="624"/>
      <c r="K10" s="624"/>
      <c r="L10" s="625"/>
      <c r="M10" s="624"/>
      <c r="N10" s="611"/>
      <c r="O10" s="610"/>
      <c r="P10" s="610"/>
      <c r="Q10" s="610"/>
      <c r="R10" s="610"/>
      <c r="S10" s="610"/>
      <c r="T10" s="610"/>
      <c r="U10" s="610"/>
      <c r="V10" s="610"/>
      <c r="W10" s="610"/>
      <c r="X10" s="610"/>
      <c r="Y10" s="610"/>
      <c r="Z10" s="610"/>
      <c r="AA10" s="626"/>
      <c r="AB10" s="610"/>
      <c r="AC10" s="626"/>
      <c r="AD10" s="626"/>
      <c r="AE10" s="620"/>
      <c r="AF10" s="627"/>
      <c r="AG10" s="628"/>
      <c r="AH10" s="610"/>
      <c r="AI10" s="610"/>
      <c r="AJ10" s="609"/>
    </row>
    <row r="11" spans="1:36">
      <c r="A11" s="623" t="s">
        <v>907</v>
      </c>
      <c r="B11" s="643">
        <f>IF(ISNUMBER(Decap_Selection!I33),Decap_Selection!I33,0)</f>
        <v>0</v>
      </c>
      <c r="C11" s="644">
        <f>IF(ISNUMBER(Decap_Selection!J33+Decap_Selection!K33),Decap_Selection!J33+Decap_Selection!K33,0)</f>
        <v>0</v>
      </c>
      <c r="D11" s="645">
        <f>IF(ISNUMBER(Decap_Selection!H33),Decap_Selection!H33,0)</f>
        <v>0</v>
      </c>
      <c r="E11" s="624"/>
      <c r="F11" s="625"/>
      <c r="G11" s="624"/>
      <c r="H11" s="624"/>
      <c r="I11" s="624"/>
      <c r="J11" s="624"/>
      <c r="K11" s="624"/>
      <c r="L11" s="625"/>
      <c r="M11" s="624"/>
      <c r="N11" s="611"/>
      <c r="O11" s="610"/>
      <c r="P11" s="610"/>
      <c r="Q11" s="610"/>
      <c r="R11" s="610"/>
      <c r="S11" s="610"/>
      <c r="T11" s="610"/>
      <c r="U11" s="610"/>
      <c r="V11" s="610"/>
      <c r="W11" s="610"/>
      <c r="X11" s="610"/>
      <c r="Y11" s="610"/>
      <c r="Z11" s="610"/>
      <c r="AA11" s="626"/>
      <c r="AB11" s="610"/>
      <c r="AC11" s="626"/>
      <c r="AD11" s="626"/>
      <c r="AE11" s="620"/>
      <c r="AF11" s="627"/>
      <c r="AG11" s="628"/>
      <c r="AH11" s="610"/>
      <c r="AI11" s="610"/>
      <c r="AJ11" s="609"/>
    </row>
    <row r="12" spans="1:36">
      <c r="A12" s="623" t="s">
        <v>908</v>
      </c>
      <c r="B12" s="643">
        <f>IF(ISNUMBER(Decap_Selection!I34),Decap_Selection!I34,0)</f>
        <v>1.7999999999999999E-2</v>
      </c>
      <c r="C12" s="644">
        <f>IF(ISNUMBER(Decap_Selection!J34+Decap_Selection!K34),Decap_Selection!J34+Decap_Selection!K34,0)</f>
        <v>0.68096444010734558</v>
      </c>
      <c r="D12" s="645">
        <f>IF(ISNUMBER(Decap_Selection!H34),Decap_Selection!H34,0)</f>
        <v>0.2</v>
      </c>
      <c r="E12" s="624"/>
      <c r="F12" s="625"/>
      <c r="G12" s="624"/>
      <c r="H12" s="624"/>
      <c r="I12" s="624"/>
      <c r="J12" s="624"/>
      <c r="K12" s="624"/>
      <c r="L12" s="625"/>
      <c r="M12" s="624"/>
      <c r="N12" s="611"/>
      <c r="O12" s="610"/>
      <c r="P12" s="610"/>
      <c r="Q12" s="610"/>
      <c r="R12" s="610"/>
      <c r="S12" s="610"/>
      <c r="T12" s="610"/>
      <c r="U12" s="610"/>
      <c r="V12" s="610"/>
      <c r="W12" s="610"/>
      <c r="X12" s="610"/>
      <c r="Y12" s="610"/>
      <c r="Z12" s="610"/>
      <c r="AA12" s="626"/>
      <c r="AB12" s="610"/>
      <c r="AC12" s="626"/>
      <c r="AD12" s="626"/>
      <c r="AE12" s="620"/>
      <c r="AF12" s="627"/>
      <c r="AG12" s="628"/>
      <c r="AH12" s="610"/>
      <c r="AI12" s="610"/>
      <c r="AJ12" s="609"/>
    </row>
    <row r="13" spans="1:36">
      <c r="A13" s="623" t="s">
        <v>909</v>
      </c>
      <c r="B13" s="643">
        <f>IF(ISNUMBER(Decap_Selection!I35),Decap_Selection!I35,0)</f>
        <v>0</v>
      </c>
      <c r="C13" s="644">
        <f>IF(ISNUMBER(Decap_Selection!J35+Decap_Selection!K35),Decap_Selection!J35+Decap_Selection!K35,0)</f>
        <v>0</v>
      </c>
      <c r="D13" s="645">
        <f>IF(ISNUMBER(Decap_Selection!H35),Decap_Selection!H35,0)</f>
        <v>0</v>
      </c>
      <c r="E13" s="624"/>
      <c r="F13" s="625"/>
      <c r="G13" s="624"/>
      <c r="H13" s="624"/>
      <c r="I13" s="624"/>
      <c r="J13" s="624"/>
      <c r="K13" s="624"/>
      <c r="L13" s="625"/>
      <c r="M13" s="624"/>
      <c r="N13" s="611"/>
      <c r="O13" s="610"/>
      <c r="P13" s="610"/>
      <c r="Q13" s="610"/>
      <c r="R13" s="610"/>
      <c r="S13" s="610"/>
      <c r="T13" s="610"/>
      <c r="U13" s="610"/>
      <c r="V13" s="610"/>
      <c r="W13" s="610"/>
      <c r="X13" s="610"/>
      <c r="Y13" s="610"/>
      <c r="Z13" s="610"/>
      <c r="AA13" s="626"/>
      <c r="AB13" s="610"/>
      <c r="AC13" s="626"/>
      <c r="AD13" s="626"/>
      <c r="AE13" s="620"/>
      <c r="AF13" s="627"/>
      <c r="AG13" s="628"/>
      <c r="AH13" s="610"/>
      <c r="AI13" s="610"/>
      <c r="AJ13" s="609"/>
    </row>
    <row r="14" spans="1:36">
      <c r="A14" s="623" t="s">
        <v>910</v>
      </c>
      <c r="B14" s="643">
        <f>IF(ISNUMBER(Decap_Selection!I36),Decap_Selection!I36,0)</f>
        <v>0</v>
      </c>
      <c r="C14" s="644">
        <f>IF(ISNUMBER(Decap_Selection!J36+Decap_Selection!K36),Decap_Selection!J36+Decap_Selection!K36,0)</f>
        <v>0</v>
      </c>
      <c r="D14" s="645">
        <f>IF(ISNUMBER(Decap_Selection!H36),Decap_Selection!H36,0)</f>
        <v>0</v>
      </c>
      <c r="E14" s="624"/>
      <c r="F14" s="625"/>
      <c r="G14" s="624"/>
      <c r="H14" s="624"/>
      <c r="I14" s="624"/>
      <c r="J14" s="624"/>
      <c r="K14" s="624"/>
      <c r="L14" s="625"/>
      <c r="M14" s="624"/>
      <c r="N14" s="611"/>
      <c r="O14" s="610"/>
      <c r="P14" s="610"/>
      <c r="Q14" s="610"/>
      <c r="R14" s="610"/>
      <c r="S14" s="610"/>
      <c r="T14" s="610"/>
      <c r="U14" s="610"/>
      <c r="V14" s="610"/>
      <c r="W14" s="610"/>
      <c r="X14" s="610"/>
      <c r="Y14" s="610"/>
      <c r="Z14" s="610"/>
      <c r="AA14" s="626"/>
      <c r="AB14" s="610"/>
      <c r="AC14" s="626"/>
      <c r="AD14" s="626"/>
      <c r="AE14" s="620"/>
      <c r="AF14" s="627"/>
      <c r="AG14" s="628"/>
      <c r="AH14" s="610"/>
      <c r="AI14" s="610"/>
      <c r="AJ14" s="609"/>
    </row>
    <row r="15" spans="1:36">
      <c r="A15" s="623" t="s">
        <v>911</v>
      </c>
      <c r="B15" s="643">
        <f>IF(ISNUMBER(Decap_Selection!I37),Decap_Selection!I37,0)</f>
        <v>8.5000000000000006E-3</v>
      </c>
      <c r="C15" s="644">
        <f>IF(ISNUMBER(Decap_Selection!J37+Decap_Selection!K37),Decap_Selection!J37+Decap_Selection!K37,0)</f>
        <v>0.68096444010734558</v>
      </c>
      <c r="D15" s="645">
        <f>IF(ISNUMBER(Decap_Selection!H37),Decap_Selection!H37,0)</f>
        <v>2</v>
      </c>
      <c r="E15" s="624"/>
      <c r="F15" s="625"/>
      <c r="G15" s="624"/>
      <c r="H15" s="624"/>
      <c r="I15" s="624"/>
      <c r="J15" s="624"/>
      <c r="K15" s="624"/>
      <c r="L15" s="625"/>
      <c r="M15" s="624"/>
      <c r="N15" s="611"/>
      <c r="O15" s="610"/>
      <c r="P15" s="610"/>
      <c r="Q15" s="610"/>
      <c r="R15" s="610"/>
      <c r="S15" s="610"/>
      <c r="T15" s="610"/>
      <c r="U15" s="610"/>
      <c r="V15" s="610"/>
      <c r="W15" s="610"/>
      <c r="X15" s="610"/>
      <c r="Y15" s="610"/>
      <c r="Z15" s="610"/>
      <c r="AA15" s="626"/>
      <c r="AB15" s="610"/>
      <c r="AC15" s="626"/>
      <c r="AD15" s="626"/>
      <c r="AE15" s="620"/>
      <c r="AF15" s="627"/>
      <c r="AG15" s="628"/>
      <c r="AH15" s="610"/>
      <c r="AI15" s="610"/>
      <c r="AJ15" s="609"/>
    </row>
    <row r="16" spans="1:36">
      <c r="A16" s="623" t="s">
        <v>912</v>
      </c>
      <c r="B16" s="643">
        <f>IF(ISNUMBER(Decap_Selection!I38),Decap_Selection!I38,0)</f>
        <v>0</v>
      </c>
      <c r="C16" s="644">
        <f>IF(ISNUMBER(Decap_Selection!J38+Decap_Selection!K38),Decap_Selection!J38+Decap_Selection!K38,0)</f>
        <v>0</v>
      </c>
      <c r="D16" s="645">
        <f>IF(ISNUMBER(Decap_Selection!H38),Decap_Selection!H38,0)</f>
        <v>0</v>
      </c>
      <c r="E16" s="624"/>
      <c r="F16" s="625"/>
      <c r="G16" s="624"/>
      <c r="H16" s="624"/>
      <c r="I16" s="624"/>
      <c r="J16" s="624"/>
      <c r="K16" s="624"/>
      <c r="L16" s="625"/>
      <c r="M16" s="624"/>
      <c r="N16" s="611"/>
      <c r="O16" s="610"/>
      <c r="P16" s="610"/>
      <c r="Q16" s="610"/>
      <c r="R16" s="610"/>
      <c r="S16" s="610"/>
      <c r="T16" s="610"/>
      <c r="U16" s="610"/>
      <c r="V16" s="610"/>
      <c r="W16" s="610"/>
      <c r="X16" s="610"/>
      <c r="Y16" s="610"/>
      <c r="Z16" s="610"/>
      <c r="AA16" s="626"/>
      <c r="AB16" s="610"/>
      <c r="AC16" s="626"/>
      <c r="AD16" s="626"/>
      <c r="AE16" s="620"/>
      <c r="AF16" s="627"/>
      <c r="AG16" s="628"/>
      <c r="AH16" s="610"/>
      <c r="AI16" s="610"/>
      <c r="AJ16" s="609"/>
    </row>
    <row r="17" spans="1:36">
      <c r="A17" s="623" t="s">
        <v>913</v>
      </c>
      <c r="B17" s="643">
        <f>IF(ISNUMBER(Decap_Selection!I39),Decap_Selection!I39,0)</f>
        <v>0</v>
      </c>
      <c r="C17" s="644">
        <f>IF(ISNUMBER(Decap_Selection!J39+Decap_Selection!K39),Decap_Selection!J39+Decap_Selection!K39,0)</f>
        <v>0</v>
      </c>
      <c r="D17" s="645">
        <f>IF(ISNUMBER(Decap_Selection!H39),Decap_Selection!H39,0)</f>
        <v>0</v>
      </c>
      <c r="E17" s="624"/>
      <c r="F17" s="625"/>
      <c r="G17" s="624"/>
      <c r="H17" s="624"/>
      <c r="I17" s="624"/>
      <c r="J17" s="624"/>
      <c r="K17" s="624"/>
      <c r="L17" s="625"/>
      <c r="M17" s="624"/>
      <c r="N17" s="611"/>
      <c r="O17" s="610"/>
      <c r="P17" s="610"/>
      <c r="Q17" s="610"/>
      <c r="R17" s="610"/>
      <c r="S17" s="610"/>
      <c r="T17" s="610"/>
      <c r="U17" s="610"/>
      <c r="V17" s="610"/>
      <c r="W17" s="610"/>
      <c r="X17" s="610"/>
      <c r="Y17" s="610"/>
      <c r="Z17" s="610"/>
      <c r="AA17" s="626"/>
      <c r="AB17" s="610"/>
      <c r="AC17" s="626"/>
      <c r="AD17" s="626"/>
      <c r="AE17" s="620"/>
      <c r="AF17" s="627"/>
      <c r="AG17" s="628"/>
      <c r="AH17" s="610"/>
      <c r="AI17" s="610"/>
      <c r="AJ17" s="609"/>
    </row>
    <row r="18" spans="1:36">
      <c r="A18" s="623" t="s">
        <v>914</v>
      </c>
      <c r="B18" s="643">
        <f>IF(ISNUMBER(Decap_Selection!I40),Decap_Selection!I40,0)</f>
        <v>0</v>
      </c>
      <c r="C18" s="644">
        <f>IF(ISNUMBER(Decap_Selection!J40+Decap_Selection!K40),Decap_Selection!J40+Decap_Selection!K40,0)</f>
        <v>0</v>
      </c>
      <c r="D18" s="645">
        <f>IF(ISNUMBER(Decap_Selection!H40),Decap_Selection!H40,0)</f>
        <v>0</v>
      </c>
      <c r="E18" s="624"/>
      <c r="F18" s="625"/>
      <c r="G18" s="624"/>
      <c r="H18" s="624"/>
      <c r="I18" s="624"/>
      <c r="J18" s="624"/>
      <c r="K18" s="624"/>
      <c r="L18" s="625"/>
      <c r="M18" s="624"/>
      <c r="N18" s="611"/>
      <c r="O18" s="610"/>
      <c r="P18" s="610"/>
      <c r="Q18" s="610"/>
      <c r="R18" s="610"/>
      <c r="S18" s="610"/>
      <c r="T18" s="610"/>
      <c r="U18" s="610"/>
      <c r="V18" s="610"/>
      <c r="W18" s="610"/>
      <c r="X18" s="610"/>
      <c r="Y18" s="610"/>
      <c r="Z18" s="610"/>
      <c r="AA18" s="626"/>
      <c r="AB18" s="610"/>
      <c r="AC18" s="626"/>
      <c r="AD18" s="626"/>
      <c r="AE18" s="620"/>
      <c r="AF18" s="627"/>
      <c r="AG18" s="628"/>
      <c r="AH18" s="610"/>
      <c r="AI18" s="610"/>
      <c r="AJ18" s="609"/>
    </row>
    <row r="19" spans="1:36">
      <c r="A19" s="623" t="s">
        <v>915</v>
      </c>
      <c r="B19" s="643">
        <f>IF(ISNUMBER(Decap_Selection!I41),Decap_Selection!I41,0)</f>
        <v>0</v>
      </c>
      <c r="C19" s="644">
        <f>IF(ISNUMBER(Decap_Selection!J41+Decap_Selection!K41),Decap_Selection!J41+Decap_Selection!K41,0)</f>
        <v>0</v>
      </c>
      <c r="D19" s="645">
        <f>IF(ISNUMBER(Decap_Selection!H41),Decap_Selection!H41,0)</f>
        <v>0</v>
      </c>
      <c r="E19" s="624"/>
      <c r="F19" s="625"/>
      <c r="G19" s="624"/>
      <c r="H19" s="624"/>
      <c r="I19" s="624"/>
      <c r="J19" s="624"/>
      <c r="K19" s="624"/>
      <c r="L19" s="625"/>
      <c r="M19" s="624"/>
      <c r="N19" s="611"/>
      <c r="O19" s="610"/>
      <c r="P19" s="610"/>
      <c r="Q19" s="610"/>
      <c r="R19" s="610"/>
      <c r="S19" s="610"/>
      <c r="T19" s="610"/>
      <c r="U19" s="610"/>
      <c r="V19" s="610"/>
      <c r="W19" s="610"/>
      <c r="X19" s="610"/>
      <c r="Y19" s="610"/>
      <c r="Z19" s="610"/>
      <c r="AA19" s="626"/>
      <c r="AB19" s="610"/>
      <c r="AC19" s="626"/>
      <c r="AD19" s="626"/>
      <c r="AE19" s="620"/>
      <c r="AF19" s="627"/>
      <c r="AG19" s="628"/>
      <c r="AH19" s="610"/>
      <c r="AI19" s="610"/>
      <c r="AJ19" s="609"/>
    </row>
    <row r="20" spans="1:36">
      <c r="A20" s="623" t="s">
        <v>916</v>
      </c>
      <c r="B20" s="643">
        <f>IF(ISNUMBER(Decap_Selection!I42),Decap_Selection!I42,0)</f>
        <v>0</v>
      </c>
      <c r="C20" s="644">
        <f>IF(ISNUMBER(Decap_Selection!J42+Decap_Selection!K42),Decap_Selection!J42+Decap_Selection!K42,0)</f>
        <v>0</v>
      </c>
      <c r="D20" s="645">
        <f>IF(ISNUMBER(Decap_Selection!H42),Decap_Selection!H42,0)</f>
        <v>0</v>
      </c>
      <c r="E20" s="624"/>
      <c r="F20" s="625"/>
      <c r="G20" s="624"/>
      <c r="H20" s="624"/>
      <c r="I20" s="624"/>
      <c r="J20" s="624"/>
      <c r="K20" s="624"/>
      <c r="L20" s="625"/>
      <c r="M20" s="624"/>
      <c r="N20" s="611"/>
      <c r="O20" s="610"/>
      <c r="P20" s="610"/>
      <c r="Q20" s="610"/>
      <c r="R20" s="610"/>
      <c r="S20" s="610"/>
      <c r="T20" s="610"/>
      <c r="U20" s="610"/>
      <c r="V20" s="610"/>
      <c r="W20" s="610"/>
      <c r="X20" s="610"/>
      <c r="Y20" s="610"/>
      <c r="Z20" s="610"/>
      <c r="AA20" s="626"/>
      <c r="AB20" s="610"/>
      <c r="AC20" s="626"/>
      <c r="AD20" s="626"/>
      <c r="AE20" s="620"/>
      <c r="AF20" s="627"/>
      <c r="AG20" s="628"/>
      <c r="AH20" s="610"/>
      <c r="AI20" s="610"/>
      <c r="AJ20" s="609"/>
    </row>
    <row r="21" spans="1:36">
      <c r="A21" s="623" t="s">
        <v>917</v>
      </c>
      <c r="B21" s="643">
        <f>IF(ISNUMBER(Decap_Selection!I43),Decap_Selection!I43,0)</f>
        <v>0</v>
      </c>
      <c r="C21" s="644">
        <f>IF(ISNUMBER(Decap_Selection!J43+Decap_Selection!K43),Decap_Selection!J43+Decap_Selection!K43,0)</f>
        <v>0</v>
      </c>
      <c r="D21" s="645">
        <f>IF(ISNUMBER(Decap_Selection!H43),Decap_Selection!H43,0)</f>
        <v>0</v>
      </c>
      <c r="E21" s="624"/>
      <c r="F21" s="625"/>
      <c r="G21" s="624"/>
      <c r="H21" s="624"/>
      <c r="I21" s="624"/>
      <c r="J21" s="624"/>
      <c r="K21" s="624"/>
      <c r="L21" s="625"/>
      <c r="M21" s="624"/>
      <c r="N21" s="611"/>
      <c r="O21" s="610"/>
      <c r="P21" s="610"/>
      <c r="Q21" s="610"/>
      <c r="R21" s="610"/>
      <c r="S21" s="610"/>
      <c r="T21" s="610"/>
      <c r="U21" s="610"/>
      <c r="V21" s="610"/>
      <c r="W21" s="610"/>
      <c r="X21" s="610"/>
      <c r="Y21" s="610"/>
      <c r="Z21" s="610"/>
      <c r="AA21" s="626"/>
      <c r="AB21" s="610"/>
      <c r="AC21" s="626"/>
      <c r="AD21" s="626"/>
      <c r="AE21" s="620"/>
      <c r="AF21" s="627"/>
      <c r="AG21" s="628"/>
      <c r="AH21" s="610"/>
      <c r="AI21" s="610"/>
      <c r="AJ21" s="609"/>
    </row>
    <row r="22" spans="1:36">
      <c r="A22" s="623" t="s">
        <v>918</v>
      </c>
      <c r="B22" s="643">
        <f>IF(ISNUMBER(Decap_Selection!I47),Decap_Selection!I47,0)</f>
        <v>0</v>
      </c>
      <c r="C22" s="644">
        <f>IF(ISNUMBER(Decap_Selection!J47+Decap_Selection!K47),Decap_Selection!J47+Decap_Selection!K47,0)</f>
        <v>0</v>
      </c>
      <c r="D22" s="645">
        <f>IF(ISNUMBER(Decap_Selection!H47),Decap_Selection!H47,0)</f>
        <v>0</v>
      </c>
      <c r="E22" s="624"/>
      <c r="F22" s="625"/>
      <c r="G22" s="624"/>
      <c r="H22" s="624"/>
      <c r="I22" s="624"/>
      <c r="J22" s="624"/>
      <c r="K22" s="624"/>
      <c r="L22" s="625"/>
      <c r="M22" s="624"/>
      <c r="N22" s="611"/>
      <c r="O22" s="610"/>
      <c r="P22" s="610"/>
      <c r="Q22" s="610"/>
      <c r="R22" s="610"/>
      <c r="S22" s="610"/>
      <c r="T22" s="610"/>
      <c r="U22" s="610"/>
      <c r="V22" s="610"/>
      <c r="W22" s="610"/>
      <c r="X22" s="610"/>
      <c r="Y22" s="610"/>
      <c r="Z22" s="610"/>
      <c r="AA22" s="626"/>
      <c r="AB22" s="610"/>
      <c r="AC22" s="626"/>
      <c r="AD22" s="626"/>
      <c r="AE22" s="620"/>
      <c r="AF22" s="627"/>
      <c r="AG22" s="628"/>
      <c r="AH22" s="610"/>
      <c r="AI22" s="610"/>
      <c r="AJ22" s="609"/>
    </row>
    <row r="23" spans="1:36">
      <c r="A23" s="623" t="s">
        <v>919</v>
      </c>
      <c r="B23" s="643">
        <f>IF(ISNUMBER(Decap_Selection!I48),Decap_Selection!I48,0)</f>
        <v>0</v>
      </c>
      <c r="C23" s="644">
        <f>IF(ISNUMBER(Decap_Selection!J48+Decap_Selection!K48),Decap_Selection!J48+Decap_Selection!K48,0)</f>
        <v>0</v>
      </c>
      <c r="D23" s="645">
        <f>IF(ISNUMBER(Decap_Selection!H48),Decap_Selection!H48,0)</f>
        <v>0</v>
      </c>
      <c r="E23" s="624"/>
      <c r="F23" s="625"/>
      <c r="G23" s="624"/>
      <c r="H23" s="624"/>
      <c r="I23" s="624"/>
      <c r="J23" s="624"/>
      <c r="K23" s="624"/>
      <c r="L23" s="625"/>
      <c r="M23" s="624"/>
      <c r="N23" s="611"/>
      <c r="O23" s="610"/>
      <c r="P23" s="610"/>
      <c r="Q23" s="610"/>
      <c r="R23" s="610"/>
      <c r="S23" s="610"/>
      <c r="T23" s="610"/>
      <c r="U23" s="610"/>
      <c r="V23" s="610"/>
      <c r="W23" s="610"/>
      <c r="X23" s="610"/>
      <c r="Y23" s="610"/>
      <c r="Z23" s="610"/>
      <c r="AA23" s="626"/>
      <c r="AB23" s="610"/>
      <c r="AC23" s="626"/>
      <c r="AD23" s="626"/>
      <c r="AE23" s="620"/>
      <c r="AF23" s="627"/>
      <c r="AG23" s="628"/>
      <c r="AH23" s="610"/>
      <c r="AI23" s="610"/>
      <c r="AJ23" s="609"/>
    </row>
    <row r="24" spans="1:36">
      <c r="A24" s="623" t="s">
        <v>920</v>
      </c>
      <c r="B24" s="643">
        <f>IF(ISNUMBER(Decap_Selection!I49),Decap_Selection!I49,0)</f>
        <v>0</v>
      </c>
      <c r="C24" s="644">
        <f>IF(ISNUMBER(Decap_Selection!J49+Decap_Selection!K49),Decap_Selection!J49+Decap_Selection!K49,0)</f>
        <v>0</v>
      </c>
      <c r="D24" s="645">
        <f>IF(ISNUMBER(Decap_Selection!H49),Decap_Selection!H49,0)</f>
        <v>0</v>
      </c>
      <c r="E24" s="624"/>
      <c r="F24" s="625"/>
      <c r="G24" s="624"/>
      <c r="H24" s="624"/>
      <c r="I24" s="624"/>
      <c r="J24" s="624"/>
      <c r="K24" s="624"/>
      <c r="L24" s="625"/>
      <c r="M24" s="624"/>
      <c r="N24" s="611"/>
      <c r="O24" s="610"/>
      <c r="P24" s="610"/>
      <c r="Q24" s="610"/>
      <c r="R24" s="610"/>
      <c r="S24" s="610"/>
      <c r="T24" s="610"/>
      <c r="U24" s="610"/>
      <c r="V24" s="610"/>
      <c r="W24" s="610"/>
      <c r="X24" s="610"/>
      <c r="Y24" s="610"/>
      <c r="Z24" s="610"/>
      <c r="AA24" s="626"/>
      <c r="AB24" s="610"/>
      <c r="AC24" s="626"/>
      <c r="AD24" s="626"/>
      <c r="AE24" s="620"/>
      <c r="AF24" s="627"/>
      <c r="AG24" s="628"/>
      <c r="AH24" s="610"/>
      <c r="AI24" s="610"/>
      <c r="AJ24" s="609"/>
    </row>
    <row r="25" spans="1:36">
      <c r="A25" s="623" t="s">
        <v>921</v>
      </c>
      <c r="B25" s="643">
        <f>IF(ISNUMBER(Decap_Selection!I50),Decap_Selection!I50,0)</f>
        <v>0.03</v>
      </c>
      <c r="C25" s="644">
        <f>IF(ISNUMBER(Decap_Selection!J50+Decap_Selection!K50),Decap_Selection!J50+Decap_Selection!K50,0)</f>
        <v>1.95</v>
      </c>
      <c r="D25" s="645">
        <f>IF(ISNUMBER(Decap_Selection!H50),Decap_Selection!H50,0)</f>
        <v>200</v>
      </c>
      <c r="E25" s="624"/>
      <c r="F25" s="625"/>
      <c r="G25" s="624"/>
      <c r="H25" s="624"/>
      <c r="I25" s="624"/>
      <c r="J25" s="624"/>
      <c r="K25" s="624"/>
      <c r="L25" s="625"/>
      <c r="M25" s="624"/>
      <c r="N25" s="611"/>
      <c r="O25" s="610"/>
      <c r="P25" s="610"/>
      <c r="Q25" s="610"/>
      <c r="R25" s="610"/>
      <c r="S25" s="610"/>
      <c r="T25" s="610"/>
      <c r="U25" s="610"/>
      <c r="V25" s="610"/>
      <c r="W25" s="610"/>
      <c r="X25" s="610"/>
      <c r="Y25" s="610"/>
      <c r="Z25" s="610"/>
      <c r="AA25" s="626"/>
      <c r="AB25" s="610"/>
      <c r="AC25" s="626"/>
      <c r="AD25" s="626"/>
      <c r="AE25" s="620"/>
      <c r="AF25" s="627"/>
      <c r="AG25" s="628"/>
      <c r="AH25" s="610"/>
      <c r="AI25" s="610"/>
      <c r="AJ25" s="609"/>
    </row>
    <row r="26" spans="1:36">
      <c r="A26" s="623" t="s">
        <v>922</v>
      </c>
      <c r="B26" s="643">
        <f>IF(ISNUMBER(Decap_Selection!I51),Decap_Selection!I51,0)</f>
        <v>0</v>
      </c>
      <c r="C26" s="644">
        <f>IF(ISNUMBER(Decap_Selection!J51+Decap_Selection!K51),Decap_Selection!J51+Decap_Selection!K51,0)</f>
        <v>0</v>
      </c>
      <c r="D26" s="645">
        <f>IF(ISNUMBER(Decap_Selection!H51),Decap_Selection!H51,0)</f>
        <v>0</v>
      </c>
      <c r="E26" s="624"/>
      <c r="F26" s="625"/>
      <c r="G26" s="624"/>
      <c r="H26" s="624"/>
      <c r="I26" s="624"/>
      <c r="J26" s="624"/>
      <c r="K26" s="624"/>
      <c r="L26" s="625"/>
      <c r="M26" s="624"/>
      <c r="N26" s="611"/>
      <c r="O26" s="610"/>
      <c r="P26" s="610"/>
      <c r="Q26" s="610"/>
      <c r="R26" s="610"/>
      <c r="S26" s="610"/>
      <c r="T26" s="610"/>
      <c r="U26" s="610"/>
      <c r="V26" s="610"/>
      <c r="W26" s="610"/>
      <c r="X26" s="610"/>
      <c r="Y26" s="610"/>
      <c r="Z26" s="610"/>
      <c r="AA26" s="626"/>
      <c r="AB26" s="610"/>
      <c r="AC26" s="626"/>
      <c r="AD26" s="626"/>
      <c r="AE26" s="620"/>
      <c r="AF26" s="627"/>
      <c r="AG26" s="628"/>
      <c r="AH26" s="610"/>
      <c r="AI26" s="610"/>
      <c r="AJ26" s="609"/>
    </row>
    <row r="27" spans="1:36">
      <c r="A27" s="623" t="s">
        <v>923</v>
      </c>
      <c r="B27" s="643">
        <f>IF(ISNUMBER(Decap_Selection!I52),Decap_Selection!I52,0)</f>
        <v>0</v>
      </c>
      <c r="C27" s="644">
        <f>IF(ISNUMBER(Decap_Selection!J52+Decap_Selection!K52),Decap_Selection!J52+Decap_Selection!K52,0)</f>
        <v>0</v>
      </c>
      <c r="D27" s="645">
        <f>IF(ISNUMBER(Decap_Selection!H52),Decap_Selection!H52,0)</f>
        <v>0</v>
      </c>
      <c r="E27" s="624"/>
      <c r="F27" s="625"/>
      <c r="G27" s="624"/>
      <c r="H27" s="624"/>
      <c r="I27" s="624"/>
      <c r="J27" s="624"/>
      <c r="K27" s="624"/>
      <c r="L27" s="625"/>
      <c r="M27" s="624"/>
      <c r="N27" s="611"/>
      <c r="O27" s="610"/>
      <c r="P27" s="610"/>
      <c r="Q27" s="610"/>
      <c r="R27" s="610"/>
      <c r="S27" s="610"/>
      <c r="T27" s="610"/>
      <c r="U27" s="610"/>
      <c r="V27" s="610"/>
      <c r="W27" s="610"/>
      <c r="X27" s="610"/>
      <c r="Y27" s="610"/>
      <c r="Z27" s="610"/>
      <c r="AA27" s="626"/>
      <c r="AB27" s="610"/>
      <c r="AC27" s="626"/>
      <c r="AD27" s="626"/>
      <c r="AE27" s="620"/>
      <c r="AF27" s="627"/>
      <c r="AG27" s="628"/>
      <c r="AH27" s="610"/>
      <c r="AI27" s="610"/>
      <c r="AJ27" s="609"/>
    </row>
    <row r="28" spans="1:36">
      <c r="A28" s="623" t="s">
        <v>924</v>
      </c>
      <c r="B28" s="643">
        <f>IF(ISNUMBER(Decap_Selection!I53),Decap_Selection!I53,0)</f>
        <v>0</v>
      </c>
      <c r="C28" s="644">
        <f>IF(ISNUMBER(Decap_Selection!J53+Decap_Selection!K53),Decap_Selection!J53+Decap_Selection!K53,0)</f>
        <v>0</v>
      </c>
      <c r="D28" s="645">
        <f>IF(ISNUMBER(Decap_Selection!H53),Decap_Selection!H53,0)</f>
        <v>0</v>
      </c>
      <c r="E28" s="624"/>
      <c r="F28" s="625"/>
      <c r="G28" s="624"/>
      <c r="H28" s="624"/>
      <c r="I28" s="624"/>
      <c r="J28" s="624"/>
      <c r="K28" s="624"/>
      <c r="L28" s="625"/>
      <c r="M28" s="624"/>
      <c r="N28" s="611"/>
      <c r="O28" s="610"/>
      <c r="P28" s="610"/>
      <c r="Q28" s="610"/>
      <c r="R28" s="610"/>
      <c r="S28" s="610"/>
      <c r="T28" s="610"/>
      <c r="U28" s="610"/>
      <c r="V28" s="610"/>
      <c r="W28" s="610"/>
      <c r="X28" s="610"/>
      <c r="Y28" s="610"/>
      <c r="Z28" s="610"/>
      <c r="AA28" s="626"/>
      <c r="AB28" s="610"/>
      <c r="AC28" s="626"/>
      <c r="AD28" s="626"/>
      <c r="AE28" s="620"/>
      <c r="AF28" s="627"/>
      <c r="AG28" s="628"/>
      <c r="AH28" s="610"/>
      <c r="AI28" s="610"/>
      <c r="AJ28" s="609"/>
    </row>
    <row r="29" spans="1:36">
      <c r="A29" s="623" t="s">
        <v>925</v>
      </c>
      <c r="B29" s="643">
        <f>IF(ISNUMBER(Decap_Selection!I54),Decap_Selection!I54,0)</f>
        <v>0</v>
      </c>
      <c r="C29" s="644">
        <f>IF(ISNUMBER(Decap_Selection!J54+Decap_Selection!K54),Decap_Selection!J54+Decap_Selection!K54,0)</f>
        <v>0</v>
      </c>
      <c r="D29" s="645">
        <f>IF(ISNUMBER(Decap_Selection!H54),Decap_Selection!H54,0)</f>
        <v>0</v>
      </c>
      <c r="E29" s="624"/>
      <c r="F29" s="625"/>
      <c r="G29" s="624"/>
      <c r="H29" s="624"/>
      <c r="I29" s="624"/>
      <c r="J29" s="624"/>
      <c r="K29" s="624"/>
      <c r="L29" s="625"/>
      <c r="M29" s="624"/>
      <c r="N29" s="611"/>
      <c r="O29" s="610"/>
      <c r="P29" s="610"/>
      <c r="Q29" s="610"/>
      <c r="R29" s="610"/>
      <c r="S29" s="610"/>
      <c r="T29" s="610"/>
      <c r="U29" s="610"/>
      <c r="V29" s="610"/>
      <c r="W29" s="610"/>
      <c r="X29" s="610"/>
      <c r="Y29" s="610"/>
      <c r="Z29" s="610"/>
      <c r="AA29" s="626"/>
      <c r="AB29" s="610"/>
      <c r="AC29" s="626"/>
      <c r="AD29" s="626"/>
      <c r="AE29" s="620"/>
      <c r="AF29" s="627"/>
      <c r="AG29" s="628"/>
      <c r="AH29" s="610"/>
      <c r="AI29" s="610"/>
      <c r="AJ29" s="609"/>
    </row>
    <row r="30" spans="1:36" ht="13.5" thickBot="1">
      <c r="A30" s="629" t="s">
        <v>926</v>
      </c>
      <c r="B30" s="646">
        <f>IF(ISNUMBER(Decap_Selection!I55),Decap_Selection!I55,0)</f>
        <v>0</v>
      </c>
      <c r="C30" s="647">
        <f>IF(ISNUMBER(Decap_Selection!J55+Decap_Selection!K55),Decap_Selection!J55+Decap_Selection!K55,0)</f>
        <v>0</v>
      </c>
      <c r="D30" s="648">
        <f>IF(ISNUMBER(Decap_Selection!H55),Decap_Selection!H55,0)</f>
        <v>0</v>
      </c>
      <c r="E30" s="624"/>
      <c r="F30" s="625"/>
      <c r="G30" s="624"/>
      <c r="H30" s="624"/>
      <c r="I30" s="624"/>
      <c r="J30" s="624"/>
      <c r="K30" s="624"/>
      <c r="L30" s="625"/>
      <c r="M30" s="624"/>
      <c r="N30" s="611"/>
      <c r="O30" s="610"/>
      <c r="P30" s="610"/>
      <c r="Q30" s="610"/>
      <c r="R30" s="610"/>
      <c r="S30" s="610"/>
      <c r="T30" s="610"/>
      <c r="U30" s="610"/>
      <c r="V30" s="610"/>
      <c r="W30" s="610"/>
      <c r="X30" s="610"/>
      <c r="Y30" s="610"/>
      <c r="Z30" s="610"/>
      <c r="AA30" s="626"/>
      <c r="AB30" s="610"/>
      <c r="AC30" s="626"/>
      <c r="AD30" s="626"/>
      <c r="AE30" s="620"/>
      <c r="AF30" s="627"/>
      <c r="AG30" s="628"/>
      <c r="AH30" s="610"/>
      <c r="AI30" s="610"/>
      <c r="AJ30" s="609"/>
    </row>
    <row r="31" spans="1:36">
      <c r="A31" s="630"/>
      <c r="B31" s="631"/>
      <c r="C31" s="632"/>
      <c r="D31" s="631"/>
      <c r="E31" s="624"/>
      <c r="F31" s="625"/>
      <c r="G31" s="624"/>
      <c r="H31" s="624"/>
      <c r="I31" s="624"/>
      <c r="J31" s="624"/>
      <c r="K31" s="624"/>
      <c r="L31" s="625"/>
      <c r="M31" s="624"/>
      <c r="N31" s="611"/>
      <c r="O31" s="610"/>
      <c r="P31" s="610"/>
      <c r="Q31" s="610"/>
      <c r="R31" s="610"/>
      <c r="S31" s="610"/>
      <c r="T31" s="610"/>
      <c r="U31" s="610"/>
      <c r="V31" s="610"/>
      <c r="W31" s="610"/>
      <c r="X31" s="610"/>
      <c r="Y31" s="610"/>
      <c r="Z31" s="610"/>
      <c r="AA31" s="626"/>
      <c r="AB31" s="610"/>
      <c r="AC31" s="626"/>
      <c r="AD31" s="626"/>
      <c r="AE31" s="620"/>
      <c r="AF31" s="627"/>
      <c r="AG31" s="628"/>
      <c r="AH31" s="610"/>
      <c r="AI31" s="610"/>
      <c r="AJ31" s="609"/>
    </row>
    <row r="32" spans="1:36">
      <c r="A32" s="630"/>
      <c r="B32" s="631"/>
      <c r="C32" s="632"/>
      <c r="D32" s="631"/>
      <c r="E32" s="624"/>
      <c r="F32" s="625"/>
      <c r="G32" s="624"/>
      <c r="H32" s="624"/>
      <c r="I32" s="624"/>
      <c r="J32" s="624"/>
      <c r="K32" s="624"/>
      <c r="L32" s="625"/>
      <c r="M32" s="624"/>
      <c r="N32" s="611"/>
      <c r="O32" s="610"/>
      <c r="P32" s="610"/>
      <c r="Q32" s="610"/>
      <c r="R32" s="610"/>
      <c r="S32" s="610"/>
      <c r="T32" s="610"/>
      <c r="U32" s="610"/>
      <c r="V32" s="610"/>
      <c r="W32" s="610"/>
      <c r="X32" s="610"/>
      <c r="Y32" s="610"/>
      <c r="Z32" s="610"/>
      <c r="AA32" s="626"/>
      <c r="AB32" s="610"/>
      <c r="AC32" s="626"/>
      <c r="AD32" s="626"/>
      <c r="AE32" s="620"/>
      <c r="AF32" s="627"/>
      <c r="AG32" s="628"/>
      <c r="AH32" s="610"/>
      <c r="AI32" s="610"/>
      <c r="AJ32" s="609"/>
    </row>
    <row r="33" spans="1:36">
      <c r="A33" s="630"/>
      <c r="B33" s="631"/>
      <c r="C33" s="632"/>
      <c r="D33" s="631"/>
      <c r="E33" s="624"/>
      <c r="F33" s="625"/>
      <c r="G33" s="624"/>
      <c r="H33" s="624"/>
      <c r="I33" s="624"/>
      <c r="J33" s="624"/>
      <c r="K33" s="624"/>
      <c r="L33" s="625"/>
      <c r="M33" s="624"/>
      <c r="N33" s="611"/>
      <c r="O33" s="610"/>
      <c r="P33" s="610"/>
      <c r="Q33" s="610"/>
      <c r="R33" s="610"/>
      <c r="S33" s="610"/>
      <c r="T33" s="610"/>
      <c r="U33" s="610"/>
      <c r="V33" s="610"/>
      <c r="W33" s="610"/>
      <c r="X33" s="610"/>
      <c r="Y33" s="610"/>
      <c r="Z33" s="610"/>
      <c r="AA33" s="626"/>
      <c r="AB33" s="610"/>
      <c r="AC33" s="626"/>
      <c r="AD33" s="626"/>
      <c r="AE33" s="620"/>
      <c r="AF33" s="627"/>
      <c r="AG33" s="628"/>
      <c r="AH33" s="610"/>
      <c r="AI33" s="610"/>
      <c r="AJ33" s="609"/>
    </row>
    <row r="34" spans="1:36" ht="13.5" thickBot="1">
      <c r="A34" s="630"/>
      <c r="B34" s="631"/>
      <c r="C34" s="632"/>
      <c r="D34" s="631"/>
      <c r="E34" s="624"/>
      <c r="F34" s="625"/>
      <c r="G34" s="624"/>
      <c r="H34" s="624"/>
      <c r="I34" s="624"/>
      <c r="J34" s="624"/>
      <c r="K34" s="624"/>
      <c r="L34" s="625"/>
      <c r="M34" s="624"/>
      <c r="N34" s="611"/>
      <c r="O34" s="610"/>
      <c r="P34" s="610"/>
      <c r="Q34" s="610"/>
      <c r="R34" s="610"/>
      <c r="S34" s="610"/>
      <c r="T34" s="610"/>
      <c r="U34" s="610"/>
      <c r="V34" s="610"/>
      <c r="W34" s="610"/>
      <c r="X34" s="610"/>
      <c r="Y34" s="610"/>
      <c r="Z34" s="610"/>
      <c r="AA34" s="626"/>
      <c r="AB34" s="610"/>
      <c r="AC34" s="626"/>
      <c r="AD34" s="626"/>
      <c r="AE34" s="620"/>
      <c r="AF34" s="627"/>
      <c r="AG34" s="628"/>
      <c r="AH34" s="610"/>
      <c r="AI34" s="610"/>
      <c r="AJ34" s="609"/>
    </row>
    <row r="35" spans="1:36" ht="13.5" thickBot="1">
      <c r="A35" s="608">
        <v>1.02</v>
      </c>
      <c r="B35" s="607"/>
      <c r="C35" s="606"/>
      <c r="D35" s="607"/>
      <c r="E35" s="610"/>
      <c r="F35" s="611"/>
      <c r="G35" s="610"/>
      <c r="H35" s="610"/>
      <c r="I35" s="610"/>
      <c r="J35" s="610"/>
      <c r="K35" s="610"/>
      <c r="L35" s="611"/>
      <c r="M35" s="610"/>
      <c r="N35" s="611"/>
      <c r="O35" s="610"/>
      <c r="P35" s="610"/>
      <c r="Q35" s="610"/>
      <c r="R35" s="610"/>
      <c r="S35" s="610"/>
      <c r="T35" s="610"/>
      <c r="U35" s="610"/>
      <c r="V35" s="610"/>
      <c r="W35" s="610"/>
      <c r="X35" s="610"/>
      <c r="Y35" s="610"/>
      <c r="Z35" s="610"/>
      <c r="AA35" s="626"/>
      <c r="AB35" s="610"/>
      <c r="AC35" s="626"/>
      <c r="AD35" s="626"/>
      <c r="AE35" s="620"/>
      <c r="AF35" s="627"/>
      <c r="AG35" s="628"/>
      <c r="AH35" s="610"/>
      <c r="AI35" s="610"/>
      <c r="AJ35" s="609"/>
    </row>
    <row r="36" spans="1:36" s="245" customFormat="1" ht="13.5" thickBot="1">
      <c r="A36" s="633" t="s">
        <v>853</v>
      </c>
      <c r="B36" s="634" t="s">
        <v>850</v>
      </c>
      <c r="C36" s="635" t="s">
        <v>932</v>
      </c>
      <c r="D36" s="636" t="s">
        <v>933</v>
      </c>
      <c r="E36" s="636" t="s">
        <v>934</v>
      </c>
      <c r="F36" s="637" t="s">
        <v>935</v>
      </c>
      <c r="G36" s="636" t="s">
        <v>936</v>
      </c>
      <c r="H36" s="636" t="s">
        <v>937</v>
      </c>
      <c r="I36" s="636" t="s">
        <v>938</v>
      </c>
      <c r="J36" s="636" t="s">
        <v>939</v>
      </c>
      <c r="K36" s="636" t="s">
        <v>940</v>
      </c>
      <c r="L36" s="637" t="s">
        <v>941</v>
      </c>
      <c r="M36" s="636" t="s">
        <v>942</v>
      </c>
      <c r="N36" s="637" t="s">
        <v>943</v>
      </c>
      <c r="O36" s="636" t="s">
        <v>944</v>
      </c>
      <c r="P36" s="636" t="s">
        <v>945</v>
      </c>
      <c r="Q36" s="636" t="s">
        <v>946</v>
      </c>
      <c r="R36" s="636" t="s">
        <v>947</v>
      </c>
      <c r="S36" s="636" t="s">
        <v>948</v>
      </c>
      <c r="T36" s="636" t="s">
        <v>949</v>
      </c>
      <c r="U36" s="636" t="s">
        <v>950</v>
      </c>
      <c r="V36" s="636" t="s">
        <v>951</v>
      </c>
      <c r="W36" s="636" t="s">
        <v>952</v>
      </c>
      <c r="X36" s="636" t="s">
        <v>953</v>
      </c>
      <c r="Y36" s="636" t="s">
        <v>954</v>
      </c>
      <c r="Z36" s="636" t="s">
        <v>955</v>
      </c>
      <c r="AA36" s="636" t="s">
        <v>956</v>
      </c>
      <c r="AB36" s="636" t="s">
        <v>957</v>
      </c>
      <c r="AC36" s="636" t="s">
        <v>1108</v>
      </c>
      <c r="AD36" s="638" t="s">
        <v>1107</v>
      </c>
      <c r="AE36" s="638" t="s">
        <v>1109</v>
      </c>
      <c r="AF36" s="639" t="s">
        <v>820</v>
      </c>
      <c r="AG36" s="640" t="s">
        <v>1001</v>
      </c>
      <c r="AH36" s="653" t="s">
        <v>1000</v>
      </c>
      <c r="AI36" s="641" t="s">
        <v>1026</v>
      </c>
      <c r="AJ36" s="642"/>
    </row>
    <row r="37" spans="1:36" s="22" customFormat="1">
      <c r="A37" s="605">
        <v>1000</v>
      </c>
      <c r="B37" s="607">
        <f t="array" ref="B37:AF735">CalculateZeff($B$2:$D$30, $A$37:$A$735)</f>
        <v>1.0019718603334127E-3</v>
      </c>
      <c r="C37" s="607">
        <v>1.0000000000000001E+50</v>
      </c>
      <c r="D37" s="607">
        <v>3617.2644757957378</v>
      </c>
      <c r="E37" s="607">
        <v>1.0000000000000001E+50</v>
      </c>
      <c r="F37" s="607">
        <v>1.0000000000000001E+50</v>
      </c>
      <c r="G37" s="607">
        <v>1.0000000000000001E+50</v>
      </c>
      <c r="H37" s="607">
        <v>1.0000000000000001E+50</v>
      </c>
      <c r="I37" s="607">
        <v>795.79818150520657</v>
      </c>
      <c r="J37" s="607">
        <v>1.0000000000000001E+50</v>
      </c>
      <c r="K37" s="607">
        <v>1.0000000000000001E+50</v>
      </c>
      <c r="L37" s="607">
        <v>79.579814733460893</v>
      </c>
      <c r="M37" s="607">
        <v>1.0000000000000001E+50</v>
      </c>
      <c r="N37" s="607">
        <v>1.0000000000000001E+50</v>
      </c>
      <c r="O37" s="607">
        <v>1.0000000000000001E+50</v>
      </c>
      <c r="P37" s="610">
        <v>1.0000000000000001E+50</v>
      </c>
      <c r="Q37" s="610">
        <v>1.0000000000000001E+50</v>
      </c>
      <c r="R37" s="610">
        <v>1.0000000000000001E+50</v>
      </c>
      <c r="S37" s="610">
        <v>1.0000000000000001E+50</v>
      </c>
      <c r="T37" s="610">
        <v>1.0000000000000001E+50</v>
      </c>
      <c r="U37" s="610">
        <v>1.0000000000000001E+50</v>
      </c>
      <c r="V37" s="610">
        <v>0.79635121166652723</v>
      </c>
      <c r="W37" s="610">
        <v>1.0000000000000001E+50</v>
      </c>
      <c r="X37" s="610">
        <v>1.0000000000000001E+50</v>
      </c>
      <c r="Y37" s="610">
        <v>1.0000000000000001E+50</v>
      </c>
      <c r="Z37" s="610">
        <v>1.0000000000000001E+50</v>
      </c>
      <c r="AA37" s="626">
        <v>1.0000000000000001E+50</v>
      </c>
      <c r="AB37" s="610">
        <v>62562.750438690069</v>
      </c>
      <c r="AC37" s="626">
        <v>5.0000000888211998E-4</v>
      </c>
      <c r="AD37" s="626">
        <v>8.9021369567871098E-4</v>
      </c>
      <c r="AE37" s="620">
        <v>1.390213698873227E-3</v>
      </c>
      <c r="AF37" s="627">
        <v>2.3911194179018847E-3</v>
      </c>
      <c r="AG37" s="604">
        <f>Decap_Selection!$E$23</f>
        <v>0.08</v>
      </c>
      <c r="AH37" s="651">
        <f>Calculate_Feffective(Decap_Selection!D7, Decap_Selection!D8, Decap_Selection!C11, Decap_Selection!C12, Decap_Selection!C13, Decap_Selection!C14,Decap_Selection!E13,Decap_Selection!E12,Decap_Selection!F14)*1000000</f>
        <v>48746286.50383319</v>
      </c>
      <c r="AI37" s="603">
        <v>1E-3</v>
      </c>
      <c r="AJ37" s="602"/>
    </row>
    <row r="38" spans="1:36" s="22" customFormat="1" ht="13.5" thickBot="1">
      <c r="A38" s="597">
        <f>$A$35*A37</f>
        <v>1020</v>
      </c>
      <c r="B38" s="607">
        <v>1.0020514419427577E-3</v>
      </c>
      <c r="C38" s="606">
        <v>1.0000000000000001E+50</v>
      </c>
      <c r="D38" s="607">
        <v>3546.3377212054238</v>
      </c>
      <c r="E38" s="610">
        <v>1.0000000000000001E+50</v>
      </c>
      <c r="F38" s="611">
        <v>1.0000000000000001E+50</v>
      </c>
      <c r="G38" s="610">
        <v>1.0000000000000001E+50</v>
      </c>
      <c r="H38" s="610">
        <v>1.0000000000000001E+50</v>
      </c>
      <c r="I38" s="610">
        <v>780.19429543194042</v>
      </c>
      <c r="J38" s="610">
        <v>1.0000000000000001E+50</v>
      </c>
      <c r="K38" s="610">
        <v>1.0000000000000001E+50</v>
      </c>
      <c r="L38" s="611">
        <v>78.019426057793069</v>
      </c>
      <c r="M38" s="610">
        <v>1.0000000000000001E+50</v>
      </c>
      <c r="N38" s="611">
        <v>1.0000000000000001E+50</v>
      </c>
      <c r="O38" s="610">
        <v>1.0000000000000001E+50</v>
      </c>
      <c r="P38" s="610">
        <v>1.0000000000000001E+50</v>
      </c>
      <c r="Q38" s="610">
        <v>1.0000000000000001E+50</v>
      </c>
      <c r="R38" s="610">
        <v>1.0000000000000001E+50</v>
      </c>
      <c r="S38" s="610">
        <v>1.0000000000000001E+50</v>
      </c>
      <c r="T38" s="610">
        <v>1.0000000000000001E+50</v>
      </c>
      <c r="U38" s="610">
        <v>1.0000000000000001E+50</v>
      </c>
      <c r="V38" s="610">
        <v>0.78075837828764838</v>
      </c>
      <c r="W38" s="610">
        <v>1.0000000000000001E+50</v>
      </c>
      <c r="X38" s="610">
        <v>1.0000000000000001E+50</v>
      </c>
      <c r="Y38" s="610">
        <v>1.0000000000000001E+50</v>
      </c>
      <c r="Z38" s="610">
        <v>1.0000000000000001E+50</v>
      </c>
      <c r="AA38" s="626">
        <v>1.0000000000000001E+50</v>
      </c>
      <c r="AB38" s="610">
        <v>61336.029841852993</v>
      </c>
      <c r="AC38" s="626">
        <v>5.0000000924095762E-4</v>
      </c>
      <c r="AD38" s="626">
        <v>8.9021369567871098E-4</v>
      </c>
      <c r="AE38" s="620">
        <v>1.3902136990022855E-3</v>
      </c>
      <c r="AF38" s="627">
        <v>2.3911560040923525E-3</v>
      </c>
      <c r="AG38" s="601">
        <f>Decap_Selection!$E$23</f>
        <v>0.08</v>
      </c>
      <c r="AH38" s="652">
        <f>AH37</f>
        <v>48746286.50383319</v>
      </c>
      <c r="AI38" s="600">
        <v>100</v>
      </c>
      <c r="AJ38" s="602"/>
    </row>
    <row r="39" spans="1:36" s="22" customFormat="1">
      <c r="A39" s="597">
        <f t="shared" ref="A39:A102" si="0">$A$35*A38</f>
        <v>1040.4000000000001</v>
      </c>
      <c r="B39" s="607">
        <v>1.0021342319412416E-3</v>
      </c>
      <c r="C39" s="606">
        <v>1.0000000000000001E+50</v>
      </c>
      <c r="D39" s="607">
        <v>3476.8016872900935</v>
      </c>
      <c r="E39" s="610">
        <v>1.0000000000000001E+50</v>
      </c>
      <c r="F39" s="611">
        <v>1.0000000000000001E+50</v>
      </c>
      <c r="G39" s="610">
        <v>1.0000000000000001E+50</v>
      </c>
      <c r="H39" s="610">
        <v>1.0000000000000001E+50</v>
      </c>
      <c r="I39" s="610">
        <v>764.89636790590271</v>
      </c>
      <c r="J39" s="610">
        <v>1.0000000000000001E+50</v>
      </c>
      <c r="K39" s="610">
        <v>1.0000000000000001E+50</v>
      </c>
      <c r="L39" s="611">
        <v>76.489633235481278</v>
      </c>
      <c r="M39" s="610">
        <v>1.0000000000000001E+50</v>
      </c>
      <c r="N39" s="611">
        <v>1.0000000000000001E+50</v>
      </c>
      <c r="O39" s="610">
        <v>1.0000000000000001E+50</v>
      </c>
      <c r="P39" s="610">
        <v>1.0000000000000001E+50</v>
      </c>
      <c r="Q39" s="610">
        <v>1.0000000000000001E+50</v>
      </c>
      <c r="R39" s="610">
        <v>1.0000000000000001E+50</v>
      </c>
      <c r="S39" s="610">
        <v>1.0000000000000001E+50</v>
      </c>
      <c r="T39" s="610">
        <v>1.0000000000000001E+50</v>
      </c>
      <c r="U39" s="610">
        <v>1.0000000000000001E+50</v>
      </c>
      <c r="V39" s="610">
        <v>0.76547172402628172</v>
      </c>
      <c r="W39" s="610">
        <v>1.0000000000000001E+50</v>
      </c>
      <c r="X39" s="610">
        <v>1.0000000000000001E+50</v>
      </c>
      <c r="Y39" s="610">
        <v>1.0000000000000001E+50</v>
      </c>
      <c r="Z39" s="610">
        <v>1.0000000000000001E+50</v>
      </c>
      <c r="AA39" s="626">
        <v>1.0000000000000001E+50</v>
      </c>
      <c r="AB39" s="610">
        <v>60133.362590051955</v>
      </c>
      <c r="AC39" s="626">
        <v>5.0000000961429223E-4</v>
      </c>
      <c r="AD39" s="626">
        <v>8.9021369567871098E-4</v>
      </c>
      <c r="AE39" s="620">
        <v>1.3902136991365581E-3</v>
      </c>
      <c r="AF39" s="627">
        <v>2.3911940679536827E-3</v>
      </c>
      <c r="AG39" s="601">
        <f>Decap_Selection!$E$23</f>
        <v>0.08</v>
      </c>
      <c r="AH39" s="602"/>
      <c r="AI39" s="602"/>
      <c r="AJ39" s="602"/>
    </row>
    <row r="40" spans="1:36" s="22" customFormat="1">
      <c r="A40" s="597">
        <f t="shared" si="0"/>
        <v>1061.2080000000001</v>
      </c>
      <c r="B40" s="607">
        <v>1.0022203593966408E-3</v>
      </c>
      <c r="C40" s="606">
        <v>1.0000000000000001E+50</v>
      </c>
      <c r="D40" s="607">
        <v>3408.6291050168375</v>
      </c>
      <c r="E40" s="610">
        <v>1.0000000000000001E+50</v>
      </c>
      <c r="F40" s="611">
        <v>1.0000000000000001E+50</v>
      </c>
      <c r="G40" s="610">
        <v>1.0000000000000001E+50</v>
      </c>
      <c r="H40" s="610">
        <v>1.0000000000000001E+50</v>
      </c>
      <c r="I40" s="610">
        <v>749.89839973982805</v>
      </c>
      <c r="J40" s="610">
        <v>1.0000000000000001E+50</v>
      </c>
      <c r="K40" s="610">
        <v>1.0000000000000001E+50</v>
      </c>
      <c r="L40" s="611">
        <v>74.989836347771629</v>
      </c>
      <c r="M40" s="610">
        <v>1.0000000000000001E+50</v>
      </c>
      <c r="N40" s="611">
        <v>1.0000000000000001E+50</v>
      </c>
      <c r="O40" s="610">
        <v>1.0000000000000001E+50</v>
      </c>
      <c r="P40" s="610">
        <v>1.0000000000000001E+50</v>
      </c>
      <c r="Q40" s="610">
        <v>1.0000000000000001E+50</v>
      </c>
      <c r="R40" s="610">
        <v>1.0000000000000001E+50</v>
      </c>
      <c r="S40" s="610">
        <v>1.0000000000000001E+50</v>
      </c>
      <c r="T40" s="610">
        <v>1.0000000000000001E+50</v>
      </c>
      <c r="U40" s="610">
        <v>1.0000000000000001E+50</v>
      </c>
      <c r="V40" s="610">
        <v>0.75048525407701705</v>
      </c>
      <c r="W40" s="610">
        <v>1.0000000000000001E+50</v>
      </c>
      <c r="X40" s="610">
        <v>1.0000000000000001E+50</v>
      </c>
      <c r="Y40" s="610">
        <v>1.0000000000000001E+50</v>
      </c>
      <c r="Z40" s="610">
        <v>1.0000000000000001E+50</v>
      </c>
      <c r="AA40" s="626">
        <v>1.0000000000000001E+50</v>
      </c>
      <c r="AB40" s="610">
        <v>58954.277049070552</v>
      </c>
      <c r="AC40" s="626">
        <v>5.0000001000270972E-4</v>
      </c>
      <c r="AD40" s="626">
        <v>8.9021369567871098E-4</v>
      </c>
      <c r="AE40" s="620">
        <v>1.3902136992762551E-3</v>
      </c>
      <c r="AF40" s="627">
        <v>2.3912336691498618E-3</v>
      </c>
      <c r="AG40" s="601">
        <f>Decap_Selection!$E$23</f>
        <v>0.08</v>
      </c>
      <c r="AH40" s="602"/>
      <c r="AI40" s="602"/>
      <c r="AJ40" s="602"/>
    </row>
    <row r="41" spans="1:36" s="22" customFormat="1">
      <c r="A41" s="597">
        <f t="shared" si="0"/>
        <v>1082.4321600000001</v>
      </c>
      <c r="B41" s="607">
        <v>1.0023099585458647E-3</v>
      </c>
      <c r="C41" s="606">
        <v>1.0000000000000001E+50</v>
      </c>
      <c r="D41" s="607">
        <v>3341.7932400396658</v>
      </c>
      <c r="E41" s="610">
        <v>1.0000000000000001E+50</v>
      </c>
      <c r="F41" s="611">
        <v>1.0000000000000001E+50</v>
      </c>
      <c r="G41" s="610">
        <v>1.0000000000000001E+50</v>
      </c>
      <c r="H41" s="610">
        <v>1.0000000000000001E+50</v>
      </c>
      <c r="I41" s="610">
        <v>735.19450937757279</v>
      </c>
      <c r="J41" s="610">
        <v>1.0000000000000001E+50</v>
      </c>
      <c r="K41" s="610">
        <v>1.0000000000000001E+50</v>
      </c>
      <c r="L41" s="611">
        <v>73.5194472390219</v>
      </c>
      <c r="M41" s="610">
        <v>1.0000000000000001E+50</v>
      </c>
      <c r="N41" s="611">
        <v>1.0000000000000001E+50</v>
      </c>
      <c r="O41" s="610">
        <v>1.0000000000000001E+50</v>
      </c>
      <c r="P41" s="610">
        <v>1.0000000000000001E+50</v>
      </c>
      <c r="Q41" s="610">
        <v>1.0000000000000001E+50</v>
      </c>
      <c r="R41" s="610">
        <v>1.0000000000000001E+50</v>
      </c>
      <c r="S41" s="610">
        <v>1.0000000000000001E+50</v>
      </c>
      <c r="T41" s="610">
        <v>1.0000000000000001E+50</v>
      </c>
      <c r="U41" s="610">
        <v>1.0000000000000001E+50</v>
      </c>
      <c r="V41" s="610">
        <v>0.73579309135139992</v>
      </c>
      <c r="W41" s="610">
        <v>1.0000000000000001E+50</v>
      </c>
      <c r="X41" s="610">
        <v>1.0000000000000001E+50</v>
      </c>
      <c r="Y41" s="610">
        <v>1.0000000000000001E+50</v>
      </c>
      <c r="Z41" s="610">
        <v>1.0000000000000001E+50</v>
      </c>
      <c r="AA41" s="626">
        <v>1.0000000000000001E+50</v>
      </c>
      <c r="AB41" s="610">
        <v>57798.31083242211</v>
      </c>
      <c r="AC41" s="626">
        <v>5.0000001040681919E-4</v>
      </c>
      <c r="AD41" s="626">
        <v>8.9021369567871098E-4</v>
      </c>
      <c r="AE41" s="620">
        <v>1.3902136994215957E-3</v>
      </c>
      <c r="AF41" s="627">
        <v>2.3912748697525101E-3</v>
      </c>
      <c r="AG41" s="601">
        <f>Decap_Selection!$E$23</f>
        <v>0.08</v>
      </c>
      <c r="AH41" s="602"/>
      <c r="AI41" s="602"/>
      <c r="AJ41" s="602"/>
    </row>
    <row r="42" spans="1:36" s="22" customFormat="1">
      <c r="A42" s="597">
        <f t="shared" si="0"/>
        <v>1104.0808032</v>
      </c>
      <c r="B42" s="607">
        <v>1.0024031690000891E-3</v>
      </c>
      <c r="C42" s="606">
        <v>1.0000000000000001E+50</v>
      </c>
      <c r="D42" s="607">
        <v>3276.2678822154517</v>
      </c>
      <c r="E42" s="610">
        <v>1.0000000000000001E+50</v>
      </c>
      <c r="F42" s="611">
        <v>1.0000000000000001E+50</v>
      </c>
      <c r="G42" s="610">
        <v>1.0000000000000001E+50</v>
      </c>
      <c r="H42" s="610">
        <v>1.0000000000000001E+50</v>
      </c>
      <c r="I42" s="610">
        <v>720.77893058762277</v>
      </c>
      <c r="J42" s="610">
        <v>1.0000000000000001E+50</v>
      </c>
      <c r="K42" s="610">
        <v>1.0000000000000001E+50</v>
      </c>
      <c r="L42" s="611">
        <v>72.077889286052184</v>
      </c>
      <c r="M42" s="610">
        <v>1.0000000000000001E+50</v>
      </c>
      <c r="N42" s="611">
        <v>1.0000000000000001E+50</v>
      </c>
      <c r="O42" s="610">
        <v>1.0000000000000001E+50</v>
      </c>
      <c r="P42" s="610">
        <v>1.0000000000000001E+50</v>
      </c>
      <c r="Q42" s="610">
        <v>1.0000000000000001E+50</v>
      </c>
      <c r="R42" s="610">
        <v>1.0000000000000001E+50</v>
      </c>
      <c r="S42" s="610">
        <v>1.0000000000000001E+50</v>
      </c>
      <c r="T42" s="610">
        <v>1.0000000000000001E+50</v>
      </c>
      <c r="U42" s="610">
        <v>1.0000000000000001E+50</v>
      </c>
      <c r="V42" s="610">
        <v>0.72138947417304478</v>
      </c>
      <c r="W42" s="610">
        <v>1.0000000000000001E+50</v>
      </c>
      <c r="X42" s="610">
        <v>1.0000000000000001E+50</v>
      </c>
      <c r="Y42" s="610">
        <v>1.0000000000000001E+50</v>
      </c>
      <c r="Z42" s="610">
        <v>1.0000000000000001E+50</v>
      </c>
      <c r="AA42" s="626">
        <v>1.0000000000000001E+50</v>
      </c>
      <c r="AB42" s="610">
        <v>56665.010620021669</v>
      </c>
      <c r="AC42" s="626">
        <v>5.0000001082725468E-4</v>
      </c>
      <c r="AD42" s="626">
        <v>8.9021369567871098E-4</v>
      </c>
      <c r="AE42" s="620">
        <v>1.3902136995728083E-3</v>
      </c>
      <c r="AF42" s="627">
        <v>2.3913177343379078E-3</v>
      </c>
      <c r="AG42" s="601">
        <f>Decap_Selection!$E$23</f>
        <v>0.08</v>
      </c>
      <c r="AH42" s="602"/>
      <c r="AI42" s="602"/>
      <c r="AJ42" s="602"/>
    </row>
    <row r="43" spans="1:36" s="22" customFormat="1">
      <c r="A43" s="597">
        <f t="shared" si="0"/>
        <v>1126.1624192639999</v>
      </c>
      <c r="B43" s="607">
        <v>1.0025001359578794E-3</v>
      </c>
      <c r="C43" s="606">
        <v>1.0000000000000001E+50</v>
      </c>
      <c r="D43" s="607">
        <v>3212.0273353254402</v>
      </c>
      <c r="E43" s="610">
        <v>1.0000000000000001E+50</v>
      </c>
      <c r="F43" s="611">
        <v>1.0000000000000001E+50</v>
      </c>
      <c r="G43" s="610">
        <v>1.0000000000000001E+50</v>
      </c>
      <c r="H43" s="610">
        <v>1.0000000000000001E+50</v>
      </c>
      <c r="I43" s="610">
        <v>706.64601020182431</v>
      </c>
      <c r="J43" s="610">
        <v>1.0000000000000001E+50</v>
      </c>
      <c r="K43" s="610">
        <v>1.0000000000000001E+50</v>
      </c>
      <c r="L43" s="611">
        <v>70.664597172018162</v>
      </c>
      <c r="M43" s="610">
        <v>1.0000000000000001E+50</v>
      </c>
      <c r="N43" s="611">
        <v>1.0000000000000001E+50</v>
      </c>
      <c r="O43" s="610">
        <v>1.0000000000000001E+50</v>
      </c>
      <c r="P43" s="610">
        <v>1.0000000000000001E+50</v>
      </c>
      <c r="Q43" s="610">
        <v>1.0000000000000001E+50</v>
      </c>
      <c r="R43" s="610">
        <v>1.0000000000000001E+50</v>
      </c>
      <c r="S43" s="610">
        <v>1.0000000000000001E+50</v>
      </c>
      <c r="T43" s="610">
        <v>1.0000000000000001E+50</v>
      </c>
      <c r="U43" s="610">
        <v>1.0000000000000001E+50</v>
      </c>
      <c r="V43" s="610">
        <v>0.70726875401800016</v>
      </c>
      <c r="W43" s="610">
        <v>1.0000000000000001E+50</v>
      </c>
      <c r="X43" s="610">
        <v>1.0000000000000001E+50</v>
      </c>
      <c r="Y43" s="610">
        <v>1.0000000000000001E+50</v>
      </c>
      <c r="Z43" s="610">
        <v>1.0000000000000001E+50</v>
      </c>
      <c r="AA43" s="626">
        <v>1.0000000000000001E+50</v>
      </c>
      <c r="AB43" s="610">
        <v>55553.931980413407</v>
      </c>
      <c r="AC43" s="626">
        <v>5.0000001126467573E-4</v>
      </c>
      <c r="AD43" s="626">
        <v>8.9021369567871098E-4</v>
      </c>
      <c r="AE43" s="620">
        <v>1.3902136997301299E-3</v>
      </c>
      <c r="AF43" s="627">
        <v>2.391362330087942E-3</v>
      </c>
      <c r="AG43" s="601">
        <f>Decap_Selection!$E$23</f>
        <v>0.08</v>
      </c>
      <c r="AH43" s="602"/>
      <c r="AI43" s="602"/>
      <c r="AJ43" s="602"/>
    </row>
    <row r="44" spans="1:36" s="22" customFormat="1">
      <c r="A44" s="597">
        <f t="shared" si="0"/>
        <v>1148.68566764928</v>
      </c>
      <c r="B44" s="607">
        <v>1.0026010104265941E-3</v>
      </c>
      <c r="C44" s="606">
        <v>1.0000000000000001E+50</v>
      </c>
      <c r="D44" s="607">
        <v>3149.0464069983009</v>
      </c>
      <c r="E44" s="610">
        <v>1.0000000000000001E+50</v>
      </c>
      <c r="F44" s="611">
        <v>1.0000000000000001E+50</v>
      </c>
      <c r="G44" s="610">
        <v>1.0000000000000001E+50</v>
      </c>
      <c r="H44" s="610">
        <v>1.0000000000000001E+50</v>
      </c>
      <c r="I44" s="610">
        <v>692.79020589845823</v>
      </c>
      <c r="J44" s="610">
        <v>1.0000000000000001E+50</v>
      </c>
      <c r="K44" s="610">
        <v>1.0000000000000001E+50</v>
      </c>
      <c r="L44" s="611">
        <v>69.279016664718256</v>
      </c>
      <c r="M44" s="610">
        <v>1.0000000000000001E+50</v>
      </c>
      <c r="N44" s="611">
        <v>1.0000000000000001E+50</v>
      </c>
      <c r="O44" s="610">
        <v>1.0000000000000001E+50</v>
      </c>
      <c r="P44" s="610">
        <v>1.0000000000000001E+50</v>
      </c>
      <c r="Q44" s="610">
        <v>1.0000000000000001E+50</v>
      </c>
      <c r="R44" s="610">
        <v>1.0000000000000001E+50</v>
      </c>
      <c r="S44" s="610">
        <v>1.0000000000000001E+50</v>
      </c>
      <c r="T44" s="610">
        <v>1.0000000000000001E+50</v>
      </c>
      <c r="U44" s="610">
        <v>1.0000000000000001E+50</v>
      </c>
      <c r="V44" s="610">
        <v>0.69342539329947883</v>
      </c>
      <c r="W44" s="610">
        <v>1.0000000000000001E+50</v>
      </c>
      <c r="X44" s="610">
        <v>1.0000000000000001E+50</v>
      </c>
      <c r="Y44" s="610">
        <v>1.0000000000000001E+50</v>
      </c>
      <c r="Z44" s="610">
        <v>1.0000000000000001E+50</v>
      </c>
      <c r="AA44" s="626">
        <v>1.0000000000000001E+50</v>
      </c>
      <c r="AB44" s="610">
        <v>54464.639196483738</v>
      </c>
      <c r="AC44" s="626">
        <v>5.0000001171976861E-4</v>
      </c>
      <c r="AD44" s="626">
        <v>8.9021369567871098E-4</v>
      </c>
      <c r="AE44" s="620">
        <v>1.3902136998938071E-3</v>
      </c>
      <c r="AF44" s="627">
        <v>2.3914087268950969E-3</v>
      </c>
      <c r="AG44" s="601">
        <f>Decap_Selection!$E$23</f>
        <v>0.08</v>
      </c>
      <c r="AH44" s="602"/>
      <c r="AI44" s="602"/>
      <c r="AJ44" s="602"/>
    </row>
    <row r="45" spans="1:36" s="22" customFormat="1">
      <c r="A45" s="597">
        <f t="shared" si="0"/>
        <v>1171.6593810022657</v>
      </c>
      <c r="B45" s="607">
        <v>1.0027059494523848E-3</v>
      </c>
      <c r="C45" s="606">
        <v>1.0000000000000001E+50</v>
      </c>
      <c r="D45" s="607">
        <v>3087.3003988307678</v>
      </c>
      <c r="E45" s="610">
        <v>1.0000000000000001E+50</v>
      </c>
      <c r="F45" s="611">
        <v>1.0000000000000001E+50</v>
      </c>
      <c r="G45" s="610">
        <v>1.0000000000000001E+50</v>
      </c>
      <c r="H45" s="610">
        <v>1.0000000000000001E+50</v>
      </c>
      <c r="I45" s="610">
        <v>679.2060840287777</v>
      </c>
      <c r="J45" s="610">
        <v>1.0000000000000001E+50</v>
      </c>
      <c r="K45" s="610">
        <v>1.0000000000000001E+50</v>
      </c>
      <c r="L45" s="611">
        <v>67.920604399247651</v>
      </c>
      <c r="M45" s="610">
        <v>1.0000000000000001E+50</v>
      </c>
      <c r="N45" s="611">
        <v>1.0000000000000001E+50</v>
      </c>
      <c r="O45" s="610">
        <v>1.0000000000000001E+50</v>
      </c>
      <c r="P45" s="610">
        <v>1.0000000000000001E+50</v>
      </c>
      <c r="Q45" s="610">
        <v>1.0000000000000001E+50</v>
      </c>
      <c r="R45" s="610">
        <v>1.0000000000000001E+50</v>
      </c>
      <c r="S45" s="610">
        <v>1.0000000000000001E+50</v>
      </c>
      <c r="T45" s="610">
        <v>1.0000000000000001E+50</v>
      </c>
      <c r="U45" s="610">
        <v>1.0000000000000001E+50</v>
      </c>
      <c r="V45" s="610">
        <v>0.67985396319608027</v>
      </c>
      <c r="W45" s="610">
        <v>1.0000000000000001E+50</v>
      </c>
      <c r="X45" s="610">
        <v>1.0000000000000001E+50</v>
      </c>
      <c r="Y45" s="610">
        <v>1.0000000000000001E+50</v>
      </c>
      <c r="Z45" s="610">
        <v>1.0000000000000001E+50</v>
      </c>
      <c r="AA45" s="626">
        <v>1.0000000000000001E+50</v>
      </c>
      <c r="AB45" s="610">
        <v>53396.705094591904</v>
      </c>
      <c r="AC45" s="626">
        <v>5.0000001219324718E-4</v>
      </c>
      <c r="AD45" s="626">
        <v>8.9021369567871098E-4</v>
      </c>
      <c r="AE45" s="620">
        <v>1.3902137000640969E-3</v>
      </c>
      <c r="AF45" s="627">
        <v>2.3914569974716748E-3</v>
      </c>
      <c r="AG45" s="601">
        <f>Decap_Selection!$E$23</f>
        <v>0.08</v>
      </c>
      <c r="AH45" s="602"/>
      <c r="AI45" s="602"/>
      <c r="AJ45" s="602"/>
    </row>
    <row r="46" spans="1:36" s="22" customFormat="1">
      <c r="A46" s="597">
        <f t="shared" si="0"/>
        <v>1195.0925686223111</v>
      </c>
      <c r="B46" s="607">
        <v>1.0028151163591042E-3</v>
      </c>
      <c r="C46" s="606">
        <v>1.0000000000000001E+50</v>
      </c>
      <c r="D46" s="607">
        <v>3026.7650967019922</v>
      </c>
      <c r="E46" s="610">
        <v>1.0000000000000001E+50</v>
      </c>
      <c r="F46" s="611">
        <v>1.0000000000000001E+50</v>
      </c>
      <c r="G46" s="610">
        <v>1.0000000000000001E+50</v>
      </c>
      <c r="H46" s="610">
        <v>1.0000000000000001E+50</v>
      </c>
      <c r="I46" s="610">
        <v>665.88831748616747</v>
      </c>
      <c r="J46" s="610">
        <v>1.0000000000000001E+50</v>
      </c>
      <c r="K46" s="610">
        <v>1.0000000000000001E+50</v>
      </c>
      <c r="L46" s="611">
        <v>66.588827664914021</v>
      </c>
      <c r="M46" s="610">
        <v>1.0000000000000001E+50</v>
      </c>
      <c r="N46" s="611">
        <v>1.0000000000000001E+50</v>
      </c>
      <c r="O46" s="610">
        <v>1.0000000000000001E+50</v>
      </c>
      <c r="P46" s="610">
        <v>1.0000000000000001E+50</v>
      </c>
      <c r="Q46" s="610">
        <v>1.0000000000000001E+50</v>
      </c>
      <c r="R46" s="610">
        <v>1.0000000000000001E+50</v>
      </c>
      <c r="S46" s="610">
        <v>1.0000000000000001E+50</v>
      </c>
      <c r="T46" s="610">
        <v>1.0000000000000001E+50</v>
      </c>
      <c r="U46" s="610">
        <v>1.0000000000000001E+50</v>
      </c>
      <c r="V46" s="610">
        <v>0.66654914152265943</v>
      </c>
      <c r="W46" s="610">
        <v>1.0000000000000001E+50</v>
      </c>
      <c r="X46" s="610">
        <v>1.0000000000000001E+50</v>
      </c>
      <c r="Y46" s="610">
        <v>1.0000000000000001E+50</v>
      </c>
      <c r="Z46" s="610">
        <v>1.0000000000000001E+50</v>
      </c>
      <c r="AA46" s="626">
        <v>1.0000000000000001E+50</v>
      </c>
      <c r="AB46" s="610">
        <v>52349.710877050878</v>
      </c>
      <c r="AC46" s="626">
        <v>5.0000001268585444E-4</v>
      </c>
      <c r="AD46" s="626">
        <v>8.9021369567871098E-4</v>
      </c>
      <c r="AE46" s="620">
        <v>1.3902137002412666E-3</v>
      </c>
      <c r="AF46" s="627">
        <v>2.3915072174633938E-3</v>
      </c>
      <c r="AG46" s="601">
        <f>Decap_Selection!$E$23</f>
        <v>0.08</v>
      </c>
      <c r="AH46" s="602"/>
      <c r="AI46" s="602"/>
      <c r="AJ46" s="602"/>
    </row>
    <row r="47" spans="1:36" s="22" customFormat="1">
      <c r="A47" s="597">
        <f t="shared" si="0"/>
        <v>1218.9944199947574</v>
      </c>
      <c r="B47" s="607">
        <v>1.0029286809964586E-3</v>
      </c>
      <c r="C47" s="606">
        <v>1.0000000000000001E+50</v>
      </c>
      <c r="D47" s="607">
        <v>2967.4167612778065</v>
      </c>
      <c r="E47" s="610">
        <v>1.0000000000000001E+50</v>
      </c>
      <c r="F47" s="611">
        <v>1.0000000000000001E+50</v>
      </c>
      <c r="G47" s="610">
        <v>1.0000000000000001E+50</v>
      </c>
      <c r="H47" s="610">
        <v>1.0000000000000001E+50</v>
      </c>
      <c r="I47" s="610">
        <v>652.83168361708113</v>
      </c>
      <c r="J47" s="610">
        <v>1.0000000000000001E+50</v>
      </c>
      <c r="K47" s="610">
        <v>1.0000000000000001E+50</v>
      </c>
      <c r="L47" s="611">
        <v>65.283164196331342</v>
      </c>
      <c r="M47" s="610">
        <v>1.0000000000000001E+50</v>
      </c>
      <c r="N47" s="611">
        <v>1.0000000000000001E+50</v>
      </c>
      <c r="O47" s="610">
        <v>1.0000000000000001E+50</v>
      </c>
      <c r="P47" s="610">
        <v>1.0000000000000001E+50</v>
      </c>
      <c r="Q47" s="610">
        <v>1.0000000000000001E+50</v>
      </c>
      <c r="R47" s="610">
        <v>1.0000000000000001E+50</v>
      </c>
      <c r="S47" s="610">
        <v>1.0000000000000001E+50</v>
      </c>
      <c r="T47" s="610">
        <v>1.0000000000000001E+50</v>
      </c>
      <c r="U47" s="610">
        <v>1.0000000000000001E+50</v>
      </c>
      <c r="V47" s="610">
        <v>0.65350571064299767</v>
      </c>
      <c r="W47" s="610">
        <v>1.0000000000000001E+50</v>
      </c>
      <c r="X47" s="610">
        <v>1.0000000000000001E+50</v>
      </c>
      <c r="Y47" s="610">
        <v>1.0000000000000001E+50</v>
      </c>
      <c r="Z47" s="610">
        <v>1.0000000000000001E+50</v>
      </c>
      <c r="AA47" s="626">
        <v>1.0000000000000001E+50</v>
      </c>
      <c r="AB47" s="610">
        <v>51323.245957893021</v>
      </c>
      <c r="AC47" s="626">
        <v>5.0000001319836299E-4</v>
      </c>
      <c r="AD47" s="626">
        <v>8.9021369567871098E-4</v>
      </c>
      <c r="AE47" s="620">
        <v>1.390213700425594E-3</v>
      </c>
      <c r="AF47" s="627">
        <v>2.3915594655675582E-3</v>
      </c>
      <c r="AG47" s="601">
        <f>Decap_Selection!$E$23</f>
        <v>0.08</v>
      </c>
      <c r="AH47" s="602"/>
      <c r="AI47" s="602"/>
      <c r="AJ47" s="602"/>
    </row>
    <row r="48" spans="1:36" s="22" customFormat="1">
      <c r="A48" s="597">
        <f t="shared" si="0"/>
        <v>1243.3743083946526</v>
      </c>
      <c r="B48" s="607">
        <v>1.0030468199977375E-3</v>
      </c>
      <c r="C48" s="606">
        <v>1.0000000000000001E+50</v>
      </c>
      <c r="D48" s="607">
        <v>2909.2321187011808</v>
      </c>
      <c r="E48" s="610">
        <v>1.0000000000000001E+50</v>
      </c>
      <c r="F48" s="611">
        <v>1.0000000000000001E+50</v>
      </c>
      <c r="G48" s="610">
        <v>1.0000000000000001E+50</v>
      </c>
      <c r="H48" s="610">
        <v>1.0000000000000001E+50</v>
      </c>
      <c r="I48" s="610">
        <v>640.0310621729426</v>
      </c>
      <c r="J48" s="610">
        <v>1.0000000000000001E+50</v>
      </c>
      <c r="K48" s="610">
        <v>1.0000000000000001E+50</v>
      </c>
      <c r="L48" s="611">
        <v>64.00310196860994</v>
      </c>
      <c r="M48" s="610">
        <v>1.0000000000000001E+50</v>
      </c>
      <c r="N48" s="611">
        <v>1.0000000000000001E+50</v>
      </c>
      <c r="O48" s="610">
        <v>1.0000000000000001E+50</v>
      </c>
      <c r="P48" s="610">
        <v>1.0000000000000001E+50</v>
      </c>
      <c r="Q48" s="610">
        <v>1.0000000000000001E+50</v>
      </c>
      <c r="R48" s="610">
        <v>1.0000000000000001E+50</v>
      </c>
      <c r="S48" s="610">
        <v>1.0000000000000001E+50</v>
      </c>
      <c r="T48" s="610">
        <v>1.0000000000000001E+50</v>
      </c>
      <c r="U48" s="610">
        <v>1.0000000000000001E+50</v>
      </c>
      <c r="V48" s="610">
        <v>0.64071855542346612</v>
      </c>
      <c r="W48" s="610">
        <v>1.0000000000000001E+50</v>
      </c>
      <c r="X48" s="610">
        <v>1.0000000000000001E+50</v>
      </c>
      <c r="Y48" s="610">
        <v>1.0000000000000001E+50</v>
      </c>
      <c r="Z48" s="610">
        <v>1.0000000000000001E+50</v>
      </c>
      <c r="AA48" s="626">
        <v>1.0000000000000001E+50</v>
      </c>
      <c r="AB48" s="610">
        <v>50316.907801855901</v>
      </c>
      <c r="AC48" s="626">
        <v>5.0000001373157676E-4</v>
      </c>
      <c r="AD48" s="626">
        <v>8.9021369567871098E-4</v>
      </c>
      <c r="AE48" s="620">
        <v>1.3902137006173679E-3</v>
      </c>
      <c r="AF48" s="627">
        <v>2.3916138236559706E-3</v>
      </c>
      <c r="AG48" s="601">
        <f>Decap_Selection!$E$23</f>
        <v>0.08</v>
      </c>
      <c r="AH48" s="602"/>
      <c r="AI48" s="602"/>
      <c r="AJ48" s="602"/>
    </row>
    <row r="49" spans="1:36" s="22" customFormat="1">
      <c r="A49" s="597">
        <f t="shared" si="0"/>
        <v>1268.2417945625457</v>
      </c>
      <c r="B49" s="607">
        <v>1.0031697170474795E-3</v>
      </c>
      <c r="C49" s="606">
        <v>1.0000000000000001E+50</v>
      </c>
      <c r="D49" s="607">
        <v>2852.1883514652209</v>
      </c>
      <c r="E49" s="610">
        <v>1.0000000000000001E+50</v>
      </c>
      <c r="F49" s="611">
        <v>1.0000000000000001E+50</v>
      </c>
      <c r="G49" s="610">
        <v>1.0000000000000001E+50</v>
      </c>
      <c r="H49" s="610">
        <v>1.0000000000000001E+50</v>
      </c>
      <c r="I49" s="610">
        <v>627.48143330220535</v>
      </c>
      <c r="J49" s="610">
        <v>1.0000000000000001E+50</v>
      </c>
      <c r="K49" s="610">
        <v>1.0000000000000001E+50</v>
      </c>
      <c r="L49" s="611">
        <v>62.748138996562531</v>
      </c>
      <c r="M49" s="610">
        <v>1.0000000000000001E+50</v>
      </c>
      <c r="N49" s="611">
        <v>1.0000000000000001E+50</v>
      </c>
      <c r="O49" s="610">
        <v>1.0000000000000001E+50</v>
      </c>
      <c r="P49" s="610">
        <v>1.0000000000000001E+50</v>
      </c>
      <c r="Q49" s="610">
        <v>1.0000000000000001E+50</v>
      </c>
      <c r="R49" s="610">
        <v>1.0000000000000001E+50</v>
      </c>
      <c r="S49" s="610">
        <v>1.0000000000000001E+50</v>
      </c>
      <c r="T49" s="610">
        <v>1.0000000000000001E+50</v>
      </c>
      <c r="U49" s="610">
        <v>1.0000000000000001E+50</v>
      </c>
      <c r="V49" s="610">
        <v>0.62818266122687061</v>
      </c>
      <c r="W49" s="610">
        <v>1.0000000000000001E+50</v>
      </c>
      <c r="X49" s="610">
        <v>1.0000000000000001E+50</v>
      </c>
      <c r="Y49" s="610">
        <v>1.0000000000000001E+50</v>
      </c>
      <c r="Z49" s="610">
        <v>1.0000000000000001E+50</v>
      </c>
      <c r="AA49" s="626">
        <v>1.0000000000000001E+50</v>
      </c>
      <c r="AB49" s="610">
        <v>49330.301766525401</v>
      </c>
      <c r="AC49" s="626">
        <v>5.0000001428633254E-4</v>
      </c>
      <c r="AD49" s="626">
        <v>8.9021369567871098E-4</v>
      </c>
      <c r="AE49" s="620">
        <v>1.3902137008168897E-3</v>
      </c>
      <c r="AF49" s="627">
        <v>2.3916703769027792E-3</v>
      </c>
      <c r="AG49" s="601">
        <f>Decap_Selection!$E$23</f>
        <v>0.08</v>
      </c>
      <c r="AH49" s="602"/>
      <c r="AI49" s="602"/>
      <c r="AJ49" s="602"/>
    </row>
    <row r="50" spans="1:36" s="22" customFormat="1">
      <c r="A50" s="597">
        <f t="shared" si="0"/>
        <v>1293.6066304537967</v>
      </c>
      <c r="B50" s="607">
        <v>1.0032975631594275E-3</v>
      </c>
      <c r="C50" s="606">
        <v>1.0000000000000001E+50</v>
      </c>
      <c r="D50" s="607">
        <v>2796.2630894651306</v>
      </c>
      <c r="E50" s="610">
        <v>1.0000000000000001E+50</v>
      </c>
      <c r="F50" s="611">
        <v>1.0000000000000001E+50</v>
      </c>
      <c r="G50" s="610">
        <v>1.0000000000000001E+50</v>
      </c>
      <c r="H50" s="610">
        <v>1.0000000000000001E+50</v>
      </c>
      <c r="I50" s="610">
        <v>615.17787558178247</v>
      </c>
      <c r="J50" s="610">
        <v>1.0000000000000001E+50</v>
      </c>
      <c r="K50" s="610">
        <v>1.0000000000000001E+50</v>
      </c>
      <c r="L50" s="611">
        <v>61.517783137847104</v>
      </c>
      <c r="M50" s="610">
        <v>1.0000000000000001E+50</v>
      </c>
      <c r="N50" s="611">
        <v>1.0000000000000001E+50</v>
      </c>
      <c r="O50" s="610">
        <v>1.0000000000000001E+50</v>
      </c>
      <c r="P50" s="610">
        <v>1.0000000000000001E+50</v>
      </c>
      <c r="Q50" s="610">
        <v>1.0000000000000001E+50</v>
      </c>
      <c r="R50" s="610">
        <v>1.0000000000000001E+50</v>
      </c>
      <c r="S50" s="610">
        <v>1.0000000000000001E+50</v>
      </c>
      <c r="T50" s="610">
        <v>1.0000000000000001E+50</v>
      </c>
      <c r="U50" s="610">
        <v>1.0000000000000001E+50</v>
      </c>
      <c r="V50" s="610">
        <v>0.61589311194569518</v>
      </c>
      <c r="W50" s="610">
        <v>1.0000000000000001E+50</v>
      </c>
      <c r="X50" s="610">
        <v>1.0000000000000001E+50</v>
      </c>
      <c r="Y50" s="610">
        <v>1.0000000000000001E+50</v>
      </c>
      <c r="Z50" s="610">
        <v>1.0000000000000001E+50</v>
      </c>
      <c r="AA50" s="626">
        <v>1.0000000000000001E+50</v>
      </c>
      <c r="AB50" s="610">
        <v>48363.040947573922</v>
      </c>
      <c r="AC50" s="626">
        <v>5.0000001486350031E-4</v>
      </c>
      <c r="AD50" s="626">
        <v>8.9021369567871098E-4</v>
      </c>
      <c r="AE50" s="620">
        <v>1.3902137010244719E-3</v>
      </c>
      <c r="AF50" s="627">
        <v>2.3917292139174549E-3</v>
      </c>
      <c r="AG50" s="601">
        <f>Decap_Selection!$E$23</f>
        <v>0.08</v>
      </c>
      <c r="AH50" s="602"/>
      <c r="AI50" s="602"/>
      <c r="AJ50" s="602"/>
    </row>
    <row r="51" spans="1:36" s="22" customFormat="1">
      <c r="A51" s="597">
        <f t="shared" si="0"/>
        <v>1319.4787630628728</v>
      </c>
      <c r="B51" s="607">
        <v>1.0034305569651583E-3</v>
      </c>
      <c r="C51" s="606">
        <v>1.0000000000000001E+50</v>
      </c>
      <c r="D51" s="607">
        <v>2741.4344012256142</v>
      </c>
      <c r="E51" s="610">
        <v>1.0000000000000001E+50</v>
      </c>
      <c r="F51" s="611">
        <v>1.0000000000000001E+50</v>
      </c>
      <c r="G51" s="610">
        <v>1.0000000000000001E+50</v>
      </c>
      <c r="H51" s="610">
        <v>1.0000000000000001E+50</v>
      </c>
      <c r="I51" s="610">
        <v>603.11556408707804</v>
      </c>
      <c r="J51" s="610">
        <v>1.0000000000000001E+50</v>
      </c>
      <c r="K51" s="610">
        <v>1.0000000000000001E+50</v>
      </c>
      <c r="L51" s="611">
        <v>60.311551899970027</v>
      </c>
      <c r="M51" s="610">
        <v>1.0000000000000001E+50</v>
      </c>
      <c r="N51" s="611">
        <v>1.0000000000000001E+50</v>
      </c>
      <c r="O51" s="610">
        <v>1.0000000000000001E+50</v>
      </c>
      <c r="P51" s="610">
        <v>1.0000000000000001E+50</v>
      </c>
      <c r="Q51" s="610">
        <v>1.0000000000000001E+50</v>
      </c>
      <c r="R51" s="610">
        <v>1.0000000000000001E+50</v>
      </c>
      <c r="S51" s="610">
        <v>1.0000000000000001E+50</v>
      </c>
      <c r="T51" s="610">
        <v>1.0000000000000001E+50</v>
      </c>
      <c r="U51" s="610">
        <v>1.0000000000000001E+50</v>
      </c>
      <c r="V51" s="610">
        <v>0.60384508807396953</v>
      </c>
      <c r="W51" s="610">
        <v>1.0000000000000001E+50</v>
      </c>
      <c r="X51" s="610">
        <v>1.0000000000000001E+50</v>
      </c>
      <c r="Y51" s="610">
        <v>1.0000000000000001E+50</v>
      </c>
      <c r="Z51" s="610">
        <v>1.0000000000000001E+50</v>
      </c>
      <c r="AA51" s="626">
        <v>1.0000000000000001E+50</v>
      </c>
      <c r="AB51" s="610">
        <v>47414.746027033252</v>
      </c>
      <c r="AC51" s="626">
        <v>5.0000001546398568E-4</v>
      </c>
      <c r="AD51" s="626">
        <v>8.9021369567871098E-4</v>
      </c>
      <c r="AE51" s="620">
        <v>1.3902137012404409E-3</v>
      </c>
      <c r="AF51" s="627">
        <v>2.3917904268831122E-3</v>
      </c>
      <c r="AG51" s="601">
        <f>Decap_Selection!$E$23</f>
        <v>0.08</v>
      </c>
      <c r="AH51" s="602"/>
      <c r="AI51" s="602"/>
      <c r="AJ51" s="602"/>
    </row>
    <row r="52" spans="1:36" s="22" customFormat="1">
      <c r="A52" s="597">
        <f t="shared" si="0"/>
        <v>1345.8683383241303</v>
      </c>
      <c r="B52" s="607">
        <v>1.0035689050137636E-3</v>
      </c>
      <c r="C52" s="606">
        <v>1.0000000000000001E+50</v>
      </c>
      <c r="D52" s="607">
        <v>2687.6807853003047</v>
      </c>
      <c r="E52" s="610">
        <v>1.0000000000000001E+50</v>
      </c>
      <c r="F52" s="611">
        <v>1.0000000000000001E+50</v>
      </c>
      <c r="G52" s="610">
        <v>1.0000000000000001E+50</v>
      </c>
      <c r="H52" s="610">
        <v>1.0000000000000001E+50</v>
      </c>
      <c r="I52" s="610">
        <v>591.28976849985884</v>
      </c>
      <c r="J52" s="610">
        <v>1.0000000000000001E+50</v>
      </c>
      <c r="K52" s="610">
        <v>1.0000000000000001E+50</v>
      </c>
      <c r="L52" s="611">
        <v>59.12897225107335</v>
      </c>
      <c r="M52" s="610">
        <v>1.0000000000000001E+50</v>
      </c>
      <c r="N52" s="611">
        <v>1.0000000000000001E+50</v>
      </c>
      <c r="O52" s="610">
        <v>1.0000000000000001E+50</v>
      </c>
      <c r="P52" s="610">
        <v>1.0000000000000001E+50</v>
      </c>
      <c r="Q52" s="610">
        <v>1.0000000000000001E+50</v>
      </c>
      <c r="R52" s="610">
        <v>1.0000000000000001E+50</v>
      </c>
      <c r="S52" s="610">
        <v>1.0000000000000001E+50</v>
      </c>
      <c r="T52" s="610">
        <v>1.0000000000000001E+50</v>
      </c>
      <c r="U52" s="610">
        <v>1.0000000000000001E+50</v>
      </c>
      <c r="V52" s="610">
        <v>0.5920338648170056</v>
      </c>
      <c r="W52" s="610">
        <v>1.0000000000000001E+50</v>
      </c>
      <c r="X52" s="610">
        <v>1.0000000000000001E+50</v>
      </c>
      <c r="Y52" s="610">
        <v>1.0000000000000001E+50</v>
      </c>
      <c r="Z52" s="610">
        <v>1.0000000000000001E+50</v>
      </c>
      <c r="AA52" s="626">
        <v>1.0000000000000001E+50</v>
      </c>
      <c r="AB52" s="610">
        <v>46485.045124542412</v>
      </c>
      <c r="AC52" s="626">
        <v>5.0000001608873073E-4</v>
      </c>
      <c r="AD52" s="626">
        <v>8.9021369567871098E-4</v>
      </c>
      <c r="AE52" s="620">
        <v>1.3902137014651346E-3</v>
      </c>
      <c r="AF52" s="627">
        <v>2.3918541117003674E-3</v>
      </c>
      <c r="AG52" s="601">
        <f>Decap_Selection!$E$23</f>
        <v>0.08</v>
      </c>
      <c r="AH52" s="602"/>
      <c r="AI52" s="602"/>
      <c r="AJ52" s="602"/>
    </row>
    <row r="53" spans="1:36" s="22" customFormat="1">
      <c r="A53" s="597">
        <f t="shared" si="0"/>
        <v>1372.785705090613</v>
      </c>
      <c r="B53" s="607">
        <v>1.0037128220829849E-3</v>
      </c>
      <c r="C53" s="606">
        <v>1.0000000000000001E+50</v>
      </c>
      <c r="D53" s="607">
        <v>2634.9811618398189</v>
      </c>
      <c r="E53" s="610">
        <v>1.0000000000000001E+50</v>
      </c>
      <c r="F53" s="611">
        <v>1.0000000000000001E+50</v>
      </c>
      <c r="G53" s="610">
        <v>1.0000000000000001E+50</v>
      </c>
      <c r="H53" s="610">
        <v>1.0000000000000001E+50</v>
      </c>
      <c r="I53" s="610">
        <v>579.69585125322772</v>
      </c>
      <c r="J53" s="610">
        <v>1.0000000000000001E+50</v>
      </c>
      <c r="K53" s="610">
        <v>1.0000000000000001E+50</v>
      </c>
      <c r="L53" s="611">
        <v>57.969580434431968</v>
      </c>
      <c r="M53" s="610">
        <v>1.0000000000000001E+50</v>
      </c>
      <c r="N53" s="611">
        <v>1.0000000000000001E+50</v>
      </c>
      <c r="O53" s="610">
        <v>1.0000000000000001E+50</v>
      </c>
      <c r="P53" s="610">
        <v>1.0000000000000001E+50</v>
      </c>
      <c r="Q53" s="610">
        <v>1.0000000000000001E+50</v>
      </c>
      <c r="R53" s="610">
        <v>1.0000000000000001E+50</v>
      </c>
      <c r="S53" s="610">
        <v>1.0000000000000001E+50</v>
      </c>
      <c r="T53" s="610">
        <v>1.0000000000000001E+50</v>
      </c>
      <c r="U53" s="610">
        <v>1.0000000000000001E+50</v>
      </c>
      <c r="V53" s="610">
        <v>0.58045481023825873</v>
      </c>
      <c r="W53" s="610">
        <v>1.0000000000000001E+50</v>
      </c>
      <c r="X53" s="610">
        <v>1.0000000000000001E+50</v>
      </c>
      <c r="Y53" s="610">
        <v>1.0000000000000001E+50</v>
      </c>
      <c r="Z53" s="610">
        <v>1.0000000000000001E+50</v>
      </c>
      <c r="AA53" s="626">
        <v>1.0000000000000001E+50</v>
      </c>
      <c r="AB53" s="610">
        <v>45573.573651512168</v>
      </c>
      <c r="AC53" s="626">
        <v>5.0000001673871546E-4</v>
      </c>
      <c r="AD53" s="626">
        <v>8.9021369567871098E-4</v>
      </c>
      <c r="AE53" s="620">
        <v>1.3902137016989062E-3</v>
      </c>
      <c r="AF53" s="627">
        <v>2.3919203681369797E-3</v>
      </c>
      <c r="AG53" s="601">
        <f>Decap_Selection!$E$23</f>
        <v>0.08</v>
      </c>
      <c r="AH53" s="602"/>
      <c r="AI53" s="602"/>
      <c r="AJ53" s="602"/>
    </row>
    <row r="54" spans="1:36" s="22" customFormat="1">
      <c r="A54" s="597">
        <f t="shared" si="0"/>
        <v>1400.2414191924252</v>
      </c>
      <c r="B54" s="607">
        <v>1.0038625315022104E-3</v>
      </c>
      <c r="C54" s="606">
        <v>1.0000000000000001E+50</v>
      </c>
      <c r="D54" s="607">
        <v>2583.314864325152</v>
      </c>
      <c r="E54" s="610">
        <v>1.0000000000000001E+50</v>
      </c>
      <c r="F54" s="611">
        <v>1.0000000000000001E+50</v>
      </c>
      <c r="G54" s="610">
        <v>1.0000000000000001E+50</v>
      </c>
      <c r="H54" s="610">
        <v>1.0000000000000001E+50</v>
      </c>
      <c r="I54" s="610">
        <v>568.32926571297037</v>
      </c>
      <c r="J54" s="610">
        <v>1.0000000000000001E+50</v>
      </c>
      <c r="K54" s="610">
        <v>1.0000000000000001E+50</v>
      </c>
      <c r="L54" s="611">
        <v>56.83292178658845</v>
      </c>
      <c r="M54" s="610">
        <v>1.0000000000000001E+50</v>
      </c>
      <c r="N54" s="611">
        <v>1.0000000000000001E+50</v>
      </c>
      <c r="O54" s="610">
        <v>1.0000000000000001E+50</v>
      </c>
      <c r="P54" s="610">
        <v>1.0000000000000001E+50</v>
      </c>
      <c r="Q54" s="610">
        <v>1.0000000000000001E+50</v>
      </c>
      <c r="R54" s="610">
        <v>1.0000000000000001E+50</v>
      </c>
      <c r="S54" s="610">
        <v>1.0000000000000001E+50</v>
      </c>
      <c r="T54" s="610">
        <v>1.0000000000000001E+50</v>
      </c>
      <c r="U54" s="610">
        <v>1.0000000000000001E+50</v>
      </c>
      <c r="V54" s="610">
        <v>0.56910338344258793</v>
      </c>
      <c r="W54" s="610">
        <v>1.0000000000000001E+50</v>
      </c>
      <c r="X54" s="610">
        <v>1.0000000000000001E+50</v>
      </c>
      <c r="Y54" s="610">
        <v>1.0000000000000001E+50</v>
      </c>
      <c r="Z54" s="610">
        <v>1.0000000000000001E+50</v>
      </c>
      <c r="AA54" s="626">
        <v>1.0000000000000001E+50</v>
      </c>
      <c r="AB54" s="610">
        <v>44679.974168149187</v>
      </c>
      <c r="AC54" s="626">
        <v>5.0000001741495957E-4</v>
      </c>
      <c r="AD54" s="626">
        <v>8.9021369567871098E-4</v>
      </c>
      <c r="AE54" s="620">
        <v>1.390213701942122E-3</v>
      </c>
      <c r="AF54" s="627">
        <v>2.3919892999834796E-3</v>
      </c>
      <c r="AG54" s="601">
        <f>Decap_Selection!$E$23</f>
        <v>0.08</v>
      </c>
      <c r="AH54" s="602"/>
      <c r="AI54" s="602"/>
      <c r="AJ54" s="602"/>
    </row>
    <row r="55" spans="1:36" s="22" customFormat="1">
      <c r="A55" s="597">
        <f t="shared" si="0"/>
        <v>1428.2462475762736</v>
      </c>
      <c r="B55" s="607">
        <v>1.0040182654877598E-3</v>
      </c>
      <c r="C55" s="606">
        <v>1.0000000000000001E+50</v>
      </c>
      <c r="D55" s="607">
        <v>2532.6616314631628</v>
      </c>
      <c r="E55" s="610">
        <v>1.0000000000000001E+50</v>
      </c>
      <c r="F55" s="611">
        <v>1.0000000000000001E+50</v>
      </c>
      <c r="G55" s="610">
        <v>1.0000000000000001E+50</v>
      </c>
      <c r="H55" s="610">
        <v>1.0000000000000001E+50</v>
      </c>
      <c r="I55" s="610">
        <v>557.18555439456156</v>
      </c>
      <c r="J55" s="610">
        <v>1.0000000000000001E+50</v>
      </c>
      <c r="K55" s="610">
        <v>1.0000000000000001E+50</v>
      </c>
      <c r="L55" s="611">
        <v>55.718550559053384</v>
      </c>
      <c r="M55" s="610">
        <v>1.0000000000000001E+50</v>
      </c>
      <c r="N55" s="611">
        <v>1.0000000000000001E+50</v>
      </c>
      <c r="O55" s="610">
        <v>1.0000000000000001E+50</v>
      </c>
      <c r="P55" s="610">
        <v>1.0000000000000001E+50</v>
      </c>
      <c r="Q55" s="610">
        <v>1.0000000000000001E+50</v>
      </c>
      <c r="R55" s="610">
        <v>1.0000000000000001E+50</v>
      </c>
      <c r="S55" s="610">
        <v>1.0000000000000001E+50</v>
      </c>
      <c r="T55" s="610">
        <v>1.0000000000000001E+50</v>
      </c>
      <c r="U55" s="610">
        <v>1.0000000000000001E+50</v>
      </c>
      <c r="V55" s="610">
        <v>0.55797513279520117</v>
      </c>
      <c r="W55" s="610">
        <v>1.0000000000000001E+50</v>
      </c>
      <c r="X55" s="610">
        <v>1.0000000000000001E+50</v>
      </c>
      <c r="Y55" s="610">
        <v>1.0000000000000001E+50</v>
      </c>
      <c r="Z55" s="610">
        <v>1.0000000000000001E+50</v>
      </c>
      <c r="AA55" s="626">
        <v>1.0000000000000001E+50</v>
      </c>
      <c r="AB55" s="610">
        <v>43803.896243283525</v>
      </c>
      <c r="AC55" s="626">
        <v>5.0000001811852384E-4</v>
      </c>
      <c r="AD55" s="626">
        <v>8.9021369567871098E-4</v>
      </c>
      <c r="AE55" s="620">
        <v>1.3902137021951639E-3</v>
      </c>
      <c r="AF55" s="627">
        <v>2.3920610152150454E-3</v>
      </c>
      <c r="AG55" s="601">
        <f>Decap_Selection!$E$23</f>
        <v>0.08</v>
      </c>
      <c r="AH55" s="602"/>
      <c r="AI55" s="602"/>
      <c r="AJ55" s="602"/>
    </row>
    <row r="56" spans="1:36" s="22" customFormat="1">
      <c r="A56" s="597">
        <f t="shared" si="0"/>
        <v>1456.811172527799</v>
      </c>
      <c r="B56" s="607">
        <v>1.0041802654908851E-3</v>
      </c>
      <c r="C56" s="606">
        <v>1.0000000000000001E+50</v>
      </c>
      <c r="D56" s="607">
        <v>2483.0015992409617</v>
      </c>
      <c r="E56" s="610">
        <v>1.0000000000000001E+50</v>
      </c>
      <c r="F56" s="611">
        <v>1.0000000000000001E+50</v>
      </c>
      <c r="G56" s="610">
        <v>1.0000000000000001E+50</v>
      </c>
      <c r="H56" s="610">
        <v>1.0000000000000001E+50</v>
      </c>
      <c r="I56" s="610">
        <v>546.26034721513054</v>
      </c>
      <c r="J56" s="610">
        <v>1.0000000000000001E+50</v>
      </c>
      <c r="K56" s="610">
        <v>1.0000000000000001E+50</v>
      </c>
      <c r="L56" s="611">
        <v>54.626029743502237</v>
      </c>
      <c r="M56" s="610">
        <v>1.0000000000000001E+50</v>
      </c>
      <c r="N56" s="611">
        <v>1.0000000000000001E+50</v>
      </c>
      <c r="O56" s="610">
        <v>1.0000000000000001E+50</v>
      </c>
      <c r="P56" s="610">
        <v>1.0000000000000001E+50</v>
      </c>
      <c r="Q56" s="610">
        <v>1.0000000000000001E+50</v>
      </c>
      <c r="R56" s="610">
        <v>1.0000000000000001E+50</v>
      </c>
      <c r="S56" s="610">
        <v>1.0000000000000001E+50</v>
      </c>
      <c r="T56" s="610">
        <v>1.0000000000000001E+50</v>
      </c>
      <c r="U56" s="610">
        <v>1.0000000000000001E+50</v>
      </c>
      <c r="V56" s="610">
        <v>0.54706569417558348</v>
      </c>
      <c r="W56" s="610">
        <v>1.0000000000000001E+50</v>
      </c>
      <c r="X56" s="610">
        <v>1.0000000000000001E+50</v>
      </c>
      <c r="Y56" s="610">
        <v>1.0000000000000001E+50</v>
      </c>
      <c r="Z56" s="610">
        <v>1.0000000000000001E+50</v>
      </c>
      <c r="AA56" s="626">
        <v>1.0000000000000001E+50</v>
      </c>
      <c r="AB56" s="610">
        <v>42944.996316944635</v>
      </c>
      <c r="AC56" s="626">
        <v>5.0000001885051231E-4</v>
      </c>
      <c r="AD56" s="626">
        <v>8.9021369567871098E-4</v>
      </c>
      <c r="AE56" s="620">
        <v>1.3902137024584286E-3</v>
      </c>
      <c r="AF56" s="627">
        <v>2.3921356261598602E-3</v>
      </c>
      <c r="AG56" s="601">
        <f>Decap_Selection!$E$23</f>
        <v>0.08</v>
      </c>
      <c r="AH56" s="602"/>
      <c r="AI56" s="602"/>
      <c r="AJ56" s="602"/>
    </row>
    <row r="57" spans="1:36" s="22" customFormat="1">
      <c r="A57" s="597">
        <f t="shared" si="0"/>
        <v>1485.947395978355</v>
      </c>
      <c r="B57" s="607">
        <v>1.0043487825589469E-3</v>
      </c>
      <c r="C57" s="606">
        <v>1.0000000000000001E+50</v>
      </c>
      <c r="D57" s="607">
        <v>2434.3152931361114</v>
      </c>
      <c r="E57" s="610">
        <v>1.0000000000000001E+50</v>
      </c>
      <c r="F57" s="611">
        <v>1.0000000000000001E+50</v>
      </c>
      <c r="G57" s="610">
        <v>1.0000000000000001E+50</v>
      </c>
      <c r="H57" s="610">
        <v>1.0000000000000001E+50</v>
      </c>
      <c r="I57" s="610">
        <v>535.54935977970581</v>
      </c>
      <c r="J57" s="610">
        <v>1.0000000000000001E+50</v>
      </c>
      <c r="K57" s="610">
        <v>1.0000000000000001E+50</v>
      </c>
      <c r="L57" s="611">
        <v>53.554930900399562</v>
      </c>
      <c r="M57" s="610">
        <v>1.0000000000000001E+50</v>
      </c>
      <c r="N57" s="611">
        <v>1.0000000000000001E+50</v>
      </c>
      <c r="O57" s="610">
        <v>1.0000000000000001E+50</v>
      </c>
      <c r="P57" s="610">
        <v>1.0000000000000001E+50</v>
      </c>
      <c r="Q57" s="610">
        <v>1.0000000000000001E+50</v>
      </c>
      <c r="R57" s="610">
        <v>1.0000000000000001E+50</v>
      </c>
      <c r="S57" s="610">
        <v>1.0000000000000001E+50</v>
      </c>
      <c r="T57" s="610">
        <v>1.0000000000000001E+50</v>
      </c>
      <c r="U57" s="610">
        <v>1.0000000000000001E+50</v>
      </c>
      <c r="V57" s="610">
        <v>0.53637078926572923</v>
      </c>
      <c r="W57" s="610">
        <v>1.0000000000000001E+50</v>
      </c>
      <c r="X57" s="610">
        <v>1.0000000000000001E+50</v>
      </c>
      <c r="Y57" s="610">
        <v>1.0000000000000001E+50</v>
      </c>
      <c r="Z57" s="610">
        <v>1.0000000000000001E+50</v>
      </c>
      <c r="AA57" s="626">
        <v>1.0000000000000001E+50</v>
      </c>
      <c r="AB57" s="610">
        <v>42102.937565631997</v>
      </c>
      <c r="AC57" s="626">
        <v>5.0000001961207294E-4</v>
      </c>
      <c r="AD57" s="626">
        <v>8.9021369567871098E-4</v>
      </c>
      <c r="AE57" s="620">
        <v>1.3902137027323293E-3</v>
      </c>
      <c r="AF57" s="627">
        <v>2.3922132496742156E-3</v>
      </c>
      <c r="AG57" s="601">
        <f>Decap_Selection!$E$23</f>
        <v>0.08</v>
      </c>
      <c r="AH57" s="602"/>
      <c r="AI57" s="602"/>
      <c r="AJ57" s="602"/>
    </row>
    <row r="58" spans="1:36" s="22" customFormat="1">
      <c r="A58" s="597">
        <f t="shared" si="0"/>
        <v>1515.6663438979222</v>
      </c>
      <c r="B58" s="607">
        <v>1.0045240777102138E-3</v>
      </c>
      <c r="C58" s="606">
        <v>1.0000000000000001E+50</v>
      </c>
      <c r="D58" s="607">
        <v>2386.5836204795496</v>
      </c>
      <c r="E58" s="610">
        <v>1.0000000000000001E+50</v>
      </c>
      <c r="F58" s="611">
        <v>1.0000000000000001E+50</v>
      </c>
      <c r="G58" s="610">
        <v>1.0000000000000001E+50</v>
      </c>
      <c r="H58" s="610">
        <v>1.0000000000000001E+50</v>
      </c>
      <c r="I58" s="610">
        <v>525.04839170105731</v>
      </c>
      <c r="J58" s="610">
        <v>1.0000000000000001E+50</v>
      </c>
      <c r="K58" s="610">
        <v>1.0000000000000001E+50</v>
      </c>
      <c r="L58" s="611">
        <v>52.5048339909833</v>
      </c>
      <c r="M58" s="610">
        <v>1.0000000000000001E+50</v>
      </c>
      <c r="N58" s="611">
        <v>1.0000000000000001E+50</v>
      </c>
      <c r="O58" s="610">
        <v>1.0000000000000001E+50</v>
      </c>
      <c r="P58" s="610">
        <v>1.0000000000000001E+50</v>
      </c>
      <c r="Q58" s="610">
        <v>1.0000000000000001E+50</v>
      </c>
      <c r="R58" s="610">
        <v>1.0000000000000001E+50</v>
      </c>
      <c r="S58" s="610">
        <v>1.0000000000000001E+50</v>
      </c>
      <c r="T58" s="610">
        <v>1.0000000000000001E+50</v>
      </c>
      <c r="U58" s="610">
        <v>1.0000000000000001E+50</v>
      </c>
      <c r="V58" s="610">
        <v>0.5258862238719948</v>
      </c>
      <c r="W58" s="610">
        <v>1.0000000000000001E+50</v>
      </c>
      <c r="X58" s="610">
        <v>1.0000000000000001E+50</v>
      </c>
      <c r="Y58" s="610">
        <v>1.0000000000000001E+50</v>
      </c>
      <c r="Z58" s="610">
        <v>1.0000000000000001E+50</v>
      </c>
      <c r="AA58" s="626">
        <v>1.0000000000000001E+50</v>
      </c>
      <c r="AB58" s="610">
        <v>41277.389770227448</v>
      </c>
      <c r="AC58" s="626">
        <v>5.0000002040440062E-4</v>
      </c>
      <c r="AD58" s="626">
        <v>8.9021369567871098E-4</v>
      </c>
      <c r="AE58" s="620">
        <v>1.3902137030172954E-3</v>
      </c>
      <c r="AF58" s="627">
        <v>2.3922940073246228E-3</v>
      </c>
      <c r="AG58" s="601">
        <f>Decap_Selection!$E$23</f>
        <v>0.08</v>
      </c>
      <c r="AH58" s="602"/>
      <c r="AI58" s="602"/>
      <c r="AJ58" s="602"/>
    </row>
    <row r="59" spans="1:36" s="22" customFormat="1">
      <c r="A59" s="597">
        <f t="shared" si="0"/>
        <v>1545.9796707758805</v>
      </c>
      <c r="B59" s="607">
        <v>1.0047064223227687E-3</v>
      </c>
      <c r="C59" s="606">
        <v>1.0000000000000001E+50</v>
      </c>
      <c r="D59" s="607">
        <v>2339.7878629682727</v>
      </c>
      <c r="E59" s="610">
        <v>1.0000000000000001E+50</v>
      </c>
      <c r="F59" s="611">
        <v>1.0000000000000001E+50</v>
      </c>
      <c r="G59" s="610">
        <v>1.0000000000000001E+50</v>
      </c>
      <c r="H59" s="610">
        <v>1.0000000000000001E+50</v>
      </c>
      <c r="I59" s="610">
        <v>514.75332495248779</v>
      </c>
      <c r="J59" s="610">
        <v>1.0000000000000001E+50</v>
      </c>
      <c r="K59" s="610">
        <v>1.0000000000000001E+50</v>
      </c>
      <c r="L59" s="611">
        <v>51.475327212543881</v>
      </c>
      <c r="M59" s="610">
        <v>1.0000000000000001E+50</v>
      </c>
      <c r="N59" s="611">
        <v>1.0000000000000001E+50</v>
      </c>
      <c r="O59" s="610">
        <v>1.0000000000000001E+50</v>
      </c>
      <c r="P59" s="610">
        <v>1.0000000000000001E+50</v>
      </c>
      <c r="Q59" s="610">
        <v>1.0000000000000001E+50</v>
      </c>
      <c r="R59" s="610">
        <v>1.0000000000000001E+50</v>
      </c>
      <c r="S59" s="610">
        <v>1.0000000000000001E+50</v>
      </c>
      <c r="T59" s="610">
        <v>1.0000000000000001E+50</v>
      </c>
      <c r="U59" s="610">
        <v>1.0000000000000001E+50</v>
      </c>
      <c r="V59" s="610">
        <v>0.51560788627992438</v>
      </c>
      <c r="W59" s="610">
        <v>1.0000000000000001E+50</v>
      </c>
      <c r="X59" s="610">
        <v>1.0000000000000001E+50</v>
      </c>
      <c r="Y59" s="610">
        <v>1.0000000000000001E+50</v>
      </c>
      <c r="Z59" s="610">
        <v>1.0000000000000001E+50</v>
      </c>
      <c r="AA59" s="626">
        <v>1.0000000000000001E+50</v>
      </c>
      <c r="AB59" s="610">
        <v>40468.029186497508</v>
      </c>
      <c r="AC59" s="626">
        <v>5.000000212287384E-4</v>
      </c>
      <c r="AD59" s="626">
        <v>8.9021369567871098E-4</v>
      </c>
      <c r="AE59" s="620">
        <v>1.3902137033137741E-3</v>
      </c>
      <c r="AF59" s="627">
        <v>2.3923780255772176E-3</v>
      </c>
      <c r="AG59" s="601">
        <f>Decap_Selection!$E$23</f>
        <v>0.08</v>
      </c>
      <c r="AH59" s="602"/>
      <c r="AI59" s="602"/>
      <c r="AJ59" s="602"/>
    </row>
    <row r="60" spans="1:36" s="22" customFormat="1">
      <c r="A60" s="597">
        <f t="shared" si="0"/>
        <v>1576.8992641913983</v>
      </c>
      <c r="B60" s="607">
        <v>1.0048960985380056E-3</v>
      </c>
      <c r="C60" s="606">
        <v>1.0000000000000001E+50</v>
      </c>
      <c r="D60" s="607">
        <v>2293.9096693248271</v>
      </c>
      <c r="E60" s="610">
        <v>1.0000000000000001E+50</v>
      </c>
      <c r="F60" s="611">
        <v>1.0000000000000001E+50</v>
      </c>
      <c r="G60" s="610">
        <v>1.0000000000000001E+50</v>
      </c>
      <c r="H60" s="610">
        <v>1.0000000000000001E+50</v>
      </c>
      <c r="I60" s="610">
        <v>504.66012225291888</v>
      </c>
      <c r="J60" s="610">
        <v>1.0000000000000001E+50</v>
      </c>
      <c r="K60" s="610">
        <v>1.0000000000000001E+50</v>
      </c>
      <c r="L60" s="611">
        <v>50.466006836932912</v>
      </c>
      <c r="M60" s="610">
        <v>1.0000000000000001E+50</v>
      </c>
      <c r="N60" s="611">
        <v>1.0000000000000001E+50</v>
      </c>
      <c r="O60" s="610">
        <v>1.0000000000000001E+50</v>
      </c>
      <c r="P60" s="610">
        <v>1.0000000000000001E+50</v>
      </c>
      <c r="Q60" s="610">
        <v>1.0000000000000001E+50</v>
      </c>
      <c r="R60" s="610">
        <v>1.0000000000000001E+50</v>
      </c>
      <c r="S60" s="610">
        <v>1.0000000000000001E+50</v>
      </c>
      <c r="T60" s="610">
        <v>1.0000000000000001E+50</v>
      </c>
      <c r="U60" s="610">
        <v>1.0000000000000001E+50</v>
      </c>
      <c r="V60" s="610">
        <v>0.50553174564139414</v>
      </c>
      <c r="W60" s="610">
        <v>1.0000000000000001E+50</v>
      </c>
      <c r="X60" s="610">
        <v>1.0000000000000001E+50</v>
      </c>
      <c r="Y60" s="610">
        <v>1.0000000000000001E+50</v>
      </c>
      <c r="Z60" s="610">
        <v>1.0000000000000001E+50</v>
      </c>
      <c r="AA60" s="626">
        <v>1.0000000000000001E+50</v>
      </c>
      <c r="AB60" s="610">
        <v>39674.538418134805</v>
      </c>
      <c r="AC60" s="626">
        <v>5.0000002208637939E-4</v>
      </c>
      <c r="AD60" s="626">
        <v>8.9021369567871098E-4</v>
      </c>
      <c r="AE60" s="620">
        <v>1.3902137036222307E-3</v>
      </c>
      <c r="AF60" s="627">
        <v>2.3924654359947441E-3</v>
      </c>
      <c r="AG60" s="601">
        <f>Decap_Selection!$E$23</f>
        <v>0.08</v>
      </c>
      <c r="AH60" s="602"/>
      <c r="AI60" s="602"/>
      <c r="AJ60" s="602"/>
    </row>
    <row r="61" spans="1:36" s="22" customFormat="1">
      <c r="A61" s="597">
        <f t="shared" si="0"/>
        <v>1608.4372494752263</v>
      </c>
      <c r="B61" s="607">
        <v>1.005093399679216E-3</v>
      </c>
      <c r="C61" s="606">
        <v>1.0000000000000001E+50</v>
      </c>
      <c r="D61" s="607">
        <v>2248.9310481007246</v>
      </c>
      <c r="E61" s="610">
        <v>1.0000000000000001E+50</v>
      </c>
      <c r="F61" s="611">
        <v>1.0000000000000001E+50</v>
      </c>
      <c r="G61" s="610">
        <v>1.0000000000000001E+50</v>
      </c>
      <c r="H61" s="610">
        <v>1.0000000000000001E+50</v>
      </c>
      <c r="I61" s="610">
        <v>494.76482548364555</v>
      </c>
      <c r="J61" s="610">
        <v>1.0000000000000001E+50</v>
      </c>
      <c r="K61" s="610">
        <v>1.0000000000000001E+50</v>
      </c>
      <c r="L61" s="611">
        <v>49.476477052238401</v>
      </c>
      <c r="M61" s="610">
        <v>1.0000000000000001E+50</v>
      </c>
      <c r="N61" s="611">
        <v>1.0000000000000001E+50</v>
      </c>
      <c r="O61" s="610">
        <v>1.0000000000000001E+50</v>
      </c>
      <c r="P61" s="610">
        <v>1.0000000000000001E+50</v>
      </c>
      <c r="Q61" s="610">
        <v>1.0000000000000001E+50</v>
      </c>
      <c r="R61" s="610">
        <v>1.0000000000000001E+50</v>
      </c>
      <c r="S61" s="610">
        <v>1.0000000000000001E+50</v>
      </c>
      <c r="T61" s="610">
        <v>1.0000000000000001E+50</v>
      </c>
      <c r="U61" s="610">
        <v>1.0000000000000001E+50</v>
      </c>
      <c r="V61" s="610">
        <v>0.49565385039344356</v>
      </c>
      <c r="W61" s="610">
        <v>1.0000000000000001E+50</v>
      </c>
      <c r="X61" s="610">
        <v>1.0000000000000001E+50</v>
      </c>
      <c r="Y61" s="610">
        <v>1.0000000000000001E+50</v>
      </c>
      <c r="Z61" s="610">
        <v>1.0000000000000001E+50</v>
      </c>
      <c r="AA61" s="626">
        <v>1.0000000000000001E+50</v>
      </c>
      <c r="AB61" s="610">
        <v>38896.606292289034</v>
      </c>
      <c r="AC61" s="626">
        <v>5.0000002297866911E-4</v>
      </c>
      <c r="AD61" s="626">
        <v>8.9021369567871098E-4</v>
      </c>
      <c r="AE61" s="620">
        <v>1.3902137039431489E-3</v>
      </c>
      <c r="AF61" s="627">
        <v>2.3925563754414098E-3</v>
      </c>
      <c r="AG61" s="601">
        <f>Decap_Selection!$E$23</f>
        <v>0.08</v>
      </c>
      <c r="AH61" s="602"/>
      <c r="AI61" s="602"/>
      <c r="AJ61" s="602"/>
    </row>
    <row r="62" spans="1:36" s="22" customFormat="1">
      <c r="A62" s="597">
        <f t="shared" si="0"/>
        <v>1640.6059944647309</v>
      </c>
      <c r="B62" s="607">
        <v>1.00529863068578E-3</v>
      </c>
      <c r="C62" s="606">
        <v>1.0000000000000001E+50</v>
      </c>
      <c r="D62" s="607">
        <v>2204.834360620976</v>
      </c>
      <c r="E62" s="610">
        <v>1.0000000000000001E+50</v>
      </c>
      <c r="F62" s="611">
        <v>1.0000000000000001E+50</v>
      </c>
      <c r="G62" s="610">
        <v>1.0000000000000001E+50</v>
      </c>
      <c r="H62" s="610">
        <v>1.0000000000000001E+50</v>
      </c>
      <c r="I62" s="610">
        <v>485.06355413613051</v>
      </c>
      <c r="J62" s="610">
        <v>1.0000000000000001E+50</v>
      </c>
      <c r="K62" s="610">
        <v>1.0000000000000001E+50</v>
      </c>
      <c r="L62" s="611">
        <v>48.506349807564369</v>
      </c>
      <c r="M62" s="610">
        <v>1.0000000000000001E+50</v>
      </c>
      <c r="N62" s="611">
        <v>1.0000000000000001E+50</v>
      </c>
      <c r="O62" s="610">
        <v>1.0000000000000001E+50</v>
      </c>
      <c r="P62" s="610">
        <v>1.0000000000000001E+50</v>
      </c>
      <c r="Q62" s="610">
        <v>1.0000000000000001E+50</v>
      </c>
      <c r="R62" s="610">
        <v>1.0000000000000001E+50</v>
      </c>
      <c r="S62" s="610">
        <v>1.0000000000000001E+50</v>
      </c>
      <c r="T62" s="610">
        <v>1.0000000000000001E+50</v>
      </c>
      <c r="U62" s="610">
        <v>1.0000000000000001E+50</v>
      </c>
      <c r="V62" s="610">
        <v>0.48597032670817214</v>
      </c>
      <c r="W62" s="610">
        <v>1.0000000000000001E+50</v>
      </c>
      <c r="X62" s="610">
        <v>1.0000000000000001E+50</v>
      </c>
      <c r="Y62" s="610">
        <v>1.0000000000000001E+50</v>
      </c>
      <c r="Z62" s="610">
        <v>1.0000000000000001E+50</v>
      </c>
      <c r="AA62" s="626">
        <v>1.0000000000000001E+50</v>
      </c>
      <c r="AB62" s="610">
        <v>38133.927737538274</v>
      </c>
      <c r="AC62" s="626">
        <v>5.0000002390700735E-4</v>
      </c>
      <c r="AD62" s="626">
        <v>8.9021369567871098E-4</v>
      </c>
      <c r="AE62" s="620">
        <v>1.3902137042770323E-3</v>
      </c>
      <c r="AF62" s="627">
        <v>2.3926509862959395E-3</v>
      </c>
      <c r="AG62" s="601">
        <f>Decap_Selection!$E$23</f>
        <v>0.08</v>
      </c>
      <c r="AH62" s="602"/>
      <c r="AI62" s="602"/>
      <c r="AJ62" s="602"/>
    </row>
    <row r="63" spans="1:36" s="22" customFormat="1">
      <c r="A63" s="597">
        <f t="shared" si="0"/>
        <v>1673.4181143540254</v>
      </c>
      <c r="B63" s="607">
        <v>1.0055121085634899E-3</v>
      </c>
      <c r="C63" s="606">
        <v>1.0000000000000001E+50</v>
      </c>
      <c r="D63" s="607">
        <v>2161.6023140669595</v>
      </c>
      <c r="E63" s="610">
        <v>1.0000000000000001E+50</v>
      </c>
      <c r="F63" s="611">
        <v>1.0000000000000001E+50</v>
      </c>
      <c r="G63" s="610">
        <v>1.0000000000000001E+50</v>
      </c>
      <c r="H63" s="610">
        <v>1.0000000000000001E+50</v>
      </c>
      <c r="I63" s="610">
        <v>475.55250379023732</v>
      </c>
      <c r="J63" s="610">
        <v>1.0000000000000001E+50</v>
      </c>
      <c r="K63" s="610">
        <v>1.0000000000000001E+50</v>
      </c>
      <c r="L63" s="611">
        <v>47.555244660854086</v>
      </c>
      <c r="M63" s="610">
        <v>1.0000000000000001E+50</v>
      </c>
      <c r="N63" s="611">
        <v>1.0000000000000001E+50</v>
      </c>
      <c r="O63" s="610">
        <v>1.0000000000000001E+50</v>
      </c>
      <c r="P63" s="610">
        <v>1.0000000000000001E+50</v>
      </c>
      <c r="Q63" s="610">
        <v>1.0000000000000001E+50</v>
      </c>
      <c r="R63" s="610">
        <v>1.0000000000000001E+50</v>
      </c>
      <c r="S63" s="610">
        <v>1.0000000000000001E+50</v>
      </c>
      <c r="T63" s="610">
        <v>1.0000000000000001E+50</v>
      </c>
      <c r="U63" s="610">
        <v>1.0000000000000001E+50</v>
      </c>
      <c r="V63" s="610">
        <v>0.47647737697309323</v>
      </c>
      <c r="W63" s="610">
        <v>1.0000000000000001E+50</v>
      </c>
      <c r="X63" s="610">
        <v>1.0000000000000001E+50</v>
      </c>
      <c r="Y63" s="610">
        <v>1.0000000000000001E+50</v>
      </c>
      <c r="Z63" s="610">
        <v>1.0000000000000001E+50</v>
      </c>
      <c r="AA63" s="626">
        <v>1.0000000000000001E+50</v>
      </c>
      <c r="AB63" s="610">
        <v>37386.203664253204</v>
      </c>
      <c r="AC63" s="626">
        <v>5.0000002487285043E-4</v>
      </c>
      <c r="AD63" s="626">
        <v>8.9021369567871098E-4</v>
      </c>
      <c r="AE63" s="620">
        <v>1.3902137046244043E-3</v>
      </c>
      <c r="AF63" s="627">
        <v>2.3927494166731374E-3</v>
      </c>
      <c r="AG63" s="601">
        <f>Decap_Selection!$E$23</f>
        <v>0.08</v>
      </c>
      <c r="AH63" s="602"/>
      <c r="AI63" s="602"/>
      <c r="AJ63" s="602"/>
    </row>
    <row r="64" spans="1:36" s="22" customFormat="1">
      <c r="A64" s="597">
        <f t="shared" si="0"/>
        <v>1706.8864766411059</v>
      </c>
      <c r="B64" s="607">
        <v>1.0057341628515435E-3</v>
      </c>
      <c r="C64" s="606">
        <v>1.0000000000000001E+50</v>
      </c>
      <c r="D64" s="607">
        <v>2119.2179546949314</v>
      </c>
      <c r="E64" s="610">
        <v>1.0000000000000001E+50</v>
      </c>
      <c r="F64" s="611">
        <v>1.0000000000000001E+50</v>
      </c>
      <c r="G64" s="610">
        <v>1.0000000000000001E+50</v>
      </c>
      <c r="H64" s="610">
        <v>1.0000000000000001E+50</v>
      </c>
      <c r="I64" s="610">
        <v>466.22794462230115</v>
      </c>
      <c r="J64" s="610">
        <v>1.0000000000000001E+50</v>
      </c>
      <c r="K64" s="610">
        <v>1.0000000000000001E+50</v>
      </c>
      <c r="L64" s="611">
        <v>46.622788629697091</v>
      </c>
      <c r="M64" s="610">
        <v>1.0000000000000001E+50</v>
      </c>
      <c r="N64" s="611">
        <v>1.0000000000000001E+50</v>
      </c>
      <c r="O64" s="610">
        <v>1.0000000000000001E+50</v>
      </c>
      <c r="P64" s="610">
        <v>1.0000000000000001E+50</v>
      </c>
      <c r="Q64" s="610">
        <v>1.0000000000000001E+50</v>
      </c>
      <c r="R64" s="610">
        <v>1.0000000000000001E+50</v>
      </c>
      <c r="S64" s="610">
        <v>1.0000000000000001E+50</v>
      </c>
      <c r="T64" s="610">
        <v>1.0000000000000001E+50</v>
      </c>
      <c r="U64" s="610">
        <v>1.0000000000000001E+50</v>
      </c>
      <c r="V64" s="610">
        <v>0.46717127830134547</v>
      </c>
      <c r="W64" s="610">
        <v>1.0000000000000001E+50</v>
      </c>
      <c r="X64" s="610">
        <v>1.0000000000000001E+50</v>
      </c>
      <c r="Y64" s="610">
        <v>1.0000000000000001E+50</v>
      </c>
      <c r="Z64" s="610">
        <v>1.0000000000000001E+50</v>
      </c>
      <c r="AA64" s="626">
        <v>1.0000000000000001E+50</v>
      </c>
      <c r="AB64" s="610">
        <v>36653.14084730707</v>
      </c>
      <c r="AC64" s="626">
        <v>5.000000258777135E-4</v>
      </c>
      <c r="AD64" s="626">
        <v>8.9021369567871098E-4</v>
      </c>
      <c r="AE64" s="620">
        <v>1.3902137049858103E-3</v>
      </c>
      <c r="AF64" s="627">
        <v>2.3928518206543033E-3</v>
      </c>
      <c r="AG64" s="601">
        <f>Decap_Selection!$E$23</f>
        <v>0.08</v>
      </c>
      <c r="AH64" s="602"/>
      <c r="AI64" s="602"/>
      <c r="AJ64" s="602"/>
    </row>
    <row r="65" spans="1:36" s="22" customFormat="1">
      <c r="A65" s="597">
        <f t="shared" si="0"/>
        <v>1741.024206173928</v>
      </c>
      <c r="B65" s="607">
        <v>1.0059651361067606E-3</v>
      </c>
      <c r="C65" s="606">
        <v>1.0000000000000001E+50</v>
      </c>
      <c r="D65" s="607">
        <v>2077.6646611874894</v>
      </c>
      <c r="E65" s="610">
        <v>1.0000000000000001E+50</v>
      </c>
      <c r="F65" s="611">
        <v>1.0000000000000001E+50</v>
      </c>
      <c r="G65" s="610">
        <v>1.0000000000000001E+50</v>
      </c>
      <c r="H65" s="610">
        <v>1.0000000000000001E+50</v>
      </c>
      <c r="I65" s="610">
        <v>457.0862199424522</v>
      </c>
      <c r="J65" s="610">
        <v>1.0000000000000001E+50</v>
      </c>
      <c r="K65" s="610">
        <v>1.0000000000000001E+50</v>
      </c>
      <c r="L65" s="611">
        <v>45.70861604506154</v>
      </c>
      <c r="M65" s="610">
        <v>1.0000000000000001E+50</v>
      </c>
      <c r="N65" s="611">
        <v>1.0000000000000001E+50</v>
      </c>
      <c r="O65" s="610">
        <v>1.0000000000000001E+50</v>
      </c>
      <c r="P65" s="610">
        <v>1.0000000000000001E+50</v>
      </c>
      <c r="Q65" s="610">
        <v>1.0000000000000001E+50</v>
      </c>
      <c r="R65" s="610">
        <v>1.0000000000000001E+50</v>
      </c>
      <c r="S65" s="610">
        <v>1.0000000000000001E+50</v>
      </c>
      <c r="T65" s="610">
        <v>1.0000000000000001E+50</v>
      </c>
      <c r="U65" s="610">
        <v>1.0000000000000001E+50</v>
      </c>
      <c r="V65" s="610">
        <v>0.45804838107117674</v>
      </c>
      <c r="W65" s="610">
        <v>1.0000000000000001E+50</v>
      </c>
      <c r="X65" s="610">
        <v>1.0000000000000001E+50</v>
      </c>
      <c r="Y65" s="610">
        <v>1.0000000000000001E+50</v>
      </c>
      <c r="Z65" s="610">
        <v>1.0000000000000001E+50</v>
      </c>
      <c r="AA65" s="626">
        <v>1.0000000000000001E+50</v>
      </c>
      <c r="AB65" s="610">
        <v>35934.451811085375</v>
      </c>
      <c r="AC65" s="626">
        <v>5.0000002692317312E-4</v>
      </c>
      <c r="AD65" s="626">
        <v>8.9021369567871098E-4</v>
      </c>
      <c r="AE65" s="620">
        <v>1.3902137053618173E-3</v>
      </c>
      <c r="AF65" s="627">
        <v>2.3929583585268425E-3</v>
      </c>
      <c r="AG65" s="601">
        <f>Decap_Selection!$E$23</f>
        <v>0.08</v>
      </c>
      <c r="AH65" s="602"/>
      <c r="AI65" s="602"/>
      <c r="AJ65" s="602"/>
    </row>
    <row r="66" spans="1:36" s="22" customFormat="1">
      <c r="A66" s="597">
        <f t="shared" si="0"/>
        <v>1775.8446902974065</v>
      </c>
      <c r="B66" s="607">
        <v>1.0062053844055946E-3</v>
      </c>
      <c r="C66" s="606">
        <v>1.0000000000000001E+50</v>
      </c>
      <c r="D66" s="607">
        <v>2036.9261381354149</v>
      </c>
      <c r="E66" s="610">
        <v>1.0000000000000001E+50</v>
      </c>
      <c r="F66" s="611">
        <v>1.0000000000000001E+50</v>
      </c>
      <c r="G66" s="610">
        <v>1.0000000000000001E+50</v>
      </c>
      <c r="H66" s="610">
        <v>1.0000000000000001E+50</v>
      </c>
      <c r="I66" s="610">
        <v>448.1237447606199</v>
      </c>
      <c r="J66" s="610">
        <v>1.0000000000000001E+50</v>
      </c>
      <c r="K66" s="610">
        <v>1.0000000000000001E+50</v>
      </c>
      <c r="L66" s="611">
        <v>44.812368407894638</v>
      </c>
      <c r="M66" s="610">
        <v>1.0000000000000001E+50</v>
      </c>
      <c r="N66" s="611">
        <v>1.0000000000000001E+50</v>
      </c>
      <c r="O66" s="610">
        <v>1.0000000000000001E+50</v>
      </c>
      <c r="P66" s="610">
        <v>1.0000000000000001E+50</v>
      </c>
      <c r="Q66" s="610">
        <v>1.0000000000000001E+50</v>
      </c>
      <c r="R66" s="610">
        <v>1.0000000000000001E+50</v>
      </c>
      <c r="S66" s="610">
        <v>1.0000000000000001E+50</v>
      </c>
      <c r="T66" s="610">
        <v>1.0000000000000001E+50</v>
      </c>
      <c r="U66" s="610">
        <v>1.0000000000000001E+50</v>
      </c>
      <c r="V66" s="610">
        <v>0.44910510749412469</v>
      </c>
      <c r="W66" s="610">
        <v>1.0000000000000001E+50</v>
      </c>
      <c r="X66" s="610">
        <v>1.0000000000000001E+50</v>
      </c>
      <c r="Y66" s="610">
        <v>1.0000000000000001E+50</v>
      </c>
      <c r="Z66" s="610">
        <v>1.0000000000000001E+50</v>
      </c>
      <c r="AA66" s="626">
        <v>1.0000000000000001E+50</v>
      </c>
      <c r="AB66" s="610">
        <v>35229.854716750364</v>
      </c>
      <c r="AC66" s="626">
        <v>5.0000002801086935E-4</v>
      </c>
      <c r="AD66" s="626">
        <v>8.9021369567871098E-4</v>
      </c>
      <c r="AE66" s="620">
        <v>1.3902137057530148E-3</v>
      </c>
      <c r="AF66" s="627">
        <v>2.3930691970334432E-3</v>
      </c>
      <c r="AG66" s="601">
        <f>Decap_Selection!$E$23</f>
        <v>0.08</v>
      </c>
      <c r="AH66" s="602"/>
      <c r="AI66" s="602"/>
      <c r="AJ66" s="602"/>
    </row>
    <row r="67" spans="1:36" s="22" customFormat="1">
      <c r="A67" s="597">
        <f t="shared" si="0"/>
        <v>1811.3615841033547</v>
      </c>
      <c r="B67" s="607">
        <v>1.0064552778645086E-3</v>
      </c>
      <c r="C67" s="606">
        <v>1.0000000000000001E+50</v>
      </c>
      <c r="D67" s="607">
        <v>1996.9864096473145</v>
      </c>
      <c r="E67" s="610">
        <v>1.0000000000000001E+50</v>
      </c>
      <c r="F67" s="611">
        <v>1.0000000000000001E+50</v>
      </c>
      <c r="G67" s="610">
        <v>1.0000000000000001E+50</v>
      </c>
      <c r="H67" s="610">
        <v>1.0000000000000001E+50</v>
      </c>
      <c r="I67" s="610">
        <v>439.33700438065443</v>
      </c>
      <c r="J67" s="610">
        <v>1.0000000000000001E+50</v>
      </c>
      <c r="K67" s="610">
        <v>1.0000000000000001E+50</v>
      </c>
      <c r="L67" s="611">
        <v>43.933694248534749</v>
      </c>
      <c r="M67" s="610">
        <v>1.0000000000000001E+50</v>
      </c>
      <c r="N67" s="611">
        <v>1.0000000000000001E+50</v>
      </c>
      <c r="O67" s="610">
        <v>1.0000000000000001E+50</v>
      </c>
      <c r="P67" s="610">
        <v>1.0000000000000001E+50</v>
      </c>
      <c r="Q67" s="610">
        <v>1.0000000000000001E+50</v>
      </c>
      <c r="R67" s="610">
        <v>1.0000000000000001E+50</v>
      </c>
      <c r="S67" s="610">
        <v>1.0000000000000001E+50</v>
      </c>
      <c r="T67" s="610">
        <v>1.0000000000000001E+50</v>
      </c>
      <c r="U67" s="610">
        <v>1.0000000000000001E+50</v>
      </c>
      <c r="V67" s="610">
        <v>0.44033795021133482</v>
      </c>
      <c r="W67" s="610">
        <v>1.0000000000000001E+50</v>
      </c>
      <c r="X67" s="610">
        <v>1.0000000000000001E+50</v>
      </c>
      <c r="Y67" s="610">
        <v>1.0000000000000001E+50</v>
      </c>
      <c r="Z67" s="610">
        <v>1.0000000000000001E+50</v>
      </c>
      <c r="AA67" s="626">
        <v>1.0000000000000001E+50</v>
      </c>
      <c r="AB67" s="610">
        <v>34539.07325171605</v>
      </c>
      <c r="AC67" s="626">
        <v>5.000000291425084E-4</v>
      </c>
      <c r="AD67" s="626">
        <v>8.9021369567871098E-4</v>
      </c>
      <c r="AE67" s="620">
        <v>1.3902137061600165E-3</v>
      </c>
      <c r="AF67" s="627">
        <v>2.3931845096311914E-3</v>
      </c>
      <c r="AG67" s="601">
        <f>Decap_Selection!$E$23</f>
        <v>0.08</v>
      </c>
      <c r="AH67" s="602"/>
      <c r="AI67" s="602"/>
      <c r="AJ67" s="602"/>
    </row>
    <row r="68" spans="1:36" s="22" customFormat="1">
      <c r="A68" s="597">
        <f t="shared" si="0"/>
        <v>1847.588815785422</v>
      </c>
      <c r="B68" s="607">
        <v>1.006715201179318E-3</v>
      </c>
      <c r="C68" s="606">
        <v>1.0000000000000001E+50</v>
      </c>
      <c r="D68" s="607">
        <v>1957.8298130845662</v>
      </c>
      <c r="E68" s="610">
        <v>1.0000000000000001E+50</v>
      </c>
      <c r="F68" s="611">
        <v>1.0000000000000001E+50</v>
      </c>
      <c r="G68" s="610">
        <v>1.0000000000000001E+50</v>
      </c>
      <c r="H68" s="610">
        <v>1.0000000000000001E+50</v>
      </c>
      <c r="I68" s="610">
        <v>430.72255302201478</v>
      </c>
      <c r="J68" s="610">
        <v>1.0000000000000001E+50</v>
      </c>
      <c r="K68" s="610">
        <v>1.0000000000000001E+50</v>
      </c>
      <c r="L68" s="611">
        <v>43.072248988880176</v>
      </c>
      <c r="M68" s="610">
        <v>1.0000000000000001E+50</v>
      </c>
      <c r="N68" s="611">
        <v>1.0000000000000001E+50</v>
      </c>
      <c r="O68" s="610">
        <v>1.0000000000000001E+50</v>
      </c>
      <c r="P68" s="610">
        <v>1.0000000000000001E+50</v>
      </c>
      <c r="Q68" s="610">
        <v>1.0000000000000001E+50</v>
      </c>
      <c r="R68" s="610">
        <v>1.0000000000000001E+50</v>
      </c>
      <c r="S68" s="610">
        <v>1.0000000000000001E+50</v>
      </c>
      <c r="T68" s="610">
        <v>1.0000000000000001E+50</v>
      </c>
      <c r="U68" s="610">
        <v>1.0000000000000001E+50</v>
      </c>
      <c r="V68" s="610">
        <v>0.43174347091745641</v>
      </c>
      <c r="W68" s="610">
        <v>1.0000000000000001E+50</v>
      </c>
      <c r="X68" s="610">
        <v>1.0000000000000001E+50</v>
      </c>
      <c r="Y68" s="610">
        <v>1.0000000000000001E+50</v>
      </c>
      <c r="Z68" s="610">
        <v>1.0000000000000001E+50</v>
      </c>
      <c r="AA68" s="626">
        <v>1.0000000000000001E+50</v>
      </c>
      <c r="AB68" s="610">
        <v>33861.836521290243</v>
      </c>
      <c r="AC68" s="626">
        <v>5.0000003031986566E-4</v>
      </c>
      <c r="AD68" s="626">
        <v>8.9021369567871098E-4</v>
      </c>
      <c r="AE68" s="620">
        <v>1.3902137065834614E-3</v>
      </c>
      <c r="AF68" s="627">
        <v>2.3933044767610093E-3</v>
      </c>
      <c r="AG68" s="601">
        <f>Decap_Selection!$E$23</f>
        <v>0.08</v>
      </c>
      <c r="AH68" s="602"/>
      <c r="AI68" s="602"/>
      <c r="AJ68" s="602"/>
    </row>
    <row r="69" spans="1:36" s="22" customFormat="1">
      <c r="A69" s="597">
        <f t="shared" si="0"/>
        <v>1884.5405921011304</v>
      </c>
      <c r="B69" s="607">
        <v>1.0069855541840953E-3</v>
      </c>
      <c r="C69" s="606">
        <v>1.0000000000000001E+50</v>
      </c>
      <c r="D69" s="607">
        <v>1919.4409929191063</v>
      </c>
      <c r="E69" s="610">
        <v>1.0000000000000001E+50</v>
      </c>
      <c r="F69" s="611">
        <v>1.0000000000000001E+50</v>
      </c>
      <c r="G69" s="610">
        <v>1.0000000000000001E+50</v>
      </c>
      <c r="H69" s="610">
        <v>1.0000000000000001E+50</v>
      </c>
      <c r="I69" s="610">
        <v>422.27701246848176</v>
      </c>
      <c r="J69" s="610">
        <v>1.0000000000000001E+50</v>
      </c>
      <c r="K69" s="610">
        <v>1.0000000000000001E+50</v>
      </c>
      <c r="L69" s="611">
        <v>42.227694807260448</v>
      </c>
      <c r="M69" s="610">
        <v>1.0000000000000001E+50</v>
      </c>
      <c r="N69" s="611">
        <v>1.0000000000000001E+50</v>
      </c>
      <c r="O69" s="610">
        <v>1.0000000000000001E+50</v>
      </c>
      <c r="P69" s="610">
        <v>1.0000000000000001E+50</v>
      </c>
      <c r="Q69" s="610">
        <v>1.0000000000000001E+50</v>
      </c>
      <c r="R69" s="610">
        <v>1.0000000000000001E+50</v>
      </c>
      <c r="S69" s="610">
        <v>1.0000000000000001E+50</v>
      </c>
      <c r="T69" s="610">
        <v>1.0000000000000001E+50</v>
      </c>
      <c r="U69" s="610">
        <v>1.0000000000000001E+50</v>
      </c>
      <c r="V69" s="610">
        <v>0.42331829901158019</v>
      </c>
      <c r="W69" s="610">
        <v>1.0000000000000001E+50</v>
      </c>
      <c r="X69" s="610">
        <v>1.0000000000000001E+50</v>
      </c>
      <c r="Y69" s="610">
        <v>1.0000000000000001E+50</v>
      </c>
      <c r="Z69" s="610">
        <v>1.0000000000000001E+50</v>
      </c>
      <c r="AA69" s="626">
        <v>1.0000000000000001E+50</v>
      </c>
      <c r="AB69" s="610">
        <v>33197.878942441421</v>
      </c>
      <c r="AC69" s="626">
        <v>5.0000003154478828E-4</v>
      </c>
      <c r="AD69" s="626">
        <v>8.9021369567871098E-4</v>
      </c>
      <c r="AE69" s="620">
        <v>1.3902137070240133E-3</v>
      </c>
      <c r="AF69" s="627">
        <v>2.3934292861278361E-3</v>
      </c>
      <c r="AG69" s="601">
        <f>Decap_Selection!$E$23</f>
        <v>0.08</v>
      </c>
      <c r="AH69" s="602"/>
      <c r="AI69" s="602"/>
      <c r="AJ69" s="602"/>
    </row>
    <row r="70" spans="1:36" s="22" customFormat="1">
      <c r="A70" s="597">
        <f t="shared" si="0"/>
        <v>1922.2314039431531</v>
      </c>
      <c r="B70" s="607">
        <v>1.0072667524302595E-3</v>
      </c>
      <c r="C70" s="606">
        <v>1.0000000000000001E+50</v>
      </c>
      <c r="D70" s="607">
        <v>1881.8048947116542</v>
      </c>
      <c r="E70" s="610">
        <v>1.0000000000000001E+50</v>
      </c>
      <c r="F70" s="611">
        <v>1.0000000000000001E+50</v>
      </c>
      <c r="G70" s="610">
        <v>1.0000000000000001E+50</v>
      </c>
      <c r="H70" s="610">
        <v>1.0000000000000001E+50</v>
      </c>
      <c r="I70" s="610">
        <v>413.99707074336777</v>
      </c>
      <c r="J70" s="610">
        <v>1.0000000000000001E+50</v>
      </c>
      <c r="K70" s="610">
        <v>1.0000000000000001E+50</v>
      </c>
      <c r="L70" s="611">
        <v>41.399700505957313</v>
      </c>
      <c r="M70" s="610">
        <v>1.0000000000000001E+50</v>
      </c>
      <c r="N70" s="611">
        <v>1.0000000000000001E+50</v>
      </c>
      <c r="O70" s="610">
        <v>1.0000000000000001E+50</v>
      </c>
      <c r="P70" s="610">
        <v>1.0000000000000001E+50</v>
      </c>
      <c r="Q70" s="610">
        <v>1.0000000000000001E+50</v>
      </c>
      <c r="R70" s="610">
        <v>1.0000000000000001E+50</v>
      </c>
      <c r="S70" s="610">
        <v>1.0000000000000001E+50</v>
      </c>
      <c r="T70" s="610">
        <v>1.0000000000000001E+50</v>
      </c>
      <c r="U70" s="610">
        <v>1.0000000000000001E+50</v>
      </c>
      <c r="V70" s="610">
        <v>0.41505913027468505</v>
      </c>
      <c r="W70" s="610">
        <v>1.0000000000000001E+50</v>
      </c>
      <c r="X70" s="610">
        <v>1.0000000000000001E+50</v>
      </c>
      <c r="Y70" s="610">
        <v>1.0000000000000001E+50</v>
      </c>
      <c r="Z70" s="610">
        <v>1.0000000000000001E+50</v>
      </c>
      <c r="AA70" s="626">
        <v>1.0000000000000001E+50</v>
      </c>
      <c r="AB70" s="610">
        <v>32546.94013964845</v>
      </c>
      <c r="AC70" s="626">
        <v>5.0000003281919767E-4</v>
      </c>
      <c r="AD70" s="626">
        <v>8.9021369567871098E-4</v>
      </c>
      <c r="AE70" s="620">
        <v>1.3902137074823634E-3</v>
      </c>
      <c r="AF70" s="627">
        <v>2.3935591329919607E-3</v>
      </c>
      <c r="AG70" s="601">
        <f>Decap_Selection!$E$23</f>
        <v>0.08</v>
      </c>
      <c r="AH70" s="602"/>
      <c r="AI70" s="602"/>
      <c r="AJ70" s="602"/>
    </row>
    <row r="71" spans="1:36" s="22" customFormat="1">
      <c r="A71" s="597">
        <f t="shared" si="0"/>
        <v>1960.6760320220162</v>
      </c>
      <c r="B71" s="607">
        <v>1.0075592277864751E-3</v>
      </c>
      <c r="C71" s="606">
        <v>1.0000000000000001E+50</v>
      </c>
      <c r="D71" s="607">
        <v>1844.90675920801</v>
      </c>
      <c r="E71" s="610">
        <v>1.0000000000000001E+50</v>
      </c>
      <c r="F71" s="611">
        <v>1.0000000000000001E+50</v>
      </c>
      <c r="G71" s="610">
        <v>1.0000000000000001E+50</v>
      </c>
      <c r="H71" s="610">
        <v>1.0000000000000001E+50</v>
      </c>
      <c r="I71" s="610">
        <v>405.87948081070215</v>
      </c>
      <c r="J71" s="610">
        <v>1.0000000000000001E+50</v>
      </c>
      <c r="K71" s="610">
        <v>1.0000000000000001E+50</v>
      </c>
      <c r="L71" s="611">
        <v>40.587941381323162</v>
      </c>
      <c r="M71" s="610">
        <v>1.0000000000000001E+50</v>
      </c>
      <c r="N71" s="611">
        <v>1.0000000000000001E+50</v>
      </c>
      <c r="O71" s="610">
        <v>1.0000000000000001E+50</v>
      </c>
      <c r="P71" s="610">
        <v>1.0000000000000001E+50</v>
      </c>
      <c r="Q71" s="610">
        <v>1.0000000000000001E+50</v>
      </c>
      <c r="R71" s="610">
        <v>1.0000000000000001E+50</v>
      </c>
      <c r="S71" s="610">
        <v>1.0000000000000001E+50</v>
      </c>
      <c r="T71" s="610">
        <v>1.0000000000000001E+50</v>
      </c>
      <c r="U71" s="610">
        <v>1.0000000000000001E+50</v>
      </c>
      <c r="V71" s="610">
        <v>0.40696272557306978</v>
      </c>
      <c r="W71" s="610">
        <v>1.0000000000000001E+50</v>
      </c>
      <c r="X71" s="610">
        <v>1.0000000000000001E+50</v>
      </c>
      <c r="Y71" s="610">
        <v>1.0000000000000001E+50</v>
      </c>
      <c r="Z71" s="610">
        <v>1.0000000000000001E+50</v>
      </c>
      <c r="AA71" s="626">
        <v>1.0000000000000001E+50</v>
      </c>
      <c r="AB71" s="610">
        <v>31908.7648427926</v>
      </c>
      <c r="AC71" s="626">
        <v>5.0000003414509323E-4</v>
      </c>
      <c r="AD71" s="626">
        <v>8.9021369567871098E-4</v>
      </c>
      <c r="AE71" s="620">
        <v>1.3902137079592311E-3</v>
      </c>
      <c r="AF71" s="627">
        <v>2.3936942204719493E-3</v>
      </c>
      <c r="AG71" s="601">
        <f>Decap_Selection!$E$23</f>
        <v>0.08</v>
      </c>
      <c r="AH71" s="602"/>
      <c r="AI71" s="602"/>
      <c r="AJ71" s="602"/>
    </row>
    <row r="72" spans="1:36" s="22" customFormat="1">
      <c r="A72" s="597">
        <f t="shared" si="0"/>
        <v>1999.8895526624565</v>
      </c>
      <c r="B72" s="607">
        <v>1.0078634290600014E-3</v>
      </c>
      <c r="C72" s="606">
        <v>1.0000000000000001E+50</v>
      </c>
      <c r="D72" s="607">
        <v>1808.7321165511141</v>
      </c>
      <c r="E72" s="610">
        <v>1.0000000000000001E+50</v>
      </c>
      <c r="F72" s="611">
        <v>1.0000000000000001E+50</v>
      </c>
      <c r="G72" s="610">
        <v>1.0000000000000001E+50</v>
      </c>
      <c r="H72" s="610">
        <v>1.0000000000000001E+50</v>
      </c>
      <c r="I72" s="610">
        <v>397.92105930188393</v>
      </c>
      <c r="J72" s="610">
        <v>1.0000000000000001E+50</v>
      </c>
      <c r="K72" s="610">
        <v>1.0000000000000001E+50</v>
      </c>
      <c r="L72" s="611">
        <v>39.792099096446407</v>
      </c>
      <c r="M72" s="610">
        <v>1.0000000000000001E+50</v>
      </c>
      <c r="N72" s="611">
        <v>1.0000000000000001E+50</v>
      </c>
      <c r="O72" s="610">
        <v>1.0000000000000001E+50</v>
      </c>
      <c r="P72" s="610">
        <v>1.0000000000000001E+50</v>
      </c>
      <c r="Q72" s="610">
        <v>1.0000000000000001E+50</v>
      </c>
      <c r="R72" s="610">
        <v>1.0000000000000001E+50</v>
      </c>
      <c r="S72" s="610">
        <v>1.0000000000000001E+50</v>
      </c>
      <c r="T72" s="610">
        <v>1.0000000000000001E+50</v>
      </c>
      <c r="U72" s="610">
        <v>1.0000000000000001E+50</v>
      </c>
      <c r="V72" s="610">
        <v>0.39902590958726331</v>
      </c>
      <c r="W72" s="610">
        <v>1.0000000000000001E+50</v>
      </c>
      <c r="X72" s="610">
        <v>1.0000000000000001E+50</v>
      </c>
      <c r="Y72" s="610">
        <v>1.0000000000000001E+50</v>
      </c>
      <c r="Z72" s="610">
        <v>1.0000000000000001E+50</v>
      </c>
      <c r="AA72" s="626">
        <v>1.0000000000000001E+50</v>
      </c>
      <c r="AB72" s="610">
        <v>31283.102787051579</v>
      </c>
      <c r="AC72" s="626">
        <v>5.0000003552455488E-4</v>
      </c>
      <c r="AD72" s="626">
        <v>8.9021369567871098E-4</v>
      </c>
      <c r="AE72" s="620">
        <v>1.390213708455364E-3</v>
      </c>
      <c r="AF72" s="627">
        <v>2.3938347598596193E-3</v>
      </c>
      <c r="AG72" s="601">
        <f>Decap_Selection!$E$23</f>
        <v>0.08</v>
      </c>
      <c r="AH72" s="602"/>
      <c r="AI72" s="602"/>
      <c r="AJ72" s="602"/>
    </row>
    <row r="73" spans="1:36" s="22" customFormat="1">
      <c r="A73" s="597">
        <f t="shared" si="0"/>
        <v>2039.8873437157056</v>
      </c>
      <c r="B73" s="607">
        <v>1.0081798226401393E-3</v>
      </c>
      <c r="C73" s="606">
        <v>1.0000000000000001E+50</v>
      </c>
      <c r="D73" s="607">
        <v>1773.2667806065915</v>
      </c>
      <c r="E73" s="610">
        <v>1.0000000000000001E+50</v>
      </c>
      <c r="F73" s="611">
        <v>1.0000000000000001E+50</v>
      </c>
      <c r="G73" s="610">
        <v>1.0000000000000001E+50</v>
      </c>
      <c r="H73" s="610">
        <v>1.0000000000000001E+50</v>
      </c>
      <c r="I73" s="610">
        <v>390.11868526730177</v>
      </c>
      <c r="J73" s="610">
        <v>1.0000000000000001E+50</v>
      </c>
      <c r="K73" s="610">
        <v>1.0000000000000001E+50</v>
      </c>
      <c r="L73" s="611">
        <v>39.011861556313356</v>
      </c>
      <c r="M73" s="610">
        <v>1.0000000000000001E+50</v>
      </c>
      <c r="N73" s="611">
        <v>1.0000000000000001E+50</v>
      </c>
      <c r="O73" s="610">
        <v>1.0000000000000001E+50</v>
      </c>
      <c r="P73" s="610">
        <v>1.0000000000000001E+50</v>
      </c>
      <c r="Q73" s="610">
        <v>1.0000000000000001E+50</v>
      </c>
      <c r="R73" s="610">
        <v>1.0000000000000001E+50</v>
      </c>
      <c r="S73" s="610">
        <v>1.0000000000000001E+50</v>
      </c>
      <c r="T73" s="610">
        <v>1.0000000000000001E+50</v>
      </c>
      <c r="U73" s="610">
        <v>1.0000000000000001E+50</v>
      </c>
      <c r="V73" s="610">
        <v>0.39124556956590856</v>
      </c>
      <c r="W73" s="610">
        <v>1.0000000000000001E+50</v>
      </c>
      <c r="X73" s="610">
        <v>1.0000000000000001E+50</v>
      </c>
      <c r="Y73" s="610">
        <v>1.0000000000000001E+50</v>
      </c>
      <c r="Z73" s="610">
        <v>1.0000000000000001E+50</v>
      </c>
      <c r="AA73" s="626">
        <v>1.0000000000000001E+50</v>
      </c>
      <c r="AB73" s="610">
        <v>30669.708614756459</v>
      </c>
      <c r="AC73" s="626">
        <v>5.0000003695974691E-4</v>
      </c>
      <c r="AD73" s="626">
        <v>8.9021369567871098E-4</v>
      </c>
      <c r="AE73" s="620">
        <v>1.3902137089715407E-3</v>
      </c>
      <c r="AF73" s="627">
        <v>2.3939809709475303E-3</v>
      </c>
      <c r="AG73" s="601">
        <f>Decap_Selection!$E$23</f>
        <v>0.08</v>
      </c>
      <c r="AH73" s="602"/>
      <c r="AI73" s="602"/>
      <c r="AJ73" s="602"/>
    </row>
    <row r="74" spans="1:36" s="22" customFormat="1">
      <c r="A74" s="597">
        <f t="shared" si="0"/>
        <v>2080.6850905900196</v>
      </c>
      <c r="B74" s="607">
        <v>1.0085088931644391E-3</v>
      </c>
      <c r="C74" s="606">
        <v>1.0000000000000001E+50</v>
      </c>
      <c r="D74" s="607">
        <v>1738.4968433995616</v>
      </c>
      <c r="E74" s="610">
        <v>1.0000000000000001E+50</v>
      </c>
      <c r="F74" s="611">
        <v>1.0000000000000001E+50</v>
      </c>
      <c r="G74" s="610">
        <v>1.0000000000000001E+50</v>
      </c>
      <c r="H74" s="610">
        <v>1.0000000000000001E+50</v>
      </c>
      <c r="I74" s="610">
        <v>382.46929895243221</v>
      </c>
      <c r="J74" s="610">
        <v>1.0000000000000001E+50</v>
      </c>
      <c r="K74" s="610">
        <v>1.0000000000000001E+50</v>
      </c>
      <c r="L74" s="611">
        <v>38.246922785418072</v>
      </c>
      <c r="M74" s="610">
        <v>1.0000000000000001E+50</v>
      </c>
      <c r="N74" s="611">
        <v>1.0000000000000001E+50</v>
      </c>
      <c r="O74" s="610">
        <v>1.0000000000000001E+50</v>
      </c>
      <c r="P74" s="610">
        <v>1.0000000000000001E+50</v>
      </c>
      <c r="Q74" s="610">
        <v>1.0000000000000001E+50</v>
      </c>
      <c r="R74" s="610">
        <v>1.0000000000000001E+50</v>
      </c>
      <c r="S74" s="610">
        <v>1.0000000000000001E+50</v>
      </c>
      <c r="T74" s="610">
        <v>1.0000000000000001E+50</v>
      </c>
      <c r="U74" s="610">
        <v>1.0000000000000001E+50</v>
      </c>
      <c r="V74" s="610">
        <v>0.38361865410412949</v>
      </c>
      <c r="W74" s="610">
        <v>1.0000000000000001E+50</v>
      </c>
      <c r="X74" s="610">
        <v>1.0000000000000001E+50</v>
      </c>
      <c r="Y74" s="610">
        <v>1.0000000000000001E+50</v>
      </c>
      <c r="Z74" s="610">
        <v>1.0000000000000001E+50</v>
      </c>
      <c r="AA74" s="626">
        <v>1.0000000000000001E+50</v>
      </c>
      <c r="AB74" s="610">
        <v>30068.341779172999</v>
      </c>
      <c r="AC74" s="626">
        <v>5.0000003845292065E-4</v>
      </c>
      <c r="AD74" s="626">
        <v>8.9021369567871098E-4</v>
      </c>
      <c r="AE74" s="620">
        <v>1.3902137095085712E-3</v>
      </c>
      <c r="AF74" s="627">
        <v>2.3941330823694842E-3</v>
      </c>
      <c r="AG74" s="601">
        <f>Decap_Selection!$E$23</f>
        <v>0.08</v>
      </c>
      <c r="AH74" s="602"/>
      <c r="AI74" s="602"/>
      <c r="AJ74" s="602"/>
    </row>
    <row r="75" spans="1:36" s="22" customFormat="1">
      <c r="A75" s="597">
        <f t="shared" si="0"/>
        <v>2122.2987924018203</v>
      </c>
      <c r="B75" s="607">
        <v>1.0088511442083361E-3</v>
      </c>
      <c r="C75" s="606">
        <v>1.0000000000000001E+50</v>
      </c>
      <c r="D75" s="607">
        <v>1704.4086696605311</v>
      </c>
      <c r="E75" s="610">
        <v>1.0000000000000001E+50</v>
      </c>
      <c r="F75" s="611">
        <v>1.0000000000000001E+50</v>
      </c>
      <c r="G75" s="610">
        <v>1.0000000000000001E+50</v>
      </c>
      <c r="H75" s="610">
        <v>1.0000000000000001E+50</v>
      </c>
      <c r="I75" s="610">
        <v>374.96990059793603</v>
      </c>
      <c r="J75" s="610">
        <v>1.0000000000000001E+50</v>
      </c>
      <c r="K75" s="610">
        <v>1.0000000000000001E+50</v>
      </c>
      <c r="L75" s="611">
        <v>37.496982807771971</v>
      </c>
      <c r="M75" s="610">
        <v>1.0000000000000001E+50</v>
      </c>
      <c r="N75" s="611">
        <v>1.0000000000000001E+50</v>
      </c>
      <c r="O75" s="610">
        <v>1.0000000000000001E+50</v>
      </c>
      <c r="P75" s="610">
        <v>1.0000000000000001E+50</v>
      </c>
      <c r="Q75" s="610">
        <v>1.0000000000000001E+50</v>
      </c>
      <c r="R75" s="610">
        <v>1.0000000000000001E+50</v>
      </c>
      <c r="S75" s="610">
        <v>1.0000000000000001E+50</v>
      </c>
      <c r="T75" s="610">
        <v>1.0000000000000001E+50</v>
      </c>
      <c r="U75" s="610">
        <v>1.0000000000000001E+50</v>
      </c>
      <c r="V75" s="610">
        <v>0.37614217194589999</v>
      </c>
      <c r="W75" s="610">
        <v>1.0000000000000001E+50</v>
      </c>
      <c r="X75" s="610">
        <v>1.0000000000000001E+50</v>
      </c>
      <c r="Y75" s="610">
        <v>1.0000000000000001E+50</v>
      </c>
      <c r="Z75" s="610">
        <v>1.0000000000000001E+50</v>
      </c>
      <c r="AA75" s="626">
        <v>1.0000000000000001E+50</v>
      </c>
      <c r="AB75" s="610">
        <v>29478.766450169605</v>
      </c>
      <c r="AC75" s="626">
        <v>5.0000004000641854E-4</v>
      </c>
      <c r="AD75" s="626">
        <v>8.9021369567871098E-4</v>
      </c>
      <c r="AE75" s="620">
        <v>1.3902137100672974E-3</v>
      </c>
      <c r="AF75" s="627">
        <v>2.3942913319545361E-3</v>
      </c>
      <c r="AG75" s="601">
        <f>Decap_Selection!$E$23</f>
        <v>0.08</v>
      </c>
      <c r="AH75" s="602"/>
      <c r="AI75" s="602"/>
      <c r="AJ75" s="602"/>
    </row>
    <row r="76" spans="1:36" s="22" customFormat="1">
      <c r="A76" s="597">
        <f t="shared" si="0"/>
        <v>2164.7447682498569</v>
      </c>
      <c r="B76" s="607">
        <v>1.0092070989988907E-3</v>
      </c>
      <c r="C76" s="606">
        <v>1.0000000000000001E+50</v>
      </c>
      <c r="D76" s="607">
        <v>1670.9888914782307</v>
      </c>
      <c r="E76" s="610">
        <v>1.0000000000000001E+50</v>
      </c>
      <c r="F76" s="611">
        <v>1.0000000000000001E+50</v>
      </c>
      <c r="G76" s="610">
        <v>1.0000000000000001E+50</v>
      </c>
      <c r="H76" s="610">
        <v>1.0000000000000001E+50</v>
      </c>
      <c r="I76" s="610">
        <v>367.6175492632824</v>
      </c>
      <c r="J76" s="610">
        <v>1.0000000000000001E+50</v>
      </c>
      <c r="K76" s="610">
        <v>1.0000000000000001E+50</v>
      </c>
      <c r="L76" s="611">
        <v>36.76174752926616</v>
      </c>
      <c r="M76" s="610">
        <v>1.0000000000000001E+50</v>
      </c>
      <c r="N76" s="611">
        <v>1.0000000000000001E+50</v>
      </c>
      <c r="O76" s="610">
        <v>1.0000000000000001E+50</v>
      </c>
      <c r="P76" s="610">
        <v>1.0000000000000001E+50</v>
      </c>
      <c r="Q76" s="610">
        <v>1.0000000000000001E+50</v>
      </c>
      <c r="R76" s="610">
        <v>1.0000000000000001E+50</v>
      </c>
      <c r="S76" s="610">
        <v>1.0000000000000001E+50</v>
      </c>
      <c r="T76" s="610">
        <v>1.0000000000000001E+50</v>
      </c>
      <c r="U76" s="610">
        <v>1.0000000000000001E+50</v>
      </c>
      <c r="V76" s="610">
        <v>0.36881319080994041</v>
      </c>
      <c r="W76" s="610">
        <v>1.0000000000000001E+50</v>
      </c>
      <c r="X76" s="610">
        <v>1.0000000000000001E+50</v>
      </c>
      <c r="Y76" s="610">
        <v>1.0000000000000001E+50</v>
      </c>
      <c r="Z76" s="610">
        <v>1.0000000000000001E+50</v>
      </c>
      <c r="AA76" s="626">
        <v>1.0000000000000001E+50</v>
      </c>
      <c r="AB76" s="610">
        <v>28900.751421734909</v>
      </c>
      <c r="AC76" s="626">
        <v>5.0000004162267775E-4</v>
      </c>
      <c r="AD76" s="626">
        <v>8.9021369567871098E-4</v>
      </c>
      <c r="AE76" s="620">
        <v>1.3902137106485963E-3</v>
      </c>
      <c r="AF76" s="627">
        <v>2.394455967095047E-3</v>
      </c>
      <c r="AG76" s="601">
        <f>Decap_Selection!$E$23</f>
        <v>0.08</v>
      </c>
      <c r="AH76" s="602"/>
      <c r="AI76" s="602"/>
      <c r="AJ76" s="602"/>
    </row>
    <row r="77" spans="1:36" s="22" customFormat="1">
      <c r="A77" s="597">
        <f t="shared" si="0"/>
        <v>2208.0396636148539</v>
      </c>
      <c r="B77" s="607">
        <v>1.0095773011533165E-3</v>
      </c>
      <c r="C77" s="606">
        <v>1.0000000000000001E+50</v>
      </c>
      <c r="D77" s="607">
        <v>1638.2244030572945</v>
      </c>
      <c r="E77" s="610">
        <v>1.0000000000000001E+50</v>
      </c>
      <c r="F77" s="611">
        <v>1.0000000000000001E+50</v>
      </c>
      <c r="G77" s="610">
        <v>1.0000000000000001E+50</v>
      </c>
      <c r="H77" s="610">
        <v>1.0000000000000001E+50</v>
      </c>
      <c r="I77" s="610">
        <v>360.40936167343773</v>
      </c>
      <c r="J77" s="610">
        <v>1.0000000000000001E+50</v>
      </c>
      <c r="K77" s="610">
        <v>1.0000000000000001E+50</v>
      </c>
      <c r="L77" s="611">
        <v>36.040928622340473</v>
      </c>
      <c r="M77" s="610">
        <v>1.0000000000000001E+50</v>
      </c>
      <c r="N77" s="611">
        <v>1.0000000000000001E+50</v>
      </c>
      <c r="O77" s="610">
        <v>1.0000000000000001E+50</v>
      </c>
      <c r="P77" s="610">
        <v>1.0000000000000001E+50</v>
      </c>
      <c r="Q77" s="610">
        <v>1.0000000000000001E+50</v>
      </c>
      <c r="R77" s="610">
        <v>1.0000000000000001E+50</v>
      </c>
      <c r="S77" s="610">
        <v>1.0000000000000001E+50</v>
      </c>
      <c r="T77" s="610">
        <v>1.0000000000000001E+50</v>
      </c>
      <c r="U77" s="610">
        <v>1.0000000000000001E+50</v>
      </c>
      <c r="V77" s="610">
        <v>0.36162883623867831</v>
      </c>
      <c r="W77" s="610">
        <v>1.0000000000000001E+50</v>
      </c>
      <c r="X77" s="610">
        <v>1.0000000000000001E+50</v>
      </c>
      <c r="Y77" s="610">
        <v>1.0000000000000001E+50</v>
      </c>
      <c r="Z77" s="610">
        <v>1.0000000000000001E+50</v>
      </c>
      <c r="AA77" s="626">
        <v>1.0000000000000001E+50</v>
      </c>
      <c r="AB77" s="610">
        <v>28334.070021308748</v>
      </c>
      <c r="AC77" s="626">
        <v>5.0000004330423391E-4</v>
      </c>
      <c r="AD77" s="626">
        <v>8.9021369567871098E-4</v>
      </c>
      <c r="AE77" s="620">
        <v>1.3902137112533797E-3</v>
      </c>
      <c r="AF77" s="627">
        <v>2.3946272451293169E-3</v>
      </c>
      <c r="AG77" s="601">
        <f>Decap_Selection!$E$23</f>
        <v>0.08</v>
      </c>
      <c r="AH77" s="602"/>
      <c r="AI77" s="602"/>
      <c r="AJ77" s="602"/>
    </row>
    <row r="78" spans="1:36" s="22" customFormat="1">
      <c r="A78" s="597">
        <f t="shared" si="0"/>
        <v>2252.2004568871512</v>
      </c>
      <c r="B78" s="607">
        <v>1.0099623154429956E-3</v>
      </c>
      <c r="C78" s="606">
        <v>1.0000000000000001E+50</v>
      </c>
      <c r="D78" s="607">
        <v>1606.1023555787331</v>
      </c>
      <c r="E78" s="610">
        <v>1.0000000000000001E+50</v>
      </c>
      <c r="F78" s="611">
        <v>1.0000000000000001E+50</v>
      </c>
      <c r="G78" s="610">
        <v>1.0000000000000001E+50</v>
      </c>
      <c r="H78" s="610">
        <v>1.0000000000000001E+50</v>
      </c>
      <c r="I78" s="610">
        <v>353.34251108817097</v>
      </c>
      <c r="J78" s="610">
        <v>1.0000000000000001E+50</v>
      </c>
      <c r="K78" s="610">
        <v>1.0000000000000001E+50</v>
      </c>
      <c r="L78" s="611">
        <v>35.334243412913736</v>
      </c>
      <c r="M78" s="610">
        <v>1.0000000000000001E+50</v>
      </c>
      <c r="N78" s="611">
        <v>1.0000000000000001E+50</v>
      </c>
      <c r="O78" s="610">
        <v>1.0000000000000001E+50</v>
      </c>
      <c r="P78" s="610">
        <v>1.0000000000000001E+50</v>
      </c>
      <c r="Q78" s="610">
        <v>1.0000000000000001E+50</v>
      </c>
      <c r="R78" s="610">
        <v>1.0000000000000001E+50</v>
      </c>
      <c r="S78" s="610">
        <v>1.0000000000000001E+50</v>
      </c>
      <c r="T78" s="610">
        <v>1.0000000000000001E+50</v>
      </c>
      <c r="U78" s="610">
        <v>1.0000000000000001E+50</v>
      </c>
      <c r="V78" s="610">
        <v>0.35458629046981854</v>
      </c>
      <c r="W78" s="610">
        <v>1.0000000000000001E+50</v>
      </c>
      <c r="X78" s="610">
        <v>1.0000000000000001E+50</v>
      </c>
      <c r="Y78" s="610">
        <v>1.0000000000000001E+50</v>
      </c>
      <c r="Z78" s="610">
        <v>1.0000000000000001E+50</v>
      </c>
      <c r="AA78" s="626">
        <v>1.0000000000000001E+50</v>
      </c>
      <c r="AB78" s="610">
        <v>27778.500020890922</v>
      </c>
      <c r="AC78" s="626">
        <v>5.0000004505372487E-4</v>
      </c>
      <c r="AD78" s="626">
        <v>8.9021369567871098E-4</v>
      </c>
      <c r="AE78" s="620">
        <v>1.3902137118825964E-3</v>
      </c>
      <c r="AF78" s="627">
        <v>2.394805433739372E-3</v>
      </c>
      <c r="AG78" s="601">
        <f>Decap_Selection!$E$23</f>
        <v>0.08</v>
      </c>
      <c r="AH78" s="602"/>
      <c r="AI78" s="602"/>
      <c r="AJ78" s="602"/>
    </row>
    <row r="79" spans="1:36" s="22" customFormat="1">
      <c r="A79" s="597">
        <f t="shared" si="0"/>
        <v>2297.2444660248943</v>
      </c>
      <c r="B79" s="607">
        <v>1.0103627285836616E-3</v>
      </c>
      <c r="C79" s="606">
        <v>1.0000000000000001E+50</v>
      </c>
      <c r="D79" s="607">
        <v>1574.6101521611829</v>
      </c>
      <c r="E79" s="610">
        <v>1.0000000000000001E+50</v>
      </c>
      <c r="F79" s="611">
        <v>1.0000000000000001E+50</v>
      </c>
      <c r="G79" s="610">
        <v>1.0000000000000001E+50</v>
      </c>
      <c r="H79" s="610">
        <v>1.0000000000000001E+50</v>
      </c>
      <c r="I79" s="610">
        <v>346.41422619352699</v>
      </c>
      <c r="J79" s="610">
        <v>1.0000000000000001E+50</v>
      </c>
      <c r="K79" s="610">
        <v>1.0000000000000001E+50</v>
      </c>
      <c r="L79" s="611">
        <v>34.641414769531288</v>
      </c>
      <c r="M79" s="610">
        <v>1.0000000000000001E+50</v>
      </c>
      <c r="N79" s="611">
        <v>1.0000000000000001E+50</v>
      </c>
      <c r="O79" s="610">
        <v>1.0000000000000001E+50</v>
      </c>
      <c r="P79" s="610">
        <v>1.0000000000000001E+50</v>
      </c>
      <c r="Q79" s="610">
        <v>1.0000000000000001E+50</v>
      </c>
      <c r="R79" s="610">
        <v>1.0000000000000001E+50</v>
      </c>
      <c r="S79" s="610">
        <v>1.0000000000000001E+50</v>
      </c>
      <c r="T79" s="610">
        <v>1.0000000000000001E+50</v>
      </c>
      <c r="U79" s="610">
        <v>1.0000000000000001E+50</v>
      </c>
      <c r="V79" s="610">
        <v>0.34768279133007612</v>
      </c>
      <c r="W79" s="610">
        <v>1.0000000000000001E+50</v>
      </c>
      <c r="X79" s="610">
        <v>1.0000000000000001E+50</v>
      </c>
      <c r="Y79" s="610">
        <v>1.0000000000000001E+50</v>
      </c>
      <c r="Z79" s="610">
        <v>1.0000000000000001E+50</v>
      </c>
      <c r="AA79" s="626">
        <v>1.0000000000000001E+50</v>
      </c>
      <c r="AB79" s="610">
        <v>27233.82354989307</v>
      </c>
      <c r="AC79" s="626">
        <v>5.0000004687389529E-4</v>
      </c>
      <c r="AD79" s="626">
        <v>8.9021369567871098E-4</v>
      </c>
      <c r="AE79" s="620">
        <v>1.3902137125372334E-3</v>
      </c>
      <c r="AF79" s="627">
        <v>2.3949908113644865E-3</v>
      </c>
      <c r="AG79" s="601">
        <f>Decap_Selection!$E$23</f>
        <v>0.08</v>
      </c>
      <c r="AH79" s="602"/>
      <c r="AI79" s="602"/>
      <c r="AJ79" s="602"/>
    </row>
    <row r="80" spans="1:36" s="22" customFormat="1">
      <c r="A80" s="597">
        <f t="shared" si="0"/>
        <v>2343.1893553453924</v>
      </c>
      <c r="B80" s="607">
        <v>1.0107791500524668E-3</v>
      </c>
      <c r="C80" s="606">
        <v>1.0000000000000001E+50</v>
      </c>
      <c r="D80" s="607">
        <v>1543.7354429209515</v>
      </c>
      <c r="E80" s="610">
        <v>1.0000000000000001E+50</v>
      </c>
      <c r="F80" s="611">
        <v>1.0000000000000001E+50</v>
      </c>
      <c r="G80" s="610">
        <v>1.0000000000000001E+50</v>
      </c>
      <c r="H80" s="610">
        <v>1.0000000000000001E+50</v>
      </c>
      <c r="I80" s="610">
        <v>339.62179001503728</v>
      </c>
      <c r="J80" s="610">
        <v>1.0000000000000001E+50</v>
      </c>
      <c r="K80" s="610">
        <v>1.0000000000000001E+50</v>
      </c>
      <c r="L80" s="611">
        <v>33.962170994685899</v>
      </c>
      <c r="M80" s="610">
        <v>1.0000000000000001E+50</v>
      </c>
      <c r="N80" s="611">
        <v>1.0000000000000001E+50</v>
      </c>
      <c r="O80" s="610">
        <v>1.0000000000000001E+50</v>
      </c>
      <c r="P80" s="610">
        <v>1.0000000000000001E+50</v>
      </c>
      <c r="Q80" s="610">
        <v>1.0000000000000001E+50</v>
      </c>
      <c r="R80" s="610">
        <v>1.0000000000000001E+50</v>
      </c>
      <c r="S80" s="610">
        <v>1.0000000000000001E+50</v>
      </c>
      <c r="T80" s="610">
        <v>1.0000000000000001E+50</v>
      </c>
      <c r="U80" s="610">
        <v>1.0000000000000001E+50</v>
      </c>
      <c r="V80" s="610">
        <v>0.34091563115063367</v>
      </c>
      <c r="W80" s="610">
        <v>1.0000000000000001E+50</v>
      </c>
      <c r="X80" s="610">
        <v>1.0000000000000001E+50</v>
      </c>
      <c r="Y80" s="610">
        <v>1.0000000000000001E+50</v>
      </c>
      <c r="Z80" s="610">
        <v>1.0000000000000001E+50</v>
      </c>
      <c r="AA80" s="626">
        <v>1.0000000000000001E+50</v>
      </c>
      <c r="AB80" s="610">
        <v>26699.827009699085</v>
      </c>
      <c r="AC80" s="626">
        <v>5.0000004876760054E-4</v>
      </c>
      <c r="AD80" s="626">
        <v>8.9021369567871098E-4</v>
      </c>
      <c r="AE80" s="620">
        <v>1.3902137132183177E-3</v>
      </c>
      <c r="AF80" s="627">
        <v>2.3951836676310502E-3</v>
      </c>
      <c r="AG80" s="601">
        <f>Decap_Selection!$E$23</f>
        <v>0.08</v>
      </c>
      <c r="AH80" s="602"/>
      <c r="AI80" s="602"/>
      <c r="AJ80" s="602"/>
    </row>
    <row r="81" spans="1:36" s="22" customFormat="1">
      <c r="A81" s="597">
        <f t="shared" si="0"/>
        <v>2390.0531424523001</v>
      </c>
      <c r="B81" s="607">
        <v>1.0112122129326221E-3</v>
      </c>
      <c r="C81" s="606">
        <v>1.0000000000000001E+50</v>
      </c>
      <c r="D81" s="607">
        <v>1513.4661201289241</v>
      </c>
      <c r="E81" s="610">
        <v>1.0000000000000001E+50</v>
      </c>
      <c r="F81" s="611">
        <v>1.0000000000000001E+50</v>
      </c>
      <c r="G81" s="610">
        <v>1.0000000000000001E+50</v>
      </c>
      <c r="H81" s="610">
        <v>1.0000000000000001E+50</v>
      </c>
      <c r="I81" s="610">
        <v>332.96253885223985</v>
      </c>
      <c r="J81" s="610">
        <v>1.0000000000000001E+50</v>
      </c>
      <c r="K81" s="610">
        <v>1.0000000000000001E+50</v>
      </c>
      <c r="L81" s="611">
        <v>33.296245718269816</v>
      </c>
      <c r="M81" s="610">
        <v>1.0000000000000001E+50</v>
      </c>
      <c r="N81" s="611">
        <v>1.0000000000000001E+50</v>
      </c>
      <c r="O81" s="610">
        <v>1.0000000000000001E+50</v>
      </c>
      <c r="P81" s="610">
        <v>1.0000000000000001E+50</v>
      </c>
      <c r="Q81" s="610">
        <v>1.0000000000000001E+50</v>
      </c>
      <c r="R81" s="610">
        <v>1.0000000000000001E+50</v>
      </c>
      <c r="S81" s="610">
        <v>1.0000000000000001E+50</v>
      </c>
      <c r="T81" s="610">
        <v>1.0000000000000001E+50</v>
      </c>
      <c r="U81" s="610">
        <v>1.0000000000000001E+50</v>
      </c>
      <c r="V81" s="610">
        <v>0.33428215570389441</v>
      </c>
      <c r="W81" s="610">
        <v>1.0000000000000001E+50</v>
      </c>
      <c r="X81" s="610">
        <v>1.0000000000000001E+50</v>
      </c>
      <c r="Y81" s="610">
        <v>1.0000000000000001E+50</v>
      </c>
      <c r="Z81" s="610">
        <v>1.0000000000000001E+50</v>
      </c>
      <c r="AA81" s="626">
        <v>1.0000000000000001E+50</v>
      </c>
      <c r="AB81" s="610">
        <v>26176.300989901076</v>
      </c>
      <c r="AC81" s="626">
        <v>5.0000005073781142E-4</v>
      </c>
      <c r="AD81" s="626">
        <v>8.9021369567871098E-4</v>
      </c>
      <c r="AE81" s="620">
        <v>1.3902137139269178E-3</v>
      </c>
      <c r="AF81" s="627">
        <v>2.3953843037994062E-3</v>
      </c>
      <c r="AG81" s="601">
        <f>Decap_Selection!$E$23</f>
        <v>0.08</v>
      </c>
      <c r="AH81" s="602"/>
      <c r="AI81" s="602"/>
      <c r="AJ81" s="602"/>
    </row>
    <row r="82" spans="1:36" s="22" customFormat="1">
      <c r="A82" s="597">
        <f t="shared" si="0"/>
        <v>2437.8542053013462</v>
      </c>
      <c r="B82" s="607">
        <v>1.0116625747863207E-3</v>
      </c>
      <c r="C82" s="606">
        <v>1.0000000000000001E+50</v>
      </c>
      <c r="D82" s="607">
        <v>1483.7903134624371</v>
      </c>
      <c r="E82" s="610">
        <v>1.0000000000000001E+50</v>
      </c>
      <c r="F82" s="611">
        <v>1.0000000000000001E+50</v>
      </c>
      <c r="G82" s="610">
        <v>1.0000000000000001E+50</v>
      </c>
      <c r="H82" s="610">
        <v>1.0000000000000001E+50</v>
      </c>
      <c r="I82" s="610">
        <v>326.43386123409033</v>
      </c>
      <c r="J82" s="610">
        <v>1.0000000000000001E+50</v>
      </c>
      <c r="K82" s="610">
        <v>1.0000000000000001E+50</v>
      </c>
      <c r="L82" s="611">
        <v>32.643377793115789</v>
      </c>
      <c r="M82" s="610">
        <v>1.0000000000000001E+50</v>
      </c>
      <c r="N82" s="611">
        <v>1.0000000000000001E+50</v>
      </c>
      <c r="O82" s="610">
        <v>1.0000000000000001E+50</v>
      </c>
      <c r="P82" s="610">
        <v>1.0000000000000001E+50</v>
      </c>
      <c r="Q82" s="610">
        <v>1.0000000000000001E+50</v>
      </c>
      <c r="R82" s="610">
        <v>1.0000000000000001E+50</v>
      </c>
      <c r="S82" s="610">
        <v>1.0000000000000001E+50</v>
      </c>
      <c r="T82" s="610">
        <v>1.0000000000000001E+50</v>
      </c>
      <c r="U82" s="610">
        <v>1.0000000000000001E+50</v>
      </c>
      <c r="V82" s="610">
        <v>0.32777976316110857</v>
      </c>
      <c r="W82" s="610">
        <v>1.0000000000000001E+50</v>
      </c>
      <c r="X82" s="610">
        <v>1.0000000000000001E+50</v>
      </c>
      <c r="Y82" s="610">
        <v>1.0000000000000001E+50</v>
      </c>
      <c r="Z82" s="610">
        <v>1.0000000000000001E+50</v>
      </c>
      <c r="AA82" s="626">
        <v>1.0000000000000001E+50</v>
      </c>
      <c r="AB82" s="610">
        <v>25663.040186177528</v>
      </c>
      <c r="AC82" s="626">
        <v>5.0000005278761901E-4</v>
      </c>
      <c r="AD82" s="626">
        <v>8.9021369567871098E-4</v>
      </c>
      <c r="AE82" s="620">
        <v>1.3902137146641453E-3</v>
      </c>
      <c r="AF82" s="627">
        <v>2.3955930332283239E-3</v>
      </c>
      <c r="AG82" s="601">
        <f>Decap_Selection!$E$23</f>
        <v>0.08</v>
      </c>
      <c r="AH82" s="602"/>
      <c r="AI82" s="602"/>
      <c r="AJ82" s="602"/>
    </row>
    <row r="83" spans="1:36" s="22" customFormat="1">
      <c r="A83" s="597">
        <f t="shared" si="0"/>
        <v>2486.6112894073731</v>
      </c>
      <c r="B83" s="607">
        <v>1.0121309185566404E-3</v>
      </c>
      <c r="C83" s="606">
        <v>1.0000000000000001E+50</v>
      </c>
      <c r="D83" s="607">
        <v>1454.6963853502498</v>
      </c>
      <c r="E83" s="610">
        <v>1.0000000000000001E+50</v>
      </c>
      <c r="F83" s="611">
        <v>1.0000000000000001E+50</v>
      </c>
      <c r="G83" s="610">
        <v>1.0000000000000001E+50</v>
      </c>
      <c r="H83" s="610">
        <v>1.0000000000000001E+50</v>
      </c>
      <c r="I83" s="610">
        <v>320.03319689485608</v>
      </c>
      <c r="J83" s="610">
        <v>1.0000000000000001E+50</v>
      </c>
      <c r="K83" s="610">
        <v>1.0000000000000001E+50</v>
      </c>
      <c r="L83" s="611">
        <v>32.003311192586516</v>
      </c>
      <c r="M83" s="610">
        <v>1.0000000000000001E+50</v>
      </c>
      <c r="N83" s="611">
        <v>1.0000000000000001E+50</v>
      </c>
      <c r="O83" s="610">
        <v>1.0000000000000001E+50</v>
      </c>
      <c r="P83" s="610">
        <v>1.0000000000000001E+50</v>
      </c>
      <c r="Q83" s="610">
        <v>1.0000000000000001E+50</v>
      </c>
      <c r="R83" s="610">
        <v>1.0000000000000001E+50</v>
      </c>
      <c r="S83" s="610">
        <v>1.0000000000000001E+50</v>
      </c>
      <c r="T83" s="610">
        <v>1.0000000000000001E+50</v>
      </c>
      <c r="U83" s="610">
        <v>1.0000000000000001E+50</v>
      </c>
      <c r="V83" s="610">
        <v>0.32140590307046024</v>
      </c>
      <c r="W83" s="610">
        <v>1.0000000000000001E+50</v>
      </c>
      <c r="X83" s="610">
        <v>1.0000000000000001E+50</v>
      </c>
      <c r="Y83" s="610">
        <v>1.0000000000000001E+50</v>
      </c>
      <c r="Z83" s="610">
        <v>1.0000000000000001E+50</v>
      </c>
      <c r="AA83" s="626">
        <v>1.0000000000000001E+50</v>
      </c>
      <c r="AB83" s="610">
        <v>25159.843319781899</v>
      </c>
      <c r="AC83" s="626">
        <v>5.0000005492023861E-4</v>
      </c>
      <c r="AD83" s="626">
        <v>8.9021369567871098E-4</v>
      </c>
      <c r="AE83" s="620">
        <v>1.3902137154311568E-3</v>
      </c>
      <c r="AF83" s="627">
        <v>2.3958101818577732E-3</v>
      </c>
      <c r="AG83" s="601">
        <f>Decap_Selection!$E$23</f>
        <v>0.08</v>
      </c>
      <c r="AH83" s="602"/>
      <c r="AI83" s="602"/>
      <c r="AJ83" s="602"/>
    </row>
    <row r="84" spans="1:36" s="22" customFormat="1">
      <c r="A84" s="597">
        <f t="shared" si="0"/>
        <v>2536.3435151955205</v>
      </c>
      <c r="B84" s="607">
        <v>1.0126179534991273E-3</v>
      </c>
      <c r="C84" s="606">
        <v>1.0000000000000001E+50</v>
      </c>
      <c r="D84" s="607">
        <v>1426.1729264087876</v>
      </c>
      <c r="E84" s="610">
        <v>1.0000000000000001E+50</v>
      </c>
      <c r="F84" s="611">
        <v>1.0000000000000001E+50</v>
      </c>
      <c r="G84" s="610">
        <v>1.0000000000000001E+50</v>
      </c>
      <c r="H84" s="610">
        <v>1.0000000000000001E+50</v>
      </c>
      <c r="I84" s="610">
        <v>313.75803577009049</v>
      </c>
      <c r="J84" s="610">
        <v>1.0000000000000001E+50</v>
      </c>
      <c r="K84" s="610">
        <v>1.0000000000000001E+50</v>
      </c>
      <c r="L84" s="611">
        <v>31.37579491017199</v>
      </c>
      <c r="M84" s="610">
        <v>1.0000000000000001E+50</v>
      </c>
      <c r="N84" s="611">
        <v>1.0000000000000001E+50</v>
      </c>
      <c r="O84" s="610">
        <v>1.0000000000000001E+50</v>
      </c>
      <c r="P84" s="610">
        <v>1.0000000000000001E+50</v>
      </c>
      <c r="Q84" s="610">
        <v>1.0000000000000001E+50</v>
      </c>
      <c r="R84" s="610">
        <v>1.0000000000000001E+50</v>
      </c>
      <c r="S84" s="610">
        <v>1.0000000000000001E+50</v>
      </c>
      <c r="T84" s="610">
        <v>1.0000000000000001E+50</v>
      </c>
      <c r="U84" s="610">
        <v>1.0000000000000001E+50</v>
      </c>
      <c r="V84" s="610">
        <v>0.31515807535520829</v>
      </c>
      <c r="W84" s="610">
        <v>1.0000000000000001E+50</v>
      </c>
      <c r="X84" s="610">
        <v>1.0000000000000001E+50</v>
      </c>
      <c r="Y84" s="610">
        <v>1.0000000000000001E+50</v>
      </c>
      <c r="Z84" s="610">
        <v>1.0000000000000001E+50</v>
      </c>
      <c r="AA84" s="626">
        <v>1.0000000000000001E+50</v>
      </c>
      <c r="AB84" s="610">
        <v>24666.5130586097</v>
      </c>
      <c r="AC84" s="626">
        <v>5.0000005713901619E-4</v>
      </c>
      <c r="AD84" s="626">
        <v>8.9021369567871098E-4</v>
      </c>
      <c r="AE84" s="620">
        <v>1.3902137162291556E-3</v>
      </c>
      <c r="AF84" s="627">
        <v>2.3960360887107001E-3</v>
      </c>
      <c r="AG84" s="601">
        <f>Decap_Selection!$E$23</f>
        <v>0.08</v>
      </c>
      <c r="AH84" s="602"/>
      <c r="AI84" s="602"/>
      <c r="AJ84" s="602"/>
    </row>
    <row r="85" spans="1:36" s="22" customFormat="1">
      <c r="A85" s="597">
        <f t="shared" si="0"/>
        <v>2587.0703854994308</v>
      </c>
      <c r="B85" s="607">
        <v>1.0131244161437482E-3</v>
      </c>
      <c r="C85" s="606">
        <v>1.0000000000000001E+50</v>
      </c>
      <c r="D85" s="607">
        <v>1398.2087509678779</v>
      </c>
      <c r="E85" s="610">
        <v>1.0000000000000001E+50</v>
      </c>
      <c r="F85" s="611">
        <v>1.0000000000000001E+50</v>
      </c>
      <c r="G85" s="610">
        <v>1.0000000000000001E+50</v>
      </c>
      <c r="H85" s="610">
        <v>1.0000000000000001E+50</v>
      </c>
      <c r="I85" s="610">
        <v>307.6059170122935</v>
      </c>
      <c r="J85" s="610">
        <v>1.0000000000000001E+50</v>
      </c>
      <c r="K85" s="610">
        <v>1.0000000000000001E+50</v>
      </c>
      <c r="L85" s="611">
        <v>30.760582861055568</v>
      </c>
      <c r="M85" s="610">
        <v>1.0000000000000001E+50</v>
      </c>
      <c r="N85" s="611">
        <v>1.0000000000000001E+50</v>
      </c>
      <c r="O85" s="610">
        <v>1.0000000000000001E+50</v>
      </c>
      <c r="P85" s="610">
        <v>1.0000000000000001E+50</v>
      </c>
      <c r="Q85" s="610">
        <v>1.0000000000000001E+50</v>
      </c>
      <c r="R85" s="610">
        <v>1.0000000000000001E+50</v>
      </c>
      <c r="S85" s="610">
        <v>1.0000000000000001E+50</v>
      </c>
      <c r="T85" s="610">
        <v>1.0000000000000001E+50</v>
      </c>
      <c r="U85" s="610">
        <v>1.0000000000000001E+50</v>
      </c>
      <c r="V85" s="610">
        <v>0.30903382933148266</v>
      </c>
      <c r="W85" s="610">
        <v>1.0000000000000001E+50</v>
      </c>
      <c r="X85" s="610">
        <v>1.0000000000000001E+50</v>
      </c>
      <c r="Y85" s="610">
        <v>1.0000000000000001E+50</v>
      </c>
      <c r="Z85" s="610">
        <v>1.0000000000000001E+50</v>
      </c>
      <c r="AA85" s="626">
        <v>1.0000000000000001E+50</v>
      </c>
      <c r="AB85" s="610">
        <v>24182.855939813442</v>
      </c>
      <c r="AC85" s="626">
        <v>5.0000005944743234E-4</v>
      </c>
      <c r="AD85" s="626">
        <v>8.9021369567871098E-4</v>
      </c>
      <c r="AE85" s="620">
        <v>1.3902137170593936E-3</v>
      </c>
      <c r="AF85" s="627">
        <v>2.3962711064145457E-3</v>
      </c>
      <c r="AG85" s="601">
        <f>Decap_Selection!$E$23</f>
        <v>0.08</v>
      </c>
      <c r="AH85" s="602"/>
      <c r="AI85" s="602"/>
      <c r="AJ85" s="602"/>
    </row>
    <row r="86" spans="1:36" s="22" customFormat="1">
      <c r="A86" s="597">
        <f t="shared" si="0"/>
        <v>2638.8117932094196</v>
      </c>
      <c r="B86" s="607">
        <v>1.0136510712879011E-3</v>
      </c>
      <c r="C86" s="606">
        <v>1.0000000000000001E+50</v>
      </c>
      <c r="D86" s="607">
        <v>1370.792892684211</v>
      </c>
      <c r="E86" s="610">
        <v>1.0000000000000001E+50</v>
      </c>
      <c r="F86" s="611">
        <v>1.0000000000000001E+50</v>
      </c>
      <c r="G86" s="610">
        <v>1.0000000000000001E+50</v>
      </c>
      <c r="H86" s="610">
        <v>1.0000000000000001E+50</v>
      </c>
      <c r="I86" s="610">
        <v>301.57442802587389</v>
      </c>
      <c r="J86" s="610">
        <v>1.0000000000000001E+50</v>
      </c>
      <c r="K86" s="610">
        <v>1.0000000000000001E+50</v>
      </c>
      <c r="L86" s="611">
        <v>30.157433785610142</v>
      </c>
      <c r="M86" s="610">
        <v>1.0000000000000001E+50</v>
      </c>
      <c r="N86" s="611">
        <v>1.0000000000000001E+50</v>
      </c>
      <c r="O86" s="610">
        <v>1.0000000000000001E+50</v>
      </c>
      <c r="P86" s="610">
        <v>1.0000000000000001E+50</v>
      </c>
      <c r="Q86" s="610">
        <v>1.0000000000000001E+50</v>
      </c>
      <c r="R86" s="610">
        <v>1.0000000000000001E+50</v>
      </c>
      <c r="S86" s="610">
        <v>1.0000000000000001E+50</v>
      </c>
      <c r="T86" s="610">
        <v>1.0000000000000001E+50</v>
      </c>
      <c r="U86" s="610">
        <v>1.0000000000000001E+50</v>
      </c>
      <c r="V86" s="610">
        <v>0.30303076274534779</v>
      </c>
      <c r="W86" s="610">
        <v>1.0000000000000001E+50</v>
      </c>
      <c r="X86" s="610">
        <v>1.0000000000000001E+50</v>
      </c>
      <c r="Y86" s="610">
        <v>1.0000000000000001E+50</v>
      </c>
      <c r="Z86" s="610">
        <v>1.0000000000000001E+50</v>
      </c>
      <c r="AA86" s="626">
        <v>1.0000000000000001E+50</v>
      </c>
      <c r="AB86" s="610">
        <v>23708.682293934751</v>
      </c>
      <c r="AC86" s="626">
        <v>5.0000006184910842E-4</v>
      </c>
      <c r="AD86" s="626">
        <v>8.9021369567871098E-4</v>
      </c>
      <c r="AE86" s="620">
        <v>1.3902137179231731E-3</v>
      </c>
      <c r="AF86" s="627">
        <v>2.3965156017432391E-3</v>
      </c>
      <c r="AG86" s="601">
        <f>Decap_Selection!$E$23</f>
        <v>0.08</v>
      </c>
      <c r="AH86" s="602"/>
      <c r="AI86" s="602"/>
      <c r="AJ86" s="602"/>
    </row>
    <row r="87" spans="1:36" s="22" customFormat="1">
      <c r="A87" s="597">
        <f t="shared" si="0"/>
        <v>2691.5880290736081</v>
      </c>
      <c r="B87" s="607">
        <v>1.0141987130211532E-3</v>
      </c>
      <c r="C87" s="606">
        <v>1.0000000000000001E+50</v>
      </c>
      <c r="D87" s="607">
        <v>1343.9146002408115</v>
      </c>
      <c r="E87" s="610">
        <v>1.0000000000000001E+50</v>
      </c>
      <c r="F87" s="611">
        <v>1.0000000000000001E+50</v>
      </c>
      <c r="G87" s="610">
        <v>1.0000000000000001E+50</v>
      </c>
      <c r="H87" s="610">
        <v>1.0000000000000001E+50</v>
      </c>
      <c r="I87" s="610">
        <v>295.66120352103309</v>
      </c>
      <c r="J87" s="610">
        <v>1.0000000000000001E+50</v>
      </c>
      <c r="K87" s="610">
        <v>1.0000000000000001E+50</v>
      </c>
      <c r="L87" s="611">
        <v>29.566111154786537</v>
      </c>
      <c r="M87" s="610">
        <v>1.0000000000000001E+50</v>
      </c>
      <c r="N87" s="611">
        <v>1.0000000000000001E+50</v>
      </c>
      <c r="O87" s="610">
        <v>1.0000000000000001E+50</v>
      </c>
      <c r="P87" s="610">
        <v>1.0000000000000001E+50</v>
      </c>
      <c r="Q87" s="610">
        <v>1.0000000000000001E+50</v>
      </c>
      <c r="R87" s="610">
        <v>1.0000000000000001E+50</v>
      </c>
      <c r="S87" s="610">
        <v>1.0000000000000001E+50</v>
      </c>
      <c r="T87" s="610">
        <v>1.0000000000000001E+50</v>
      </c>
      <c r="U87" s="610">
        <v>1.0000000000000001E+50</v>
      </c>
      <c r="V87" s="610">
        <v>0.29714652082874554</v>
      </c>
      <c r="W87" s="610">
        <v>1.0000000000000001E+50</v>
      </c>
      <c r="X87" s="610">
        <v>1.0000000000000001E+50</v>
      </c>
      <c r="Y87" s="610">
        <v>1.0000000000000001E+50</v>
      </c>
      <c r="Z87" s="610">
        <v>1.0000000000000001E+50</v>
      </c>
      <c r="AA87" s="626">
        <v>1.0000000000000001E+50</v>
      </c>
      <c r="AB87" s="610">
        <v>23243.806170524269</v>
      </c>
      <c r="AC87" s="626">
        <v>5.0000006434781225E-4</v>
      </c>
      <c r="AD87" s="626">
        <v>8.9021369567871098E-4</v>
      </c>
      <c r="AE87" s="620">
        <v>1.3902137188218494E-3</v>
      </c>
      <c r="AF87" s="627">
        <v>2.3967699561804616E-3</v>
      </c>
      <c r="AG87" s="601">
        <f>Decap_Selection!$E$23</f>
        <v>0.08</v>
      </c>
      <c r="AH87" s="602"/>
      <c r="AI87" s="602"/>
      <c r="AJ87" s="602"/>
    </row>
    <row r="88" spans="1:36" s="22" customFormat="1">
      <c r="A88" s="597">
        <f t="shared" si="0"/>
        <v>2745.4197896550804</v>
      </c>
      <c r="B88" s="607">
        <v>1.014768165782368E-3</v>
      </c>
      <c r="C88" s="606">
        <v>1.0000000000000001E+50</v>
      </c>
      <c r="D88" s="607">
        <v>1317.5633331308404</v>
      </c>
      <c r="E88" s="610">
        <v>1.0000000000000001E+50</v>
      </c>
      <c r="F88" s="611">
        <v>1.0000000000000001E+50</v>
      </c>
      <c r="G88" s="610">
        <v>1.0000000000000001E+50</v>
      </c>
      <c r="H88" s="610">
        <v>1.0000000000000001E+50</v>
      </c>
      <c r="I88" s="610">
        <v>289.86392458620048</v>
      </c>
      <c r="J88" s="610">
        <v>1.0000000000000001E+50</v>
      </c>
      <c r="K88" s="610">
        <v>1.0000000000000001E+50</v>
      </c>
      <c r="L88" s="611">
        <v>28.986383077356955</v>
      </c>
      <c r="M88" s="610">
        <v>1.0000000000000001E+50</v>
      </c>
      <c r="N88" s="611">
        <v>1.0000000000000001E+50</v>
      </c>
      <c r="O88" s="610">
        <v>1.0000000000000001E+50</v>
      </c>
      <c r="P88" s="610">
        <v>1.0000000000000001E+50</v>
      </c>
      <c r="Q88" s="610">
        <v>1.0000000000000001E+50</v>
      </c>
      <c r="R88" s="610">
        <v>1.0000000000000001E+50</v>
      </c>
      <c r="S88" s="610">
        <v>1.0000000000000001E+50</v>
      </c>
      <c r="T88" s="610">
        <v>1.0000000000000001E+50</v>
      </c>
      <c r="U88" s="610">
        <v>1.0000000000000001E+50</v>
      </c>
      <c r="V88" s="610">
        <v>0.2913787953739444</v>
      </c>
      <c r="W88" s="610">
        <v>1.0000000000000001E+50</v>
      </c>
      <c r="X88" s="610">
        <v>1.0000000000000001E+50</v>
      </c>
      <c r="Y88" s="610">
        <v>1.0000000000000001E+50</v>
      </c>
      <c r="Z88" s="610">
        <v>1.0000000000000001E+50</v>
      </c>
      <c r="AA88" s="626">
        <v>1.0000000000000001E+50</v>
      </c>
      <c r="AB88" s="610">
        <v>22788.04526521988</v>
      </c>
      <c r="AC88" s="626">
        <v>5.0000006694746364E-4</v>
      </c>
      <c r="AD88" s="626">
        <v>8.9021369567871098E-4</v>
      </c>
      <c r="AE88" s="620">
        <v>1.3902137197568322E-3</v>
      </c>
      <c r="AF88" s="627">
        <v>2.3970345665049755E-3</v>
      </c>
      <c r="AG88" s="601">
        <f>Decap_Selection!$E$23</f>
        <v>0.08</v>
      </c>
      <c r="AH88" s="602"/>
      <c r="AI88" s="602"/>
      <c r="AJ88" s="602"/>
    </row>
    <row r="89" spans="1:36" s="22" customFormat="1">
      <c r="A89" s="597">
        <f t="shared" si="0"/>
        <v>2800.328185448182</v>
      </c>
      <c r="B89" s="607">
        <v>1.0153602854498683E-3</v>
      </c>
      <c r="C89" s="606">
        <v>1.0000000000000001E+50</v>
      </c>
      <c r="D89" s="607">
        <v>1291.7287575240578</v>
      </c>
      <c r="E89" s="610">
        <v>1.0000000000000001E+50</v>
      </c>
      <c r="F89" s="611">
        <v>1.0000000000000001E+50</v>
      </c>
      <c r="G89" s="610">
        <v>1.0000000000000001E+50</v>
      </c>
      <c r="H89" s="610">
        <v>1.0000000000000001E+50</v>
      </c>
      <c r="I89" s="610">
        <v>284.18031777865656</v>
      </c>
      <c r="J89" s="610">
        <v>1.0000000000000001E+50</v>
      </c>
      <c r="K89" s="610">
        <v>1.0000000000000001E+50</v>
      </c>
      <c r="L89" s="611">
        <v>28.418022208977323</v>
      </c>
      <c r="M89" s="610">
        <v>1.0000000000000001E+50</v>
      </c>
      <c r="N89" s="611">
        <v>1.0000000000000001E+50</v>
      </c>
      <c r="O89" s="610">
        <v>1.0000000000000001E+50</v>
      </c>
      <c r="P89" s="610">
        <v>1.0000000000000001E+50</v>
      </c>
      <c r="Q89" s="610">
        <v>1.0000000000000001E+50</v>
      </c>
      <c r="R89" s="610">
        <v>1.0000000000000001E+50</v>
      </c>
      <c r="S89" s="610">
        <v>1.0000000000000001E+50</v>
      </c>
      <c r="T89" s="610">
        <v>1.0000000000000001E+50</v>
      </c>
      <c r="U89" s="610">
        <v>1.0000000000000001E+50</v>
      </c>
      <c r="V89" s="610">
        <v>0.28572532382612459</v>
      </c>
      <c r="W89" s="610">
        <v>1.0000000000000001E+50</v>
      </c>
      <c r="X89" s="610">
        <v>1.0000000000000001E+50</v>
      </c>
      <c r="Y89" s="610">
        <v>1.0000000000000001E+50</v>
      </c>
      <c r="Z89" s="610">
        <v>1.0000000000000001E+50</v>
      </c>
      <c r="AA89" s="626">
        <v>1.0000000000000001E+50</v>
      </c>
      <c r="AB89" s="610">
        <v>22341.22084825479</v>
      </c>
      <c r="AC89" s="626">
        <v>5.0000006965214094E-4</v>
      </c>
      <c r="AD89" s="626">
        <v>8.9021369567871098E-4</v>
      </c>
      <c r="AE89" s="620">
        <v>1.3902137207295884E-3</v>
      </c>
      <c r="AF89" s="627">
        <v>2.3973098453988653E-3</v>
      </c>
      <c r="AG89" s="601">
        <f>Decap_Selection!$E$23</f>
        <v>0.08</v>
      </c>
      <c r="AH89" s="602"/>
      <c r="AI89" s="602"/>
      <c r="AJ89" s="602"/>
    </row>
    <row r="90" spans="1:36" s="22" customFormat="1">
      <c r="A90" s="597">
        <f t="shared" si="0"/>
        <v>2856.3347491571458</v>
      </c>
      <c r="B90" s="607">
        <v>1.0159759604652558E-3</v>
      </c>
      <c r="C90" s="606">
        <v>1.0000000000000001E+50</v>
      </c>
      <c r="D90" s="607">
        <v>1266.4007422143434</v>
      </c>
      <c r="E90" s="610">
        <v>1.0000000000000001E+50</v>
      </c>
      <c r="F90" s="611">
        <v>1.0000000000000001E+50</v>
      </c>
      <c r="G90" s="610">
        <v>1.0000000000000001E+50</v>
      </c>
      <c r="H90" s="610">
        <v>1.0000000000000001E+50</v>
      </c>
      <c r="I90" s="610">
        <v>278.60815423298675</v>
      </c>
      <c r="J90" s="610">
        <v>1.0000000000000001E+50</v>
      </c>
      <c r="K90" s="610">
        <v>1.0000000000000001E+50</v>
      </c>
      <c r="L90" s="611">
        <v>27.860805663032593</v>
      </c>
      <c r="M90" s="610">
        <v>1.0000000000000001E+50</v>
      </c>
      <c r="N90" s="611">
        <v>1.0000000000000001E+50</v>
      </c>
      <c r="O90" s="610">
        <v>1.0000000000000001E+50</v>
      </c>
      <c r="P90" s="610">
        <v>1.0000000000000001E+50</v>
      </c>
      <c r="Q90" s="610">
        <v>1.0000000000000001E+50</v>
      </c>
      <c r="R90" s="610">
        <v>1.0000000000000001E+50</v>
      </c>
      <c r="S90" s="610">
        <v>1.0000000000000001E+50</v>
      </c>
      <c r="T90" s="610">
        <v>1.0000000000000001E+50</v>
      </c>
      <c r="U90" s="610">
        <v>1.0000000000000001E+50</v>
      </c>
      <c r="V90" s="610">
        <v>0.28018388839373498</v>
      </c>
      <c r="W90" s="610">
        <v>1.0000000000000001E+50</v>
      </c>
      <c r="X90" s="610">
        <v>1.0000000000000001E+50</v>
      </c>
      <c r="Y90" s="610">
        <v>1.0000000000000001E+50</v>
      </c>
      <c r="Z90" s="610">
        <v>1.0000000000000001E+50</v>
      </c>
      <c r="AA90" s="626">
        <v>1.0000000000000001E+50</v>
      </c>
      <c r="AB90" s="610">
        <v>21903.157694367448</v>
      </c>
      <c r="AC90" s="626">
        <v>5.0000007246608729E-4</v>
      </c>
      <c r="AD90" s="626">
        <v>8.9021369567871098E-4</v>
      </c>
      <c r="AE90" s="620">
        <v>1.3902137217416436E-3</v>
      </c>
      <c r="AF90" s="627">
        <v>2.3975962220795389E-3</v>
      </c>
      <c r="AG90" s="601">
        <f>Decap_Selection!$E$23</f>
        <v>0.08</v>
      </c>
      <c r="AH90" s="602"/>
      <c r="AI90" s="602"/>
      <c r="AJ90" s="602"/>
    </row>
    <row r="91" spans="1:36" s="22" customFormat="1">
      <c r="A91" s="597">
        <f t="shared" si="0"/>
        <v>2913.4614441402887</v>
      </c>
      <c r="B91" s="607">
        <v>1.0166161129914911E-3</v>
      </c>
      <c r="C91" s="606">
        <v>1.0000000000000001E+50</v>
      </c>
      <c r="D91" s="607">
        <v>1241.5693546466739</v>
      </c>
      <c r="E91" s="610">
        <v>1.0000000000000001E+50</v>
      </c>
      <c r="F91" s="611">
        <v>1.0000000000000001E+50</v>
      </c>
      <c r="G91" s="610">
        <v>1.0000000000000001E+50</v>
      </c>
      <c r="H91" s="610">
        <v>1.0000000000000001E+50</v>
      </c>
      <c r="I91" s="610">
        <v>273.1452487870161</v>
      </c>
      <c r="J91" s="610">
        <v>1.0000000000000001E+50</v>
      </c>
      <c r="K91" s="610">
        <v>1.0000000000000001E+50</v>
      </c>
      <c r="L91" s="611">
        <v>27.314514923230227</v>
      </c>
      <c r="M91" s="610">
        <v>1.0000000000000001E+50</v>
      </c>
      <c r="N91" s="611">
        <v>1.0000000000000001E+50</v>
      </c>
      <c r="O91" s="610">
        <v>1.0000000000000001E+50</v>
      </c>
      <c r="P91" s="610">
        <v>1.0000000000000001E+50</v>
      </c>
      <c r="Q91" s="610">
        <v>1.0000000000000001E+50</v>
      </c>
      <c r="R91" s="610">
        <v>1.0000000000000001E+50</v>
      </c>
      <c r="S91" s="610">
        <v>1.0000000000000001E+50</v>
      </c>
      <c r="T91" s="610">
        <v>1.0000000000000001E+50</v>
      </c>
      <c r="U91" s="610">
        <v>1.0000000000000001E+50</v>
      </c>
      <c r="V91" s="610">
        <v>0.27475231517626753</v>
      </c>
      <c r="W91" s="610">
        <v>1.0000000000000001E+50</v>
      </c>
      <c r="X91" s="610">
        <v>1.0000000000000001E+50</v>
      </c>
      <c r="Y91" s="610">
        <v>1.0000000000000001E+50</v>
      </c>
      <c r="Z91" s="610">
        <v>1.0000000000000001E+50</v>
      </c>
      <c r="AA91" s="626">
        <v>1.0000000000000001E+50</v>
      </c>
      <c r="AB91" s="610">
        <v>21473.684014085742</v>
      </c>
      <c r="AC91" s="626">
        <v>5.00000075393717E-4</v>
      </c>
      <c r="AD91" s="626">
        <v>8.9021369567871098E-4</v>
      </c>
      <c r="AE91" s="620">
        <v>1.3902137227945863E-3</v>
      </c>
      <c r="AF91" s="627">
        <v>2.3978941429563931E-3</v>
      </c>
      <c r="AG91" s="601">
        <f>Decap_Selection!$E$23</f>
        <v>0.08</v>
      </c>
      <c r="AH91" s="602"/>
      <c r="AI91" s="602"/>
      <c r="AJ91" s="602"/>
    </row>
    <row r="92" spans="1:36" s="22" customFormat="1">
      <c r="A92" s="597">
        <f t="shared" si="0"/>
        <v>2971.7306730230944</v>
      </c>
      <c r="B92" s="607">
        <v>1.0172817001058081E-3</v>
      </c>
      <c r="C92" s="606">
        <v>1.0000000000000001E+50</v>
      </c>
      <c r="D92" s="607">
        <v>1217.2248570220031</v>
      </c>
      <c r="E92" s="610">
        <v>1.0000000000000001E+50</v>
      </c>
      <c r="F92" s="611">
        <v>1.0000000000000001E+50</v>
      </c>
      <c r="G92" s="610">
        <v>1.0000000000000001E+50</v>
      </c>
      <c r="H92" s="610">
        <v>1.0000000000000001E+50</v>
      </c>
      <c r="I92" s="610">
        <v>267.78945912488342</v>
      </c>
      <c r="J92" s="610">
        <v>1.0000000000000001E+50</v>
      </c>
      <c r="K92" s="610">
        <v>1.0000000000000001E+50</v>
      </c>
      <c r="L92" s="611">
        <v>26.778935757907561</v>
      </c>
      <c r="M92" s="610">
        <v>1.0000000000000001E+50</v>
      </c>
      <c r="N92" s="611">
        <v>1.0000000000000001E+50</v>
      </c>
      <c r="O92" s="610">
        <v>1.0000000000000001E+50</v>
      </c>
      <c r="P92" s="610">
        <v>1.0000000000000001E+50</v>
      </c>
      <c r="Q92" s="610">
        <v>1.0000000000000001E+50</v>
      </c>
      <c r="R92" s="610">
        <v>1.0000000000000001E+50</v>
      </c>
      <c r="S92" s="610">
        <v>1.0000000000000001E+50</v>
      </c>
      <c r="T92" s="610">
        <v>1.0000000000000001E+50</v>
      </c>
      <c r="U92" s="610">
        <v>1.0000000000000001E+50</v>
      </c>
      <c r="V92" s="610">
        <v>0.26942847330909847</v>
      </c>
      <c r="W92" s="610">
        <v>1.0000000000000001E+50</v>
      </c>
      <c r="X92" s="610">
        <v>1.0000000000000001E+50</v>
      </c>
      <c r="Y92" s="610">
        <v>1.0000000000000001E+50</v>
      </c>
      <c r="Z92" s="610">
        <v>1.0000000000000001E+50</v>
      </c>
      <c r="AA92" s="626">
        <v>1.0000000000000001E+50</v>
      </c>
      <c r="AB92" s="610">
        <v>21052.631386358571</v>
      </c>
      <c r="AC92" s="626">
        <v>5.0000007843962286E-4</v>
      </c>
      <c r="AD92" s="626">
        <v>8.9021369567871098E-4</v>
      </c>
      <c r="AE92" s="620">
        <v>1.3902137238900676E-3</v>
      </c>
      <c r="AF92" s="627">
        <v>2.3982040723130702E-3</v>
      </c>
      <c r="AG92" s="601">
        <f>Decap_Selection!$E$23</f>
        <v>0.08</v>
      </c>
      <c r="AH92" s="602"/>
      <c r="AI92" s="602"/>
      <c r="AJ92" s="602"/>
    </row>
    <row r="93" spans="1:36" s="22" customFormat="1">
      <c r="A93" s="597">
        <f t="shared" si="0"/>
        <v>3031.1652864835564</v>
      </c>
      <c r="B93" s="607">
        <v>1.0179737150280048E-3</v>
      </c>
      <c r="C93" s="606">
        <v>1.0000000000000001E+50</v>
      </c>
      <c r="D93" s="607">
        <v>1193.3577024785172</v>
      </c>
      <c r="E93" s="610">
        <v>1.0000000000000001E+50</v>
      </c>
      <c r="F93" s="611">
        <v>1.0000000000000001E+50</v>
      </c>
      <c r="G93" s="610">
        <v>1.0000000000000001E+50</v>
      </c>
      <c r="H93" s="610">
        <v>1.0000000000000001E+50</v>
      </c>
      <c r="I93" s="610">
        <v>262.53868493691738</v>
      </c>
      <c r="J93" s="610">
        <v>1.0000000000000001E+50</v>
      </c>
      <c r="K93" s="610">
        <v>1.0000000000000001E+50</v>
      </c>
      <c r="L93" s="611">
        <v>26.25385813601936</v>
      </c>
      <c r="M93" s="610">
        <v>1.0000000000000001E+50</v>
      </c>
      <c r="N93" s="611">
        <v>1.0000000000000001E+50</v>
      </c>
      <c r="O93" s="610">
        <v>1.0000000000000001E+50</v>
      </c>
      <c r="P93" s="610">
        <v>1.0000000000000001E+50</v>
      </c>
      <c r="Q93" s="610">
        <v>1.0000000000000001E+50</v>
      </c>
      <c r="R93" s="610">
        <v>1.0000000000000001E+50</v>
      </c>
      <c r="S93" s="610">
        <v>1.0000000000000001E+50</v>
      </c>
      <c r="T93" s="610">
        <v>1.0000000000000001E+50</v>
      </c>
      <c r="U93" s="610">
        <v>1.0000000000000001E+50</v>
      </c>
      <c r="V93" s="610">
        <v>0.26421027412505255</v>
      </c>
      <c r="W93" s="610">
        <v>1.0000000000000001E+50</v>
      </c>
      <c r="X93" s="610">
        <v>1.0000000000000001E+50</v>
      </c>
      <c r="Y93" s="610">
        <v>1.0000000000000001E+50</v>
      </c>
      <c r="Z93" s="610">
        <v>1.0000000000000001E+50</v>
      </c>
      <c r="AA93" s="626">
        <v>1.0000000000000001E+50</v>
      </c>
      <c r="AB93" s="610">
        <v>20639.834692508404</v>
      </c>
      <c r="AC93" s="626">
        <v>5.000000816085834E-4</v>
      </c>
      <c r="AD93" s="626">
        <v>8.9021369567871098E-4</v>
      </c>
      <c r="AE93" s="620">
        <v>1.3902137250298063E-3</v>
      </c>
      <c r="AF93" s="627">
        <v>2.3985264930162461E-3</v>
      </c>
      <c r="AG93" s="601">
        <f>Decap_Selection!$E$23</f>
        <v>0.08</v>
      </c>
      <c r="AH93" s="602"/>
      <c r="AI93" s="602"/>
      <c r="AJ93" s="602"/>
    </row>
    <row r="94" spans="1:36" s="22" customFormat="1">
      <c r="A94" s="597">
        <f t="shared" si="0"/>
        <v>3091.7885922132277</v>
      </c>
      <c r="B94" s="607">
        <v>1.0186931883846232E-3</v>
      </c>
      <c r="C94" s="606">
        <v>1.0000000000000001E+50</v>
      </c>
      <c r="D94" s="607">
        <v>1169.958531347768</v>
      </c>
      <c r="E94" s="610">
        <v>1.0000000000000001E+50</v>
      </c>
      <c r="F94" s="611">
        <v>1.0000000000000001E+50</v>
      </c>
      <c r="G94" s="610">
        <v>1.0000000000000001E+50</v>
      </c>
      <c r="H94" s="610">
        <v>1.0000000000000001E+50</v>
      </c>
      <c r="I94" s="610">
        <v>257.39086709598553</v>
      </c>
      <c r="J94" s="610">
        <v>1.0000000000000001E+50</v>
      </c>
      <c r="K94" s="610">
        <v>1.0000000000000001E+50</v>
      </c>
      <c r="L94" s="611">
        <v>25.739076144772749</v>
      </c>
      <c r="M94" s="610">
        <v>1.0000000000000001E+50</v>
      </c>
      <c r="N94" s="611">
        <v>1.0000000000000001E+50</v>
      </c>
      <c r="O94" s="610">
        <v>1.0000000000000001E+50</v>
      </c>
      <c r="P94" s="610">
        <v>1.0000000000000001E+50</v>
      </c>
      <c r="Q94" s="610">
        <v>1.0000000000000001E+50</v>
      </c>
      <c r="R94" s="610">
        <v>1.0000000000000001E+50</v>
      </c>
      <c r="S94" s="610">
        <v>1.0000000000000001E+50</v>
      </c>
      <c r="T94" s="610">
        <v>1.0000000000000001E+50</v>
      </c>
      <c r="U94" s="610">
        <v>1.0000000000000001E+50</v>
      </c>
      <c r="V94" s="610">
        <v>0.2590956703323537</v>
      </c>
      <c r="W94" s="610">
        <v>1.0000000000000001E+50</v>
      </c>
      <c r="X94" s="610">
        <v>1.0000000000000001E+50</v>
      </c>
      <c r="Y94" s="610">
        <v>1.0000000000000001E+50</v>
      </c>
      <c r="Z94" s="610">
        <v>1.0000000000000001E+50</v>
      </c>
      <c r="AA94" s="626">
        <v>1.0000000000000001E+50</v>
      </c>
      <c r="AB94" s="610">
        <v>20235.132051478839</v>
      </c>
      <c r="AC94" s="626">
        <v>5.0000008490556989E-4</v>
      </c>
      <c r="AD94" s="626">
        <v>8.9021369567871098E-4</v>
      </c>
      <c r="AE94" s="620">
        <v>1.3902137262155904E-3</v>
      </c>
      <c r="AF94" s="627">
        <v>2.3988619072519493E-3</v>
      </c>
      <c r="AG94" s="601">
        <f>Decap_Selection!$E$23</f>
        <v>0.08</v>
      </c>
      <c r="AH94" s="602"/>
      <c r="AI94" s="602"/>
      <c r="AJ94" s="602"/>
    </row>
    <row r="95" spans="1:36" s="22" customFormat="1">
      <c r="A95" s="597">
        <f t="shared" si="0"/>
        <v>3153.6243640574921</v>
      </c>
      <c r="B95" s="607">
        <v>1.0194411895094798E-3</v>
      </c>
      <c r="C95" s="606">
        <v>1.0000000000000001E+50</v>
      </c>
      <c r="D95" s="607">
        <v>1147.0181674842142</v>
      </c>
      <c r="E95" s="610">
        <v>1.0000000000000001E+50</v>
      </c>
      <c r="F95" s="611">
        <v>1.0000000000000001E+50</v>
      </c>
      <c r="G95" s="610">
        <v>1.0000000000000001E+50</v>
      </c>
      <c r="H95" s="610">
        <v>1.0000000000000001E+50</v>
      </c>
      <c r="I95" s="610">
        <v>252.34398684999314</v>
      </c>
      <c r="J95" s="610">
        <v>1.0000000000000001E+50</v>
      </c>
      <c r="K95" s="610">
        <v>1.0000000000000001E+50</v>
      </c>
      <c r="L95" s="611">
        <v>25.234387908877036</v>
      </c>
      <c r="M95" s="610">
        <v>1.0000000000000001E+50</v>
      </c>
      <c r="N95" s="611">
        <v>1.0000000000000001E+50</v>
      </c>
      <c r="O95" s="610">
        <v>1.0000000000000001E+50</v>
      </c>
      <c r="P95" s="610">
        <v>1.0000000000000001E+50</v>
      </c>
      <c r="Q95" s="610">
        <v>1.0000000000000001E+50</v>
      </c>
      <c r="R95" s="610">
        <v>1.0000000000000001E+50</v>
      </c>
      <c r="S95" s="610">
        <v>1.0000000000000001E+50</v>
      </c>
      <c r="T95" s="610">
        <v>1.0000000000000001E+50</v>
      </c>
      <c r="U95" s="610">
        <v>1.0000000000000001E+50</v>
      </c>
      <c r="V95" s="610">
        <v>0.25408265520863116</v>
      </c>
      <c r="W95" s="610">
        <v>1.0000000000000001E+50</v>
      </c>
      <c r="X95" s="610">
        <v>1.0000000000000001E+50</v>
      </c>
      <c r="Y95" s="610">
        <v>1.0000000000000001E+50</v>
      </c>
      <c r="Z95" s="610">
        <v>1.0000000000000001E+50</v>
      </c>
      <c r="AA95" s="626">
        <v>1.0000000000000001E+50</v>
      </c>
      <c r="AB95" s="610">
        <v>19838.36475635181</v>
      </c>
      <c r="AC95" s="626">
        <v>5.0000008833575463E-4</v>
      </c>
      <c r="AD95" s="626">
        <v>8.9021369567871098E-4</v>
      </c>
      <c r="AE95" s="620">
        <v>1.3902137274492805E-3</v>
      </c>
      <c r="AF95" s="627">
        <v>2.3992108372904303E-3</v>
      </c>
      <c r="AG95" s="601">
        <f>Decap_Selection!$E$23</f>
        <v>0.08</v>
      </c>
      <c r="AH95" s="602"/>
      <c r="AI95" s="602"/>
      <c r="AJ95" s="602"/>
    </row>
    <row r="96" spans="1:36" s="22" customFormat="1">
      <c r="A96" s="597">
        <f t="shared" si="0"/>
        <v>3216.6968513386419</v>
      </c>
      <c r="B96" s="607">
        <v>1.020218827780977E-3</v>
      </c>
      <c r="C96" s="606">
        <v>1.0000000000000001E+50</v>
      </c>
      <c r="D96" s="607">
        <v>1124.5276146667327</v>
      </c>
      <c r="E96" s="610">
        <v>1.0000000000000001E+50</v>
      </c>
      <c r="F96" s="611">
        <v>1.0000000000000001E+50</v>
      </c>
      <c r="G96" s="610">
        <v>1.0000000000000001E+50</v>
      </c>
      <c r="H96" s="610">
        <v>1.0000000000000001E+50</v>
      </c>
      <c r="I96" s="610">
        <v>247.39606503021653</v>
      </c>
      <c r="J96" s="610">
        <v>1.0000000000000001E+50</v>
      </c>
      <c r="K96" s="610">
        <v>1.0000000000000001E+50</v>
      </c>
      <c r="L96" s="611">
        <v>24.739595511376955</v>
      </c>
      <c r="M96" s="610">
        <v>1.0000000000000001E+50</v>
      </c>
      <c r="N96" s="611">
        <v>1.0000000000000001E+50</v>
      </c>
      <c r="O96" s="610">
        <v>1.0000000000000001E+50</v>
      </c>
      <c r="P96" s="610">
        <v>1.0000000000000001E+50</v>
      </c>
      <c r="Q96" s="610">
        <v>1.0000000000000001E+50</v>
      </c>
      <c r="R96" s="610">
        <v>1.0000000000000001E+50</v>
      </c>
      <c r="S96" s="610">
        <v>1.0000000000000001E+50</v>
      </c>
      <c r="T96" s="610">
        <v>1.0000000000000001E+50</v>
      </c>
      <c r="U96" s="610">
        <v>1.0000000000000001E+50</v>
      </c>
      <c r="V96" s="610">
        <v>0.2491692618106533</v>
      </c>
      <c r="W96" s="610">
        <v>1.0000000000000001E+50</v>
      </c>
      <c r="X96" s="610">
        <v>1.0000000000000001E+50</v>
      </c>
      <c r="Y96" s="610">
        <v>1.0000000000000001E+50</v>
      </c>
      <c r="Z96" s="610">
        <v>1.0000000000000001E+50</v>
      </c>
      <c r="AA96" s="626">
        <v>1.0000000000000001E+50</v>
      </c>
      <c r="AB96" s="610">
        <v>19449.377212109626</v>
      </c>
      <c r="AC96" s="626">
        <v>5.0000009190451884E-4</v>
      </c>
      <c r="AD96" s="626">
        <v>8.9021369567871098E-4</v>
      </c>
      <c r="AE96" s="620">
        <v>1.3902137287328115E-3</v>
      </c>
      <c r="AF96" s="627">
        <v>2.3995738262806241E-3</v>
      </c>
      <c r="AG96" s="601">
        <f>Decap_Selection!$E$23</f>
        <v>0.08</v>
      </c>
      <c r="AH96" s="602"/>
      <c r="AI96" s="602"/>
      <c r="AJ96" s="602"/>
    </row>
    <row r="97" spans="1:36" s="22" customFormat="1">
      <c r="A97" s="597">
        <f t="shared" si="0"/>
        <v>3281.0307883654145</v>
      </c>
      <c r="B97" s="607">
        <v>1.0210272539965648E-3</v>
      </c>
      <c r="C97" s="606">
        <v>1.0000000000000001E+50</v>
      </c>
      <c r="D97" s="607">
        <v>1102.4780530706889</v>
      </c>
      <c r="E97" s="610">
        <v>1.0000000000000001E+50</v>
      </c>
      <c r="F97" s="611">
        <v>1.0000000000000001E+50</v>
      </c>
      <c r="G97" s="610">
        <v>1.0000000000000001E+50</v>
      </c>
      <c r="H97" s="610">
        <v>1.0000000000000001E+50</v>
      </c>
      <c r="I97" s="610">
        <v>242.54516127515768</v>
      </c>
      <c r="J97" s="610">
        <v>1.0000000000000001E+50</v>
      </c>
      <c r="K97" s="610">
        <v>1.0000000000000001E+50</v>
      </c>
      <c r="L97" s="611">
        <v>24.254504916038204</v>
      </c>
      <c r="M97" s="610">
        <v>1.0000000000000001E+50</v>
      </c>
      <c r="N97" s="611">
        <v>1.0000000000000001E+50</v>
      </c>
      <c r="O97" s="610">
        <v>1.0000000000000001E+50</v>
      </c>
      <c r="P97" s="610">
        <v>1.0000000000000001E+50</v>
      </c>
      <c r="Q97" s="610">
        <v>1.0000000000000001E+50</v>
      </c>
      <c r="R97" s="610">
        <v>1.0000000000000001E+50</v>
      </c>
      <c r="S97" s="610">
        <v>1.0000000000000001E+50</v>
      </c>
      <c r="T97" s="610">
        <v>1.0000000000000001E+50</v>
      </c>
      <c r="U97" s="610">
        <v>1.0000000000000001E+50</v>
      </c>
      <c r="V97" s="610">
        <v>0.24435356219947296</v>
      </c>
      <c r="W97" s="610">
        <v>1.0000000000000001E+50</v>
      </c>
      <c r="X97" s="610">
        <v>1.0000000000000001E+50</v>
      </c>
      <c r="Y97" s="610">
        <v>1.0000000000000001E+50</v>
      </c>
      <c r="Z97" s="610">
        <v>1.0000000000000001E+50</v>
      </c>
      <c r="AA97" s="626">
        <v>1.0000000000000001E+50</v>
      </c>
      <c r="AB97" s="610">
        <v>19068.016874617293</v>
      </c>
      <c r="AC97" s="626">
        <v>5.0000009561746101E-4</v>
      </c>
      <c r="AD97" s="626">
        <v>8.9021369567871098E-4</v>
      </c>
      <c r="AE97" s="620">
        <v>1.390213730068197E-3</v>
      </c>
      <c r="AF97" s="627">
        <v>2.3999514390753078E-3</v>
      </c>
      <c r="AG97" s="601">
        <f>Decap_Selection!$E$23</f>
        <v>0.08</v>
      </c>
      <c r="AH97" s="602"/>
      <c r="AI97" s="602"/>
      <c r="AJ97" s="602"/>
    </row>
    <row r="98" spans="1:36" s="22" customFormat="1">
      <c r="A98" s="597">
        <f t="shared" si="0"/>
        <v>3346.6514041327227</v>
      </c>
      <c r="B98" s="607">
        <v>1.0218676617846745E-3</v>
      </c>
      <c r="C98" s="606">
        <v>1.0000000000000001E+50</v>
      </c>
      <c r="D98" s="607">
        <v>1080.8608358091826</v>
      </c>
      <c r="E98" s="610">
        <v>1.0000000000000001E+50</v>
      </c>
      <c r="F98" s="611">
        <v>1.0000000000000001E+50</v>
      </c>
      <c r="G98" s="610">
        <v>1.0000000000000001E+50</v>
      </c>
      <c r="H98" s="610">
        <v>1.0000000000000001E+50</v>
      </c>
      <c r="I98" s="610">
        <v>237.78937326961841</v>
      </c>
      <c r="J98" s="610">
        <v>1.0000000000000001E+50</v>
      </c>
      <c r="K98" s="610">
        <v>1.0000000000000001E+50</v>
      </c>
      <c r="L98" s="611">
        <v>23.778925891254769</v>
      </c>
      <c r="M98" s="610">
        <v>1.0000000000000001E+50</v>
      </c>
      <c r="N98" s="611">
        <v>1.0000000000000001E+50</v>
      </c>
      <c r="O98" s="610">
        <v>1.0000000000000001E+50</v>
      </c>
      <c r="P98" s="610">
        <v>1.0000000000000001E+50</v>
      </c>
      <c r="Q98" s="610">
        <v>1.0000000000000001E+50</v>
      </c>
      <c r="R98" s="610">
        <v>1.0000000000000001E+50</v>
      </c>
      <c r="S98" s="610">
        <v>1.0000000000000001E+50</v>
      </c>
      <c r="T98" s="610">
        <v>1.0000000000000001E+50</v>
      </c>
      <c r="U98" s="610">
        <v>1.0000000000000001E+50</v>
      </c>
      <c r="V98" s="610">
        <v>0.23963366668066732</v>
      </c>
      <c r="W98" s="610">
        <v>1.0000000000000001E+50</v>
      </c>
      <c r="X98" s="610">
        <v>1.0000000000000001E+50</v>
      </c>
      <c r="Y98" s="610">
        <v>1.0000000000000001E+50</v>
      </c>
      <c r="Z98" s="610">
        <v>1.0000000000000001E+50</v>
      </c>
      <c r="AA98" s="626">
        <v>1.0000000000000001E+50</v>
      </c>
      <c r="AB98" s="610">
        <v>18694.134190801273</v>
      </c>
      <c r="AC98" s="626">
        <v>5.0000009948040602E-4</v>
      </c>
      <c r="AD98" s="626">
        <v>8.9021369567871098E-4</v>
      </c>
      <c r="AE98" s="620">
        <v>1.3902137314575323E-3</v>
      </c>
      <c r="AF98" s="627">
        <v>2.4003442630880626E-3</v>
      </c>
      <c r="AG98" s="601">
        <f>Decap_Selection!$E$23</f>
        <v>0.08</v>
      </c>
      <c r="AH98" s="602"/>
      <c r="AI98" s="602"/>
      <c r="AJ98" s="602"/>
    </row>
    <row r="99" spans="1:36" s="22" customFormat="1">
      <c r="A99" s="597">
        <f t="shared" si="0"/>
        <v>3413.5844322153771</v>
      </c>
      <c r="B99" s="607">
        <v>1.0227412890543774E-3</v>
      </c>
      <c r="C99" s="606">
        <v>1.0000000000000001E+50</v>
      </c>
      <c r="D99" s="607">
        <v>1059.6674855421115</v>
      </c>
      <c r="E99" s="610">
        <v>1.0000000000000001E+50</v>
      </c>
      <c r="F99" s="611">
        <v>1.0000000000000001E+50</v>
      </c>
      <c r="G99" s="610">
        <v>1.0000000000000001E+50</v>
      </c>
      <c r="H99" s="610">
        <v>1.0000000000000001E+50</v>
      </c>
      <c r="I99" s="610">
        <v>233.12683599869467</v>
      </c>
      <c r="J99" s="610">
        <v>1.0000000000000001E+50</v>
      </c>
      <c r="K99" s="610">
        <v>1.0000000000000001E+50</v>
      </c>
      <c r="L99" s="611">
        <v>23.312671935448293</v>
      </c>
      <c r="M99" s="610">
        <v>1.0000000000000001E+50</v>
      </c>
      <c r="N99" s="611">
        <v>1.0000000000000001E+50</v>
      </c>
      <c r="O99" s="610">
        <v>1.0000000000000001E+50</v>
      </c>
      <c r="P99" s="610">
        <v>1.0000000000000001E+50</v>
      </c>
      <c r="Q99" s="610">
        <v>1.0000000000000001E+50</v>
      </c>
      <c r="R99" s="610">
        <v>1.0000000000000001E+50</v>
      </c>
      <c r="S99" s="610">
        <v>1.0000000000000001E+50</v>
      </c>
      <c r="T99" s="610">
        <v>1.0000000000000001E+50</v>
      </c>
      <c r="U99" s="610">
        <v>1.0000000000000001E+50</v>
      </c>
      <c r="V99" s="610">
        <v>0.2350077230593641</v>
      </c>
      <c r="W99" s="610">
        <v>1.0000000000000001E+50</v>
      </c>
      <c r="X99" s="610">
        <v>1.0000000000000001E+50</v>
      </c>
      <c r="Y99" s="610">
        <v>1.0000000000000001E+50</v>
      </c>
      <c r="Z99" s="610">
        <v>1.0000000000000001E+50</v>
      </c>
      <c r="AA99" s="626">
        <v>1.0000000000000001E+50</v>
      </c>
      <c r="AB99" s="610">
        <v>18327.582540001255</v>
      </c>
      <c r="AC99" s="626">
        <v>5.0000010349941402E-4</v>
      </c>
      <c r="AD99" s="626">
        <v>8.9021369567871098E-4</v>
      </c>
      <c r="AE99" s="620">
        <v>1.3902137329029967E-3</v>
      </c>
      <c r="AF99" s="627">
        <v>2.4007529091832056E-3</v>
      </c>
      <c r="AG99" s="601">
        <f>Decap_Selection!$E$23</f>
        <v>0.08</v>
      </c>
      <c r="AH99" s="602"/>
      <c r="AI99" s="602"/>
      <c r="AJ99" s="602"/>
    </row>
    <row r="100" spans="1:36" s="22" customFormat="1">
      <c r="A100" s="597">
        <f t="shared" si="0"/>
        <v>3481.8561208596848</v>
      </c>
      <c r="B100" s="607">
        <v>1.0236494194829637E-3</v>
      </c>
      <c r="C100" s="606">
        <v>1.0000000000000001E+50</v>
      </c>
      <c r="D100" s="607">
        <v>1038.8896911517236</v>
      </c>
      <c r="E100" s="610">
        <v>1.0000000000000001E+50</v>
      </c>
      <c r="F100" s="611">
        <v>1.0000000000000001E+50</v>
      </c>
      <c r="G100" s="610">
        <v>1.0000000000000001E+50</v>
      </c>
      <c r="H100" s="610">
        <v>1.0000000000000001E+50</v>
      </c>
      <c r="I100" s="610">
        <v>228.55572101639802</v>
      </c>
      <c r="J100" s="610">
        <v>1.0000000000000001E+50</v>
      </c>
      <c r="K100" s="610">
        <v>1.0000000000000001E+50</v>
      </c>
      <c r="L100" s="611">
        <v>22.855560203930221</v>
      </c>
      <c r="M100" s="610">
        <v>1.0000000000000001E+50</v>
      </c>
      <c r="N100" s="611">
        <v>1.0000000000000001E+50</v>
      </c>
      <c r="O100" s="610">
        <v>1.0000000000000001E+50</v>
      </c>
      <c r="P100" s="610">
        <v>1.0000000000000001E+50</v>
      </c>
      <c r="Q100" s="610">
        <v>1.0000000000000001E+50</v>
      </c>
      <c r="R100" s="610">
        <v>1.0000000000000001E+50</v>
      </c>
      <c r="S100" s="610">
        <v>1.0000000000000001E+50</v>
      </c>
      <c r="T100" s="610">
        <v>1.0000000000000001E+50</v>
      </c>
      <c r="U100" s="610">
        <v>1.0000000000000001E+50</v>
      </c>
      <c r="V100" s="610">
        <v>0.23047391590975164</v>
      </c>
      <c r="W100" s="610">
        <v>1.0000000000000001E+50</v>
      </c>
      <c r="X100" s="610">
        <v>1.0000000000000001E+50</v>
      </c>
      <c r="Y100" s="610">
        <v>1.0000000000000001E+50</v>
      </c>
      <c r="Z100" s="610">
        <v>1.0000000000000001E+50</v>
      </c>
      <c r="AA100" s="626">
        <v>1.0000000000000001E+50</v>
      </c>
      <c r="AB100" s="610">
        <v>17968.218176471826</v>
      </c>
      <c r="AC100" s="626">
        <v>5.0000010768078997E-4</v>
      </c>
      <c r="AD100" s="626">
        <v>8.9021369567871098E-4</v>
      </c>
      <c r="AE100" s="620">
        <v>1.3902137344068578E-3</v>
      </c>
      <c r="AF100" s="627">
        <v>2.4011780125998833E-3</v>
      </c>
      <c r="AG100" s="601">
        <f>Decap_Selection!$E$23</f>
        <v>0.08</v>
      </c>
      <c r="AH100" s="602"/>
      <c r="AI100" s="602"/>
      <c r="AJ100" s="602"/>
    </row>
    <row r="101" spans="1:36" s="22" customFormat="1">
      <c r="A101" s="597">
        <f t="shared" si="0"/>
        <v>3551.4932432768787</v>
      </c>
      <c r="B101" s="607">
        <v>1.0245933840415543E-3</v>
      </c>
      <c r="C101" s="606">
        <v>1.0000000000000001E+50</v>
      </c>
      <c r="D101" s="607">
        <v>1018.5193044833557</v>
      </c>
      <c r="E101" s="610">
        <v>1.0000000000000001E+50</v>
      </c>
      <c r="F101" s="611">
        <v>1.0000000000000001E+50</v>
      </c>
      <c r="G101" s="610">
        <v>1.0000000000000001E+50</v>
      </c>
      <c r="H101" s="610">
        <v>1.0000000000000001E+50</v>
      </c>
      <c r="I101" s="610">
        <v>224.07423572861742</v>
      </c>
      <c r="J101" s="610">
        <v>1.0000000000000001E+50</v>
      </c>
      <c r="K101" s="610">
        <v>1.0000000000000001E+50</v>
      </c>
      <c r="L101" s="611">
        <v>22.407411437198018</v>
      </c>
      <c r="M101" s="610">
        <v>1.0000000000000001E+50</v>
      </c>
      <c r="N101" s="611">
        <v>1.0000000000000001E+50</v>
      </c>
      <c r="O101" s="610">
        <v>1.0000000000000001E+50</v>
      </c>
      <c r="P101" s="610">
        <v>1.0000000000000001E+50</v>
      </c>
      <c r="Q101" s="610">
        <v>1.0000000000000001E+50</v>
      </c>
      <c r="R101" s="610">
        <v>1.0000000000000001E+50</v>
      </c>
      <c r="S101" s="610">
        <v>1.0000000000000001E+50</v>
      </c>
      <c r="T101" s="610">
        <v>1.0000000000000001E+50</v>
      </c>
      <c r="U101" s="610">
        <v>1.0000000000000001E+50</v>
      </c>
      <c r="V101" s="610">
        <v>0.22603046585877287</v>
      </c>
      <c r="W101" s="610">
        <v>1.0000000000000001E+50</v>
      </c>
      <c r="X101" s="610">
        <v>1.0000000000000001E+50</v>
      </c>
      <c r="Y101" s="610">
        <v>1.0000000000000001E+50</v>
      </c>
      <c r="Z101" s="610">
        <v>1.0000000000000001E+50</v>
      </c>
      <c r="AA101" s="626">
        <v>1.0000000000000001E+50</v>
      </c>
      <c r="AB101" s="610">
        <v>17615.9001730116</v>
      </c>
      <c r="AC101" s="626">
        <v>5.0000011203109329E-4</v>
      </c>
      <c r="AD101" s="626">
        <v>8.9021369567871098E-4</v>
      </c>
      <c r="AE101" s="620">
        <v>1.3902137359714749E-3</v>
      </c>
      <c r="AF101" s="627">
        <v>2.4016202339115552E-3</v>
      </c>
      <c r="AG101" s="601">
        <f>Decap_Selection!$E$23</f>
        <v>0.08</v>
      </c>
      <c r="AH101" s="602"/>
      <c r="AI101" s="602"/>
      <c r="AJ101" s="602"/>
    </row>
    <row r="102" spans="1:36" s="22" customFormat="1">
      <c r="A102" s="597">
        <f t="shared" si="0"/>
        <v>3622.5231081424163</v>
      </c>
      <c r="B102" s="607">
        <v>1.0255745625587843E-3</v>
      </c>
      <c r="C102" s="606">
        <v>1.0000000000000001E+50</v>
      </c>
      <c r="D102" s="607">
        <v>998.54833715007965</v>
      </c>
      <c r="E102" s="610">
        <v>1.0000000000000001E+50</v>
      </c>
      <c r="F102" s="611">
        <v>1.0000000000000001E+50</v>
      </c>
      <c r="G102" s="610">
        <v>1.0000000000000001E+50</v>
      </c>
      <c r="H102" s="610">
        <v>1.0000000000000001E+50</v>
      </c>
      <c r="I102" s="610">
        <v>219.68062269014223</v>
      </c>
      <c r="J102" s="610">
        <v>1.0000000000000001E+50</v>
      </c>
      <c r="K102" s="610">
        <v>1.0000000000000001E+50</v>
      </c>
      <c r="L102" s="611">
        <v>21.968049890637271</v>
      </c>
      <c r="M102" s="610">
        <v>1.0000000000000001E+50</v>
      </c>
      <c r="N102" s="611">
        <v>1.0000000000000001E+50</v>
      </c>
      <c r="O102" s="610">
        <v>1.0000000000000001E+50</v>
      </c>
      <c r="P102" s="610">
        <v>1.0000000000000001E+50</v>
      </c>
      <c r="Q102" s="610">
        <v>1.0000000000000001E+50</v>
      </c>
      <c r="R102" s="610">
        <v>1.0000000000000001E+50</v>
      </c>
      <c r="S102" s="610">
        <v>1.0000000000000001E+50</v>
      </c>
      <c r="T102" s="610">
        <v>1.0000000000000001E+50</v>
      </c>
      <c r="U102" s="610">
        <v>1.0000000000000001E+50</v>
      </c>
      <c r="V102" s="610">
        <v>0.2216756288837112</v>
      </c>
      <c r="W102" s="610">
        <v>1.0000000000000001E+50</v>
      </c>
      <c r="X102" s="610">
        <v>1.0000000000000001E+50</v>
      </c>
      <c r="Y102" s="610">
        <v>1.0000000000000001E+50</v>
      </c>
      <c r="Z102" s="610">
        <v>1.0000000000000001E+50</v>
      </c>
      <c r="AA102" s="626">
        <v>1.0000000000000001E+50</v>
      </c>
      <c r="AB102" s="610">
        <v>17270.490365697653</v>
      </c>
      <c r="AC102" s="626">
        <v>5.0000011655714903E-4</v>
      </c>
      <c r="AD102" s="626">
        <v>8.9021369567871098E-4</v>
      </c>
      <c r="AE102" s="620">
        <v>1.3902137375993026E-3</v>
      </c>
      <c r="AF102" s="627">
        <v>2.4020802600221419E-3</v>
      </c>
      <c r="AG102" s="601">
        <f>Decap_Selection!$E$23</f>
        <v>0.08</v>
      </c>
      <c r="AH102" s="602"/>
      <c r="AI102" s="602"/>
      <c r="AJ102" s="602"/>
    </row>
    <row r="103" spans="1:36" s="22" customFormat="1">
      <c r="A103" s="597">
        <f t="shared" ref="A103:A166" si="1">$A$35*A102</f>
        <v>3694.9735703052647</v>
      </c>
      <c r="B103" s="607">
        <v>1.0265943853225064E-3</v>
      </c>
      <c r="C103" s="606">
        <v>1.0000000000000001E+50</v>
      </c>
      <c r="D103" s="607">
        <v>978.96895739999979</v>
      </c>
      <c r="E103" s="610">
        <v>1.0000000000000001E+50</v>
      </c>
      <c r="F103" s="611">
        <v>1.0000000000000001E+50</v>
      </c>
      <c r="G103" s="610">
        <v>1.0000000000000001E+50</v>
      </c>
      <c r="H103" s="610">
        <v>1.0000000000000001E+50</v>
      </c>
      <c r="I103" s="610">
        <v>215.37315891546706</v>
      </c>
      <c r="J103" s="610">
        <v>1.0000000000000001E+50</v>
      </c>
      <c r="K103" s="610">
        <v>1.0000000000000001E+50</v>
      </c>
      <c r="L103" s="611">
        <v>21.537303265602262</v>
      </c>
      <c r="M103" s="610">
        <v>1.0000000000000001E+50</v>
      </c>
      <c r="N103" s="611">
        <v>1.0000000000000001E+50</v>
      </c>
      <c r="O103" s="610">
        <v>1.0000000000000001E+50</v>
      </c>
      <c r="P103" s="610">
        <v>1.0000000000000001E+50</v>
      </c>
      <c r="Q103" s="610">
        <v>1.0000000000000001E+50</v>
      </c>
      <c r="R103" s="610">
        <v>1.0000000000000001E+50</v>
      </c>
      <c r="S103" s="610">
        <v>1.0000000000000001E+50</v>
      </c>
      <c r="T103" s="610">
        <v>1.0000000000000001E+50</v>
      </c>
      <c r="U103" s="610">
        <v>1.0000000000000001E+50</v>
      </c>
      <c r="V103" s="610">
        <v>0.217407695623379</v>
      </c>
      <c r="W103" s="610">
        <v>1.0000000000000001E+50</v>
      </c>
      <c r="X103" s="610">
        <v>1.0000000000000001E+50</v>
      </c>
      <c r="Y103" s="610">
        <v>1.0000000000000001E+50</v>
      </c>
      <c r="Z103" s="610">
        <v>1.0000000000000001E+50</v>
      </c>
      <c r="AA103" s="626">
        <v>1.0000000000000001E+50</v>
      </c>
      <c r="AB103" s="610">
        <v>16931.853299703587</v>
      </c>
      <c r="AC103" s="626">
        <v>5.0000012126605721E-4</v>
      </c>
      <c r="AD103" s="626">
        <v>8.9021369567871098E-4</v>
      </c>
      <c r="AE103" s="620">
        <v>1.3902137392928944E-3</v>
      </c>
      <c r="AF103" s="627">
        <v>2.4025588052001335E-3</v>
      </c>
      <c r="AG103" s="601">
        <f>Decap_Selection!$E$23</f>
        <v>0.08</v>
      </c>
      <c r="AH103" s="602"/>
      <c r="AI103" s="602"/>
      <c r="AJ103" s="602"/>
    </row>
    <row r="104" spans="1:36" s="22" customFormat="1">
      <c r="A104" s="597">
        <f t="shared" si="1"/>
        <v>3768.8730417113702</v>
      </c>
      <c r="B104" s="607">
        <v>1.0276543347193707E-3</v>
      </c>
      <c r="C104" s="606">
        <v>1.0000000000000001E+50</v>
      </c>
      <c r="D104" s="607">
        <v>959.7734870449782</v>
      </c>
      <c r="E104" s="610">
        <v>1.0000000000000001E+50</v>
      </c>
      <c r="F104" s="611">
        <v>1.0000000000000001E+50</v>
      </c>
      <c r="G104" s="610">
        <v>1.0000000000000001E+50</v>
      </c>
      <c r="H104" s="610">
        <v>1.0000000000000001E+50</v>
      </c>
      <c r="I104" s="610">
        <v>211.15015520311175</v>
      </c>
      <c r="J104" s="610">
        <v>1.0000000000000001E+50</v>
      </c>
      <c r="K104" s="610">
        <v>1.0000000000000001E+50</v>
      </c>
      <c r="L104" s="611">
        <v>21.115002641847887</v>
      </c>
      <c r="M104" s="610">
        <v>1.0000000000000001E+50</v>
      </c>
      <c r="N104" s="611">
        <v>1.0000000000000001E+50</v>
      </c>
      <c r="O104" s="610">
        <v>1.0000000000000001E+50</v>
      </c>
      <c r="P104" s="610">
        <v>1.0000000000000001E+50</v>
      </c>
      <c r="Q104" s="610">
        <v>1.0000000000000001E+50</v>
      </c>
      <c r="R104" s="610">
        <v>1.0000000000000001E+50</v>
      </c>
      <c r="S104" s="610">
        <v>1.0000000000000001E+50</v>
      </c>
      <c r="T104" s="610">
        <v>1.0000000000000001E+50</v>
      </c>
      <c r="U104" s="610">
        <v>1.0000000000000001E+50</v>
      </c>
      <c r="V104" s="610">
        <v>0.21322499070262516</v>
      </c>
      <c r="W104" s="610">
        <v>1.0000000000000001E+50</v>
      </c>
      <c r="X104" s="610">
        <v>1.0000000000000001E+50</v>
      </c>
      <c r="Y104" s="610">
        <v>1.0000000000000001E+50</v>
      </c>
      <c r="Z104" s="610">
        <v>1.0000000000000001E+50</v>
      </c>
      <c r="AA104" s="626">
        <v>1.0000000000000001E+50</v>
      </c>
      <c r="AB104" s="610">
        <v>16599.856176179997</v>
      </c>
      <c r="AC104" s="626">
        <v>5.0000012616520536E-4</v>
      </c>
      <c r="AD104" s="626">
        <v>8.9021369567871098E-4</v>
      </c>
      <c r="AE104" s="620">
        <v>1.3902137410549073E-3</v>
      </c>
      <c r="AF104" s="627">
        <v>2.403056612152009E-3</v>
      </c>
      <c r="AG104" s="601">
        <f>Decap_Selection!$E$23</f>
        <v>0.08</v>
      </c>
      <c r="AH104" s="602"/>
      <c r="AI104" s="602"/>
      <c r="AJ104" s="602"/>
    </row>
    <row r="105" spans="1:36" s="22" customFormat="1">
      <c r="A105" s="597">
        <f t="shared" si="1"/>
        <v>3844.2505025455976</v>
      </c>
      <c r="B105" s="607">
        <v>1.0287559469120361E-3</v>
      </c>
      <c r="C105" s="606">
        <v>1.0000000000000001E+50</v>
      </c>
      <c r="D105" s="607">
        <v>940.9543984495823</v>
      </c>
      <c r="E105" s="610">
        <v>1.0000000000000001E+50</v>
      </c>
      <c r="F105" s="611">
        <v>1.0000000000000001E+50</v>
      </c>
      <c r="G105" s="610">
        <v>1.0000000000000001E+50</v>
      </c>
      <c r="H105" s="610">
        <v>1.0000000000000001E+50</v>
      </c>
      <c r="I105" s="610">
        <v>207.00995547318902</v>
      </c>
      <c r="J105" s="610">
        <v>1.0000000000000001E+50</v>
      </c>
      <c r="K105" s="610">
        <v>1.0000000000000001E+50</v>
      </c>
      <c r="L105" s="611">
        <v>20.700982411286397</v>
      </c>
      <c r="M105" s="610">
        <v>1.0000000000000001E+50</v>
      </c>
      <c r="N105" s="611">
        <v>1.0000000000000001E+50</v>
      </c>
      <c r="O105" s="610">
        <v>1.0000000000000001E+50</v>
      </c>
      <c r="P105" s="610">
        <v>1.0000000000000001E+50</v>
      </c>
      <c r="Q105" s="610">
        <v>1.0000000000000001E+50</v>
      </c>
      <c r="R105" s="610">
        <v>1.0000000000000001E+50</v>
      </c>
      <c r="S105" s="610">
        <v>1.0000000000000001E+50</v>
      </c>
      <c r="T105" s="610">
        <v>1.0000000000000001E+50</v>
      </c>
      <c r="U105" s="610">
        <v>1.0000000000000001E+50</v>
      </c>
      <c r="V105" s="610">
        <v>0.20912587206988201</v>
      </c>
      <c r="W105" s="610">
        <v>1.0000000000000001E+50</v>
      </c>
      <c r="X105" s="610">
        <v>1.0000000000000001E+50</v>
      </c>
      <c r="Y105" s="610">
        <v>1.0000000000000001E+50</v>
      </c>
      <c r="Z105" s="610">
        <v>1.0000000000000001E+50</v>
      </c>
      <c r="AA105" s="626">
        <v>1.0000000000000001E+50</v>
      </c>
      <c r="AB105" s="610">
        <v>16274.368800176475</v>
      </c>
      <c r="AC105" s="626">
        <v>5.0000013126227894E-4</v>
      </c>
      <c r="AD105" s="626">
        <v>8.9021369567871098E-4</v>
      </c>
      <c r="AE105" s="620">
        <v>1.3902137428881056E-3</v>
      </c>
      <c r="AF105" s="627">
        <v>2.4035744531363478E-3</v>
      </c>
      <c r="AG105" s="601">
        <f>Decap_Selection!$E$23</f>
        <v>0.08</v>
      </c>
      <c r="AH105" s="602"/>
      <c r="AI105" s="602"/>
      <c r="AJ105" s="602"/>
    </row>
    <row r="106" spans="1:36" s="22" customFormat="1">
      <c r="A106" s="597">
        <f t="shared" si="1"/>
        <v>3921.1355125965097</v>
      </c>
      <c r="B106" s="607">
        <v>1.029900813553654E-3</v>
      </c>
      <c r="C106" s="606">
        <v>1.0000000000000001E+50</v>
      </c>
      <c r="D106" s="607">
        <v>922.5043115790686</v>
      </c>
      <c r="E106" s="610">
        <v>1.0000000000000001E+50</v>
      </c>
      <c r="F106" s="611">
        <v>1.0000000000000001E+50</v>
      </c>
      <c r="G106" s="610">
        <v>1.0000000000000001E+50</v>
      </c>
      <c r="H106" s="610">
        <v>1.0000000000000001E+50</v>
      </c>
      <c r="I106" s="610">
        <v>202.95093611796167</v>
      </c>
      <c r="J106" s="610">
        <v>1.0000000000000001E+50</v>
      </c>
      <c r="K106" s="610">
        <v>1.0000000000000001E+50</v>
      </c>
      <c r="L106" s="611">
        <v>20.295080213043065</v>
      </c>
      <c r="M106" s="610">
        <v>1.0000000000000001E+50</v>
      </c>
      <c r="N106" s="611">
        <v>1.0000000000000001E+50</v>
      </c>
      <c r="O106" s="610">
        <v>1.0000000000000001E+50</v>
      </c>
      <c r="P106" s="610">
        <v>1.0000000000000001E+50</v>
      </c>
      <c r="Q106" s="610">
        <v>1.0000000000000001E+50</v>
      </c>
      <c r="R106" s="610">
        <v>1.0000000000000001E+50</v>
      </c>
      <c r="S106" s="610">
        <v>1.0000000000000001E+50</v>
      </c>
      <c r="T106" s="610">
        <v>1.0000000000000001E+50</v>
      </c>
      <c r="U106" s="610">
        <v>1.0000000000000001E+50</v>
      </c>
      <c r="V106" s="610">
        <v>0.2051087303474782</v>
      </c>
      <c r="W106" s="610">
        <v>1.0000000000000001E+50</v>
      </c>
      <c r="X106" s="610">
        <v>1.0000000000000001E+50</v>
      </c>
      <c r="Y106" s="610">
        <v>1.0000000000000001E+50</v>
      </c>
      <c r="Z106" s="610">
        <v>1.0000000000000001E+50</v>
      </c>
      <c r="AA106" s="626">
        <v>1.0000000000000001E+50</v>
      </c>
      <c r="AB106" s="610">
        <v>15955.263529584785</v>
      </c>
      <c r="AC106" s="626">
        <v>5.0000013656527429E-4</v>
      </c>
      <c r="AD106" s="626">
        <v>8.9021369567871098E-4</v>
      </c>
      <c r="AE106" s="620">
        <v>1.3902137447953651E-3</v>
      </c>
      <c r="AF106" s="627">
        <v>2.4041131311200526E-3</v>
      </c>
      <c r="AG106" s="601">
        <f>Decap_Selection!$E$23</f>
        <v>0.08</v>
      </c>
      <c r="AH106" s="602"/>
      <c r="AI106" s="602"/>
      <c r="AJ106" s="602"/>
    </row>
    <row r="107" spans="1:36" s="22" customFormat="1">
      <c r="A107" s="597">
        <f t="shared" si="1"/>
        <v>3999.55822284844</v>
      </c>
      <c r="B107" s="607">
        <v>1.0310905835391577E-3</v>
      </c>
      <c r="C107" s="606">
        <v>1.0000000000000001E+50</v>
      </c>
      <c r="D107" s="607">
        <v>904.41599110525283</v>
      </c>
      <c r="E107" s="610">
        <v>1.0000000000000001E+50</v>
      </c>
      <c r="F107" s="611">
        <v>1.0000000000000001E+50</v>
      </c>
      <c r="G107" s="610">
        <v>1.0000000000000001E+50</v>
      </c>
      <c r="H107" s="610">
        <v>1.0000000000000001E+50</v>
      </c>
      <c r="I107" s="610">
        <v>198.97150536513345</v>
      </c>
      <c r="J107" s="610">
        <v>1.0000000000000001E+50</v>
      </c>
      <c r="K107" s="610">
        <v>1.0000000000000001E+50</v>
      </c>
      <c r="L107" s="611">
        <v>19.897136869785236</v>
      </c>
      <c r="M107" s="610">
        <v>1.0000000000000001E+50</v>
      </c>
      <c r="N107" s="611">
        <v>1.0000000000000001E+50</v>
      </c>
      <c r="O107" s="610">
        <v>1.0000000000000001E+50</v>
      </c>
      <c r="P107" s="610">
        <v>1.0000000000000001E+50</v>
      </c>
      <c r="Q107" s="610">
        <v>1.0000000000000001E+50</v>
      </c>
      <c r="R107" s="610">
        <v>1.0000000000000001E+50</v>
      </c>
      <c r="S107" s="610">
        <v>1.0000000000000001E+50</v>
      </c>
      <c r="T107" s="610">
        <v>1.0000000000000001E+50</v>
      </c>
      <c r="U107" s="610">
        <v>1.0000000000000001E+50</v>
      </c>
      <c r="V107" s="610">
        <v>0.20117198819444573</v>
      </c>
      <c r="W107" s="610">
        <v>1.0000000000000001E+50</v>
      </c>
      <c r="X107" s="610">
        <v>1.0000000000000001E+50</v>
      </c>
      <c r="Y107" s="610">
        <v>1.0000000000000001E+50</v>
      </c>
      <c r="Z107" s="610">
        <v>1.0000000000000001E+50</v>
      </c>
      <c r="AA107" s="626">
        <v>1.0000000000000001E+50</v>
      </c>
      <c r="AB107" s="610">
        <v>15642.415225083132</v>
      </c>
      <c r="AC107" s="626">
        <v>5.0000014208251059E-4</v>
      </c>
      <c r="AD107" s="626">
        <v>8.9021369567871098E-4</v>
      </c>
      <c r="AE107" s="620">
        <v>1.390213746779678E-3</v>
      </c>
      <c r="AF107" s="627">
        <v>2.4046734809781392E-3</v>
      </c>
      <c r="AG107" s="601">
        <f>Decap_Selection!$E$23</f>
        <v>0.08</v>
      </c>
      <c r="AH107" s="602"/>
      <c r="AI107" s="602"/>
      <c r="AJ107" s="602"/>
    </row>
    <row r="108" spans="1:36" s="22" customFormat="1">
      <c r="A108" s="597">
        <f t="shared" si="1"/>
        <v>4079.5493873054088</v>
      </c>
      <c r="B108" s="607">
        <v>1.032326964792759E-3</v>
      </c>
      <c r="C108" s="606">
        <v>1.0000000000000001E+50</v>
      </c>
      <c r="D108" s="607">
        <v>886.68234356912512</v>
      </c>
      <c r="E108" s="610">
        <v>1.0000000000000001E+50</v>
      </c>
      <c r="F108" s="611">
        <v>1.0000000000000001E+50</v>
      </c>
      <c r="G108" s="610">
        <v>1.0000000000000001E+50</v>
      </c>
      <c r="H108" s="610">
        <v>1.0000000000000001E+50</v>
      </c>
      <c r="I108" s="610">
        <v>195.07010265362496</v>
      </c>
      <c r="J108" s="610">
        <v>1.0000000000000001E+50</v>
      </c>
      <c r="K108" s="610">
        <v>1.0000000000000001E+50</v>
      </c>
      <c r="L108" s="611">
        <v>19.506996325299887</v>
      </c>
      <c r="M108" s="610">
        <v>1.0000000000000001E+50</v>
      </c>
      <c r="N108" s="611">
        <v>1.0000000000000001E+50</v>
      </c>
      <c r="O108" s="610">
        <v>1.0000000000000001E+50</v>
      </c>
      <c r="P108" s="610">
        <v>1.0000000000000001E+50</v>
      </c>
      <c r="Q108" s="610">
        <v>1.0000000000000001E+50</v>
      </c>
      <c r="R108" s="610">
        <v>1.0000000000000001E+50</v>
      </c>
      <c r="S108" s="610">
        <v>1.0000000000000001E+50</v>
      </c>
      <c r="T108" s="610">
        <v>1.0000000000000001E+50</v>
      </c>
      <c r="U108" s="610">
        <v>1.0000000000000001E+50</v>
      </c>
      <c r="V108" s="610">
        <v>0.19731409968155572</v>
      </c>
      <c r="W108" s="610">
        <v>1.0000000000000001E+50</v>
      </c>
      <c r="X108" s="610">
        <v>1.0000000000000001E+50</v>
      </c>
      <c r="Y108" s="610">
        <v>1.0000000000000001E+50</v>
      </c>
      <c r="Z108" s="610">
        <v>1.0000000000000001E+50</v>
      </c>
      <c r="AA108" s="626">
        <v>1.0000000000000001E+50</v>
      </c>
      <c r="AB108" s="610">
        <v>15335.701201061904</v>
      </c>
      <c r="AC108" s="626">
        <v>5.0000014782264313E-4</v>
      </c>
      <c r="AD108" s="626">
        <v>8.9021369567871098E-4</v>
      </c>
      <c r="AE108" s="620">
        <v>1.390213748844157E-3</v>
      </c>
      <c r="AF108" s="627">
        <v>2.4052563707386019E-3</v>
      </c>
      <c r="AG108" s="601">
        <f>Decap_Selection!$E$23</f>
        <v>0.08</v>
      </c>
      <c r="AH108" s="602"/>
      <c r="AI108" s="602"/>
      <c r="AJ108" s="602"/>
    </row>
    <row r="109" spans="1:36" s="22" customFormat="1">
      <c r="A109" s="597">
        <f t="shared" si="1"/>
        <v>4161.1403750515174</v>
      </c>
      <c r="B109" s="607">
        <v>1.0336117260909218E-3</v>
      </c>
      <c r="C109" s="606">
        <v>1.0000000000000001E+50</v>
      </c>
      <c r="D109" s="607">
        <v>869.29641459910283</v>
      </c>
      <c r="E109" s="610">
        <v>1.0000000000000001E+50</v>
      </c>
      <c r="F109" s="611">
        <v>1.0000000000000001E+50</v>
      </c>
      <c r="G109" s="610">
        <v>1.0000000000000001E+50</v>
      </c>
      <c r="H109" s="610">
        <v>1.0000000000000001E+50</v>
      </c>
      <c r="I109" s="610">
        <v>191.24519802158841</v>
      </c>
      <c r="J109" s="610">
        <v>1.0000000000000001E+50</v>
      </c>
      <c r="K109" s="610">
        <v>1.0000000000000001E+50</v>
      </c>
      <c r="L109" s="611">
        <v>19.124505583295043</v>
      </c>
      <c r="M109" s="610">
        <v>1.0000000000000001E+50</v>
      </c>
      <c r="N109" s="611">
        <v>1.0000000000000001E+50</v>
      </c>
      <c r="O109" s="610">
        <v>1.0000000000000001E+50</v>
      </c>
      <c r="P109" s="610">
        <v>1.0000000000000001E+50</v>
      </c>
      <c r="Q109" s="610">
        <v>1.0000000000000001E+50</v>
      </c>
      <c r="R109" s="610">
        <v>1.0000000000000001E+50</v>
      </c>
      <c r="S109" s="610">
        <v>1.0000000000000001E+50</v>
      </c>
      <c r="T109" s="610">
        <v>1.0000000000000001E+50</v>
      </c>
      <c r="U109" s="610">
        <v>1.0000000000000001E+50</v>
      </c>
      <c r="V109" s="610">
        <v>0.1935335496783209</v>
      </c>
      <c r="W109" s="610">
        <v>1.0000000000000001E+50</v>
      </c>
      <c r="X109" s="610">
        <v>1.0000000000000001E+50</v>
      </c>
      <c r="Y109" s="610">
        <v>1.0000000000000001E+50</v>
      </c>
      <c r="Z109" s="610">
        <v>1.0000000000000001E+50</v>
      </c>
      <c r="AA109" s="626">
        <v>1.0000000000000001E+50</v>
      </c>
      <c r="AB109" s="610">
        <v>15035.001177511676</v>
      </c>
      <c r="AC109" s="626">
        <v>5.0000015379467698E-4</v>
      </c>
      <c r="AD109" s="626">
        <v>8.9021369567871098E-4</v>
      </c>
      <c r="AE109" s="620">
        <v>1.3902137509920409E-3</v>
      </c>
      <c r="AF109" s="627">
        <v>2.4058627028738784E-3</v>
      </c>
      <c r="AG109" s="601">
        <f>Decap_Selection!$E$23</f>
        <v>0.08</v>
      </c>
      <c r="AH109" s="602"/>
      <c r="AI109" s="602"/>
      <c r="AJ109" s="602"/>
    </row>
    <row r="110" spans="1:36" s="22" customFormat="1">
      <c r="A110" s="597">
        <f t="shared" si="1"/>
        <v>4244.3631825525481</v>
      </c>
      <c r="B110" s="607">
        <v>1.0349466989199427E-3</v>
      </c>
      <c r="C110" s="606">
        <v>1.0000000000000001E+50</v>
      </c>
      <c r="D110" s="607">
        <v>852.25138618382573</v>
      </c>
      <c r="E110" s="610">
        <v>1.0000000000000001E+50</v>
      </c>
      <c r="F110" s="611">
        <v>1.0000000000000001E+50</v>
      </c>
      <c r="G110" s="610">
        <v>1.0000000000000001E+50</v>
      </c>
      <c r="H110" s="610">
        <v>1.0000000000000001E+50</v>
      </c>
      <c r="I110" s="610">
        <v>187.49529150642311</v>
      </c>
      <c r="J110" s="610">
        <v>1.0000000000000001E+50</v>
      </c>
      <c r="K110" s="610">
        <v>1.0000000000000001E+50</v>
      </c>
      <c r="L110" s="611">
        <v>18.749514647401305</v>
      </c>
      <c r="M110" s="610">
        <v>1.0000000000000001E+50</v>
      </c>
      <c r="N110" s="611">
        <v>1.0000000000000001E+50</v>
      </c>
      <c r="O110" s="610">
        <v>1.0000000000000001E+50</v>
      </c>
      <c r="P110" s="610">
        <v>1.0000000000000001E+50</v>
      </c>
      <c r="Q110" s="610">
        <v>1.0000000000000001E+50</v>
      </c>
      <c r="R110" s="610">
        <v>1.0000000000000001E+50</v>
      </c>
      <c r="S110" s="610">
        <v>1.0000000000000001E+50</v>
      </c>
      <c r="T110" s="610">
        <v>1.0000000000000001E+50</v>
      </c>
      <c r="U110" s="610">
        <v>1.0000000000000001E+50</v>
      </c>
      <c r="V110" s="610">
        <v>0.18982885325170659</v>
      </c>
      <c r="W110" s="610">
        <v>1.0000000000000001E+50</v>
      </c>
      <c r="X110" s="610">
        <v>1.0000000000000001E+50</v>
      </c>
      <c r="Y110" s="610">
        <v>1.0000000000000001E+50</v>
      </c>
      <c r="Z110" s="610">
        <v>1.0000000000000001E+50</v>
      </c>
      <c r="AA110" s="626">
        <v>1.0000000000000001E+50</v>
      </c>
      <c r="AB110" s="610">
        <v>14740.197232854594</v>
      </c>
      <c r="AC110" s="626">
        <v>5.0000016000798105E-4</v>
      </c>
      <c r="AD110" s="626">
        <v>8.9021369567871098E-4</v>
      </c>
      <c r="AE110" s="620">
        <v>1.3902137532266995E-3</v>
      </c>
      <c r="AF110" s="627">
        <v>2.4064934156404994E-3</v>
      </c>
      <c r="AG110" s="601">
        <f>Decap_Selection!$E$23</f>
        <v>0.08</v>
      </c>
      <c r="AH110" s="602"/>
      <c r="AI110" s="602"/>
      <c r="AJ110" s="602"/>
    </row>
    <row r="111" spans="1:36" s="22" customFormat="1">
      <c r="A111" s="597">
        <f t="shared" si="1"/>
        <v>4329.2504462035995</v>
      </c>
      <c r="B111" s="607">
        <v>1.0363337793671207E-3</v>
      </c>
      <c r="C111" s="606">
        <v>1.0000000000000001E+50</v>
      </c>
      <c r="D111" s="607">
        <v>835.54057399842407</v>
      </c>
      <c r="E111" s="610">
        <v>1.0000000000000001E+50</v>
      </c>
      <c r="F111" s="611">
        <v>1.0000000000000001E+50</v>
      </c>
      <c r="G111" s="610">
        <v>1.0000000000000001E+50</v>
      </c>
      <c r="H111" s="610">
        <v>1.0000000000000001E+50</v>
      </c>
      <c r="I111" s="610">
        <v>183.81891255655444</v>
      </c>
      <c r="J111" s="610">
        <v>1.0000000000000001E+50</v>
      </c>
      <c r="K111" s="610">
        <v>1.0000000000000001E+50</v>
      </c>
      <c r="L111" s="611">
        <v>18.381876462349688</v>
      </c>
      <c r="M111" s="610">
        <v>1.0000000000000001E+50</v>
      </c>
      <c r="N111" s="611">
        <v>1.0000000000000001E+50</v>
      </c>
      <c r="O111" s="610">
        <v>1.0000000000000001E+50</v>
      </c>
      <c r="P111" s="610">
        <v>1.0000000000000001E+50</v>
      </c>
      <c r="Q111" s="610">
        <v>1.0000000000000001E+50</v>
      </c>
      <c r="R111" s="610">
        <v>1.0000000000000001E+50</v>
      </c>
      <c r="S111" s="610">
        <v>1.0000000000000001E+50</v>
      </c>
      <c r="T111" s="610">
        <v>1.0000000000000001E+50</v>
      </c>
      <c r="U111" s="610">
        <v>1.0000000000000001E+50</v>
      </c>
      <c r="V111" s="610">
        <v>0.1861985550762966</v>
      </c>
      <c r="W111" s="610">
        <v>1.0000000000000001E+50</v>
      </c>
      <c r="X111" s="610">
        <v>1.0000000000000001E+50</v>
      </c>
      <c r="Y111" s="610">
        <v>1.0000000000000001E+50</v>
      </c>
      <c r="Z111" s="610">
        <v>1.0000000000000001E+50</v>
      </c>
      <c r="AA111" s="626">
        <v>1.0000000000000001E+50</v>
      </c>
      <c r="AB111" s="610">
        <v>14451.173757700593</v>
      </c>
      <c r="AC111" s="626">
        <v>5.0000016647230242E-4</v>
      </c>
      <c r="AD111" s="626">
        <v>8.9021369567871098E-4</v>
      </c>
      <c r="AE111" s="620">
        <v>1.3902137555516381E-3</v>
      </c>
      <c r="AF111" s="627">
        <v>2.4071494844685303E-3</v>
      </c>
      <c r="AG111" s="601">
        <f>Decap_Selection!$E$23</f>
        <v>0.08</v>
      </c>
      <c r="AH111" s="602"/>
      <c r="AI111" s="602"/>
      <c r="AJ111" s="602"/>
    </row>
    <row r="112" spans="1:36" s="22" customFormat="1">
      <c r="A112" s="597">
        <f t="shared" si="1"/>
        <v>4415.8354551276716</v>
      </c>
      <c r="B112" s="607">
        <v>1.0377749300443408E-3</v>
      </c>
      <c r="C112" s="606">
        <v>1.0000000000000001E+50</v>
      </c>
      <c r="D112" s="607">
        <v>819.15742478321829</v>
      </c>
      <c r="E112" s="610">
        <v>1.0000000000000001E+50</v>
      </c>
      <c r="F112" s="611">
        <v>1.0000000000000001E+50</v>
      </c>
      <c r="G112" s="610">
        <v>1.0000000000000001E+50</v>
      </c>
      <c r="H112" s="610">
        <v>1.0000000000000001E+50</v>
      </c>
      <c r="I112" s="610">
        <v>180.21461945474721</v>
      </c>
      <c r="J112" s="610">
        <v>1.0000000000000001E+50</v>
      </c>
      <c r="K112" s="610">
        <v>1.0000000000000001E+50</v>
      </c>
      <c r="L112" s="611">
        <v>18.021446856302926</v>
      </c>
      <c r="M112" s="610">
        <v>1.0000000000000001E+50</v>
      </c>
      <c r="N112" s="611">
        <v>1.0000000000000001E+50</v>
      </c>
      <c r="O112" s="610">
        <v>1.0000000000000001E+50</v>
      </c>
      <c r="P112" s="610">
        <v>1.0000000000000001E+50</v>
      </c>
      <c r="Q112" s="610">
        <v>1.0000000000000001E+50</v>
      </c>
      <c r="R112" s="610">
        <v>1.0000000000000001E+50</v>
      </c>
      <c r="S112" s="610">
        <v>1.0000000000000001E+50</v>
      </c>
      <c r="T112" s="610">
        <v>1.0000000000000001E+50</v>
      </c>
      <c r="U112" s="610">
        <v>1.0000000000000001E+50</v>
      </c>
      <c r="V112" s="610">
        <v>0.18264122885566231</v>
      </c>
      <c r="W112" s="610">
        <v>1.0000000000000001E+50</v>
      </c>
      <c r="X112" s="610">
        <v>1.0000000000000001E+50</v>
      </c>
      <c r="Y112" s="610">
        <v>1.0000000000000001E+50</v>
      </c>
      <c r="Z112" s="610">
        <v>1.0000000000000001E+50</v>
      </c>
      <c r="AA112" s="626">
        <v>1.0000000000000001E+50</v>
      </c>
      <c r="AB112" s="610">
        <v>14167.817409510391</v>
      </c>
      <c r="AC112" s="626">
        <v>5.0000017319778219E-4</v>
      </c>
      <c r="AD112" s="626">
        <v>8.9021369567871098E-4</v>
      </c>
      <c r="AE112" s="620">
        <v>1.3902137579705045E-3</v>
      </c>
      <c r="AF112" s="627">
        <v>2.4078319234024583E-3</v>
      </c>
      <c r="AG112" s="601">
        <f>Decap_Selection!$E$23</f>
        <v>0.08</v>
      </c>
      <c r="AH112" s="602"/>
      <c r="AI112" s="602"/>
      <c r="AJ112" s="602"/>
    </row>
    <row r="113" spans="1:36" s="22" customFormat="1">
      <c r="A113" s="597">
        <f t="shared" si="1"/>
        <v>4504.152164230225</v>
      </c>
      <c r="B113" s="607">
        <v>1.0392721820427263E-3</v>
      </c>
      <c r="C113" s="606">
        <v>1.0000000000000001E+50</v>
      </c>
      <c r="D113" s="607">
        <v>803.09551377380956</v>
      </c>
      <c r="E113" s="610">
        <v>1.0000000000000001E+50</v>
      </c>
      <c r="F113" s="611">
        <v>1.0000000000000001E+50</v>
      </c>
      <c r="G113" s="610">
        <v>1.0000000000000001E+50</v>
      </c>
      <c r="H113" s="610">
        <v>1.0000000000000001E+50</v>
      </c>
      <c r="I113" s="610">
        <v>176.68099875272608</v>
      </c>
      <c r="J113" s="610">
        <v>1.0000000000000001E+50</v>
      </c>
      <c r="K113" s="610">
        <v>1.0000000000000001E+50</v>
      </c>
      <c r="L113" s="611">
        <v>17.668084484317465</v>
      </c>
      <c r="M113" s="610">
        <v>1.0000000000000001E+50</v>
      </c>
      <c r="N113" s="611">
        <v>1.0000000000000001E+50</v>
      </c>
      <c r="O113" s="610">
        <v>1.0000000000000001E+50</v>
      </c>
      <c r="P113" s="610">
        <v>1.0000000000000001E+50</v>
      </c>
      <c r="Q113" s="610">
        <v>1.0000000000000001E+50</v>
      </c>
      <c r="R113" s="610">
        <v>1.0000000000000001E+50</v>
      </c>
      <c r="S113" s="610">
        <v>1.0000000000000001E+50</v>
      </c>
      <c r="T113" s="610">
        <v>1.0000000000000001E+50</v>
      </c>
      <c r="U113" s="610">
        <v>1.0000000000000001E+50</v>
      </c>
      <c r="V113" s="610">
        <v>0.17915547675469032</v>
      </c>
      <c r="W113" s="610">
        <v>1.0000000000000001E+50</v>
      </c>
      <c r="X113" s="610">
        <v>1.0000000000000001E+50</v>
      </c>
      <c r="Y113" s="610">
        <v>1.0000000000000001E+50</v>
      </c>
      <c r="Z113" s="610">
        <v>1.0000000000000001E+50</v>
      </c>
      <c r="AA113" s="626">
        <v>1.0000000000000001E+50</v>
      </c>
      <c r="AB113" s="610">
        <v>13890.01706814745</v>
      </c>
      <c r="AC113" s="626">
        <v>5.0000018019497137E-4</v>
      </c>
      <c r="AD113" s="626">
        <v>8.9021369567871098E-4</v>
      </c>
      <c r="AE113" s="620">
        <v>1.3902137604870927E-3</v>
      </c>
      <c r="AF113" s="627">
        <v>2.4085417865952101E-3</v>
      </c>
      <c r="AG113" s="601">
        <f>Decap_Selection!$E$23</f>
        <v>0.08</v>
      </c>
      <c r="AH113" s="602"/>
      <c r="AI113" s="602"/>
      <c r="AJ113" s="602"/>
    </row>
    <row r="114" spans="1:36" s="22" customFormat="1">
      <c r="A114" s="597">
        <f t="shared" si="1"/>
        <v>4594.2352075148292</v>
      </c>
      <c r="B114" s="607">
        <v>1.0408276369168483E-3</v>
      </c>
      <c r="C114" s="606">
        <v>1.0000000000000001E+50</v>
      </c>
      <c r="D114" s="607">
        <v>787.34854218156761</v>
      </c>
      <c r="E114" s="610">
        <v>1.0000000000000001E+50</v>
      </c>
      <c r="F114" s="611">
        <v>1.0000000000000001E+50</v>
      </c>
      <c r="G114" s="610">
        <v>1.0000000000000001E+50</v>
      </c>
      <c r="H114" s="610">
        <v>1.0000000000000001E+50</v>
      </c>
      <c r="I114" s="610">
        <v>173.21666471688255</v>
      </c>
      <c r="J114" s="610">
        <v>1.0000000000000001E+50</v>
      </c>
      <c r="K114" s="610">
        <v>1.0000000000000001E+50</v>
      </c>
      <c r="L114" s="611">
        <v>17.321650772914094</v>
      </c>
      <c r="M114" s="610">
        <v>1.0000000000000001E+50</v>
      </c>
      <c r="N114" s="611">
        <v>1.0000000000000001E+50</v>
      </c>
      <c r="O114" s="610">
        <v>1.0000000000000001E+50</v>
      </c>
      <c r="P114" s="610">
        <v>1.0000000000000001E+50</v>
      </c>
      <c r="Q114" s="610">
        <v>1.0000000000000001E+50</v>
      </c>
      <c r="R114" s="610">
        <v>1.0000000000000001E+50</v>
      </c>
      <c r="S114" s="610">
        <v>1.0000000000000001E+50</v>
      </c>
      <c r="T114" s="610">
        <v>1.0000000000000001E+50</v>
      </c>
      <c r="U114" s="610">
        <v>1.0000000000000001E+50</v>
      </c>
      <c r="V114" s="610">
        <v>0.17573992884262365</v>
      </c>
      <c r="W114" s="610">
        <v>1.0000000000000001E+50</v>
      </c>
      <c r="X114" s="610">
        <v>1.0000000000000001E+50</v>
      </c>
      <c r="Y114" s="610">
        <v>1.0000000000000001E+50</v>
      </c>
      <c r="Z114" s="610">
        <v>1.0000000000000001E+50</v>
      </c>
      <c r="AA114" s="626">
        <v>1.0000000000000001E+50</v>
      </c>
      <c r="AB114" s="610">
        <v>13617.663792301435</v>
      </c>
      <c r="AC114" s="626">
        <v>5.0000018747484685E-4</v>
      </c>
      <c r="AD114" s="626">
        <v>8.9021369567871098E-4</v>
      </c>
      <c r="AE114" s="620">
        <v>1.3902137631053514E-3</v>
      </c>
      <c r="AF114" s="627">
        <v>2.4092801698570262E-3</v>
      </c>
      <c r="AG114" s="601">
        <f>Decap_Selection!$E$23</f>
        <v>0.08</v>
      </c>
      <c r="AH114" s="602"/>
      <c r="AI114" s="602"/>
      <c r="AJ114" s="602"/>
    </row>
    <row r="115" spans="1:36" s="22" customFormat="1">
      <c r="A115" s="597">
        <f t="shared" si="1"/>
        <v>4686.119911665126</v>
      </c>
      <c r="B115" s="607">
        <v>1.0424434686967994E-3</v>
      </c>
      <c r="C115" s="606">
        <v>1.0000000000000001E+50</v>
      </c>
      <c r="D115" s="607">
        <v>771.91033472351421</v>
      </c>
      <c r="E115" s="610">
        <v>1.0000000000000001E+50</v>
      </c>
      <c r="F115" s="611">
        <v>1.0000000000000001E+50</v>
      </c>
      <c r="G115" s="610">
        <v>1.0000000000000001E+50</v>
      </c>
      <c r="H115" s="610">
        <v>1.0000000000000001E+50</v>
      </c>
      <c r="I115" s="610">
        <v>169.82025878484956</v>
      </c>
      <c r="J115" s="610">
        <v>1.0000000000000001E+50</v>
      </c>
      <c r="K115" s="610">
        <v>1.0000000000000001E+50</v>
      </c>
      <c r="L115" s="611">
        <v>16.982009865735403</v>
      </c>
      <c r="M115" s="610">
        <v>1.0000000000000001E+50</v>
      </c>
      <c r="N115" s="611">
        <v>1.0000000000000001E+50</v>
      </c>
      <c r="O115" s="610">
        <v>1.0000000000000001E+50</v>
      </c>
      <c r="P115" s="610">
        <v>1.0000000000000001E+50</v>
      </c>
      <c r="Q115" s="610">
        <v>1.0000000000000001E+50</v>
      </c>
      <c r="R115" s="610">
        <v>1.0000000000000001E+50</v>
      </c>
      <c r="S115" s="610">
        <v>1.0000000000000001E+50</v>
      </c>
      <c r="T115" s="610">
        <v>1.0000000000000001E+50</v>
      </c>
      <c r="U115" s="610">
        <v>1.0000000000000001E+50</v>
      </c>
      <c r="V115" s="610">
        <v>0.17239324254657756</v>
      </c>
      <c r="W115" s="610">
        <v>1.0000000000000001E+50</v>
      </c>
      <c r="X115" s="610">
        <v>1.0000000000000001E+50</v>
      </c>
      <c r="Y115" s="610">
        <v>1.0000000000000001E+50</v>
      </c>
      <c r="Z115" s="610">
        <v>1.0000000000000001E+50</v>
      </c>
      <c r="AA115" s="626">
        <v>1.0000000000000001E+50</v>
      </c>
      <c r="AB115" s="610">
        <v>13350.650776766121</v>
      </c>
      <c r="AC115" s="626">
        <v>5.0000019504882909E-4</v>
      </c>
      <c r="AD115" s="626">
        <v>8.9021369567871098E-4</v>
      </c>
      <c r="AE115" s="620">
        <v>1.3902137658293875E-3</v>
      </c>
      <c r="AF115" s="627">
        <v>2.4100482122609451E-3</v>
      </c>
      <c r="AG115" s="601">
        <f>Decap_Selection!$E$23</f>
        <v>0.08</v>
      </c>
      <c r="AH115" s="602"/>
      <c r="AI115" s="602"/>
      <c r="AJ115" s="602"/>
    </row>
    <row r="116" spans="1:36" s="22" customFormat="1">
      <c r="A116" s="597">
        <f t="shared" si="1"/>
        <v>4779.8423098984285</v>
      </c>
      <c r="B116" s="607">
        <v>1.0441219259262448E-3</v>
      </c>
      <c r="C116" s="606">
        <v>1.0000000000000001E+50</v>
      </c>
      <c r="D116" s="607">
        <v>756.77483720064629</v>
      </c>
      <c r="E116" s="610">
        <v>1.0000000000000001E+50</v>
      </c>
      <c r="F116" s="611">
        <v>1.0000000000000001E+50</v>
      </c>
      <c r="G116" s="610">
        <v>1.0000000000000001E+50</v>
      </c>
      <c r="H116" s="610">
        <v>1.0000000000000001E+50</v>
      </c>
      <c r="I116" s="610">
        <v>166.49044903273216</v>
      </c>
      <c r="J116" s="610">
        <v>1.0000000000000001E+50</v>
      </c>
      <c r="K116" s="610">
        <v>1.0000000000000001E+50</v>
      </c>
      <c r="L116" s="611">
        <v>16.649028570268772</v>
      </c>
      <c r="M116" s="610">
        <v>1.0000000000000001E+50</v>
      </c>
      <c r="N116" s="611">
        <v>1.0000000000000001E+50</v>
      </c>
      <c r="O116" s="610">
        <v>1.0000000000000001E+50</v>
      </c>
      <c r="P116" s="610">
        <v>1.0000000000000001E+50</v>
      </c>
      <c r="Q116" s="610">
        <v>1.0000000000000001E+50</v>
      </c>
      <c r="R116" s="610">
        <v>1.0000000000000001E+50</v>
      </c>
      <c r="S116" s="610">
        <v>1.0000000000000001E+50</v>
      </c>
      <c r="T116" s="610">
        <v>1.0000000000000001E+50</v>
      </c>
      <c r="U116" s="610">
        <v>1.0000000000000001E+50</v>
      </c>
      <c r="V116" s="610">
        <v>0.16911410211529432</v>
      </c>
      <c r="W116" s="610">
        <v>1.0000000000000001E+50</v>
      </c>
      <c r="X116" s="610">
        <v>1.0000000000000001E+50</v>
      </c>
      <c r="Y116" s="610">
        <v>1.0000000000000001E+50</v>
      </c>
      <c r="Z116" s="610">
        <v>1.0000000000000001E+50</v>
      </c>
      <c r="AA116" s="626">
        <v>1.0000000000000001E+50</v>
      </c>
      <c r="AB116" s="610">
        <v>13088.873310555031</v>
      </c>
      <c r="AC116" s="626">
        <v>5.0000020292880029E-4</v>
      </c>
      <c r="AD116" s="626">
        <v>8.9021369567871098E-4</v>
      </c>
      <c r="AE116" s="620">
        <v>1.3902137686634748E-3</v>
      </c>
      <c r="AF116" s="627">
        <v>2.4108470978066931E-3</v>
      </c>
      <c r="AG116" s="601">
        <f>Decap_Selection!$E$23</f>
        <v>0.08</v>
      </c>
      <c r="AH116" s="602"/>
      <c r="AI116" s="602"/>
      <c r="AJ116" s="602"/>
    </row>
    <row r="117" spans="1:36" s="22" customFormat="1">
      <c r="A117" s="597">
        <f t="shared" si="1"/>
        <v>4875.4391560963968</v>
      </c>
      <c r="B117" s="607">
        <v>1.0458653337243799E-3</v>
      </c>
      <c r="C117" s="606">
        <v>1.0000000000000001E+50</v>
      </c>
      <c r="D117" s="607">
        <v>741.93611412373957</v>
      </c>
      <c r="E117" s="610">
        <v>1.0000000000000001E+50</v>
      </c>
      <c r="F117" s="611">
        <v>1.0000000000000001E+50</v>
      </c>
      <c r="G117" s="610">
        <v>1.0000000000000001E+50</v>
      </c>
      <c r="H117" s="610">
        <v>1.0000000000000001E+50</v>
      </c>
      <c r="I117" s="610">
        <v>163.22592965278452</v>
      </c>
      <c r="J117" s="610">
        <v>1.0000000000000001E+50</v>
      </c>
      <c r="K117" s="610">
        <v>1.0000000000000001E+50</v>
      </c>
      <c r="L117" s="611">
        <v>16.322576305614021</v>
      </c>
      <c r="M117" s="610">
        <v>1.0000000000000001E+50</v>
      </c>
      <c r="N117" s="611">
        <v>1.0000000000000001E+50</v>
      </c>
      <c r="O117" s="610">
        <v>1.0000000000000001E+50</v>
      </c>
      <c r="P117" s="610">
        <v>1.0000000000000001E+50</v>
      </c>
      <c r="Q117" s="610">
        <v>1.0000000000000001E+50</v>
      </c>
      <c r="R117" s="610">
        <v>1.0000000000000001E+50</v>
      </c>
      <c r="S117" s="610">
        <v>1.0000000000000001E+50</v>
      </c>
      <c r="T117" s="610">
        <v>1.0000000000000001E+50</v>
      </c>
      <c r="U117" s="610">
        <v>1.0000000000000001E+50</v>
      </c>
      <c r="V117" s="610">
        <v>0.16590121809290262</v>
      </c>
      <c r="W117" s="610">
        <v>1.0000000000000001E+50</v>
      </c>
      <c r="X117" s="610">
        <v>1.0000000000000001E+50</v>
      </c>
      <c r="Y117" s="610">
        <v>1.0000000000000001E+50</v>
      </c>
      <c r="Z117" s="610">
        <v>1.0000000000000001E+50</v>
      </c>
      <c r="AA117" s="626">
        <v>1.0000000000000001E+50</v>
      </c>
      <c r="AB117" s="610">
        <v>12832.228735838273</v>
      </c>
      <c r="AC117" s="626">
        <v>5.0000021112712209E-4</v>
      </c>
      <c r="AD117" s="626">
        <v>8.9021369567871098E-4</v>
      </c>
      <c r="AE117" s="620">
        <v>1.3902137716120591E-3</v>
      </c>
      <c r="AF117" s="627">
        <v>2.4116780571447919E-3</v>
      </c>
      <c r="AG117" s="601">
        <f>Decap_Selection!$E$23</f>
        <v>0.08</v>
      </c>
      <c r="AH117" s="602"/>
      <c r="AI117" s="602"/>
      <c r="AJ117" s="602"/>
    </row>
    <row r="118" spans="1:36" s="22" customFormat="1">
      <c r="A118" s="597">
        <f t="shared" si="1"/>
        <v>4972.9479392183248</v>
      </c>
      <c r="B118" s="607">
        <v>1.0476760958695102E-3</v>
      </c>
      <c r="C118" s="606">
        <v>1.0000000000000001E+50</v>
      </c>
      <c r="D118" s="607">
        <v>727.38834638570472</v>
      </c>
      <c r="E118" s="610">
        <v>1.0000000000000001E+50</v>
      </c>
      <c r="F118" s="611">
        <v>1.0000000000000001E+50</v>
      </c>
      <c r="G118" s="610">
        <v>1.0000000000000001E+50</v>
      </c>
      <c r="H118" s="610">
        <v>1.0000000000000001E+50</v>
      </c>
      <c r="I118" s="610">
        <v>160.02542044132812</v>
      </c>
      <c r="J118" s="610">
        <v>1.0000000000000001E+50</v>
      </c>
      <c r="K118" s="610">
        <v>1.0000000000000001E+50</v>
      </c>
      <c r="L118" s="611">
        <v>16.0025250512752</v>
      </c>
      <c r="M118" s="610">
        <v>1.0000000000000001E+50</v>
      </c>
      <c r="N118" s="611">
        <v>1.0000000000000001E+50</v>
      </c>
      <c r="O118" s="610">
        <v>1.0000000000000001E+50</v>
      </c>
      <c r="P118" s="610">
        <v>1.0000000000000001E+50</v>
      </c>
      <c r="Q118" s="610">
        <v>1.0000000000000001E+50</v>
      </c>
      <c r="R118" s="610">
        <v>1.0000000000000001E+50</v>
      </c>
      <c r="S118" s="610">
        <v>1.0000000000000001E+50</v>
      </c>
      <c r="T118" s="610">
        <v>1.0000000000000001E+50</v>
      </c>
      <c r="U118" s="610">
        <v>1.0000000000000001E+50</v>
      </c>
      <c r="V118" s="610">
        <v>0.16275332680245308</v>
      </c>
      <c r="W118" s="610">
        <v>1.0000000000000001E+50</v>
      </c>
      <c r="X118" s="610">
        <v>1.0000000000000001E+50</v>
      </c>
      <c r="Y118" s="610">
        <v>1.0000000000000001E+50</v>
      </c>
      <c r="Z118" s="610">
        <v>1.0000000000000001E+50</v>
      </c>
      <c r="AA118" s="626">
        <v>1.0000000000000001E+50</v>
      </c>
      <c r="AB118" s="610">
        <v>12580.616407684594</v>
      </c>
      <c r="AC118" s="626">
        <v>5.0000021965665594E-4</v>
      </c>
      <c r="AD118" s="626">
        <v>8.9021369567871098E-4</v>
      </c>
      <c r="AE118" s="620">
        <v>1.3902137746797663E-3</v>
      </c>
      <c r="AF118" s="627">
        <v>2.4125423693627536E-3</v>
      </c>
      <c r="AG118" s="601">
        <f>Decap_Selection!$E$23</f>
        <v>0.08</v>
      </c>
      <c r="AH118" s="602"/>
      <c r="AI118" s="602"/>
      <c r="AJ118" s="602"/>
    </row>
    <row r="119" spans="1:36" s="22" customFormat="1">
      <c r="A119" s="597">
        <f t="shared" si="1"/>
        <v>5072.4068980026914</v>
      </c>
      <c r="B119" s="607">
        <v>1.049556696901781E-3</v>
      </c>
      <c r="C119" s="606">
        <v>1.0000000000000001E+50</v>
      </c>
      <c r="D119" s="607">
        <v>713.125828979586</v>
      </c>
      <c r="E119" s="610">
        <v>1.0000000000000001E+50</v>
      </c>
      <c r="F119" s="611">
        <v>1.0000000000000001E+50</v>
      </c>
      <c r="G119" s="610">
        <v>1.0000000000000001E+50</v>
      </c>
      <c r="H119" s="610">
        <v>1.0000000000000001E+50</v>
      </c>
      <c r="I119" s="610">
        <v>156.88766629671144</v>
      </c>
      <c r="J119" s="610">
        <v>1.0000000000000001E+50</v>
      </c>
      <c r="K119" s="610">
        <v>1.0000000000000001E+50</v>
      </c>
      <c r="L119" s="611">
        <v>15.6887492969565</v>
      </c>
      <c r="M119" s="610">
        <v>1.0000000000000001E+50</v>
      </c>
      <c r="N119" s="611">
        <v>1.0000000000000001E+50</v>
      </c>
      <c r="O119" s="610">
        <v>1.0000000000000001E+50</v>
      </c>
      <c r="P119" s="610">
        <v>1.0000000000000001E+50</v>
      </c>
      <c r="Q119" s="610">
        <v>1.0000000000000001E+50</v>
      </c>
      <c r="R119" s="610">
        <v>1.0000000000000001E+50</v>
      </c>
      <c r="S119" s="610">
        <v>1.0000000000000001E+50</v>
      </c>
      <c r="T119" s="610">
        <v>1.0000000000000001E+50</v>
      </c>
      <c r="U119" s="610">
        <v>1.0000000000000001E+50</v>
      </c>
      <c r="V119" s="610">
        <v>0.15966918983900227</v>
      </c>
      <c r="W119" s="610">
        <v>1.0000000000000001E+50</v>
      </c>
      <c r="X119" s="610">
        <v>1.0000000000000001E+50</v>
      </c>
      <c r="Y119" s="610">
        <v>1.0000000000000001E+50</v>
      </c>
      <c r="Z119" s="610">
        <v>1.0000000000000001E+50</v>
      </c>
      <c r="AA119" s="626">
        <v>1.0000000000000001E+50</v>
      </c>
      <c r="AB119" s="610">
        <v>12333.937654592752</v>
      </c>
      <c r="AC119" s="626">
        <v>5.0000022853078285E-4</v>
      </c>
      <c r="AD119" s="626">
        <v>8.9021369567871098E-4</v>
      </c>
      <c r="AE119" s="620">
        <v>1.3902137778714087E-3</v>
      </c>
      <c r="AF119" s="627">
        <v>2.4134413638352116E-3</v>
      </c>
      <c r="AG119" s="601">
        <f>Decap_Selection!$E$23</f>
        <v>0.08</v>
      </c>
      <c r="AH119" s="602"/>
      <c r="AI119" s="602"/>
      <c r="AJ119" s="602"/>
    </row>
    <row r="120" spans="1:36" s="22" customFormat="1">
      <c r="A120" s="597">
        <f t="shared" si="1"/>
        <v>5173.8550359627452</v>
      </c>
      <c r="B120" s="607">
        <v>1.051509704242351E-3</v>
      </c>
      <c r="C120" s="606">
        <v>1.0000000000000001E+50</v>
      </c>
      <c r="D120" s="607">
        <v>699.14296876130243</v>
      </c>
      <c r="E120" s="610">
        <v>1.0000000000000001E+50</v>
      </c>
      <c r="F120" s="611">
        <v>1.0000000000000001E+50</v>
      </c>
      <c r="G120" s="610">
        <v>1.0000000000000001E+50</v>
      </c>
      <c r="H120" s="610">
        <v>1.0000000000000001E+50</v>
      </c>
      <c r="I120" s="610">
        <v>153.81143672711315</v>
      </c>
      <c r="J120" s="610">
        <v>1.0000000000000001E+50</v>
      </c>
      <c r="K120" s="610">
        <v>1.0000000000000001E+50</v>
      </c>
      <c r="L120" s="611">
        <v>15.381125993342497</v>
      </c>
      <c r="M120" s="610">
        <v>1.0000000000000001E+50</v>
      </c>
      <c r="N120" s="611">
        <v>1.0000000000000001E+50</v>
      </c>
      <c r="O120" s="610">
        <v>1.0000000000000001E+50</v>
      </c>
      <c r="P120" s="610">
        <v>1.0000000000000001E+50</v>
      </c>
      <c r="Q120" s="610">
        <v>1.0000000000000001E+50</v>
      </c>
      <c r="R120" s="610">
        <v>1.0000000000000001E+50</v>
      </c>
      <c r="S120" s="610">
        <v>1.0000000000000001E+50</v>
      </c>
      <c r="T120" s="610">
        <v>1.0000000000000001E+50</v>
      </c>
      <c r="U120" s="610">
        <v>1.0000000000000001E+50</v>
      </c>
      <c r="V120" s="610">
        <v>0.15664759357202224</v>
      </c>
      <c r="W120" s="610">
        <v>1.0000000000000001E+50</v>
      </c>
      <c r="X120" s="610">
        <v>1.0000000000000001E+50</v>
      </c>
      <c r="Y120" s="610">
        <v>1.0000000000000001E+50</v>
      </c>
      <c r="Z120" s="610">
        <v>1.0000000000000001E+50</v>
      </c>
      <c r="AA120" s="626">
        <v>1.0000000000000001E+50</v>
      </c>
      <c r="AB120" s="610">
        <v>12092.095739796823</v>
      </c>
      <c r="AC120" s="626">
        <v>5.0000023776342419E-4</v>
      </c>
      <c r="AD120" s="626">
        <v>8.9021369567871098E-4</v>
      </c>
      <c r="AE120" s="620">
        <v>1.3902137811919936E-3</v>
      </c>
      <c r="AF120" s="627">
        <v>2.4143764221399191E-3</v>
      </c>
      <c r="AG120" s="601">
        <f>Decap_Selection!$E$23</f>
        <v>0.08</v>
      </c>
      <c r="AH120" s="602"/>
      <c r="AI120" s="602"/>
      <c r="AJ120" s="602"/>
    </row>
    <row r="121" spans="1:36" s="22" customFormat="1">
      <c r="A121" s="597">
        <f t="shared" si="1"/>
        <v>5277.3321366820001</v>
      </c>
      <c r="B121" s="607">
        <v>1.0535377703261126E-3</v>
      </c>
      <c r="C121" s="606">
        <v>1.0000000000000001E+50</v>
      </c>
      <c r="D121" s="607">
        <v>685.4342822562586</v>
      </c>
      <c r="E121" s="610">
        <v>1.0000000000000001E+50</v>
      </c>
      <c r="F121" s="611">
        <v>1.0000000000000001E+50</v>
      </c>
      <c r="G121" s="610">
        <v>1.0000000000000001E+50</v>
      </c>
      <c r="H121" s="610">
        <v>1.0000000000000001E+50</v>
      </c>
      <c r="I121" s="610">
        <v>150.79552536799602</v>
      </c>
      <c r="J121" s="610">
        <v>1.0000000000000001E+50</v>
      </c>
      <c r="K121" s="610">
        <v>1.0000000000000001E+50</v>
      </c>
      <c r="L121" s="611">
        <v>15.079534503843542</v>
      </c>
      <c r="M121" s="610">
        <v>1.0000000000000001E+50</v>
      </c>
      <c r="N121" s="611">
        <v>1.0000000000000001E+50</v>
      </c>
      <c r="O121" s="610">
        <v>1.0000000000000001E+50</v>
      </c>
      <c r="P121" s="610">
        <v>1.0000000000000001E+50</v>
      </c>
      <c r="Q121" s="610">
        <v>1.0000000000000001E+50</v>
      </c>
      <c r="R121" s="610">
        <v>1.0000000000000001E+50</v>
      </c>
      <c r="S121" s="610">
        <v>1.0000000000000001E+50</v>
      </c>
      <c r="T121" s="610">
        <v>1.0000000000000001E+50</v>
      </c>
      <c r="U121" s="610">
        <v>1.0000000000000001E+50</v>
      </c>
      <c r="V121" s="610">
        <v>0.15368734865691464</v>
      </c>
      <c r="W121" s="610">
        <v>1.0000000000000001E+50</v>
      </c>
      <c r="X121" s="610">
        <v>1.0000000000000001E+50</v>
      </c>
      <c r="Y121" s="610">
        <v>1.0000000000000001E+50</v>
      </c>
      <c r="Z121" s="610">
        <v>1.0000000000000001E+50</v>
      </c>
      <c r="AA121" s="626">
        <v>1.0000000000000001E+50</v>
      </c>
      <c r="AB121" s="610">
        <v>11854.995823330231</v>
      </c>
      <c r="AC121" s="626">
        <v>5.0000024736906415E-4</v>
      </c>
      <c r="AD121" s="626">
        <v>8.9021369567871098E-4</v>
      </c>
      <c r="AE121" s="620">
        <v>1.3902137846467301E-3</v>
      </c>
      <c r="AF121" s="627">
        <v>2.4153489800415187E-3</v>
      </c>
      <c r="AG121" s="601">
        <f>Decap_Selection!$E$23</f>
        <v>0.08</v>
      </c>
      <c r="AH121" s="602"/>
      <c r="AI121" s="602"/>
      <c r="AJ121" s="602"/>
    </row>
    <row r="122" spans="1:36" s="22" customFormat="1">
      <c r="A122" s="597">
        <f t="shared" si="1"/>
        <v>5382.8787794156406</v>
      </c>
      <c r="B122" s="607">
        <v>1.0556436347448255E-3</v>
      </c>
      <c r="C122" s="606">
        <v>1.0000000000000001E+50</v>
      </c>
      <c r="D122" s="607">
        <v>671.99439350896228</v>
      </c>
      <c r="E122" s="610">
        <v>1.0000000000000001E+50</v>
      </c>
      <c r="F122" s="611">
        <v>1.0000000000000001E+50</v>
      </c>
      <c r="G122" s="610">
        <v>1.0000000000000001E+50</v>
      </c>
      <c r="H122" s="610">
        <v>1.0000000000000001E+50</v>
      </c>
      <c r="I122" s="610">
        <v>147.83874950902322</v>
      </c>
      <c r="J122" s="610">
        <v>1.0000000000000001E+50</v>
      </c>
      <c r="K122" s="610">
        <v>1.0000000000000001E+50</v>
      </c>
      <c r="L122" s="611">
        <v>14.783856557287281</v>
      </c>
      <c r="M122" s="610">
        <v>1.0000000000000001E+50</v>
      </c>
      <c r="N122" s="611">
        <v>1.0000000000000001E+50</v>
      </c>
      <c r="O122" s="610">
        <v>1.0000000000000001E+50</v>
      </c>
      <c r="P122" s="610">
        <v>1.0000000000000001E+50</v>
      </c>
      <c r="Q122" s="610">
        <v>1.0000000000000001E+50</v>
      </c>
      <c r="R122" s="610">
        <v>1.0000000000000001E+50</v>
      </c>
      <c r="S122" s="610">
        <v>1.0000000000000001E+50</v>
      </c>
      <c r="T122" s="610">
        <v>1.0000000000000001E+50</v>
      </c>
      <c r="U122" s="610">
        <v>1.0000000000000001E+50</v>
      </c>
      <c r="V122" s="610">
        <v>0.15078728955541162</v>
      </c>
      <c r="W122" s="610">
        <v>1.0000000000000001E+50</v>
      </c>
      <c r="X122" s="610">
        <v>1.0000000000000001E+50</v>
      </c>
      <c r="Y122" s="610">
        <v>1.0000000000000001E+50</v>
      </c>
      <c r="Z122" s="610">
        <v>1.0000000000000001E+50</v>
      </c>
      <c r="AA122" s="626">
        <v>1.0000000000000001E+50</v>
      </c>
      <c r="AB122" s="610">
        <v>11622.544924833572</v>
      </c>
      <c r="AC122" s="626">
        <v>5.0000025736277173E-4</v>
      </c>
      <c r="AD122" s="626">
        <v>8.9021369567871098E-4</v>
      </c>
      <c r="AE122" s="620">
        <v>1.3902137882410379E-3</v>
      </c>
      <c r="AF122" s="627">
        <v>2.4163605295450309E-3</v>
      </c>
      <c r="AG122" s="601">
        <f>Decap_Selection!$E$23</f>
        <v>0.08</v>
      </c>
      <c r="AH122" s="602"/>
      <c r="AI122" s="602"/>
      <c r="AJ122" s="602"/>
    </row>
    <row r="123" spans="1:36" s="22" customFormat="1">
      <c r="A123" s="597">
        <f t="shared" si="1"/>
        <v>5490.5363550039538</v>
      </c>
      <c r="B123" s="607">
        <v>1.0578301263973284E-3</v>
      </c>
      <c r="C123" s="606">
        <v>1.0000000000000001E+50</v>
      </c>
      <c r="D123" s="607">
        <v>658.8180319748069</v>
      </c>
      <c r="E123" s="610">
        <v>1.0000000000000001E+50</v>
      </c>
      <c r="F123" s="611">
        <v>1.0000000000000001E+50</v>
      </c>
      <c r="G123" s="610">
        <v>1.0000000000000001E+50</v>
      </c>
      <c r="H123" s="610">
        <v>1.0000000000000001E+50</v>
      </c>
      <c r="I123" s="610">
        <v>144.93994963025003</v>
      </c>
      <c r="J123" s="610">
        <v>1.0000000000000001E+50</v>
      </c>
      <c r="K123" s="610">
        <v>1.0000000000000001E+50</v>
      </c>
      <c r="L123" s="611">
        <v>14.493976201537809</v>
      </c>
      <c r="M123" s="610">
        <v>1.0000000000000001E+50</v>
      </c>
      <c r="N123" s="611">
        <v>1.0000000000000001E+50</v>
      </c>
      <c r="O123" s="610">
        <v>1.0000000000000001E+50</v>
      </c>
      <c r="P123" s="610">
        <v>1.0000000000000001E+50</v>
      </c>
      <c r="Q123" s="610">
        <v>1.0000000000000001E+50</v>
      </c>
      <c r="R123" s="610">
        <v>1.0000000000000001E+50</v>
      </c>
      <c r="S123" s="610">
        <v>1.0000000000000001E+50</v>
      </c>
      <c r="T123" s="610">
        <v>1.0000000000000001E+50</v>
      </c>
      <c r="U123" s="610">
        <v>1.0000000000000001E+50</v>
      </c>
      <c r="V123" s="610">
        <v>0.14794627406464916</v>
      </c>
      <c r="W123" s="610">
        <v>1.0000000000000001E+50</v>
      </c>
      <c r="X123" s="610">
        <v>1.0000000000000001E+50</v>
      </c>
      <c r="Y123" s="610">
        <v>1.0000000000000001E+50</v>
      </c>
      <c r="Z123" s="610">
        <v>1.0000000000000001E+50</v>
      </c>
      <c r="AA123" s="626">
        <v>1.0000000000000001E+50</v>
      </c>
      <c r="AB123" s="610">
        <v>11394.65188709175</v>
      </c>
      <c r="AC123" s="626">
        <v>5.0000026776022503E-4</v>
      </c>
      <c r="AD123" s="626">
        <v>8.9021369567871098E-4</v>
      </c>
      <c r="AE123" s="620">
        <v>1.390213791980556E-3</v>
      </c>
      <c r="AF123" s="627">
        <v>2.4174126210210066E-3</v>
      </c>
      <c r="AG123" s="601">
        <f>Decap_Selection!$E$23</f>
        <v>0.08</v>
      </c>
      <c r="AH123" s="602"/>
      <c r="AI123" s="602"/>
      <c r="AJ123" s="602"/>
    </row>
    <row r="124" spans="1:36" s="22" customFormat="1">
      <c r="A124" s="597">
        <f t="shared" si="1"/>
        <v>5600.3470821040328</v>
      </c>
      <c r="B124" s="607">
        <v>1.0601001656432591E-3</v>
      </c>
      <c r="C124" s="606">
        <v>1.0000000000000001E+50</v>
      </c>
      <c r="D124" s="607">
        <v>645.90003045319042</v>
      </c>
      <c r="E124" s="610">
        <v>1.0000000000000001E+50</v>
      </c>
      <c r="F124" s="611">
        <v>1.0000000000000001E+50</v>
      </c>
      <c r="G124" s="610">
        <v>1.0000000000000001E+50</v>
      </c>
      <c r="H124" s="610">
        <v>1.0000000000000001E+50</v>
      </c>
      <c r="I124" s="610">
        <v>142.0979889474103</v>
      </c>
      <c r="J124" s="610">
        <v>1.0000000000000001E+50</v>
      </c>
      <c r="K124" s="610">
        <v>1.0000000000000001E+50</v>
      </c>
      <c r="L124" s="611">
        <v>14.209779758024247</v>
      </c>
      <c r="M124" s="610">
        <v>1.0000000000000001E+50</v>
      </c>
      <c r="N124" s="611">
        <v>1.0000000000000001E+50</v>
      </c>
      <c r="O124" s="610">
        <v>1.0000000000000001E+50</v>
      </c>
      <c r="P124" s="610">
        <v>1.0000000000000001E+50</v>
      </c>
      <c r="Q124" s="610">
        <v>1.0000000000000001E+50</v>
      </c>
      <c r="R124" s="610">
        <v>1.0000000000000001E+50</v>
      </c>
      <c r="S124" s="610">
        <v>1.0000000000000001E+50</v>
      </c>
      <c r="T124" s="610">
        <v>1.0000000000000001E+50</v>
      </c>
      <c r="U124" s="610">
        <v>1.0000000000000001E+50</v>
      </c>
      <c r="V124" s="610">
        <v>0.14516318285470048</v>
      </c>
      <c r="W124" s="610">
        <v>1.0000000000000001E+50</v>
      </c>
      <c r="X124" s="610">
        <v>1.0000000000000001E+50</v>
      </c>
      <c r="Y124" s="610">
        <v>1.0000000000000001E+50</v>
      </c>
      <c r="Z124" s="610">
        <v>1.0000000000000001E+50</v>
      </c>
      <c r="AA124" s="626">
        <v>1.0000000000000001E+50</v>
      </c>
      <c r="AB124" s="610">
        <v>11171.227340286041</v>
      </c>
      <c r="AC124" s="626">
        <v>5.0000027857773511E-4</v>
      </c>
      <c r="AD124" s="626">
        <v>8.9021369567871098E-4</v>
      </c>
      <c r="AE124" s="620">
        <v>1.3902137958711504E-3</v>
      </c>
      <c r="AF124" s="627">
        <v>2.4185068654043167E-3</v>
      </c>
      <c r="AG124" s="601">
        <f>Decap_Selection!$E$23</f>
        <v>0.08</v>
      </c>
      <c r="AH124" s="602"/>
      <c r="AI124" s="602"/>
      <c r="AJ124" s="602"/>
    </row>
    <row r="125" spans="1:36" s="22" customFormat="1">
      <c r="A125" s="597">
        <f t="shared" si="1"/>
        <v>5712.3540237461139</v>
      </c>
      <c r="B125" s="607">
        <v>1.0624567664565079E-3</v>
      </c>
      <c r="C125" s="606">
        <v>1.0000000000000001E+50</v>
      </c>
      <c r="D125" s="607">
        <v>633.2353230611634</v>
      </c>
      <c r="E125" s="610">
        <v>1.0000000000000001E+50</v>
      </c>
      <c r="F125" s="611">
        <v>1.0000000000000001E+50</v>
      </c>
      <c r="G125" s="610">
        <v>1.0000000000000001E+50</v>
      </c>
      <c r="H125" s="610">
        <v>1.0000000000000001E+50</v>
      </c>
      <c r="I125" s="610">
        <v>139.31175296611855</v>
      </c>
      <c r="J125" s="610">
        <v>1.0000000000000001E+50</v>
      </c>
      <c r="K125" s="610">
        <v>1.0000000000000001E+50</v>
      </c>
      <c r="L125" s="611">
        <v>13.931155777160901</v>
      </c>
      <c r="M125" s="610">
        <v>1.0000000000000001E+50</v>
      </c>
      <c r="N125" s="611">
        <v>1.0000000000000001E+50</v>
      </c>
      <c r="O125" s="610">
        <v>1.0000000000000001E+50</v>
      </c>
      <c r="P125" s="610">
        <v>1.0000000000000001E+50</v>
      </c>
      <c r="Q125" s="610">
        <v>1.0000000000000001E+50</v>
      </c>
      <c r="R125" s="610">
        <v>1.0000000000000001E+50</v>
      </c>
      <c r="S125" s="610">
        <v>1.0000000000000001E+50</v>
      </c>
      <c r="T125" s="610">
        <v>1.0000000000000001E+50</v>
      </c>
      <c r="U125" s="610">
        <v>1.0000000000000001E+50</v>
      </c>
      <c r="V125" s="610">
        <v>0.14243691901436042</v>
      </c>
      <c r="W125" s="610">
        <v>1.0000000000000001E+50</v>
      </c>
      <c r="X125" s="610">
        <v>1.0000000000000001E+50</v>
      </c>
      <c r="Y125" s="610">
        <v>1.0000000000000001E+50</v>
      </c>
      <c r="Z125" s="610">
        <v>1.0000000000000001E+50</v>
      </c>
      <c r="AA125" s="626">
        <v>1.0000000000000001E+50</v>
      </c>
      <c r="AB125" s="610">
        <v>10952.183666947109</v>
      </c>
      <c r="AC125" s="626">
        <v>5.0000028983227234E-4</v>
      </c>
      <c r="AD125" s="626">
        <v>8.9021369567871098E-4</v>
      </c>
      <c r="AE125" s="620">
        <v>1.3902137999189249E-3</v>
      </c>
      <c r="AF125" s="627">
        <v>2.4196449364685319E-3</v>
      </c>
      <c r="AG125" s="601">
        <f>Decap_Selection!$E$23</f>
        <v>0.08</v>
      </c>
      <c r="AH125" s="602"/>
      <c r="AI125" s="602"/>
      <c r="AJ125" s="602"/>
    </row>
    <row r="126" spans="1:36" s="22" customFormat="1">
      <c r="A126" s="597">
        <f t="shared" si="1"/>
        <v>5826.6011042210366</v>
      </c>
      <c r="B126" s="607">
        <v>1.0649030385744154E-3</v>
      </c>
      <c r="C126" s="606">
        <v>1.0000000000000001E+50</v>
      </c>
      <c r="D126" s="607">
        <v>620.81894324680752</v>
      </c>
      <c r="E126" s="610">
        <v>1.0000000000000001E+50</v>
      </c>
      <c r="F126" s="611">
        <v>1.0000000000000001E+50</v>
      </c>
      <c r="G126" s="610">
        <v>1.0000000000000001E+50</v>
      </c>
      <c r="H126" s="610">
        <v>1.0000000000000001E+50</v>
      </c>
      <c r="I126" s="610">
        <v>136.58014904481348</v>
      </c>
      <c r="J126" s="610">
        <v>1.0000000000000001E+50</v>
      </c>
      <c r="K126" s="610">
        <v>1.0000000000000001E+50</v>
      </c>
      <c r="L126" s="611">
        <v>13.657994994641552</v>
      </c>
      <c r="M126" s="610">
        <v>1.0000000000000001E+50</v>
      </c>
      <c r="N126" s="611">
        <v>1.0000000000000001E+50</v>
      </c>
      <c r="O126" s="610">
        <v>1.0000000000000001E+50</v>
      </c>
      <c r="P126" s="610">
        <v>1.0000000000000001E+50</v>
      </c>
      <c r="Q126" s="610">
        <v>1.0000000000000001E+50</v>
      </c>
      <c r="R126" s="610">
        <v>1.0000000000000001E+50</v>
      </c>
      <c r="S126" s="610">
        <v>1.0000000000000001E+50</v>
      </c>
      <c r="T126" s="610">
        <v>1.0000000000000001E+50</v>
      </c>
      <c r="U126" s="610">
        <v>1.0000000000000001E+50</v>
      </c>
      <c r="V126" s="610">
        <v>0.139766407604975</v>
      </c>
      <c r="W126" s="610">
        <v>1.0000000000000001E+50</v>
      </c>
      <c r="X126" s="610">
        <v>1.0000000000000001E+50</v>
      </c>
      <c r="Y126" s="610">
        <v>1.0000000000000001E+50</v>
      </c>
      <c r="Z126" s="610">
        <v>1.0000000000000001E+50</v>
      </c>
      <c r="AA126" s="626">
        <v>1.0000000000000001E+50</v>
      </c>
      <c r="AB126" s="610">
        <v>10737.434967595214</v>
      </c>
      <c r="AC126" s="626">
        <v>5.0000030154149263E-4</v>
      </c>
      <c r="AD126" s="626">
        <v>8.9021369567871098E-4</v>
      </c>
      <c r="AE126" s="620">
        <v>1.3902138041302292E-3</v>
      </c>
      <c r="AF126" s="627">
        <v>2.420828573177864E-3</v>
      </c>
      <c r="AG126" s="601">
        <f>Decap_Selection!$E$23</f>
        <v>0.08</v>
      </c>
      <c r="AH126" s="602"/>
      <c r="AI126" s="602"/>
      <c r="AJ126" s="602"/>
    </row>
    <row r="127" spans="1:36" s="22" customFormat="1">
      <c r="A127" s="597">
        <f t="shared" si="1"/>
        <v>5943.1331263054572</v>
      </c>
      <c r="B127" s="607">
        <v>1.0674421896385068E-3</v>
      </c>
      <c r="C127" s="606">
        <v>1.0000000000000001E+50</v>
      </c>
      <c r="D127" s="607">
        <v>608.64602184156809</v>
      </c>
      <c r="E127" s="610">
        <v>1.0000000000000001E+50</v>
      </c>
      <c r="F127" s="611">
        <v>1.0000000000000001E+50</v>
      </c>
      <c r="G127" s="610">
        <v>1.0000000000000001E+50</v>
      </c>
      <c r="H127" s="610">
        <v>1.0000000000000001E+50</v>
      </c>
      <c r="I127" s="610">
        <v>133.90210596627114</v>
      </c>
      <c r="J127" s="610">
        <v>1.0000000000000001E+50</v>
      </c>
      <c r="K127" s="610">
        <v>1.0000000000000001E+50</v>
      </c>
      <c r="L127" s="611">
        <v>13.390190288590714</v>
      </c>
      <c r="M127" s="610">
        <v>1.0000000000000001E+50</v>
      </c>
      <c r="N127" s="611">
        <v>1.0000000000000001E+50</v>
      </c>
      <c r="O127" s="610">
        <v>1.0000000000000001E+50</v>
      </c>
      <c r="P127" s="610">
        <v>1.0000000000000001E+50</v>
      </c>
      <c r="Q127" s="610">
        <v>1.0000000000000001E+50</v>
      </c>
      <c r="R127" s="610">
        <v>1.0000000000000001E+50</v>
      </c>
      <c r="S127" s="610">
        <v>1.0000000000000001E+50</v>
      </c>
      <c r="T127" s="610">
        <v>1.0000000000000001E+50</v>
      </c>
      <c r="U127" s="610">
        <v>1.0000000000000001E+50</v>
      </c>
      <c r="V127" s="610">
        <v>0.13715059522211179</v>
      </c>
      <c r="W127" s="610">
        <v>1.0000000000000001E+50</v>
      </c>
      <c r="X127" s="610">
        <v>1.0000000000000001E+50</v>
      </c>
      <c r="Y127" s="610">
        <v>1.0000000000000001E+50</v>
      </c>
      <c r="Z127" s="610">
        <v>1.0000000000000001E+50</v>
      </c>
      <c r="AA127" s="626">
        <v>1.0000000000000001E+50</v>
      </c>
      <c r="AB127" s="610">
        <v>10526.897027054147</v>
      </c>
      <c r="AC127" s="626">
        <v>5.0000031372376508E-4</v>
      </c>
      <c r="AD127" s="626">
        <v>8.9021369567871098E-4</v>
      </c>
      <c r="AE127" s="620">
        <v>1.3902138085116703E-3</v>
      </c>
      <c r="AF127" s="627">
        <v>2.4220595821186162E-3</v>
      </c>
      <c r="AG127" s="601">
        <f>Decap_Selection!$E$23</f>
        <v>0.08</v>
      </c>
      <c r="AH127" s="602"/>
      <c r="AI127" s="602"/>
      <c r="AJ127" s="602"/>
    </row>
    <row r="128" spans="1:36" s="22" customFormat="1">
      <c r="A128" s="597">
        <f t="shared" si="1"/>
        <v>6061.9957888315666</v>
      </c>
      <c r="B128" s="607">
        <v>1.0700775273223655E-3</v>
      </c>
      <c r="C128" s="606">
        <v>1.0000000000000001E+50</v>
      </c>
      <c r="D128" s="607">
        <v>596.71178515077622</v>
      </c>
      <c r="E128" s="610">
        <v>1.0000000000000001E+50</v>
      </c>
      <c r="F128" s="611">
        <v>1.0000000000000001E+50</v>
      </c>
      <c r="G128" s="610">
        <v>1.0000000000000001E+50</v>
      </c>
      <c r="H128" s="610">
        <v>1.0000000000000001E+50</v>
      </c>
      <c r="I128" s="610">
        <v>131.27657351751947</v>
      </c>
      <c r="J128" s="610">
        <v>1.0000000000000001E+50</v>
      </c>
      <c r="K128" s="610">
        <v>1.0000000000000001E+50</v>
      </c>
      <c r="L128" s="611">
        <v>13.127636637555016</v>
      </c>
      <c r="M128" s="610">
        <v>1.0000000000000001E+50</v>
      </c>
      <c r="N128" s="611">
        <v>1.0000000000000001E+50</v>
      </c>
      <c r="O128" s="610">
        <v>1.0000000000000001E+50</v>
      </c>
      <c r="P128" s="610">
        <v>1.0000000000000001E+50</v>
      </c>
      <c r="Q128" s="610">
        <v>1.0000000000000001E+50</v>
      </c>
      <c r="R128" s="610">
        <v>1.0000000000000001E+50</v>
      </c>
      <c r="S128" s="610">
        <v>1.0000000000000001E+50</v>
      </c>
      <c r="T128" s="610">
        <v>1.0000000000000001E+50</v>
      </c>
      <c r="U128" s="610">
        <v>1.0000000000000001E+50</v>
      </c>
      <c r="V128" s="610">
        <v>0.13458844956487098</v>
      </c>
      <c r="W128" s="610">
        <v>1.0000000000000001E+50</v>
      </c>
      <c r="X128" s="610">
        <v>1.0000000000000001E+50</v>
      </c>
      <c r="Y128" s="610">
        <v>1.0000000000000001E+50</v>
      </c>
      <c r="Z128" s="610">
        <v>1.0000000000000001E+50</v>
      </c>
      <c r="AA128" s="626">
        <v>1.0000000000000001E+50</v>
      </c>
      <c r="AB128" s="610">
        <v>10320.487281425645</v>
      </c>
      <c r="AC128" s="626">
        <v>5.0000032639820101E-4</v>
      </c>
      <c r="AD128" s="626">
        <v>8.9021369567871098E-4</v>
      </c>
      <c r="AE128" s="620">
        <v>1.3902138130701218E-3</v>
      </c>
      <c r="AF128" s="627">
        <v>2.4233398400120816E-3</v>
      </c>
      <c r="AG128" s="601">
        <f>Decap_Selection!$E$23</f>
        <v>0.08</v>
      </c>
      <c r="AH128" s="602"/>
      <c r="AI128" s="602"/>
      <c r="AJ128" s="602"/>
    </row>
    <row r="129" spans="1:36" s="22" customFormat="1">
      <c r="A129" s="597">
        <f t="shared" si="1"/>
        <v>6183.2357046081979</v>
      </c>
      <c r="B129" s="607">
        <v>1.0728124614420519E-3</v>
      </c>
      <c r="C129" s="606">
        <v>1.0000000000000001E+50</v>
      </c>
      <c r="D129" s="607">
        <v>585.01155308161219</v>
      </c>
      <c r="E129" s="610">
        <v>1.0000000000000001E+50</v>
      </c>
      <c r="F129" s="611">
        <v>1.0000000000000001E+50</v>
      </c>
      <c r="G129" s="610">
        <v>1.0000000000000001E+50</v>
      </c>
      <c r="H129" s="610">
        <v>1.0000000000000001E+50</v>
      </c>
      <c r="I129" s="610">
        <v>128.70252207799035</v>
      </c>
      <c r="J129" s="610">
        <v>1.0000000000000001E+50</v>
      </c>
      <c r="K129" s="610">
        <v>1.0000000000000001E+50</v>
      </c>
      <c r="L129" s="611">
        <v>12.87023107931838</v>
      </c>
      <c r="M129" s="610">
        <v>1.0000000000000001E+50</v>
      </c>
      <c r="N129" s="611">
        <v>1.0000000000000001E+50</v>
      </c>
      <c r="O129" s="610">
        <v>1.0000000000000001E+50</v>
      </c>
      <c r="P129" s="610">
        <v>1.0000000000000001E+50</v>
      </c>
      <c r="Q129" s="610">
        <v>1.0000000000000001E+50</v>
      </c>
      <c r="R129" s="610">
        <v>1.0000000000000001E+50</v>
      </c>
      <c r="S129" s="610">
        <v>1.0000000000000001E+50</v>
      </c>
      <c r="T129" s="610">
        <v>1.0000000000000001E+50</v>
      </c>
      <c r="U129" s="610">
        <v>1.0000000000000001E+50</v>
      </c>
      <c r="V129" s="610">
        <v>0.13207895901263916</v>
      </c>
      <c r="W129" s="610">
        <v>1.0000000000000001E+50</v>
      </c>
      <c r="X129" s="610">
        <v>1.0000000000000001E+50</v>
      </c>
      <c r="Y129" s="610">
        <v>1.0000000000000001E+50</v>
      </c>
      <c r="Z129" s="610">
        <v>1.0000000000000001E+50</v>
      </c>
      <c r="AA129" s="626">
        <v>1.0000000000000001E+50</v>
      </c>
      <c r="AB129" s="610">
        <v>10118.12478571143</v>
      </c>
      <c r="AC129" s="626">
        <v>5.0000033958468384E-4</v>
      </c>
      <c r="AD129" s="626">
        <v>8.9021369567871098E-4</v>
      </c>
      <c r="AE129" s="620">
        <v>1.3902138178127346E-3</v>
      </c>
      <c r="AF129" s="627">
        <v>2.4246712963108107E-3</v>
      </c>
      <c r="AG129" s="601">
        <f>Decap_Selection!$E$23</f>
        <v>0.08</v>
      </c>
      <c r="AH129" s="602"/>
      <c r="AI129" s="602"/>
      <c r="AJ129" s="602"/>
    </row>
    <row r="130" spans="1:36" s="22" customFormat="1">
      <c r="A130" s="597">
        <f t="shared" si="1"/>
        <v>6306.900418700362</v>
      </c>
      <c r="B130" s="607">
        <v>1.0756505060442905E-3</v>
      </c>
      <c r="C130" s="606">
        <v>1.0000000000000001E+50</v>
      </c>
      <c r="D130" s="607">
        <v>573.54073730777441</v>
      </c>
      <c r="E130" s="610">
        <v>1.0000000000000001E+50</v>
      </c>
      <c r="F130" s="611">
        <v>1.0000000000000001E+50</v>
      </c>
      <c r="G130" s="610">
        <v>1.0000000000000001E+50</v>
      </c>
      <c r="H130" s="610">
        <v>1.0000000000000001E+50</v>
      </c>
      <c r="I130" s="610">
        <v>126.17894221574677</v>
      </c>
      <c r="J130" s="610">
        <v>1.0000000000000001E+50</v>
      </c>
      <c r="K130" s="610">
        <v>1.0000000000000001E+50</v>
      </c>
      <c r="L130" s="611">
        <v>12.617872670524626</v>
      </c>
      <c r="M130" s="610">
        <v>1.0000000000000001E+50</v>
      </c>
      <c r="N130" s="611">
        <v>1.0000000000000001E+50</v>
      </c>
      <c r="O130" s="610">
        <v>1.0000000000000001E+50</v>
      </c>
      <c r="P130" s="610">
        <v>1.0000000000000001E+50</v>
      </c>
      <c r="Q130" s="610">
        <v>1.0000000000000001E+50</v>
      </c>
      <c r="R130" s="610">
        <v>1.0000000000000001E+50</v>
      </c>
      <c r="S130" s="610">
        <v>1.0000000000000001E+50</v>
      </c>
      <c r="T130" s="610">
        <v>1.0000000000000001E+50</v>
      </c>
      <c r="U130" s="610">
        <v>1.0000000000000001E+50</v>
      </c>
      <c r="V130" s="610">
        <v>0.12962113220909027</v>
      </c>
      <c r="W130" s="610">
        <v>1.0000000000000001E+50</v>
      </c>
      <c r="X130" s="610">
        <v>1.0000000000000001E+50</v>
      </c>
      <c r="Y130" s="610">
        <v>1.0000000000000001E+50</v>
      </c>
      <c r="Z130" s="610">
        <v>1.0000000000000001E+50</v>
      </c>
      <c r="AA130" s="626">
        <v>1.0000000000000001E+50</v>
      </c>
      <c r="AB130" s="610">
        <v>9919.730182070045</v>
      </c>
      <c r="AC130" s="626">
        <v>5.0000035330390025E-4</v>
      </c>
      <c r="AD130" s="626">
        <v>8.9021369567871098E-4</v>
      </c>
      <c r="AE130" s="620">
        <v>1.3902138227469489E-3</v>
      </c>
      <c r="AF130" s="627">
        <v>2.4260559758801218E-3</v>
      </c>
      <c r="AG130" s="601">
        <f>Decap_Selection!$E$23</f>
        <v>0.08</v>
      </c>
      <c r="AH130" s="602"/>
      <c r="AI130" s="602"/>
      <c r="AJ130" s="602"/>
    </row>
    <row r="131" spans="1:36" s="22" customFormat="1">
      <c r="A131" s="597">
        <f t="shared" si="1"/>
        <v>6433.0384270743698</v>
      </c>
      <c r="B131" s="607">
        <v>1.0785952814674896E-3</v>
      </c>
      <c r="C131" s="606">
        <v>1.0000000000000001E+50</v>
      </c>
      <c r="D131" s="607">
        <v>562.29483947013546</v>
      </c>
      <c r="E131" s="610">
        <v>1.0000000000000001E+50</v>
      </c>
      <c r="F131" s="611">
        <v>1.0000000000000001E+50</v>
      </c>
      <c r="G131" s="610">
        <v>1.0000000000000001E+50</v>
      </c>
      <c r="H131" s="610">
        <v>1.0000000000000001E+50</v>
      </c>
      <c r="I131" s="610">
        <v>123.70484429162696</v>
      </c>
      <c r="J131" s="610">
        <v>1.0000000000000001E+50</v>
      </c>
      <c r="K131" s="610">
        <v>1.0000000000000001E+50</v>
      </c>
      <c r="L131" s="611">
        <v>12.370462447091885</v>
      </c>
      <c r="M131" s="610">
        <v>1.0000000000000001E+50</v>
      </c>
      <c r="N131" s="611">
        <v>1.0000000000000001E+50</v>
      </c>
      <c r="O131" s="610">
        <v>1.0000000000000001E+50</v>
      </c>
      <c r="P131" s="610">
        <v>1.0000000000000001E+50</v>
      </c>
      <c r="Q131" s="610">
        <v>1.0000000000000001E+50</v>
      </c>
      <c r="R131" s="610">
        <v>1.0000000000000001E+50</v>
      </c>
      <c r="S131" s="610">
        <v>1.0000000000000001E+50</v>
      </c>
      <c r="T131" s="610">
        <v>1.0000000000000001E+50</v>
      </c>
      <c r="U131" s="610">
        <v>1.0000000000000001E+50</v>
      </c>
      <c r="V131" s="610">
        <v>0.12721399765324251</v>
      </c>
      <c r="W131" s="610">
        <v>1.0000000000000001E+50</v>
      </c>
      <c r="X131" s="610">
        <v>1.0000000000000001E+50</v>
      </c>
      <c r="Y131" s="610">
        <v>1.0000000000000001E+50</v>
      </c>
      <c r="Z131" s="610">
        <v>1.0000000000000001E+50</v>
      </c>
      <c r="AA131" s="626">
        <v>1.0000000000000001E+50</v>
      </c>
      <c r="AB131" s="610">
        <v>9725.2256686961337</v>
      </c>
      <c r="AC131" s="626">
        <v>5.0000036757737263E-4</v>
      </c>
      <c r="AD131" s="626">
        <v>8.9021369567871098E-4</v>
      </c>
      <c r="AE131" s="620">
        <v>1.3902138278805054E-3</v>
      </c>
      <c r="AF131" s="627">
        <v>2.4274959817666935E-3</v>
      </c>
      <c r="AG131" s="601">
        <f>Decap_Selection!$E$23</f>
        <v>0.08</v>
      </c>
      <c r="AH131" s="602"/>
      <c r="AI131" s="602"/>
      <c r="AJ131" s="602"/>
    </row>
    <row r="132" spans="1:36" s="22" customFormat="1">
      <c r="A132" s="597">
        <f t="shared" si="1"/>
        <v>6561.6991956158572</v>
      </c>
      <c r="B132" s="607">
        <v>1.0816505163705012E-3</v>
      </c>
      <c r="C132" s="606">
        <v>1.0000000000000001E+50</v>
      </c>
      <c r="D132" s="607">
        <v>551.26944941268107</v>
      </c>
      <c r="E132" s="610">
        <v>1.0000000000000001E+50</v>
      </c>
      <c r="F132" s="611">
        <v>1.0000000000000001E+50</v>
      </c>
      <c r="G132" s="610">
        <v>1.0000000000000001E+50</v>
      </c>
      <c r="H132" s="610">
        <v>1.0000000000000001E+50</v>
      </c>
      <c r="I132" s="610">
        <v>121.27925807115092</v>
      </c>
      <c r="J132" s="610">
        <v>1.0000000000000001E+50</v>
      </c>
      <c r="K132" s="610">
        <v>1.0000000000000001E+50</v>
      </c>
      <c r="L132" s="611">
        <v>12.127903385403117</v>
      </c>
      <c r="M132" s="610">
        <v>1.0000000000000001E+50</v>
      </c>
      <c r="N132" s="611">
        <v>1.0000000000000001E+50</v>
      </c>
      <c r="O132" s="610">
        <v>1.0000000000000001E+50</v>
      </c>
      <c r="P132" s="610">
        <v>1.0000000000000001E+50</v>
      </c>
      <c r="Q132" s="610">
        <v>1.0000000000000001E+50</v>
      </c>
      <c r="R132" s="610">
        <v>1.0000000000000001E+50</v>
      </c>
      <c r="S132" s="610">
        <v>1.0000000000000001E+50</v>
      </c>
      <c r="T132" s="610">
        <v>1.0000000000000001E+50</v>
      </c>
      <c r="U132" s="610">
        <v>1.0000000000000001E+50</v>
      </c>
      <c r="V132" s="610">
        <v>0.12485660329738087</v>
      </c>
      <c r="W132" s="610">
        <v>1.0000000000000001E+50</v>
      </c>
      <c r="X132" s="610">
        <v>1.0000000000000001E+50</v>
      </c>
      <c r="Y132" s="610">
        <v>1.0000000000000001E+50</v>
      </c>
      <c r="Z132" s="610">
        <v>1.0000000000000001E+50</v>
      </c>
      <c r="AA132" s="626">
        <v>1.0000000000000001E+50</v>
      </c>
      <c r="AB132" s="610">
        <v>9534.5349693099488</v>
      </c>
      <c r="AC132" s="626">
        <v>5.0000038242749279E-4</v>
      </c>
      <c r="AD132" s="626">
        <v>8.9021369567871098E-4</v>
      </c>
      <c r="AE132" s="620">
        <v>1.3902138332214575E-3</v>
      </c>
      <c r="AF132" s="627">
        <v>2.4289934980560399E-3</v>
      </c>
      <c r="AG132" s="601">
        <f>Decap_Selection!$E$23</f>
        <v>0.08</v>
      </c>
      <c r="AH132" s="602"/>
      <c r="AI132" s="602"/>
      <c r="AJ132" s="602"/>
    </row>
    <row r="133" spans="1:36" s="22" customFormat="1">
      <c r="A133" s="597">
        <f t="shared" si="1"/>
        <v>6692.9331795281742</v>
      </c>
      <c r="B133" s="607">
        <v>1.0848200497239073E-3</v>
      </c>
      <c r="C133" s="606">
        <v>1.0000000000000001E+50</v>
      </c>
      <c r="D133" s="607">
        <v>540.46024345303545</v>
      </c>
      <c r="E133" s="610">
        <v>1.0000000000000001E+50</v>
      </c>
      <c r="F133" s="611">
        <v>1.0000000000000001E+50</v>
      </c>
      <c r="G133" s="610">
        <v>1.0000000000000001E+50</v>
      </c>
      <c r="H133" s="610">
        <v>1.0000000000000001E+50</v>
      </c>
      <c r="I133" s="610">
        <v>118.90123234403616</v>
      </c>
      <c r="J133" s="610">
        <v>1.0000000000000001E+50</v>
      </c>
      <c r="K133" s="610">
        <v>1.0000000000000001E+50</v>
      </c>
      <c r="L133" s="611">
        <v>11.890100364257668</v>
      </c>
      <c r="M133" s="610">
        <v>1.0000000000000001E+50</v>
      </c>
      <c r="N133" s="611">
        <v>1.0000000000000001E+50</v>
      </c>
      <c r="O133" s="610">
        <v>1.0000000000000001E+50</v>
      </c>
      <c r="P133" s="610">
        <v>1.0000000000000001E+50</v>
      </c>
      <c r="Q133" s="610">
        <v>1.0000000000000001E+50</v>
      </c>
      <c r="R133" s="610">
        <v>1.0000000000000001E+50</v>
      </c>
      <c r="S133" s="610">
        <v>1.0000000000000001E+50</v>
      </c>
      <c r="T133" s="610">
        <v>1.0000000000000001E+50</v>
      </c>
      <c r="U133" s="610">
        <v>1.0000000000000001E+50</v>
      </c>
      <c r="V133" s="610">
        <v>0.12254801615165967</v>
      </c>
      <c r="W133" s="610">
        <v>1.0000000000000001E+50</v>
      </c>
      <c r="X133" s="610">
        <v>1.0000000000000001E+50</v>
      </c>
      <c r="Y133" s="610">
        <v>1.0000000000000001E+50</v>
      </c>
      <c r="Z133" s="610">
        <v>1.0000000000000001E+50</v>
      </c>
      <c r="AA133" s="626">
        <v>1.0000000000000001E+50</v>
      </c>
      <c r="AB133" s="610">
        <v>9347.583303245061</v>
      </c>
      <c r="AC133" s="626">
        <v>5.000003978775573E-4</v>
      </c>
      <c r="AD133" s="626">
        <v>8.9021369567871098E-4</v>
      </c>
      <c r="AE133" s="620">
        <v>1.3902138387781842E-3</v>
      </c>
      <c r="AF133" s="627">
        <v>2.4305507928205862E-3</v>
      </c>
      <c r="AG133" s="601">
        <f>Decap_Selection!$E$23</f>
        <v>0.08</v>
      </c>
      <c r="AH133" s="602"/>
      <c r="AI133" s="602"/>
      <c r="AJ133" s="602"/>
    </row>
    <row r="134" spans="1:36" s="22" customFormat="1">
      <c r="A134" s="597">
        <f t="shared" si="1"/>
        <v>6826.7918431187381</v>
      </c>
      <c r="B134" s="607">
        <v>1.0881078327585063E-3</v>
      </c>
      <c r="C134" s="606">
        <v>1.0000000000000001E+50</v>
      </c>
      <c r="D134" s="607">
        <v>529.86298268690086</v>
      </c>
      <c r="E134" s="610">
        <v>1.0000000000000001E+50</v>
      </c>
      <c r="F134" s="611">
        <v>1.0000000000000001E+50</v>
      </c>
      <c r="G134" s="610">
        <v>1.0000000000000001E+50</v>
      </c>
      <c r="H134" s="610">
        <v>1.0000000000000001E+50</v>
      </c>
      <c r="I134" s="610">
        <v>116.56983455117394</v>
      </c>
      <c r="J134" s="610">
        <v>1.0000000000000001E+50</v>
      </c>
      <c r="K134" s="610">
        <v>1.0000000000000001E+50</v>
      </c>
      <c r="L134" s="611">
        <v>11.656960127568814</v>
      </c>
      <c r="M134" s="610">
        <v>1.0000000000000001E+50</v>
      </c>
      <c r="N134" s="611">
        <v>1.0000000000000001E+50</v>
      </c>
      <c r="O134" s="610">
        <v>1.0000000000000001E+50</v>
      </c>
      <c r="P134" s="610">
        <v>1.0000000000000001E+50</v>
      </c>
      <c r="Q134" s="610">
        <v>1.0000000000000001E+50</v>
      </c>
      <c r="R134" s="610">
        <v>1.0000000000000001E+50</v>
      </c>
      <c r="S134" s="610">
        <v>1.0000000000000001E+50</v>
      </c>
      <c r="T134" s="610">
        <v>1.0000000000000001E+50</v>
      </c>
      <c r="U134" s="610">
        <v>1.0000000000000001E+50</v>
      </c>
      <c r="V134" s="610">
        <v>0.12028732189520221</v>
      </c>
      <c r="W134" s="610">
        <v>1.0000000000000001E+50</v>
      </c>
      <c r="X134" s="610">
        <v>1.0000000000000001E+50</v>
      </c>
      <c r="Y134" s="610">
        <v>1.0000000000000001E+50</v>
      </c>
      <c r="Z134" s="610">
        <v>1.0000000000000001E+50</v>
      </c>
      <c r="AA134" s="626">
        <v>1.0000000000000001E+50</v>
      </c>
      <c r="AB134" s="610">
        <v>9164.2973561226227</v>
      </c>
      <c r="AC134" s="626">
        <v>5.0000041395180405E-4</v>
      </c>
      <c r="AD134" s="626">
        <v>8.9021369567871098E-4</v>
      </c>
      <c r="AE134" s="620">
        <v>1.3902138445594026E-3</v>
      </c>
      <c r="AF134" s="627">
        <v>2.4321702211599888E-3</v>
      </c>
      <c r="AG134" s="601">
        <f>Decap_Selection!$E$23</f>
        <v>0.08</v>
      </c>
      <c r="AH134" s="602"/>
      <c r="AI134" s="602"/>
      <c r="AJ134" s="602"/>
    </row>
    <row r="135" spans="1:36" s="22" customFormat="1">
      <c r="A135" s="597">
        <f t="shared" si="1"/>
        <v>6963.3276799811129</v>
      </c>
      <c r="B135" s="607">
        <v>1.0915179308655968E-3</v>
      </c>
      <c r="C135" s="606">
        <v>1.0000000000000001E+50</v>
      </c>
      <c r="D135" s="607">
        <v>519.4735113257417</v>
      </c>
      <c r="E135" s="610">
        <v>1.0000000000000001E+50</v>
      </c>
      <c r="F135" s="611">
        <v>1.0000000000000001E+50</v>
      </c>
      <c r="G135" s="610">
        <v>1.0000000000000001E+50</v>
      </c>
      <c r="H135" s="610">
        <v>1.0000000000000001E+50</v>
      </c>
      <c r="I135" s="610">
        <v>114.28415041892001</v>
      </c>
      <c r="J135" s="610">
        <v>1.0000000000000001E+50</v>
      </c>
      <c r="K135" s="610">
        <v>1.0000000000000001E+50</v>
      </c>
      <c r="L135" s="611">
        <v>11.428391247792753</v>
      </c>
      <c r="M135" s="610">
        <v>1.0000000000000001E+50</v>
      </c>
      <c r="N135" s="611">
        <v>1.0000000000000001E+50</v>
      </c>
      <c r="O135" s="610">
        <v>1.0000000000000001E+50</v>
      </c>
      <c r="P135" s="610">
        <v>1.0000000000000001E+50</v>
      </c>
      <c r="Q135" s="610">
        <v>1.0000000000000001E+50</v>
      </c>
      <c r="R135" s="610">
        <v>1.0000000000000001E+50</v>
      </c>
      <c r="S135" s="610">
        <v>1.0000000000000001E+50</v>
      </c>
      <c r="T135" s="610">
        <v>1.0000000000000001E+50</v>
      </c>
      <c r="U135" s="610">
        <v>1.0000000000000001E+50</v>
      </c>
      <c r="V135" s="610">
        <v>0.11807362449351709</v>
      </c>
      <c r="W135" s="610">
        <v>1.0000000000000001E+50</v>
      </c>
      <c r="X135" s="610">
        <v>1.0000000000000001E+50</v>
      </c>
      <c r="Y135" s="610">
        <v>1.0000000000000001E+50</v>
      </c>
      <c r="Z135" s="610">
        <v>1.0000000000000001E+50</v>
      </c>
      <c r="AA135" s="626">
        <v>1.0000000000000001E+50</v>
      </c>
      <c r="AB135" s="610">
        <v>8984.6052511006255</v>
      </c>
      <c r="AC135" s="626">
        <v>5.0000043067544963E-4</v>
      </c>
      <c r="AD135" s="626">
        <v>8.9021369567871098E-4</v>
      </c>
      <c r="AE135" s="620">
        <v>1.3902138505741822E-3</v>
      </c>
      <c r="AF135" s="627">
        <v>2.433854228335277E-3</v>
      </c>
      <c r="AG135" s="601">
        <f>Decap_Selection!$E$23</f>
        <v>0.08</v>
      </c>
      <c r="AH135" s="602"/>
      <c r="AI135" s="602"/>
      <c r="AJ135" s="602"/>
    </row>
    <row r="136" spans="1:36" s="22" customFormat="1">
      <c r="A136" s="597">
        <f t="shared" si="1"/>
        <v>7102.5942335807349</v>
      </c>
      <c r="B136" s="607">
        <v>1.0950545254436049E-3</v>
      </c>
      <c r="C136" s="606">
        <v>1.0000000000000001E+50</v>
      </c>
      <c r="D136" s="607">
        <v>509.28775506706324</v>
      </c>
      <c r="E136" s="610">
        <v>1.0000000000000001E+50</v>
      </c>
      <c r="F136" s="611">
        <v>1.0000000000000001E+50</v>
      </c>
      <c r="G136" s="610">
        <v>1.0000000000000001E+50</v>
      </c>
      <c r="H136" s="610">
        <v>1.0000000000000001E+50</v>
      </c>
      <c r="I136" s="610">
        <v>112.0432836005559</v>
      </c>
      <c r="J136" s="610">
        <v>1.0000000000000001E+50</v>
      </c>
      <c r="K136" s="610">
        <v>1.0000000000000001E+50</v>
      </c>
      <c r="L136" s="611">
        <v>11.204304090074675</v>
      </c>
      <c r="M136" s="610">
        <v>1.0000000000000001E+50</v>
      </c>
      <c r="N136" s="611">
        <v>1.0000000000000001E+50</v>
      </c>
      <c r="O136" s="610">
        <v>1.0000000000000001E+50</v>
      </c>
      <c r="P136" s="610">
        <v>1.0000000000000001E+50</v>
      </c>
      <c r="Q136" s="610">
        <v>1.0000000000000001E+50</v>
      </c>
      <c r="R136" s="610">
        <v>1.0000000000000001E+50</v>
      </c>
      <c r="S136" s="610">
        <v>1.0000000000000001E+50</v>
      </c>
      <c r="T136" s="610">
        <v>1.0000000000000001E+50</v>
      </c>
      <c r="U136" s="610">
        <v>1.0000000000000001E+50</v>
      </c>
      <c r="V136" s="610">
        <v>0.11590604582205538</v>
      </c>
      <c r="W136" s="610">
        <v>1.0000000000000001E+50</v>
      </c>
      <c r="X136" s="610">
        <v>1.0000000000000001E+50</v>
      </c>
      <c r="Y136" s="610">
        <v>1.0000000000000001E+50</v>
      </c>
      <c r="Z136" s="610">
        <v>1.0000000000000001E+50</v>
      </c>
      <c r="AA136" s="626">
        <v>1.0000000000000001E+50</v>
      </c>
      <c r="AB136" s="610">
        <v>8808.4365206869043</v>
      </c>
      <c r="AC136" s="626">
        <v>5.0000044807473E-4</v>
      </c>
      <c r="AD136" s="626">
        <v>8.9021369567871098E-4</v>
      </c>
      <c r="AE136" s="620">
        <v>1.3902138568319591E-3</v>
      </c>
      <c r="AF136" s="627">
        <v>2.4356053529982634E-3</v>
      </c>
      <c r="AG136" s="601">
        <f>Decap_Selection!$E$23</f>
        <v>0.08</v>
      </c>
      <c r="AH136" s="602"/>
      <c r="AI136" s="602"/>
      <c r="AJ136" s="602"/>
    </row>
    <row r="137" spans="1:36" s="22" customFormat="1">
      <c r="A137" s="597">
        <f t="shared" si="1"/>
        <v>7244.6461182523499</v>
      </c>
      <c r="B137" s="607">
        <v>1.0987219156855738E-3</v>
      </c>
      <c r="C137" s="606">
        <v>1.0000000000000001E+50</v>
      </c>
      <c r="D137" s="607">
        <v>499.30171949664623</v>
      </c>
      <c r="E137" s="610">
        <v>1.0000000000000001E+50</v>
      </c>
      <c r="F137" s="611">
        <v>1.0000000000000001E+50</v>
      </c>
      <c r="G137" s="610">
        <v>1.0000000000000001E+50</v>
      </c>
      <c r="H137" s="610">
        <v>1.0000000000000001E+50</v>
      </c>
      <c r="I137" s="610">
        <v>109.84635532478018</v>
      </c>
      <c r="J137" s="610">
        <v>1.0000000000000001E+50</v>
      </c>
      <c r="K137" s="610">
        <v>1.0000000000000001E+50</v>
      </c>
      <c r="L137" s="611">
        <v>10.984610777097826</v>
      </c>
      <c r="M137" s="610">
        <v>1.0000000000000001E+50</v>
      </c>
      <c r="N137" s="611">
        <v>1.0000000000000001E+50</v>
      </c>
      <c r="O137" s="610">
        <v>1.0000000000000001E+50</v>
      </c>
      <c r="P137" s="610">
        <v>1.0000000000000001E+50</v>
      </c>
      <c r="Q137" s="610">
        <v>1.0000000000000001E+50</v>
      </c>
      <c r="R137" s="610">
        <v>1.0000000000000001E+50</v>
      </c>
      <c r="S137" s="610">
        <v>1.0000000000000001E+50</v>
      </c>
      <c r="T137" s="610">
        <v>1.0000000000000001E+50</v>
      </c>
      <c r="U137" s="610">
        <v>1.0000000000000001E+50</v>
      </c>
      <c r="V137" s="610">
        <v>0.11378372529573497</v>
      </c>
      <c r="W137" s="610">
        <v>1.0000000000000001E+50</v>
      </c>
      <c r="X137" s="610">
        <v>1.0000000000000001E+50</v>
      </c>
      <c r="Y137" s="610">
        <v>1.0000000000000001E+50</v>
      </c>
      <c r="Z137" s="610">
        <v>1.0000000000000001E+50</v>
      </c>
      <c r="AA137" s="626">
        <v>1.0000000000000001E+50</v>
      </c>
      <c r="AB137" s="610">
        <v>8635.7220791048221</v>
      </c>
      <c r="AC137" s="626">
        <v>5.000004661769407E-4</v>
      </c>
      <c r="AD137" s="626">
        <v>8.9021369567871098E-4</v>
      </c>
      <c r="AE137" s="620">
        <v>1.3902138633425497E-3</v>
      </c>
      <c r="AF137" s="627">
        <v>2.4374262305175659E-3</v>
      </c>
      <c r="AG137" s="601">
        <f>Decap_Selection!$E$23</f>
        <v>0.08</v>
      </c>
      <c r="AH137" s="602"/>
      <c r="AI137" s="602"/>
      <c r="AJ137" s="602"/>
    </row>
    <row r="138" spans="1:36" s="22" customFormat="1">
      <c r="A138" s="597">
        <f t="shared" si="1"/>
        <v>7389.5390406173974</v>
      </c>
      <c r="B138" s="607">
        <v>1.1025245203020618E-3</v>
      </c>
      <c r="C138" s="606">
        <v>1.0000000000000001E+50</v>
      </c>
      <c r="D138" s="607">
        <v>489.5114885221102</v>
      </c>
      <c r="E138" s="610">
        <v>1.0000000000000001E+50</v>
      </c>
      <c r="F138" s="611">
        <v>1.0000000000000001E+50</v>
      </c>
      <c r="G138" s="610">
        <v>1.0000000000000001E+50</v>
      </c>
      <c r="H138" s="610">
        <v>1.0000000000000001E+50</v>
      </c>
      <c r="I138" s="610">
        <v>107.69250405109266</v>
      </c>
      <c r="J138" s="610">
        <v>1.0000000000000001E+50</v>
      </c>
      <c r="K138" s="610">
        <v>1.0000000000000001E+50</v>
      </c>
      <c r="L138" s="611">
        <v>10.76922515462183</v>
      </c>
      <c r="M138" s="610">
        <v>1.0000000000000001E+50</v>
      </c>
      <c r="N138" s="611">
        <v>1.0000000000000001E+50</v>
      </c>
      <c r="O138" s="610">
        <v>1.0000000000000001E+50</v>
      </c>
      <c r="P138" s="610">
        <v>1.0000000000000001E+50</v>
      </c>
      <c r="Q138" s="610">
        <v>1.0000000000000001E+50</v>
      </c>
      <c r="R138" s="610">
        <v>1.0000000000000001E+50</v>
      </c>
      <c r="S138" s="610">
        <v>1.0000000000000001E+50</v>
      </c>
      <c r="T138" s="610">
        <v>1.0000000000000001E+50</v>
      </c>
      <c r="U138" s="610">
        <v>1.0000000000000001E+50</v>
      </c>
      <c r="V138" s="610">
        <v>0.11170581950426349</v>
      </c>
      <c r="W138" s="610">
        <v>1.0000000000000001E+50</v>
      </c>
      <c r="X138" s="610">
        <v>1.0000000000000001E+50</v>
      </c>
      <c r="Y138" s="610">
        <v>1.0000000000000001E+50</v>
      </c>
      <c r="Z138" s="610">
        <v>1.0000000000000001E+50</v>
      </c>
      <c r="AA138" s="626">
        <v>1.0000000000000001E+50</v>
      </c>
      <c r="AB138" s="610">
        <v>8466.3941952008208</v>
      </c>
      <c r="AC138" s="626">
        <v>5.0000048501047992E-4</v>
      </c>
      <c r="AD138" s="626">
        <v>8.9021369567871098E-4</v>
      </c>
      <c r="AE138" s="620">
        <v>1.3902138701161685E-3</v>
      </c>
      <c r="AF138" s="627">
        <v>2.4393195964024545E-3</v>
      </c>
      <c r="AG138" s="601">
        <f>Decap_Selection!$E$23</f>
        <v>0.08</v>
      </c>
      <c r="AH138" s="602"/>
      <c r="AI138" s="602"/>
      <c r="AJ138" s="602"/>
    </row>
    <row r="139" spans="1:36" s="22" customFormat="1">
      <c r="A139" s="597">
        <f t="shared" si="1"/>
        <v>7537.3298214297456</v>
      </c>
      <c r="B139" s="607">
        <v>1.1064668791740358E-3</v>
      </c>
      <c r="C139" s="606">
        <v>1.0000000000000001E+50</v>
      </c>
      <c r="D139" s="607">
        <v>479.91322283719074</v>
      </c>
      <c r="E139" s="610">
        <v>1.0000000000000001E+50</v>
      </c>
      <c r="F139" s="611">
        <v>1.0000000000000001E+50</v>
      </c>
      <c r="G139" s="610">
        <v>1.0000000000000001E+50</v>
      </c>
      <c r="H139" s="610">
        <v>1.0000000000000001E+50</v>
      </c>
      <c r="I139" s="610">
        <v>105.58088513193493</v>
      </c>
      <c r="J139" s="610">
        <v>1.0000000000000001E+50</v>
      </c>
      <c r="K139" s="610">
        <v>1.0000000000000001E+50</v>
      </c>
      <c r="L139" s="611">
        <v>10.558062757696693</v>
      </c>
      <c r="M139" s="610">
        <v>1.0000000000000001E+50</v>
      </c>
      <c r="N139" s="611">
        <v>1.0000000000000001E+50</v>
      </c>
      <c r="O139" s="610">
        <v>1.0000000000000001E+50</v>
      </c>
      <c r="P139" s="610">
        <v>1.0000000000000001E+50</v>
      </c>
      <c r="Q139" s="610">
        <v>1.0000000000000001E+50</v>
      </c>
      <c r="R139" s="610">
        <v>1.0000000000000001E+50</v>
      </c>
      <c r="S139" s="610">
        <v>1.0000000000000001E+50</v>
      </c>
      <c r="T139" s="610">
        <v>1.0000000000000001E+50</v>
      </c>
      <c r="U139" s="610">
        <v>1.0000000000000001E+50</v>
      </c>
      <c r="V139" s="610">
        <v>0.10967150185309402</v>
      </c>
      <c r="W139" s="610">
        <v>1.0000000000000001E+50</v>
      </c>
      <c r="X139" s="610">
        <v>1.0000000000000001E+50</v>
      </c>
      <c r="Y139" s="610">
        <v>1.0000000000000001E+50</v>
      </c>
      <c r="Z139" s="610">
        <v>1.0000000000000001E+50</v>
      </c>
      <c r="AA139" s="626">
        <v>1.0000000000000001E+50</v>
      </c>
      <c r="AB139" s="610">
        <v>8300.3864658831735</v>
      </c>
      <c r="AC139" s="626">
        <v>5.0000050460489347E-4</v>
      </c>
      <c r="AD139" s="626">
        <v>8.9021369567871098E-4</v>
      </c>
      <c r="AE139" s="620">
        <v>1.3902138771634412E-3</v>
      </c>
      <c r="AF139" s="627">
        <v>2.4412882898255626E-3</v>
      </c>
      <c r="AG139" s="601">
        <f>Decap_Selection!$E$23</f>
        <v>0.08</v>
      </c>
      <c r="AH139" s="602"/>
      <c r="AI139" s="602"/>
      <c r="AJ139" s="602"/>
    </row>
    <row r="140" spans="1:36" s="22" customFormat="1">
      <c r="A140" s="597">
        <f t="shared" si="1"/>
        <v>7688.0764178583404</v>
      </c>
      <c r="B140" s="607">
        <v>1.1105536549304491E-3</v>
      </c>
      <c r="C140" s="606">
        <v>1.0000000000000001E+50</v>
      </c>
      <c r="D140" s="607">
        <v>470.503158416129</v>
      </c>
      <c r="E140" s="610">
        <v>1.0000000000000001E+50</v>
      </c>
      <c r="F140" s="611">
        <v>1.0000000000000001E+50</v>
      </c>
      <c r="G140" s="610">
        <v>1.0000000000000001E+50</v>
      </c>
      <c r="H140" s="610">
        <v>1.0000000000000001E+50</v>
      </c>
      <c r="I140" s="610">
        <v>103.51067048145646</v>
      </c>
      <c r="J140" s="610">
        <v>1.0000000000000001E+50</v>
      </c>
      <c r="K140" s="610">
        <v>1.0000000000000001E+50</v>
      </c>
      <c r="L140" s="611">
        <v>10.351040777539314</v>
      </c>
      <c r="M140" s="610">
        <v>1.0000000000000001E+50</v>
      </c>
      <c r="N140" s="611">
        <v>1.0000000000000001E+50</v>
      </c>
      <c r="O140" s="610">
        <v>1.0000000000000001E+50</v>
      </c>
      <c r="P140" s="610">
        <v>1.0000000000000001E+50</v>
      </c>
      <c r="Q140" s="610">
        <v>1.0000000000000001E+50</v>
      </c>
      <c r="R140" s="610">
        <v>1.0000000000000001E+50</v>
      </c>
      <c r="S140" s="610">
        <v>1.0000000000000001E+50</v>
      </c>
      <c r="T140" s="610">
        <v>1.0000000000000001E+50</v>
      </c>
      <c r="U140" s="610">
        <v>1.0000000000000001E+50</v>
      </c>
      <c r="V140" s="610">
        <v>0.10767996220985218</v>
      </c>
      <c r="W140" s="610">
        <v>1.0000000000000001E+50</v>
      </c>
      <c r="X140" s="610">
        <v>1.0000000000000001E+50</v>
      </c>
      <c r="Y140" s="610">
        <v>1.0000000000000001E+50</v>
      </c>
      <c r="Z140" s="610">
        <v>1.0000000000000001E+50</v>
      </c>
      <c r="AA140" s="626">
        <v>1.0000000000000001E+50</v>
      </c>
      <c r="AB140" s="610">
        <v>8137.6337900815588</v>
      </c>
      <c r="AC140" s="626">
        <v>5.0000052499092043E-4</v>
      </c>
      <c r="AD140" s="626">
        <v>8.9021369567871098E-4</v>
      </c>
      <c r="AE140" s="620">
        <v>1.3902138844954239E-3</v>
      </c>
      <c r="AF140" s="627">
        <v>2.4433352572453605E-3</v>
      </c>
      <c r="AG140" s="601">
        <f>Decap_Selection!$E$23</f>
        <v>0.08</v>
      </c>
      <c r="AH140" s="602"/>
      <c r="AI140" s="602"/>
      <c r="AJ140" s="602"/>
    </row>
    <row r="141" spans="1:36" s="22" customFormat="1">
      <c r="A141" s="597">
        <f t="shared" si="1"/>
        <v>7841.8379462155071</v>
      </c>
      <c r="B141" s="607">
        <v>1.1147896344453271E-3</v>
      </c>
      <c r="C141" s="606">
        <v>1.0000000000000001E+50</v>
      </c>
      <c r="D141" s="607">
        <v>461.27760503758356</v>
      </c>
      <c r="E141" s="610">
        <v>1.0000000000000001E+50</v>
      </c>
      <c r="F141" s="611">
        <v>1.0000000000000001E+50</v>
      </c>
      <c r="G141" s="610">
        <v>1.0000000000000001E+50</v>
      </c>
      <c r="H141" s="610">
        <v>1.0000000000000001E+50</v>
      </c>
      <c r="I141" s="610">
        <v>101.48104825077462</v>
      </c>
      <c r="J141" s="610">
        <v>1.0000000000000001E+50</v>
      </c>
      <c r="K141" s="610">
        <v>1.0000000000000001E+50</v>
      </c>
      <c r="L141" s="611">
        <v>10.148078029059432</v>
      </c>
      <c r="M141" s="610">
        <v>1.0000000000000001E+50</v>
      </c>
      <c r="N141" s="611">
        <v>1.0000000000000001E+50</v>
      </c>
      <c r="O141" s="610">
        <v>1.0000000000000001E+50</v>
      </c>
      <c r="P141" s="610">
        <v>1.0000000000000001E+50</v>
      </c>
      <c r="Q141" s="610">
        <v>1.0000000000000001E+50</v>
      </c>
      <c r="R141" s="610">
        <v>1.0000000000000001E+50</v>
      </c>
      <c r="S141" s="610">
        <v>1.0000000000000001E+50</v>
      </c>
      <c r="T141" s="610">
        <v>1.0000000000000001E+50</v>
      </c>
      <c r="U141" s="610">
        <v>1.0000000000000001E+50</v>
      </c>
      <c r="V141" s="610">
        <v>0.10573040655607792</v>
      </c>
      <c r="W141" s="610">
        <v>1.0000000000000001E+50</v>
      </c>
      <c r="X141" s="610">
        <v>1.0000000000000001E+50</v>
      </c>
      <c r="Y141" s="610">
        <v>1.0000000000000001E+50</v>
      </c>
      <c r="Z141" s="610">
        <v>1.0000000000000001E+50</v>
      </c>
      <c r="AA141" s="626">
        <v>1.0000000000000001E+50</v>
      </c>
      <c r="AB141" s="610">
        <v>7978.0723432172335</v>
      </c>
      <c r="AC141" s="626">
        <v>5.0000054620054205E-4</v>
      </c>
      <c r="AD141" s="626">
        <v>8.9021369567871098E-4</v>
      </c>
      <c r="AE141" s="620">
        <v>1.3902138921236186E-3</v>
      </c>
      <c r="AF141" s="627">
        <v>2.4454635561290653E-3</v>
      </c>
      <c r="AG141" s="601">
        <f>Decap_Selection!$E$23</f>
        <v>0.08</v>
      </c>
      <c r="AH141" s="602"/>
      <c r="AI141" s="602"/>
      <c r="AJ141" s="602"/>
    </row>
    <row r="142" spans="1:36" s="22" customFormat="1">
      <c r="A142" s="597">
        <f t="shared" si="1"/>
        <v>7998.674705139817</v>
      </c>
      <c r="B142" s="607">
        <v>1.1191797302493656E-3</v>
      </c>
      <c r="C142" s="606">
        <v>1.0000000000000001E+50</v>
      </c>
      <c r="D142" s="607">
        <v>452.23294483748401</v>
      </c>
      <c r="E142" s="610">
        <v>1.0000000000000001E+50</v>
      </c>
      <c r="F142" s="611">
        <v>1.0000000000000001E+50</v>
      </c>
      <c r="G142" s="610">
        <v>1.0000000000000001E+50</v>
      </c>
      <c r="H142" s="610">
        <v>1.0000000000000001E+50</v>
      </c>
      <c r="I142" s="610">
        <v>99.491222509602892</v>
      </c>
      <c r="J142" s="610">
        <v>1.0000000000000001E+50</v>
      </c>
      <c r="K142" s="610">
        <v>1.0000000000000001E+50</v>
      </c>
      <c r="L142" s="611">
        <v>9.9490949190223557</v>
      </c>
      <c r="M142" s="610">
        <v>1.0000000000000001E+50</v>
      </c>
      <c r="N142" s="611">
        <v>1.0000000000000001E+50</v>
      </c>
      <c r="O142" s="610">
        <v>1.0000000000000001E+50</v>
      </c>
      <c r="P142" s="610">
        <v>1.0000000000000001E+50</v>
      </c>
      <c r="Q142" s="610">
        <v>1.0000000000000001E+50</v>
      </c>
      <c r="R142" s="610">
        <v>1.0000000000000001E+50</v>
      </c>
      <c r="S142" s="610">
        <v>1.0000000000000001E+50</v>
      </c>
      <c r="T142" s="610">
        <v>1.0000000000000001E+50</v>
      </c>
      <c r="U142" s="610">
        <v>1.0000000000000001E+50</v>
      </c>
      <c r="V142" s="610">
        <v>0.10382205664412948</v>
      </c>
      <c r="W142" s="610">
        <v>1.0000000000000001E+50</v>
      </c>
      <c r="X142" s="610">
        <v>1.0000000000000001E+50</v>
      </c>
      <c r="Y142" s="610">
        <v>1.0000000000000001E+50</v>
      </c>
      <c r="Z142" s="610">
        <v>1.0000000000000001E+50</v>
      </c>
      <c r="AA142" s="626">
        <v>1.0000000000000001E+50</v>
      </c>
      <c r="AB142" s="610">
        <v>7821.639552173775</v>
      </c>
      <c r="AC142" s="626">
        <v>5.0000056826703142E-4</v>
      </c>
      <c r="AD142" s="626">
        <v>8.9021369567871098E-4</v>
      </c>
      <c r="AE142" s="620">
        <v>1.3902139000599922E-3</v>
      </c>
      <c r="AF142" s="627">
        <v>2.4476763587764718E-3</v>
      </c>
      <c r="AG142" s="601">
        <f>Decap_Selection!$E$23</f>
        <v>0.08</v>
      </c>
      <c r="AH142" s="602"/>
      <c r="AI142" s="602"/>
      <c r="AJ142" s="602"/>
    </row>
    <row r="143" spans="1:36" s="22" customFormat="1">
      <c r="A143" s="597">
        <f t="shared" si="1"/>
        <v>8158.6481992426134</v>
      </c>
      <c r="B143" s="607">
        <v>1.1237289818512848E-3</v>
      </c>
      <c r="C143" s="606">
        <v>1.0000000000000001E+50</v>
      </c>
      <c r="D143" s="607">
        <v>443.36563089026203</v>
      </c>
      <c r="E143" s="610">
        <v>1.0000000000000001E+50</v>
      </c>
      <c r="F143" s="611">
        <v>1.0000000000000001E+50</v>
      </c>
      <c r="G143" s="610">
        <v>1.0000000000000001E+50</v>
      </c>
      <c r="H143" s="610">
        <v>1.0000000000000001E+50</v>
      </c>
      <c r="I143" s="610">
        <v>97.540412934121179</v>
      </c>
      <c r="J143" s="610">
        <v>1.0000000000000001E+50</v>
      </c>
      <c r="K143" s="610">
        <v>1.0000000000000001E+50</v>
      </c>
      <c r="L143" s="611">
        <v>9.7540134148359119</v>
      </c>
      <c r="M143" s="610">
        <v>1.0000000000000001E+50</v>
      </c>
      <c r="N143" s="611">
        <v>1.0000000000000001E+50</v>
      </c>
      <c r="O143" s="610">
        <v>1.0000000000000001E+50</v>
      </c>
      <c r="P143" s="610">
        <v>1.0000000000000001E+50</v>
      </c>
      <c r="Q143" s="610">
        <v>1.0000000000000001E+50</v>
      </c>
      <c r="R143" s="610">
        <v>1.0000000000000001E+50</v>
      </c>
      <c r="S143" s="610">
        <v>1.0000000000000001E+50</v>
      </c>
      <c r="T143" s="610">
        <v>1.0000000000000001E+50</v>
      </c>
      <c r="U143" s="610">
        <v>1.0000000000000001E+50</v>
      </c>
      <c r="V143" s="610">
        <v>0.10195414965910198</v>
      </c>
      <c r="W143" s="610">
        <v>1.0000000000000001E+50</v>
      </c>
      <c r="X143" s="610">
        <v>1.0000000000000001E+50</v>
      </c>
      <c r="Y143" s="610">
        <v>1.0000000000000001E+50</v>
      </c>
      <c r="Z143" s="610">
        <v>1.0000000000000001E+50</v>
      </c>
      <c r="AA143" s="626">
        <v>1.0000000000000001E+50</v>
      </c>
      <c r="AB143" s="610">
        <v>7668.2740707586181</v>
      </c>
      <c r="AC143" s="626">
        <v>5.0000059122500592E-4</v>
      </c>
      <c r="AD143" s="626">
        <v>8.9021369567871098E-4</v>
      </c>
      <c r="AE143" s="620">
        <v>1.3902139083169954E-3</v>
      </c>
      <c r="AF143" s="627">
        <v>2.4499769562449447E-3</v>
      </c>
      <c r="AG143" s="601">
        <f>Decap_Selection!$E$23</f>
        <v>0.08</v>
      </c>
      <c r="AH143" s="602"/>
      <c r="AI143" s="602"/>
      <c r="AJ143" s="602"/>
    </row>
    <row r="144" spans="1:36" s="22" customFormat="1">
      <c r="A144" s="597">
        <f t="shared" si="1"/>
        <v>8321.8211632274651</v>
      </c>
      <c r="B144" s="607">
        <v>1.1284425569644593E-3</v>
      </c>
      <c r="C144" s="606">
        <v>1.0000000000000001E+50</v>
      </c>
      <c r="D144" s="607">
        <v>434.67218581789888</v>
      </c>
      <c r="E144" s="610">
        <v>1.0000000000000001E+50</v>
      </c>
      <c r="F144" s="611">
        <v>1.0000000000000001E+50</v>
      </c>
      <c r="G144" s="610">
        <v>1.0000000000000001E+50</v>
      </c>
      <c r="H144" s="610">
        <v>1.0000000000000001E+50</v>
      </c>
      <c r="I144" s="610">
        <v>95.627854500966592</v>
      </c>
      <c r="J144" s="610">
        <v>1.0000000000000001E+50</v>
      </c>
      <c r="K144" s="610">
        <v>1.0000000000000001E+50</v>
      </c>
      <c r="L144" s="611">
        <v>9.5627570139494438</v>
      </c>
      <c r="M144" s="610">
        <v>1.0000000000000001E+50</v>
      </c>
      <c r="N144" s="611">
        <v>1.0000000000000001E+50</v>
      </c>
      <c r="O144" s="610">
        <v>1.0000000000000001E+50</v>
      </c>
      <c r="P144" s="610">
        <v>1.0000000000000001E+50</v>
      </c>
      <c r="Q144" s="610">
        <v>1.0000000000000001E+50</v>
      </c>
      <c r="R144" s="610">
        <v>1.0000000000000001E+50</v>
      </c>
      <c r="S144" s="610">
        <v>1.0000000000000001E+50</v>
      </c>
      <c r="T144" s="610">
        <v>1.0000000000000001E+50</v>
      </c>
      <c r="U144" s="610">
        <v>1.0000000000000001E+50</v>
      </c>
      <c r="V144" s="610">
        <v>0.10012593788561833</v>
      </c>
      <c r="W144" s="610">
        <v>1.0000000000000001E+50</v>
      </c>
      <c r="X144" s="610">
        <v>1.0000000000000001E+50</v>
      </c>
      <c r="Y144" s="610">
        <v>1.0000000000000001E+50</v>
      </c>
      <c r="Z144" s="610">
        <v>1.0000000000000001E+50</v>
      </c>
      <c r="AA144" s="626">
        <v>1.0000000000000001E+50</v>
      </c>
      <c r="AB144" s="610">
        <v>7517.915755645723</v>
      </c>
      <c r="AC144" s="626">
        <v>5.0000061511048144E-4</v>
      </c>
      <c r="AD144" s="626">
        <v>8.9021369567871098E-4</v>
      </c>
      <c r="AE144" s="620">
        <v>1.3902139169075815E-3</v>
      </c>
      <c r="AF144" s="627">
        <v>2.4523687623755428E-3</v>
      </c>
      <c r="AG144" s="601">
        <f>Decap_Selection!$E$23</f>
        <v>0.08</v>
      </c>
      <c r="AH144" s="602"/>
      <c r="AI144" s="602"/>
      <c r="AJ144" s="602"/>
    </row>
    <row r="145" spans="1:36" s="22" customFormat="1">
      <c r="A145" s="597">
        <f t="shared" si="1"/>
        <v>8488.2575864920145</v>
      </c>
      <c r="B145" s="607">
        <v>1.1333257526346843E-3</v>
      </c>
      <c r="C145" s="606">
        <v>1.0000000000000001E+50</v>
      </c>
      <c r="D145" s="607">
        <v>426.14920042624863</v>
      </c>
      <c r="E145" s="610">
        <v>1.0000000000000001E+50</v>
      </c>
      <c r="F145" s="611">
        <v>1.0000000000000001E+50</v>
      </c>
      <c r="G145" s="610">
        <v>1.0000000000000001E+50</v>
      </c>
      <c r="H145" s="610">
        <v>1.0000000000000001E+50</v>
      </c>
      <c r="I145" s="610">
        <v>93.752797187224147</v>
      </c>
      <c r="J145" s="610">
        <v>1.0000000000000001E+50</v>
      </c>
      <c r="K145" s="610">
        <v>1.0000000000000001E+50</v>
      </c>
      <c r="L145" s="611">
        <v>9.3752507138528021</v>
      </c>
      <c r="M145" s="610">
        <v>1.0000000000000001E+50</v>
      </c>
      <c r="N145" s="611">
        <v>1.0000000000000001E+50</v>
      </c>
      <c r="O145" s="610">
        <v>1.0000000000000001E+50</v>
      </c>
      <c r="P145" s="610">
        <v>1.0000000000000001E+50</v>
      </c>
      <c r="Q145" s="610">
        <v>1.0000000000000001E+50</v>
      </c>
      <c r="R145" s="610">
        <v>1.0000000000000001E+50</v>
      </c>
      <c r="S145" s="610">
        <v>1.0000000000000001E+50</v>
      </c>
      <c r="T145" s="610">
        <v>1.0000000000000001E+50</v>
      </c>
      <c r="U145" s="610">
        <v>1.0000000000000001E+50</v>
      </c>
      <c r="V145" s="610">
        <v>9.833668837935558E-2</v>
      </c>
      <c r="W145" s="610">
        <v>1.0000000000000001E+50</v>
      </c>
      <c r="X145" s="610">
        <v>1.0000000000000001E+50</v>
      </c>
      <c r="Y145" s="610">
        <v>1.0000000000000001E+50</v>
      </c>
      <c r="Z145" s="610">
        <v>1.0000000000000001E+50</v>
      </c>
      <c r="AA145" s="626">
        <v>1.0000000000000001E+50</v>
      </c>
      <c r="AB145" s="610">
        <v>7370.5056427899417</v>
      </c>
      <c r="AC145" s="626">
        <v>5.0000063996092899E-4</v>
      </c>
      <c r="AD145" s="626">
        <v>8.9021369567871098E-4</v>
      </c>
      <c r="AE145" s="620">
        <v>1.390213925845227E-3</v>
      </c>
      <c r="AF145" s="627">
        <v>2.4548553179199791E-3</v>
      </c>
      <c r="AG145" s="601">
        <f>Decap_Selection!$E$23</f>
        <v>0.08</v>
      </c>
      <c r="AH145" s="602"/>
      <c r="AI145" s="602"/>
      <c r="AJ145" s="602"/>
    </row>
    <row r="146" spans="1:36" s="22" customFormat="1">
      <c r="A146" s="597">
        <f t="shared" si="1"/>
        <v>8658.0227382218545</v>
      </c>
      <c r="B146" s="607">
        <v>1.1383839962653228E-3</v>
      </c>
      <c r="C146" s="606">
        <v>1.0000000000000001E+50</v>
      </c>
      <c r="D146" s="607">
        <v>417.79333236809902</v>
      </c>
      <c r="E146" s="610">
        <v>1.0000000000000001E+50</v>
      </c>
      <c r="F146" s="611">
        <v>1.0000000000000001E+50</v>
      </c>
      <c r="G146" s="610">
        <v>1.0000000000000001E+50</v>
      </c>
      <c r="H146" s="610">
        <v>1.0000000000000001E+50</v>
      </c>
      <c r="I146" s="610">
        <v>91.914505676300237</v>
      </c>
      <c r="J146" s="610">
        <v>1.0000000000000001E+50</v>
      </c>
      <c r="K146" s="610">
        <v>1.0000000000000001E+50</v>
      </c>
      <c r="L146" s="611">
        <v>9.1914209826635993</v>
      </c>
      <c r="M146" s="610">
        <v>1.0000000000000001E+50</v>
      </c>
      <c r="N146" s="611">
        <v>1.0000000000000001E+50</v>
      </c>
      <c r="O146" s="610">
        <v>1.0000000000000001E+50</v>
      </c>
      <c r="P146" s="610">
        <v>1.0000000000000001E+50</v>
      </c>
      <c r="Q146" s="610">
        <v>1.0000000000000001E+50</v>
      </c>
      <c r="R146" s="610">
        <v>1.0000000000000001E+50</v>
      </c>
      <c r="S146" s="610">
        <v>1.0000000000000001E+50</v>
      </c>
      <c r="T146" s="610">
        <v>1.0000000000000001E+50</v>
      </c>
      <c r="U146" s="610">
        <v>1.0000000000000001E+50</v>
      </c>
      <c r="V146" s="610">
        <v>9.6585682643175866E-2</v>
      </c>
      <c r="W146" s="610">
        <v>1.0000000000000001E+50</v>
      </c>
      <c r="X146" s="610">
        <v>1.0000000000000001E+50</v>
      </c>
      <c r="Y146" s="610">
        <v>1.0000000000000001E+50</v>
      </c>
      <c r="Z146" s="610">
        <v>1.0000000000000001E+50</v>
      </c>
      <c r="AA146" s="626">
        <v>1.0000000000000001E+50</v>
      </c>
      <c r="AB146" s="610">
        <v>7225.9859243038827</v>
      </c>
      <c r="AC146" s="626">
        <v>5.0000066581533332E-4</v>
      </c>
      <c r="AD146" s="626">
        <v>8.9021369567871098E-4</v>
      </c>
      <c r="AE146" s="620">
        <v>1.3902139351439535E-3</v>
      </c>
      <c r="AF146" s="627">
        <v>2.4574402947677805E-3</v>
      </c>
      <c r="AG146" s="601">
        <f>Decap_Selection!$E$23</f>
        <v>0.08</v>
      </c>
      <c r="AH146" s="602"/>
      <c r="AI146" s="602"/>
      <c r="AJ146" s="602"/>
    </row>
    <row r="147" spans="1:36" s="22" customFormat="1">
      <c r="A147" s="597">
        <f t="shared" si="1"/>
        <v>8831.183192986291</v>
      </c>
      <c r="B147" s="607">
        <v>1.1436228465365268E-3</v>
      </c>
      <c r="C147" s="606">
        <v>1.0000000000000001E+50</v>
      </c>
      <c r="D147" s="607">
        <v>409.60130483244654</v>
      </c>
      <c r="E147" s="610">
        <v>1.0000000000000001E+50</v>
      </c>
      <c r="F147" s="611">
        <v>1.0000000000000001E+50</v>
      </c>
      <c r="G147" s="610">
        <v>1.0000000000000001E+50</v>
      </c>
      <c r="H147" s="610">
        <v>1.0000000000000001E+50</v>
      </c>
      <c r="I147" s="610">
        <v>90.112259069563081</v>
      </c>
      <c r="J147" s="610">
        <v>1.0000000000000001E+50</v>
      </c>
      <c r="K147" s="610">
        <v>1.0000000000000001E+50</v>
      </c>
      <c r="L147" s="611">
        <v>9.0111957302911723</v>
      </c>
      <c r="M147" s="610">
        <v>1.0000000000000001E+50</v>
      </c>
      <c r="N147" s="611">
        <v>1.0000000000000001E+50</v>
      </c>
      <c r="O147" s="610">
        <v>1.0000000000000001E+50</v>
      </c>
      <c r="P147" s="610">
        <v>1.0000000000000001E+50</v>
      </c>
      <c r="Q147" s="610">
        <v>1.0000000000000001E+50</v>
      </c>
      <c r="R147" s="610">
        <v>1.0000000000000001E+50</v>
      </c>
      <c r="S147" s="610">
        <v>1.0000000000000001E+50</v>
      </c>
      <c r="T147" s="610">
        <v>1.0000000000000001E+50</v>
      </c>
      <c r="U147" s="610">
        <v>1.0000000000000001E+50</v>
      </c>
      <c r="V147" s="610">
        <v>9.4872216307736998E-2</v>
      </c>
      <c r="W147" s="610">
        <v>1.0000000000000001E+50</v>
      </c>
      <c r="X147" s="610">
        <v>1.0000000000000001E+50</v>
      </c>
      <c r="Y147" s="610">
        <v>1.0000000000000001E+50</v>
      </c>
      <c r="Z147" s="610">
        <v>1.0000000000000001E+50</v>
      </c>
      <c r="AA147" s="626">
        <v>1.0000000000000001E+50</v>
      </c>
      <c r="AB147" s="610">
        <v>7084.2999257881402</v>
      </c>
      <c r="AC147" s="626">
        <v>5.0000069271425413E-4</v>
      </c>
      <c r="AD147" s="626">
        <v>8.9021369567871098E-4</v>
      </c>
      <c r="AE147" s="620">
        <v>1.3902139448183483E-3</v>
      </c>
      <c r="AF147" s="627">
        <v>2.4601275002727103E-3</v>
      </c>
      <c r="AG147" s="601">
        <f>Decap_Selection!$E$23</f>
        <v>0.08</v>
      </c>
      <c r="AH147" s="602"/>
      <c r="AI147" s="602"/>
      <c r="AJ147" s="602"/>
    </row>
    <row r="148" spans="1:36" s="22" customFormat="1">
      <c r="A148" s="597">
        <f t="shared" si="1"/>
        <v>9007.8068568460167</v>
      </c>
      <c r="B148" s="607">
        <v>1.1490479942157196E-3</v>
      </c>
      <c r="C148" s="606">
        <v>1.0000000000000001E+50</v>
      </c>
      <c r="D148" s="607">
        <v>401.56990525947356</v>
      </c>
      <c r="E148" s="610">
        <v>1.0000000000000001E+50</v>
      </c>
      <c r="F148" s="611">
        <v>1.0000000000000001E+50</v>
      </c>
      <c r="G148" s="610">
        <v>1.0000000000000001E+50</v>
      </c>
      <c r="H148" s="610">
        <v>1.0000000000000001E+50</v>
      </c>
      <c r="I148" s="610">
        <v>88.345350603637527</v>
      </c>
      <c r="J148" s="610">
        <v>1.0000000000000001E+50</v>
      </c>
      <c r="K148" s="610">
        <v>1.0000000000000001E+50</v>
      </c>
      <c r="L148" s="611">
        <v>8.8345042801659677</v>
      </c>
      <c r="M148" s="610">
        <v>1.0000000000000001E+50</v>
      </c>
      <c r="N148" s="611">
        <v>1.0000000000000001E+50</v>
      </c>
      <c r="O148" s="610">
        <v>1.0000000000000001E+50</v>
      </c>
      <c r="P148" s="610">
        <v>1.0000000000000001E+50</v>
      </c>
      <c r="Q148" s="610">
        <v>1.0000000000000001E+50</v>
      </c>
      <c r="R148" s="610">
        <v>1.0000000000000001E+50</v>
      </c>
      <c r="S148" s="610">
        <v>1.0000000000000001E+50</v>
      </c>
      <c r="T148" s="610">
        <v>1.0000000000000001E+50</v>
      </c>
      <c r="U148" s="610">
        <v>1.0000000000000001E+50</v>
      </c>
      <c r="V148" s="610">
        <v>9.3195598816464928E-2</v>
      </c>
      <c r="W148" s="610">
        <v>1.0000000000000001E+50</v>
      </c>
      <c r="X148" s="610">
        <v>1.0000000000000001E+50</v>
      </c>
      <c r="Y148" s="610">
        <v>1.0000000000000001E+50</v>
      </c>
      <c r="Z148" s="610">
        <v>1.0000000000000001E+50</v>
      </c>
      <c r="AA148" s="626">
        <v>1.0000000000000001E+50</v>
      </c>
      <c r="AB148" s="610">
        <v>6945.3920841060381</v>
      </c>
      <c r="AC148" s="626">
        <v>5.0000072069988986E-4</v>
      </c>
      <c r="AD148" s="626">
        <v>8.9021369567871098E-4</v>
      </c>
      <c r="AE148" s="620">
        <v>1.3902139548835886E-3</v>
      </c>
      <c r="AF148" s="627">
        <v>2.4629208816771024E-3</v>
      </c>
      <c r="AG148" s="601">
        <f>Decap_Selection!$E$23</f>
        <v>0.08</v>
      </c>
      <c r="AH148" s="602"/>
      <c r="AI148" s="602"/>
      <c r="AJ148" s="602"/>
    </row>
    <row r="149" spans="1:36" s="22" customFormat="1">
      <c r="A149" s="597">
        <f t="shared" si="1"/>
        <v>9187.9629939829374</v>
      </c>
      <c r="B149" s="607">
        <v>1.1546652628570844E-3</v>
      </c>
      <c r="C149" s="606">
        <v>1.0000000000000001E+50</v>
      </c>
      <c r="D149" s="607">
        <v>393.69598408071994</v>
      </c>
      <c r="E149" s="610">
        <v>1.0000000000000001E+50</v>
      </c>
      <c r="F149" s="611">
        <v>1.0000000000000001E+50</v>
      </c>
      <c r="G149" s="610">
        <v>1.0000000000000001E+50</v>
      </c>
      <c r="H149" s="610">
        <v>1.0000000000000001E+50</v>
      </c>
      <c r="I149" s="610">
        <v>86.613087373242863</v>
      </c>
      <c r="J149" s="610">
        <v>1.0000000000000001E+50</v>
      </c>
      <c r="K149" s="610">
        <v>1.0000000000000001E+50</v>
      </c>
      <c r="L149" s="611">
        <v>8.6612773415232347</v>
      </c>
      <c r="M149" s="610">
        <v>1.0000000000000001E+50</v>
      </c>
      <c r="N149" s="611">
        <v>1.0000000000000001E+50</v>
      </c>
      <c r="O149" s="610">
        <v>1.0000000000000001E+50</v>
      </c>
      <c r="P149" s="610">
        <v>1.0000000000000001E+50</v>
      </c>
      <c r="Q149" s="610">
        <v>1.0000000000000001E+50</v>
      </c>
      <c r="R149" s="610">
        <v>1.0000000000000001E+50</v>
      </c>
      <c r="S149" s="610">
        <v>1.0000000000000001E+50</v>
      </c>
      <c r="T149" s="610">
        <v>1.0000000000000001E+50</v>
      </c>
      <c r="U149" s="610">
        <v>1.0000000000000001E+50</v>
      </c>
      <c r="V149" s="610">
        <v>9.1555153114776591E-2</v>
      </c>
      <c r="W149" s="610">
        <v>1.0000000000000001E+50</v>
      </c>
      <c r="X149" s="610">
        <v>1.0000000000000001E+50</v>
      </c>
      <c r="Y149" s="610">
        <v>1.0000000000000001E+50</v>
      </c>
      <c r="Z149" s="610">
        <v>1.0000000000000001E+50</v>
      </c>
      <c r="AA149" s="626">
        <v>1.0000000000000001E+50</v>
      </c>
      <c r="AB149" s="610">
        <v>6809.2079255941753</v>
      </c>
      <c r="AC149" s="626">
        <v>5.0000074981614354E-4</v>
      </c>
      <c r="AD149" s="626">
        <v>8.9021369567871098E-4</v>
      </c>
      <c r="AE149" s="620">
        <v>1.3902139653554648E-3</v>
      </c>
      <c r="AF149" s="627">
        <v>2.4658245306323867E-3</v>
      </c>
      <c r="AG149" s="601">
        <f>Decap_Selection!$E$23</f>
        <v>0.08</v>
      </c>
      <c r="AH149" s="602"/>
      <c r="AI149" s="602"/>
      <c r="AJ149" s="602"/>
    </row>
    <row r="150" spans="1:36" s="22" customFormat="1">
      <c r="A150" s="597">
        <f t="shared" si="1"/>
        <v>9371.7222538625956</v>
      </c>
      <c r="B150" s="607">
        <v>1.1604806093884E-3</v>
      </c>
      <c r="C150" s="606">
        <v>1.0000000000000001E+50</v>
      </c>
      <c r="D150" s="607">
        <v>385.97645348395884</v>
      </c>
      <c r="E150" s="610">
        <v>1.0000000000000001E+50</v>
      </c>
      <c r="F150" s="611">
        <v>1.0000000000000001E+50</v>
      </c>
      <c r="G150" s="610">
        <v>1.0000000000000001E+50</v>
      </c>
      <c r="H150" s="610">
        <v>1.0000000000000001E+50</v>
      </c>
      <c r="I150" s="610">
        <v>84.914790059465119</v>
      </c>
      <c r="J150" s="610">
        <v>1.0000000000000001E+50</v>
      </c>
      <c r="K150" s="610">
        <v>1.0000000000000001E+50</v>
      </c>
      <c r="L150" s="611">
        <v>8.4914469822301761</v>
      </c>
      <c r="M150" s="610">
        <v>1.0000000000000001E+50</v>
      </c>
      <c r="N150" s="611">
        <v>1.0000000000000001E+50</v>
      </c>
      <c r="O150" s="610">
        <v>1.0000000000000001E+50</v>
      </c>
      <c r="P150" s="610">
        <v>1.0000000000000001E+50</v>
      </c>
      <c r="Q150" s="610">
        <v>1.0000000000000001E+50</v>
      </c>
      <c r="R150" s="610">
        <v>1.0000000000000001E+50</v>
      </c>
      <c r="S150" s="610">
        <v>1.0000000000000001E+50</v>
      </c>
      <c r="T150" s="610">
        <v>1.0000000000000001E+50</v>
      </c>
      <c r="U150" s="610">
        <v>1.0000000000000001E+50</v>
      </c>
      <c r="V150" s="610">
        <v>8.9950215343449921E-2</v>
      </c>
      <c r="W150" s="610">
        <v>1.0000000000000001E+50</v>
      </c>
      <c r="X150" s="610">
        <v>1.0000000000000001E+50</v>
      </c>
      <c r="Y150" s="610">
        <v>1.0000000000000001E+50</v>
      </c>
      <c r="Z150" s="610">
        <v>1.0000000000000001E+50</v>
      </c>
      <c r="AA150" s="626">
        <v>1.0000000000000001E+50</v>
      </c>
      <c r="AB150" s="610">
        <v>6675.6940447001925</v>
      </c>
      <c r="AC150" s="626">
        <v>5.0000078010869217E-4</v>
      </c>
      <c r="AD150" s="626">
        <v>8.9021369567871098E-4</v>
      </c>
      <c r="AE150" s="620">
        <v>1.3902139762504045E-3</v>
      </c>
      <c r="AF150" s="627">
        <v>2.4688426878136573E-3</v>
      </c>
      <c r="AG150" s="601">
        <f>Decap_Selection!$E$23</f>
        <v>0.08</v>
      </c>
      <c r="AH150" s="602"/>
      <c r="AI150" s="602"/>
      <c r="AJ150" s="602"/>
    </row>
    <row r="151" spans="1:36" s="22" customFormat="1">
      <c r="A151" s="597">
        <f t="shared" si="1"/>
        <v>9559.156698939847</v>
      </c>
      <c r="B151" s="607">
        <v>1.1665001245842357E-3</v>
      </c>
      <c r="C151" s="606">
        <v>1.0000000000000001E+50</v>
      </c>
      <c r="D151" s="607">
        <v>378.40828620228933</v>
      </c>
      <c r="E151" s="610">
        <v>1.0000000000000001E+50</v>
      </c>
      <c r="F151" s="611">
        <v>1.0000000000000001E+50</v>
      </c>
      <c r="G151" s="610">
        <v>1.0000000000000001E+50</v>
      </c>
      <c r="H151" s="610">
        <v>1.0000000000000001E+50</v>
      </c>
      <c r="I151" s="610">
        <v>83.249792663357766</v>
      </c>
      <c r="J151" s="610">
        <v>1.0000000000000001E+50</v>
      </c>
      <c r="K151" s="610">
        <v>1.0000000000000001E+50</v>
      </c>
      <c r="L151" s="611">
        <v>8.3249466021458929</v>
      </c>
      <c r="M151" s="610">
        <v>1.0000000000000001E+50</v>
      </c>
      <c r="N151" s="611">
        <v>1.0000000000000001E+50</v>
      </c>
      <c r="O151" s="610">
        <v>1.0000000000000001E+50</v>
      </c>
      <c r="P151" s="610">
        <v>1.0000000000000001E+50</v>
      </c>
      <c r="Q151" s="610">
        <v>1.0000000000000001E+50</v>
      </c>
      <c r="R151" s="610">
        <v>1.0000000000000001E+50</v>
      </c>
      <c r="S151" s="610">
        <v>1.0000000000000001E+50</v>
      </c>
      <c r="T151" s="610">
        <v>1.0000000000000001E+50</v>
      </c>
      <c r="U151" s="610">
        <v>1.0000000000000001E+50</v>
      </c>
      <c r="V151" s="610">
        <v>8.8380134536044888E-2</v>
      </c>
      <c r="W151" s="610">
        <v>1.0000000000000001E+50</v>
      </c>
      <c r="X151" s="610">
        <v>1.0000000000000001E+50</v>
      </c>
      <c r="Y151" s="610">
        <v>1.0000000000000001E+50</v>
      </c>
      <c r="Z151" s="610">
        <v>1.0000000000000001E+50</v>
      </c>
      <c r="AA151" s="626">
        <v>1.0000000000000001E+50</v>
      </c>
      <c r="AB151" s="610">
        <v>6544.7980830394245</v>
      </c>
      <c r="AC151" s="626">
        <v>5.0000081162505775E-4</v>
      </c>
      <c r="AD151" s="626">
        <v>8.9021369567871098E-4</v>
      </c>
      <c r="AE151" s="620">
        <v>1.3902139875854999E-3</v>
      </c>
      <c r="AF151" s="627">
        <v>2.4719797476256493E-3</v>
      </c>
      <c r="AG151" s="601">
        <f>Decap_Selection!$E$23</f>
        <v>0.08</v>
      </c>
      <c r="AH151" s="602"/>
      <c r="AI151" s="602"/>
      <c r="AJ151" s="602"/>
    </row>
    <row r="152" spans="1:36" s="22" customFormat="1">
      <c r="A152" s="597">
        <f t="shared" si="1"/>
        <v>9750.3398329186439</v>
      </c>
      <c r="B152" s="607">
        <v>1.172730033425213E-3</v>
      </c>
      <c r="C152" s="606">
        <v>1.0000000000000001E+50</v>
      </c>
      <c r="D152" s="607">
        <v>370.98851432697376</v>
      </c>
      <c r="E152" s="610">
        <v>1.0000000000000001E+50</v>
      </c>
      <c r="F152" s="611">
        <v>1.0000000000000001E+50</v>
      </c>
      <c r="G152" s="610">
        <v>1.0000000000000001E+50</v>
      </c>
      <c r="H152" s="610">
        <v>1.0000000000000001E+50</v>
      </c>
      <c r="I152" s="610">
        <v>81.617442244765471</v>
      </c>
      <c r="J152" s="610">
        <v>1.0000000000000001E+50</v>
      </c>
      <c r="K152" s="610">
        <v>1.0000000000000001E+50</v>
      </c>
      <c r="L152" s="611">
        <v>8.1617109070036946</v>
      </c>
      <c r="M152" s="610">
        <v>1.0000000000000001E+50</v>
      </c>
      <c r="N152" s="611">
        <v>1.0000000000000001E+50</v>
      </c>
      <c r="O152" s="610">
        <v>1.0000000000000001E+50</v>
      </c>
      <c r="P152" s="610">
        <v>1.0000000000000001E+50</v>
      </c>
      <c r="Q152" s="610">
        <v>1.0000000000000001E+50</v>
      </c>
      <c r="R152" s="610">
        <v>1.0000000000000001E+50</v>
      </c>
      <c r="S152" s="610">
        <v>1.0000000000000001E+50</v>
      </c>
      <c r="T152" s="610">
        <v>1.0000000000000001E+50</v>
      </c>
      <c r="U152" s="610">
        <v>1.0000000000000001E+50</v>
      </c>
      <c r="V152" s="610">
        <v>8.6844272320288754E-2</v>
      </c>
      <c r="W152" s="610">
        <v>1.0000000000000001E+50</v>
      </c>
      <c r="X152" s="610">
        <v>1.0000000000000001E+50</v>
      </c>
      <c r="Y152" s="610">
        <v>1.0000000000000001E+50</v>
      </c>
      <c r="Z152" s="610">
        <v>1.0000000000000001E+50</v>
      </c>
      <c r="AA152" s="626">
        <v>1.0000000000000001E+50</v>
      </c>
      <c r="AB152" s="610">
        <v>6416.4687088622022</v>
      </c>
      <c r="AC152" s="626">
        <v>5.0000084441468239E-4</v>
      </c>
      <c r="AD152" s="626">
        <v>8.9021369567871098E-4</v>
      </c>
      <c r="AE152" s="620">
        <v>1.3902139993785328E-3</v>
      </c>
      <c r="AF152" s="627">
        <v>2.4752402629970222E-3</v>
      </c>
      <c r="AG152" s="601">
        <f>Decap_Selection!$E$23</f>
        <v>0.08</v>
      </c>
      <c r="AH152" s="602"/>
      <c r="AI152" s="602"/>
      <c r="AJ152" s="602"/>
    </row>
    <row r="153" spans="1:36" s="22" customFormat="1">
      <c r="A153" s="597">
        <f t="shared" si="1"/>
        <v>9945.3466295770177</v>
      </c>
      <c r="B153" s="607">
        <v>1.179176695343798E-3</v>
      </c>
      <c r="C153" s="606">
        <v>1.0000000000000001E+50</v>
      </c>
      <c r="D153" s="607">
        <v>363.71422814355117</v>
      </c>
      <c r="E153" s="610">
        <v>1.0000000000000001E+50</v>
      </c>
      <c r="F153" s="611">
        <v>1.0000000000000001E+50</v>
      </c>
      <c r="G153" s="610">
        <v>1.0000000000000001E+50</v>
      </c>
      <c r="H153" s="610">
        <v>1.0000000000000001E+50</v>
      </c>
      <c r="I153" s="610">
        <v>80.017098666269135</v>
      </c>
      <c r="J153" s="610">
        <v>1.0000000000000001E+50</v>
      </c>
      <c r="K153" s="610">
        <v>1.0000000000000001E+50</v>
      </c>
      <c r="L153" s="611">
        <v>8.0016758828054826</v>
      </c>
      <c r="M153" s="610">
        <v>1.0000000000000001E+50</v>
      </c>
      <c r="N153" s="611">
        <v>1.0000000000000001E+50</v>
      </c>
      <c r="O153" s="610">
        <v>1.0000000000000001E+50</v>
      </c>
      <c r="P153" s="610">
        <v>1.0000000000000001E+50</v>
      </c>
      <c r="Q153" s="610">
        <v>1.0000000000000001E+50</v>
      </c>
      <c r="R153" s="610">
        <v>1.0000000000000001E+50</v>
      </c>
      <c r="S153" s="610">
        <v>1.0000000000000001E+50</v>
      </c>
      <c r="T153" s="610">
        <v>1.0000000000000001E+50</v>
      </c>
      <c r="U153" s="610">
        <v>1.0000000000000001E+50</v>
      </c>
      <c r="V153" s="610">
        <v>8.53420026233465E-2</v>
      </c>
      <c r="W153" s="610">
        <v>1.0000000000000001E+50</v>
      </c>
      <c r="X153" s="610">
        <v>1.0000000000000001E+50</v>
      </c>
      <c r="Y153" s="610">
        <v>1.0000000000000001E+50</v>
      </c>
      <c r="Z153" s="610">
        <v>1.0000000000000001E+50</v>
      </c>
      <c r="AA153" s="626">
        <v>1.0000000000000001E+50</v>
      </c>
      <c r="AB153" s="610">
        <v>6290.6555969237479</v>
      </c>
      <c r="AC153" s="626">
        <v>5.0000087852900563E-4</v>
      </c>
      <c r="AD153" s="626">
        <v>8.9021369567871098E-4</v>
      </c>
      <c r="AE153" s="620">
        <v>1.390214011648004E-3</v>
      </c>
      <c r="AF153" s="627">
        <v>2.4786289502593149E-3</v>
      </c>
      <c r="AG153" s="601">
        <f>Decap_Selection!$E$23</f>
        <v>0.08</v>
      </c>
      <c r="AH153" s="602"/>
      <c r="AI153" s="602"/>
      <c r="AJ153" s="602"/>
    </row>
    <row r="154" spans="1:36" s="22" customFormat="1">
      <c r="A154" s="597">
        <f t="shared" si="1"/>
        <v>10144.253562168558</v>
      </c>
      <c r="B154" s="607">
        <v>1.1858466043578881E-3</v>
      </c>
      <c r="C154" s="606">
        <v>1.0000000000000001E+50</v>
      </c>
      <c r="D154" s="607">
        <v>356.58257499077291</v>
      </c>
      <c r="E154" s="610">
        <v>1.0000000000000001E+50</v>
      </c>
      <c r="F154" s="611">
        <v>1.0000000000000001E+50</v>
      </c>
      <c r="G154" s="610">
        <v>1.0000000000000001E+50</v>
      </c>
      <c r="H154" s="610">
        <v>1.0000000000000001E+50</v>
      </c>
      <c r="I154" s="610">
        <v>78.448134342151747</v>
      </c>
      <c r="J154" s="610">
        <v>1.0000000000000001E+50</v>
      </c>
      <c r="K154" s="610">
        <v>1.0000000000000001E+50</v>
      </c>
      <c r="L154" s="611">
        <v>7.8447787707182481</v>
      </c>
      <c r="M154" s="610">
        <v>1.0000000000000001E+50</v>
      </c>
      <c r="N154" s="611">
        <v>1.0000000000000001E+50</v>
      </c>
      <c r="O154" s="610">
        <v>1.0000000000000001E+50</v>
      </c>
      <c r="P154" s="610">
        <v>1.0000000000000001E+50</v>
      </c>
      <c r="Q154" s="610">
        <v>1.0000000000000001E+50</v>
      </c>
      <c r="R154" s="610">
        <v>1.0000000000000001E+50</v>
      </c>
      <c r="S154" s="610">
        <v>1.0000000000000001E+50</v>
      </c>
      <c r="T154" s="610">
        <v>1.0000000000000001E+50</v>
      </c>
      <c r="U154" s="610">
        <v>1.0000000000000001E+50</v>
      </c>
      <c r="V154" s="610">
        <v>8.3872711380907627E-2</v>
      </c>
      <c r="W154" s="610">
        <v>1.0000000000000001E+50</v>
      </c>
      <c r="X154" s="610">
        <v>1.0000000000000001E+50</v>
      </c>
      <c r="Y154" s="610">
        <v>1.0000000000000001E+50</v>
      </c>
      <c r="Z154" s="610">
        <v>1.0000000000000001E+50</v>
      </c>
      <c r="AA154" s="626">
        <v>1.0000000000000001E+50</v>
      </c>
      <c r="AB154" s="610">
        <v>6167.3094087487943</v>
      </c>
      <c r="AC154" s="626">
        <v>5.0000091402154498E-4</v>
      </c>
      <c r="AD154" s="626">
        <v>8.9021369567871098E-4</v>
      </c>
      <c r="AE154" s="620">
        <v>1.3902140244131621E-3</v>
      </c>
      <c r="AF154" s="627">
        <v>2.4821506941063681E-3</v>
      </c>
      <c r="AG154" s="601">
        <f>Decap_Selection!$E$23</f>
        <v>0.08</v>
      </c>
      <c r="AH154" s="602"/>
      <c r="AI154" s="602"/>
      <c r="AJ154" s="602"/>
    </row>
    <row r="155" spans="1:36" s="22" customFormat="1">
      <c r="A155" s="597">
        <f t="shared" si="1"/>
        <v>10347.138633411929</v>
      </c>
      <c r="B155" s="607">
        <v>1.1927463890942808E-3</v>
      </c>
      <c r="C155" s="606">
        <v>1.0000000000000001E+50</v>
      </c>
      <c r="D155" s="607">
        <v>349.59075814191272</v>
      </c>
      <c r="E155" s="610">
        <v>1.0000000000000001E+50</v>
      </c>
      <c r="F155" s="611">
        <v>1.0000000000000001E+50</v>
      </c>
      <c r="G155" s="610">
        <v>1.0000000000000001E+50</v>
      </c>
      <c r="H155" s="610">
        <v>1.0000000000000001E+50</v>
      </c>
      <c r="I155" s="610">
        <v>76.909933992286184</v>
      </c>
      <c r="J155" s="610">
        <v>1.0000000000000001E+50</v>
      </c>
      <c r="K155" s="610">
        <v>1.0000000000000001E+50</v>
      </c>
      <c r="L155" s="611">
        <v>7.690958042462742</v>
      </c>
      <c r="M155" s="610">
        <v>1.0000000000000001E+50</v>
      </c>
      <c r="N155" s="611">
        <v>1.0000000000000001E+50</v>
      </c>
      <c r="O155" s="610">
        <v>1.0000000000000001E+50</v>
      </c>
      <c r="P155" s="610">
        <v>1.0000000000000001E+50</v>
      </c>
      <c r="Q155" s="610">
        <v>1.0000000000000001E+50</v>
      </c>
      <c r="R155" s="610">
        <v>1.0000000000000001E+50</v>
      </c>
      <c r="S155" s="610">
        <v>1.0000000000000001E+50</v>
      </c>
      <c r="T155" s="610">
        <v>1.0000000000000001E+50</v>
      </c>
      <c r="U155" s="610">
        <v>1.0000000000000001E+50</v>
      </c>
      <c r="V155" s="610">
        <v>8.2435796250029683E-2</v>
      </c>
      <c r="W155" s="610">
        <v>1.0000000000000001E+50</v>
      </c>
      <c r="X155" s="610">
        <v>1.0000000000000001E+50</v>
      </c>
      <c r="Y155" s="610">
        <v>1.0000000000000001E+50</v>
      </c>
      <c r="Z155" s="610">
        <v>1.0000000000000001E+50</v>
      </c>
      <c r="AA155" s="626">
        <v>1.0000000000000001E+50</v>
      </c>
      <c r="AB155" s="610">
        <v>6046.3817732831521</v>
      </c>
      <c r="AC155" s="626">
        <v>5.0000095094798031E-4</v>
      </c>
      <c r="AD155" s="626">
        <v>8.9021369567871098E-4</v>
      </c>
      <c r="AE155" s="620">
        <v>1.3902140376940324E-3</v>
      </c>
      <c r="AF155" s="627">
        <v>2.4858105526294537E-3</v>
      </c>
      <c r="AG155" s="601">
        <f>Decap_Selection!$E$23</f>
        <v>0.08</v>
      </c>
      <c r="AH155" s="602"/>
      <c r="AI155" s="602"/>
      <c r="AJ155" s="602"/>
    </row>
    <row r="156" spans="1:36" s="22" customFormat="1">
      <c r="A156" s="597">
        <f t="shared" si="1"/>
        <v>10554.081406080168</v>
      </c>
      <c r="B156" s="607">
        <v>1.1998828127049836E-3</v>
      </c>
      <c r="C156" s="606">
        <v>1.0000000000000001E+50</v>
      </c>
      <c r="D156" s="607">
        <v>342.73603570801015</v>
      </c>
      <c r="E156" s="610">
        <v>1.0000000000000001E+50</v>
      </c>
      <c r="F156" s="611">
        <v>1.0000000000000001E+50</v>
      </c>
      <c r="G156" s="610">
        <v>1.0000000000000001E+50</v>
      </c>
      <c r="H156" s="610">
        <v>1.0000000000000001E+50</v>
      </c>
      <c r="I156" s="610">
        <v>75.401894400848974</v>
      </c>
      <c r="J156" s="610">
        <v>1.0000000000000001E+50</v>
      </c>
      <c r="K156" s="610">
        <v>1.0000000000000001E+50</v>
      </c>
      <c r="L156" s="611">
        <v>7.5401533761847555</v>
      </c>
      <c r="M156" s="610">
        <v>1.0000000000000001E+50</v>
      </c>
      <c r="N156" s="611">
        <v>1.0000000000000001E+50</v>
      </c>
      <c r="O156" s="610">
        <v>1.0000000000000001E+50</v>
      </c>
      <c r="P156" s="610">
        <v>1.0000000000000001E+50</v>
      </c>
      <c r="Q156" s="610">
        <v>1.0000000000000001E+50</v>
      </c>
      <c r="R156" s="610">
        <v>1.0000000000000001E+50</v>
      </c>
      <c r="S156" s="610">
        <v>1.0000000000000001E+50</v>
      </c>
      <c r="T156" s="610">
        <v>1.0000000000000001E+50</v>
      </c>
      <c r="U156" s="610">
        <v>1.0000000000000001E+50</v>
      </c>
      <c r="V156" s="610">
        <v>8.1030666325689005E-2</v>
      </c>
      <c r="W156" s="610">
        <v>1.0000000000000001E+50</v>
      </c>
      <c r="X156" s="610">
        <v>1.0000000000000001E+50</v>
      </c>
      <c r="Y156" s="610">
        <v>1.0000000000000001E+50</v>
      </c>
      <c r="Z156" s="610">
        <v>1.0000000000000001E+50</v>
      </c>
      <c r="AA156" s="626">
        <v>1.0000000000000001E+50</v>
      </c>
      <c r="AB156" s="610">
        <v>5927.8252679246807</v>
      </c>
      <c r="AC156" s="626">
        <v>5.0000098936624064E-4</v>
      </c>
      <c r="AD156" s="626">
        <v>8.9021369567871098E-4</v>
      </c>
      <c r="AE156" s="620">
        <v>1.3902140515114495E-3</v>
      </c>
      <c r="AF156" s="627">
        <v>2.4896137624226835E-3</v>
      </c>
      <c r="AG156" s="601">
        <f>Decap_Selection!$E$23</f>
        <v>0.08</v>
      </c>
      <c r="AH156" s="602"/>
      <c r="AI156" s="602"/>
      <c r="AJ156" s="602"/>
    </row>
    <row r="157" spans="1:36" s="22" customFormat="1">
      <c r="A157" s="597">
        <f t="shared" si="1"/>
        <v>10765.163034201771</v>
      </c>
      <c r="B157" s="607">
        <v>1.2072627726802088E-3</v>
      </c>
      <c r="C157" s="606">
        <v>1.0000000000000001E+50</v>
      </c>
      <c r="D157" s="607">
        <v>336.01571956262057</v>
      </c>
      <c r="E157" s="610">
        <v>1.0000000000000001E+50</v>
      </c>
      <c r="F157" s="611">
        <v>1.0000000000000001E+50</v>
      </c>
      <c r="G157" s="610">
        <v>1.0000000000000001E+50</v>
      </c>
      <c r="H157" s="610">
        <v>1.0000000000000001E+50</v>
      </c>
      <c r="I157" s="610">
        <v>73.923424179765036</v>
      </c>
      <c r="J157" s="610">
        <v>1.0000000000000001E+50</v>
      </c>
      <c r="K157" s="610">
        <v>1.0000000000000001E+50</v>
      </c>
      <c r="L157" s="611">
        <v>7.3923056327994727</v>
      </c>
      <c r="M157" s="610">
        <v>1.0000000000000001E+50</v>
      </c>
      <c r="N157" s="611">
        <v>1.0000000000000001E+50</v>
      </c>
      <c r="O157" s="610">
        <v>1.0000000000000001E+50</v>
      </c>
      <c r="P157" s="610">
        <v>1.0000000000000001E+50</v>
      </c>
      <c r="Q157" s="610">
        <v>1.0000000000000001E+50</v>
      </c>
      <c r="R157" s="610">
        <v>1.0000000000000001E+50</v>
      </c>
      <c r="S157" s="610">
        <v>1.0000000000000001E+50</v>
      </c>
      <c r="T157" s="610">
        <v>1.0000000000000001E+50</v>
      </c>
      <c r="U157" s="610">
        <v>1.0000000000000001E+50</v>
      </c>
      <c r="V157" s="610">
        <v>7.9656741861000829E-2</v>
      </c>
      <c r="W157" s="610">
        <v>1.0000000000000001E+50</v>
      </c>
      <c r="X157" s="610">
        <v>1.0000000000000001E+50</v>
      </c>
      <c r="Y157" s="610">
        <v>1.0000000000000001E+50</v>
      </c>
      <c r="Z157" s="610">
        <v>1.0000000000000001E+50</v>
      </c>
      <c r="AA157" s="626">
        <v>1.0000000000000001E+50</v>
      </c>
      <c r="AB157" s="610">
        <v>5811.5933999261824</v>
      </c>
      <c r="AC157" s="626">
        <v>5.0000102933659557E-4</v>
      </c>
      <c r="AD157" s="626">
        <v>8.9021369567871098E-4</v>
      </c>
      <c r="AE157" s="620">
        <v>1.3902140658870901E-3</v>
      </c>
      <c r="AF157" s="627">
        <v>2.4935657437526672E-3</v>
      </c>
      <c r="AG157" s="601">
        <f>Decap_Selection!$E$23</f>
        <v>0.08</v>
      </c>
      <c r="AH157" s="602"/>
      <c r="AI157" s="602"/>
      <c r="AJ157" s="602"/>
    </row>
    <row r="158" spans="1:36" s="22" customFormat="1">
      <c r="A158" s="597">
        <f t="shared" si="1"/>
        <v>10980.466294885806</v>
      </c>
      <c r="B158" s="607">
        <v>1.214893300562813E-3</v>
      </c>
      <c r="C158" s="606">
        <v>1.0000000000000001E+50</v>
      </c>
      <c r="D158" s="607">
        <v>329.42717428764757</v>
      </c>
      <c r="E158" s="610">
        <v>1.0000000000000001E+50</v>
      </c>
      <c r="F158" s="611">
        <v>1.0000000000000001E+50</v>
      </c>
      <c r="G158" s="610">
        <v>1.0000000000000001E+50</v>
      </c>
      <c r="H158" s="610">
        <v>1.0000000000000001E+50</v>
      </c>
      <c r="I158" s="610">
        <v>72.473943536790813</v>
      </c>
      <c r="J158" s="610">
        <v>1.0000000000000001E+50</v>
      </c>
      <c r="K158" s="610">
        <v>1.0000000000000001E+50</v>
      </c>
      <c r="L158" s="611">
        <v>7.2473568327996922</v>
      </c>
      <c r="M158" s="610">
        <v>1.0000000000000001E+50</v>
      </c>
      <c r="N158" s="611">
        <v>1.0000000000000001E+50</v>
      </c>
      <c r="O158" s="610">
        <v>1.0000000000000001E+50</v>
      </c>
      <c r="P158" s="610">
        <v>1.0000000000000001E+50</v>
      </c>
      <c r="Q158" s="610">
        <v>1.0000000000000001E+50</v>
      </c>
      <c r="R158" s="610">
        <v>1.0000000000000001E+50</v>
      </c>
      <c r="S158" s="610">
        <v>1.0000000000000001E+50</v>
      </c>
      <c r="T158" s="610">
        <v>1.0000000000000001E+50</v>
      </c>
      <c r="U158" s="610">
        <v>1.0000000000000001E+50</v>
      </c>
      <c r="V158" s="610">
        <v>7.8313453991080542E-2</v>
      </c>
      <c r="W158" s="610">
        <v>1.0000000000000001E+50</v>
      </c>
      <c r="X158" s="610">
        <v>1.0000000000000001E+50</v>
      </c>
      <c r="Y158" s="610">
        <v>1.0000000000000001E+50</v>
      </c>
      <c r="Z158" s="610">
        <v>1.0000000000000001E+50</v>
      </c>
      <c r="AA158" s="626">
        <v>1.0000000000000001E+50</v>
      </c>
      <c r="AB158" s="610">
        <v>5697.6405881629453</v>
      </c>
      <c r="AC158" s="626">
        <v>5.0000107092174962E-4</v>
      </c>
      <c r="AD158" s="626">
        <v>8.9021369567871098E-4</v>
      </c>
      <c r="AE158" s="620">
        <v>1.3902140808435067E-3</v>
      </c>
      <c r="AF158" s="627">
        <v>2.4976721057856756E-3</v>
      </c>
      <c r="AG158" s="601">
        <f>Decap_Selection!$E$23</f>
        <v>0.08</v>
      </c>
      <c r="AH158" s="602"/>
      <c r="AI158" s="602"/>
      <c r="AJ158" s="602"/>
    </row>
    <row r="159" spans="1:36" s="22" customFormat="1">
      <c r="A159" s="597">
        <f t="shared" si="1"/>
        <v>11200.075620783522</v>
      </c>
      <c r="B159" s="607">
        <v>1.2227815615698508E-3</v>
      </c>
      <c r="C159" s="606">
        <v>1.0000000000000001E+50</v>
      </c>
      <c r="D159" s="607">
        <v>322.96781613984632</v>
      </c>
      <c r="E159" s="610">
        <v>1.0000000000000001E+50</v>
      </c>
      <c r="F159" s="611">
        <v>1.0000000000000001E+50</v>
      </c>
      <c r="G159" s="610">
        <v>1.0000000000000001E+50</v>
      </c>
      <c r="H159" s="610">
        <v>1.0000000000000001E+50</v>
      </c>
      <c r="I159" s="610">
        <v>71.052884048144747</v>
      </c>
      <c r="J159" s="610">
        <v>1.0000000000000001E+50</v>
      </c>
      <c r="K159" s="610">
        <v>1.0000000000000001E+50</v>
      </c>
      <c r="L159" s="611">
        <v>7.1052501335187532</v>
      </c>
      <c r="M159" s="610">
        <v>1.0000000000000001E+50</v>
      </c>
      <c r="N159" s="611">
        <v>1.0000000000000001E+50</v>
      </c>
      <c r="O159" s="610">
        <v>1.0000000000000001E+50</v>
      </c>
      <c r="P159" s="610">
        <v>1.0000000000000001E+50</v>
      </c>
      <c r="Q159" s="610">
        <v>1.0000000000000001E+50</v>
      </c>
      <c r="R159" s="610">
        <v>1.0000000000000001E+50</v>
      </c>
      <c r="S159" s="610">
        <v>1.0000000000000001E+50</v>
      </c>
      <c r="T159" s="610">
        <v>1.0000000000000001E+50</v>
      </c>
      <c r="U159" s="610">
        <v>1.0000000000000001E+50</v>
      </c>
      <c r="V159" s="610">
        <v>7.7000244460530623E-2</v>
      </c>
      <c r="W159" s="610">
        <v>1.0000000000000001E+50</v>
      </c>
      <c r="X159" s="610">
        <v>1.0000000000000001E+50</v>
      </c>
      <c r="Y159" s="610">
        <v>1.0000000000000001E+50</v>
      </c>
      <c r="Z159" s="610">
        <v>1.0000000000000001E+50</v>
      </c>
      <c r="AA159" s="626">
        <v>1.0000000000000001E+50</v>
      </c>
      <c r="AB159" s="610">
        <v>5585.9221452578131</v>
      </c>
      <c r="AC159" s="626">
        <v>5.0000111418693999E-4</v>
      </c>
      <c r="AD159" s="626">
        <v>8.9021369567871098E-4</v>
      </c>
      <c r="AE159" s="620">
        <v>1.3902140964041623E-3</v>
      </c>
      <c r="AF159" s="627">
        <v>2.5019386518648815E-3</v>
      </c>
      <c r="AG159" s="601">
        <f>Decap_Selection!$E$23</f>
        <v>0.08</v>
      </c>
      <c r="AH159" s="602"/>
      <c r="AI159" s="602"/>
      <c r="AJ159" s="602"/>
    </row>
    <row r="160" spans="1:36" s="22" customFormat="1">
      <c r="A160" s="597">
        <f t="shared" si="1"/>
        <v>11424.077133199193</v>
      </c>
      <c r="B160" s="607">
        <v>1.2309348541278443E-3</v>
      </c>
      <c r="C160" s="606">
        <v>1.0000000000000001E+50</v>
      </c>
      <c r="D160" s="607">
        <v>316.63511203759003</v>
      </c>
      <c r="E160" s="610">
        <v>1.0000000000000001E+50</v>
      </c>
      <c r="F160" s="611">
        <v>1.0000000000000001E+50</v>
      </c>
      <c r="G160" s="610">
        <v>1.0000000000000001E+50</v>
      </c>
      <c r="H160" s="610">
        <v>1.0000000000000001E+50</v>
      </c>
      <c r="I160" s="610">
        <v>69.659688435596024</v>
      </c>
      <c r="J160" s="610">
        <v>1.0000000000000001E+50</v>
      </c>
      <c r="K160" s="610">
        <v>1.0000000000000001E+50</v>
      </c>
      <c r="L160" s="611">
        <v>6.9659298068392967</v>
      </c>
      <c r="M160" s="610">
        <v>1.0000000000000001E+50</v>
      </c>
      <c r="N160" s="611">
        <v>1.0000000000000001E+50</v>
      </c>
      <c r="O160" s="610">
        <v>1.0000000000000001E+50</v>
      </c>
      <c r="P160" s="610">
        <v>1.0000000000000001E+50</v>
      </c>
      <c r="Q160" s="610">
        <v>1.0000000000000001E+50</v>
      </c>
      <c r="R160" s="610">
        <v>1.0000000000000001E+50</v>
      </c>
      <c r="S160" s="610">
        <v>1.0000000000000001E+50</v>
      </c>
      <c r="T160" s="610">
        <v>1.0000000000000001E+50</v>
      </c>
      <c r="U160" s="610">
        <v>1.0000000000000001E+50</v>
      </c>
      <c r="V160" s="610">
        <v>7.5716565354549153E-2</v>
      </c>
      <c r="W160" s="610">
        <v>1.0000000000000001E+50</v>
      </c>
      <c r="X160" s="610">
        <v>1.0000000000000001E+50</v>
      </c>
      <c r="Y160" s="610">
        <v>1.0000000000000001E+50</v>
      </c>
      <c r="Z160" s="610">
        <v>1.0000000000000001E+50</v>
      </c>
      <c r="AA160" s="626">
        <v>1.0000000000000001E+50</v>
      </c>
      <c r="AB160" s="610">
        <v>5476.3942600567034</v>
      </c>
      <c r="AC160" s="626">
        <v>5.0000115920004022E-4</v>
      </c>
      <c r="AD160" s="626">
        <v>8.9021369567871098E-4</v>
      </c>
      <c r="AE160" s="620">
        <v>1.390214112593468E-3</v>
      </c>
      <c r="AF160" s="627">
        <v>2.5063713848295097E-3</v>
      </c>
      <c r="AG160" s="601">
        <f>Decap_Selection!$E$23</f>
        <v>0.08</v>
      </c>
      <c r="AH160" s="602"/>
      <c r="AI160" s="602"/>
      <c r="AJ160" s="602"/>
    </row>
    <row r="161" spans="1:36" s="22" customFormat="1">
      <c r="A161" s="597">
        <f t="shared" si="1"/>
        <v>11652.558675863176</v>
      </c>
      <c r="B161" s="607">
        <v>1.239360609329282E-3</v>
      </c>
      <c r="C161" s="606">
        <v>1.0000000000000001E+50</v>
      </c>
      <c r="D161" s="607">
        <v>310.42657856750549</v>
      </c>
      <c r="E161" s="610">
        <v>1.0000000000000001E+50</v>
      </c>
      <c r="F161" s="611">
        <v>1.0000000000000001E+50</v>
      </c>
      <c r="G161" s="610">
        <v>1.0000000000000001E+50</v>
      </c>
      <c r="H161" s="610">
        <v>1.0000000000000001E+50</v>
      </c>
      <c r="I161" s="610">
        <v>68.29381034792398</v>
      </c>
      <c r="J161" s="610">
        <v>1.0000000000000001E+50</v>
      </c>
      <c r="K161" s="610">
        <v>1.0000000000000001E+50</v>
      </c>
      <c r="L161" s="611">
        <v>6.8293412173391026</v>
      </c>
      <c r="M161" s="610">
        <v>1.0000000000000001E+50</v>
      </c>
      <c r="N161" s="611">
        <v>1.0000000000000001E+50</v>
      </c>
      <c r="O161" s="610">
        <v>1.0000000000000001E+50</v>
      </c>
      <c r="P161" s="610">
        <v>1.0000000000000001E+50</v>
      </c>
      <c r="Q161" s="610">
        <v>1.0000000000000001E+50</v>
      </c>
      <c r="R161" s="610">
        <v>1.0000000000000001E+50</v>
      </c>
      <c r="S161" s="610">
        <v>1.0000000000000001E+50</v>
      </c>
      <c r="T161" s="610">
        <v>1.0000000000000001E+50</v>
      </c>
      <c r="U161" s="610">
        <v>1.0000000000000001E+50</v>
      </c>
      <c r="V161" s="610">
        <v>7.4461878833667977E-2</v>
      </c>
      <c r="W161" s="610">
        <v>1.0000000000000001E+50</v>
      </c>
      <c r="X161" s="610">
        <v>1.0000000000000001E+50</v>
      </c>
      <c r="Y161" s="610">
        <v>1.0000000000000001E+50</v>
      </c>
      <c r="Z161" s="610">
        <v>1.0000000000000001E+50</v>
      </c>
      <c r="AA161" s="626">
        <v>1.0000000000000001E+50</v>
      </c>
      <c r="AB161" s="610">
        <v>5369.013980447774</v>
      </c>
      <c r="AC161" s="626">
        <v>5.0000120603166539E-4</v>
      </c>
      <c r="AD161" s="626">
        <v>8.9021369567871098E-4</v>
      </c>
      <c r="AE161" s="620">
        <v>1.3902141294368216E-3</v>
      </c>
      <c r="AF161" s="627">
        <v>2.5109765123669725E-3</v>
      </c>
      <c r="AG161" s="601">
        <f>Decap_Selection!$E$23</f>
        <v>0.08</v>
      </c>
      <c r="AH161" s="602"/>
      <c r="AI161" s="602"/>
      <c r="AJ161" s="602"/>
    </row>
    <row r="162" spans="1:36" s="22" customFormat="1">
      <c r="A162" s="597">
        <f t="shared" si="1"/>
        <v>11885.60984938044</v>
      </c>
      <c r="B162" s="607">
        <v>1.2480663903187657E-3</v>
      </c>
      <c r="C162" s="606">
        <v>1.0000000000000001E+50</v>
      </c>
      <c r="D162" s="607">
        <v>304.33978101058449</v>
      </c>
      <c r="E162" s="610">
        <v>1.0000000000000001E+50</v>
      </c>
      <c r="F162" s="611">
        <v>1.0000000000000001E+50</v>
      </c>
      <c r="G162" s="610">
        <v>1.0000000000000001E+50</v>
      </c>
      <c r="H162" s="610">
        <v>1.0000000000000001E+50</v>
      </c>
      <c r="I162" s="610">
        <v>66.954714146662909</v>
      </c>
      <c r="J162" s="610">
        <v>1.0000000000000001E+50</v>
      </c>
      <c r="K162" s="610">
        <v>1.0000000000000001E+50</v>
      </c>
      <c r="L162" s="611">
        <v>6.6954308008654273</v>
      </c>
      <c r="M162" s="610">
        <v>1.0000000000000001E+50</v>
      </c>
      <c r="N162" s="611">
        <v>1.0000000000000001E+50</v>
      </c>
      <c r="O162" s="610">
        <v>1.0000000000000001E+50</v>
      </c>
      <c r="P162" s="610">
        <v>1.0000000000000001E+50</v>
      </c>
      <c r="Q162" s="610">
        <v>1.0000000000000001E+50</v>
      </c>
      <c r="R162" s="610">
        <v>1.0000000000000001E+50</v>
      </c>
      <c r="S162" s="610">
        <v>1.0000000000000001E+50</v>
      </c>
      <c r="T162" s="610">
        <v>1.0000000000000001E+50</v>
      </c>
      <c r="U162" s="610">
        <v>1.0000000000000001E+50</v>
      </c>
      <c r="V162" s="610">
        <v>7.3235656872141577E-2</v>
      </c>
      <c r="W162" s="610">
        <v>1.0000000000000001E+50</v>
      </c>
      <c r="X162" s="610">
        <v>1.0000000000000001E+50</v>
      </c>
      <c r="Y162" s="610">
        <v>1.0000000000000001E+50</v>
      </c>
      <c r="Z162" s="610">
        <v>1.0000000000000001E+50</v>
      </c>
      <c r="AA162" s="626">
        <v>1.0000000000000001E+50</v>
      </c>
      <c r="AB162" s="610">
        <v>5263.7391965174502</v>
      </c>
      <c r="AC162" s="626">
        <v>5.0000125475528352E-4</v>
      </c>
      <c r="AD162" s="626">
        <v>8.9021369567871098E-4</v>
      </c>
      <c r="AE162" s="620">
        <v>1.3902141469606464E-3</v>
      </c>
      <c r="AF162" s="627">
        <v>2.5157604523883183E-3</v>
      </c>
      <c r="AG162" s="601">
        <f>Decap_Selection!$E$23</f>
        <v>0.08</v>
      </c>
      <c r="AH162" s="602"/>
      <c r="AI162" s="602"/>
      <c r="AJ162" s="602"/>
    </row>
    <row r="163" spans="1:36" s="22" customFormat="1">
      <c r="A163" s="597">
        <f t="shared" si="1"/>
        <v>12123.32204636805</v>
      </c>
      <c r="B163" s="607">
        <v>1.257059891618098E-3</v>
      </c>
      <c r="C163" s="606">
        <v>1.0000000000000001E+50</v>
      </c>
      <c r="D163" s="607">
        <v>298.37233238739327</v>
      </c>
      <c r="E163" s="610">
        <v>1.0000000000000001E+50</v>
      </c>
      <c r="F163" s="611">
        <v>1.0000000000000001E+50</v>
      </c>
      <c r="G163" s="610">
        <v>1.0000000000000001E+50</v>
      </c>
      <c r="H163" s="610">
        <v>1.0000000000000001E+50</v>
      </c>
      <c r="I163" s="610">
        <v>65.64187469604758</v>
      </c>
      <c r="J163" s="610">
        <v>1.0000000000000001E+50</v>
      </c>
      <c r="K163" s="610">
        <v>1.0000000000000001E+50</v>
      </c>
      <c r="L163" s="611">
        <v>6.5641460435294707</v>
      </c>
      <c r="M163" s="610">
        <v>1.0000000000000001E+50</v>
      </c>
      <c r="N163" s="611">
        <v>1.0000000000000001E+50</v>
      </c>
      <c r="O163" s="610">
        <v>1.0000000000000001E+50</v>
      </c>
      <c r="P163" s="610">
        <v>1.0000000000000001E+50</v>
      </c>
      <c r="Q163" s="610">
        <v>1.0000000000000001E+50</v>
      </c>
      <c r="R163" s="610">
        <v>1.0000000000000001E+50</v>
      </c>
      <c r="S163" s="610">
        <v>1.0000000000000001E+50</v>
      </c>
      <c r="T163" s="610">
        <v>1.0000000000000001E+50</v>
      </c>
      <c r="U163" s="610">
        <v>1.0000000000000001E+50</v>
      </c>
      <c r="V163" s="610">
        <v>7.2037381000019801E-2</v>
      </c>
      <c r="W163" s="610">
        <v>1.0000000000000001E+50</v>
      </c>
      <c r="X163" s="610">
        <v>1.0000000000000001E+50</v>
      </c>
      <c r="Y163" s="610">
        <v>1.0000000000000001E+50</v>
      </c>
      <c r="Z163" s="610">
        <v>1.0000000000000001E+50</v>
      </c>
      <c r="AA163" s="626">
        <v>1.0000000000000001E+50</v>
      </c>
      <c r="AB163" s="610">
        <v>5160.5286240367413</v>
      </c>
      <c r="AC163" s="626">
        <v>5.0000130544733076E-4</v>
      </c>
      <c r="AD163" s="626">
        <v>8.9021369567871098E-4</v>
      </c>
      <c r="AE163" s="620">
        <v>1.3902141651924336E-3</v>
      </c>
      <c r="AF163" s="627">
        <v>2.5207298384165096E-3</v>
      </c>
      <c r="AG163" s="601">
        <f>Decap_Selection!$E$23</f>
        <v>0.08</v>
      </c>
      <c r="AH163" s="602"/>
      <c r="AI163" s="602"/>
      <c r="AJ163" s="602"/>
    </row>
    <row r="164" spans="1:36" s="22" customFormat="1">
      <c r="A164" s="597">
        <f t="shared" si="1"/>
        <v>12365.788487295411</v>
      </c>
      <c r="B164" s="607">
        <v>1.2663489384004498E-3</v>
      </c>
      <c r="C164" s="606">
        <v>1.0000000000000001E+50</v>
      </c>
      <c r="D164" s="607">
        <v>292.521892522001</v>
      </c>
      <c r="E164" s="610">
        <v>1.0000000000000001E+50</v>
      </c>
      <c r="F164" s="611">
        <v>1.0000000000000001E+50</v>
      </c>
      <c r="G164" s="610">
        <v>1.0000000000000001E+50</v>
      </c>
      <c r="H164" s="610">
        <v>1.0000000000000001E+50</v>
      </c>
      <c r="I164" s="610">
        <v>64.354777157077777</v>
      </c>
      <c r="J164" s="610">
        <v>1.0000000000000001E+50</v>
      </c>
      <c r="K164" s="610">
        <v>1.0000000000000001E+50</v>
      </c>
      <c r="L164" s="611">
        <v>6.4354354611126725</v>
      </c>
      <c r="M164" s="610">
        <v>1.0000000000000001E+50</v>
      </c>
      <c r="N164" s="611">
        <v>1.0000000000000001E+50</v>
      </c>
      <c r="O164" s="610">
        <v>1.0000000000000001E+50</v>
      </c>
      <c r="P164" s="610">
        <v>1.0000000000000001E+50</v>
      </c>
      <c r="Q164" s="610">
        <v>1.0000000000000001E+50</v>
      </c>
      <c r="R164" s="610">
        <v>1.0000000000000001E+50</v>
      </c>
      <c r="S164" s="610">
        <v>1.0000000000000001E+50</v>
      </c>
      <c r="T164" s="610">
        <v>1.0000000000000001E+50</v>
      </c>
      <c r="U164" s="610">
        <v>1.0000000000000001E+50</v>
      </c>
      <c r="V164" s="610">
        <v>7.0866542048951542E-2</v>
      </c>
      <c r="W164" s="610">
        <v>1.0000000000000001E+50</v>
      </c>
      <c r="X164" s="610">
        <v>1.0000000000000001E+50</v>
      </c>
      <c r="Y164" s="610">
        <v>1.0000000000000001E+50</v>
      </c>
      <c r="Z164" s="610">
        <v>1.0000000000000001E+50</v>
      </c>
      <c r="AA164" s="626">
        <v>1.0000000000000001E+50</v>
      </c>
      <c r="AB164" s="610">
        <v>5059.3417882713411</v>
      </c>
      <c r="AC164" s="626">
        <v>5.0000135818733138E-4</v>
      </c>
      <c r="AD164" s="626">
        <v>8.9021369567871098E-4</v>
      </c>
      <c r="AE164" s="620">
        <v>1.3902141841607846E-3</v>
      </c>
      <c r="AF164" s="627">
        <v>2.5258915249762822E-3</v>
      </c>
      <c r="AG164" s="601">
        <f>Decap_Selection!$E$23</f>
        <v>0.08</v>
      </c>
      <c r="AH164" s="602"/>
      <c r="AI164" s="602"/>
      <c r="AJ164" s="602"/>
    </row>
    <row r="165" spans="1:36" s="22" customFormat="1">
      <c r="A165" s="597">
        <f t="shared" si="1"/>
        <v>12613.104257041319</v>
      </c>
      <c r="B165" s="607">
        <v>1.2759414857245526E-3</v>
      </c>
      <c r="C165" s="606">
        <v>1.0000000000000001E+50</v>
      </c>
      <c r="D165" s="607">
        <v>286.78616712426435</v>
      </c>
      <c r="E165" s="610">
        <v>1.0000000000000001E+50</v>
      </c>
      <c r="F165" s="611">
        <v>1.0000000000000001E+50</v>
      </c>
      <c r="G165" s="610">
        <v>1.0000000000000001E+50</v>
      </c>
      <c r="H165" s="610">
        <v>1.0000000000000001E+50</v>
      </c>
      <c r="I165" s="610">
        <v>63.092916785620545</v>
      </c>
      <c r="J165" s="610">
        <v>1.0000000000000001E+50</v>
      </c>
      <c r="K165" s="610">
        <v>1.0000000000000001E+50</v>
      </c>
      <c r="L165" s="611">
        <v>6.3092485788768391</v>
      </c>
      <c r="M165" s="610">
        <v>1.0000000000000001E+50</v>
      </c>
      <c r="N165" s="611">
        <v>1.0000000000000001E+50</v>
      </c>
      <c r="O165" s="610">
        <v>1.0000000000000001E+50</v>
      </c>
      <c r="P165" s="610">
        <v>1.0000000000000001E+50</v>
      </c>
      <c r="Q165" s="610">
        <v>1.0000000000000001E+50</v>
      </c>
      <c r="R165" s="610">
        <v>1.0000000000000001E+50</v>
      </c>
      <c r="S165" s="610">
        <v>1.0000000000000001E+50</v>
      </c>
      <c r="T165" s="610">
        <v>1.0000000000000001E+50</v>
      </c>
      <c r="U165" s="610">
        <v>1.0000000000000001E+50</v>
      </c>
      <c r="V165" s="610">
        <v>6.972263990177828E-2</v>
      </c>
      <c r="W165" s="610">
        <v>1.0000000000000001E+50</v>
      </c>
      <c r="X165" s="610">
        <v>1.0000000000000001E+50</v>
      </c>
      <c r="Y165" s="610">
        <v>1.0000000000000001E+50</v>
      </c>
      <c r="Z165" s="610">
        <v>1.0000000000000001E+50</v>
      </c>
      <c r="AA165" s="626">
        <v>1.0000000000000001E+50</v>
      </c>
      <c r="AB165" s="610">
        <v>4960.139008109184</v>
      </c>
      <c r="AC165" s="626">
        <v>5.0000141305802195E-4</v>
      </c>
      <c r="AD165" s="626">
        <v>8.9021369567871098E-4</v>
      </c>
      <c r="AE165" s="620">
        <v>1.3902142038954566E-3</v>
      </c>
      <c r="AF165" s="627">
        <v>2.5312525929735226E-3</v>
      </c>
      <c r="AG165" s="601">
        <f>Decap_Selection!$E$23</f>
        <v>0.08</v>
      </c>
      <c r="AH165" s="602"/>
      <c r="AI165" s="602"/>
      <c r="AJ165" s="602"/>
    </row>
    <row r="166" spans="1:36" s="22" customFormat="1">
      <c r="A166" s="597">
        <f t="shared" si="1"/>
        <v>12865.366342182146</v>
      </c>
      <c r="B166" s="607">
        <v>1.2858456177405962E-3</v>
      </c>
      <c r="C166" s="606">
        <v>1.0000000000000001E+50</v>
      </c>
      <c r="D166" s="607">
        <v>281.16290689010589</v>
      </c>
      <c r="E166" s="610">
        <v>1.0000000000000001E+50</v>
      </c>
      <c r="F166" s="611">
        <v>1.0000000000000001E+50</v>
      </c>
      <c r="G166" s="610">
        <v>1.0000000000000001E+50</v>
      </c>
      <c r="H166" s="610">
        <v>1.0000000000000001E+50</v>
      </c>
      <c r="I166" s="610">
        <v>61.855798734471421</v>
      </c>
      <c r="J166" s="610">
        <v>1.0000000000000001E+50</v>
      </c>
      <c r="K166" s="610">
        <v>1.0000000000000001E+50</v>
      </c>
      <c r="L166" s="611">
        <v>6.1855359117701241</v>
      </c>
      <c r="M166" s="610">
        <v>1.0000000000000001E+50</v>
      </c>
      <c r="N166" s="611">
        <v>1.0000000000000001E+50</v>
      </c>
      <c r="O166" s="610">
        <v>1.0000000000000001E+50</v>
      </c>
      <c r="P166" s="610">
        <v>1.0000000000000001E+50</v>
      </c>
      <c r="Q166" s="610">
        <v>1.0000000000000001E+50</v>
      </c>
      <c r="R166" s="610">
        <v>1.0000000000000001E+50</v>
      </c>
      <c r="S166" s="610">
        <v>1.0000000000000001E+50</v>
      </c>
      <c r="T166" s="610">
        <v>1.0000000000000001E+50</v>
      </c>
      <c r="U166" s="610">
        <v>1.0000000000000001E+50</v>
      </c>
      <c r="V166" s="610">
        <v>6.8605183245990839E-2</v>
      </c>
      <c r="W166" s="610">
        <v>1.0000000000000001E+50</v>
      </c>
      <c r="X166" s="610">
        <v>1.0000000000000001E+50</v>
      </c>
      <c r="Y166" s="610">
        <v>1.0000000000000001E+50</v>
      </c>
      <c r="Z166" s="610">
        <v>1.0000000000000001E+50</v>
      </c>
      <c r="AA166" s="626">
        <v>1.0000000000000001E+50</v>
      </c>
      <c r="AB166" s="610">
        <v>4862.8813804992278</v>
      </c>
      <c r="AC166" s="626">
        <v>5.0000147014548214E-4</v>
      </c>
      <c r="AD166" s="626">
        <v>8.9021369567871098E-4</v>
      </c>
      <c r="AE166" s="620">
        <v>1.3902142244274092E-3</v>
      </c>
      <c r="AF166" s="627">
        <v>2.5368203550513286E-3</v>
      </c>
      <c r="AG166" s="601">
        <f>Decap_Selection!$E$23</f>
        <v>0.08</v>
      </c>
      <c r="AH166" s="602"/>
      <c r="AI166" s="602"/>
      <c r="AJ166" s="602"/>
    </row>
    <row r="167" spans="1:36" s="22" customFormat="1">
      <c r="A167" s="597">
        <f t="shared" ref="A167:A230" si="2">$A$35*A166</f>
        <v>13122.673669025789</v>
      </c>
      <c r="B167" s="607">
        <v>1.2960695468802084E-3</v>
      </c>
      <c r="C167" s="606">
        <v>1.0000000000000001E+50</v>
      </c>
      <c r="D167" s="607">
        <v>275.64990661943375</v>
      </c>
      <c r="E167" s="610">
        <v>1.0000000000000001E+50</v>
      </c>
      <c r="F167" s="611">
        <v>1.0000000000000001E+50</v>
      </c>
      <c r="G167" s="610">
        <v>1.0000000000000001E+50</v>
      </c>
      <c r="H167" s="610">
        <v>1.0000000000000001E+50</v>
      </c>
      <c r="I167" s="610">
        <v>60.642937859296595</v>
      </c>
      <c r="J167" s="610">
        <v>1.0000000000000001E+50</v>
      </c>
      <c r="K167" s="610">
        <v>1.0000000000000001E+50</v>
      </c>
      <c r="L167" s="611">
        <v>6.0642489450211201</v>
      </c>
      <c r="M167" s="610">
        <v>1.0000000000000001E+50</v>
      </c>
      <c r="N167" s="611">
        <v>1.0000000000000001E+50</v>
      </c>
      <c r="O167" s="610">
        <v>1.0000000000000001E+50</v>
      </c>
      <c r="P167" s="610">
        <v>1.0000000000000001E+50</v>
      </c>
      <c r="Q167" s="610">
        <v>1.0000000000000001E+50</v>
      </c>
      <c r="R167" s="610">
        <v>1.0000000000000001E+50</v>
      </c>
      <c r="S167" s="610">
        <v>1.0000000000000001E+50</v>
      </c>
      <c r="T167" s="610">
        <v>1.0000000000000001E+50</v>
      </c>
      <c r="U167" s="610">
        <v>1.0000000000000001E+50</v>
      </c>
      <c r="V167" s="610">
        <v>6.7513689331134455E-2</v>
      </c>
      <c r="W167" s="610">
        <v>1.0000000000000001E+50</v>
      </c>
      <c r="X167" s="610">
        <v>1.0000000000000001E+50</v>
      </c>
      <c r="Y167" s="610">
        <v>1.0000000000000001E+50</v>
      </c>
      <c r="Z167" s="610">
        <v>1.0000000000000001E+50</v>
      </c>
      <c r="AA167" s="626">
        <v>1.0000000000000001E+50</v>
      </c>
      <c r="AB167" s="610">
        <v>4767.530765195349</v>
      </c>
      <c r="AC167" s="626">
        <v>5.000015295392688E-4</v>
      </c>
      <c r="AD167" s="626">
        <v>8.9021369567871098E-4</v>
      </c>
      <c r="AE167" s="620">
        <v>1.3902142457888527E-3</v>
      </c>
      <c r="AF167" s="627">
        <v>2.5426023609091196E-3</v>
      </c>
      <c r="AG167" s="601">
        <f>Decap_Selection!$E$23</f>
        <v>0.08</v>
      </c>
      <c r="AH167" s="602"/>
      <c r="AI167" s="602"/>
      <c r="AJ167" s="602"/>
    </row>
    <row r="168" spans="1:36" s="22" customFormat="1">
      <c r="A168" s="597">
        <f t="shared" si="2"/>
        <v>13385.127142406305</v>
      </c>
      <c r="B168" s="607">
        <v>1.3066216130435083E-3</v>
      </c>
      <c r="C168" s="606">
        <v>1.0000000000000001E+50</v>
      </c>
      <c r="D168" s="607">
        <v>270.24500435135735</v>
      </c>
      <c r="E168" s="610">
        <v>1.0000000000000001E+50</v>
      </c>
      <c r="F168" s="611">
        <v>1.0000000000000001E+50</v>
      </c>
      <c r="G168" s="610">
        <v>1.0000000000000001E+50</v>
      </c>
      <c r="H168" s="610">
        <v>1.0000000000000001E+50</v>
      </c>
      <c r="I168" s="610">
        <v>59.453858528380344</v>
      </c>
      <c r="J168" s="610">
        <v>1.0000000000000001E+50</v>
      </c>
      <c r="K168" s="610">
        <v>1.0000000000000001E+50</v>
      </c>
      <c r="L168" s="611">
        <v>5.9453401151134653</v>
      </c>
      <c r="M168" s="610">
        <v>1.0000000000000001E+50</v>
      </c>
      <c r="N168" s="611">
        <v>1.0000000000000001E+50</v>
      </c>
      <c r="O168" s="610">
        <v>1.0000000000000001E+50</v>
      </c>
      <c r="P168" s="610">
        <v>1.0000000000000001E+50</v>
      </c>
      <c r="Q168" s="610">
        <v>1.0000000000000001E+50</v>
      </c>
      <c r="R168" s="610">
        <v>1.0000000000000001E+50</v>
      </c>
      <c r="S168" s="610">
        <v>1.0000000000000001E+50</v>
      </c>
      <c r="T168" s="610">
        <v>1.0000000000000001E+50</v>
      </c>
      <c r="U168" s="610">
        <v>1.0000000000000001E+50</v>
      </c>
      <c r="V168" s="610">
        <v>6.6447683730260998E-2</v>
      </c>
      <c r="W168" s="610">
        <v>1.0000000000000001E+50</v>
      </c>
      <c r="X168" s="610">
        <v>1.0000000000000001E+50</v>
      </c>
      <c r="Y168" s="610">
        <v>1.0000000000000001E+50</v>
      </c>
      <c r="Z168" s="610">
        <v>1.0000000000000001E+50</v>
      </c>
      <c r="AA168" s="626">
        <v>1.0000000000000001E+50</v>
      </c>
      <c r="AB168" s="610">
        <v>4674.0497697993887</v>
      </c>
      <c r="AC168" s="626">
        <v>5.0000159133255695E-4</v>
      </c>
      <c r="AD168" s="626">
        <v>8.9021369567871098E-4</v>
      </c>
      <c r="AE168" s="620">
        <v>1.3902142680132976E-3</v>
      </c>
      <c r="AF168" s="627">
        <v>2.5486064025704107E-3</v>
      </c>
      <c r="AG168" s="601">
        <f>Decap_Selection!$E$23</f>
        <v>0.08</v>
      </c>
      <c r="AH168" s="602"/>
      <c r="AI168" s="602"/>
      <c r="AJ168" s="602"/>
    </row>
    <row r="169" spans="1:36" s="22" customFormat="1">
      <c r="A169" s="597">
        <f t="shared" si="2"/>
        <v>13652.829685254432</v>
      </c>
      <c r="B169" s="607">
        <v>1.3175102827967548E-3</v>
      </c>
      <c r="C169" s="606">
        <v>1.0000000000000001E+50</v>
      </c>
      <c r="D169" s="607">
        <v>264.9460805163601</v>
      </c>
      <c r="E169" s="610">
        <v>1.0000000000000001E+50</v>
      </c>
      <c r="F169" s="611">
        <v>1.0000000000000001E+50</v>
      </c>
      <c r="G169" s="610">
        <v>1.0000000000000001E+50</v>
      </c>
      <c r="H169" s="610">
        <v>1.0000000000000001E+50</v>
      </c>
      <c r="I169" s="610">
        <v>58.288094436102661</v>
      </c>
      <c r="J169" s="610">
        <v>1.0000000000000001E+50</v>
      </c>
      <c r="K169" s="610">
        <v>1.0000000000000001E+50</v>
      </c>
      <c r="L169" s="611">
        <v>5.8287627911334807</v>
      </c>
      <c r="M169" s="610">
        <v>1.0000000000000001E+50</v>
      </c>
      <c r="N169" s="611">
        <v>1.0000000000000001E+50</v>
      </c>
      <c r="O169" s="610">
        <v>1.0000000000000001E+50</v>
      </c>
      <c r="P169" s="610">
        <v>1.0000000000000001E+50</v>
      </c>
      <c r="Q169" s="610">
        <v>1.0000000000000001E+50</v>
      </c>
      <c r="R169" s="610">
        <v>1.0000000000000001E+50</v>
      </c>
      <c r="S169" s="610">
        <v>1.0000000000000001E+50</v>
      </c>
      <c r="T169" s="610">
        <v>1.0000000000000001E+50</v>
      </c>
      <c r="U169" s="610">
        <v>1.0000000000000001E+50</v>
      </c>
      <c r="V169" s="610">
        <v>6.5406700105539381E-2</v>
      </c>
      <c r="W169" s="610">
        <v>1.0000000000000001E+50</v>
      </c>
      <c r="X169" s="610">
        <v>1.0000000000000001E+50</v>
      </c>
      <c r="Y169" s="610">
        <v>1.0000000000000001E+50</v>
      </c>
      <c r="Z169" s="610">
        <v>1.0000000000000001E+50</v>
      </c>
      <c r="AA169" s="626">
        <v>1.0000000000000001E+50</v>
      </c>
      <c r="AB169" s="610">
        <v>4582.4017350974682</v>
      </c>
      <c r="AC169" s="626">
        <v>5.0000165562228576E-4</v>
      </c>
      <c r="AD169" s="626">
        <v>8.9021369567871098E-4</v>
      </c>
      <c r="AE169" s="620">
        <v>1.3902142911356101E-3</v>
      </c>
      <c r="AF169" s="627">
        <v>2.5548405195841375E-3</v>
      </c>
      <c r="AG169" s="601">
        <f>Decap_Selection!$E$23</f>
        <v>0.08</v>
      </c>
      <c r="AH169" s="602"/>
      <c r="AI169" s="602"/>
      <c r="AJ169" s="602"/>
    </row>
    <row r="170" spans="1:36" s="22" customFormat="1">
      <c r="A170" s="597">
        <f t="shared" si="2"/>
        <v>13925.88627895952</v>
      </c>
      <c r="B170" s="607">
        <v>1.3287441485945676E-3</v>
      </c>
      <c r="C170" s="606">
        <v>1.0000000000000001E+50</v>
      </c>
      <c r="D170" s="607">
        <v>259.75105710509473</v>
      </c>
      <c r="E170" s="610">
        <v>1.0000000000000001E+50</v>
      </c>
      <c r="F170" s="611">
        <v>1.0000000000000001E+50</v>
      </c>
      <c r="G170" s="610">
        <v>1.0000000000000001E+50</v>
      </c>
      <c r="H170" s="610">
        <v>1.0000000000000001E+50</v>
      </c>
      <c r="I170" s="610">
        <v>57.145188420074454</v>
      </c>
      <c r="J170" s="610">
        <v>1.0000000000000001E+50</v>
      </c>
      <c r="K170" s="610">
        <v>1.0000000000000001E+50</v>
      </c>
      <c r="L170" s="611">
        <v>5.7144712564835363</v>
      </c>
      <c r="M170" s="610">
        <v>1.0000000000000001E+50</v>
      </c>
      <c r="N170" s="611">
        <v>1.0000000000000001E+50</v>
      </c>
      <c r="O170" s="610">
        <v>1.0000000000000001E+50</v>
      </c>
      <c r="P170" s="610">
        <v>1.0000000000000001E+50</v>
      </c>
      <c r="Q170" s="610">
        <v>1.0000000000000001E+50</v>
      </c>
      <c r="R170" s="610">
        <v>1.0000000000000001E+50</v>
      </c>
      <c r="S170" s="610">
        <v>1.0000000000000001E+50</v>
      </c>
      <c r="T170" s="610">
        <v>1.0000000000000001E+50</v>
      </c>
      <c r="U170" s="610">
        <v>1.0000000000000001E+50</v>
      </c>
      <c r="V170" s="610">
        <v>6.4390279978147016E-2</v>
      </c>
      <c r="W170" s="610">
        <v>1.0000000000000001E+50</v>
      </c>
      <c r="X170" s="610">
        <v>1.0000000000000001E+50</v>
      </c>
      <c r="Y170" s="610">
        <v>1.0000000000000001E+50</v>
      </c>
      <c r="Z170" s="610">
        <v>1.0000000000000001E+50</v>
      </c>
      <c r="AA170" s="626">
        <v>1.0000000000000001E+50</v>
      </c>
      <c r="AB170" s="610">
        <v>4492.5507206838238</v>
      </c>
      <c r="AC170" s="626">
        <v>5.0000172250931087E-4</v>
      </c>
      <c r="AD170" s="626">
        <v>8.9021369567871098E-4</v>
      </c>
      <c r="AE170" s="620">
        <v>1.3902143151920633E-3</v>
      </c>
      <c r="AF170" s="627">
        <v>2.5613130041436979E-3</v>
      </c>
      <c r="AG170" s="601">
        <f>Decap_Selection!$E$23</f>
        <v>0.08</v>
      </c>
      <c r="AH170" s="602"/>
      <c r="AI170" s="602"/>
      <c r="AJ170" s="602"/>
    </row>
    <row r="171" spans="1:36" s="22" customFormat="1">
      <c r="A171" s="597">
        <f t="shared" si="2"/>
        <v>14204.404004538712</v>
      </c>
      <c r="B171" s="607">
        <v>1.3403319280410522E-3</v>
      </c>
      <c r="C171" s="606">
        <v>1.0000000000000001E+50</v>
      </c>
      <c r="D171" s="607">
        <v>254.65789685347835</v>
      </c>
      <c r="E171" s="610">
        <v>1.0000000000000001E+50</v>
      </c>
      <c r="F171" s="611">
        <v>1.0000000000000001E+50</v>
      </c>
      <c r="G171" s="610">
        <v>1.0000000000000001E+50</v>
      </c>
      <c r="H171" s="610">
        <v>1.0000000000000001E+50</v>
      </c>
      <c r="I171" s="610">
        <v>56.024692281858037</v>
      </c>
      <c r="J171" s="610">
        <v>1.0000000000000001E+50</v>
      </c>
      <c r="K171" s="610">
        <v>1.0000000000000001E+50</v>
      </c>
      <c r="L171" s="611">
        <v>5.6024206909539762</v>
      </c>
      <c r="M171" s="610">
        <v>1.0000000000000001E+50</v>
      </c>
      <c r="N171" s="611">
        <v>1.0000000000000001E+50</v>
      </c>
      <c r="O171" s="610">
        <v>1.0000000000000001E+50</v>
      </c>
      <c r="P171" s="610">
        <v>1.0000000000000001E+50</v>
      </c>
      <c r="Q171" s="610">
        <v>1.0000000000000001E+50</v>
      </c>
      <c r="R171" s="610">
        <v>1.0000000000000001E+50</v>
      </c>
      <c r="S171" s="610">
        <v>1.0000000000000001E+50</v>
      </c>
      <c r="T171" s="610">
        <v>1.0000000000000001E+50</v>
      </c>
      <c r="U171" s="610">
        <v>1.0000000000000001E+50</v>
      </c>
      <c r="V171" s="610">
        <v>6.339797250257749E-2</v>
      </c>
      <c r="W171" s="610">
        <v>1.0000000000000001E+50</v>
      </c>
      <c r="X171" s="610">
        <v>1.0000000000000001E+50</v>
      </c>
      <c r="Y171" s="610">
        <v>1.0000000000000001E+50</v>
      </c>
      <c r="Z171" s="610">
        <v>1.0000000000000001E+50</v>
      </c>
      <c r="AA171" s="626">
        <v>1.0000000000000001E+50</v>
      </c>
      <c r="AB171" s="610">
        <v>4404.4614908665226</v>
      </c>
      <c r="AC171" s="626">
        <v>5.0000179209856233E-4</v>
      </c>
      <c r="AD171" s="626">
        <v>8.9021369567871098E-4</v>
      </c>
      <c r="AE171" s="620">
        <v>1.3902143402203971E-3</v>
      </c>
      <c r="AF171" s="627">
        <v>2.5680324061072447E-3</v>
      </c>
      <c r="AG171" s="601">
        <f>Decap_Selection!$E$23</f>
        <v>0.08</v>
      </c>
      <c r="AH171" s="602"/>
      <c r="AI171" s="602"/>
      <c r="AJ171" s="602"/>
    </row>
    <row r="172" spans="1:36" s="22" customFormat="1">
      <c r="A172" s="597">
        <f t="shared" si="2"/>
        <v>14488.492084629486</v>
      </c>
      <c r="B172" s="607">
        <v>1.3522824632044243E-3</v>
      </c>
      <c r="C172" s="606">
        <v>1.0000000000000001E+50</v>
      </c>
      <c r="D172" s="607">
        <v>249.66460244376529</v>
      </c>
      <c r="E172" s="610">
        <v>1.0000000000000001E+50</v>
      </c>
      <c r="F172" s="611">
        <v>1.0000000000000001E+50</v>
      </c>
      <c r="G172" s="610">
        <v>1.0000000000000001E+50</v>
      </c>
      <c r="H172" s="610">
        <v>1.0000000000000001E+50</v>
      </c>
      <c r="I172" s="610">
        <v>54.926166611203151</v>
      </c>
      <c r="J172" s="610">
        <v>1.0000000000000001E+50</v>
      </c>
      <c r="K172" s="610">
        <v>1.0000000000000001E+50</v>
      </c>
      <c r="L172" s="611">
        <v>5.4925671531465667</v>
      </c>
      <c r="M172" s="610">
        <v>1.0000000000000001E+50</v>
      </c>
      <c r="N172" s="611">
        <v>1.0000000000000001E+50</v>
      </c>
      <c r="O172" s="610">
        <v>1.0000000000000001E+50</v>
      </c>
      <c r="P172" s="610">
        <v>1.0000000000000001E+50</v>
      </c>
      <c r="Q172" s="610">
        <v>1.0000000000000001E+50</v>
      </c>
      <c r="R172" s="610">
        <v>1.0000000000000001E+50</v>
      </c>
      <c r="S172" s="610">
        <v>1.0000000000000001E+50</v>
      </c>
      <c r="T172" s="610">
        <v>1.0000000000000001E+50</v>
      </c>
      <c r="U172" s="610">
        <v>1.0000000000000001E+50</v>
      </c>
      <c r="V172" s="610">
        <v>6.2429334245509879E-2</v>
      </c>
      <c r="W172" s="610">
        <v>1.0000000000000001E+50</v>
      </c>
      <c r="X172" s="610">
        <v>1.0000000000000001E+50</v>
      </c>
      <c r="Y172" s="610">
        <v>1.0000000000000001E+50</v>
      </c>
      <c r="Z172" s="610">
        <v>1.0000000000000001E+50</v>
      </c>
      <c r="AA172" s="626">
        <v>1.0000000000000001E+50</v>
      </c>
      <c r="AB172" s="610">
        <v>4318.0995008495629</v>
      </c>
      <c r="AC172" s="626">
        <v>5.0000186449920933E-4</v>
      </c>
      <c r="AD172" s="626">
        <v>8.9021369567871098E-4</v>
      </c>
      <c r="AE172" s="620">
        <v>1.3902143662598749E-3</v>
      </c>
      <c r="AF172" s="627">
        <v>2.5750075379021597E-3</v>
      </c>
      <c r="AG172" s="601">
        <f>Decap_Selection!$E$23</f>
        <v>0.08</v>
      </c>
      <c r="AH172" s="602"/>
      <c r="AI172" s="602"/>
      <c r="AJ172" s="602"/>
    </row>
    <row r="173" spans="1:36" s="22" customFormat="1">
      <c r="A173" s="597">
        <f t="shared" si="2"/>
        <v>14778.261926322077</v>
      </c>
      <c r="B173" s="607">
        <v>1.3646047199998795E-3</v>
      </c>
      <c r="C173" s="606">
        <v>1.0000000000000001E+50</v>
      </c>
      <c r="D173" s="607">
        <v>244.76921572128504</v>
      </c>
      <c r="E173" s="610">
        <v>1.0000000000000001E+50</v>
      </c>
      <c r="F173" s="611">
        <v>1.0000000000000001E+50</v>
      </c>
      <c r="G173" s="610">
        <v>1.0000000000000001E+50</v>
      </c>
      <c r="H173" s="610">
        <v>1.0000000000000001E+50</v>
      </c>
      <c r="I173" s="610">
        <v>53.849180613729125</v>
      </c>
      <c r="J173" s="610">
        <v>1.0000000000000001E+50</v>
      </c>
      <c r="K173" s="610">
        <v>1.0000000000000001E+50</v>
      </c>
      <c r="L173" s="611">
        <v>5.3848675632425724</v>
      </c>
      <c r="M173" s="610">
        <v>1.0000000000000001E+50</v>
      </c>
      <c r="N173" s="611">
        <v>1.0000000000000001E+50</v>
      </c>
      <c r="O173" s="610">
        <v>1.0000000000000001E+50</v>
      </c>
      <c r="P173" s="610">
        <v>1.0000000000000001E+50</v>
      </c>
      <c r="Q173" s="610">
        <v>1.0000000000000001E+50</v>
      </c>
      <c r="R173" s="610">
        <v>1.0000000000000001E+50</v>
      </c>
      <c r="S173" s="610">
        <v>1.0000000000000001E+50</v>
      </c>
      <c r="T173" s="610">
        <v>1.0000000000000001E+50</v>
      </c>
      <c r="U173" s="610">
        <v>1.0000000000000001E+50</v>
      </c>
      <c r="V173" s="610">
        <v>6.1483928969395467E-2</v>
      </c>
      <c r="W173" s="610">
        <v>1.0000000000000001E+50</v>
      </c>
      <c r="X173" s="610">
        <v>1.0000000000000001E+50</v>
      </c>
      <c r="Y173" s="610">
        <v>1.0000000000000001E+50</v>
      </c>
      <c r="Z173" s="610">
        <v>1.0000000000000001E+50</v>
      </c>
      <c r="AA173" s="626">
        <v>1.0000000000000001E+50</v>
      </c>
      <c r="AB173" s="610">
        <v>4233.4308831858771</v>
      </c>
      <c r="AC173" s="626">
        <v>5.0000193982483127E-4</v>
      </c>
      <c r="AD173" s="626">
        <v>8.9021369567871098E-4</v>
      </c>
      <c r="AE173" s="620">
        <v>1.390214393351347E-3</v>
      </c>
      <c r="AF173" s="627">
        <v>2.5822474792960948E-3</v>
      </c>
      <c r="AG173" s="601">
        <f>Decap_Selection!$E$23</f>
        <v>0.08</v>
      </c>
      <c r="AH173" s="602"/>
      <c r="AI173" s="602"/>
      <c r="AJ173" s="602"/>
    </row>
    <row r="174" spans="1:36" s="22" customFormat="1">
      <c r="A174" s="597">
        <f t="shared" si="2"/>
        <v>15073.827164848519</v>
      </c>
      <c r="B174" s="607">
        <v>1.3773077876555141E-3</v>
      </c>
      <c r="C174" s="606">
        <v>1.0000000000000001E+50</v>
      </c>
      <c r="D174" s="607">
        <v>239.96981692653875</v>
      </c>
      <c r="E174" s="610">
        <v>1.0000000000000001E+50</v>
      </c>
      <c r="F174" s="611">
        <v>1.0000000000000001E+50</v>
      </c>
      <c r="G174" s="610">
        <v>1.0000000000000001E+50</v>
      </c>
      <c r="H174" s="610">
        <v>1.0000000000000001E+50</v>
      </c>
      <c r="I174" s="610">
        <v>52.793311941985984</v>
      </c>
      <c r="J174" s="610">
        <v>1.0000000000000001E+50</v>
      </c>
      <c r="K174" s="610">
        <v>1.0000000000000001E+50</v>
      </c>
      <c r="L174" s="611">
        <v>5.2792796861087128</v>
      </c>
      <c r="M174" s="610">
        <v>1.0000000000000001E+50</v>
      </c>
      <c r="N174" s="611">
        <v>1.0000000000000001E+50</v>
      </c>
      <c r="O174" s="610">
        <v>1.0000000000000001E+50</v>
      </c>
      <c r="P174" s="610">
        <v>1.0000000000000001E+50</v>
      </c>
      <c r="Q174" s="610">
        <v>1.0000000000000001E+50</v>
      </c>
      <c r="R174" s="610">
        <v>1.0000000000000001E+50</v>
      </c>
      <c r="S174" s="610">
        <v>1.0000000000000001E+50</v>
      </c>
      <c r="T174" s="610">
        <v>1.0000000000000001E+50</v>
      </c>
      <c r="U174" s="610">
        <v>1.0000000000000001E+50</v>
      </c>
      <c r="V174" s="610">
        <v>6.056132742092675E-2</v>
      </c>
      <c r="W174" s="610">
        <v>1.0000000000000001E+50</v>
      </c>
      <c r="X174" s="610">
        <v>1.0000000000000001E+50</v>
      </c>
      <c r="Y174" s="610">
        <v>1.0000000000000001E+50</v>
      </c>
      <c r="Z174" s="610">
        <v>1.0000000000000001E+50</v>
      </c>
      <c r="AA174" s="626">
        <v>1.0000000000000001E+50</v>
      </c>
      <c r="AB174" s="610">
        <v>4150.4224344959885</v>
      </c>
      <c r="AC174" s="626">
        <v>5.0000201819359619E-4</v>
      </c>
      <c r="AD174" s="626">
        <v>8.9021369567871098E-4</v>
      </c>
      <c r="AE174" s="620">
        <v>1.3902144215373142E-3</v>
      </c>
      <c r="AF174" s="627">
        <v>2.5897615820165451E-3</v>
      </c>
      <c r="AG174" s="601">
        <f>Decap_Selection!$E$23</f>
        <v>0.08</v>
      </c>
      <c r="AH174" s="602"/>
      <c r="AI174" s="602"/>
      <c r="AJ174" s="602"/>
    </row>
    <row r="175" spans="1:36" s="22" customFormat="1">
      <c r="A175" s="597">
        <f t="shared" si="2"/>
        <v>15375.30370814549</v>
      </c>
      <c r="B175" s="607">
        <v>1.3904008782760324E-3</v>
      </c>
      <c r="C175" s="606">
        <v>1.0000000000000001E+50</v>
      </c>
      <c r="D175" s="607">
        <v>235.26452394235187</v>
      </c>
      <c r="E175" s="610">
        <v>1.0000000000000001E+50</v>
      </c>
      <c r="F175" s="611">
        <v>1.0000000000000001E+50</v>
      </c>
      <c r="G175" s="610">
        <v>1.0000000000000001E+50</v>
      </c>
      <c r="H175" s="610">
        <v>1.0000000000000001E+50</v>
      </c>
      <c r="I175" s="610">
        <v>51.758146529827975</v>
      </c>
      <c r="J175" s="610">
        <v>1.0000000000000001E+50</v>
      </c>
      <c r="K175" s="610">
        <v>1.0000000000000001E+50</v>
      </c>
      <c r="L175" s="611">
        <v>5.1757621147343595</v>
      </c>
      <c r="M175" s="610">
        <v>1.0000000000000001E+50</v>
      </c>
      <c r="N175" s="611">
        <v>1.0000000000000001E+50</v>
      </c>
      <c r="O175" s="610">
        <v>1.0000000000000001E+50</v>
      </c>
      <c r="P175" s="610">
        <v>1.0000000000000001E+50</v>
      </c>
      <c r="Q175" s="610">
        <v>1.0000000000000001E+50</v>
      </c>
      <c r="R175" s="610">
        <v>1.0000000000000001E+50</v>
      </c>
      <c r="S175" s="610">
        <v>1.0000000000000001E+50</v>
      </c>
      <c r="T175" s="610">
        <v>1.0000000000000001E+50</v>
      </c>
      <c r="U175" s="610">
        <v>1.0000000000000001E+50</v>
      </c>
      <c r="V175" s="610">
        <v>5.966110712456206E-2</v>
      </c>
      <c r="W175" s="610">
        <v>1.0000000000000001E+50</v>
      </c>
      <c r="X175" s="610">
        <v>1.0000000000000001E+50</v>
      </c>
      <c r="Y175" s="610">
        <v>1.0000000000000001E+50</v>
      </c>
      <c r="Z175" s="610">
        <v>1.0000000000000001E+50</v>
      </c>
      <c r="AA175" s="626">
        <v>1.0000000000000001E+50</v>
      </c>
      <c r="AB175" s="610">
        <v>4069.0416024470805</v>
      </c>
      <c r="AC175" s="626">
        <v>5.0000209972844635E-4</v>
      </c>
      <c r="AD175" s="626">
        <v>8.9021369567871098E-4</v>
      </c>
      <c r="AE175" s="620">
        <v>1.3902144508619936E-3</v>
      </c>
      <c r="AF175" s="627">
        <v>2.5975594742005275E-3</v>
      </c>
      <c r="AG175" s="601">
        <f>Decap_Selection!$E$23</f>
        <v>0.08</v>
      </c>
      <c r="AH175" s="602"/>
      <c r="AI175" s="602"/>
      <c r="AJ175" s="602"/>
    </row>
    <row r="176" spans="1:36" s="22" customFormat="1">
      <c r="A176" s="597">
        <f t="shared" si="2"/>
        <v>15682.809782308399</v>
      </c>
      <c r="B176" s="607">
        <v>1.4038933265188337E-3</v>
      </c>
      <c r="C176" s="606">
        <v>1.0000000000000001E+50</v>
      </c>
      <c r="D176" s="607">
        <v>230.65149155578939</v>
      </c>
      <c r="E176" s="610">
        <v>1.0000000000000001E+50</v>
      </c>
      <c r="F176" s="611">
        <v>1.0000000000000001E+50</v>
      </c>
      <c r="G176" s="610">
        <v>1.0000000000000001E+50</v>
      </c>
      <c r="H176" s="610">
        <v>1.0000000000000001E+50</v>
      </c>
      <c r="I176" s="610">
        <v>50.7432784300346</v>
      </c>
      <c r="J176" s="610">
        <v>1.0000000000000001E+50</v>
      </c>
      <c r="K176" s="610">
        <v>1.0000000000000001E+50</v>
      </c>
      <c r="L176" s="611">
        <v>5.0742742539935</v>
      </c>
      <c r="M176" s="610">
        <v>1.0000000000000001E+50</v>
      </c>
      <c r="N176" s="611">
        <v>1.0000000000000001E+50</v>
      </c>
      <c r="O176" s="610">
        <v>1.0000000000000001E+50</v>
      </c>
      <c r="P176" s="610">
        <v>1.0000000000000001E+50</v>
      </c>
      <c r="Q176" s="610">
        <v>1.0000000000000001E+50</v>
      </c>
      <c r="R176" s="610">
        <v>1.0000000000000001E+50</v>
      </c>
      <c r="S176" s="610">
        <v>1.0000000000000001E+50</v>
      </c>
      <c r="T176" s="610">
        <v>1.0000000000000001E+50</v>
      </c>
      <c r="U176" s="610">
        <v>1.0000000000000001E+50</v>
      </c>
      <c r="V176" s="610">
        <v>5.8782852181284734E-2</v>
      </c>
      <c r="W176" s="610">
        <v>1.0000000000000001E+50</v>
      </c>
      <c r="X176" s="610">
        <v>1.0000000000000001E+50</v>
      </c>
      <c r="Y176" s="610">
        <v>1.0000000000000001E+50</v>
      </c>
      <c r="Z176" s="610">
        <v>1.0000000000000001E+50</v>
      </c>
      <c r="AA176" s="626">
        <v>1.0000000000000001E+50</v>
      </c>
      <c r="AB176" s="610">
        <v>3989.2564729873675</v>
      </c>
      <c r="AC176" s="626">
        <v>5.0000218455729028E-4</v>
      </c>
      <c r="AD176" s="626">
        <v>8.9021369567871098E-4</v>
      </c>
      <c r="AE176" s="620">
        <v>1.3902144813713899E-3</v>
      </c>
      <c r="AF176" s="627">
        <v>2.6056510646556984E-3</v>
      </c>
      <c r="AG176" s="601">
        <f>Decap_Selection!$E$23</f>
        <v>0.08</v>
      </c>
      <c r="AH176" s="602"/>
      <c r="AI176" s="602"/>
      <c r="AJ176" s="602"/>
    </row>
    <row r="177" spans="1:36" s="22" customFormat="1">
      <c r="A177" s="597">
        <f t="shared" si="2"/>
        <v>15996.465977954567</v>
      </c>
      <c r="B177" s="607">
        <v>1.4177945893967786E-3</v>
      </c>
      <c r="C177" s="606">
        <v>1.0000000000000001E+50</v>
      </c>
      <c r="D177" s="607">
        <v>226.12891073454298</v>
      </c>
      <c r="E177" s="610">
        <v>1.0000000000000001E+50</v>
      </c>
      <c r="F177" s="611">
        <v>1.0000000000000001E+50</v>
      </c>
      <c r="G177" s="610">
        <v>1.0000000000000001E+50</v>
      </c>
      <c r="H177" s="610">
        <v>1.0000000000000001E+50</v>
      </c>
      <c r="I177" s="610">
        <v>49.748309655115762</v>
      </c>
      <c r="J177" s="610">
        <v>1.0000000000000001E+50</v>
      </c>
      <c r="K177" s="610">
        <v>1.0000000000000001E+50</v>
      </c>
      <c r="L177" s="611">
        <v>4.9747763047250739</v>
      </c>
      <c r="M177" s="610">
        <v>1.0000000000000001E+50</v>
      </c>
      <c r="N177" s="611">
        <v>1.0000000000000001E+50</v>
      </c>
      <c r="O177" s="610">
        <v>1.0000000000000001E+50</v>
      </c>
      <c r="P177" s="610">
        <v>1.0000000000000001E+50</v>
      </c>
      <c r="Q177" s="610">
        <v>1.0000000000000001E+50</v>
      </c>
      <c r="R177" s="610">
        <v>1.0000000000000001E+50</v>
      </c>
      <c r="S177" s="610">
        <v>1.0000000000000001E+50</v>
      </c>
      <c r="T177" s="610">
        <v>1.0000000000000001E+50</v>
      </c>
      <c r="U177" s="610">
        <v>1.0000000000000001E+50</v>
      </c>
      <c r="V177" s="610">
        <v>5.7926153072782691E-2</v>
      </c>
      <c r="W177" s="610">
        <v>1.0000000000000001E+50</v>
      </c>
      <c r="X177" s="610">
        <v>1.0000000000000001E+50</v>
      </c>
      <c r="Y177" s="610">
        <v>1.0000000000000001E+50</v>
      </c>
      <c r="Z177" s="610">
        <v>1.0000000000000001E+50</v>
      </c>
      <c r="AA177" s="626">
        <v>1.0000000000000001E+50</v>
      </c>
      <c r="AB177" s="610">
        <v>3911.0357578307867</v>
      </c>
      <c r="AC177" s="626">
        <v>5.0000227281320414E-4</v>
      </c>
      <c r="AD177" s="626">
        <v>8.9021369567871098E-4</v>
      </c>
      <c r="AE177" s="620">
        <v>1.3902145131133648E-3</v>
      </c>
      <c r="AF177" s="627">
        <v>2.6140465469140957E-3</v>
      </c>
      <c r="AG177" s="601">
        <f>Decap_Selection!$E$23</f>
        <v>0.08</v>
      </c>
      <c r="AH177" s="602"/>
      <c r="AI177" s="602"/>
      <c r="AJ177" s="602"/>
    </row>
    <row r="178" spans="1:36" s="22" customFormat="1">
      <c r="A178" s="597">
        <f t="shared" si="2"/>
        <v>16316.395297513658</v>
      </c>
      <c r="B178" s="607">
        <v>1.4321142462215715E-3</v>
      </c>
      <c r="C178" s="606">
        <v>1.0000000000000001E+50</v>
      </c>
      <c r="D178" s="607">
        <v>221.69500791750613</v>
      </c>
      <c r="E178" s="610">
        <v>1.0000000000000001E+50</v>
      </c>
      <c r="F178" s="611">
        <v>1.0000000000000001E+50</v>
      </c>
      <c r="G178" s="610">
        <v>1.0000000000000001E+50</v>
      </c>
      <c r="H178" s="610">
        <v>1.0000000000000001E+50</v>
      </c>
      <c r="I178" s="610">
        <v>48.772850021238156</v>
      </c>
      <c r="J178" s="610">
        <v>1.0000000000000001E+50</v>
      </c>
      <c r="K178" s="610">
        <v>1.0000000000000001E+50</v>
      </c>
      <c r="L178" s="611">
        <v>4.8772292481254631</v>
      </c>
      <c r="M178" s="610">
        <v>1.0000000000000001E+50</v>
      </c>
      <c r="N178" s="611">
        <v>1.0000000000000001E+50</v>
      </c>
      <c r="O178" s="610">
        <v>1.0000000000000001E+50</v>
      </c>
      <c r="P178" s="610">
        <v>1.0000000000000001E+50</v>
      </c>
      <c r="Q178" s="610">
        <v>1.0000000000000001E+50</v>
      </c>
      <c r="R178" s="610">
        <v>1.0000000000000001E+50</v>
      </c>
      <c r="S178" s="610">
        <v>1.0000000000000001E+50</v>
      </c>
      <c r="T178" s="610">
        <v>1.0000000000000001E+50</v>
      </c>
      <c r="U178" s="610">
        <v>1.0000000000000001E+50</v>
      </c>
      <c r="V178" s="610">
        <v>5.7090606471236933E-2</v>
      </c>
      <c r="W178" s="610">
        <v>1.0000000000000001E+50</v>
      </c>
      <c r="X178" s="610">
        <v>1.0000000000000001E+50</v>
      </c>
      <c r="Y178" s="610">
        <v>1.0000000000000001E+50</v>
      </c>
      <c r="Z178" s="610">
        <v>1.0000000000000001E+50</v>
      </c>
      <c r="AA178" s="626">
        <v>1.0000000000000001E+50</v>
      </c>
      <c r="AB178" s="610">
        <v>3834.3487821870804</v>
      </c>
      <c r="AC178" s="626">
        <v>5.0000236463464056E-4</v>
      </c>
      <c r="AD178" s="626">
        <v>8.9021369567871098E-4</v>
      </c>
      <c r="AE178" s="620">
        <v>1.3902145461377146E-3</v>
      </c>
      <c r="AF178" s="627">
        <v>2.6227564030596538E-3</v>
      </c>
      <c r="AG178" s="601">
        <f>Decap_Selection!$E$23</f>
        <v>0.08</v>
      </c>
      <c r="AH178" s="602"/>
      <c r="AI178" s="602"/>
      <c r="AJ178" s="602"/>
    </row>
    <row r="179" spans="1:36" s="22" customFormat="1">
      <c r="A179" s="597">
        <f t="shared" si="2"/>
        <v>16642.723203463931</v>
      </c>
      <c r="B179" s="607">
        <v>1.4468619987012246E-3</v>
      </c>
      <c r="C179" s="606">
        <v>1.0000000000000001E+50</v>
      </c>
      <c r="D179" s="607">
        <v>217.34804431926048</v>
      </c>
      <c r="E179" s="610">
        <v>1.0000000000000001E+50</v>
      </c>
      <c r="F179" s="611">
        <v>1.0000000000000001E+50</v>
      </c>
      <c r="G179" s="610">
        <v>1.0000000000000001E+50</v>
      </c>
      <c r="H179" s="610">
        <v>1.0000000000000001E+50</v>
      </c>
      <c r="I179" s="610">
        <v>47.816516995212041</v>
      </c>
      <c r="J179" s="610">
        <v>1.0000000000000001E+50</v>
      </c>
      <c r="K179" s="610">
        <v>1.0000000000000001E+50</v>
      </c>
      <c r="L179" s="611">
        <v>4.781594830447002</v>
      </c>
      <c r="M179" s="610">
        <v>1.0000000000000001E+50</v>
      </c>
      <c r="N179" s="611">
        <v>1.0000000000000001E+50</v>
      </c>
      <c r="O179" s="610">
        <v>1.0000000000000001E+50</v>
      </c>
      <c r="P179" s="610">
        <v>1.0000000000000001E+50</v>
      </c>
      <c r="Q179" s="610">
        <v>1.0000000000000001E+50</v>
      </c>
      <c r="R179" s="610">
        <v>1.0000000000000001E+50</v>
      </c>
      <c r="S179" s="610">
        <v>1.0000000000000001E+50</v>
      </c>
      <c r="T179" s="610">
        <v>1.0000000000000001E+50</v>
      </c>
      <c r="U179" s="610">
        <v>1.0000000000000001E+50</v>
      </c>
      <c r="V179" s="610">
        <v>5.6275815054909854E-2</v>
      </c>
      <c r="W179" s="610">
        <v>1.0000000000000001E+50</v>
      </c>
      <c r="X179" s="610">
        <v>1.0000000000000001E+50</v>
      </c>
      <c r="Y179" s="610">
        <v>1.0000000000000001E+50</v>
      </c>
      <c r="Z179" s="610">
        <v>1.0000000000000001E+50</v>
      </c>
      <c r="AA179" s="626">
        <v>1.0000000000000001E+50</v>
      </c>
      <c r="AB179" s="610">
        <v>3759.1654727324658</v>
      </c>
      <c r="AC179" s="626">
        <v>5.0000246016564489E-4</v>
      </c>
      <c r="AD179" s="626">
        <v>8.9021369567871098E-4</v>
      </c>
      <c r="AE179" s="620">
        <v>1.3902145804962475E-3</v>
      </c>
      <c r="AF179" s="627">
        <v>2.631791407310785E-3</v>
      </c>
      <c r="AG179" s="601">
        <f>Decap_Selection!$E$23</f>
        <v>0.08</v>
      </c>
      <c r="AH179" s="602"/>
      <c r="AI179" s="602"/>
      <c r="AJ179" s="602"/>
    </row>
    <row r="180" spans="1:36" s="22" customFormat="1">
      <c r="A180" s="597">
        <f t="shared" si="2"/>
        <v>16975.577667533209</v>
      </c>
      <c r="B180" s="607">
        <v>1.4620476712044811E-3</v>
      </c>
      <c r="C180" s="606">
        <v>1.0000000000000001E+50</v>
      </c>
      <c r="D180" s="607">
        <v>213.08631524819887</v>
      </c>
      <c r="E180" s="610">
        <v>1.0000000000000001E+50</v>
      </c>
      <c r="F180" s="611">
        <v>1.0000000000000001E+50</v>
      </c>
      <c r="G180" s="610">
        <v>1.0000000000000001E+50</v>
      </c>
      <c r="H180" s="610">
        <v>1.0000000000000001E+50</v>
      </c>
      <c r="I180" s="610">
        <v>46.878935544478175</v>
      </c>
      <c r="J180" s="610">
        <v>1.0000000000000001E+50</v>
      </c>
      <c r="K180" s="610">
        <v>1.0000000000000001E+50</v>
      </c>
      <c r="L180" s="611">
        <v>4.6878355479965004</v>
      </c>
      <c r="M180" s="610">
        <v>1.0000000000000001E+50</v>
      </c>
      <c r="N180" s="611">
        <v>1.0000000000000001E+50</v>
      </c>
      <c r="O180" s="610">
        <v>1.0000000000000001E+50</v>
      </c>
      <c r="P180" s="610">
        <v>1.0000000000000001E+50</v>
      </c>
      <c r="Q180" s="610">
        <v>1.0000000000000001E+50</v>
      </c>
      <c r="R180" s="610">
        <v>1.0000000000000001E+50</v>
      </c>
      <c r="S180" s="610">
        <v>1.0000000000000001E+50</v>
      </c>
      <c r="T180" s="610">
        <v>1.0000000000000001E+50</v>
      </c>
      <c r="U180" s="610">
        <v>1.0000000000000001E+50</v>
      </c>
      <c r="V180" s="610">
        <v>5.5481387329725095E-2</v>
      </c>
      <c r="W180" s="610">
        <v>1.0000000000000001E+50</v>
      </c>
      <c r="X180" s="610">
        <v>1.0000000000000001E+50</v>
      </c>
      <c r="Y180" s="610">
        <v>1.0000000000000001E+50</v>
      </c>
      <c r="Z180" s="610">
        <v>1.0000000000000001E+50</v>
      </c>
      <c r="AA180" s="626">
        <v>1.0000000000000001E+50</v>
      </c>
      <c r="AB180" s="610">
        <v>3685.4563458161792</v>
      </c>
      <c r="AC180" s="626">
        <v>5.0000255955608261E-4</v>
      </c>
      <c r="AD180" s="626">
        <v>8.9021369567871098E-4</v>
      </c>
      <c r="AE180" s="620">
        <v>1.3902146162428641E-3</v>
      </c>
      <c r="AF180" s="627">
        <v>2.641162629339566E-3</v>
      </c>
      <c r="AG180" s="601">
        <f>Decap_Selection!$E$23</f>
        <v>0.08</v>
      </c>
      <c r="AH180" s="602"/>
      <c r="AI180" s="602"/>
      <c r="AJ180" s="602"/>
    </row>
    <row r="181" spans="1:36" s="22" customFormat="1">
      <c r="A181" s="597">
        <f t="shared" si="2"/>
        <v>17315.089220883874</v>
      </c>
      <c r="B181" s="607">
        <v>1.477681211204424E-3</v>
      </c>
      <c r="C181" s="606">
        <v>1.0000000000000001E+50</v>
      </c>
      <c r="D181" s="607">
        <v>208.90814943801891</v>
      </c>
      <c r="E181" s="610">
        <v>1.0000000000000001E+50</v>
      </c>
      <c r="F181" s="611">
        <v>1.0000000000000001E+50</v>
      </c>
      <c r="G181" s="610">
        <v>1.0000000000000001E+50</v>
      </c>
      <c r="H181" s="610">
        <v>1.0000000000000001E+50</v>
      </c>
      <c r="I181" s="610">
        <v>45.959737990036281</v>
      </c>
      <c r="J181" s="610">
        <v>1.0000000000000001E+50</v>
      </c>
      <c r="K181" s="610">
        <v>1.0000000000000001E+50</v>
      </c>
      <c r="L181" s="611">
        <v>4.5959146324279221</v>
      </c>
      <c r="M181" s="610">
        <v>1.0000000000000001E+50</v>
      </c>
      <c r="N181" s="611">
        <v>1.0000000000000001E+50</v>
      </c>
      <c r="O181" s="610">
        <v>1.0000000000000001E+50</v>
      </c>
      <c r="P181" s="610">
        <v>1.0000000000000001E+50</v>
      </c>
      <c r="Q181" s="610">
        <v>1.0000000000000001E+50</v>
      </c>
      <c r="R181" s="610">
        <v>1.0000000000000001E+50</v>
      </c>
      <c r="S181" s="610">
        <v>1.0000000000000001E+50</v>
      </c>
      <c r="T181" s="610">
        <v>1.0000000000000001E+50</v>
      </c>
      <c r="U181" s="610">
        <v>1.0000000000000001E+50</v>
      </c>
      <c r="V181" s="610">
        <v>5.4706937457028197E-2</v>
      </c>
      <c r="W181" s="610">
        <v>1.0000000000000001E+50</v>
      </c>
      <c r="X181" s="610">
        <v>1.0000000000000001E+50</v>
      </c>
      <c r="Y181" s="610">
        <v>1.0000000000000001E+50</v>
      </c>
      <c r="Z181" s="610">
        <v>1.0000000000000001E+50</v>
      </c>
      <c r="AA181" s="626">
        <v>1.0000000000000001E+50</v>
      </c>
      <c r="AB181" s="610">
        <v>3613.1924958982513</v>
      </c>
      <c r="AC181" s="626">
        <v>5.0000266296187294E-4</v>
      </c>
      <c r="AD181" s="626">
        <v>8.9021369567871098E-4</v>
      </c>
      <c r="AE181" s="620">
        <v>1.390214653433643E-3</v>
      </c>
      <c r="AF181" s="627">
        <v>2.6508814373094728E-3</v>
      </c>
      <c r="AG181" s="601">
        <f>Decap_Selection!$E$23</f>
        <v>0.08</v>
      </c>
      <c r="AH181" s="602"/>
      <c r="AI181" s="602"/>
      <c r="AJ181" s="602"/>
    </row>
    <row r="182" spans="1:36" s="22" customFormat="1">
      <c r="A182" s="597">
        <f t="shared" si="2"/>
        <v>17661.391005301553</v>
      </c>
      <c r="B182" s="607">
        <v>1.4937726899127638E-3</v>
      </c>
      <c r="C182" s="606">
        <v>1.0000000000000001E+50</v>
      </c>
      <c r="D182" s="607">
        <v>204.8119083923244</v>
      </c>
      <c r="E182" s="610">
        <v>1.0000000000000001E+50</v>
      </c>
      <c r="F182" s="611">
        <v>1.0000000000000001E+50</v>
      </c>
      <c r="G182" s="610">
        <v>1.0000000000000001E+50</v>
      </c>
      <c r="H182" s="610">
        <v>1.0000000000000001E+50</v>
      </c>
      <c r="I182" s="610">
        <v>45.058563862257152</v>
      </c>
      <c r="J182" s="610">
        <v>1.0000000000000001E+50</v>
      </c>
      <c r="K182" s="610">
        <v>1.0000000000000001E+50</v>
      </c>
      <c r="L182" s="611">
        <v>4.5057960363234173</v>
      </c>
      <c r="M182" s="610">
        <v>1.0000000000000001E+50</v>
      </c>
      <c r="N182" s="611">
        <v>1.0000000000000001E+50</v>
      </c>
      <c r="O182" s="610">
        <v>1.0000000000000001E+50</v>
      </c>
      <c r="P182" s="610">
        <v>1.0000000000000001E+50</v>
      </c>
      <c r="Q182" s="610">
        <v>1.0000000000000001E+50</v>
      </c>
      <c r="R182" s="610">
        <v>1.0000000000000001E+50</v>
      </c>
      <c r="S182" s="610">
        <v>1.0000000000000001E+50</v>
      </c>
      <c r="T182" s="610">
        <v>1.0000000000000001E+50</v>
      </c>
      <c r="U182" s="610">
        <v>1.0000000000000001E+50</v>
      </c>
      <c r="V182" s="610">
        <v>5.3952085087714499E-2</v>
      </c>
      <c r="W182" s="610">
        <v>1.0000000000000001E+50</v>
      </c>
      <c r="X182" s="610">
        <v>1.0000000000000001E+50</v>
      </c>
      <c r="Y182" s="610">
        <v>1.0000000000000001E+50</v>
      </c>
      <c r="Z182" s="610">
        <v>1.0000000000000001E+50</v>
      </c>
      <c r="AA182" s="626">
        <v>1.0000000000000001E+50</v>
      </c>
      <c r="AB182" s="610">
        <v>3542.3455842140097</v>
      </c>
      <c r="AC182" s="626">
        <v>5.0000277054523465E-4</v>
      </c>
      <c r="AD182" s="626">
        <v>8.9021369567871098E-4</v>
      </c>
      <c r="AE182" s="620">
        <v>1.3902146921269283E-3</v>
      </c>
      <c r="AF182" s="627">
        <v>2.6609595006142311E-3</v>
      </c>
      <c r="AG182" s="601">
        <f>Decap_Selection!$E$23</f>
        <v>0.08</v>
      </c>
      <c r="AH182" s="602"/>
      <c r="AI182" s="602"/>
      <c r="AJ182" s="602"/>
    </row>
    <row r="183" spans="1:36" s="22" customFormat="1">
      <c r="A183" s="597">
        <f t="shared" si="2"/>
        <v>18014.618825407586</v>
      </c>
      <c r="B183" s="607">
        <v>1.5103323031154556E-3</v>
      </c>
      <c r="C183" s="606">
        <v>1.0000000000000001E+50</v>
      </c>
      <c r="D183" s="607">
        <v>200.79598574207793</v>
      </c>
      <c r="E183" s="610">
        <v>1.0000000000000001E+50</v>
      </c>
      <c r="F183" s="611">
        <v>1.0000000000000001E+50</v>
      </c>
      <c r="G183" s="610">
        <v>1.0000000000000001E+50</v>
      </c>
      <c r="H183" s="610">
        <v>1.0000000000000001E+50</v>
      </c>
      <c r="I183" s="610">
        <v>44.175059759522064</v>
      </c>
      <c r="J183" s="610">
        <v>1.0000000000000001E+50</v>
      </c>
      <c r="K183" s="610">
        <v>1.0000000000000001E+50</v>
      </c>
      <c r="L183" s="611">
        <v>4.4174444190570847</v>
      </c>
      <c r="M183" s="610">
        <v>1.0000000000000001E+50</v>
      </c>
      <c r="N183" s="611">
        <v>1.0000000000000001E+50</v>
      </c>
      <c r="O183" s="610">
        <v>1.0000000000000001E+50</v>
      </c>
      <c r="P183" s="610">
        <v>1.0000000000000001E+50</v>
      </c>
      <c r="Q183" s="610">
        <v>1.0000000000000001E+50</v>
      </c>
      <c r="R183" s="610">
        <v>1.0000000000000001E+50</v>
      </c>
      <c r="S183" s="610">
        <v>1.0000000000000001E+50</v>
      </c>
      <c r="T183" s="610">
        <v>1.0000000000000001E+50</v>
      </c>
      <c r="U183" s="610">
        <v>1.0000000000000001E+50</v>
      </c>
      <c r="V183" s="610">
        <v>5.3216455202904113E-2</v>
      </c>
      <c r="W183" s="610">
        <v>1.0000000000000001E+50</v>
      </c>
      <c r="X183" s="610">
        <v>1.0000000000000001E+50</v>
      </c>
      <c r="Y183" s="610">
        <v>1.0000000000000001E+50</v>
      </c>
      <c r="Z183" s="610">
        <v>1.0000000000000001E+50</v>
      </c>
      <c r="AA183" s="626">
        <v>1.0000000000000001E+50</v>
      </c>
      <c r="AB183" s="610">
        <v>3472.8878276608311</v>
      </c>
      <c r="AC183" s="626">
        <v>5.0000288247493952E-4</v>
      </c>
      <c r="AD183" s="626">
        <v>8.9021369567871098E-4</v>
      </c>
      <c r="AE183" s="620">
        <v>1.3902147323834213E-3</v>
      </c>
      <c r="AF183" s="627">
        <v>2.671408792301063E-3</v>
      </c>
      <c r="AG183" s="601">
        <f>Decap_Selection!$E$23</f>
        <v>0.08</v>
      </c>
      <c r="AH183" s="602"/>
      <c r="AI183" s="602"/>
      <c r="AJ183" s="602"/>
    </row>
    <row r="184" spans="1:36" s="22" customFormat="1">
      <c r="A184" s="597">
        <f t="shared" si="2"/>
        <v>18374.911201915736</v>
      </c>
      <c r="B184" s="607">
        <v>1.5273703722194333E-3</v>
      </c>
      <c r="C184" s="606">
        <v>1.0000000000000001E+50</v>
      </c>
      <c r="D184" s="607">
        <v>196.85880661565184</v>
      </c>
      <c r="E184" s="610">
        <v>1.0000000000000001E+50</v>
      </c>
      <c r="F184" s="611">
        <v>1.0000000000000001E+50</v>
      </c>
      <c r="G184" s="610">
        <v>1.0000000000000001E+50</v>
      </c>
      <c r="H184" s="610">
        <v>1.0000000000000001E+50</v>
      </c>
      <c r="I184" s="610">
        <v>43.308879209633879</v>
      </c>
      <c r="J184" s="610">
        <v>1.0000000000000001E+50</v>
      </c>
      <c r="K184" s="610">
        <v>1.0000000000000001E+50</v>
      </c>
      <c r="L184" s="611">
        <v>4.3308251329359075</v>
      </c>
      <c r="M184" s="610">
        <v>1.0000000000000001E+50</v>
      </c>
      <c r="N184" s="611">
        <v>1.0000000000000001E+50</v>
      </c>
      <c r="O184" s="610">
        <v>1.0000000000000001E+50</v>
      </c>
      <c r="P184" s="610">
        <v>1.0000000000000001E+50</v>
      </c>
      <c r="Q184" s="610">
        <v>1.0000000000000001E+50</v>
      </c>
      <c r="R184" s="610">
        <v>1.0000000000000001E+50</v>
      </c>
      <c r="S184" s="610">
        <v>1.0000000000000001E+50</v>
      </c>
      <c r="T184" s="610">
        <v>1.0000000000000001E+50</v>
      </c>
      <c r="U184" s="610">
        <v>1.0000000000000001E+50</v>
      </c>
      <c r="V184" s="610">
        <v>5.2499677961336436E-2</v>
      </c>
      <c r="W184" s="610">
        <v>1.0000000000000001E+50</v>
      </c>
      <c r="X184" s="610">
        <v>1.0000000000000001E+50</v>
      </c>
      <c r="Y184" s="610">
        <v>1.0000000000000001E+50</v>
      </c>
      <c r="Z184" s="610">
        <v>1.0000000000000001E+50</v>
      </c>
      <c r="AA184" s="626">
        <v>1.0000000000000001E+50</v>
      </c>
      <c r="AB184" s="610">
        <v>3404.7919879028145</v>
      </c>
      <c r="AC184" s="626">
        <v>5.0000299892657778E-4</v>
      </c>
      <c r="AD184" s="626">
        <v>8.9021369567871098E-4</v>
      </c>
      <c r="AE184" s="620">
        <v>1.3902147742662753E-3</v>
      </c>
      <c r="AF184" s="627">
        <v>2.6822415911625674E-3</v>
      </c>
      <c r="AG184" s="601">
        <f>Decap_Selection!$E$23</f>
        <v>0.08</v>
      </c>
      <c r="AH184" s="602"/>
      <c r="AI184" s="602"/>
      <c r="AJ184" s="602"/>
    </row>
    <row r="185" spans="1:36" s="22" customFormat="1">
      <c r="A185" s="597">
        <f t="shared" si="2"/>
        <v>18742.409425954051</v>
      </c>
      <c r="B185" s="607">
        <v>1.544897345519324E-3</v>
      </c>
      <c r="C185" s="606">
        <v>1.0000000000000001E+50</v>
      </c>
      <c r="D185" s="607">
        <v>192.9988270212319</v>
      </c>
      <c r="E185" s="610">
        <v>1.0000000000000001E+50</v>
      </c>
      <c r="F185" s="611">
        <v>1.0000000000000001E+50</v>
      </c>
      <c r="G185" s="610">
        <v>1.0000000000000001E+50</v>
      </c>
      <c r="H185" s="610">
        <v>1.0000000000000001E+50</v>
      </c>
      <c r="I185" s="610">
        <v>42.459682533945568</v>
      </c>
      <c r="J185" s="610">
        <v>1.0000000000000001E+50</v>
      </c>
      <c r="K185" s="610">
        <v>1.0000000000000001E+50</v>
      </c>
      <c r="L185" s="611">
        <v>4.2459042096124078</v>
      </c>
      <c r="M185" s="610">
        <v>1.0000000000000001E+50</v>
      </c>
      <c r="N185" s="611">
        <v>1.0000000000000001E+50</v>
      </c>
      <c r="O185" s="610">
        <v>1.0000000000000001E+50</v>
      </c>
      <c r="P185" s="610">
        <v>1.0000000000000001E+50</v>
      </c>
      <c r="Q185" s="610">
        <v>1.0000000000000001E+50</v>
      </c>
      <c r="R185" s="610">
        <v>1.0000000000000001E+50</v>
      </c>
      <c r="S185" s="610">
        <v>1.0000000000000001E+50</v>
      </c>
      <c r="T185" s="610">
        <v>1.0000000000000001E+50</v>
      </c>
      <c r="U185" s="610">
        <v>1.0000000000000001E+50</v>
      </c>
      <c r="V185" s="610">
        <v>5.1801388553646119E-2</v>
      </c>
      <c r="W185" s="610">
        <v>1.0000000000000001E+50</v>
      </c>
      <c r="X185" s="610">
        <v>1.0000000000000001E+50</v>
      </c>
      <c r="Y185" s="610">
        <v>1.0000000000000001E+50</v>
      </c>
      <c r="Z185" s="610">
        <v>1.0000000000000001E+50</v>
      </c>
      <c r="AA185" s="626">
        <v>1.0000000000000001E+50</v>
      </c>
      <c r="AB185" s="610">
        <v>3338.0313606890732</v>
      </c>
      <c r="AC185" s="626">
        <v>5.0000312008283349E-4</v>
      </c>
      <c r="AD185" s="626">
        <v>8.9021369567871098E-4</v>
      </c>
      <c r="AE185" s="620">
        <v>1.3902148178411955E-3</v>
      </c>
      <c r="AF185" s="627">
        <v>2.6934704834825837E-3</v>
      </c>
      <c r="AG185" s="601">
        <f>Decap_Selection!$E$23</f>
        <v>0.08</v>
      </c>
      <c r="AH185" s="602"/>
      <c r="AI185" s="602"/>
      <c r="AJ185" s="602"/>
    </row>
    <row r="186" spans="1:36" s="22" customFormat="1">
      <c r="A186" s="597">
        <f t="shared" si="2"/>
        <v>19117.257614473132</v>
      </c>
      <c r="B186" s="607">
        <v>1.5629237996919864E-3</v>
      </c>
      <c r="C186" s="606">
        <v>1.0000000000000001E+50</v>
      </c>
      <c r="D186" s="607">
        <v>189.21453324133017</v>
      </c>
      <c r="E186" s="610">
        <v>1.0000000000000001E+50</v>
      </c>
      <c r="F186" s="611">
        <v>1.0000000000000001E+50</v>
      </c>
      <c r="G186" s="610">
        <v>1.0000000000000001E+50</v>
      </c>
      <c r="H186" s="610">
        <v>1.0000000000000001E+50</v>
      </c>
      <c r="I186" s="610">
        <v>41.62713671415294</v>
      </c>
      <c r="J186" s="610">
        <v>1.0000000000000001E+50</v>
      </c>
      <c r="K186" s="610">
        <v>1.0000000000000001E+50</v>
      </c>
      <c r="L186" s="611">
        <v>4.1626483467637438</v>
      </c>
      <c r="M186" s="610">
        <v>1.0000000000000001E+50</v>
      </c>
      <c r="N186" s="611">
        <v>1.0000000000000001E+50</v>
      </c>
      <c r="O186" s="610">
        <v>1.0000000000000001E+50</v>
      </c>
      <c r="P186" s="610">
        <v>1.0000000000000001E+50</v>
      </c>
      <c r="Q186" s="610">
        <v>1.0000000000000001E+50</v>
      </c>
      <c r="R186" s="610">
        <v>1.0000000000000001E+50</v>
      </c>
      <c r="S186" s="610">
        <v>1.0000000000000001E+50</v>
      </c>
      <c r="T186" s="610">
        <v>1.0000000000000001E+50</v>
      </c>
      <c r="U186" s="610">
        <v>1.0000000000000001E+50</v>
      </c>
      <c r="V186" s="610">
        <v>5.1121227063669943E-2</v>
      </c>
      <c r="W186" s="610">
        <v>1.0000000000000001E+50</v>
      </c>
      <c r="X186" s="610">
        <v>1.0000000000000001E+50</v>
      </c>
      <c r="Y186" s="610">
        <v>1.0000000000000001E+50</v>
      </c>
      <c r="Z186" s="610">
        <v>1.0000000000000001E+50</v>
      </c>
      <c r="AA186" s="626">
        <v>1.0000000000000001E+50</v>
      </c>
      <c r="AB186" s="610">
        <v>3272.5797653814848</v>
      </c>
      <c r="AC186" s="626">
        <v>5.0000324613377076E-4</v>
      </c>
      <c r="AD186" s="626">
        <v>8.9021369567871098E-4</v>
      </c>
      <c r="AE186" s="620">
        <v>1.3902148631765407E-3</v>
      </c>
      <c r="AF186" s="627">
        <v>2.7051083644226617E-3</v>
      </c>
      <c r="AG186" s="601">
        <f>Decap_Selection!$E$23</f>
        <v>0.08</v>
      </c>
      <c r="AH186" s="602"/>
      <c r="AI186" s="602"/>
      <c r="AJ186" s="602"/>
    </row>
    <row r="187" spans="1:36" s="22" customFormat="1">
      <c r="A187" s="597">
        <f t="shared" si="2"/>
        <v>19499.602766762597</v>
      </c>
      <c r="B187" s="607">
        <v>1.5814604415257561E-3</v>
      </c>
      <c r="C187" s="606">
        <v>1.0000000000000001E+50</v>
      </c>
      <c r="D187" s="607">
        <v>185.50444123917001</v>
      </c>
      <c r="E187" s="610">
        <v>1.0000000000000001E+50</v>
      </c>
      <c r="F187" s="611">
        <v>1.0000000000000001E+50</v>
      </c>
      <c r="G187" s="610">
        <v>1.0000000000000001E+50</v>
      </c>
      <c r="H187" s="610">
        <v>1.0000000000000001E+50</v>
      </c>
      <c r="I187" s="610">
        <v>40.810915261699222</v>
      </c>
      <c r="J187" s="610">
        <v>1.0000000000000001E+50</v>
      </c>
      <c r="K187" s="610">
        <v>1.0000000000000001E+50</v>
      </c>
      <c r="L187" s="611">
        <v>4.0810248950319634</v>
      </c>
      <c r="M187" s="610">
        <v>1.0000000000000001E+50</v>
      </c>
      <c r="N187" s="611">
        <v>1.0000000000000001E+50</v>
      </c>
      <c r="O187" s="610">
        <v>1.0000000000000001E+50</v>
      </c>
      <c r="P187" s="610">
        <v>1.0000000000000001E+50</v>
      </c>
      <c r="Q187" s="610">
        <v>1.0000000000000001E+50</v>
      </c>
      <c r="R187" s="610">
        <v>1.0000000000000001E+50</v>
      </c>
      <c r="S187" s="610">
        <v>1.0000000000000001E+50</v>
      </c>
      <c r="T187" s="610">
        <v>1.0000000000000001E+50</v>
      </c>
      <c r="U187" s="610">
        <v>1.0000000000000001E+50</v>
      </c>
      <c r="V187" s="610">
        <v>5.0458838336919054E-2</v>
      </c>
      <c r="W187" s="610">
        <v>1.0000000000000001E+50</v>
      </c>
      <c r="X187" s="610">
        <v>1.0000000000000001E+50</v>
      </c>
      <c r="Y187" s="610">
        <v>1.0000000000000001E+50</v>
      </c>
      <c r="Z187" s="610">
        <v>1.0000000000000001E+50</v>
      </c>
      <c r="AA187" s="626">
        <v>1.0000000000000001E+50</v>
      </c>
      <c r="AB187" s="610">
        <v>3208.4115346877707</v>
      </c>
      <c r="AC187" s="626">
        <v>5.0000337727713223E-4</v>
      </c>
      <c r="AD187" s="626">
        <v>8.9021369567871098E-4</v>
      </c>
      <c r="AE187" s="620">
        <v>1.3902149103434324E-3</v>
      </c>
      <c r="AF187" s="627">
        <v>2.7171684390372769E-3</v>
      </c>
      <c r="AG187" s="601">
        <f>Decap_Selection!$E$23</f>
        <v>0.08</v>
      </c>
      <c r="AH187" s="602"/>
      <c r="AI187" s="602"/>
      <c r="AJ187" s="602"/>
    </row>
    <row r="188" spans="1:36" s="22" customFormat="1">
      <c r="A188" s="597">
        <f t="shared" si="2"/>
        <v>19889.59482209785</v>
      </c>
      <c r="B188" s="607">
        <v>1.6005181098902061E-3</v>
      </c>
      <c r="C188" s="606">
        <v>1.0000000000000001E+50</v>
      </c>
      <c r="D188" s="607">
        <v>181.86709607671153</v>
      </c>
      <c r="E188" s="610">
        <v>1.0000000000000001E+50</v>
      </c>
      <c r="F188" s="611">
        <v>1.0000000000000001E+50</v>
      </c>
      <c r="G188" s="610">
        <v>1.0000000000000001E+50</v>
      </c>
      <c r="H188" s="610">
        <v>1.0000000000000001E+50</v>
      </c>
      <c r="I188" s="610">
        <v>40.010698089740309</v>
      </c>
      <c r="J188" s="610">
        <v>1.0000000000000001E+50</v>
      </c>
      <c r="K188" s="610">
        <v>1.0000000000000001E+50</v>
      </c>
      <c r="L188" s="611">
        <v>4.0010018452203413</v>
      </c>
      <c r="M188" s="610">
        <v>1.0000000000000001E+50</v>
      </c>
      <c r="N188" s="611">
        <v>1.0000000000000001E+50</v>
      </c>
      <c r="O188" s="610">
        <v>1.0000000000000001E+50</v>
      </c>
      <c r="P188" s="610">
        <v>1.0000000000000001E+50</v>
      </c>
      <c r="Q188" s="610">
        <v>1.0000000000000001E+50</v>
      </c>
      <c r="R188" s="610">
        <v>1.0000000000000001E+50</v>
      </c>
      <c r="S188" s="610">
        <v>1.0000000000000001E+50</v>
      </c>
      <c r="T188" s="610">
        <v>1.0000000000000001E+50</v>
      </c>
      <c r="U188" s="610">
        <v>1.0000000000000001E+50</v>
      </c>
      <c r="V188" s="610">
        <v>4.9813871856334624E-2</v>
      </c>
      <c r="W188" s="610">
        <v>1.0000000000000001E+50</v>
      </c>
      <c r="X188" s="610">
        <v>1.0000000000000001E+50</v>
      </c>
      <c r="Y188" s="610">
        <v>1.0000000000000001E+50</v>
      </c>
      <c r="Z188" s="610">
        <v>1.0000000000000001E+50</v>
      </c>
      <c r="AA188" s="626">
        <v>1.0000000000000001E+50</v>
      </c>
      <c r="AB188" s="610">
        <v>3145.5015045958958</v>
      </c>
      <c r="AC188" s="626">
        <v>5.0000351371864895E-4</v>
      </c>
      <c r="AD188" s="626">
        <v>8.9021369567871098E-4</v>
      </c>
      <c r="AE188" s="620">
        <v>1.390214959415865E-3</v>
      </c>
      <c r="AF188" s="627">
        <v>2.7296642229075337E-3</v>
      </c>
      <c r="AG188" s="601">
        <f>Decap_Selection!$E$23</f>
        <v>0.08</v>
      </c>
      <c r="AH188" s="602"/>
      <c r="AI188" s="602"/>
      <c r="AJ188" s="602"/>
    </row>
    <row r="189" spans="1:36" s="22" customFormat="1">
      <c r="A189" s="597">
        <f t="shared" si="2"/>
        <v>20287.386718539808</v>
      </c>
      <c r="B189" s="607">
        <v>1.6201077779512119E-3</v>
      </c>
      <c r="C189" s="606">
        <v>1.0000000000000001E+50</v>
      </c>
      <c r="D189" s="607">
        <v>178.30107134408712</v>
      </c>
      <c r="E189" s="610">
        <v>1.0000000000000001E+50</v>
      </c>
      <c r="F189" s="611">
        <v>1.0000000000000001E+50</v>
      </c>
      <c r="G189" s="610">
        <v>1.0000000000000001E+50</v>
      </c>
      <c r="H189" s="610">
        <v>1.0000000000000001E+50</v>
      </c>
      <c r="I189" s="610">
        <v>39.226171387620532</v>
      </c>
      <c r="J189" s="610">
        <v>1.0000000000000001E+50</v>
      </c>
      <c r="K189" s="610">
        <v>1.0000000000000001E+50</v>
      </c>
      <c r="L189" s="611">
        <v>3.9225478157407503</v>
      </c>
      <c r="M189" s="610">
        <v>1.0000000000000001E+50</v>
      </c>
      <c r="N189" s="611">
        <v>1.0000000000000001E+50</v>
      </c>
      <c r="O189" s="610">
        <v>1.0000000000000001E+50</v>
      </c>
      <c r="P189" s="610">
        <v>1.0000000000000001E+50</v>
      </c>
      <c r="Q189" s="610">
        <v>1.0000000000000001E+50</v>
      </c>
      <c r="R189" s="610">
        <v>1.0000000000000001E+50</v>
      </c>
      <c r="S189" s="610">
        <v>1.0000000000000001E+50</v>
      </c>
      <c r="T189" s="610">
        <v>1.0000000000000001E+50</v>
      </c>
      <c r="U189" s="610">
        <v>1.0000000000000001E+50</v>
      </c>
      <c r="V189" s="610">
        <v>4.9185981625424945E-2</v>
      </c>
      <c r="W189" s="610">
        <v>1.0000000000000001E+50</v>
      </c>
      <c r="X189" s="610">
        <v>1.0000000000000001E+50</v>
      </c>
      <c r="Y189" s="610">
        <v>1.0000000000000001E+50</v>
      </c>
      <c r="Z189" s="610">
        <v>1.0000000000000001E+50</v>
      </c>
      <c r="AA189" s="626">
        <v>1.0000000000000001E+50</v>
      </c>
      <c r="AB189" s="610">
        <v>3083.8250045058226</v>
      </c>
      <c r="AC189" s="626">
        <v>5.0000365567236347E-4</v>
      </c>
      <c r="AD189" s="626">
        <v>8.9021369567871098E-4</v>
      </c>
      <c r="AE189" s="620">
        <v>1.3902150104708217E-3</v>
      </c>
      <c r="AF189" s="627">
        <v>2.7426095423849816E-3</v>
      </c>
      <c r="AG189" s="601">
        <f>Decap_Selection!$E$23</f>
        <v>0.08</v>
      </c>
      <c r="AH189" s="602"/>
      <c r="AI189" s="602"/>
      <c r="AJ189" s="602"/>
    </row>
    <row r="190" spans="1:36" s="22" customFormat="1">
      <c r="A190" s="597">
        <f t="shared" si="2"/>
        <v>20693.134452910606</v>
      </c>
      <c r="B190" s="607">
        <v>1.6402405556350584E-3</v>
      </c>
      <c r="C190" s="606">
        <v>1.0000000000000001E+50</v>
      </c>
      <c r="D190" s="607">
        <v>174.80496860022507</v>
      </c>
      <c r="E190" s="610">
        <v>1.0000000000000001E+50</v>
      </c>
      <c r="F190" s="611">
        <v>1.0000000000000001E+50</v>
      </c>
      <c r="G190" s="610">
        <v>1.0000000000000001E+50</v>
      </c>
      <c r="H190" s="610">
        <v>1.0000000000000001E+50</v>
      </c>
      <c r="I190" s="610">
        <v>38.457027497809662</v>
      </c>
      <c r="J190" s="610">
        <v>1.0000000000000001E+50</v>
      </c>
      <c r="K190" s="610">
        <v>1.0000000000000001E+50</v>
      </c>
      <c r="L190" s="611">
        <v>3.845632040307152</v>
      </c>
      <c r="M190" s="610">
        <v>1.0000000000000001E+50</v>
      </c>
      <c r="N190" s="611">
        <v>1.0000000000000001E+50</v>
      </c>
      <c r="O190" s="610">
        <v>1.0000000000000001E+50</v>
      </c>
      <c r="P190" s="610">
        <v>1.0000000000000001E+50</v>
      </c>
      <c r="Q190" s="610">
        <v>1.0000000000000001E+50</v>
      </c>
      <c r="R190" s="610">
        <v>1.0000000000000001E+50</v>
      </c>
      <c r="S190" s="610">
        <v>1.0000000000000001E+50</v>
      </c>
      <c r="T190" s="610">
        <v>1.0000000000000001E+50</v>
      </c>
      <c r="U190" s="610">
        <v>1.0000000000000001E+50</v>
      </c>
      <c r="V190" s="610">
        <v>4.8574826058861306E-2</v>
      </c>
      <c r="W190" s="610">
        <v>1.0000000000000001E+50</v>
      </c>
      <c r="X190" s="610">
        <v>1.0000000000000001E+50</v>
      </c>
      <c r="Y190" s="610">
        <v>1.0000000000000001E+50</v>
      </c>
      <c r="Z190" s="610">
        <v>1.0000000000000001E+50</v>
      </c>
      <c r="AA190" s="626">
        <v>1.0000000000000001E+50</v>
      </c>
      <c r="AB190" s="610">
        <v>3023.3578475547711</v>
      </c>
      <c r="AC190" s="626">
        <v>5.0000380336096516E-4</v>
      </c>
      <c r="AD190" s="626">
        <v>8.9021369567871098E-4</v>
      </c>
      <c r="AE190" s="620">
        <v>1.3902150635883969E-3</v>
      </c>
      <c r="AF190" s="627">
        <v>2.7560185344390948E-3</v>
      </c>
      <c r="AG190" s="601">
        <f>Decap_Selection!$E$23</f>
        <v>0.08</v>
      </c>
      <c r="AH190" s="602"/>
      <c r="AI190" s="602"/>
      <c r="AJ190" s="602"/>
    </row>
    <row r="191" spans="1:36" s="22" customFormat="1">
      <c r="A191" s="597">
        <f t="shared" si="2"/>
        <v>21106.997141968819</v>
      </c>
      <c r="B191" s="607">
        <v>1.6609276923442954E-3</v>
      </c>
      <c r="C191" s="606">
        <v>1.0000000000000001E+50</v>
      </c>
      <c r="D191" s="607">
        <v>171.37741682444153</v>
      </c>
      <c r="E191" s="610">
        <v>1.0000000000000001E+50</v>
      </c>
      <c r="F191" s="611">
        <v>1.0000000000000001E+50</v>
      </c>
      <c r="G191" s="610">
        <v>1.0000000000000001E+50</v>
      </c>
      <c r="H191" s="610">
        <v>1.0000000000000001E+50</v>
      </c>
      <c r="I191" s="610">
        <v>37.702964795252868</v>
      </c>
      <c r="J191" s="610">
        <v>1.0000000000000001E+50</v>
      </c>
      <c r="K191" s="610">
        <v>1.0000000000000001E+50</v>
      </c>
      <c r="L191" s="611">
        <v>3.7702243558703969</v>
      </c>
      <c r="M191" s="610">
        <v>1.0000000000000001E+50</v>
      </c>
      <c r="N191" s="611">
        <v>1.0000000000000001E+50</v>
      </c>
      <c r="O191" s="610">
        <v>1.0000000000000001E+50</v>
      </c>
      <c r="P191" s="610">
        <v>1.0000000000000001E+50</v>
      </c>
      <c r="Q191" s="610">
        <v>1.0000000000000001E+50</v>
      </c>
      <c r="R191" s="610">
        <v>1.0000000000000001E+50</v>
      </c>
      <c r="S191" s="610">
        <v>1.0000000000000001E+50</v>
      </c>
      <c r="T191" s="610">
        <v>1.0000000000000001E+50</v>
      </c>
      <c r="U191" s="610">
        <v>1.0000000000000001E+50</v>
      </c>
      <c r="V191" s="610">
        <v>4.7980067880586744E-2</v>
      </c>
      <c r="W191" s="610">
        <v>1.0000000000000001E+50</v>
      </c>
      <c r="X191" s="610">
        <v>1.0000000000000001E+50</v>
      </c>
      <c r="Y191" s="610">
        <v>1.0000000000000001E+50</v>
      </c>
      <c r="Z191" s="610">
        <v>1.0000000000000001E+50</v>
      </c>
      <c r="AA191" s="626">
        <v>1.0000000000000001E+50</v>
      </c>
      <c r="AB191" s="610">
        <v>2964.0763211321732</v>
      </c>
      <c r="AC191" s="626">
        <v>5.0000395701614022E-4</v>
      </c>
      <c r="AD191" s="626">
        <v>8.9021369567871098E-4</v>
      </c>
      <c r="AE191" s="620">
        <v>1.39021511885192E-3</v>
      </c>
      <c r="AF191" s="627">
        <v>2.7699056461041685E-3</v>
      </c>
      <c r="AG191" s="601">
        <f>Decap_Selection!$E$23</f>
        <v>0.08</v>
      </c>
      <c r="AH191" s="602"/>
      <c r="AI191" s="602"/>
      <c r="AJ191" s="602"/>
    </row>
    <row r="192" spans="1:36" s="22" customFormat="1">
      <c r="A192" s="597">
        <f t="shared" si="2"/>
        <v>21529.137084808197</v>
      </c>
      <c r="B192" s="607">
        <v>1.682180579927039E-3</v>
      </c>
      <c r="C192" s="606">
        <v>1.0000000000000001E+50</v>
      </c>
      <c r="D192" s="607">
        <v>168.01707187878526</v>
      </c>
      <c r="E192" s="610">
        <v>1.0000000000000001E+50</v>
      </c>
      <c r="F192" s="611">
        <v>1.0000000000000001E+50</v>
      </c>
      <c r="G192" s="610">
        <v>1.0000000000000001E+50</v>
      </c>
      <c r="H192" s="610">
        <v>1.0000000000000001E+50</v>
      </c>
      <c r="I192" s="610">
        <v>36.963687569086396</v>
      </c>
      <c r="J192" s="610">
        <v>1.0000000000000001E+50</v>
      </c>
      <c r="K192" s="610">
        <v>1.0000000000000001E+50</v>
      </c>
      <c r="L192" s="611">
        <v>3.696295190789566</v>
      </c>
      <c r="M192" s="610">
        <v>1.0000000000000001E+50</v>
      </c>
      <c r="N192" s="611">
        <v>1.0000000000000001E+50</v>
      </c>
      <c r="O192" s="610">
        <v>1.0000000000000001E+50</v>
      </c>
      <c r="P192" s="610">
        <v>1.0000000000000001E+50</v>
      </c>
      <c r="Q192" s="610">
        <v>1.0000000000000001E+50</v>
      </c>
      <c r="R192" s="610">
        <v>1.0000000000000001E+50</v>
      </c>
      <c r="S192" s="610">
        <v>1.0000000000000001E+50</v>
      </c>
      <c r="T192" s="610">
        <v>1.0000000000000001E+50</v>
      </c>
      <c r="U192" s="610">
        <v>1.0000000000000001E+50</v>
      </c>
      <c r="V192" s="610">
        <v>4.7401374029466377E-2</v>
      </c>
      <c r="W192" s="610">
        <v>1.0000000000000001E+50</v>
      </c>
      <c r="X192" s="610">
        <v>1.0000000000000001E+50</v>
      </c>
      <c r="Y192" s="610">
        <v>1.0000000000000001E+50</v>
      </c>
      <c r="Z192" s="610">
        <v>1.0000000000000001E+50</v>
      </c>
      <c r="AA192" s="626">
        <v>1.0000000000000001E+50</v>
      </c>
      <c r="AB192" s="610">
        <v>2905.9571775806075</v>
      </c>
      <c r="AC192" s="626">
        <v>5.0000411687893412E-4</v>
      </c>
      <c r="AD192" s="626">
        <v>8.9021369567871098E-4</v>
      </c>
      <c r="AE192" s="620">
        <v>1.3902151763480869E-3</v>
      </c>
      <c r="AF192" s="627">
        <v>2.7842856335236034E-3</v>
      </c>
      <c r="AG192" s="601">
        <f>Decap_Selection!$E$23</f>
        <v>0.08</v>
      </c>
      <c r="AH192" s="602"/>
      <c r="AI192" s="602"/>
      <c r="AJ192" s="602"/>
    </row>
    <row r="193" spans="1:36" s="22" customFormat="1">
      <c r="A193" s="597">
        <f t="shared" si="2"/>
        <v>21959.719826504363</v>
      </c>
      <c r="B193" s="607">
        <v>1.7040107559004463E-3</v>
      </c>
      <c r="C193" s="606">
        <v>1.0000000000000001E+50</v>
      </c>
      <c r="D193" s="607">
        <v>164.72261598092453</v>
      </c>
      <c r="E193" s="610">
        <v>1.0000000000000001E+50</v>
      </c>
      <c r="F193" s="611">
        <v>1.0000000000000001E+50</v>
      </c>
      <c r="G193" s="610">
        <v>1.0000000000000001E+50</v>
      </c>
      <c r="H193" s="610">
        <v>1.0000000000000001E+50</v>
      </c>
      <c r="I193" s="610">
        <v>36.238905906672528</v>
      </c>
      <c r="J193" s="610">
        <v>1.0000000000000001E+50</v>
      </c>
      <c r="K193" s="610">
        <v>1.0000000000000001E+50</v>
      </c>
      <c r="L193" s="611">
        <v>3.6238155532352576</v>
      </c>
      <c r="M193" s="610">
        <v>1.0000000000000001E+50</v>
      </c>
      <c r="N193" s="611">
        <v>1.0000000000000001E+50</v>
      </c>
      <c r="O193" s="610">
        <v>1.0000000000000001E+50</v>
      </c>
      <c r="P193" s="610">
        <v>1.0000000000000001E+50</v>
      </c>
      <c r="Q193" s="610">
        <v>1.0000000000000001E+50</v>
      </c>
      <c r="R193" s="610">
        <v>1.0000000000000001E+50</v>
      </c>
      <c r="S193" s="610">
        <v>1.0000000000000001E+50</v>
      </c>
      <c r="T193" s="610">
        <v>1.0000000000000001E+50</v>
      </c>
      <c r="U193" s="610">
        <v>1.0000000000000001E+50</v>
      </c>
      <c r="V193" s="610">
        <v>4.6838415572481654E-2</v>
      </c>
      <c r="W193" s="610">
        <v>1.0000000000000001E+50</v>
      </c>
      <c r="X193" s="610">
        <v>1.0000000000000001E+50</v>
      </c>
      <c r="Y193" s="610">
        <v>1.0000000000000001E+50</v>
      </c>
      <c r="Z193" s="610">
        <v>1.0000000000000001E+50</v>
      </c>
      <c r="AA193" s="626">
        <v>1.0000000000000001E+50</v>
      </c>
      <c r="AB193" s="610">
        <v>2848.9776250790733</v>
      </c>
      <c r="AC193" s="626">
        <v>5.0000428320013074E-4</v>
      </c>
      <c r="AD193" s="626">
        <v>8.9021369567871098E-4</v>
      </c>
      <c r="AE193" s="620">
        <v>1.3902152361670965E-3</v>
      </c>
      <c r="AF193" s="627">
        <v>2.7991735605919776E-3</v>
      </c>
      <c r="AG193" s="601">
        <f>Decap_Selection!$E$23</f>
        <v>0.08</v>
      </c>
      <c r="AH193" s="602"/>
      <c r="AI193" s="602"/>
      <c r="AJ193" s="602"/>
    </row>
    <row r="194" spans="1:36" s="22" customFormat="1">
      <c r="A194" s="597">
        <f t="shared" si="2"/>
        <v>22398.914223034451</v>
      </c>
      <c r="B194" s="607">
        <v>1.7264299069281318E-3</v>
      </c>
      <c r="C194" s="606">
        <v>1.0000000000000001E+50</v>
      </c>
      <c r="D194" s="607">
        <v>161.4927571873701</v>
      </c>
      <c r="E194" s="610">
        <v>1.0000000000000001E+50</v>
      </c>
      <c r="F194" s="611">
        <v>1.0000000000000001E+50</v>
      </c>
      <c r="G194" s="610">
        <v>1.0000000000000001E+50</v>
      </c>
      <c r="H194" s="610">
        <v>1.0000000000000001E+50</v>
      </c>
      <c r="I194" s="610">
        <v>35.528335579908394</v>
      </c>
      <c r="J194" s="610">
        <v>1.0000000000000001E+50</v>
      </c>
      <c r="K194" s="610">
        <v>1.0000000000000001E+50</v>
      </c>
      <c r="L194" s="611">
        <v>3.5527570198202421</v>
      </c>
      <c r="M194" s="610">
        <v>1.0000000000000001E+50</v>
      </c>
      <c r="N194" s="611">
        <v>1.0000000000000001E+50</v>
      </c>
      <c r="O194" s="610">
        <v>1.0000000000000001E+50</v>
      </c>
      <c r="P194" s="610">
        <v>1.0000000000000001E+50</v>
      </c>
      <c r="Q194" s="610">
        <v>1.0000000000000001E+50</v>
      </c>
      <c r="R194" s="610">
        <v>1.0000000000000001E+50</v>
      </c>
      <c r="S194" s="610">
        <v>1.0000000000000001E+50</v>
      </c>
      <c r="T194" s="610">
        <v>1.0000000000000001E+50</v>
      </c>
      <c r="U194" s="610">
        <v>1.0000000000000001E+50</v>
      </c>
      <c r="V194" s="610">
        <v>4.6290867625443155E-2</v>
      </c>
      <c r="W194" s="610">
        <v>1.0000000000000001E+50</v>
      </c>
      <c r="X194" s="610">
        <v>1.0000000000000001E+50</v>
      </c>
      <c r="Y194" s="610">
        <v>1.0000000000000001E+50</v>
      </c>
      <c r="Z194" s="610">
        <v>1.0000000000000001E+50</v>
      </c>
      <c r="AA194" s="626">
        <v>1.0000000000000001E+50</v>
      </c>
      <c r="AB194" s="610">
        <v>2793.1153187050209</v>
      </c>
      <c r="AC194" s="626">
        <v>5.0000445624064484E-4</v>
      </c>
      <c r="AD194" s="626">
        <v>8.9021369567871098E-4</v>
      </c>
      <c r="AE194" s="620">
        <v>1.3902152984027916E-3</v>
      </c>
      <c r="AF194" s="627">
        <v>2.8145847971977828E-3</v>
      </c>
      <c r="AG194" s="601">
        <f>Decap_Selection!$E$23</f>
        <v>0.08</v>
      </c>
      <c r="AH194" s="602"/>
      <c r="AI194" s="602"/>
      <c r="AJ194" s="602"/>
    </row>
    <row r="195" spans="1:36" s="22" customFormat="1">
      <c r="A195" s="597">
        <f t="shared" si="2"/>
        <v>22846.89250749514</v>
      </c>
      <c r="B195" s="607">
        <v>1.7494498725504329E-3</v>
      </c>
      <c r="C195" s="606">
        <v>1.0000000000000001E+50</v>
      </c>
      <c r="D195" s="607">
        <v>158.32622888683036</v>
      </c>
      <c r="E195" s="610">
        <v>1.0000000000000001E+50</v>
      </c>
      <c r="F195" s="611">
        <v>1.0000000000000001E+50</v>
      </c>
      <c r="G195" s="610">
        <v>1.0000000000000001E+50</v>
      </c>
      <c r="H195" s="610">
        <v>1.0000000000000001E+50</v>
      </c>
      <c r="I195" s="610">
        <v>34.831697933763863</v>
      </c>
      <c r="J195" s="610">
        <v>1.0000000000000001E+50</v>
      </c>
      <c r="K195" s="610">
        <v>1.0000000000000001E+50</v>
      </c>
      <c r="L195" s="611">
        <v>3.4830917244530313</v>
      </c>
      <c r="M195" s="610">
        <v>1.0000000000000001E+50</v>
      </c>
      <c r="N195" s="611">
        <v>1.0000000000000001E+50</v>
      </c>
      <c r="O195" s="610">
        <v>1.0000000000000001E+50</v>
      </c>
      <c r="P195" s="610">
        <v>1.0000000000000001E+50</v>
      </c>
      <c r="Q195" s="610">
        <v>1.0000000000000001E+50</v>
      </c>
      <c r="R195" s="610">
        <v>1.0000000000000001E+50</v>
      </c>
      <c r="S195" s="610">
        <v>1.0000000000000001E+50</v>
      </c>
      <c r="T195" s="610">
        <v>1.0000000000000001E+50</v>
      </c>
      <c r="U195" s="610">
        <v>1.0000000000000001E+50</v>
      </c>
      <c r="V195" s="610">
        <v>4.5758409281166416E-2</v>
      </c>
      <c r="W195" s="610">
        <v>1.0000000000000001E+50</v>
      </c>
      <c r="X195" s="610">
        <v>1.0000000000000001E+50</v>
      </c>
      <c r="Y195" s="610">
        <v>1.0000000000000001E+50</v>
      </c>
      <c r="Z195" s="610">
        <v>1.0000000000000001E+50</v>
      </c>
      <c r="AA195" s="626">
        <v>1.0000000000000001E+50</v>
      </c>
      <c r="AB195" s="610">
        <v>2738.3483516716374</v>
      </c>
      <c r="AC195" s="626">
        <v>5.0000463627193224E-4</v>
      </c>
      <c r="AD195" s="626">
        <v>8.9021369567871098E-4</v>
      </c>
      <c r="AE195" s="620">
        <v>1.3902153631528056E-3</v>
      </c>
      <c r="AF195" s="627">
        <v>2.830535017072261E-3</v>
      </c>
      <c r="AG195" s="601">
        <f>Decap_Selection!$E$23</f>
        <v>0.08</v>
      </c>
      <c r="AH195" s="602"/>
      <c r="AI195" s="602"/>
      <c r="AJ195" s="602"/>
    </row>
    <row r="196" spans="1:36" s="22" customFormat="1">
      <c r="A196" s="597">
        <f t="shared" si="2"/>
        <v>23303.830357645045</v>
      </c>
      <c r="B196" s="607">
        <v>1.7730826491655775E-3</v>
      </c>
      <c r="C196" s="606">
        <v>1.0000000000000001E+50</v>
      </c>
      <c r="D196" s="607">
        <v>155.22178930350111</v>
      </c>
      <c r="E196" s="610">
        <v>1.0000000000000001E+50</v>
      </c>
      <c r="F196" s="611">
        <v>1.0000000000000001E+50</v>
      </c>
      <c r="G196" s="610">
        <v>1.0000000000000001E+50</v>
      </c>
      <c r="H196" s="610">
        <v>1.0000000000000001E+50</v>
      </c>
      <c r="I196" s="610">
        <v>34.148719777005148</v>
      </c>
      <c r="J196" s="610">
        <v>1.0000000000000001E+50</v>
      </c>
      <c r="K196" s="610">
        <v>1.0000000000000001E+50</v>
      </c>
      <c r="L196" s="611">
        <v>3.4147923474099988</v>
      </c>
      <c r="M196" s="610">
        <v>1.0000000000000001E+50</v>
      </c>
      <c r="N196" s="611">
        <v>1.0000000000000001E+50</v>
      </c>
      <c r="O196" s="610">
        <v>1.0000000000000001E+50</v>
      </c>
      <c r="P196" s="610">
        <v>1.0000000000000001E+50</v>
      </c>
      <c r="Q196" s="610">
        <v>1.0000000000000001E+50</v>
      </c>
      <c r="R196" s="610">
        <v>1.0000000000000001E+50</v>
      </c>
      <c r="S196" s="610">
        <v>1.0000000000000001E+50</v>
      </c>
      <c r="T196" s="610">
        <v>1.0000000000000001E+50</v>
      </c>
      <c r="U196" s="610">
        <v>1.0000000000000001E+50</v>
      </c>
      <c r="V196" s="610">
        <v>4.5240723545026375E-2</v>
      </c>
      <c r="W196" s="610">
        <v>1.0000000000000001E+50</v>
      </c>
      <c r="X196" s="610">
        <v>1.0000000000000001E+50</v>
      </c>
      <c r="Y196" s="610">
        <v>1.0000000000000001E+50</v>
      </c>
      <c r="Z196" s="610">
        <v>1.0000000000000001E+50</v>
      </c>
      <c r="AA196" s="626">
        <v>1.0000000000000001E+50</v>
      </c>
      <c r="AB196" s="610">
        <v>2684.6552467369484</v>
      </c>
      <c r="AC196" s="626">
        <v>5.0000482357641482E-4</v>
      </c>
      <c r="AD196" s="626">
        <v>8.9021369567871098E-4</v>
      </c>
      <c r="AE196" s="620">
        <v>1.390215430518717E-3</v>
      </c>
      <c r="AF196" s="627">
        <v>2.8470401952523988E-3</v>
      </c>
      <c r="AG196" s="601">
        <f>Decap_Selection!$E$23</f>
        <v>0.08</v>
      </c>
      <c r="AH196" s="602"/>
      <c r="AI196" s="602"/>
      <c r="AJ196" s="602"/>
    </row>
    <row r="197" spans="1:36" s="22" customFormat="1">
      <c r="A197" s="597">
        <f t="shared" si="2"/>
        <v>23769.906964797945</v>
      </c>
      <c r="B197" s="607">
        <v>1.797340394259032E-3</v>
      </c>
      <c r="C197" s="606">
        <v>1.0000000000000001E+50</v>
      </c>
      <c r="D197" s="607">
        <v>152.1782210100948</v>
      </c>
      <c r="E197" s="610">
        <v>1.0000000000000001E+50</v>
      </c>
      <c r="F197" s="611">
        <v>1.0000000000000001E+50</v>
      </c>
      <c r="G197" s="610">
        <v>1.0000000000000001E+50</v>
      </c>
      <c r="H197" s="610">
        <v>1.0000000000000001E+50</v>
      </c>
      <c r="I197" s="610">
        <v>33.47913327506101</v>
      </c>
      <c r="J197" s="610">
        <v>1.0000000000000001E+50</v>
      </c>
      <c r="K197" s="610">
        <v>1.0000000000000001E+50</v>
      </c>
      <c r="L197" s="611">
        <v>3.3478321046217721</v>
      </c>
      <c r="M197" s="610">
        <v>1.0000000000000001E+50</v>
      </c>
      <c r="N197" s="611">
        <v>1.0000000000000001E+50</v>
      </c>
      <c r="O197" s="610">
        <v>1.0000000000000001E+50</v>
      </c>
      <c r="P197" s="610">
        <v>1.0000000000000001E+50</v>
      </c>
      <c r="Q197" s="610">
        <v>1.0000000000000001E+50</v>
      </c>
      <c r="R197" s="610">
        <v>1.0000000000000001E+50</v>
      </c>
      <c r="S197" s="610">
        <v>1.0000000000000001E+50</v>
      </c>
      <c r="T197" s="610">
        <v>1.0000000000000001E+50</v>
      </c>
      <c r="U197" s="610">
        <v>1.0000000000000001E+50</v>
      </c>
      <c r="V197" s="610">
        <v>4.4737497277774665E-2</v>
      </c>
      <c r="W197" s="610">
        <v>1.0000000000000001E+50</v>
      </c>
      <c r="X197" s="610">
        <v>1.0000000000000001E+50</v>
      </c>
      <c r="Y197" s="610">
        <v>1.0000000000000001E+50</v>
      </c>
      <c r="Z197" s="610">
        <v>1.0000000000000001E+50</v>
      </c>
      <c r="AA197" s="626">
        <v>1.0000000000000001E+50</v>
      </c>
      <c r="AB197" s="610">
        <v>2632.0149477813729</v>
      </c>
      <c r="AC197" s="626">
        <v>5.0000501844792405E-4</v>
      </c>
      <c r="AD197" s="626">
        <v>8.9021369567871098E-4</v>
      </c>
      <c r="AE197" s="620">
        <v>1.3902155006062077E-3</v>
      </c>
      <c r="AF197" s="627">
        <v>2.8641166051687587E-3</v>
      </c>
      <c r="AG197" s="601">
        <f>Decap_Selection!$E$23</f>
        <v>0.08</v>
      </c>
      <c r="AH197" s="602"/>
      <c r="AI197" s="602"/>
      <c r="AJ197" s="602"/>
    </row>
    <row r="198" spans="1:36" s="22" customFormat="1">
      <c r="A198" s="597">
        <f t="shared" si="2"/>
        <v>24245.305104093903</v>
      </c>
      <c r="B198" s="607">
        <v>1.8222354308776224E-3</v>
      </c>
      <c r="C198" s="606">
        <v>1.0000000000000001E+50</v>
      </c>
      <c r="D198" s="607">
        <v>149.19433045041799</v>
      </c>
      <c r="E198" s="610">
        <v>1.0000000000000001E+50</v>
      </c>
      <c r="F198" s="611">
        <v>1.0000000000000001E+50</v>
      </c>
      <c r="G198" s="610">
        <v>1.0000000000000001E+50</v>
      </c>
      <c r="H198" s="610">
        <v>1.0000000000000001E+50</v>
      </c>
      <c r="I198" s="610">
        <v>32.822675844989476</v>
      </c>
      <c r="J198" s="610">
        <v>1.0000000000000001E+50</v>
      </c>
      <c r="K198" s="610">
        <v>1.0000000000000001E+50</v>
      </c>
      <c r="L198" s="611">
        <v>3.2821847371696635</v>
      </c>
      <c r="M198" s="610">
        <v>1.0000000000000001E+50</v>
      </c>
      <c r="N198" s="611">
        <v>1.0000000000000001E+50</v>
      </c>
      <c r="O198" s="610">
        <v>1.0000000000000001E+50</v>
      </c>
      <c r="P198" s="610">
        <v>1.0000000000000001E+50</v>
      </c>
      <c r="Q198" s="610">
        <v>1.0000000000000001E+50</v>
      </c>
      <c r="R198" s="610">
        <v>1.0000000000000001E+50</v>
      </c>
      <c r="S198" s="610">
        <v>1.0000000000000001E+50</v>
      </c>
      <c r="T198" s="610">
        <v>1.0000000000000001E+50</v>
      </c>
      <c r="U198" s="610">
        <v>1.0000000000000001E+50</v>
      </c>
      <c r="V198" s="610">
        <v>4.4248421145472928E-2</v>
      </c>
      <c r="W198" s="610">
        <v>1.0000000000000001E+50</v>
      </c>
      <c r="X198" s="610">
        <v>1.0000000000000001E+50</v>
      </c>
      <c r="Y198" s="610">
        <v>1.0000000000000001E+50</v>
      </c>
      <c r="Z198" s="610">
        <v>1.0000000000000001E+50</v>
      </c>
      <c r="AA198" s="626">
        <v>1.0000000000000001E+50</v>
      </c>
      <c r="AB198" s="610">
        <v>2580.4068115504165</v>
      </c>
      <c r="AC198" s="626">
        <v>5.0000522119216168E-4</v>
      </c>
      <c r="AD198" s="626">
        <v>8.9021369567871098E-4</v>
      </c>
      <c r="AE198" s="620">
        <v>1.3902155735252292E-3</v>
      </c>
      <c r="AF198" s="627">
        <v>2.8817808153714527E-3</v>
      </c>
      <c r="AG198" s="601">
        <f>Decap_Selection!$E$23</f>
        <v>0.08</v>
      </c>
      <c r="AH198" s="602"/>
      <c r="AI198" s="602"/>
      <c r="AJ198" s="602"/>
    </row>
    <row r="199" spans="1:36" s="22" customFormat="1">
      <c r="A199" s="597">
        <f t="shared" si="2"/>
        <v>24730.21120617578</v>
      </c>
      <c r="B199" s="607">
        <v>1.8477802523443642E-3</v>
      </c>
      <c r="C199" s="606">
        <v>1.0000000000000001E+50</v>
      </c>
      <c r="D199" s="607">
        <v>146.26894747131001</v>
      </c>
      <c r="E199" s="610">
        <v>1.0000000000000001E+50</v>
      </c>
      <c r="F199" s="611">
        <v>1.0000000000000001E+50</v>
      </c>
      <c r="G199" s="610">
        <v>1.0000000000000001E+50</v>
      </c>
      <c r="H199" s="610">
        <v>1.0000000000000001E+50</v>
      </c>
      <c r="I199" s="610">
        <v>32.179090052504264</v>
      </c>
      <c r="J199" s="610">
        <v>1.0000000000000001E+50</v>
      </c>
      <c r="K199" s="610">
        <v>1.0000000000000001E+50</v>
      </c>
      <c r="L199" s="611">
        <v>3.2178245009880686</v>
      </c>
      <c r="M199" s="610">
        <v>1.0000000000000001E+50</v>
      </c>
      <c r="N199" s="611">
        <v>1.0000000000000001E+50</v>
      </c>
      <c r="O199" s="610">
        <v>1.0000000000000001E+50</v>
      </c>
      <c r="P199" s="610">
        <v>1.0000000000000001E+50</v>
      </c>
      <c r="Q199" s="610">
        <v>1.0000000000000001E+50</v>
      </c>
      <c r="R199" s="610">
        <v>1.0000000000000001E+50</v>
      </c>
      <c r="S199" s="610">
        <v>1.0000000000000001E+50</v>
      </c>
      <c r="T199" s="610">
        <v>1.0000000000000001E+50</v>
      </c>
      <c r="U199" s="610">
        <v>1.0000000000000001E+50</v>
      </c>
      <c r="V199" s="610">
        <v>4.3773189576365092E-2</v>
      </c>
      <c r="W199" s="610">
        <v>1.0000000000000001E+50</v>
      </c>
      <c r="X199" s="610">
        <v>1.0000000000000001E+50</v>
      </c>
      <c r="Y199" s="610">
        <v>1.0000000000000001E+50</v>
      </c>
      <c r="Z199" s="610">
        <v>1.0000000000000001E+50</v>
      </c>
      <c r="AA199" s="626">
        <v>1.0000000000000001E+50</v>
      </c>
      <c r="AB199" s="610">
        <v>2529.8105995592841</v>
      </c>
      <c r="AC199" s="626">
        <v>5.0000543212717907E-4</v>
      </c>
      <c r="AD199" s="626">
        <v>8.9021369567871098E-4</v>
      </c>
      <c r="AE199" s="620">
        <v>1.3902156493901753E-3</v>
      </c>
      <c r="AF199" s="627">
        <v>2.9000496859101473E-3</v>
      </c>
      <c r="AG199" s="601">
        <f>Decap_Selection!$E$23</f>
        <v>0.08</v>
      </c>
      <c r="AH199" s="602"/>
      <c r="AI199" s="602"/>
      <c r="AJ199" s="602"/>
    </row>
    <row r="200" spans="1:36" s="22" customFormat="1">
      <c r="A200" s="597">
        <f t="shared" si="2"/>
        <v>25224.815430299295</v>
      </c>
      <c r="B200" s="607">
        <v>1.8739875272093831E-3</v>
      </c>
      <c r="C200" s="606">
        <v>1.0000000000000001E+50</v>
      </c>
      <c r="D200" s="607">
        <v>143.40092486375934</v>
      </c>
      <c r="E200" s="610">
        <v>1.0000000000000001E+50</v>
      </c>
      <c r="F200" s="611">
        <v>1.0000000000000001E+50</v>
      </c>
      <c r="G200" s="610">
        <v>1.0000000000000001E+50</v>
      </c>
      <c r="H200" s="610">
        <v>1.0000000000000001E+50</v>
      </c>
      <c r="I200" s="610">
        <v>31.548123511020087</v>
      </c>
      <c r="J200" s="610">
        <v>1.0000000000000001E+50</v>
      </c>
      <c r="K200" s="610">
        <v>1.0000000000000001E+50</v>
      </c>
      <c r="L200" s="611">
        <v>3.1547261567687421</v>
      </c>
      <c r="M200" s="610">
        <v>1.0000000000000001E+50</v>
      </c>
      <c r="N200" s="611">
        <v>1.0000000000000001E+50</v>
      </c>
      <c r="O200" s="610">
        <v>1.0000000000000001E+50</v>
      </c>
      <c r="P200" s="610">
        <v>1.0000000000000001E+50</v>
      </c>
      <c r="Q200" s="610">
        <v>1.0000000000000001E+50</v>
      </c>
      <c r="R200" s="610">
        <v>1.0000000000000001E+50</v>
      </c>
      <c r="S200" s="610">
        <v>1.0000000000000001E+50</v>
      </c>
      <c r="T200" s="610">
        <v>1.0000000000000001E+50</v>
      </c>
      <c r="U200" s="610">
        <v>1.0000000000000001E+50</v>
      </c>
      <c r="V200" s="610">
        <v>4.3311500724480145E-2</v>
      </c>
      <c r="W200" s="610">
        <v>1.0000000000000001E+50</v>
      </c>
      <c r="X200" s="610">
        <v>1.0000000000000001E+50</v>
      </c>
      <c r="Y200" s="610">
        <v>1.0000000000000001E+50</v>
      </c>
      <c r="Z200" s="610">
        <v>1.0000000000000001E+50</v>
      </c>
      <c r="AA200" s="626">
        <v>1.0000000000000001E+50</v>
      </c>
      <c r="AB200" s="610">
        <v>2480.2064701562144</v>
      </c>
      <c r="AC200" s="626">
        <v>5.000056515838769E-4</v>
      </c>
      <c r="AD200" s="626">
        <v>8.9021369567871098E-4</v>
      </c>
      <c r="AE200" s="620">
        <v>1.3902157283200607E-3</v>
      </c>
      <c r="AF200" s="627">
        <v>2.9189403643864933E-3</v>
      </c>
      <c r="AG200" s="601">
        <f>Decap_Selection!$E$23</f>
        <v>0.08</v>
      </c>
      <c r="AH200" s="602"/>
      <c r="AI200" s="602"/>
      <c r="AJ200" s="602"/>
    </row>
    <row r="201" spans="1:36" s="22" customFormat="1">
      <c r="A201" s="597">
        <f t="shared" si="2"/>
        <v>25729.311738905282</v>
      </c>
      <c r="B201" s="607">
        <v>1.9008701044318215E-3</v>
      </c>
      <c r="C201" s="606">
        <v>1.0000000000000001E+50</v>
      </c>
      <c r="D201" s="607">
        <v>140.58913791301799</v>
      </c>
      <c r="E201" s="610">
        <v>1.0000000000000001E+50</v>
      </c>
      <c r="F201" s="611">
        <v>1.0000000000000001E+50</v>
      </c>
      <c r="G201" s="610">
        <v>1.0000000000000001E+50</v>
      </c>
      <c r="H201" s="610">
        <v>1.0000000000000001E+50</v>
      </c>
      <c r="I201" s="610">
        <v>30.929528782677533</v>
      </c>
      <c r="J201" s="610">
        <v>1.0000000000000001E+50</v>
      </c>
      <c r="K201" s="610">
        <v>1.0000000000000001E+50</v>
      </c>
      <c r="L201" s="611">
        <v>3.0928649600630376</v>
      </c>
      <c r="M201" s="610">
        <v>1.0000000000000001E+50</v>
      </c>
      <c r="N201" s="611">
        <v>1.0000000000000001E+50</v>
      </c>
      <c r="O201" s="610">
        <v>1.0000000000000001E+50</v>
      </c>
      <c r="P201" s="610">
        <v>1.0000000000000001E+50</v>
      </c>
      <c r="Q201" s="610">
        <v>1.0000000000000001E+50</v>
      </c>
      <c r="R201" s="610">
        <v>1.0000000000000001E+50</v>
      </c>
      <c r="S201" s="610">
        <v>1.0000000000000001E+50</v>
      </c>
      <c r="T201" s="610">
        <v>1.0000000000000001E+50</v>
      </c>
      <c r="U201" s="610">
        <v>1.0000000000000001E+50</v>
      </c>
      <c r="V201" s="610">
        <v>4.2863056439727772E-2</v>
      </c>
      <c r="W201" s="610">
        <v>1.0000000000000001E+50</v>
      </c>
      <c r="X201" s="610">
        <v>1.0000000000000001E+50</v>
      </c>
      <c r="Y201" s="610">
        <v>1.0000000000000001E+50</v>
      </c>
      <c r="Z201" s="610">
        <v>1.0000000000000001E+50</v>
      </c>
      <c r="AA201" s="626">
        <v>1.0000000000000001E+50</v>
      </c>
      <c r="AB201" s="610">
        <v>2431.5749707414407</v>
      </c>
      <c r="AC201" s="626">
        <v>5.0000587990652306E-4</v>
      </c>
      <c r="AD201" s="626">
        <v>8.9021369567871098E-4</v>
      </c>
      <c r="AE201" s="620">
        <v>1.3902158104387087E-3</v>
      </c>
      <c r="AF201" s="627">
        <v>2.9384702816997706E-3</v>
      </c>
      <c r="AG201" s="601">
        <f>Decap_Selection!$E$23</f>
        <v>0.08</v>
      </c>
      <c r="AH201" s="602"/>
      <c r="AI201" s="602"/>
      <c r="AJ201" s="602"/>
    </row>
    <row r="202" spans="1:36" s="22" customFormat="1">
      <c r="A202" s="597">
        <f t="shared" si="2"/>
        <v>26243.89797368339</v>
      </c>
      <c r="B202" s="607">
        <v>1.9284410187872273E-3</v>
      </c>
      <c r="C202" s="606">
        <v>1.0000000000000001E+50</v>
      </c>
      <c r="D202" s="607">
        <v>137.83248395753671</v>
      </c>
      <c r="E202" s="610">
        <v>1.0000000000000001E+50</v>
      </c>
      <c r="F202" s="611">
        <v>1.0000000000000001E+50</v>
      </c>
      <c r="G202" s="610">
        <v>1.0000000000000001E+50</v>
      </c>
      <c r="H202" s="610">
        <v>1.0000000000000001E+50</v>
      </c>
      <c r="I202" s="610">
        <v>30.323063281308634</v>
      </c>
      <c r="J202" s="610">
        <v>1.0000000000000001E+50</v>
      </c>
      <c r="K202" s="610">
        <v>1.0000000000000001E+50</v>
      </c>
      <c r="L202" s="611">
        <v>3.0322166515782008</v>
      </c>
      <c r="M202" s="610">
        <v>1.0000000000000001E+50</v>
      </c>
      <c r="N202" s="611">
        <v>1.0000000000000001E+50</v>
      </c>
      <c r="O202" s="610">
        <v>1.0000000000000001E+50</v>
      </c>
      <c r="P202" s="610">
        <v>1.0000000000000001E+50</v>
      </c>
      <c r="Q202" s="610">
        <v>1.0000000000000001E+50</v>
      </c>
      <c r="R202" s="610">
        <v>1.0000000000000001E+50</v>
      </c>
      <c r="S202" s="610">
        <v>1.0000000000000001E+50</v>
      </c>
      <c r="T202" s="610">
        <v>1.0000000000000001E+50</v>
      </c>
      <c r="U202" s="610">
        <v>1.0000000000000001E+50</v>
      </c>
      <c r="V202" s="610">
        <v>4.2427562244219875E-2</v>
      </c>
      <c r="W202" s="610">
        <v>1.0000000000000001E+50</v>
      </c>
      <c r="X202" s="610">
        <v>1.0000000000000001E+50</v>
      </c>
      <c r="Y202" s="610">
        <v>1.0000000000000001E+50</v>
      </c>
      <c r="Z202" s="610">
        <v>1.0000000000000001E+50</v>
      </c>
      <c r="AA202" s="626">
        <v>1.0000000000000001E+50</v>
      </c>
      <c r="AB202" s="610">
        <v>2383.8970301387226</v>
      </c>
      <c r="AC202" s="626">
        <v>5.000061174532934E-4</v>
      </c>
      <c r="AD202" s="626">
        <v>8.9021369567871098E-4</v>
      </c>
      <c r="AE202" s="620">
        <v>1.3902158958749452E-3</v>
      </c>
      <c r="AF202" s="627">
        <v>2.9586571475088098E-3</v>
      </c>
      <c r="AG202" s="601">
        <f>Decap_Selection!$E$23</f>
        <v>0.08</v>
      </c>
      <c r="AH202" s="602"/>
      <c r="AI202" s="602"/>
      <c r="AJ202" s="602"/>
    </row>
    <row r="203" spans="1:36" s="22" customFormat="1">
      <c r="A203" s="597">
        <f t="shared" si="2"/>
        <v>26768.77593315706</v>
      </c>
      <c r="B203" s="607">
        <v>1.9567134964945535E-3</v>
      </c>
      <c r="C203" s="606">
        <v>1.0000000000000001E+50</v>
      </c>
      <c r="D203" s="607">
        <v>135.12988195654856</v>
      </c>
      <c r="E203" s="610">
        <v>1.0000000000000001E+50</v>
      </c>
      <c r="F203" s="611">
        <v>1.0000000000000001E+50</v>
      </c>
      <c r="G203" s="610">
        <v>1.0000000000000001E+50</v>
      </c>
      <c r="H203" s="610">
        <v>1.0000000000000001E+50</v>
      </c>
      <c r="I203" s="610">
        <v>29.728489177305018</v>
      </c>
      <c r="J203" s="610">
        <v>1.0000000000000001E+50</v>
      </c>
      <c r="K203" s="610">
        <v>1.0000000000000001E+50</v>
      </c>
      <c r="L203" s="611">
        <v>2.9727574476639216</v>
      </c>
      <c r="M203" s="610">
        <v>1.0000000000000001E+50</v>
      </c>
      <c r="N203" s="611">
        <v>1.0000000000000001E+50</v>
      </c>
      <c r="O203" s="610">
        <v>1.0000000000000001E+50</v>
      </c>
      <c r="P203" s="610">
        <v>1.0000000000000001E+50</v>
      </c>
      <c r="Q203" s="610">
        <v>1.0000000000000001E+50</v>
      </c>
      <c r="R203" s="610">
        <v>1.0000000000000001E+50</v>
      </c>
      <c r="S203" s="610">
        <v>1.0000000000000001E+50</v>
      </c>
      <c r="T203" s="610">
        <v>1.0000000000000001E+50</v>
      </c>
      <c r="U203" s="610">
        <v>1.0000000000000001E+50</v>
      </c>
      <c r="V203" s="610">
        <v>4.2004727314523753E-2</v>
      </c>
      <c r="W203" s="610">
        <v>1.0000000000000001E+50</v>
      </c>
      <c r="X203" s="610">
        <v>1.0000000000000001E+50</v>
      </c>
      <c r="Y203" s="610">
        <v>1.0000000000000001E+50</v>
      </c>
      <c r="Z203" s="610">
        <v>1.0000000000000001E+50</v>
      </c>
      <c r="AA203" s="626">
        <v>1.0000000000000001E+50</v>
      </c>
      <c r="AB203" s="610">
        <v>2337.153951116451</v>
      </c>
      <c r="AC203" s="626">
        <v>5.0000636459683351E-4</v>
      </c>
      <c r="AD203" s="626">
        <v>8.9021369567871098E-4</v>
      </c>
      <c r="AE203" s="620">
        <v>1.3902159847627999E-3</v>
      </c>
      <c r="AF203" s="627">
        <v>2.979518945435332E-3</v>
      </c>
      <c r="AG203" s="601">
        <f>Decap_Selection!$E$23</f>
        <v>0.08</v>
      </c>
      <c r="AH203" s="602"/>
      <c r="AI203" s="602"/>
      <c r="AJ203" s="602"/>
    </row>
    <row r="204" spans="1:36" s="22" customFormat="1">
      <c r="A204" s="597">
        <f t="shared" si="2"/>
        <v>27304.151451820202</v>
      </c>
      <c r="B204" s="607">
        <v>1.9857009610566856E-3</v>
      </c>
      <c r="C204" s="606">
        <v>1.0000000000000001E+50</v>
      </c>
      <c r="D204" s="607">
        <v>132.48027206613159</v>
      </c>
      <c r="E204" s="610">
        <v>1.0000000000000001E+50</v>
      </c>
      <c r="F204" s="611">
        <v>1.0000000000000001E+50</v>
      </c>
      <c r="G204" s="610">
        <v>1.0000000000000001E+50</v>
      </c>
      <c r="H204" s="610">
        <v>1.0000000000000001E+50</v>
      </c>
      <c r="I204" s="610">
        <v>29.145573304351384</v>
      </c>
      <c r="J204" s="610">
        <v>1.0000000000000001E+50</v>
      </c>
      <c r="K204" s="610">
        <v>1.0000000000000001E+50</v>
      </c>
      <c r="L204" s="611">
        <v>2.9144640309854122</v>
      </c>
      <c r="M204" s="610">
        <v>1.0000000000000001E+50</v>
      </c>
      <c r="N204" s="611">
        <v>1.0000000000000001E+50</v>
      </c>
      <c r="O204" s="610">
        <v>1.0000000000000001E+50</v>
      </c>
      <c r="P204" s="610">
        <v>1.0000000000000001E+50</v>
      </c>
      <c r="Q204" s="610">
        <v>1.0000000000000001E+50</v>
      </c>
      <c r="R204" s="610">
        <v>1.0000000000000001E+50</v>
      </c>
      <c r="S204" s="610">
        <v>1.0000000000000001E+50</v>
      </c>
      <c r="T204" s="610">
        <v>1.0000000000000001E+50</v>
      </c>
      <c r="U204" s="610">
        <v>1.0000000000000001E+50</v>
      </c>
      <c r="V204" s="610">
        <v>4.1594264469526784E-2</v>
      </c>
      <c r="W204" s="610">
        <v>1.0000000000000001E+50</v>
      </c>
      <c r="X204" s="610">
        <v>1.0000000000000001E+50</v>
      </c>
      <c r="Y204" s="610">
        <v>1.0000000000000001E+50</v>
      </c>
      <c r="Z204" s="610">
        <v>1.0000000000000001E+50</v>
      </c>
      <c r="AA204" s="626">
        <v>1.0000000000000001E+50</v>
      </c>
      <c r="AB204" s="610">
        <v>2291.3274030554021</v>
      </c>
      <c r="AC204" s="626">
        <v>5.0000662172484294E-4</v>
      </c>
      <c r="AD204" s="626">
        <v>8.9021369567871098E-4</v>
      </c>
      <c r="AE204" s="620">
        <v>1.3902160772417179E-3</v>
      </c>
      <c r="AF204" s="627">
        <v>3.0010739280357519E-3</v>
      </c>
      <c r="AG204" s="601">
        <f>Decap_Selection!$E$23</f>
        <v>0.08</v>
      </c>
      <c r="AH204" s="602"/>
      <c r="AI204" s="602"/>
      <c r="AJ204" s="602"/>
    </row>
    <row r="205" spans="1:36" s="22" customFormat="1">
      <c r="A205" s="597">
        <f t="shared" si="2"/>
        <v>27850.234480856605</v>
      </c>
      <c r="B205" s="607">
        <v>2.0154170393081924E-3</v>
      </c>
      <c r="C205" s="606">
        <v>1.0000000000000001E+50</v>
      </c>
      <c r="D205" s="607">
        <v>129.8826152235838</v>
      </c>
      <c r="E205" s="610">
        <v>1.0000000000000001E+50</v>
      </c>
      <c r="F205" s="611">
        <v>1.0000000000000001E+50</v>
      </c>
      <c r="G205" s="610">
        <v>1.0000000000000001E+50</v>
      </c>
      <c r="H205" s="610">
        <v>1.0000000000000001E+50</v>
      </c>
      <c r="I205" s="610">
        <v>28.574087067987776</v>
      </c>
      <c r="J205" s="610">
        <v>1.0000000000000001E+50</v>
      </c>
      <c r="K205" s="610">
        <v>1.0000000000000001E+50</v>
      </c>
      <c r="L205" s="611">
        <v>2.8573135413793533</v>
      </c>
      <c r="M205" s="610">
        <v>1.0000000000000001E+50</v>
      </c>
      <c r="N205" s="611">
        <v>1.0000000000000001E+50</v>
      </c>
      <c r="O205" s="610">
        <v>1.0000000000000001E+50</v>
      </c>
      <c r="P205" s="610">
        <v>1.0000000000000001E+50</v>
      </c>
      <c r="Q205" s="610">
        <v>1.0000000000000001E+50</v>
      </c>
      <c r="R205" s="610">
        <v>1.0000000000000001E+50</v>
      </c>
      <c r="S205" s="610">
        <v>1.0000000000000001E+50</v>
      </c>
      <c r="T205" s="610">
        <v>1.0000000000000001E+50</v>
      </c>
      <c r="U205" s="610">
        <v>1.0000000000000001E+50</v>
      </c>
      <c r="V205" s="610">
        <v>4.1195890163568546E-2</v>
      </c>
      <c r="W205" s="610">
        <v>1.0000000000000001E+50</v>
      </c>
      <c r="X205" s="610">
        <v>1.0000000000000001E+50</v>
      </c>
      <c r="Y205" s="610">
        <v>1.0000000000000001E+50</v>
      </c>
      <c r="Z205" s="610">
        <v>1.0000000000000001E+50</v>
      </c>
      <c r="AA205" s="626">
        <v>1.0000000000000001E+50</v>
      </c>
      <c r="AB205" s="610">
        <v>2246.3994147602566</v>
      </c>
      <c r="AC205" s="626">
        <v>5.0000688924068358E-4</v>
      </c>
      <c r="AD205" s="626">
        <v>8.9021369567871098E-4</v>
      </c>
      <c r="AE205" s="620">
        <v>1.3902161734567775E-3</v>
      </c>
      <c r="AF205" s="627">
        <v>3.0233406115701129E-3</v>
      </c>
      <c r="AG205" s="601">
        <f>Decap_Selection!$E$23</f>
        <v>0.08</v>
      </c>
      <c r="AH205" s="602"/>
      <c r="AI205" s="602"/>
      <c r="AJ205" s="602"/>
    </row>
    <row r="206" spans="1:36" s="22" customFormat="1">
      <c r="A206" s="597">
        <f t="shared" si="2"/>
        <v>28407.239170473738</v>
      </c>
      <c r="B206" s="607">
        <v>2.0458755676639002E-3</v>
      </c>
      <c r="C206" s="606">
        <v>1.0000000000000001E+50</v>
      </c>
      <c r="D206" s="607">
        <v>127.33589273994711</v>
      </c>
      <c r="E206" s="610">
        <v>1.0000000000000001E+50</v>
      </c>
      <c r="F206" s="611">
        <v>1.0000000000000001E+50</v>
      </c>
      <c r="G206" s="610">
        <v>1.0000000000000001E+50</v>
      </c>
      <c r="H206" s="610">
        <v>1.0000000000000001E+50</v>
      </c>
      <c r="I206" s="610">
        <v>28.013806355964615</v>
      </c>
      <c r="J206" s="610">
        <v>1.0000000000000001E+50</v>
      </c>
      <c r="K206" s="610">
        <v>1.0000000000000001E+50</v>
      </c>
      <c r="L206" s="611">
        <v>2.8012835668891283</v>
      </c>
      <c r="M206" s="610">
        <v>1.0000000000000001E+50</v>
      </c>
      <c r="N206" s="611">
        <v>1.0000000000000001E+50</v>
      </c>
      <c r="O206" s="610">
        <v>1.0000000000000001E+50</v>
      </c>
      <c r="P206" s="610">
        <v>1.0000000000000001E+50</v>
      </c>
      <c r="Q206" s="610">
        <v>1.0000000000000001E+50</v>
      </c>
      <c r="R206" s="610">
        <v>1.0000000000000001E+50</v>
      </c>
      <c r="S206" s="610">
        <v>1.0000000000000001E+50</v>
      </c>
      <c r="T206" s="610">
        <v>1.0000000000000001E+50</v>
      </c>
      <c r="U206" s="610">
        <v>1.0000000000000001E+50</v>
      </c>
      <c r="V206" s="610">
        <v>4.0809324484474642E-2</v>
      </c>
      <c r="W206" s="610">
        <v>1.0000000000000001E+50</v>
      </c>
      <c r="X206" s="610">
        <v>1.0000000000000001E+50</v>
      </c>
      <c r="Y206" s="610">
        <v>1.0000000000000001E+50</v>
      </c>
      <c r="Z206" s="610">
        <v>1.0000000000000001E+50</v>
      </c>
      <c r="AA206" s="626">
        <v>1.0000000000000001E+50</v>
      </c>
      <c r="AB206" s="610">
        <v>2202.3523674120761</v>
      </c>
      <c r="AC206" s="626">
        <v>5.0000716756401237E-4</v>
      </c>
      <c r="AD206" s="626">
        <v>8.9021369567871098E-4</v>
      </c>
      <c r="AE206" s="620">
        <v>1.3902162735589187E-3</v>
      </c>
      <c r="AF206" s="627">
        <v>3.0463377705982637E-3</v>
      </c>
      <c r="AG206" s="601">
        <f>Decap_Selection!$E$23</f>
        <v>0.08</v>
      </c>
      <c r="AH206" s="602"/>
      <c r="AI206" s="602"/>
      <c r="AJ206" s="602"/>
    </row>
    <row r="207" spans="1:36" s="22" customFormat="1">
      <c r="A207" s="597">
        <f t="shared" si="2"/>
        <v>28975.383953883214</v>
      </c>
      <c r="B207" s="607">
        <v>2.0770905985618426E-3</v>
      </c>
      <c r="C207" s="606">
        <v>1.0000000000000001E+50</v>
      </c>
      <c r="D207" s="607">
        <v>124.83910590052228</v>
      </c>
      <c r="E207" s="610">
        <v>1.0000000000000001E+50</v>
      </c>
      <c r="F207" s="611">
        <v>1.0000000000000001E+50</v>
      </c>
      <c r="G207" s="610">
        <v>1.0000000000000001E+50</v>
      </c>
      <c r="H207" s="610">
        <v>1.0000000000000001E+50</v>
      </c>
      <c r="I207" s="610">
        <v>27.464511450355644</v>
      </c>
      <c r="J207" s="610">
        <v>1.0000000000000001E+50</v>
      </c>
      <c r="K207" s="610">
        <v>1.0000000000000001E+50</v>
      </c>
      <c r="L207" s="611">
        <v>2.7463521349758167</v>
      </c>
      <c r="M207" s="610">
        <v>1.0000000000000001E+50</v>
      </c>
      <c r="N207" s="611">
        <v>1.0000000000000001E+50</v>
      </c>
      <c r="O207" s="610">
        <v>1.0000000000000001E+50</v>
      </c>
      <c r="P207" s="610">
        <v>1.0000000000000001E+50</v>
      </c>
      <c r="Q207" s="610">
        <v>1.0000000000000001E+50</v>
      </c>
      <c r="R207" s="610">
        <v>1.0000000000000001E+50</v>
      </c>
      <c r="S207" s="610">
        <v>1.0000000000000001E+50</v>
      </c>
      <c r="T207" s="610">
        <v>1.0000000000000001E+50</v>
      </c>
      <c r="U207" s="610">
        <v>1.0000000000000001E+50</v>
      </c>
      <c r="V207" s="610">
        <v>4.0434291156107319E-2</v>
      </c>
      <c r="W207" s="610">
        <v>1.0000000000000001E+50</v>
      </c>
      <c r="X207" s="610">
        <v>1.0000000000000001E+50</v>
      </c>
      <c r="Y207" s="610">
        <v>1.0000000000000001E+50</v>
      </c>
      <c r="Z207" s="610">
        <v>1.0000000000000001E+50</v>
      </c>
      <c r="AA207" s="626">
        <v>1.0000000000000001E+50</v>
      </c>
      <c r="AB207" s="610">
        <v>2159.1689876589598</v>
      </c>
      <c r="AC207" s="626">
        <v>5.0000745713143905E-4</v>
      </c>
      <c r="AD207" s="626">
        <v>8.9021369567871098E-4</v>
      </c>
      <c r="AE207" s="620">
        <v>1.3902163777051787E-3</v>
      </c>
      <c r="AF207" s="627">
        <v>3.0700844324344423E-3</v>
      </c>
      <c r="AG207" s="601">
        <f>Decap_Selection!$E$23</f>
        <v>0.08</v>
      </c>
      <c r="AH207" s="602"/>
      <c r="AI207" s="602"/>
      <c r="AJ207" s="602"/>
    </row>
    <row r="208" spans="1:36" s="22" customFormat="1">
      <c r="A208" s="597">
        <f t="shared" si="2"/>
        <v>29554.89163296088</v>
      </c>
      <c r="B208" s="607">
        <v>2.1090764070941588E-3</v>
      </c>
      <c r="C208" s="606">
        <v>1.0000000000000001E+50</v>
      </c>
      <c r="D208" s="607">
        <v>122.3912755732153</v>
      </c>
      <c r="E208" s="610">
        <v>1.0000000000000001E+50</v>
      </c>
      <c r="F208" s="611">
        <v>1.0000000000000001E+50</v>
      </c>
      <c r="G208" s="610">
        <v>1.0000000000000001E+50</v>
      </c>
      <c r="H208" s="610">
        <v>1.0000000000000001E+50</v>
      </c>
      <c r="I208" s="610">
        <v>26.925986941393948</v>
      </c>
      <c r="J208" s="610">
        <v>1.0000000000000001E+50</v>
      </c>
      <c r="K208" s="610">
        <v>1.0000000000000001E+50</v>
      </c>
      <c r="L208" s="611">
        <v>2.6924977039015148</v>
      </c>
      <c r="M208" s="610">
        <v>1.0000000000000001E+50</v>
      </c>
      <c r="N208" s="611">
        <v>1.0000000000000001E+50</v>
      </c>
      <c r="O208" s="610">
        <v>1.0000000000000001E+50</v>
      </c>
      <c r="P208" s="610">
        <v>1.0000000000000001E+50</v>
      </c>
      <c r="Q208" s="610">
        <v>1.0000000000000001E+50</v>
      </c>
      <c r="R208" s="610">
        <v>1.0000000000000001E+50</v>
      </c>
      <c r="S208" s="610">
        <v>1.0000000000000001E+50</v>
      </c>
      <c r="T208" s="610">
        <v>1.0000000000000001E+50</v>
      </c>
      <c r="U208" s="610">
        <v>1.0000000000000001E+50</v>
      </c>
      <c r="V208" s="610">
        <v>4.0070517545031374E-2</v>
      </c>
      <c r="W208" s="610">
        <v>1.0000000000000001E+50</v>
      </c>
      <c r="X208" s="610">
        <v>1.0000000000000001E+50</v>
      </c>
      <c r="Y208" s="610">
        <v>1.0000000000000001E+50</v>
      </c>
      <c r="Z208" s="610">
        <v>1.0000000000000001E+50</v>
      </c>
      <c r="AA208" s="626">
        <v>1.0000000000000001E+50</v>
      </c>
      <c r="AB208" s="610">
        <v>2116.8323408421797</v>
      </c>
      <c r="AC208" s="626">
        <v>5.000077583972119E-4</v>
      </c>
      <c r="AD208" s="626">
        <v>8.9021369567871098E-4</v>
      </c>
      <c r="AE208" s="620">
        <v>1.3902164860589391E-3</v>
      </c>
      <c r="AF208" s="627">
        <v>3.0945998714922889E-3</v>
      </c>
      <c r="AG208" s="601">
        <f>Decap_Selection!$E$23</f>
        <v>0.08</v>
      </c>
      <c r="AH208" s="602"/>
      <c r="AI208" s="602"/>
      <c r="AJ208" s="602"/>
    </row>
    <row r="209" spans="1:36" s="22" customFormat="1">
      <c r="A209" s="597">
        <f t="shared" si="2"/>
        <v>30145.9894656201</v>
      </c>
      <c r="B209" s="607">
        <v>2.1418474978195908E-3</v>
      </c>
      <c r="C209" s="606">
        <v>1.0000000000000001E+50</v>
      </c>
      <c r="D209" s="607">
        <v>119.99144182456443</v>
      </c>
      <c r="E209" s="610">
        <v>1.0000000000000001E+50</v>
      </c>
      <c r="F209" s="611">
        <v>1.0000000000000001E+50</v>
      </c>
      <c r="G209" s="610">
        <v>1.0000000000000001E+50</v>
      </c>
      <c r="H209" s="610">
        <v>1.0000000000000001E+50</v>
      </c>
      <c r="I209" s="610">
        <v>26.398021642997584</v>
      </c>
      <c r="J209" s="610">
        <v>1.0000000000000001E+50</v>
      </c>
      <c r="K209" s="610">
        <v>1.0000000000000001E+50</v>
      </c>
      <c r="L209" s="611">
        <v>2.6396991542815957</v>
      </c>
      <c r="M209" s="610">
        <v>1.0000000000000001E+50</v>
      </c>
      <c r="N209" s="611">
        <v>1.0000000000000001E+50</v>
      </c>
      <c r="O209" s="610">
        <v>1.0000000000000001E+50</v>
      </c>
      <c r="P209" s="610">
        <v>1.0000000000000001E+50</v>
      </c>
      <c r="Q209" s="610">
        <v>1.0000000000000001E+50</v>
      </c>
      <c r="R209" s="610">
        <v>1.0000000000000001E+50</v>
      </c>
      <c r="S209" s="610">
        <v>1.0000000000000001E+50</v>
      </c>
      <c r="T209" s="610">
        <v>1.0000000000000001E+50</v>
      </c>
      <c r="U209" s="610">
        <v>1.0000000000000001E+50</v>
      </c>
      <c r="V209" s="610">
        <v>3.9717734670880349E-2</v>
      </c>
      <c r="W209" s="610">
        <v>1.0000000000000001E+50</v>
      </c>
      <c r="X209" s="610">
        <v>1.0000000000000001E+50</v>
      </c>
      <c r="Y209" s="610">
        <v>1.0000000000000001E+50</v>
      </c>
      <c r="Z209" s="610">
        <v>1.0000000000000001E+50</v>
      </c>
      <c r="AA209" s="626">
        <v>1.0000000000000001E+50</v>
      </c>
      <c r="AB209" s="610">
        <v>2075.3258243551418</v>
      </c>
      <c r="AC209" s="626">
        <v>5.0000807183392935E-4</v>
      </c>
      <c r="AD209" s="626">
        <v>8.9021369567871098E-4</v>
      </c>
      <c r="AE209" s="620">
        <v>1.3902165987901825E-3</v>
      </c>
      <c r="AF209" s="627">
        <v>3.1199036035527415E-3</v>
      </c>
      <c r="AG209" s="601">
        <f>Decap_Selection!$E$23</f>
        <v>0.08</v>
      </c>
      <c r="AH209" s="602"/>
      <c r="AI209" s="602"/>
      <c r="AJ209" s="602"/>
    </row>
    <row r="210" spans="1:36" s="22" customFormat="1">
      <c r="A210" s="597">
        <f t="shared" si="2"/>
        <v>30748.909254932503</v>
      </c>
      <c r="B210" s="607">
        <v>2.175418611751368E-3</v>
      </c>
      <c r="C210" s="606">
        <v>1.0000000000000001E+50</v>
      </c>
      <c r="D210" s="607">
        <v>117.63866354329582</v>
      </c>
      <c r="E210" s="610">
        <v>1.0000000000000001E+50</v>
      </c>
      <c r="F210" s="611">
        <v>1.0000000000000001E+50</v>
      </c>
      <c r="G210" s="610">
        <v>1.0000000000000001E+50</v>
      </c>
      <c r="H210" s="610">
        <v>1.0000000000000001E+50</v>
      </c>
      <c r="I210" s="610">
        <v>25.880408509951515</v>
      </c>
      <c r="J210" s="610">
        <v>1.0000000000000001E+50</v>
      </c>
      <c r="K210" s="610">
        <v>1.0000000000000001E+50</v>
      </c>
      <c r="L210" s="611">
        <v>2.5879357808025985</v>
      </c>
      <c r="M210" s="610">
        <v>1.0000000000000001E+50</v>
      </c>
      <c r="N210" s="611">
        <v>1.0000000000000001E+50</v>
      </c>
      <c r="O210" s="610">
        <v>1.0000000000000001E+50</v>
      </c>
      <c r="P210" s="610">
        <v>1.0000000000000001E+50</v>
      </c>
      <c r="Q210" s="610">
        <v>1.0000000000000001E+50</v>
      </c>
      <c r="R210" s="610">
        <v>1.0000000000000001E+50</v>
      </c>
      <c r="S210" s="610">
        <v>1.0000000000000001E+50</v>
      </c>
      <c r="T210" s="610">
        <v>1.0000000000000001E+50</v>
      </c>
      <c r="U210" s="610">
        <v>1.0000000000000001E+50</v>
      </c>
      <c r="V210" s="610">
        <v>3.9375677219997095E-2</v>
      </c>
      <c r="W210" s="610">
        <v>1.0000000000000001E+50</v>
      </c>
      <c r="X210" s="610">
        <v>1.0000000000000001E+50</v>
      </c>
      <c r="Y210" s="610">
        <v>1.0000000000000001E+50</v>
      </c>
      <c r="Z210" s="610">
        <v>1.0000000000000001E+50</v>
      </c>
      <c r="AA210" s="626">
        <v>1.0000000000000001E+50</v>
      </c>
      <c r="AB210" s="610">
        <v>2034.6331611325566</v>
      </c>
      <c r="AC210" s="626">
        <v>5.0000839793328151E-4</v>
      </c>
      <c r="AD210" s="626">
        <v>8.9021369567871098E-4</v>
      </c>
      <c r="AE210" s="620">
        <v>1.3902167160757587E-3</v>
      </c>
      <c r="AF210" s="627">
        <v>3.1460153799874307E-3</v>
      </c>
      <c r="AG210" s="601">
        <f>Decap_Selection!$E$23</f>
        <v>0.08</v>
      </c>
      <c r="AH210" s="602"/>
      <c r="AI210" s="602"/>
      <c r="AJ210" s="602"/>
    </row>
    <row r="211" spans="1:36" s="22" customFormat="1">
      <c r="A211" s="597">
        <f t="shared" si="2"/>
        <v>31363.887440031154</v>
      </c>
      <c r="B211" s="607">
        <v>2.2098047335144706E-3</v>
      </c>
      <c r="C211" s="606">
        <v>1.0000000000000001E+50</v>
      </c>
      <c r="D211" s="607">
        <v>115.33201807125985</v>
      </c>
      <c r="E211" s="610">
        <v>1.0000000000000001E+50</v>
      </c>
      <c r="F211" s="611">
        <v>1.0000000000000001E+50</v>
      </c>
      <c r="G211" s="610">
        <v>1.0000000000000001E+50</v>
      </c>
      <c r="H211" s="610">
        <v>1.0000000000000001E+50</v>
      </c>
      <c r="I211" s="610">
        <v>25.37294455671336</v>
      </c>
      <c r="J211" s="610">
        <v>1.0000000000000001E+50</v>
      </c>
      <c r="K211" s="610">
        <v>1.0000000000000001E+50</v>
      </c>
      <c r="L211" s="611">
        <v>2.5371872841024947</v>
      </c>
      <c r="M211" s="610">
        <v>1.0000000000000001E+50</v>
      </c>
      <c r="N211" s="611">
        <v>1.0000000000000001E+50</v>
      </c>
      <c r="O211" s="610">
        <v>1.0000000000000001E+50</v>
      </c>
      <c r="P211" s="610">
        <v>1.0000000000000001E+50</v>
      </c>
      <c r="Q211" s="610">
        <v>1.0000000000000001E+50</v>
      </c>
      <c r="R211" s="610">
        <v>1.0000000000000001E+50</v>
      </c>
      <c r="S211" s="610">
        <v>1.0000000000000001E+50</v>
      </c>
      <c r="T211" s="610">
        <v>1.0000000000000001E+50</v>
      </c>
      <c r="U211" s="610">
        <v>1.0000000000000001E+50</v>
      </c>
      <c r="V211" s="610">
        <v>3.9044083561915736E-2</v>
      </c>
      <c r="W211" s="610">
        <v>1.0000000000000001E+50</v>
      </c>
      <c r="X211" s="610">
        <v>1.0000000000000001E+50</v>
      </c>
      <c r="Y211" s="610">
        <v>1.0000000000000001E+50</v>
      </c>
      <c r="Z211" s="610">
        <v>1.0000000000000001E+50</v>
      </c>
      <c r="AA211" s="626">
        <v>1.0000000000000001E+50</v>
      </c>
      <c r="AB211" s="610">
        <v>1994.7383932672783</v>
      </c>
      <c r="AC211" s="626">
        <v>5.0000873720682177E-4</v>
      </c>
      <c r="AD211" s="626">
        <v>8.9021369567871098E-4</v>
      </c>
      <c r="AE211" s="620">
        <v>1.3902168380996614E-3</v>
      </c>
      <c r="AF211" s="627">
        <v>3.1729551819699798E-3</v>
      </c>
      <c r="AG211" s="601">
        <f>Decap_Selection!$E$23</f>
        <v>0.08</v>
      </c>
      <c r="AH211" s="602"/>
      <c r="AI211" s="602"/>
      <c r="AJ211" s="602"/>
    </row>
    <row r="212" spans="1:36" s="22" customFormat="1">
      <c r="A212" s="597">
        <f t="shared" si="2"/>
        <v>31991.165188831779</v>
      </c>
      <c r="B212" s="607">
        <v>2.2450210986664654E-3</v>
      </c>
      <c r="C212" s="606">
        <v>1.0000000000000001E+50</v>
      </c>
      <c r="D212" s="607">
        <v>113.07060084160484</v>
      </c>
      <c r="E212" s="610">
        <v>1.0000000000000001E+50</v>
      </c>
      <c r="F212" s="611">
        <v>1.0000000000000001E+50</v>
      </c>
      <c r="G212" s="610">
        <v>1.0000000000000001E+50</v>
      </c>
      <c r="H212" s="610">
        <v>1.0000000000000001E+50</v>
      </c>
      <c r="I212" s="610">
        <v>24.875430777811289</v>
      </c>
      <c r="J212" s="610">
        <v>1.0000000000000001E+50</v>
      </c>
      <c r="K212" s="610">
        <v>1.0000000000000001E+50</v>
      </c>
      <c r="L212" s="611">
        <v>2.4874337628101597</v>
      </c>
      <c r="M212" s="610">
        <v>1.0000000000000001E+50</v>
      </c>
      <c r="N212" s="611">
        <v>1.0000000000000001E+50</v>
      </c>
      <c r="O212" s="610">
        <v>1.0000000000000001E+50</v>
      </c>
      <c r="P212" s="610">
        <v>1.0000000000000001E+50</v>
      </c>
      <c r="Q212" s="610">
        <v>1.0000000000000001E+50</v>
      </c>
      <c r="R212" s="610">
        <v>1.0000000000000001E+50</v>
      </c>
      <c r="S212" s="610">
        <v>1.0000000000000001E+50</v>
      </c>
      <c r="T212" s="610">
        <v>1.0000000000000001E+50</v>
      </c>
      <c r="U212" s="610">
        <v>1.0000000000000001E+50</v>
      </c>
      <c r="V212" s="610">
        <v>3.8722695768246981E-2</v>
      </c>
      <c r="W212" s="610">
        <v>1.0000000000000001E+50</v>
      </c>
      <c r="X212" s="610">
        <v>1.0000000000000001E+50</v>
      </c>
      <c r="Y212" s="610">
        <v>1.0000000000000001E+50</v>
      </c>
      <c r="Z212" s="610">
        <v>1.0000000000000001E+50</v>
      </c>
      <c r="AA212" s="626">
        <v>1.0000000000000001E+50</v>
      </c>
      <c r="AB212" s="610">
        <v>1955.625875752301</v>
      </c>
      <c r="AC212" s="626">
        <v>5.000090901867688E-4</v>
      </c>
      <c r="AD212" s="626">
        <v>8.9021369567871098E-4</v>
      </c>
      <c r="AE212" s="620">
        <v>1.3902169650533186E-3</v>
      </c>
      <c r="AF212" s="627">
        <v>3.200743214707041E-3</v>
      </c>
      <c r="AG212" s="601">
        <f>Decap_Selection!$E$23</f>
        <v>0.08</v>
      </c>
      <c r="AH212" s="602"/>
      <c r="AI212" s="602"/>
      <c r="AJ212" s="602"/>
    </row>
    <row r="213" spans="1:36" s="22" customFormat="1">
      <c r="A213" s="597">
        <f t="shared" si="2"/>
        <v>32630.988492608416</v>
      </c>
      <c r="B213" s="607">
        <v>2.2810832011764225E-3</v>
      </c>
      <c r="C213" s="606">
        <v>1.0000000000000001E+50</v>
      </c>
      <c r="D213" s="607">
        <v>110.85352502404457</v>
      </c>
      <c r="E213" s="610">
        <v>1.0000000000000001E+50</v>
      </c>
      <c r="F213" s="611">
        <v>1.0000000000000001E+50</v>
      </c>
      <c r="G213" s="610">
        <v>1.0000000000000001E+50</v>
      </c>
      <c r="H213" s="610">
        <v>1.0000000000000001E+50</v>
      </c>
      <c r="I213" s="610">
        <v>24.387672069802573</v>
      </c>
      <c r="J213" s="610">
        <v>1.0000000000000001E+50</v>
      </c>
      <c r="K213" s="610">
        <v>1.0000000000000001E+50</v>
      </c>
      <c r="L213" s="611">
        <v>2.4386557057409091</v>
      </c>
      <c r="M213" s="610">
        <v>1.0000000000000001E+50</v>
      </c>
      <c r="N213" s="611">
        <v>1.0000000000000001E+50</v>
      </c>
      <c r="O213" s="610">
        <v>1.0000000000000001E+50</v>
      </c>
      <c r="P213" s="610">
        <v>1.0000000000000001E+50</v>
      </c>
      <c r="Q213" s="610">
        <v>1.0000000000000001E+50</v>
      </c>
      <c r="R213" s="610">
        <v>1.0000000000000001E+50</v>
      </c>
      <c r="S213" s="610">
        <v>1.0000000000000001E+50</v>
      </c>
      <c r="T213" s="610">
        <v>1.0000000000000001E+50</v>
      </c>
      <c r="U213" s="610">
        <v>1.0000000000000001E+50</v>
      </c>
      <c r="V213" s="610">
        <v>3.8411259633528538E-2</v>
      </c>
      <c r="W213" s="610">
        <v>1.0000000000000001E+50</v>
      </c>
      <c r="X213" s="610">
        <v>1.0000000000000001E+50</v>
      </c>
      <c r="Y213" s="610">
        <v>1.0000000000000001E+50</v>
      </c>
      <c r="Z213" s="610">
        <v>1.0000000000000001E+50</v>
      </c>
      <c r="AA213" s="626">
        <v>1.0000000000000001E+50</v>
      </c>
      <c r="AB213" s="610">
        <v>1917.280270345462</v>
      </c>
      <c r="AC213" s="626">
        <v>5.0000945742684113E-4</v>
      </c>
      <c r="AD213" s="626">
        <v>8.9021369567871098E-4</v>
      </c>
      <c r="AE213" s="620">
        <v>1.3902170971358911E-3</v>
      </c>
      <c r="AF213" s="627">
        <v>3.229399901719976E-3</v>
      </c>
      <c r="AG213" s="601">
        <f>Decap_Selection!$E$23</f>
        <v>0.08</v>
      </c>
      <c r="AH213" s="602"/>
      <c r="AI213" s="602"/>
      <c r="AJ213" s="602"/>
    </row>
    <row r="214" spans="1:36" s="22" customFormat="1">
      <c r="A214" s="597">
        <f t="shared" si="2"/>
        <v>33283.608262460584</v>
      </c>
      <c r="B214" s="607">
        <v>2.3180068010567011E-3</v>
      </c>
      <c r="C214" s="606">
        <v>1.0000000000000001E+50</v>
      </c>
      <c r="D214" s="607">
        <v>108.67992117708198</v>
      </c>
      <c r="E214" s="610">
        <v>1.0000000000000001E+50</v>
      </c>
      <c r="F214" s="611">
        <v>1.0000000000000001E+50</v>
      </c>
      <c r="G214" s="610">
        <v>1.0000000000000001E+50</v>
      </c>
      <c r="H214" s="610">
        <v>1.0000000000000001E+50</v>
      </c>
      <c r="I214" s="610">
        <v>23.909477154762534</v>
      </c>
      <c r="J214" s="610">
        <v>1.0000000000000001E+50</v>
      </c>
      <c r="K214" s="610">
        <v>1.0000000000000001E+50</v>
      </c>
      <c r="L214" s="611">
        <v>2.3908339842450581</v>
      </c>
      <c r="M214" s="610">
        <v>1.0000000000000001E+50</v>
      </c>
      <c r="N214" s="611">
        <v>1.0000000000000001E+50</v>
      </c>
      <c r="O214" s="610">
        <v>1.0000000000000001E+50</v>
      </c>
      <c r="P214" s="610">
        <v>1.0000000000000001E+50</v>
      </c>
      <c r="Q214" s="610">
        <v>1.0000000000000001E+50</v>
      </c>
      <c r="R214" s="610">
        <v>1.0000000000000001E+50</v>
      </c>
      <c r="S214" s="610">
        <v>1.0000000000000001E+50</v>
      </c>
      <c r="T214" s="610">
        <v>1.0000000000000001E+50</v>
      </c>
      <c r="U214" s="610">
        <v>1.0000000000000001E+50</v>
      </c>
      <c r="V214" s="610">
        <v>3.8109524697603515E-2</v>
      </c>
      <c r="W214" s="610">
        <v>1.0000000000000001E+50</v>
      </c>
      <c r="X214" s="610">
        <v>1.0000000000000001E+50</v>
      </c>
      <c r="Y214" s="610">
        <v>1.0000000000000001E+50</v>
      </c>
      <c r="Z214" s="610">
        <v>1.0000000000000001E+50</v>
      </c>
      <c r="AA214" s="626">
        <v>1.0000000000000001E+50</v>
      </c>
      <c r="AB214" s="610">
        <v>1879.6865395544451</v>
      </c>
      <c r="AC214" s="626">
        <v>5.0000983950312602E-4</v>
      </c>
      <c r="AD214" s="626">
        <v>8.9021369567871098E-4</v>
      </c>
      <c r="AE214" s="620">
        <v>1.3902172345545863E-3</v>
      </c>
      <c r="AF214" s="627">
        <v>3.2589458792068055E-3</v>
      </c>
      <c r="AG214" s="601">
        <f>Decap_Selection!$E$23</f>
        <v>0.08</v>
      </c>
      <c r="AH214" s="602"/>
      <c r="AI214" s="602"/>
      <c r="AJ214" s="602"/>
    </row>
    <row r="215" spans="1:36" s="22" customFormat="1">
      <c r="A215" s="597">
        <f t="shared" si="2"/>
        <v>33949.280427709797</v>
      </c>
      <c r="B215" s="607">
        <v>2.3558079321427759E-3</v>
      </c>
      <c r="C215" s="606">
        <v>1.0000000000000001E+50</v>
      </c>
      <c r="D215" s="607">
        <v>106.54893690705161</v>
      </c>
      <c r="E215" s="610">
        <v>1.0000000000000001E+50</v>
      </c>
      <c r="F215" s="611">
        <v>1.0000000000000001E+50</v>
      </c>
      <c r="G215" s="610">
        <v>1.0000000000000001E+50</v>
      </c>
      <c r="H215" s="610">
        <v>1.0000000000000001E+50</v>
      </c>
      <c r="I215" s="610">
        <v>23.440658505273493</v>
      </c>
      <c r="J215" s="610">
        <v>1.0000000000000001E+50</v>
      </c>
      <c r="K215" s="610">
        <v>1.0000000000000001E+50</v>
      </c>
      <c r="L215" s="611">
        <v>2.3439498447064877</v>
      </c>
      <c r="M215" s="610">
        <v>1.0000000000000001E+50</v>
      </c>
      <c r="N215" s="611">
        <v>1.0000000000000001E+50</v>
      </c>
      <c r="O215" s="610">
        <v>1.0000000000000001E+50</v>
      </c>
      <c r="P215" s="610">
        <v>1.0000000000000001E+50</v>
      </c>
      <c r="Q215" s="610">
        <v>1.0000000000000001E+50</v>
      </c>
      <c r="R215" s="610">
        <v>1.0000000000000001E+50</v>
      </c>
      <c r="S215" s="610">
        <v>1.0000000000000001E+50</v>
      </c>
      <c r="T215" s="610">
        <v>1.0000000000000001E+50</v>
      </c>
      <c r="U215" s="610">
        <v>1.0000000000000001E+50</v>
      </c>
      <c r="V215" s="610">
        <v>3.7817244269095392E-2</v>
      </c>
      <c r="W215" s="610">
        <v>1.0000000000000001E+50</v>
      </c>
      <c r="X215" s="610">
        <v>1.0000000000000001E+50</v>
      </c>
      <c r="Y215" s="610">
        <v>1.0000000000000001E+50</v>
      </c>
      <c r="Z215" s="610">
        <v>1.0000000000000001E+50</v>
      </c>
      <c r="AA215" s="626">
        <v>1.0000000000000001E+50</v>
      </c>
      <c r="AB215" s="610">
        <v>1842.8299407397235</v>
      </c>
      <c r="AC215" s="626">
        <v>5.0001023701498311E-4</v>
      </c>
      <c r="AD215" s="626">
        <v>8.9021369567871098E-4</v>
      </c>
      <c r="AE215" s="620">
        <v>1.3902173775249824E-3</v>
      </c>
      <c r="AF215" s="627">
        <v>3.2894019905124619E-3</v>
      </c>
      <c r="AG215" s="601">
        <f>Decap_Selection!$E$23</f>
        <v>0.08</v>
      </c>
      <c r="AH215" s="602"/>
      <c r="AI215" s="602"/>
      <c r="AJ215" s="602"/>
    </row>
    <row r="216" spans="1:36" s="22" customFormat="1">
      <c r="A216" s="597">
        <f t="shared" si="2"/>
        <v>34628.266036263994</v>
      </c>
      <c r="B216" s="607">
        <v>2.3945029100165978E-3</v>
      </c>
      <c r="C216" s="606">
        <v>1.0000000000000001E+50</v>
      </c>
      <c r="D216" s="607">
        <v>104.45973653384755</v>
      </c>
      <c r="E216" s="610">
        <v>1.0000000000000001E+50</v>
      </c>
      <c r="F216" s="611">
        <v>1.0000000000000001E+50</v>
      </c>
      <c r="G216" s="610">
        <v>1.0000000000000001E+50</v>
      </c>
      <c r="H216" s="610">
        <v>1.0000000000000001E+50</v>
      </c>
      <c r="I216" s="610">
        <v>22.981032270884704</v>
      </c>
      <c r="J216" s="610">
        <v>1.0000000000000001E+50</v>
      </c>
      <c r="K216" s="610">
        <v>1.0000000000000001E+50</v>
      </c>
      <c r="L216" s="611">
        <v>2.2979849011882876</v>
      </c>
      <c r="M216" s="610">
        <v>1.0000000000000001E+50</v>
      </c>
      <c r="N216" s="611">
        <v>1.0000000000000001E+50</v>
      </c>
      <c r="O216" s="610">
        <v>1.0000000000000001E+50</v>
      </c>
      <c r="P216" s="610">
        <v>1.0000000000000001E+50</v>
      </c>
      <c r="Q216" s="610">
        <v>1.0000000000000001E+50</v>
      </c>
      <c r="R216" s="610">
        <v>1.0000000000000001E+50</v>
      </c>
      <c r="S216" s="610">
        <v>1.0000000000000001E+50</v>
      </c>
      <c r="T216" s="610">
        <v>1.0000000000000001E+50</v>
      </c>
      <c r="U216" s="610">
        <v>1.0000000000000001E+50</v>
      </c>
      <c r="V216" s="610">
        <v>3.7534175449556242E-2</v>
      </c>
      <c r="W216" s="610">
        <v>1.0000000000000001E+50</v>
      </c>
      <c r="X216" s="610">
        <v>1.0000000000000001E+50</v>
      </c>
      <c r="Y216" s="610">
        <v>1.0000000000000001E+50</v>
      </c>
      <c r="Z216" s="610">
        <v>1.0000000000000001E+50</v>
      </c>
      <c r="AA216" s="626">
        <v>1.0000000000000001E+50</v>
      </c>
      <c r="AB216" s="610">
        <v>1806.6960203331353</v>
      </c>
      <c r="AC216" s="626">
        <v>5.0001065058598369E-4</v>
      </c>
      <c r="AD216" s="626">
        <v>8.9021369567871098E-4</v>
      </c>
      <c r="AE216" s="620">
        <v>1.3902175262713668E-3</v>
      </c>
      <c r="AF216" s="627">
        <v>3.3207892807333682E-3</v>
      </c>
      <c r="AG216" s="601">
        <f>Decap_Selection!$E$23</f>
        <v>0.08</v>
      </c>
      <c r="AH216" s="602"/>
      <c r="AI216" s="602"/>
      <c r="AJ216" s="602"/>
    </row>
    <row r="217" spans="1:36" s="22" customFormat="1">
      <c r="A217" s="597">
        <f t="shared" si="2"/>
        <v>35320.831356989278</v>
      </c>
      <c r="B217" s="607">
        <v>2.4341083400694192E-3</v>
      </c>
      <c r="C217" s="606">
        <v>1.0000000000000001E+50</v>
      </c>
      <c r="D217" s="607">
        <v>102.41150076320581</v>
      </c>
      <c r="E217" s="610">
        <v>1.0000000000000001E+50</v>
      </c>
      <c r="F217" s="611">
        <v>1.0000000000000001E+50</v>
      </c>
      <c r="G217" s="610">
        <v>1.0000000000000001E+50</v>
      </c>
      <c r="H217" s="610">
        <v>1.0000000000000001E+50</v>
      </c>
      <c r="I217" s="610">
        <v>22.530418206014041</v>
      </c>
      <c r="J217" s="610">
        <v>1.0000000000000001E+50</v>
      </c>
      <c r="K217" s="610">
        <v>1.0000000000000001E+50</v>
      </c>
      <c r="L217" s="611">
        <v>2.2529211282225847</v>
      </c>
      <c r="M217" s="610">
        <v>1.0000000000000001E+50</v>
      </c>
      <c r="N217" s="611">
        <v>1.0000000000000001E+50</v>
      </c>
      <c r="O217" s="610">
        <v>1.0000000000000001E+50</v>
      </c>
      <c r="P217" s="610">
        <v>1.0000000000000001E+50</v>
      </c>
      <c r="Q217" s="610">
        <v>1.0000000000000001E+50</v>
      </c>
      <c r="R217" s="610">
        <v>1.0000000000000001E+50</v>
      </c>
      <c r="S217" s="610">
        <v>1.0000000000000001E+50</v>
      </c>
      <c r="T217" s="610">
        <v>1.0000000000000001E+50</v>
      </c>
      <c r="U217" s="610">
        <v>1.0000000000000001E+50</v>
      </c>
      <c r="V217" s="610">
        <v>3.72600791578757E-2</v>
      </c>
      <c r="W217" s="610">
        <v>1.0000000000000001E+50</v>
      </c>
      <c r="X217" s="610">
        <v>1.0000000000000001E+50</v>
      </c>
      <c r="Y217" s="610">
        <v>1.0000000000000001E+50</v>
      </c>
      <c r="Z217" s="610">
        <v>1.0000000000000001E+50</v>
      </c>
      <c r="AA217" s="626">
        <v>1.0000000000000001E+50</v>
      </c>
      <c r="AB217" s="610">
        <v>1771.2706081698152</v>
      </c>
      <c r="AC217" s="626">
        <v>5.0001108086488962E-4</v>
      </c>
      <c r="AD217" s="626">
        <v>8.9021369567871098E-4</v>
      </c>
      <c r="AE217" s="620">
        <v>1.3902176810270883E-3</v>
      </c>
      <c r="AF217" s="627">
        <v>3.3531289914801262E-3</v>
      </c>
      <c r="AG217" s="601">
        <f>Decap_Selection!$E$23</f>
        <v>0.08</v>
      </c>
      <c r="AH217" s="602"/>
      <c r="AI217" s="602"/>
      <c r="AJ217" s="602"/>
    </row>
    <row r="218" spans="1:36" s="22" customFormat="1">
      <c r="A218" s="597">
        <f t="shared" si="2"/>
        <v>36027.247984129062</v>
      </c>
      <c r="B218" s="607">
        <v>2.4746411257004124E-3</v>
      </c>
      <c r="C218" s="606">
        <v>1.0000000000000001E+50</v>
      </c>
      <c r="D218" s="607">
        <v>100.40342636541243</v>
      </c>
      <c r="E218" s="610">
        <v>1.0000000000000001E+50</v>
      </c>
      <c r="F218" s="611">
        <v>1.0000000000000001E+50</v>
      </c>
      <c r="G218" s="610">
        <v>1.0000000000000001E+50</v>
      </c>
      <c r="H218" s="610">
        <v>1.0000000000000001E+50</v>
      </c>
      <c r="I218" s="610">
        <v>22.088639599263534</v>
      </c>
      <c r="J218" s="610">
        <v>1.0000000000000001E+50</v>
      </c>
      <c r="K218" s="610">
        <v>1.0000000000000001E+50</v>
      </c>
      <c r="L218" s="611">
        <v>2.2087408537417343</v>
      </c>
      <c r="M218" s="610">
        <v>1.0000000000000001E+50</v>
      </c>
      <c r="N218" s="611">
        <v>1.0000000000000001E+50</v>
      </c>
      <c r="O218" s="610">
        <v>1.0000000000000001E+50</v>
      </c>
      <c r="P218" s="610">
        <v>1.0000000000000001E+50</v>
      </c>
      <c r="Q218" s="610">
        <v>1.0000000000000001E+50</v>
      </c>
      <c r="R218" s="610">
        <v>1.0000000000000001E+50</v>
      </c>
      <c r="S218" s="610">
        <v>1.0000000000000001E+50</v>
      </c>
      <c r="T218" s="610">
        <v>1.0000000000000001E+50</v>
      </c>
      <c r="U218" s="610">
        <v>1.0000000000000001E+50</v>
      </c>
      <c r="V218" s="610">
        <v>3.6994720154552463E-2</v>
      </c>
      <c r="W218" s="610">
        <v>1.0000000000000001E+50</v>
      </c>
      <c r="X218" s="610">
        <v>1.0000000000000001E+50</v>
      </c>
      <c r="Y218" s="610">
        <v>1.0000000000000001E+50</v>
      </c>
      <c r="Z218" s="610">
        <v>1.0000000000000001E+50</v>
      </c>
      <c r="AA218" s="626">
        <v>1.0000000000000001E+50</v>
      </c>
      <c r="AB218" s="610">
        <v>1736.5398119312674</v>
      </c>
      <c r="AC218" s="626">
        <v>5.0001152852667031E-4</v>
      </c>
      <c r="AD218" s="626">
        <v>8.9021369567871098E-4</v>
      </c>
      <c r="AE218" s="620">
        <v>1.3902178420349225E-3</v>
      </c>
      <c r="AF218" s="627">
        <v>3.3864425558195223E-3</v>
      </c>
      <c r="AG218" s="601">
        <f>Decap_Selection!$E$23</f>
        <v>0.08</v>
      </c>
      <c r="AH218" s="602"/>
      <c r="AI218" s="602"/>
      <c r="AJ218" s="602"/>
    </row>
    <row r="219" spans="1:36" s="22" customFormat="1">
      <c r="A219" s="597">
        <f t="shared" si="2"/>
        <v>36747.792943811641</v>
      </c>
      <c r="B219" s="607">
        <v>2.516118476647814E-3</v>
      </c>
      <c r="C219" s="606">
        <v>1.0000000000000001E+50</v>
      </c>
      <c r="D219" s="607">
        <v>98.434725860311389</v>
      </c>
      <c r="E219" s="610">
        <v>1.0000000000000001E+50</v>
      </c>
      <c r="F219" s="611">
        <v>1.0000000000000001E+50</v>
      </c>
      <c r="G219" s="610">
        <v>1.0000000000000001E+50</v>
      </c>
      <c r="H219" s="610">
        <v>1.0000000000000001E+50</v>
      </c>
      <c r="I219" s="610">
        <v>21.65552320412074</v>
      </c>
      <c r="J219" s="610">
        <v>1.0000000000000001E+50</v>
      </c>
      <c r="K219" s="610">
        <v>1.0000000000000001E+50</v>
      </c>
      <c r="L219" s="611">
        <v>2.1654267521480972</v>
      </c>
      <c r="M219" s="610">
        <v>1.0000000000000001E+50</v>
      </c>
      <c r="N219" s="611">
        <v>1.0000000000000001E+50</v>
      </c>
      <c r="O219" s="610">
        <v>1.0000000000000001E+50</v>
      </c>
      <c r="P219" s="610">
        <v>1.0000000000000001E+50</v>
      </c>
      <c r="Q219" s="610">
        <v>1.0000000000000001E+50</v>
      </c>
      <c r="R219" s="610">
        <v>1.0000000000000001E+50</v>
      </c>
      <c r="S219" s="610">
        <v>1.0000000000000001E+50</v>
      </c>
      <c r="T219" s="610">
        <v>1.0000000000000001E+50</v>
      </c>
      <c r="U219" s="610">
        <v>1.0000000000000001E+50</v>
      </c>
      <c r="V219" s="610">
        <v>3.6737867065445726E-2</v>
      </c>
      <c r="W219" s="610">
        <v>1.0000000000000001E+50</v>
      </c>
      <c r="X219" s="610">
        <v>1.0000000000000001E+50</v>
      </c>
      <c r="Y219" s="610">
        <v>1.0000000000000001E+50</v>
      </c>
      <c r="Z219" s="610">
        <v>1.0000000000000001E+50</v>
      </c>
      <c r="AA219" s="626">
        <v>1.0000000000000001E+50</v>
      </c>
      <c r="AB219" s="610">
        <v>1702.4900116973988</v>
      </c>
      <c r="AC219" s="626">
        <v>5.0001199427356156E-4</v>
      </c>
      <c r="AD219" s="626">
        <v>8.9021369567871098E-4</v>
      </c>
      <c r="AE219" s="620">
        <v>1.3902180095474537E-3</v>
      </c>
      <c r="AF219" s="627">
        <v>3.4207515934141768E-3</v>
      </c>
      <c r="AG219" s="601">
        <f>Decap_Selection!$E$23</f>
        <v>0.08</v>
      </c>
      <c r="AH219" s="602"/>
      <c r="AI219" s="602"/>
      <c r="AJ219" s="602"/>
    </row>
    <row r="220" spans="1:36" s="22" customFormat="1">
      <c r="A220" s="597">
        <f t="shared" si="2"/>
        <v>37482.748802687871</v>
      </c>
      <c r="B220" s="607">
        <v>2.5585579174498023E-3</v>
      </c>
      <c r="C220" s="606">
        <v>1.0000000000000001E+50</v>
      </c>
      <c r="D220" s="607">
        <v>96.504627208488927</v>
      </c>
      <c r="E220" s="610">
        <v>1.0000000000000001E+50</v>
      </c>
      <c r="F220" s="611">
        <v>1.0000000000000001E+50</v>
      </c>
      <c r="G220" s="610">
        <v>1.0000000000000001E+50</v>
      </c>
      <c r="H220" s="610">
        <v>1.0000000000000001E+50</v>
      </c>
      <c r="I220" s="610">
        <v>21.23089917101894</v>
      </c>
      <c r="J220" s="610">
        <v>1.0000000000000001E+50</v>
      </c>
      <c r="K220" s="610">
        <v>1.0000000000000001E+50</v>
      </c>
      <c r="L220" s="611">
        <v>2.1229618375196853</v>
      </c>
      <c r="M220" s="610">
        <v>1.0000000000000001E+50</v>
      </c>
      <c r="N220" s="611">
        <v>1.0000000000000001E+50</v>
      </c>
      <c r="O220" s="610">
        <v>1.0000000000000001E+50</v>
      </c>
      <c r="P220" s="610">
        <v>1.0000000000000001E+50</v>
      </c>
      <c r="Q220" s="610">
        <v>1.0000000000000001E+50</v>
      </c>
      <c r="R220" s="610">
        <v>1.0000000000000001E+50</v>
      </c>
      <c r="S220" s="610">
        <v>1.0000000000000001E+50</v>
      </c>
      <c r="T220" s="610">
        <v>1.0000000000000001E+50</v>
      </c>
      <c r="U220" s="610">
        <v>1.0000000000000001E+50</v>
      </c>
      <c r="V220" s="610">
        <v>3.6489292404643381E-2</v>
      </c>
      <c r="W220" s="610">
        <v>1.0000000000000001E+50</v>
      </c>
      <c r="X220" s="610">
        <v>1.0000000000000001E+50</v>
      </c>
      <c r="Y220" s="610">
        <v>1.0000000000000001E+50</v>
      </c>
      <c r="Z220" s="610">
        <v>1.0000000000000001E+50</v>
      </c>
      <c r="AA220" s="626">
        <v>1.0000000000000001E+50</v>
      </c>
      <c r="AB220" s="610">
        <v>1669.1078546053718</v>
      </c>
      <c r="AC220" s="626">
        <v>5.0001247883616677E-4</v>
      </c>
      <c r="AD220" s="626">
        <v>8.9021369567871098E-4</v>
      </c>
      <c r="AE220" s="620">
        <v>1.3902181838274694E-3</v>
      </c>
      <c r="AF220" s="627">
        <v>3.4560779058750804E-3</v>
      </c>
      <c r="AG220" s="601">
        <f>Decap_Selection!$E$23</f>
        <v>0.08</v>
      </c>
      <c r="AH220" s="602"/>
      <c r="AI220" s="602"/>
      <c r="AJ220" s="602"/>
    </row>
    <row r="221" spans="1:36" s="22" customFormat="1">
      <c r="A221" s="597">
        <f t="shared" si="2"/>
        <v>38232.403778741631</v>
      </c>
      <c r="B221" s="607">
        <v>2.6019772960327015E-3</v>
      </c>
      <c r="C221" s="606">
        <v>1.0000000000000001E+50</v>
      </c>
      <c r="D221" s="607">
        <v>94.612373508512945</v>
      </c>
      <c r="E221" s="610">
        <v>1.0000000000000001E+50</v>
      </c>
      <c r="F221" s="611">
        <v>1.0000000000000001E+50</v>
      </c>
      <c r="G221" s="610">
        <v>1.0000000000000001E+50</v>
      </c>
      <c r="H221" s="610">
        <v>1.0000000000000001E+50</v>
      </c>
      <c r="I221" s="610">
        <v>20.81460098072948</v>
      </c>
      <c r="J221" s="610">
        <v>1.0000000000000001E+50</v>
      </c>
      <c r="K221" s="610">
        <v>1.0000000000000001E+50</v>
      </c>
      <c r="L221" s="611">
        <v>2.0813294569490237</v>
      </c>
      <c r="M221" s="610">
        <v>1.0000000000000001E+50</v>
      </c>
      <c r="N221" s="611">
        <v>1.0000000000000001E+50</v>
      </c>
      <c r="O221" s="610">
        <v>1.0000000000000001E+50</v>
      </c>
      <c r="P221" s="610">
        <v>1.0000000000000001E+50</v>
      </c>
      <c r="Q221" s="610">
        <v>1.0000000000000001E+50</v>
      </c>
      <c r="R221" s="610">
        <v>1.0000000000000001E+50</v>
      </c>
      <c r="S221" s="610">
        <v>1.0000000000000001E+50</v>
      </c>
      <c r="T221" s="610">
        <v>1.0000000000000001E+50</v>
      </c>
      <c r="U221" s="610">
        <v>1.0000000000000001E+50</v>
      </c>
      <c r="V221" s="610">
        <v>3.6248772596103714E-2</v>
      </c>
      <c r="W221" s="610">
        <v>1.0000000000000001E+50</v>
      </c>
      <c r="X221" s="610">
        <v>1.0000000000000001E+50</v>
      </c>
      <c r="Y221" s="610">
        <v>1.0000000000000001E+50</v>
      </c>
      <c r="Z221" s="610">
        <v>1.0000000000000001E+50</v>
      </c>
      <c r="AA221" s="626">
        <v>1.0000000000000001E+50</v>
      </c>
      <c r="AB221" s="610">
        <v>1636.3802496131905</v>
      </c>
      <c r="AC221" s="626">
        <v>5.0001298297460274E-4</v>
      </c>
      <c r="AD221" s="626">
        <v>8.9021369567871098E-4</v>
      </c>
      <c r="AE221" s="620">
        <v>1.390218365148375E-3</v>
      </c>
      <c r="AF221" s="627">
        <v>3.4924434723389267E-3</v>
      </c>
      <c r="AG221" s="601">
        <f>Decap_Selection!$E$23</f>
        <v>0.08</v>
      </c>
      <c r="AH221" s="602"/>
      <c r="AI221" s="602"/>
      <c r="AJ221" s="602"/>
    </row>
    <row r="222" spans="1:36" s="22" customFormat="1">
      <c r="A222" s="597">
        <f t="shared" si="2"/>
        <v>38997.051854316465</v>
      </c>
      <c r="B222" s="607">
        <v>2.6463947924246045E-3</v>
      </c>
      <c r="C222" s="606">
        <v>1.0000000000000001E+50</v>
      </c>
      <c r="D222" s="607">
        <v>92.757222700108983</v>
      </c>
      <c r="E222" s="610">
        <v>1.0000000000000001E+50</v>
      </c>
      <c r="F222" s="611">
        <v>1.0000000000000001E+50</v>
      </c>
      <c r="G222" s="610">
        <v>1.0000000000000001E+50</v>
      </c>
      <c r="H222" s="610">
        <v>1.0000000000000001E+50</v>
      </c>
      <c r="I222" s="610">
        <v>20.406465379060108</v>
      </c>
      <c r="J222" s="610">
        <v>1.0000000000000001E+50</v>
      </c>
      <c r="K222" s="610">
        <v>1.0000000000000001E+50</v>
      </c>
      <c r="L222" s="611">
        <v>2.0405132840125919</v>
      </c>
      <c r="M222" s="610">
        <v>1.0000000000000001E+50</v>
      </c>
      <c r="N222" s="611">
        <v>1.0000000000000001E+50</v>
      </c>
      <c r="O222" s="610">
        <v>1.0000000000000001E+50</v>
      </c>
      <c r="P222" s="610">
        <v>1.0000000000000001E+50</v>
      </c>
      <c r="Q222" s="610">
        <v>1.0000000000000001E+50</v>
      </c>
      <c r="R222" s="610">
        <v>1.0000000000000001E+50</v>
      </c>
      <c r="S222" s="610">
        <v>1.0000000000000001E+50</v>
      </c>
      <c r="T222" s="610">
        <v>1.0000000000000001E+50</v>
      </c>
      <c r="U222" s="610">
        <v>1.0000000000000001E+50</v>
      </c>
      <c r="V222" s="610">
        <v>3.6016087993750466E-2</v>
      </c>
      <c r="W222" s="610">
        <v>1.0000000000000001E+50</v>
      </c>
      <c r="X222" s="610">
        <v>1.0000000000000001E+50</v>
      </c>
      <c r="Y222" s="610">
        <v>1.0000000000000001E+50</v>
      </c>
      <c r="Z222" s="610">
        <v>1.0000000000000001E+50</v>
      </c>
      <c r="AA222" s="626">
        <v>1.0000000000000001E+50</v>
      </c>
      <c r="AB222" s="610">
        <v>1604.2943623659555</v>
      </c>
      <c r="AC222" s="626">
        <v>5.0001350747969206E-4</v>
      </c>
      <c r="AD222" s="626">
        <v>8.9021369567871098E-4</v>
      </c>
      <c r="AE222" s="620">
        <v>1.3902185537946197E-3</v>
      </c>
      <c r="AF222" s="627">
        <v>3.5298704452786287E-3</v>
      </c>
      <c r="AG222" s="601">
        <f>Decap_Selection!$E$23</f>
        <v>0.08</v>
      </c>
      <c r="AH222" s="602"/>
      <c r="AI222" s="602"/>
      <c r="AJ222" s="602"/>
    </row>
    <row r="223" spans="1:36" s="22" customFormat="1">
      <c r="A223" s="597">
        <f t="shared" si="2"/>
        <v>39776.992891402799</v>
      </c>
      <c r="B223" s="607">
        <v>2.6918289275928917E-3</v>
      </c>
      <c r="C223" s="606">
        <v>1.0000000000000001E+50</v>
      </c>
      <c r="D223" s="607">
        <v>90.938447273156058</v>
      </c>
      <c r="E223" s="610">
        <v>1.0000000000000001E+50</v>
      </c>
      <c r="F223" s="611">
        <v>1.0000000000000001E+50</v>
      </c>
      <c r="G223" s="610">
        <v>1.0000000000000001E+50</v>
      </c>
      <c r="H223" s="610">
        <v>1.0000000000000001E+50</v>
      </c>
      <c r="I223" s="610">
        <v>20.006332312833695</v>
      </c>
      <c r="J223" s="610">
        <v>1.0000000000000001E+50</v>
      </c>
      <c r="K223" s="610">
        <v>1.0000000000000001E+50</v>
      </c>
      <c r="L223" s="611">
        <v>2.0004973123683101</v>
      </c>
      <c r="M223" s="610">
        <v>1.0000000000000001E+50</v>
      </c>
      <c r="N223" s="611">
        <v>1.0000000000000001E+50</v>
      </c>
      <c r="O223" s="610">
        <v>1.0000000000000001E+50</v>
      </c>
      <c r="P223" s="610">
        <v>1.0000000000000001E+50</v>
      </c>
      <c r="Q223" s="610">
        <v>1.0000000000000001E+50</v>
      </c>
      <c r="R223" s="610">
        <v>1.0000000000000001E+50</v>
      </c>
      <c r="S223" s="610">
        <v>1.0000000000000001E+50</v>
      </c>
      <c r="T223" s="610">
        <v>1.0000000000000001E+50</v>
      </c>
      <c r="U223" s="610">
        <v>1.0000000000000001E+50</v>
      </c>
      <c r="V223" s="610">
        <v>3.5791022899724627E-2</v>
      </c>
      <c r="W223" s="610">
        <v>1.0000000000000001E+50</v>
      </c>
      <c r="X223" s="610">
        <v>1.0000000000000001E+50</v>
      </c>
      <c r="Y223" s="610">
        <v>1.0000000000000001E+50</v>
      </c>
      <c r="Z223" s="610">
        <v>1.0000000000000001E+50</v>
      </c>
      <c r="AA223" s="626">
        <v>1.0000000000000001E+50</v>
      </c>
      <c r="AB223" s="610">
        <v>1572.8376101627848</v>
      </c>
      <c r="AC223" s="626">
        <v>5.0001405317420301E-4</v>
      </c>
      <c r="AD223" s="626">
        <v>8.9021369567871098E-4</v>
      </c>
      <c r="AE223" s="620">
        <v>1.3902187500621456E-3</v>
      </c>
      <c r="AF223" s="627">
        <v>3.5683811465517107E-3</v>
      </c>
      <c r="AG223" s="601">
        <f>Decap_Selection!$E$23</f>
        <v>0.08</v>
      </c>
      <c r="AH223" s="602"/>
      <c r="AI223" s="602"/>
      <c r="AJ223" s="602"/>
    </row>
    <row r="224" spans="1:36" s="22" customFormat="1">
      <c r="A224" s="597">
        <f t="shared" si="2"/>
        <v>40572.532749230857</v>
      </c>
      <c r="B224" s="607">
        <v>2.738298572404606E-3</v>
      </c>
      <c r="C224" s="606">
        <v>1.0000000000000001E+50</v>
      </c>
      <c r="D224" s="607">
        <v>89.155333982388768</v>
      </c>
      <c r="E224" s="610">
        <v>1.0000000000000001E+50</v>
      </c>
      <c r="F224" s="611">
        <v>1.0000000000000001E+50</v>
      </c>
      <c r="G224" s="610">
        <v>1.0000000000000001E+50</v>
      </c>
      <c r="H224" s="610">
        <v>1.0000000000000001E+50</v>
      </c>
      <c r="I224" s="610">
        <v>19.614044867122338</v>
      </c>
      <c r="J224" s="610">
        <v>1.0000000000000001E+50</v>
      </c>
      <c r="K224" s="610">
        <v>1.0000000000000001E+50</v>
      </c>
      <c r="L224" s="611">
        <v>1.9612658494785424</v>
      </c>
      <c r="M224" s="610">
        <v>1.0000000000000001E+50</v>
      </c>
      <c r="N224" s="611">
        <v>1.0000000000000001E+50</v>
      </c>
      <c r="O224" s="610">
        <v>1.0000000000000001E+50</v>
      </c>
      <c r="P224" s="610">
        <v>1.0000000000000001E+50</v>
      </c>
      <c r="Q224" s="610">
        <v>1.0000000000000001E+50</v>
      </c>
      <c r="R224" s="610">
        <v>1.0000000000000001E+50</v>
      </c>
      <c r="S224" s="610">
        <v>1.0000000000000001E+50</v>
      </c>
      <c r="T224" s="610">
        <v>1.0000000000000001E+50</v>
      </c>
      <c r="U224" s="610">
        <v>1.0000000000000001E+50</v>
      </c>
      <c r="V224" s="610">
        <v>3.5573365580521821E-2</v>
      </c>
      <c r="W224" s="610">
        <v>1.0000000000000001E+50</v>
      </c>
      <c r="X224" s="610">
        <v>1.0000000000000001E+50</v>
      </c>
      <c r="Y224" s="610">
        <v>1.0000000000000001E+50</v>
      </c>
      <c r="Z224" s="610">
        <v>1.0000000000000001E+50</v>
      </c>
      <c r="AA224" s="626">
        <v>1.0000000000000001E+50</v>
      </c>
      <c r="AB224" s="610">
        <v>1541.9976570224239</v>
      </c>
      <c r="AC224" s="626">
        <v>5.0001462091414E-4</v>
      </c>
      <c r="AD224" s="626">
        <v>8.9021369567871098E-4</v>
      </c>
      <c r="AE224" s="620">
        <v>1.3902189542588502E-3</v>
      </c>
      <c r="AF224" s="627">
        <v>3.6079980636874614E-3</v>
      </c>
      <c r="AG224" s="601">
        <f>Decap_Selection!$E$23</f>
        <v>0.08</v>
      </c>
      <c r="AH224" s="602"/>
      <c r="AI224" s="602"/>
      <c r="AJ224" s="602"/>
    </row>
    <row r="225" spans="1:36" s="22" customFormat="1">
      <c r="A225" s="597">
        <f t="shared" si="2"/>
        <v>41383.983404215476</v>
      </c>
      <c r="B225" s="607">
        <v>2.7858229567090369E-3</v>
      </c>
      <c r="C225" s="606">
        <v>1.0000000000000001E+50</v>
      </c>
      <c r="D225" s="607">
        <v>87.407183567693025</v>
      </c>
      <c r="E225" s="610">
        <v>1.0000000000000001E+50</v>
      </c>
      <c r="F225" s="611">
        <v>1.0000000000000001E+50</v>
      </c>
      <c r="G225" s="610">
        <v>1.0000000000000001E+50</v>
      </c>
      <c r="H225" s="610">
        <v>1.0000000000000001E+50</v>
      </c>
      <c r="I225" s="610">
        <v>19.229449203712033</v>
      </c>
      <c r="J225" s="610">
        <v>1.0000000000000001E+50</v>
      </c>
      <c r="K225" s="610">
        <v>1.0000000000000001E+50</v>
      </c>
      <c r="L225" s="611">
        <v>1.9228035104561605</v>
      </c>
      <c r="M225" s="610">
        <v>1.0000000000000001E+50</v>
      </c>
      <c r="N225" s="611">
        <v>1.0000000000000001E+50</v>
      </c>
      <c r="O225" s="610">
        <v>1.0000000000000001E+50</v>
      </c>
      <c r="P225" s="610">
        <v>1.0000000000000001E+50</v>
      </c>
      <c r="Q225" s="610">
        <v>1.0000000000000001E+50</v>
      </c>
      <c r="R225" s="610">
        <v>1.0000000000000001E+50</v>
      </c>
      <c r="S225" s="610">
        <v>1.0000000000000001E+50</v>
      </c>
      <c r="T225" s="610">
        <v>1.0000000000000001E+50</v>
      </c>
      <c r="U225" s="610">
        <v>1.0000000000000001E+50</v>
      </c>
      <c r="V225" s="610">
        <v>3.5362908280770454E-2</v>
      </c>
      <c r="W225" s="610">
        <v>1.0000000000000001E+50</v>
      </c>
      <c r="X225" s="610">
        <v>1.0000000000000001E+50</v>
      </c>
      <c r="Y225" s="610">
        <v>1.0000000000000001E+50</v>
      </c>
      <c r="Z225" s="610">
        <v>1.0000000000000001E+50</v>
      </c>
      <c r="AA225" s="626">
        <v>1.0000000000000001E+50</v>
      </c>
      <c r="AB225" s="610">
        <v>1511.7624088456012</v>
      </c>
      <c r="AC225" s="626">
        <v>5.000152115900863E-4</v>
      </c>
      <c r="AD225" s="626">
        <v>8.9021369567871098E-4</v>
      </c>
      <c r="AE225" s="620">
        <v>1.3902191667050697E-3</v>
      </c>
      <c r="AF225" s="627">
        <v>3.6487438464098271E-3</v>
      </c>
      <c r="AG225" s="601">
        <f>Decap_Selection!$E$23</f>
        <v>0.08</v>
      </c>
      <c r="AH225" s="602"/>
      <c r="AI225" s="602"/>
      <c r="AJ225" s="602"/>
    </row>
    <row r="226" spans="1:36" s="22" customFormat="1">
      <c r="A226" s="597">
        <f t="shared" si="2"/>
        <v>42211.663072299787</v>
      </c>
      <c r="B226" s="607">
        <v>2.834421678542311E-3</v>
      </c>
      <c r="C226" s="606">
        <v>1.0000000000000001E+50</v>
      </c>
      <c r="D226" s="607">
        <v>85.693310479886577</v>
      </c>
      <c r="E226" s="610">
        <v>1.0000000000000001E+50</v>
      </c>
      <c r="F226" s="611">
        <v>1.0000000000000001E+50</v>
      </c>
      <c r="G226" s="610">
        <v>1.0000000000000001E+50</v>
      </c>
      <c r="H226" s="610">
        <v>1.0000000000000001E+50</v>
      </c>
      <c r="I226" s="610">
        <v>18.852394500774011</v>
      </c>
      <c r="J226" s="610">
        <v>1.0000000000000001E+50</v>
      </c>
      <c r="K226" s="610">
        <v>1.0000000000000001E+50</v>
      </c>
      <c r="L226" s="611">
        <v>1.8850952120312563</v>
      </c>
      <c r="M226" s="610">
        <v>1.0000000000000001E+50</v>
      </c>
      <c r="N226" s="611">
        <v>1.0000000000000001E+50</v>
      </c>
      <c r="O226" s="610">
        <v>1.0000000000000001E+50</v>
      </c>
      <c r="P226" s="610">
        <v>1.0000000000000001E+50</v>
      </c>
      <c r="Q226" s="610">
        <v>1.0000000000000001E+50</v>
      </c>
      <c r="R226" s="610">
        <v>1.0000000000000001E+50</v>
      </c>
      <c r="S226" s="610">
        <v>1.0000000000000001E+50</v>
      </c>
      <c r="T226" s="610">
        <v>1.0000000000000001E+50</v>
      </c>
      <c r="U226" s="610">
        <v>1.0000000000000001E+50</v>
      </c>
      <c r="V226" s="610">
        <v>3.5159447234432206E-2</v>
      </c>
      <c r="W226" s="610">
        <v>1.0000000000000001E+50</v>
      </c>
      <c r="X226" s="610">
        <v>1.0000000000000001E+50</v>
      </c>
      <c r="Y226" s="610">
        <v>1.0000000000000001E+50</v>
      </c>
      <c r="Z226" s="610">
        <v>1.0000000000000001E+50</v>
      </c>
      <c r="AA226" s="626">
        <v>1.0000000000000001E+50</v>
      </c>
      <c r="AB226" s="610">
        <v>1482.1200086722474</v>
      </c>
      <c r="AC226" s="626">
        <v>5.0001582612860013E-4</v>
      </c>
      <c r="AD226" s="626">
        <v>8.9021369567871098E-4</v>
      </c>
      <c r="AE226" s="620">
        <v>1.3902193877340821E-3</v>
      </c>
      <c r="AF226" s="627">
        <v>3.6906413033890102E-3</v>
      </c>
      <c r="AG226" s="601">
        <f>Decap_Selection!$E$23</f>
        <v>0.08</v>
      </c>
      <c r="AH226" s="602"/>
      <c r="AI226" s="602"/>
      <c r="AJ226" s="602"/>
    </row>
    <row r="227" spans="1:36" s="22" customFormat="1">
      <c r="A227" s="597">
        <f t="shared" si="2"/>
        <v>43055.896333745783</v>
      </c>
      <c r="B227" s="607">
        <v>2.884114713454193E-3</v>
      </c>
      <c r="C227" s="606">
        <v>1.0000000000000001E+50</v>
      </c>
      <c r="D227" s="607">
        <v>84.013042611876244</v>
      </c>
      <c r="E227" s="610">
        <v>1.0000000000000001E+50</v>
      </c>
      <c r="F227" s="611">
        <v>1.0000000000000001E+50</v>
      </c>
      <c r="G227" s="610">
        <v>1.0000000000000001E+50</v>
      </c>
      <c r="H227" s="610">
        <v>1.0000000000000001E+50</v>
      </c>
      <c r="I227" s="610">
        <v>18.482732893718893</v>
      </c>
      <c r="J227" s="610">
        <v>1.0000000000000001E+50</v>
      </c>
      <c r="K227" s="610">
        <v>1.0000000000000001E+50</v>
      </c>
      <c r="L227" s="611">
        <v>1.8481261666361337</v>
      </c>
      <c r="M227" s="610">
        <v>1.0000000000000001E+50</v>
      </c>
      <c r="N227" s="611">
        <v>1.0000000000000001E+50</v>
      </c>
      <c r="O227" s="610">
        <v>1.0000000000000001E+50</v>
      </c>
      <c r="P227" s="610">
        <v>1.0000000000000001E+50</v>
      </c>
      <c r="Q227" s="610">
        <v>1.0000000000000001E+50</v>
      </c>
      <c r="R227" s="610">
        <v>1.0000000000000001E+50</v>
      </c>
      <c r="S227" s="610">
        <v>1.0000000000000001E+50</v>
      </c>
      <c r="T227" s="610">
        <v>1.0000000000000001E+50</v>
      </c>
      <c r="U227" s="610">
        <v>1.0000000000000001E+50</v>
      </c>
      <c r="V227" s="610">
        <v>3.496278267323441E-2</v>
      </c>
      <c r="W227" s="610">
        <v>1.0000000000000001E+50</v>
      </c>
      <c r="X227" s="610">
        <v>1.0000000000000001E+50</v>
      </c>
      <c r="Y227" s="610">
        <v>1.0000000000000001E+50</v>
      </c>
      <c r="Z227" s="610">
        <v>1.0000000000000001E+50</v>
      </c>
      <c r="AA227" s="626">
        <v>1.0000000000000001E+50</v>
      </c>
      <c r="AB227" s="610">
        <v>1453.0588320317054</v>
      </c>
      <c r="AC227" s="626">
        <v>5.0001646549366829E-4</v>
      </c>
      <c r="AD227" s="626">
        <v>8.9021369567871098E-4</v>
      </c>
      <c r="AE227" s="620">
        <v>1.3902196176926293E-3</v>
      </c>
      <c r="AF227" s="627">
        <v>3.73371339921076E-3</v>
      </c>
      <c r="AG227" s="601">
        <f>Decap_Selection!$E$23</f>
        <v>0.08</v>
      </c>
      <c r="AH227" s="602"/>
      <c r="AI227" s="602"/>
      <c r="AJ227" s="602"/>
    </row>
    <row r="228" spans="1:36" s="22" customFormat="1">
      <c r="A228" s="597">
        <f t="shared" si="2"/>
        <v>43917.014260420699</v>
      </c>
      <c r="B228" s="607">
        <v>2.9349224239576797E-3</v>
      </c>
      <c r="C228" s="606">
        <v>1.0000000000000001E+50</v>
      </c>
      <c r="D228" s="607">
        <v>82.365721035086295</v>
      </c>
      <c r="E228" s="610">
        <v>1.0000000000000001E+50</v>
      </c>
      <c r="F228" s="611">
        <v>1.0000000000000001E+50</v>
      </c>
      <c r="G228" s="610">
        <v>1.0000000000000001E+50</v>
      </c>
      <c r="H228" s="610">
        <v>1.0000000000000001E+50</v>
      </c>
      <c r="I228" s="610">
        <v>18.120319417210606</v>
      </c>
      <c r="J228" s="610">
        <v>1.0000000000000001E+50</v>
      </c>
      <c r="K228" s="610">
        <v>1.0000000000000001E+50</v>
      </c>
      <c r="L228" s="611">
        <v>1.8118818766062672</v>
      </c>
      <c r="M228" s="610">
        <v>1.0000000000000001E+50</v>
      </c>
      <c r="N228" s="611">
        <v>1.0000000000000001E+50</v>
      </c>
      <c r="O228" s="610">
        <v>1.0000000000000001E+50</v>
      </c>
      <c r="P228" s="610">
        <v>1.0000000000000001E+50</v>
      </c>
      <c r="Q228" s="610">
        <v>1.0000000000000001E+50</v>
      </c>
      <c r="R228" s="610">
        <v>1.0000000000000001E+50</v>
      </c>
      <c r="S228" s="610">
        <v>1.0000000000000001E+50</v>
      </c>
      <c r="T228" s="610">
        <v>1.0000000000000001E+50</v>
      </c>
      <c r="U228" s="610">
        <v>1.0000000000000001E+50</v>
      </c>
      <c r="V228" s="610">
        <v>3.4772718832170604E-2</v>
      </c>
      <c r="W228" s="610">
        <v>1.0000000000000001E+50</v>
      </c>
      <c r="X228" s="610">
        <v>1.0000000000000001E+50</v>
      </c>
      <c r="Y228" s="610">
        <v>1.0000000000000001E+50</v>
      </c>
      <c r="Z228" s="610">
        <v>1.0000000000000001E+50</v>
      </c>
      <c r="AA228" s="626">
        <v>1.0000000000000001E+50</v>
      </c>
      <c r="AB228" s="610">
        <v>1424.567482384118</v>
      </c>
      <c r="AC228" s="626">
        <v>5.0001713068821747E-4</v>
      </c>
      <c r="AD228" s="626">
        <v>8.9021369567871098E-4</v>
      </c>
      <c r="AE228" s="620">
        <v>1.3902198569414614E-3</v>
      </c>
      <c r="AF228" s="627">
        <v>3.7779832515482856E-3</v>
      </c>
      <c r="AG228" s="601">
        <f>Decap_Selection!$E$23</f>
        <v>0.08</v>
      </c>
      <c r="AH228" s="602"/>
      <c r="AI228" s="602"/>
      <c r="AJ228" s="602"/>
    </row>
    <row r="229" spans="1:36" s="22" customFormat="1">
      <c r="A229" s="597">
        <f t="shared" si="2"/>
        <v>44795.354545629118</v>
      </c>
      <c r="B229" s="607">
        <v>2.986865569102411E-3</v>
      </c>
      <c r="C229" s="606">
        <v>1.0000000000000001E+50</v>
      </c>
      <c r="D229" s="607">
        <v>80.750699741055257</v>
      </c>
      <c r="E229" s="610">
        <v>1.0000000000000001E+50</v>
      </c>
      <c r="F229" s="611">
        <v>1.0000000000000001E+50</v>
      </c>
      <c r="G229" s="610">
        <v>1.0000000000000001E+50</v>
      </c>
      <c r="H229" s="610">
        <v>1.0000000000000001E+50</v>
      </c>
      <c r="I229" s="610">
        <v>17.765011948317191</v>
      </c>
      <c r="J229" s="610">
        <v>1.0000000000000001E+50</v>
      </c>
      <c r="K229" s="610">
        <v>1.0000000000000001E+50</v>
      </c>
      <c r="L229" s="611">
        <v>1.7763481284949401</v>
      </c>
      <c r="M229" s="610">
        <v>1.0000000000000001E+50</v>
      </c>
      <c r="N229" s="611">
        <v>1.0000000000000001E+50</v>
      </c>
      <c r="O229" s="610">
        <v>1.0000000000000001E+50</v>
      </c>
      <c r="P229" s="610">
        <v>1.0000000000000001E+50</v>
      </c>
      <c r="Q229" s="610">
        <v>1.0000000000000001E+50</v>
      </c>
      <c r="R229" s="610">
        <v>1.0000000000000001E+50</v>
      </c>
      <c r="S229" s="610">
        <v>1.0000000000000001E+50</v>
      </c>
      <c r="T229" s="610">
        <v>1.0000000000000001E+50</v>
      </c>
      <c r="U229" s="610">
        <v>1.0000000000000001E+50</v>
      </c>
      <c r="V229" s="610">
        <v>3.4589063951933265E-2</v>
      </c>
      <c r="W229" s="610">
        <v>1.0000000000000001E+50</v>
      </c>
      <c r="X229" s="610">
        <v>1.0000000000000001E+50</v>
      </c>
      <c r="Y229" s="610">
        <v>1.0000000000000001E+50</v>
      </c>
      <c r="Z229" s="610">
        <v>1.0000000000000001E+50</v>
      </c>
      <c r="AA229" s="626">
        <v>1.0000000000000001E+50</v>
      </c>
      <c r="AB229" s="610">
        <v>1396.6347866511908</v>
      </c>
      <c r="AC229" s="626">
        <v>5.000178227556871E-4</v>
      </c>
      <c r="AD229" s="626">
        <v>8.9021369567871098E-4</v>
      </c>
      <c r="AE229" s="620">
        <v>1.3902201058559028E-3</v>
      </c>
      <c r="AF229" s="627">
        <v>3.8234741285177501E-3</v>
      </c>
      <c r="AG229" s="601">
        <f>Decap_Selection!$E$23</f>
        <v>0.08</v>
      </c>
      <c r="AH229" s="602"/>
      <c r="AI229" s="602"/>
      <c r="AJ229" s="602"/>
    </row>
    <row r="230" spans="1:36" s="22" customFormat="1">
      <c r="A230" s="597">
        <f t="shared" si="2"/>
        <v>45691.261636541698</v>
      </c>
      <c r="B230" s="607">
        <v>3.0399653141732061E-3</v>
      </c>
      <c r="C230" s="606">
        <v>1.0000000000000001E+50</v>
      </c>
      <c r="D230" s="607">
        <v>79.167345388099193</v>
      </c>
      <c r="E230" s="610">
        <v>1.0000000000000001E+50</v>
      </c>
      <c r="F230" s="611">
        <v>1.0000000000000001E+50</v>
      </c>
      <c r="G230" s="610">
        <v>1.0000000000000001E+50</v>
      </c>
      <c r="H230" s="610">
        <v>1.0000000000000001E+50</v>
      </c>
      <c r="I230" s="610">
        <v>17.416671150776359</v>
      </c>
      <c r="J230" s="610">
        <v>1.0000000000000001E+50</v>
      </c>
      <c r="K230" s="610">
        <v>1.0000000000000001E+50</v>
      </c>
      <c r="L230" s="611">
        <v>1.7415109874993477</v>
      </c>
      <c r="M230" s="610">
        <v>1.0000000000000001E+50</v>
      </c>
      <c r="N230" s="611">
        <v>1.0000000000000001E+50</v>
      </c>
      <c r="O230" s="610">
        <v>1.0000000000000001E+50</v>
      </c>
      <c r="P230" s="610">
        <v>1.0000000000000001E+50</v>
      </c>
      <c r="Q230" s="610">
        <v>1.0000000000000001E+50</v>
      </c>
      <c r="R230" s="610">
        <v>1.0000000000000001E+50</v>
      </c>
      <c r="S230" s="610">
        <v>1.0000000000000001E+50</v>
      </c>
      <c r="T230" s="610">
        <v>1.0000000000000001E+50</v>
      </c>
      <c r="U230" s="610">
        <v>1.0000000000000001E+50</v>
      </c>
      <c r="V230" s="610">
        <v>3.4411630278169479E-2</v>
      </c>
      <c r="W230" s="610">
        <v>1.0000000000000001E+50</v>
      </c>
      <c r="X230" s="610">
        <v>1.0000000000000001E+50</v>
      </c>
      <c r="Y230" s="610">
        <v>1.0000000000000001E+50</v>
      </c>
      <c r="Z230" s="610">
        <v>1.0000000000000001E+50</v>
      </c>
      <c r="AA230" s="626">
        <v>1.0000000000000001E+50</v>
      </c>
      <c r="AB230" s="610">
        <v>1369.2497908345972</v>
      </c>
      <c r="AC230" s="626">
        <v>5.0001854278166583E-4</v>
      </c>
      <c r="AD230" s="626">
        <v>8.9021369567871098E-4</v>
      </c>
      <c r="AE230" s="620">
        <v>1.3902203648264401E-3</v>
      </c>
      <c r="AF230" s="627">
        <v>3.8702094461943149E-3</v>
      </c>
      <c r="AG230" s="601">
        <f>Decap_Selection!$E$23</f>
        <v>0.08</v>
      </c>
      <c r="AH230" s="602"/>
      <c r="AI230" s="602"/>
      <c r="AJ230" s="602"/>
    </row>
    <row r="231" spans="1:36" s="22" customFormat="1">
      <c r="A231" s="597">
        <f t="shared" ref="A231:A294" si="3">$A$35*A230</f>
        <v>46605.086869272534</v>
      </c>
      <c r="B231" s="607">
        <v>3.0942432405154903E-3</v>
      </c>
      <c r="C231" s="606">
        <v>1.0000000000000001E+50</v>
      </c>
      <c r="D231" s="607">
        <v>77.615037052942441</v>
      </c>
      <c r="E231" s="610">
        <v>1.0000000000000001E+50</v>
      </c>
      <c r="F231" s="611">
        <v>1.0000000000000001E+50</v>
      </c>
      <c r="G231" s="610">
        <v>1.0000000000000001E+50</v>
      </c>
      <c r="H231" s="610">
        <v>1.0000000000000001E+50</v>
      </c>
      <c r="I231" s="610">
        <v>17.0751604203538</v>
      </c>
      <c r="J231" s="610">
        <v>1.0000000000000001E+50</v>
      </c>
      <c r="K231" s="610">
        <v>1.0000000000000001E+50</v>
      </c>
      <c r="L231" s="611">
        <v>1.7073567919959698</v>
      </c>
      <c r="M231" s="610">
        <v>1.0000000000000001E+50</v>
      </c>
      <c r="N231" s="611">
        <v>1.0000000000000001E+50</v>
      </c>
      <c r="O231" s="610">
        <v>1.0000000000000001E+50</v>
      </c>
      <c r="P231" s="610">
        <v>1.0000000000000001E+50</v>
      </c>
      <c r="Q231" s="610">
        <v>1.0000000000000001E+50</v>
      </c>
      <c r="R231" s="610">
        <v>1.0000000000000001E+50</v>
      </c>
      <c r="S231" s="610">
        <v>1.0000000000000001E+50</v>
      </c>
      <c r="T231" s="610">
        <v>1.0000000000000001E+50</v>
      </c>
      <c r="U231" s="610">
        <v>1.0000000000000001E+50</v>
      </c>
      <c r="V231" s="610">
        <v>3.4240234057476664E-2</v>
      </c>
      <c r="W231" s="610">
        <v>1.0000000000000001E+50</v>
      </c>
      <c r="X231" s="610">
        <v>1.0000000000000001E+50</v>
      </c>
      <c r="Y231" s="610">
        <v>1.0000000000000001E+50</v>
      </c>
      <c r="Z231" s="610">
        <v>1.0000000000000001E+50</v>
      </c>
      <c r="AA231" s="626">
        <v>1.0000000000000001E+50</v>
      </c>
      <c r="AB231" s="610">
        <v>1342.4017557202915</v>
      </c>
      <c r="AC231" s="626">
        <v>5.0001929189559362E-4</v>
      </c>
      <c r="AD231" s="626">
        <v>8.9021369567871098E-4</v>
      </c>
      <c r="AE231" s="620">
        <v>1.390220634259336E-3</v>
      </c>
      <c r="AF231" s="627">
        <v>3.9182127662618802E-3</v>
      </c>
      <c r="AG231" s="601">
        <f>Decap_Selection!$E$23</f>
        <v>0.08</v>
      </c>
      <c r="AH231" s="602"/>
      <c r="AI231" s="602"/>
      <c r="AJ231" s="602"/>
    </row>
    <row r="232" spans="1:36" s="22" customFormat="1">
      <c r="A232" s="597">
        <f t="shared" si="3"/>
        <v>47537.188606657983</v>
      </c>
      <c r="B232" s="607">
        <v>3.1497213554896293E-3</v>
      </c>
      <c r="C232" s="606">
        <v>1.0000000000000001E+50</v>
      </c>
      <c r="D232" s="607">
        <v>76.093165987218271</v>
      </c>
      <c r="E232" s="610">
        <v>1.0000000000000001E+50</v>
      </c>
      <c r="F232" s="611">
        <v>1.0000000000000001E+50</v>
      </c>
      <c r="G232" s="610">
        <v>1.0000000000000001E+50</v>
      </c>
      <c r="H232" s="610">
        <v>1.0000000000000001E+50</v>
      </c>
      <c r="I232" s="610">
        <v>16.740345831272897</v>
      </c>
      <c r="J232" s="610">
        <v>1.0000000000000001E+50</v>
      </c>
      <c r="K232" s="610">
        <v>1.0000000000000001E+50</v>
      </c>
      <c r="L232" s="611">
        <v>1.673872148183071</v>
      </c>
      <c r="M232" s="610">
        <v>1.0000000000000001E+50</v>
      </c>
      <c r="N232" s="611">
        <v>1.0000000000000001E+50</v>
      </c>
      <c r="O232" s="610">
        <v>1.0000000000000001E+50</v>
      </c>
      <c r="P232" s="610">
        <v>1.0000000000000001E+50</v>
      </c>
      <c r="Q232" s="610">
        <v>1.0000000000000001E+50</v>
      </c>
      <c r="R232" s="610">
        <v>1.0000000000000001E+50</v>
      </c>
      <c r="S232" s="610">
        <v>1.0000000000000001E+50</v>
      </c>
      <c r="T232" s="610">
        <v>1.0000000000000001E+50</v>
      </c>
      <c r="U232" s="610">
        <v>1.0000000000000001E+50</v>
      </c>
      <c r="V232" s="610">
        <v>3.4074695530080974E-2</v>
      </c>
      <c r="W232" s="610">
        <v>1.0000000000000001E+50</v>
      </c>
      <c r="X232" s="610">
        <v>1.0000000000000001E+50</v>
      </c>
      <c r="Y232" s="610">
        <v>1.0000000000000001E+50</v>
      </c>
      <c r="Z232" s="610">
        <v>1.0000000000000001E+50</v>
      </c>
      <c r="AA232" s="626">
        <v>1.0000000000000001E+50</v>
      </c>
      <c r="AB232" s="610">
        <v>1316.080152667053</v>
      </c>
      <c r="AC232" s="626">
        <v>5.000200712725328E-4</v>
      </c>
      <c r="AD232" s="626">
        <v>8.9021369567871098E-4</v>
      </c>
      <c r="AE232" s="620">
        <v>1.3902209145772654E-3</v>
      </c>
      <c r="AF232" s="627">
        <v>3.9675077937658051E-3</v>
      </c>
      <c r="AG232" s="601">
        <f>Decap_Selection!$E$23</f>
        <v>0.08</v>
      </c>
      <c r="AH232" s="602"/>
      <c r="AI232" s="602"/>
      <c r="AJ232" s="602"/>
    </row>
    <row r="233" spans="1:36" s="22" customFormat="1">
      <c r="A233" s="597">
        <f t="shared" si="3"/>
        <v>48487.932378791142</v>
      </c>
      <c r="B233" s="607">
        <v>3.2064221025565878E-3</v>
      </c>
      <c r="C233" s="606">
        <v>1.0000000000000001E+50</v>
      </c>
      <c r="D233" s="607">
        <v>74.601135378744075</v>
      </c>
      <c r="E233" s="610">
        <v>1.0000000000000001E+50</v>
      </c>
      <c r="F233" s="611">
        <v>1.0000000000000001E+50</v>
      </c>
      <c r="G233" s="610">
        <v>1.0000000000000001E+50</v>
      </c>
      <c r="H233" s="610">
        <v>1.0000000000000001E+50</v>
      </c>
      <c r="I233" s="610">
        <v>16.412096083694813</v>
      </c>
      <c r="J233" s="610">
        <v>1.0000000000000001E+50</v>
      </c>
      <c r="K233" s="610">
        <v>1.0000000000000001E+50</v>
      </c>
      <c r="L233" s="611">
        <v>1.6410439248282347</v>
      </c>
      <c r="M233" s="610">
        <v>1.0000000000000001E+50</v>
      </c>
      <c r="N233" s="611">
        <v>1.0000000000000001E+50</v>
      </c>
      <c r="O233" s="610">
        <v>1.0000000000000001E+50</v>
      </c>
      <c r="P233" s="610">
        <v>1.0000000000000001E+50</v>
      </c>
      <c r="Q233" s="610">
        <v>1.0000000000000001E+50</v>
      </c>
      <c r="R233" s="610">
        <v>1.0000000000000001E+50</v>
      </c>
      <c r="S233" s="610">
        <v>1.0000000000000001E+50</v>
      </c>
      <c r="T233" s="610">
        <v>1.0000000000000001E+50</v>
      </c>
      <c r="U233" s="610">
        <v>1.0000000000000001E+50</v>
      </c>
      <c r="V233" s="610">
        <v>3.3914838919165642E-2</v>
      </c>
      <c r="W233" s="610">
        <v>1.0000000000000001E+50</v>
      </c>
      <c r="X233" s="610">
        <v>1.0000000000000001E+50</v>
      </c>
      <c r="Y233" s="610">
        <v>1.0000000000000001E+50</v>
      </c>
      <c r="Z233" s="610">
        <v>1.0000000000000001E+50</v>
      </c>
      <c r="AA233" s="626">
        <v>1.0000000000000001E+50</v>
      </c>
      <c r="AB233" s="610">
        <v>1290.2746594776056</v>
      </c>
      <c r="AC233" s="626">
        <v>5.0002088213501087E-4</v>
      </c>
      <c r="AD233" s="626">
        <v>8.9021369567871098E-4</v>
      </c>
      <c r="AE233" s="620">
        <v>1.3902212062199793E-3</v>
      </c>
      <c r="AF233" s="627">
        <v>4.0181183749343104E-3</v>
      </c>
      <c r="AG233" s="601">
        <f>Decap_Selection!$E$23</f>
        <v>0.08</v>
      </c>
      <c r="AH233" s="602"/>
      <c r="AI233" s="602"/>
      <c r="AJ233" s="602"/>
    </row>
    <row r="234" spans="1:36" s="22" customFormat="1">
      <c r="A234" s="597">
        <f t="shared" si="3"/>
        <v>49457.691026366963</v>
      </c>
      <c r="B234" s="607">
        <v>3.2643683714975932E-3</v>
      </c>
      <c r="C234" s="606">
        <v>1.0000000000000001E+50</v>
      </c>
      <c r="D234" s="607">
        <v>73.138360117477291</v>
      </c>
      <c r="E234" s="610">
        <v>1.0000000000000001E+50</v>
      </c>
      <c r="F234" s="611">
        <v>1.0000000000000001E+50</v>
      </c>
      <c r="G234" s="610">
        <v>1.0000000000000001E+50</v>
      </c>
      <c r="H234" s="610">
        <v>1.0000000000000001E+50</v>
      </c>
      <c r="I234" s="610">
        <v>16.090282452228362</v>
      </c>
      <c r="J234" s="610">
        <v>1.0000000000000001E+50</v>
      </c>
      <c r="K234" s="610">
        <v>1.0000000000000001E+50</v>
      </c>
      <c r="L234" s="611">
        <v>1.6088592481188564</v>
      </c>
      <c r="M234" s="610">
        <v>1.0000000000000001E+50</v>
      </c>
      <c r="N234" s="611">
        <v>1.0000000000000001E+50</v>
      </c>
      <c r="O234" s="610">
        <v>1.0000000000000001E+50</v>
      </c>
      <c r="P234" s="610">
        <v>1.0000000000000001E+50</v>
      </c>
      <c r="Q234" s="610">
        <v>1.0000000000000001E+50</v>
      </c>
      <c r="R234" s="610">
        <v>1.0000000000000001E+50</v>
      </c>
      <c r="S234" s="610">
        <v>1.0000000000000001E+50</v>
      </c>
      <c r="T234" s="610">
        <v>1.0000000000000001E+50</v>
      </c>
      <c r="U234" s="610">
        <v>1.0000000000000001E+50</v>
      </c>
      <c r="V234" s="610">
        <v>3.3760492416839802E-2</v>
      </c>
      <c r="W234" s="610">
        <v>1.0000000000000001E+50</v>
      </c>
      <c r="X234" s="610">
        <v>1.0000000000000001E+50</v>
      </c>
      <c r="Y234" s="610">
        <v>1.0000000000000001E+50</v>
      </c>
      <c r="Z234" s="610">
        <v>1.0000000000000001E+50</v>
      </c>
      <c r="AA234" s="626">
        <v>1.0000000000000001E+50</v>
      </c>
      <c r="AB234" s="610">
        <v>1264.9751563506979</v>
      </c>
      <c r="AC234" s="626">
        <v>5.000217257549375E-4</v>
      </c>
      <c r="AD234" s="626">
        <v>8.9021369567871098E-4</v>
      </c>
      <c r="AE234" s="620">
        <v>1.3902215096449938E-3</v>
      </c>
      <c r="AF234" s="627">
        <v>4.0700684950306593E-3</v>
      </c>
      <c r="AG234" s="601">
        <f>Decap_Selection!$E$23</f>
        <v>0.08</v>
      </c>
      <c r="AH234" s="602"/>
      <c r="AI234" s="602"/>
      <c r="AJ234" s="602"/>
    </row>
    <row r="235" spans="1:36" s="22" customFormat="1">
      <c r="A235" s="597">
        <f t="shared" si="3"/>
        <v>50446.844846894302</v>
      </c>
      <c r="B235" s="607">
        <v>3.3235835087707874E-3</v>
      </c>
      <c r="C235" s="606">
        <v>1.0000000000000001E+50</v>
      </c>
      <c r="D235" s="607">
        <v>71.704266566060554</v>
      </c>
      <c r="E235" s="610">
        <v>1.0000000000000001E+50</v>
      </c>
      <c r="F235" s="611">
        <v>1.0000000000000001E+50</v>
      </c>
      <c r="G235" s="610">
        <v>1.0000000000000001E+50</v>
      </c>
      <c r="H235" s="610">
        <v>1.0000000000000001E+50</v>
      </c>
      <c r="I235" s="610">
        <v>15.77477873544947</v>
      </c>
      <c r="J235" s="610">
        <v>1.0000000000000001E+50</v>
      </c>
      <c r="K235" s="610">
        <v>1.0000000000000001E+50</v>
      </c>
      <c r="L235" s="611">
        <v>1.577305496613596</v>
      </c>
      <c r="M235" s="610">
        <v>1.0000000000000001E+50</v>
      </c>
      <c r="N235" s="611">
        <v>1.0000000000000001E+50</v>
      </c>
      <c r="O235" s="610">
        <v>1.0000000000000001E+50</v>
      </c>
      <c r="P235" s="610">
        <v>1.0000000000000001E+50</v>
      </c>
      <c r="Q235" s="610">
        <v>1.0000000000000001E+50</v>
      </c>
      <c r="R235" s="610">
        <v>1.0000000000000001E+50</v>
      </c>
      <c r="S235" s="610">
        <v>1.0000000000000001E+50</v>
      </c>
      <c r="T235" s="610">
        <v>1.0000000000000001E+50</v>
      </c>
      <c r="U235" s="610">
        <v>1.0000000000000001E+50</v>
      </c>
      <c r="V235" s="610">
        <v>3.3611488166760774E-2</v>
      </c>
      <c r="W235" s="610">
        <v>1.0000000000000001E+50</v>
      </c>
      <c r="X235" s="610">
        <v>1.0000000000000001E+50</v>
      </c>
      <c r="Y235" s="610">
        <v>1.0000000000000001E+50</v>
      </c>
      <c r="Z235" s="610">
        <v>1.0000000000000001E+50</v>
      </c>
      <c r="AA235" s="626">
        <v>1.0000000000000001E+50</v>
      </c>
      <c r="AB235" s="610">
        <v>1240.1717219125558</v>
      </c>
      <c r="AC235" s="626">
        <v>5.0002260345559824E-4</v>
      </c>
      <c r="AD235" s="626">
        <v>8.9021369567871098E-4</v>
      </c>
      <c r="AE235" s="620">
        <v>1.3902218253283086E-3</v>
      </c>
      <c r="AF235" s="627">
        <v>4.1233822761948275E-3</v>
      </c>
      <c r="AG235" s="601">
        <f>Decap_Selection!$E$23</f>
        <v>0.08</v>
      </c>
      <c r="AH235" s="602"/>
      <c r="AI235" s="602"/>
      <c r="AJ235" s="602"/>
    </row>
    <row r="236" spans="1:36" s="22" customFormat="1">
      <c r="A236" s="597">
        <f t="shared" si="3"/>
        <v>51455.781743832187</v>
      </c>
      <c r="B236" s="607">
        <v>3.384091328008152E-3</v>
      </c>
      <c r="C236" s="606">
        <v>1.0000000000000001E+50</v>
      </c>
      <c r="D236" s="607">
        <v>70.298292334865891</v>
      </c>
      <c r="E236" s="610">
        <v>1.0000000000000001E+50</v>
      </c>
      <c r="F236" s="611">
        <v>1.0000000000000001E+50</v>
      </c>
      <c r="G236" s="610">
        <v>1.0000000000000001E+50</v>
      </c>
      <c r="H236" s="610">
        <v>1.0000000000000001E+50</v>
      </c>
      <c r="I236" s="610">
        <v>15.465461206410398</v>
      </c>
      <c r="J236" s="610">
        <v>1.0000000000000001E+50</v>
      </c>
      <c r="K236" s="610">
        <v>1.0000000000000001E+50</v>
      </c>
      <c r="L236" s="611">
        <v>1.5463702962927919</v>
      </c>
      <c r="M236" s="610">
        <v>1.0000000000000001E+50</v>
      </c>
      <c r="N236" s="611">
        <v>1.0000000000000001E+50</v>
      </c>
      <c r="O236" s="610">
        <v>1.0000000000000001E+50</v>
      </c>
      <c r="P236" s="610">
        <v>1.0000000000000001E+50</v>
      </c>
      <c r="Q236" s="610">
        <v>1.0000000000000001E+50</v>
      </c>
      <c r="R236" s="610">
        <v>1.0000000000000001E+50</v>
      </c>
      <c r="S236" s="610">
        <v>1.0000000000000001E+50</v>
      </c>
      <c r="T236" s="610">
        <v>1.0000000000000001E+50</v>
      </c>
      <c r="U236" s="610">
        <v>1.0000000000000001E+50</v>
      </c>
      <c r="V236" s="610">
        <v>3.3467662243443157E-2</v>
      </c>
      <c r="W236" s="610">
        <v>1.0000000000000001E+50</v>
      </c>
      <c r="X236" s="610">
        <v>1.0000000000000001E+50</v>
      </c>
      <c r="Y236" s="610">
        <v>1.0000000000000001E+50</v>
      </c>
      <c r="Z236" s="610">
        <v>1.0000000000000001E+50</v>
      </c>
      <c r="AA236" s="626">
        <v>1.0000000000000001E+50</v>
      </c>
      <c r="AB236" s="610">
        <v>1215.8546293261436</v>
      </c>
      <c r="AC236" s="626">
        <v>5.0002351661373057E-4</v>
      </c>
      <c r="AD236" s="626">
        <v>8.9021369567871098E-4</v>
      </c>
      <c r="AE236" s="620">
        <v>1.3902221537651534E-3</v>
      </c>
      <c r="AF236" s="627">
        <v>4.1780839752301804E-3</v>
      </c>
      <c r="AG236" s="601">
        <f>Decap_Selection!$E$23</f>
        <v>0.08</v>
      </c>
      <c r="AH236" s="602"/>
      <c r="AI236" s="602"/>
      <c r="AJ236" s="602"/>
    </row>
    <row r="237" spans="1:36" s="22" customFormat="1">
      <c r="A237" s="597">
        <f t="shared" si="3"/>
        <v>52484.897378708833</v>
      </c>
      <c r="B237" s="607">
        <v>3.4459161206562322E-3</v>
      </c>
      <c r="C237" s="606">
        <v>1.0000000000000001E+50</v>
      </c>
      <c r="D237" s="607">
        <v>68.919886061449674</v>
      </c>
      <c r="E237" s="610">
        <v>1.0000000000000001E+50</v>
      </c>
      <c r="F237" s="611">
        <v>1.0000000000000001E+50</v>
      </c>
      <c r="G237" s="610">
        <v>1.0000000000000001E+50</v>
      </c>
      <c r="H237" s="610">
        <v>1.0000000000000001E+50</v>
      </c>
      <c r="I237" s="610">
        <v>15.162208564119391</v>
      </c>
      <c r="J237" s="610">
        <v>1.0000000000000001E+50</v>
      </c>
      <c r="K237" s="610">
        <v>1.0000000000000001E+50</v>
      </c>
      <c r="L237" s="611">
        <v>1.5160415157059097</v>
      </c>
      <c r="M237" s="610">
        <v>1.0000000000000001E+50</v>
      </c>
      <c r="N237" s="611">
        <v>1.0000000000000001E+50</v>
      </c>
      <c r="O237" s="610">
        <v>1.0000000000000001E+50</v>
      </c>
      <c r="P237" s="610">
        <v>1.0000000000000001E+50</v>
      </c>
      <c r="Q237" s="610">
        <v>1.0000000000000001E+50</v>
      </c>
      <c r="R237" s="610">
        <v>1.0000000000000001E+50</v>
      </c>
      <c r="S237" s="610">
        <v>1.0000000000000001E+50</v>
      </c>
      <c r="T237" s="610">
        <v>1.0000000000000001E+50</v>
      </c>
      <c r="U237" s="610">
        <v>1.0000000000000001E+50</v>
      </c>
      <c r="V237" s="610">
        <v>3.3328854628307904E-2</v>
      </c>
      <c r="W237" s="610">
        <v>1.0000000000000001E+50</v>
      </c>
      <c r="X237" s="610">
        <v>1.0000000000000001E+50</v>
      </c>
      <c r="Y237" s="610">
        <v>1.0000000000000001E+50</v>
      </c>
      <c r="Z237" s="610">
        <v>1.0000000000000001E+50</v>
      </c>
      <c r="AA237" s="626">
        <v>1.0000000000000001E+50</v>
      </c>
      <c r="AB237" s="610">
        <v>1192.0143424767223</v>
      </c>
      <c r="AC237" s="626">
        <v>5.0002446666168137E-4</v>
      </c>
      <c r="AD237" s="626">
        <v>8.9021369567871098E-4</v>
      </c>
      <c r="AE237" s="620">
        <v>1.390222495470764E-3</v>
      </c>
      <c r="AF237" s="627">
        <v>4.2341979812875056E-3</v>
      </c>
      <c r="AG237" s="601">
        <f>Decap_Selection!$E$23</f>
        <v>0.08</v>
      </c>
      <c r="AH237" s="602"/>
      <c r="AI237" s="602"/>
      <c r="AJ237" s="602"/>
    </row>
    <row r="238" spans="1:36" s="22" customFormat="1">
      <c r="A238" s="597">
        <f t="shared" si="3"/>
        <v>53534.595326283008</v>
      </c>
      <c r="B238" s="607">
        <v>3.5090826667644459E-3</v>
      </c>
      <c r="C238" s="606">
        <v>1.0000000000000001E+50</v>
      </c>
      <c r="D238" s="607">
        <v>67.568507194332184</v>
      </c>
      <c r="E238" s="610">
        <v>1.0000000000000001E+50</v>
      </c>
      <c r="F238" s="611">
        <v>1.0000000000000001E+50</v>
      </c>
      <c r="G238" s="610">
        <v>1.0000000000000001E+50</v>
      </c>
      <c r="H238" s="610">
        <v>1.0000000000000001E+50</v>
      </c>
      <c r="I238" s="610">
        <v>14.864901885971664</v>
      </c>
      <c r="J238" s="610">
        <v>1.0000000000000001E+50</v>
      </c>
      <c r="K238" s="610">
        <v>1.0000000000000001E+50</v>
      </c>
      <c r="L238" s="611">
        <v>1.4863072612141079</v>
      </c>
      <c r="M238" s="610">
        <v>1.0000000000000001E+50</v>
      </c>
      <c r="N238" s="611">
        <v>1.0000000000000001E+50</v>
      </c>
      <c r="O238" s="610">
        <v>1.0000000000000001E+50</v>
      </c>
      <c r="P238" s="610">
        <v>1.0000000000000001E+50</v>
      </c>
      <c r="Q238" s="610">
        <v>1.0000000000000001E+50</v>
      </c>
      <c r="R238" s="610">
        <v>1.0000000000000001E+50</v>
      </c>
      <c r="S238" s="610">
        <v>1.0000000000000001E+50</v>
      </c>
      <c r="T238" s="610">
        <v>1.0000000000000001E+50</v>
      </c>
      <c r="U238" s="610">
        <v>1.0000000000000001E+50</v>
      </c>
      <c r="V238" s="610">
        <v>3.3194909182541747E-2</v>
      </c>
      <c r="W238" s="610">
        <v>1.0000000000000001E+50</v>
      </c>
      <c r="X238" s="610">
        <v>1.0000000000000001E+50</v>
      </c>
      <c r="Y238" s="610">
        <v>1.0000000000000001E+50</v>
      </c>
      <c r="Z238" s="610">
        <v>1.0000000000000001E+50</v>
      </c>
      <c r="AA238" s="626">
        <v>1.0000000000000001E+50</v>
      </c>
      <c r="AB238" s="610">
        <v>1168.6415122321937</v>
      </c>
      <c r="AC238" s="626">
        <v>5.0002545508965332E-4</v>
      </c>
      <c r="AD238" s="626">
        <v>8.9021369567871098E-4</v>
      </c>
      <c r="AE238" s="620">
        <v>1.3902228509811924E-3</v>
      </c>
      <c r="AF238" s="627">
        <v>4.2917488133959536E-3</v>
      </c>
      <c r="AG238" s="601">
        <f>Decap_Selection!$E$23</f>
        <v>0.08</v>
      </c>
      <c r="AH238" s="602"/>
      <c r="AI238" s="602"/>
      <c r="AJ238" s="602"/>
    </row>
    <row r="239" spans="1:36" s="22" customFormat="1">
      <c r="A239" s="597">
        <f t="shared" si="3"/>
        <v>54605.287232808667</v>
      </c>
      <c r="B239" s="607">
        <v>3.5736162459249895E-3</v>
      </c>
      <c r="C239" s="606">
        <v>1.0000000000000001E+50</v>
      </c>
      <c r="D239" s="607">
        <v>66.243625781016462</v>
      </c>
      <c r="E239" s="610">
        <v>1.0000000000000001E+50</v>
      </c>
      <c r="F239" s="611">
        <v>1.0000000000000001E+50</v>
      </c>
      <c r="G239" s="610">
        <v>1.0000000000000001E+50</v>
      </c>
      <c r="H239" s="610">
        <v>1.0000000000000001E+50</v>
      </c>
      <c r="I239" s="610">
        <v>14.573424581113066</v>
      </c>
      <c r="J239" s="610">
        <v>1.0000000000000001E+50</v>
      </c>
      <c r="K239" s="610">
        <v>1.0000000000000001E+50</v>
      </c>
      <c r="L239" s="611">
        <v>1.4571558723260716</v>
      </c>
      <c r="M239" s="610">
        <v>1.0000000000000001E+50</v>
      </c>
      <c r="N239" s="611">
        <v>1.0000000000000001E+50</v>
      </c>
      <c r="O239" s="610">
        <v>1.0000000000000001E+50</v>
      </c>
      <c r="P239" s="610">
        <v>1.0000000000000001E+50</v>
      </c>
      <c r="Q239" s="610">
        <v>1.0000000000000001E+50</v>
      </c>
      <c r="R239" s="610">
        <v>1.0000000000000001E+50</v>
      </c>
      <c r="S239" s="610">
        <v>1.0000000000000001E+50</v>
      </c>
      <c r="T239" s="610">
        <v>1.0000000000000001E+50</v>
      </c>
      <c r="U239" s="610">
        <v>1.0000000000000001E+50</v>
      </c>
      <c r="V239" s="610">
        <v>3.3065673616854016E-2</v>
      </c>
      <c r="W239" s="610">
        <v>1.0000000000000001E+50</v>
      </c>
      <c r="X239" s="610">
        <v>1.0000000000000001E+50</v>
      </c>
      <c r="Y239" s="610">
        <v>1.0000000000000001E+50</v>
      </c>
      <c r="Z239" s="610">
        <v>1.0000000000000001E+50</v>
      </c>
      <c r="AA239" s="626">
        <v>1.0000000000000001E+50</v>
      </c>
      <c r="AB239" s="610">
        <v>1145.7269727767757</v>
      </c>
      <c r="AC239" s="626">
        <v>5.0002648344804157E-4</v>
      </c>
      <c r="AD239" s="626">
        <v>8.9021369567871098E-4</v>
      </c>
      <c r="AE239" s="620">
        <v>1.3902232208541454E-3</v>
      </c>
      <c r="AF239" s="627">
        <v>4.3507611177875756E-3</v>
      </c>
      <c r="AG239" s="601">
        <f>Decap_Selection!$E$23</f>
        <v>0.08</v>
      </c>
      <c r="AH239" s="602"/>
      <c r="AI239" s="602"/>
      <c r="AJ239" s="602"/>
    </row>
    <row r="240" spans="1:36" s="22" customFormat="1">
      <c r="A240" s="597">
        <f t="shared" si="3"/>
        <v>55697.392977464842</v>
      </c>
      <c r="B240" s="607">
        <v>3.6395426483685879E-3</v>
      </c>
      <c r="C240" s="606">
        <v>1.0000000000000001E+50</v>
      </c>
      <c r="D240" s="607">
        <v>64.944722260163985</v>
      </c>
      <c r="E240" s="610">
        <v>1.0000000000000001E+50</v>
      </c>
      <c r="F240" s="611">
        <v>1.0000000000000001E+50</v>
      </c>
      <c r="G240" s="610">
        <v>1.0000000000000001E+50</v>
      </c>
      <c r="H240" s="610">
        <v>1.0000000000000001E+50</v>
      </c>
      <c r="I240" s="610">
        <v>14.2876623447182</v>
      </c>
      <c r="J240" s="610">
        <v>1.0000000000000001E+50</v>
      </c>
      <c r="K240" s="610">
        <v>1.0000000000000001E+50</v>
      </c>
      <c r="L240" s="611">
        <v>1.4285759171252708</v>
      </c>
      <c r="M240" s="610">
        <v>1.0000000000000001E+50</v>
      </c>
      <c r="N240" s="611">
        <v>1.0000000000000001E+50</v>
      </c>
      <c r="O240" s="610">
        <v>1.0000000000000001E+50</v>
      </c>
      <c r="P240" s="610">
        <v>1.0000000000000001E+50</v>
      </c>
      <c r="Q240" s="610">
        <v>1.0000000000000001E+50</v>
      </c>
      <c r="R240" s="610">
        <v>1.0000000000000001E+50</v>
      </c>
      <c r="S240" s="610">
        <v>1.0000000000000001E+50</v>
      </c>
      <c r="T240" s="610">
        <v>1.0000000000000001E+50</v>
      </c>
      <c r="U240" s="610">
        <v>1.0000000000000001E+50</v>
      </c>
      <c r="V240" s="610">
        <v>3.2940999458232173E-2</v>
      </c>
      <c r="W240" s="610">
        <v>1.0000000000000001E+50</v>
      </c>
      <c r="X240" s="610">
        <v>1.0000000000000001E+50</v>
      </c>
      <c r="Y240" s="610">
        <v>1.0000000000000001E+50</v>
      </c>
      <c r="Z240" s="610">
        <v>1.0000000000000001E+50</v>
      </c>
      <c r="AA240" s="626">
        <v>1.0000000000000001E+50</v>
      </c>
      <c r="AB240" s="610">
        <v>1123.2617380165645</v>
      </c>
      <c r="AC240" s="626">
        <v>5.0002755334986376E-4</v>
      </c>
      <c r="AD240" s="626">
        <v>8.9021369567871098E-4</v>
      </c>
      <c r="AE240" s="620">
        <v>1.3902236056698616E-3</v>
      </c>
      <c r="AF240" s="627">
        <v>4.4112596649597035E-3</v>
      </c>
      <c r="AG240" s="601">
        <f>Decap_Selection!$E$23</f>
        <v>0.08</v>
      </c>
      <c r="AH240" s="602"/>
      <c r="AI240" s="602"/>
      <c r="AJ240" s="602"/>
    </row>
    <row r="241" spans="1:36" s="22" customFormat="1">
      <c r="A241" s="597">
        <f t="shared" si="3"/>
        <v>56811.340837014141</v>
      </c>
      <c r="B241" s="607">
        <v>3.7068881862205266E-3</v>
      </c>
      <c r="C241" s="606">
        <v>1.0000000000000001E+50</v>
      </c>
      <c r="D241" s="607">
        <v>63.671287257845002</v>
      </c>
      <c r="E241" s="610">
        <v>1.0000000000000001E+50</v>
      </c>
      <c r="F241" s="611">
        <v>1.0000000000000001E+50</v>
      </c>
      <c r="G241" s="610">
        <v>1.0000000000000001E+50</v>
      </c>
      <c r="H241" s="610">
        <v>1.0000000000000001E+50</v>
      </c>
      <c r="I241" s="610">
        <v>14.007503113164976</v>
      </c>
      <c r="J241" s="610">
        <v>1.0000000000000001E+50</v>
      </c>
      <c r="K241" s="610">
        <v>1.0000000000000001E+50</v>
      </c>
      <c r="L241" s="611">
        <v>1.40055618778686</v>
      </c>
      <c r="M241" s="610">
        <v>1.0000000000000001E+50</v>
      </c>
      <c r="N241" s="611">
        <v>1.0000000000000001E+50</v>
      </c>
      <c r="O241" s="610">
        <v>1.0000000000000001E+50</v>
      </c>
      <c r="P241" s="610">
        <v>1.0000000000000001E+50</v>
      </c>
      <c r="Q241" s="610">
        <v>1.0000000000000001E+50</v>
      </c>
      <c r="R241" s="610">
        <v>1.0000000000000001E+50</v>
      </c>
      <c r="S241" s="610">
        <v>1.0000000000000001E+50</v>
      </c>
      <c r="T241" s="610">
        <v>1.0000000000000001E+50</v>
      </c>
      <c r="U241" s="610">
        <v>1.0000000000000001E+50</v>
      </c>
      <c r="V241" s="610">
        <v>3.2820742013810439E-2</v>
      </c>
      <c r="W241" s="610">
        <v>1.0000000000000001E+50</v>
      </c>
      <c r="X241" s="610">
        <v>1.0000000000000001E+50</v>
      </c>
      <c r="Y241" s="610">
        <v>1.0000000000000001E+50</v>
      </c>
      <c r="Z241" s="610">
        <v>1.0000000000000001E+50</v>
      </c>
      <c r="AA241" s="626">
        <v>1.0000000000000001E+50</v>
      </c>
      <c r="AB241" s="610">
        <v>1101.2369980555754</v>
      </c>
      <c r="AC241" s="626">
        <v>5.0002866647328988E-4</v>
      </c>
      <c r="AD241" s="626">
        <v>8.9021369567871098E-4</v>
      </c>
      <c r="AE241" s="620">
        <v>1.3902240060320195E-3</v>
      </c>
      <c r="AF241" s="627">
        <v>4.4732693464169197E-3</v>
      </c>
      <c r="AG241" s="601">
        <f>Decap_Selection!$E$23</f>
        <v>0.08</v>
      </c>
      <c r="AH241" s="602"/>
      <c r="AI241" s="602"/>
      <c r="AJ241" s="602"/>
    </row>
    <row r="242" spans="1:36" s="22" customFormat="1">
      <c r="A242" s="597">
        <f t="shared" si="3"/>
        <v>57947.567653754428</v>
      </c>
      <c r="B242" s="607">
        <v>3.7756797049216203E-3</v>
      </c>
      <c r="C242" s="606">
        <v>1.0000000000000001E+50</v>
      </c>
      <c r="D242" s="607">
        <v>62.422821387784097</v>
      </c>
      <c r="E242" s="610">
        <v>1.0000000000000001E+50</v>
      </c>
      <c r="F242" s="611">
        <v>1.0000000000000001E+50</v>
      </c>
      <c r="G242" s="610">
        <v>1.0000000000000001E+50</v>
      </c>
      <c r="H242" s="610">
        <v>1.0000000000000001E+50</v>
      </c>
      <c r="I242" s="610">
        <v>13.732837020088114</v>
      </c>
      <c r="J242" s="610">
        <v>1.0000000000000001E+50</v>
      </c>
      <c r="K242" s="610">
        <v>1.0000000000000001E+50</v>
      </c>
      <c r="L242" s="611">
        <v>1.3730856961824545</v>
      </c>
      <c r="M242" s="610">
        <v>1.0000000000000001E+50</v>
      </c>
      <c r="N242" s="611">
        <v>1.0000000000000001E+50</v>
      </c>
      <c r="O242" s="610">
        <v>1.0000000000000001E+50</v>
      </c>
      <c r="P242" s="610">
        <v>1.0000000000000001E+50</v>
      </c>
      <c r="Q242" s="610">
        <v>1.0000000000000001E+50</v>
      </c>
      <c r="R242" s="610">
        <v>1.0000000000000001E+50</v>
      </c>
      <c r="S242" s="610">
        <v>1.0000000000000001E+50</v>
      </c>
      <c r="T242" s="610">
        <v>1.0000000000000001E+50</v>
      </c>
      <c r="U242" s="610">
        <v>1.0000000000000001E+50</v>
      </c>
      <c r="V242" s="610">
        <v>3.2704760331977112E-2</v>
      </c>
      <c r="W242" s="610">
        <v>1.0000000000000001E+50</v>
      </c>
      <c r="X242" s="610">
        <v>1.0000000000000001E+50</v>
      </c>
      <c r="Y242" s="610">
        <v>1.0000000000000001E+50</v>
      </c>
      <c r="Z242" s="610">
        <v>1.0000000000000001E+50</v>
      </c>
      <c r="AA242" s="626">
        <v>1.0000000000000001E+50</v>
      </c>
      <c r="AB242" s="610">
        <v>1079.6441157408826</v>
      </c>
      <c r="AC242" s="626">
        <v>5.0002982456427226E-4</v>
      </c>
      <c r="AD242" s="626">
        <v>8.9021369567871098E-4</v>
      </c>
      <c r="AE242" s="620">
        <v>1.390224422568686E-3</v>
      </c>
      <c r="AF242" s="627">
        <v>4.5368151710322201E-3</v>
      </c>
      <c r="AG242" s="601">
        <f>Decap_Selection!$E$23</f>
        <v>0.08</v>
      </c>
      <c r="AH242" s="602"/>
      <c r="AI242" s="602"/>
      <c r="AJ242" s="602"/>
    </row>
    <row r="243" spans="1:36" s="22" customFormat="1">
      <c r="A243" s="597">
        <f t="shared" si="3"/>
        <v>59106.51900682952</v>
      </c>
      <c r="B243" s="607">
        <v>3.8459445948189311E-3</v>
      </c>
      <c r="C243" s="606">
        <v>1.0000000000000001E+50</v>
      </c>
      <c r="D243" s="607">
        <v>61.198835055522473</v>
      </c>
      <c r="E243" s="610">
        <v>1.0000000000000001E+50</v>
      </c>
      <c r="F243" s="611">
        <v>1.0000000000000001E+50</v>
      </c>
      <c r="G243" s="610">
        <v>1.0000000000000001E+50</v>
      </c>
      <c r="H243" s="610">
        <v>1.0000000000000001E+50</v>
      </c>
      <c r="I243" s="610">
        <v>13.463556353294297</v>
      </c>
      <c r="J243" s="610">
        <v>1.0000000000000001E+50</v>
      </c>
      <c r="K243" s="610">
        <v>1.0000000000000001E+50</v>
      </c>
      <c r="L243" s="611">
        <v>1.3461536695710634</v>
      </c>
      <c r="M243" s="610">
        <v>1.0000000000000001E+50</v>
      </c>
      <c r="N243" s="611">
        <v>1.0000000000000001E+50</v>
      </c>
      <c r="O243" s="610">
        <v>1.0000000000000001E+50</v>
      </c>
      <c r="P243" s="610">
        <v>1.0000000000000001E+50</v>
      </c>
      <c r="Q243" s="610">
        <v>1.0000000000000001E+50</v>
      </c>
      <c r="R243" s="610">
        <v>1.0000000000000001E+50</v>
      </c>
      <c r="S243" s="610">
        <v>1.0000000000000001E+50</v>
      </c>
      <c r="T243" s="610">
        <v>1.0000000000000001E+50</v>
      </c>
      <c r="U243" s="610">
        <v>1.0000000000000001E+50</v>
      </c>
      <c r="V243" s="610">
        <v>3.2592917160856126E-2</v>
      </c>
      <c r="W243" s="610">
        <v>1.0000000000000001E+50</v>
      </c>
      <c r="X243" s="610">
        <v>1.0000000000000001E+50</v>
      </c>
      <c r="Y243" s="610">
        <v>1.0000000000000001E+50</v>
      </c>
      <c r="Z243" s="610">
        <v>1.0000000000000001E+50</v>
      </c>
      <c r="AA243" s="626">
        <v>1.0000000000000001E+50</v>
      </c>
      <c r="AB243" s="610">
        <v>1058.4746232754999</v>
      </c>
      <c r="AC243" s="626">
        <v>5.0003102943928332E-4</v>
      </c>
      <c r="AD243" s="626">
        <v>8.9021369567871098E-4</v>
      </c>
      <c r="AE243" s="620">
        <v>1.3902248559333017E-3</v>
      </c>
      <c r="AF243" s="627">
        <v>4.60192226096487E-3</v>
      </c>
      <c r="AG243" s="601">
        <f>Decap_Selection!$E$23</f>
        <v>0.08</v>
      </c>
      <c r="AH243" s="602"/>
      <c r="AI243" s="602"/>
      <c r="AJ243" s="602"/>
    </row>
    <row r="244" spans="1:36" s="22" customFormat="1">
      <c r="A244" s="597">
        <f t="shared" si="3"/>
        <v>60288.649386966114</v>
      </c>
      <c r="B244" s="607">
        <v>3.9177108029312471E-3</v>
      </c>
      <c r="C244" s="606">
        <v>1.0000000000000001E+50</v>
      </c>
      <c r="D244" s="607">
        <v>59.998848266419962</v>
      </c>
      <c r="E244" s="610">
        <v>1.0000000000000001E+50</v>
      </c>
      <c r="F244" s="611">
        <v>1.0000000000000001E+50</v>
      </c>
      <c r="G244" s="610">
        <v>1.0000000000000001E+50</v>
      </c>
      <c r="H244" s="610">
        <v>1.0000000000000001E+50</v>
      </c>
      <c r="I244" s="610">
        <v>13.199555512522068</v>
      </c>
      <c r="J244" s="610">
        <v>1.0000000000000001E+50</v>
      </c>
      <c r="K244" s="610">
        <v>1.0000000000000001E+50</v>
      </c>
      <c r="L244" s="611">
        <v>1.3197495463744884</v>
      </c>
      <c r="M244" s="610">
        <v>1.0000000000000001E+50</v>
      </c>
      <c r="N244" s="611">
        <v>1.0000000000000001E+50</v>
      </c>
      <c r="O244" s="610">
        <v>1.0000000000000001E+50</v>
      </c>
      <c r="P244" s="610">
        <v>1.0000000000000001E+50</v>
      </c>
      <c r="Q244" s="610">
        <v>1.0000000000000001E+50</v>
      </c>
      <c r="R244" s="610">
        <v>1.0000000000000001E+50</v>
      </c>
      <c r="S244" s="610">
        <v>1.0000000000000001E+50</v>
      </c>
      <c r="T244" s="610">
        <v>1.0000000000000001E+50</v>
      </c>
      <c r="U244" s="610">
        <v>1.0000000000000001E+50</v>
      </c>
      <c r="V244" s="610">
        <v>3.2485078904306373E-2</v>
      </c>
      <c r="W244" s="610">
        <v>1.0000000000000001E+50</v>
      </c>
      <c r="X244" s="610">
        <v>1.0000000000000001E+50</v>
      </c>
      <c r="Y244" s="610">
        <v>1.0000000000000001E+50</v>
      </c>
      <c r="Z244" s="610">
        <v>1.0000000000000001E+50</v>
      </c>
      <c r="AA244" s="626">
        <v>1.0000000000000001E+50</v>
      </c>
      <c r="AB244" s="610">
        <v>1037.720218897676</v>
      </c>
      <c r="AC244" s="626">
        <v>5.0003228298816337E-4</v>
      </c>
      <c r="AD244" s="626">
        <v>8.9021369567871098E-4</v>
      </c>
      <c r="AE244" s="620">
        <v>1.3902253068057042E-3</v>
      </c>
      <c r="AF244" s="627">
        <v>4.6686158470705796E-3</v>
      </c>
      <c r="AG244" s="601">
        <f>Decap_Selection!$E$23</f>
        <v>0.08</v>
      </c>
      <c r="AH244" s="602"/>
      <c r="AI244" s="602"/>
      <c r="AJ244" s="602"/>
    </row>
    <row r="245" spans="1:36" s="22" customFormat="1">
      <c r="A245" s="597">
        <f t="shared" si="3"/>
        <v>61494.422374705435</v>
      </c>
      <c r="B245" s="607">
        <v>3.991006844894473E-3</v>
      </c>
      <c r="C245" s="606">
        <v>1.0000000000000001E+50</v>
      </c>
      <c r="D245" s="607">
        <v>58.822390437422087</v>
      </c>
      <c r="E245" s="610">
        <v>1.0000000000000001E+50</v>
      </c>
      <c r="F245" s="611">
        <v>1.0000000000000001E+50</v>
      </c>
      <c r="G245" s="610">
        <v>1.0000000000000001E+50</v>
      </c>
      <c r="H245" s="610">
        <v>1.0000000000000001E+50</v>
      </c>
      <c r="I245" s="610">
        <v>12.940730968029998</v>
      </c>
      <c r="J245" s="610">
        <v>1.0000000000000001E+50</v>
      </c>
      <c r="K245" s="610">
        <v>1.0000000000000001E+50</v>
      </c>
      <c r="L245" s="611">
        <v>1.2938629720355301</v>
      </c>
      <c r="M245" s="610">
        <v>1.0000000000000001E+50</v>
      </c>
      <c r="N245" s="611">
        <v>1.0000000000000001E+50</v>
      </c>
      <c r="O245" s="610">
        <v>1.0000000000000001E+50</v>
      </c>
      <c r="P245" s="610">
        <v>1.0000000000000001E+50</v>
      </c>
      <c r="Q245" s="610">
        <v>1.0000000000000001E+50</v>
      </c>
      <c r="R245" s="610">
        <v>1.0000000000000001E+50</v>
      </c>
      <c r="S245" s="610">
        <v>1.0000000000000001E+50</v>
      </c>
      <c r="T245" s="610">
        <v>1.0000000000000001E+50</v>
      </c>
      <c r="U245" s="610">
        <v>1.0000000000000001E+50</v>
      </c>
      <c r="V245" s="610">
        <v>3.2381115575589217E-2</v>
      </c>
      <c r="W245" s="610">
        <v>1.0000000000000001E+50</v>
      </c>
      <c r="X245" s="610">
        <v>1.0000000000000001E+50</v>
      </c>
      <c r="Y245" s="610">
        <v>1.0000000000000001E+50</v>
      </c>
      <c r="Z245" s="610">
        <v>1.0000000000000001E+50</v>
      </c>
      <c r="AA245" s="626">
        <v>1.0000000000000001E+50</v>
      </c>
      <c r="AB245" s="610">
        <v>1017.3727636253027</v>
      </c>
      <c r="AC245" s="626">
        <v>5.0003358717708244E-4</v>
      </c>
      <c r="AD245" s="626">
        <v>8.9021369567871098E-4</v>
      </c>
      <c r="AE245" s="620">
        <v>1.3902257758931968E-3</v>
      </c>
      <c r="AF245" s="627">
        <v>4.7369212637378864E-3</v>
      </c>
      <c r="AG245" s="601">
        <f>Decap_Selection!$E$23</f>
        <v>0.08</v>
      </c>
      <c r="AH245" s="602"/>
      <c r="AI245" s="602"/>
      <c r="AJ245" s="602"/>
    </row>
    <row r="246" spans="1:36" s="22" customFormat="1">
      <c r="A246" s="597">
        <f t="shared" si="3"/>
        <v>62724.310822199543</v>
      </c>
      <c r="B246" s="607">
        <v>4.065861817092252E-3</v>
      </c>
      <c r="C246" s="606">
        <v>1.0000000000000001E+50</v>
      </c>
      <c r="D246" s="607">
        <v>57.669000212517453</v>
      </c>
      <c r="E246" s="610">
        <v>1.0000000000000001E+50</v>
      </c>
      <c r="F246" s="611">
        <v>1.0000000000000001E+50</v>
      </c>
      <c r="G246" s="610">
        <v>1.0000000000000001E+50</v>
      </c>
      <c r="H246" s="610">
        <v>1.0000000000000001E+50</v>
      </c>
      <c r="I246" s="610">
        <v>12.68698121999676</v>
      </c>
      <c r="J246" s="610">
        <v>1.0000000000000001E+50</v>
      </c>
      <c r="K246" s="610">
        <v>1.0000000000000001E+50</v>
      </c>
      <c r="L246" s="611">
        <v>1.2684837949573819</v>
      </c>
      <c r="M246" s="610">
        <v>1.0000000000000001E+50</v>
      </c>
      <c r="N246" s="611">
        <v>1.0000000000000001E+50</v>
      </c>
      <c r="O246" s="610">
        <v>1.0000000000000001E+50</v>
      </c>
      <c r="P246" s="610">
        <v>1.0000000000000001E+50</v>
      </c>
      <c r="Q246" s="610">
        <v>1.0000000000000001E+50</v>
      </c>
      <c r="R246" s="610">
        <v>1.0000000000000001E+50</v>
      </c>
      <c r="S246" s="610">
        <v>1.0000000000000001E+50</v>
      </c>
      <c r="T246" s="610">
        <v>1.0000000000000001E+50</v>
      </c>
      <c r="U246" s="610">
        <v>1.0000000000000001E+50</v>
      </c>
      <c r="V246" s="610">
        <v>3.2280900748859774E-2</v>
      </c>
      <c r="W246" s="610">
        <v>1.0000000000000001E+50</v>
      </c>
      <c r="X246" s="610">
        <v>1.0000000000000001E+50</v>
      </c>
      <c r="Y246" s="610">
        <v>1.0000000000000001E+50</v>
      </c>
      <c r="Z246" s="610">
        <v>1.0000000000000001E+50</v>
      </c>
      <c r="AA246" s="626">
        <v>1.0000000000000001E+50</v>
      </c>
      <c r="AB246" s="610">
        <v>997.42427806415458</v>
      </c>
      <c r="AC246" s="626">
        <v>5.0003494405162355E-4</v>
      </c>
      <c r="AD246" s="626">
        <v>8.9021369567871098E-4</v>
      </c>
      <c r="AE246" s="620">
        <v>1.3902262639316559E-3</v>
      </c>
      <c r="AF246" s="627">
        <v>4.8068639430830463E-3</v>
      </c>
      <c r="AG246" s="601">
        <f>Decap_Selection!$E$23</f>
        <v>0.08</v>
      </c>
      <c r="AH246" s="602"/>
      <c r="AI246" s="602"/>
      <c r="AJ246" s="602"/>
    </row>
    <row r="247" spans="1:36" s="22" customFormat="1">
      <c r="A247" s="597">
        <f t="shared" si="3"/>
        <v>63978.797038643534</v>
      </c>
      <c r="B247" s="607">
        <v>4.1423054089772928E-3</v>
      </c>
      <c r="C247" s="606">
        <v>1.0000000000000001E+50</v>
      </c>
      <c r="D247" s="607">
        <v>56.538225281813965</v>
      </c>
      <c r="E247" s="610">
        <v>1.0000000000000001E+50</v>
      </c>
      <c r="F247" s="611">
        <v>1.0000000000000001E+50</v>
      </c>
      <c r="G247" s="610">
        <v>1.0000000000000001E+50</v>
      </c>
      <c r="H247" s="610">
        <v>1.0000000000000001E+50</v>
      </c>
      <c r="I247" s="610">
        <v>12.438206758717287</v>
      </c>
      <c r="J247" s="610">
        <v>1.0000000000000001E+50</v>
      </c>
      <c r="K247" s="610">
        <v>1.0000000000000001E+50</v>
      </c>
      <c r="L247" s="611">
        <v>1.2436020625226156</v>
      </c>
      <c r="M247" s="610">
        <v>1.0000000000000001E+50</v>
      </c>
      <c r="N247" s="611">
        <v>1.0000000000000001E+50</v>
      </c>
      <c r="O247" s="610">
        <v>1.0000000000000001E+50</v>
      </c>
      <c r="P247" s="610">
        <v>1.0000000000000001E+50</v>
      </c>
      <c r="Q247" s="610">
        <v>1.0000000000000001E+50</v>
      </c>
      <c r="R247" s="610">
        <v>1.0000000000000001E+50</v>
      </c>
      <c r="S247" s="610">
        <v>1.0000000000000001E+50</v>
      </c>
      <c r="T247" s="610">
        <v>1.0000000000000001E+50</v>
      </c>
      <c r="U247" s="610">
        <v>1.0000000000000001E+50</v>
      </c>
      <c r="V247" s="610">
        <v>3.2184311508641462E-2</v>
      </c>
      <c r="W247" s="610">
        <v>1.0000000000000001E+50</v>
      </c>
      <c r="X247" s="610">
        <v>1.0000000000000001E+50</v>
      </c>
      <c r="Y247" s="610">
        <v>1.0000000000000001E+50</v>
      </c>
      <c r="Z247" s="610">
        <v>1.0000000000000001E+50</v>
      </c>
      <c r="AA247" s="626">
        <v>1.0000000000000001E+50</v>
      </c>
      <c r="AB247" s="610">
        <v>977.86693927871806</v>
      </c>
      <c r="AC247" s="626">
        <v>5.0003635573998796E-4</v>
      </c>
      <c r="AD247" s="626">
        <v>8.9021369567871098E-4</v>
      </c>
      <c r="AE247" s="620">
        <v>1.3902267716866868E-3</v>
      </c>
      <c r="AF247" s="627">
        <v>4.8784694084343149E-3</v>
      </c>
      <c r="AG247" s="601">
        <f>Decap_Selection!$E$23</f>
        <v>0.08</v>
      </c>
      <c r="AH247" s="602"/>
      <c r="AI247" s="602"/>
      <c r="AJ247" s="602"/>
    </row>
    <row r="248" spans="1:36" s="22" customFormat="1">
      <c r="A248" s="597">
        <f t="shared" si="3"/>
        <v>65258.372979416403</v>
      </c>
      <c r="B248" s="607">
        <v>4.2203679155889632E-3</v>
      </c>
      <c r="C248" s="606">
        <v>1.0000000000000001E+50</v>
      </c>
      <c r="D248" s="607">
        <v>55.429622204162314</v>
      </c>
      <c r="E248" s="610">
        <v>1.0000000000000001E+50</v>
      </c>
      <c r="F248" s="611">
        <v>1.0000000000000001E+50</v>
      </c>
      <c r="G248" s="610">
        <v>1.0000000000000001E+50</v>
      </c>
      <c r="H248" s="610">
        <v>1.0000000000000001E+50</v>
      </c>
      <c r="I248" s="610">
        <v>12.194310025579364</v>
      </c>
      <c r="J248" s="610">
        <v>1.0000000000000001E+50</v>
      </c>
      <c r="K248" s="610">
        <v>1.0000000000000001E+50</v>
      </c>
      <c r="L248" s="611">
        <v>1.2192080171901964</v>
      </c>
      <c r="M248" s="610">
        <v>1.0000000000000001E+50</v>
      </c>
      <c r="N248" s="611">
        <v>1.0000000000000001E+50</v>
      </c>
      <c r="O248" s="610">
        <v>1.0000000000000001E+50</v>
      </c>
      <c r="P248" s="610">
        <v>1.0000000000000001E+50</v>
      </c>
      <c r="Q248" s="610">
        <v>1.0000000000000001E+50</v>
      </c>
      <c r="R248" s="610">
        <v>1.0000000000000001E+50</v>
      </c>
      <c r="S248" s="610">
        <v>1.0000000000000001E+50</v>
      </c>
      <c r="T248" s="610">
        <v>1.0000000000000001E+50</v>
      </c>
      <c r="U248" s="610">
        <v>1.0000000000000001E+50</v>
      </c>
      <c r="V248" s="610">
        <v>3.2091228397446152E-2</v>
      </c>
      <c r="W248" s="610">
        <v>1.0000000000000001E+50</v>
      </c>
      <c r="X248" s="610">
        <v>1.0000000000000001E+50</v>
      </c>
      <c r="Y248" s="610">
        <v>1.0000000000000001E+50</v>
      </c>
      <c r="Z248" s="610">
        <v>1.0000000000000001E+50</v>
      </c>
      <c r="AA248" s="626">
        <v>1.0000000000000001E+50</v>
      </c>
      <c r="AB248" s="610">
        <v>958.69307772437139</v>
      </c>
      <c r="AC248" s="626">
        <v>5.0003782445633203E-4</v>
      </c>
      <c r="AD248" s="626">
        <v>8.9021369567871098E-4</v>
      </c>
      <c r="AE248" s="620">
        <v>1.3902272999548244E-3</v>
      </c>
      <c r="AF248" s="627">
        <v>4.9517632670351575E-3</v>
      </c>
      <c r="AG248" s="601">
        <f>Decap_Selection!$E$23</f>
        <v>0.08</v>
      </c>
      <c r="AH248" s="602"/>
      <c r="AI248" s="602"/>
      <c r="AJ248" s="602"/>
    </row>
    <row r="249" spans="1:36" s="22" customFormat="1">
      <c r="A249" s="597">
        <f t="shared" si="3"/>
        <v>66563.540439004733</v>
      </c>
      <c r="B249" s="607">
        <v>4.3000802502729208E-3</v>
      </c>
      <c r="C249" s="606">
        <v>1.0000000000000001E+50</v>
      </c>
      <c r="D249" s="607">
        <v>54.342756233257553</v>
      </c>
      <c r="E249" s="610">
        <v>1.0000000000000001E+50</v>
      </c>
      <c r="F249" s="611">
        <v>1.0000000000000001E+50</v>
      </c>
      <c r="G249" s="610">
        <v>1.0000000000000001E+50</v>
      </c>
      <c r="H249" s="610">
        <v>1.0000000000000001E+50</v>
      </c>
      <c r="I249" s="610">
        <v>11.955195374805347</v>
      </c>
      <c r="J249" s="610">
        <v>1.0000000000000001E+50</v>
      </c>
      <c r="K249" s="610">
        <v>1.0000000000000001E+50</v>
      </c>
      <c r="L249" s="611">
        <v>1.1952920926690007</v>
      </c>
      <c r="M249" s="610">
        <v>1.0000000000000001E+50</v>
      </c>
      <c r="N249" s="611">
        <v>1.0000000000000001E+50</v>
      </c>
      <c r="O249" s="610">
        <v>1.0000000000000001E+50</v>
      </c>
      <c r="P249" s="610">
        <v>1.0000000000000001E+50</v>
      </c>
      <c r="Q249" s="610">
        <v>1.0000000000000001E+50</v>
      </c>
      <c r="R249" s="610">
        <v>1.0000000000000001E+50</v>
      </c>
      <c r="S249" s="610">
        <v>1.0000000000000001E+50</v>
      </c>
      <c r="T249" s="610">
        <v>1.0000000000000001E+50</v>
      </c>
      <c r="U249" s="610">
        <v>1.0000000000000001E+50</v>
      </c>
      <c r="V249" s="610">
        <v>3.2001535361703345E-2</v>
      </c>
      <c r="W249" s="610">
        <v>1.0000000000000001E+50</v>
      </c>
      <c r="X249" s="610">
        <v>1.0000000000000001E+50</v>
      </c>
      <c r="Y249" s="610">
        <v>1.0000000000000001E+50</v>
      </c>
      <c r="Z249" s="610">
        <v>1.0000000000000001E+50</v>
      </c>
      <c r="AA249" s="626">
        <v>1.0000000000000001E+50</v>
      </c>
      <c r="AB249" s="610">
        <v>939.89517423972029</v>
      </c>
      <c r="AC249" s="626">
        <v>5.0003935250423769E-4</v>
      </c>
      <c r="AD249" s="626">
        <v>8.9021369567871098E-4</v>
      </c>
      <c r="AE249" s="620">
        <v>1.3902278495647815E-3</v>
      </c>
      <c r="AF249" s="627">
        <v>5.0267712018948647E-3</v>
      </c>
      <c r="AG249" s="601">
        <f>Decap_Selection!$E$23</f>
        <v>0.08</v>
      </c>
      <c r="AH249" s="602"/>
      <c r="AI249" s="602"/>
      <c r="AJ249" s="602"/>
    </row>
    <row r="250" spans="1:36" s="22" customFormat="1">
      <c r="A250" s="597">
        <f t="shared" si="3"/>
        <v>67894.811247784834</v>
      </c>
      <c r="B250" s="607">
        <v>4.3814739576085822E-3</v>
      </c>
      <c r="C250" s="606">
        <v>1.0000000000000001E+50</v>
      </c>
      <c r="D250" s="607">
        <v>53.277201147150336</v>
      </c>
      <c r="E250" s="610">
        <v>1.0000000000000001E+50</v>
      </c>
      <c r="F250" s="611">
        <v>1.0000000000000001E+50</v>
      </c>
      <c r="G250" s="610">
        <v>1.0000000000000001E+50</v>
      </c>
      <c r="H250" s="610">
        <v>1.0000000000000001E+50</v>
      </c>
      <c r="I250" s="610">
        <v>11.720769035944006</v>
      </c>
      <c r="J250" s="610">
        <v>1.0000000000000001E+50</v>
      </c>
      <c r="K250" s="610">
        <v>1.0000000000000001E+50</v>
      </c>
      <c r="L250" s="611">
        <v>1.1718449101663331</v>
      </c>
      <c r="M250" s="610">
        <v>1.0000000000000001E+50</v>
      </c>
      <c r="N250" s="611">
        <v>1.0000000000000001E+50</v>
      </c>
      <c r="O250" s="610">
        <v>1.0000000000000001E+50</v>
      </c>
      <c r="P250" s="610">
        <v>1.0000000000000001E+50</v>
      </c>
      <c r="Q250" s="610">
        <v>1.0000000000000001E+50</v>
      </c>
      <c r="R250" s="610">
        <v>1.0000000000000001E+50</v>
      </c>
      <c r="S250" s="610">
        <v>1.0000000000000001E+50</v>
      </c>
      <c r="T250" s="610">
        <v>1.0000000000000001E+50</v>
      </c>
      <c r="U250" s="610">
        <v>1.0000000000000001E+50</v>
      </c>
      <c r="V250" s="610">
        <v>3.1915119696162481E-2</v>
      </c>
      <c r="W250" s="610">
        <v>1.0000000000000001E+50</v>
      </c>
      <c r="X250" s="610">
        <v>1.0000000000000001E+50</v>
      </c>
      <c r="Y250" s="610">
        <v>1.0000000000000001E+50</v>
      </c>
      <c r="Z250" s="610">
        <v>1.0000000000000001E+50</v>
      </c>
      <c r="AA250" s="626">
        <v>1.0000000000000001E+50</v>
      </c>
      <c r="AB250" s="610">
        <v>921.46585709790827</v>
      </c>
      <c r="AC250" s="626">
        <v>5.0004094228032234E-4</v>
      </c>
      <c r="AD250" s="626">
        <v>8.9021369567871098E-4</v>
      </c>
      <c r="AE250" s="620">
        <v>1.3902284213787505E-3</v>
      </c>
      <c r="AF250" s="627">
        <v>5.1035189627138986E-3</v>
      </c>
      <c r="AG250" s="601">
        <f>Decap_Selection!$E$23</f>
        <v>0.08</v>
      </c>
      <c r="AH250" s="602"/>
      <c r="AI250" s="602"/>
      <c r="AJ250" s="602"/>
    </row>
    <row r="251" spans="1:36" s="22" customFormat="1">
      <c r="A251" s="597">
        <f t="shared" si="3"/>
        <v>69252.707472740527</v>
      </c>
      <c r="B251" s="607">
        <v>4.4645812265504568E-3</v>
      </c>
      <c r="C251" s="606">
        <v>1.0000000000000001E+50</v>
      </c>
      <c r="D251" s="607">
        <v>52.232539081101017</v>
      </c>
      <c r="E251" s="610">
        <v>1.0000000000000001E+50</v>
      </c>
      <c r="F251" s="611">
        <v>1.0000000000000001E+50</v>
      </c>
      <c r="G251" s="610">
        <v>1.0000000000000001E+50</v>
      </c>
      <c r="H251" s="610">
        <v>1.0000000000000001E+50</v>
      </c>
      <c r="I251" s="610">
        <v>11.490939077097813</v>
      </c>
      <c r="J251" s="610">
        <v>1.0000000000000001E+50</v>
      </c>
      <c r="K251" s="610">
        <v>1.0000000000000001E+50</v>
      </c>
      <c r="L251" s="611">
        <v>1.148857274709975</v>
      </c>
      <c r="M251" s="610">
        <v>1.0000000000000001E+50</v>
      </c>
      <c r="N251" s="611">
        <v>1.0000000000000001E+50</v>
      </c>
      <c r="O251" s="610">
        <v>1.0000000000000001E+50</v>
      </c>
      <c r="P251" s="610">
        <v>1.0000000000000001E+50</v>
      </c>
      <c r="Q251" s="610">
        <v>1.0000000000000001E+50</v>
      </c>
      <c r="R251" s="610">
        <v>1.0000000000000001E+50</v>
      </c>
      <c r="S251" s="610">
        <v>1.0000000000000001E+50</v>
      </c>
      <c r="T251" s="610">
        <v>1.0000000000000001E+50</v>
      </c>
      <c r="U251" s="610">
        <v>1.0000000000000001E+50</v>
      </c>
      <c r="V251" s="610">
        <v>3.1831871986931617E-2</v>
      </c>
      <c r="W251" s="610">
        <v>1.0000000000000001E+50</v>
      </c>
      <c r="X251" s="610">
        <v>1.0000000000000001E+50</v>
      </c>
      <c r="Y251" s="610">
        <v>1.0000000000000001E+50</v>
      </c>
      <c r="Z251" s="610">
        <v>1.0000000000000001E+50</v>
      </c>
      <c r="AA251" s="626">
        <v>1.0000000000000001E+50</v>
      </c>
      <c r="AB251" s="610">
        <v>903.39789911574269</v>
      </c>
      <c r="AC251" s="626">
        <v>5.0004259627799608E-4</v>
      </c>
      <c r="AD251" s="626">
        <v>8.9021369567871098E-4</v>
      </c>
      <c r="AE251" s="620">
        <v>1.3902290162937539E-3</v>
      </c>
      <c r="AF251" s="627">
        <v>5.1820323558105725E-3</v>
      </c>
      <c r="AG251" s="601">
        <f>Decap_Selection!$E$23</f>
        <v>0.08</v>
      </c>
      <c r="AH251" s="602"/>
      <c r="AI251" s="602"/>
      <c r="AJ251" s="602"/>
    </row>
    <row r="252" spans="1:36" s="22" customFormat="1">
      <c r="A252" s="597">
        <f t="shared" si="3"/>
        <v>70637.761622195336</v>
      </c>
      <c r="B252" s="607">
        <v>4.5494349037893548E-3</v>
      </c>
      <c r="C252" s="606">
        <v>1.0000000000000001E+50</v>
      </c>
      <c r="D252" s="607">
        <v>51.208360363711137</v>
      </c>
      <c r="E252" s="610">
        <v>1.0000000000000001E+50</v>
      </c>
      <c r="F252" s="611">
        <v>1.0000000000000001E+50</v>
      </c>
      <c r="G252" s="610">
        <v>1.0000000000000001E+50</v>
      </c>
      <c r="H252" s="610">
        <v>1.0000000000000001E+50</v>
      </c>
      <c r="I252" s="610">
        <v>11.265615368871202</v>
      </c>
      <c r="J252" s="610">
        <v>1.0000000000000001E+50</v>
      </c>
      <c r="K252" s="610">
        <v>1.0000000000000001E+50</v>
      </c>
      <c r="L252" s="611">
        <v>1.1263201715423137</v>
      </c>
      <c r="M252" s="610">
        <v>1.0000000000000001E+50</v>
      </c>
      <c r="N252" s="611">
        <v>1.0000000000000001E+50</v>
      </c>
      <c r="O252" s="610">
        <v>1.0000000000000001E+50</v>
      </c>
      <c r="P252" s="610">
        <v>1.0000000000000001E+50</v>
      </c>
      <c r="Q252" s="610">
        <v>1.0000000000000001E+50</v>
      </c>
      <c r="R252" s="610">
        <v>1.0000000000000001E+50</v>
      </c>
      <c r="S252" s="610">
        <v>1.0000000000000001E+50</v>
      </c>
      <c r="T252" s="610">
        <v>1.0000000000000001E+50</v>
      </c>
      <c r="U252" s="610">
        <v>1.0000000000000001E+50</v>
      </c>
      <c r="V252" s="610">
        <v>3.1751686053314118E-2</v>
      </c>
      <c r="W252" s="610">
        <v>1.0000000000000001E+50</v>
      </c>
      <c r="X252" s="610">
        <v>1.0000000000000001E+50</v>
      </c>
      <c r="Y252" s="610">
        <v>1.0000000000000001E+50</v>
      </c>
      <c r="Z252" s="610">
        <v>1.0000000000000001E+50</v>
      </c>
      <c r="AA252" s="626">
        <v>1.0000000000000001E+50</v>
      </c>
      <c r="AB252" s="610">
        <v>885.68421481950486</v>
      </c>
      <c r="AC252" s="626">
        <v>5.0004431709136906E-4</v>
      </c>
      <c r="AD252" s="626">
        <v>8.9021369567871098E-4</v>
      </c>
      <c r="AE252" s="620">
        <v>1.3902296352430535E-3</v>
      </c>
      <c r="AF252" s="627">
        <v>5.2623372329747295E-3</v>
      </c>
      <c r="AG252" s="601">
        <f>Decap_Selection!$E$23</f>
        <v>0.08</v>
      </c>
      <c r="AH252" s="602"/>
      <c r="AI252" s="602"/>
      <c r="AJ252" s="602"/>
    </row>
    <row r="253" spans="1:36" s="22" customFormat="1">
      <c r="A253" s="597">
        <f t="shared" si="3"/>
        <v>72050.516854639238</v>
      </c>
      <c r="B253" s="607">
        <v>4.6360685073397094E-3</v>
      </c>
      <c r="C253" s="606">
        <v>1.0000000000000001E+50</v>
      </c>
      <c r="D253" s="607">
        <v>50.204263356268022</v>
      </c>
      <c r="E253" s="610">
        <v>1.0000000000000001E+50</v>
      </c>
      <c r="F253" s="611">
        <v>1.0000000000000001E+50</v>
      </c>
      <c r="G253" s="610">
        <v>1.0000000000000001E+50</v>
      </c>
      <c r="H253" s="610">
        <v>1.0000000000000001E+50</v>
      </c>
      <c r="I253" s="610">
        <v>11.044709549025724</v>
      </c>
      <c r="J253" s="610">
        <v>1.0000000000000001E+50</v>
      </c>
      <c r="K253" s="610">
        <v>1.0000000000000001E+50</v>
      </c>
      <c r="L253" s="611">
        <v>1.1042247625851525</v>
      </c>
      <c r="M253" s="610">
        <v>1.0000000000000001E+50</v>
      </c>
      <c r="N253" s="611">
        <v>1.0000000000000001E+50</v>
      </c>
      <c r="O253" s="610">
        <v>1.0000000000000001E+50</v>
      </c>
      <c r="P253" s="610">
        <v>1.0000000000000001E+50</v>
      </c>
      <c r="Q253" s="610">
        <v>1.0000000000000001E+50</v>
      </c>
      <c r="R253" s="610">
        <v>1.0000000000000001E+50</v>
      </c>
      <c r="S253" s="610">
        <v>1.0000000000000001E+50</v>
      </c>
      <c r="T253" s="610">
        <v>1.0000000000000001E+50</v>
      </c>
      <c r="U253" s="610">
        <v>1.0000000000000001E+50</v>
      </c>
      <c r="V253" s="610">
        <v>3.1674458888602541E-2</v>
      </c>
      <c r="W253" s="610">
        <v>1.0000000000000001E+50</v>
      </c>
      <c r="X253" s="610">
        <v>1.0000000000000001E+50</v>
      </c>
      <c r="Y253" s="610">
        <v>1.0000000000000001E+50</v>
      </c>
      <c r="Z253" s="610">
        <v>1.0000000000000001E+50</v>
      </c>
      <c r="AA253" s="626">
        <v>1.0000000000000001E+50</v>
      </c>
      <c r="AB253" s="610">
        <v>868.31785766633345</v>
      </c>
      <c r="AC253" s="626">
        <v>5.0004610741931658E-4</v>
      </c>
      <c r="AD253" s="626">
        <v>8.9021369567871098E-4</v>
      </c>
      <c r="AE253" s="620">
        <v>1.3902302791976122E-3</v>
      </c>
      <c r="AF253" s="627">
        <v>5.3444594791736445E-3</v>
      </c>
      <c r="AG253" s="601">
        <f>Decap_Selection!$E$23</f>
        <v>0.08</v>
      </c>
      <c r="AH253" s="602"/>
      <c r="AI253" s="602"/>
      <c r="AJ253" s="602"/>
    </row>
    <row r="254" spans="1:36" s="22" customFormat="1">
      <c r="A254" s="597">
        <f t="shared" si="3"/>
        <v>73491.527191732021</v>
      </c>
      <c r="B254" s="607">
        <v>4.724516240359306E-3</v>
      </c>
      <c r="C254" s="606">
        <v>1.0000000000000001E+50</v>
      </c>
      <c r="D254" s="607">
        <v>49.219854295239379</v>
      </c>
      <c r="E254" s="610">
        <v>1.0000000000000001E+50</v>
      </c>
      <c r="F254" s="611">
        <v>1.0000000000000001E+50</v>
      </c>
      <c r="G254" s="610">
        <v>1.0000000000000001E+50</v>
      </c>
      <c r="H254" s="610">
        <v>1.0000000000000001E+50</v>
      </c>
      <c r="I254" s="610">
        <v>10.828134987828173</v>
      </c>
      <c r="J254" s="610">
        <v>1.0000000000000001E+50</v>
      </c>
      <c r="K254" s="610">
        <v>1.0000000000000001E+50</v>
      </c>
      <c r="L254" s="611">
        <v>1.0825623829737998</v>
      </c>
      <c r="M254" s="610">
        <v>1.0000000000000001E+50</v>
      </c>
      <c r="N254" s="611">
        <v>1.0000000000000001E+50</v>
      </c>
      <c r="O254" s="610">
        <v>1.0000000000000001E+50</v>
      </c>
      <c r="P254" s="610">
        <v>1.0000000000000001E+50</v>
      </c>
      <c r="Q254" s="610">
        <v>1.0000000000000001E+50</v>
      </c>
      <c r="R254" s="610">
        <v>1.0000000000000001E+50</v>
      </c>
      <c r="S254" s="610">
        <v>1.0000000000000001E+50</v>
      </c>
      <c r="T254" s="610">
        <v>1.0000000000000001E+50</v>
      </c>
      <c r="U254" s="610">
        <v>1.0000000000000001E+50</v>
      </c>
      <c r="V254" s="610">
        <v>3.1600090599985788E-2</v>
      </c>
      <c r="W254" s="610">
        <v>1.0000000000000001E+50</v>
      </c>
      <c r="X254" s="610">
        <v>1.0000000000000001E+50</v>
      </c>
      <c r="Y254" s="610">
        <v>1.0000000000000001E+50</v>
      </c>
      <c r="Z254" s="610">
        <v>1.0000000000000001E+50</v>
      </c>
      <c r="AA254" s="626">
        <v>1.0000000000000001E+50</v>
      </c>
      <c r="AB254" s="610">
        <v>851.29201732009005</v>
      </c>
      <c r="AC254" s="626">
        <v>5.0004797006970956E-4</v>
      </c>
      <c r="AD254" s="626">
        <v>8.9021369567871098E-4</v>
      </c>
      <c r="AE254" s="620">
        <v>1.3902309491676183E-3</v>
      </c>
      <c r="AF254" s="627">
        <v>5.4284249990347831E-3</v>
      </c>
      <c r="AG254" s="601">
        <f>Decap_Selection!$E$23</f>
        <v>0.08</v>
      </c>
      <c r="AH254" s="602"/>
      <c r="AI254" s="602"/>
      <c r="AJ254" s="602"/>
    </row>
    <row r="255" spans="1:36" s="22" customFormat="1">
      <c r="A255" s="597">
        <f t="shared" si="3"/>
        <v>74961.357735566664</v>
      </c>
      <c r="B255" s="607">
        <v>4.8148130052077555E-3</v>
      </c>
      <c r="C255" s="606">
        <v>1.0000000000000001E+50</v>
      </c>
      <c r="D255" s="607">
        <v>48.254747137856143</v>
      </c>
      <c r="E255" s="610">
        <v>1.0000000000000001E+50</v>
      </c>
      <c r="F255" s="611">
        <v>1.0000000000000001E+50</v>
      </c>
      <c r="G255" s="610">
        <v>1.0000000000000001E+50</v>
      </c>
      <c r="H255" s="610">
        <v>1.0000000000000001E+50</v>
      </c>
      <c r="I255" s="610">
        <v>10.615806754078163</v>
      </c>
      <c r="J255" s="610">
        <v>1.0000000000000001E+50</v>
      </c>
      <c r="K255" s="610">
        <v>1.0000000000000001E+50</v>
      </c>
      <c r="L255" s="611">
        <v>1.0613245376590903</v>
      </c>
      <c r="M255" s="610">
        <v>1.0000000000000001E+50</v>
      </c>
      <c r="N255" s="611">
        <v>1.0000000000000001E+50</v>
      </c>
      <c r="O255" s="610">
        <v>1.0000000000000001E+50</v>
      </c>
      <c r="P255" s="610">
        <v>1.0000000000000001E+50</v>
      </c>
      <c r="Q255" s="610">
        <v>1.0000000000000001E+50</v>
      </c>
      <c r="R255" s="610">
        <v>1.0000000000000001E+50</v>
      </c>
      <c r="S255" s="610">
        <v>1.0000000000000001E+50</v>
      </c>
      <c r="T255" s="610">
        <v>1.0000000000000001E+50</v>
      </c>
      <c r="U255" s="610">
        <v>1.0000000000000001E+50</v>
      </c>
      <c r="V255" s="610">
        <v>3.152848434772168E-2</v>
      </c>
      <c r="W255" s="610">
        <v>1.0000000000000001E+50</v>
      </c>
      <c r="X255" s="610">
        <v>1.0000000000000001E+50</v>
      </c>
      <c r="Y255" s="610">
        <v>1.0000000000000001E+50</v>
      </c>
      <c r="Z255" s="610">
        <v>1.0000000000000001E+50</v>
      </c>
      <c r="AA255" s="626">
        <v>1.0000000000000001E+50</v>
      </c>
      <c r="AB255" s="610">
        <v>834.60001698063888</v>
      </c>
      <c r="AC255" s="626">
        <v>5.0004990796381407E-4</v>
      </c>
      <c r="AD255" s="626">
        <v>8.9021369567871098E-4</v>
      </c>
      <c r="AE255" s="620">
        <v>1.3902316462040701E-3</v>
      </c>
      <c r="AF255" s="627">
        <v>5.5142597020297343E-3</v>
      </c>
      <c r="AG255" s="601">
        <f>Decap_Selection!$E$23</f>
        <v>0.08</v>
      </c>
      <c r="AH255" s="602"/>
      <c r="AI255" s="602"/>
      <c r="AJ255" s="602"/>
    </row>
    <row r="256" spans="1:36" s="22" customFormat="1">
      <c r="A256" s="597">
        <f t="shared" si="3"/>
        <v>76460.584890277998</v>
      </c>
      <c r="B256" s="607">
        <v>4.9069944177502905E-3</v>
      </c>
      <c r="C256" s="606">
        <v>1.0000000000000001E+50</v>
      </c>
      <c r="D256" s="607">
        <v>47.308563410723295</v>
      </c>
      <c r="E256" s="610">
        <v>1.0000000000000001E+50</v>
      </c>
      <c r="F256" s="611">
        <v>1.0000000000000001E+50</v>
      </c>
      <c r="G256" s="610">
        <v>1.0000000000000001E+50</v>
      </c>
      <c r="H256" s="610">
        <v>1.0000000000000001E+50</v>
      </c>
      <c r="I256" s="610">
        <v>10.407641581801752</v>
      </c>
      <c r="J256" s="610">
        <v>1.0000000000000001E+50</v>
      </c>
      <c r="K256" s="610">
        <v>1.0000000000000001E+50</v>
      </c>
      <c r="L256" s="611">
        <v>1.0405028980759981</v>
      </c>
      <c r="M256" s="610">
        <v>1.0000000000000001E+50</v>
      </c>
      <c r="N256" s="611">
        <v>1.0000000000000001E+50</v>
      </c>
      <c r="O256" s="610">
        <v>1.0000000000000001E+50</v>
      </c>
      <c r="P256" s="610">
        <v>1.0000000000000001E+50</v>
      </c>
      <c r="Q256" s="610">
        <v>1.0000000000000001E+50</v>
      </c>
      <c r="R256" s="610">
        <v>1.0000000000000001E+50</v>
      </c>
      <c r="S256" s="610">
        <v>1.0000000000000001E+50</v>
      </c>
      <c r="T256" s="610">
        <v>1.0000000000000001E+50</v>
      </c>
      <c r="U256" s="610">
        <v>1.0000000000000001E+50</v>
      </c>
      <c r="V256" s="610">
        <v>3.1459546283722668E-2</v>
      </c>
      <c r="W256" s="610">
        <v>1.0000000000000001E+50</v>
      </c>
      <c r="X256" s="610">
        <v>1.0000000000000001E+50</v>
      </c>
      <c r="Y256" s="610">
        <v>1.0000000000000001E+50</v>
      </c>
      <c r="Z256" s="610">
        <v>1.0000000000000001E+50</v>
      </c>
      <c r="AA256" s="626">
        <v>1.0000000000000001E+50</v>
      </c>
      <c r="AB256" s="610">
        <v>818.23531076549364</v>
      </c>
      <c r="AC256" s="626">
        <v>5.0005192414086914E-4</v>
      </c>
      <c r="AD256" s="626">
        <v>8.9021369567871098E-4</v>
      </c>
      <c r="AE256" s="620">
        <v>1.3902323714004236E-3</v>
      </c>
      <c r="AF256" s="627">
        <v>5.6019894862835342E-3</v>
      </c>
      <c r="AG256" s="601">
        <f>Decap_Selection!$E$23</f>
        <v>0.08</v>
      </c>
      <c r="AH256" s="602"/>
      <c r="AI256" s="602"/>
      <c r="AJ256" s="602"/>
    </row>
    <row r="257" spans="1:36" s="22" customFormat="1">
      <c r="A257" s="597">
        <f t="shared" si="3"/>
        <v>77989.796588083555</v>
      </c>
      <c r="B257" s="607">
        <v>5.001096821913382E-3</v>
      </c>
      <c r="C257" s="606">
        <v>1.0000000000000001E+50</v>
      </c>
      <c r="D257" s="607">
        <v>46.380932061398852</v>
      </c>
      <c r="E257" s="610">
        <v>1.0000000000000001E+50</v>
      </c>
      <c r="F257" s="611">
        <v>1.0000000000000001E+50</v>
      </c>
      <c r="G257" s="610">
        <v>1.0000000000000001E+50</v>
      </c>
      <c r="H257" s="610">
        <v>1.0000000000000001E+50</v>
      </c>
      <c r="I257" s="610">
        <v>10.203557837598137</v>
      </c>
      <c r="J257" s="610">
        <v>1.0000000000000001E+50</v>
      </c>
      <c r="K257" s="610">
        <v>1.0000000000000001E+50</v>
      </c>
      <c r="L257" s="611">
        <v>1.0200892988775403</v>
      </c>
      <c r="M257" s="610">
        <v>1.0000000000000001E+50</v>
      </c>
      <c r="N257" s="611">
        <v>1.0000000000000001E+50</v>
      </c>
      <c r="O257" s="610">
        <v>1.0000000000000001E+50</v>
      </c>
      <c r="P257" s="610">
        <v>1.0000000000000001E+50</v>
      </c>
      <c r="Q257" s="610">
        <v>1.0000000000000001E+50</v>
      </c>
      <c r="R257" s="610">
        <v>1.0000000000000001E+50</v>
      </c>
      <c r="S257" s="610">
        <v>1.0000000000000001E+50</v>
      </c>
      <c r="T257" s="610">
        <v>1.0000000000000001E+50</v>
      </c>
      <c r="U257" s="610">
        <v>1.0000000000000001E+50</v>
      </c>
      <c r="V257" s="610">
        <v>3.1393185489697391E-2</v>
      </c>
      <c r="W257" s="610">
        <v>1.0000000000000001E+50</v>
      </c>
      <c r="X257" s="610">
        <v>1.0000000000000001E+50</v>
      </c>
      <c r="Y257" s="610">
        <v>1.0000000000000001E+50</v>
      </c>
      <c r="Z257" s="610">
        <v>1.0000000000000001E+50</v>
      </c>
      <c r="AA257" s="626">
        <v>1.0000000000000001E+50</v>
      </c>
      <c r="AB257" s="610">
        <v>802.19148114280551</v>
      </c>
      <c r="AC257" s="626">
        <v>5.0005402176284889E-4</v>
      </c>
      <c r="AD257" s="626">
        <v>8.9021369567871098E-4</v>
      </c>
      <c r="AE257" s="620">
        <v>1.3902331258943083E-3</v>
      </c>
      <c r="AF257" s="627">
        <v>5.6916402209334586E-3</v>
      </c>
      <c r="AG257" s="601">
        <f>Decap_Selection!$E$23</f>
        <v>0.08</v>
      </c>
      <c r="AH257" s="602"/>
      <c r="AI257" s="602"/>
      <c r="AJ257" s="602"/>
    </row>
    <row r="258" spans="1:36" s="22" customFormat="1">
      <c r="A258" s="597">
        <f t="shared" si="3"/>
        <v>79549.592519845231</v>
      </c>
      <c r="B258" s="607">
        <v>5.0971573044989588E-3</v>
      </c>
      <c r="C258" s="606">
        <v>1.0000000000000001E+50</v>
      </c>
      <c r="D258" s="607">
        <v>45.471489312883079</v>
      </c>
      <c r="E258" s="610">
        <v>1.0000000000000001E+50</v>
      </c>
      <c r="F258" s="611">
        <v>1.0000000000000001E+50</v>
      </c>
      <c r="G258" s="610">
        <v>1.0000000000000001E+50</v>
      </c>
      <c r="H258" s="610">
        <v>1.0000000000000001E+50</v>
      </c>
      <c r="I258" s="610">
        <v>10.003475488626538</v>
      </c>
      <c r="J258" s="610">
        <v>1.0000000000000001E+50</v>
      </c>
      <c r="K258" s="610">
        <v>1.0000000000000001E+50</v>
      </c>
      <c r="L258" s="611">
        <v>1.0000757347326839</v>
      </c>
      <c r="M258" s="610">
        <v>1.0000000000000001E+50</v>
      </c>
      <c r="N258" s="611">
        <v>1.0000000000000001E+50</v>
      </c>
      <c r="O258" s="610">
        <v>1.0000000000000001E+50</v>
      </c>
      <c r="P258" s="610">
        <v>1.0000000000000001E+50</v>
      </c>
      <c r="Q258" s="610">
        <v>1.0000000000000001E+50</v>
      </c>
      <c r="R258" s="610">
        <v>1.0000000000000001E+50</v>
      </c>
      <c r="S258" s="610">
        <v>1.0000000000000001E+50</v>
      </c>
      <c r="T258" s="610">
        <v>1.0000000000000001E+50</v>
      </c>
      <c r="U258" s="610">
        <v>1.0000000000000001E+50</v>
      </c>
      <c r="V258" s="610">
        <v>3.1329313914985855E-2</v>
      </c>
      <c r="W258" s="610">
        <v>1.0000000000000001E+50</v>
      </c>
      <c r="X258" s="610">
        <v>1.0000000000000001E+50</v>
      </c>
      <c r="Y258" s="610">
        <v>1.0000000000000001E+50</v>
      </c>
      <c r="Z258" s="610">
        <v>1.0000000000000001E+50</v>
      </c>
      <c r="AA258" s="626">
        <v>1.0000000000000001E+50</v>
      </c>
      <c r="AB258" s="610">
        <v>786.46223641468328</v>
      </c>
      <c r="AC258" s="626">
        <v>5.0005620411941725E-4</v>
      </c>
      <c r="AD258" s="626">
        <v>8.9021369567871098E-4</v>
      </c>
      <c r="AE258" s="620">
        <v>1.3902339108693112E-3</v>
      </c>
      <c r="AF258" s="627">
        <v>5.7832377269616741E-3</v>
      </c>
      <c r="AG258" s="601">
        <f>Decap_Selection!$E$23</f>
        <v>0.08</v>
      </c>
      <c r="AH258" s="602"/>
      <c r="AI258" s="602"/>
      <c r="AJ258" s="602"/>
    </row>
    <row r="259" spans="1:36" s="22" customFormat="1">
      <c r="A259" s="597">
        <f t="shared" si="3"/>
        <v>81140.584370242141</v>
      </c>
      <c r="B259" s="607">
        <v>5.1952137102639099E-3</v>
      </c>
      <c r="C259" s="606">
        <v>1.0000000000000001E+50</v>
      </c>
      <c r="D259" s="607">
        <v>44.579878520960897</v>
      </c>
      <c r="E259" s="610">
        <v>1.0000000000000001E+50</v>
      </c>
      <c r="F259" s="611">
        <v>1.0000000000000001E+50</v>
      </c>
      <c r="G259" s="610">
        <v>1.0000000000000001E+50</v>
      </c>
      <c r="H259" s="610">
        <v>1.0000000000000001E+50</v>
      </c>
      <c r="I259" s="610">
        <v>9.8073160712207965</v>
      </c>
      <c r="J259" s="610">
        <v>1.0000000000000001E+50</v>
      </c>
      <c r="K259" s="610">
        <v>1.0000000000000001E+50</v>
      </c>
      <c r="L259" s="611">
        <v>0.98045435718701135</v>
      </c>
      <c r="M259" s="610">
        <v>1.0000000000000001E+50</v>
      </c>
      <c r="N259" s="611">
        <v>1.0000000000000001E+50</v>
      </c>
      <c r="O259" s="610">
        <v>1.0000000000000001E+50</v>
      </c>
      <c r="P259" s="610">
        <v>1.0000000000000001E+50</v>
      </c>
      <c r="Q259" s="610">
        <v>1.0000000000000001E+50</v>
      </c>
      <c r="R259" s="610">
        <v>1.0000000000000001E+50</v>
      </c>
      <c r="S259" s="610">
        <v>1.0000000000000001E+50</v>
      </c>
      <c r="T259" s="610">
        <v>1.0000000000000001E+50</v>
      </c>
      <c r="U259" s="610">
        <v>1.0000000000000001E+50</v>
      </c>
      <c r="V259" s="610">
        <v>3.1267846314219756E-2</v>
      </c>
      <c r="W259" s="610">
        <v>1.0000000000000001E+50</v>
      </c>
      <c r="X259" s="610">
        <v>1.0000000000000001E+50</v>
      </c>
      <c r="Y259" s="610">
        <v>1.0000000000000001E+50</v>
      </c>
      <c r="Z259" s="610">
        <v>1.0000000000000001E+50</v>
      </c>
      <c r="AA259" s="626">
        <v>1.0000000000000001E+50</v>
      </c>
      <c r="AB259" s="610">
        <v>771.04140824986086</v>
      </c>
      <c r="AC259" s="626">
        <v>5.000584746330817E-4</v>
      </c>
      <c r="AD259" s="626">
        <v>8.9021369567871098E-4</v>
      </c>
      <c r="AE259" s="620">
        <v>1.390234727556834E-3</v>
      </c>
      <c r="AF259" s="627">
        <v>5.8768077564263594E-3</v>
      </c>
      <c r="AG259" s="601">
        <f>Decap_Selection!$E$23</f>
        <v>0.08</v>
      </c>
      <c r="AH259" s="602"/>
      <c r="AI259" s="602"/>
      <c r="AJ259" s="602"/>
    </row>
    <row r="260" spans="1:36" s="22" customFormat="1">
      <c r="A260" s="597">
        <f t="shared" si="3"/>
        <v>82763.396057646984</v>
      </c>
      <c r="B260" s="607">
        <v>5.2953046572718349E-3</v>
      </c>
      <c r="C260" s="606">
        <v>1.0000000000000001E+50</v>
      </c>
      <c r="D260" s="607">
        <v>43.705750034341378</v>
      </c>
      <c r="E260" s="610">
        <v>1.0000000000000001E+50</v>
      </c>
      <c r="F260" s="611">
        <v>1.0000000000000001E+50</v>
      </c>
      <c r="G260" s="610">
        <v>1.0000000000000001E+50</v>
      </c>
      <c r="H260" s="610">
        <v>1.0000000000000001E+50</v>
      </c>
      <c r="I260" s="610">
        <v>9.6150026601192877</v>
      </c>
      <c r="J260" s="610">
        <v>1.0000000000000001E+50</v>
      </c>
      <c r="K260" s="610">
        <v>1.0000000000000001E+50</v>
      </c>
      <c r="L260" s="611">
        <v>0.96121747158489967</v>
      </c>
      <c r="M260" s="610">
        <v>1.0000000000000001E+50</v>
      </c>
      <c r="N260" s="611">
        <v>1.0000000000000001E+50</v>
      </c>
      <c r="O260" s="610">
        <v>1.0000000000000001E+50</v>
      </c>
      <c r="P260" s="610">
        <v>1.0000000000000001E+50</v>
      </c>
      <c r="Q260" s="610">
        <v>1.0000000000000001E+50</v>
      </c>
      <c r="R260" s="610">
        <v>1.0000000000000001E+50</v>
      </c>
      <c r="S260" s="610">
        <v>1.0000000000000001E+50</v>
      </c>
      <c r="T260" s="610">
        <v>1.0000000000000001E+50</v>
      </c>
      <c r="U260" s="610">
        <v>1.0000000000000001E+50</v>
      </c>
      <c r="V260" s="610">
        <v>3.1208700184934081E-2</v>
      </c>
      <c r="W260" s="610">
        <v>1.0000000000000001E+50</v>
      </c>
      <c r="X260" s="610">
        <v>1.0000000000000001E+50</v>
      </c>
      <c r="Y260" s="610">
        <v>1.0000000000000001E+50</v>
      </c>
      <c r="Z260" s="610">
        <v>1.0000000000000001E+50</v>
      </c>
      <c r="AA260" s="626">
        <v>1.0000000000000001E+50</v>
      </c>
      <c r="AB260" s="610">
        <v>755.92294926474426</v>
      </c>
      <c r="AC260" s="626">
        <v>5.0006083686455593E-4</v>
      </c>
      <c r="AD260" s="626">
        <v>8.9021369567871098E-4</v>
      </c>
      <c r="AE260" s="620">
        <v>1.3902355772380233E-3</v>
      </c>
      <c r="AF260" s="627">
        <v>5.9723759700166549E-3</v>
      </c>
      <c r="AG260" s="601">
        <f>Decap_Selection!$E$23</f>
        <v>0.08</v>
      </c>
      <c r="AH260" s="602"/>
      <c r="AI260" s="602"/>
      <c r="AJ260" s="602"/>
    </row>
    <row r="261" spans="1:36" s="22" customFormat="1">
      <c r="A261" s="597">
        <f t="shared" si="3"/>
        <v>84418.66397879993</v>
      </c>
      <c r="B261" s="607">
        <v>5.3974695525239513E-3</v>
      </c>
      <c r="C261" s="606">
        <v>1.0000000000000001E+50</v>
      </c>
      <c r="D261" s="607">
        <v>42.848761057539576</v>
      </c>
      <c r="E261" s="610">
        <v>1.0000000000000001E+50</v>
      </c>
      <c r="F261" s="611">
        <v>1.0000000000000001E+50</v>
      </c>
      <c r="G261" s="610">
        <v>1.0000000000000001E+50</v>
      </c>
      <c r="H261" s="610">
        <v>1.0000000000000001E+50</v>
      </c>
      <c r="I261" s="610">
        <v>9.4264598382981575</v>
      </c>
      <c r="J261" s="610">
        <v>1.0000000000000001E+50</v>
      </c>
      <c r="K261" s="610">
        <v>1.0000000000000001E+50</v>
      </c>
      <c r="L261" s="611">
        <v>0.94235753405201717</v>
      </c>
      <c r="M261" s="610">
        <v>1.0000000000000001E+50</v>
      </c>
      <c r="N261" s="611">
        <v>1.0000000000000001E+50</v>
      </c>
      <c r="O261" s="610">
        <v>1.0000000000000001E+50</v>
      </c>
      <c r="P261" s="610">
        <v>1.0000000000000001E+50</v>
      </c>
      <c r="Q261" s="610">
        <v>1.0000000000000001E+50</v>
      </c>
      <c r="R261" s="610">
        <v>1.0000000000000001E+50</v>
      </c>
      <c r="S261" s="610">
        <v>1.0000000000000001E+50</v>
      </c>
      <c r="T261" s="610">
        <v>1.0000000000000001E+50</v>
      </c>
      <c r="U261" s="610">
        <v>1.0000000000000001E+50</v>
      </c>
      <c r="V261" s="610">
        <v>3.1151795705249636E-2</v>
      </c>
      <c r="W261" s="610">
        <v>1.0000000000000001E+50</v>
      </c>
      <c r="X261" s="610">
        <v>1.0000000000000001E+50</v>
      </c>
      <c r="Y261" s="610">
        <v>1.0000000000000001E+50</v>
      </c>
      <c r="Z261" s="610">
        <v>1.0000000000000001E+50</v>
      </c>
      <c r="AA261" s="626">
        <v>1.0000000000000001E+50</v>
      </c>
      <c r="AB261" s="610">
        <v>741.10093065188846</v>
      </c>
      <c r="AC261" s="626">
        <v>5.0006329451833737E-4</v>
      </c>
      <c r="AD261" s="626">
        <v>8.9021369567871098E-4</v>
      </c>
      <c r="AE261" s="620">
        <v>1.3902364612457814E-3</v>
      </c>
      <c r="AF261" s="627">
        <v>6.069967912857451E-3</v>
      </c>
      <c r="AG261" s="601">
        <f>Decap_Selection!$E$23</f>
        <v>0.08</v>
      </c>
      <c r="AH261" s="602"/>
      <c r="AI261" s="602"/>
      <c r="AJ261" s="602"/>
    </row>
    <row r="262" spans="1:36" s="22" customFormat="1">
      <c r="A262" s="597">
        <f t="shared" si="3"/>
        <v>86107.037258375931</v>
      </c>
      <c r="B262" s="607">
        <v>5.5017486078762449E-3</v>
      </c>
      <c r="C262" s="606">
        <v>1.0000000000000001E+50</v>
      </c>
      <c r="D262" s="607">
        <v>42.008575516446982</v>
      </c>
      <c r="E262" s="610">
        <v>1.0000000000000001E+50</v>
      </c>
      <c r="F262" s="611">
        <v>1.0000000000000001E+50</v>
      </c>
      <c r="G262" s="610">
        <v>1.0000000000000001E+50</v>
      </c>
      <c r="H262" s="610">
        <v>1.0000000000000001E+50</v>
      </c>
      <c r="I262" s="610">
        <v>9.2416136673960221</v>
      </c>
      <c r="J262" s="610">
        <v>1.0000000000000001E+50</v>
      </c>
      <c r="K262" s="610">
        <v>1.0000000000000001E+50</v>
      </c>
      <c r="L262" s="611">
        <v>0.92386714853695062</v>
      </c>
      <c r="M262" s="610">
        <v>1.0000000000000001E+50</v>
      </c>
      <c r="N262" s="611">
        <v>1.0000000000000001E+50</v>
      </c>
      <c r="O262" s="610">
        <v>1.0000000000000001E+50</v>
      </c>
      <c r="P262" s="610">
        <v>1.0000000000000001E+50</v>
      </c>
      <c r="Q262" s="610">
        <v>1.0000000000000001E+50</v>
      </c>
      <c r="R262" s="610">
        <v>1.0000000000000001E+50</v>
      </c>
      <c r="S262" s="610">
        <v>1.0000000000000001E+50</v>
      </c>
      <c r="T262" s="610">
        <v>1.0000000000000001E+50</v>
      </c>
      <c r="U262" s="610">
        <v>1.0000000000000001E+50</v>
      </c>
      <c r="V262" s="610">
        <v>3.1097055671740093E-2</v>
      </c>
      <c r="W262" s="610">
        <v>1.0000000000000001E+50</v>
      </c>
      <c r="X262" s="610">
        <v>1.0000000000000001E+50</v>
      </c>
      <c r="Y262" s="610">
        <v>1.0000000000000001E+50</v>
      </c>
      <c r="Z262" s="610">
        <v>1.0000000000000001E+50</v>
      </c>
      <c r="AA262" s="626">
        <v>1.0000000000000001E+50</v>
      </c>
      <c r="AB262" s="610">
        <v>726.56953985497421</v>
      </c>
      <c r="AC262" s="626">
        <v>5.0006585144851136E-4</v>
      </c>
      <c r="AD262" s="626">
        <v>8.9021369567871098E-4</v>
      </c>
      <c r="AE262" s="620">
        <v>1.3902373809668565E-3</v>
      </c>
      <c r="AF262" s="627">
        <v>6.1696089884912837E-3</v>
      </c>
      <c r="AG262" s="601">
        <f>Decap_Selection!$E$23</f>
        <v>0.08</v>
      </c>
      <c r="AH262" s="602"/>
      <c r="AI262" s="602"/>
      <c r="AJ262" s="602"/>
    </row>
    <row r="263" spans="1:36" s="22" customFormat="1">
      <c r="A263" s="597">
        <f t="shared" si="3"/>
        <v>87829.178003543449</v>
      </c>
      <c r="B263" s="607">
        <v>5.6081828562500212E-3</v>
      </c>
      <c r="C263" s="606">
        <v>1.0000000000000001E+50</v>
      </c>
      <c r="D263" s="607">
        <v>41.184863926537687</v>
      </c>
      <c r="E263" s="610">
        <v>1.0000000000000001E+50</v>
      </c>
      <c r="F263" s="611">
        <v>1.0000000000000001E+50</v>
      </c>
      <c r="G263" s="610">
        <v>1.0000000000000001E+50</v>
      </c>
      <c r="H263" s="610">
        <v>1.0000000000000001E+50</v>
      </c>
      <c r="I263" s="610">
        <v>9.0603916587185385</v>
      </c>
      <c r="J263" s="610">
        <v>1.0000000000000001E+50</v>
      </c>
      <c r="K263" s="610">
        <v>1.0000000000000001E+50</v>
      </c>
      <c r="L263" s="611">
        <v>0.90573906391080061</v>
      </c>
      <c r="M263" s="610">
        <v>1.0000000000000001E+50</v>
      </c>
      <c r="N263" s="611">
        <v>1.0000000000000001E+50</v>
      </c>
      <c r="O263" s="610">
        <v>1.0000000000000001E+50</v>
      </c>
      <c r="P263" s="610">
        <v>1.0000000000000001E+50</v>
      </c>
      <c r="Q263" s="610">
        <v>1.0000000000000001E+50</v>
      </c>
      <c r="R263" s="610">
        <v>1.0000000000000001E+50</v>
      </c>
      <c r="S263" s="610">
        <v>1.0000000000000001E+50</v>
      </c>
      <c r="T263" s="610">
        <v>1.0000000000000001E+50</v>
      </c>
      <c r="U263" s="610">
        <v>1.0000000000000001E+50</v>
      </c>
      <c r="V263" s="610">
        <v>3.1044405437590683E-2</v>
      </c>
      <c r="W263" s="610">
        <v>1.0000000000000001E+50</v>
      </c>
      <c r="X263" s="610">
        <v>1.0000000000000001E+50</v>
      </c>
      <c r="Y263" s="610">
        <v>1.0000000000000001E+50</v>
      </c>
      <c r="Z263" s="610">
        <v>1.0000000000000001E+50</v>
      </c>
      <c r="AA263" s="626">
        <v>1.0000000000000001E+50</v>
      </c>
      <c r="AB263" s="610">
        <v>712.3230782893761</v>
      </c>
      <c r="AC263" s="626">
        <v>5.0006851166478736E-4</v>
      </c>
      <c r="AD263" s="626">
        <v>8.9021369567871098E-4</v>
      </c>
      <c r="AE263" s="620">
        <v>1.3902383378440169E-3</v>
      </c>
      <c r="AF263" s="627">
        <v>6.2713244309658854E-3</v>
      </c>
      <c r="AG263" s="601">
        <f>Decap_Selection!$E$23</f>
        <v>0.08</v>
      </c>
      <c r="AH263" s="602"/>
      <c r="AI263" s="602"/>
      <c r="AJ263" s="602"/>
    </row>
    <row r="264" spans="1:36" s="22" customFormat="1">
      <c r="A264" s="597">
        <f t="shared" si="3"/>
        <v>89585.761563614316</v>
      </c>
      <c r="B264" s="607">
        <v>5.716814168143106E-3</v>
      </c>
      <c r="C264" s="606">
        <v>1.0000000000000001E+50</v>
      </c>
      <c r="D264" s="607">
        <v>40.377303263658817</v>
      </c>
      <c r="E264" s="610">
        <v>1.0000000000000001E+50</v>
      </c>
      <c r="F264" s="611">
        <v>1.0000000000000001E+50</v>
      </c>
      <c r="G264" s="610">
        <v>1.0000000000000001E+50</v>
      </c>
      <c r="H264" s="610">
        <v>1.0000000000000001E+50</v>
      </c>
      <c r="I264" s="610">
        <v>8.8827227448114527</v>
      </c>
      <c r="J264" s="610">
        <v>1.0000000000000001E+50</v>
      </c>
      <c r="K264" s="610">
        <v>1.0000000000000001E+50</v>
      </c>
      <c r="L264" s="611">
        <v>0.8879661711236122</v>
      </c>
      <c r="M264" s="610">
        <v>1.0000000000000001E+50</v>
      </c>
      <c r="N264" s="611">
        <v>1.0000000000000001E+50</v>
      </c>
      <c r="O264" s="610">
        <v>1.0000000000000001E+50</v>
      </c>
      <c r="P264" s="610">
        <v>1.0000000000000001E+50</v>
      </c>
      <c r="Q264" s="610">
        <v>1.0000000000000001E+50</v>
      </c>
      <c r="R264" s="610">
        <v>1.0000000000000001E+50</v>
      </c>
      <c r="S264" s="610">
        <v>1.0000000000000001E+50</v>
      </c>
      <c r="T264" s="610">
        <v>1.0000000000000001E+50</v>
      </c>
      <c r="U264" s="610">
        <v>1.0000000000000001E+50</v>
      </c>
      <c r="V264" s="610">
        <v>3.0993772851149331E-2</v>
      </c>
      <c r="W264" s="610">
        <v>1.0000000000000001E+50</v>
      </c>
      <c r="X264" s="610">
        <v>1.0000000000000001E+50</v>
      </c>
      <c r="Y264" s="610">
        <v>1.0000000000000001E+50</v>
      </c>
      <c r="Z264" s="610">
        <v>1.0000000000000001E+50</v>
      </c>
      <c r="AA264" s="626">
        <v>1.0000000000000001E+50</v>
      </c>
      <c r="AB264" s="610">
        <v>698.35595910742074</v>
      </c>
      <c r="AC264" s="626">
        <v>5.0007127933878023E-4</v>
      </c>
      <c r="AD264" s="626">
        <v>8.9021369567871098E-4</v>
      </c>
      <c r="AE264" s="620">
        <v>1.390239333378316E-3</v>
      </c>
      <c r="AF264" s="627">
        <v>6.3751392749577512E-3</v>
      </c>
      <c r="AG264" s="601">
        <f>Decap_Selection!$E$23</f>
        <v>0.08</v>
      </c>
      <c r="AH264" s="602"/>
      <c r="AI264" s="602"/>
      <c r="AJ264" s="602"/>
    </row>
    <row r="265" spans="1:36" s="22" customFormat="1">
      <c r="A265" s="597">
        <f t="shared" si="3"/>
        <v>91377.476794886607</v>
      </c>
      <c r="B265" s="607">
        <v>5.8276852684490659E-3</v>
      </c>
      <c r="C265" s="606">
        <v>1.0000000000000001E+50</v>
      </c>
      <c r="D265" s="607">
        <v>39.585576837354353</v>
      </c>
      <c r="E265" s="610">
        <v>1.0000000000000001E+50</v>
      </c>
      <c r="F265" s="611">
        <v>1.0000000000000001E+50</v>
      </c>
      <c r="G265" s="610">
        <v>1.0000000000000001E+50</v>
      </c>
      <c r="H265" s="610">
        <v>1.0000000000000001E+50</v>
      </c>
      <c r="I265" s="610">
        <v>8.7085372515910162</v>
      </c>
      <c r="J265" s="610">
        <v>1.0000000000000001E+50</v>
      </c>
      <c r="K265" s="610">
        <v>1.0000000000000001E+50</v>
      </c>
      <c r="L265" s="611">
        <v>0.87054150041652067</v>
      </c>
      <c r="M265" s="610">
        <v>1.0000000000000001E+50</v>
      </c>
      <c r="N265" s="611">
        <v>1.0000000000000001E+50</v>
      </c>
      <c r="O265" s="610">
        <v>1.0000000000000001E+50</v>
      </c>
      <c r="P265" s="610">
        <v>1.0000000000000001E+50</v>
      </c>
      <c r="Q265" s="610">
        <v>1.0000000000000001E+50</v>
      </c>
      <c r="R265" s="610">
        <v>1.0000000000000001E+50</v>
      </c>
      <c r="S265" s="610">
        <v>1.0000000000000001E+50</v>
      </c>
      <c r="T265" s="610">
        <v>1.0000000000000001E+50</v>
      </c>
      <c r="U265" s="610">
        <v>1.0000000000000001E+50</v>
      </c>
      <c r="V265" s="610">
        <v>3.0945088194964609E-2</v>
      </c>
      <c r="W265" s="610">
        <v>1.0000000000000001E+50</v>
      </c>
      <c r="X265" s="610">
        <v>1.0000000000000001E+50</v>
      </c>
      <c r="Y265" s="610">
        <v>1.0000000000000001E+50</v>
      </c>
      <c r="Z265" s="610">
        <v>1.0000000000000001E+50</v>
      </c>
      <c r="AA265" s="626">
        <v>1.0000000000000001E+50</v>
      </c>
      <c r="AB265" s="610">
        <v>684.66270500746839</v>
      </c>
      <c r="AC265" s="626">
        <v>5.0007415881054402E-4</v>
      </c>
      <c r="AD265" s="626">
        <v>8.9021369567871098E-4</v>
      </c>
      <c r="AE265" s="620">
        <v>1.3902403691314438E-3</v>
      </c>
      <c r="AF265" s="627">
        <v>6.4810783238641182E-3</v>
      </c>
      <c r="AG265" s="601">
        <f>Decap_Selection!$E$23</f>
        <v>0.08</v>
      </c>
      <c r="AH265" s="602"/>
      <c r="AI265" s="602"/>
      <c r="AJ265" s="602"/>
    </row>
    <row r="266" spans="1:36" s="22" customFormat="1">
      <c r="A266" s="597">
        <f t="shared" si="3"/>
        <v>93205.026330784342</v>
      </c>
      <c r="B266" s="607">
        <v>5.9408397535918624E-3</v>
      </c>
      <c r="C266" s="606">
        <v>1.0000000000000001E+50</v>
      </c>
      <c r="D266" s="607">
        <v>38.809374166672846</v>
      </c>
      <c r="E266" s="610">
        <v>1.0000000000000001E+50</v>
      </c>
      <c r="F266" s="611">
        <v>1.0000000000000001E+50</v>
      </c>
      <c r="G266" s="610">
        <v>1.0000000000000001E+50</v>
      </c>
      <c r="H266" s="610">
        <v>1.0000000000000001E+50</v>
      </c>
      <c r="I266" s="610">
        <v>8.5377668710208194</v>
      </c>
      <c r="J266" s="610">
        <v>1.0000000000000001E+50</v>
      </c>
      <c r="K266" s="610">
        <v>1.0000000000000001E+50</v>
      </c>
      <c r="L266" s="611">
        <v>0.853458218588526</v>
      </c>
      <c r="M266" s="610">
        <v>1.0000000000000001E+50</v>
      </c>
      <c r="N266" s="611">
        <v>1.0000000000000001E+50</v>
      </c>
      <c r="O266" s="610">
        <v>1.0000000000000001E+50</v>
      </c>
      <c r="P266" s="610">
        <v>1.0000000000000001E+50</v>
      </c>
      <c r="Q266" s="610">
        <v>1.0000000000000001E+50</v>
      </c>
      <c r="R266" s="610">
        <v>1.0000000000000001E+50</v>
      </c>
      <c r="S266" s="610">
        <v>1.0000000000000001E+50</v>
      </c>
      <c r="T266" s="610">
        <v>1.0000000000000001E+50</v>
      </c>
      <c r="U266" s="610">
        <v>1.0000000000000001E+50</v>
      </c>
      <c r="V266" s="610">
        <v>3.0898284125398631E-2</v>
      </c>
      <c r="W266" s="610">
        <v>1.0000000000000001E+50</v>
      </c>
      <c r="X266" s="610">
        <v>1.0000000000000001E+50</v>
      </c>
      <c r="Y266" s="610">
        <v>1.0000000000000001E+50</v>
      </c>
      <c r="Z266" s="610">
        <v>1.0000000000000001E+50</v>
      </c>
      <c r="AA266" s="626">
        <v>1.0000000000000001E+50</v>
      </c>
      <c r="AB266" s="610">
        <v>671.23794608595006</v>
      </c>
      <c r="AC266" s="626">
        <v>5.0007715459536855E-4</v>
      </c>
      <c r="AD266" s="626">
        <v>8.9021369567871098E-4</v>
      </c>
      <c r="AE266" s="620">
        <v>1.3902414467281789E-3</v>
      </c>
      <c r="AF266" s="627">
        <v>6.5891661157983098E-3</v>
      </c>
      <c r="AG266" s="601">
        <f>Decap_Selection!$E$23</f>
        <v>0.08</v>
      </c>
      <c r="AH266" s="602"/>
      <c r="AI266" s="602"/>
      <c r="AJ266" s="602"/>
    </row>
    <row r="267" spans="1:36" s="22" customFormat="1">
      <c r="A267" s="597">
        <f t="shared" si="3"/>
        <v>95069.126857400028</v>
      </c>
      <c r="B267" s="607">
        <v>6.0563221089835429E-3</v>
      </c>
      <c r="C267" s="606">
        <v>1.0000000000000001E+50</v>
      </c>
      <c r="D267" s="607">
        <v>38.048390858410123</v>
      </c>
      <c r="E267" s="610">
        <v>1.0000000000000001E+50</v>
      </c>
      <c r="F267" s="611">
        <v>1.0000000000000001E+50</v>
      </c>
      <c r="G267" s="610">
        <v>1.0000000000000001E+50</v>
      </c>
      <c r="H267" s="610">
        <v>1.0000000000000001E+50</v>
      </c>
      <c r="I267" s="610">
        <v>8.3703446343243293</v>
      </c>
      <c r="J267" s="610">
        <v>1.0000000000000001E+50</v>
      </c>
      <c r="K267" s="610">
        <v>1.0000000000000001E+50</v>
      </c>
      <c r="L267" s="611">
        <v>0.83670962631681456</v>
      </c>
      <c r="M267" s="610">
        <v>1.0000000000000001E+50</v>
      </c>
      <c r="N267" s="611">
        <v>1.0000000000000001E+50</v>
      </c>
      <c r="O267" s="610">
        <v>1.0000000000000001E+50</v>
      </c>
      <c r="P267" s="610">
        <v>1.0000000000000001E+50</v>
      </c>
      <c r="Q267" s="610">
        <v>1.0000000000000001E+50</v>
      </c>
      <c r="R267" s="610">
        <v>1.0000000000000001E+50</v>
      </c>
      <c r="S267" s="610">
        <v>1.0000000000000001E+50</v>
      </c>
      <c r="T267" s="610">
        <v>1.0000000000000001E+50</v>
      </c>
      <c r="U267" s="610">
        <v>1.0000000000000001E+50</v>
      </c>
      <c r="V267" s="610">
        <v>3.0853295612896639E-2</v>
      </c>
      <c r="W267" s="610">
        <v>1.0000000000000001E+50</v>
      </c>
      <c r="X267" s="610">
        <v>1.0000000000000001E+50</v>
      </c>
      <c r="Y267" s="610">
        <v>1.0000000000000001E+50</v>
      </c>
      <c r="Z267" s="610">
        <v>1.0000000000000001E+50</v>
      </c>
      <c r="AA267" s="626">
        <v>1.0000000000000001E+50</v>
      </c>
      <c r="AB267" s="610">
        <v>658.07641773152443</v>
      </c>
      <c r="AC267" s="626">
        <v>5.0008027139085128E-4</v>
      </c>
      <c r="AD267" s="626">
        <v>8.9021369567871098E-4</v>
      </c>
      <c r="AE267" s="620">
        <v>1.3902425678589355E-3</v>
      </c>
      <c r="AF267" s="627">
        <v>6.6994268874263586E-3</v>
      </c>
      <c r="AG267" s="601">
        <f>Decap_Selection!$E$23</f>
        <v>0.08</v>
      </c>
      <c r="AH267" s="602"/>
      <c r="AI267" s="602"/>
      <c r="AJ267" s="602"/>
    </row>
    <row r="268" spans="1:36" s="22" customFormat="1">
      <c r="A268" s="597">
        <f t="shared" si="3"/>
        <v>96970.509394548033</v>
      </c>
      <c r="B268" s="607">
        <v>6.1741777268125748E-3</v>
      </c>
      <c r="C268" s="606">
        <v>1.0000000000000001E+50</v>
      </c>
      <c r="D268" s="607">
        <v>37.302328487739452</v>
      </c>
      <c r="E268" s="610">
        <v>1.0000000000000001E+50</v>
      </c>
      <c r="F268" s="611">
        <v>1.0000000000000001E+50</v>
      </c>
      <c r="G268" s="610">
        <v>1.0000000000000001E+50</v>
      </c>
      <c r="H268" s="610">
        <v>1.0000000000000001E+50</v>
      </c>
      <c r="I268" s="610">
        <v>8.2062048857226095</v>
      </c>
      <c r="J268" s="610">
        <v>1.0000000000000001E+50</v>
      </c>
      <c r="K268" s="610">
        <v>1.0000000000000001E+50</v>
      </c>
      <c r="L268" s="611">
        <v>0.82028915552958781</v>
      </c>
      <c r="M268" s="610">
        <v>1.0000000000000001E+50</v>
      </c>
      <c r="N268" s="611">
        <v>1.0000000000000001E+50</v>
      </c>
      <c r="O268" s="610">
        <v>1.0000000000000001E+50</v>
      </c>
      <c r="P268" s="610">
        <v>1.0000000000000001E+50</v>
      </c>
      <c r="Q268" s="610">
        <v>1.0000000000000001E+50</v>
      </c>
      <c r="R268" s="610">
        <v>1.0000000000000001E+50</v>
      </c>
      <c r="S268" s="610">
        <v>1.0000000000000001E+50</v>
      </c>
      <c r="T268" s="610">
        <v>1.0000000000000001E+50</v>
      </c>
      <c r="U268" s="610">
        <v>1.0000000000000001E+50</v>
      </c>
      <c r="V268" s="610">
        <v>3.0810059882989155E-2</v>
      </c>
      <c r="W268" s="610">
        <v>1.0000000000000001E+50</v>
      </c>
      <c r="X268" s="610">
        <v>1.0000000000000001E+50</v>
      </c>
      <c r="Y268" s="610">
        <v>1.0000000000000001E+50</v>
      </c>
      <c r="Z268" s="610">
        <v>1.0000000000000001E+50</v>
      </c>
      <c r="AA268" s="626">
        <v>1.0000000000000001E+50</v>
      </c>
      <c r="AB268" s="610">
        <v>645.17295856052294</v>
      </c>
      <c r="AC268" s="626">
        <v>5.0008351408425283E-4</v>
      </c>
      <c r="AD268" s="626">
        <v>8.9021369567871098E-4</v>
      </c>
      <c r="AE268" s="620">
        <v>1.3902437342824152E-3</v>
      </c>
      <c r="AF268" s="627">
        <v>6.8118845355862627E-3</v>
      </c>
      <c r="AG268" s="601">
        <f>Decap_Selection!$E$23</f>
        <v>0.08</v>
      </c>
      <c r="AH268" s="602"/>
      <c r="AI268" s="602"/>
      <c r="AJ268" s="602"/>
    </row>
    <row r="269" spans="1:36" s="22" customFormat="1">
      <c r="A269" s="597">
        <f t="shared" si="3"/>
        <v>98909.91958243899</v>
      </c>
      <c r="B269" s="607">
        <v>6.2944529241706262E-3</v>
      </c>
      <c r="C269" s="606">
        <v>1.0000000000000001E+50</v>
      </c>
      <c r="D269" s="607">
        <v>36.570894481182158</v>
      </c>
      <c r="E269" s="610">
        <v>1.0000000000000001E+50</v>
      </c>
      <c r="F269" s="611">
        <v>1.0000000000000001E+50</v>
      </c>
      <c r="G269" s="610">
        <v>1.0000000000000001E+50</v>
      </c>
      <c r="H269" s="610">
        <v>1.0000000000000001E+50</v>
      </c>
      <c r="I269" s="610">
        <v>8.045283256686977</v>
      </c>
      <c r="J269" s="610">
        <v>1.0000000000000001E+50</v>
      </c>
      <c r="K269" s="610">
        <v>1.0000000000000001E+50</v>
      </c>
      <c r="L269" s="611">
        <v>0.80419036683036016</v>
      </c>
      <c r="M269" s="610">
        <v>1.0000000000000001E+50</v>
      </c>
      <c r="N269" s="611">
        <v>1.0000000000000001E+50</v>
      </c>
      <c r="O269" s="610">
        <v>1.0000000000000001E+50</v>
      </c>
      <c r="P269" s="610">
        <v>1.0000000000000001E+50</v>
      </c>
      <c r="Q269" s="610">
        <v>1.0000000000000001E+50</v>
      </c>
      <c r="R269" s="610">
        <v>1.0000000000000001E+50</v>
      </c>
      <c r="S269" s="610">
        <v>1.0000000000000001E+50</v>
      </c>
      <c r="T269" s="610">
        <v>1.0000000000000001E+50</v>
      </c>
      <c r="U269" s="610">
        <v>1.0000000000000001E+50</v>
      </c>
      <c r="V269" s="610">
        <v>3.0768516358096267E-2</v>
      </c>
      <c r="W269" s="610">
        <v>1.0000000000000001E+50</v>
      </c>
      <c r="X269" s="610">
        <v>1.0000000000000001E+50</v>
      </c>
      <c r="Y269" s="610">
        <v>1.0000000000000001E+50</v>
      </c>
      <c r="Z269" s="610">
        <v>1.0000000000000001E+50</v>
      </c>
      <c r="AA269" s="626">
        <v>1.0000000000000001E+50</v>
      </c>
      <c r="AB269" s="610">
        <v>632.52250839287831</v>
      </c>
      <c r="AC269" s="626">
        <v>5.0008688776014996E-4</v>
      </c>
      <c r="AD269" s="626">
        <v>8.9021369567871098E-4</v>
      </c>
      <c r="AE269" s="620">
        <v>1.3902449478283647E-3</v>
      </c>
      <c r="AF269" s="627">
        <v>6.926562576635288E-3</v>
      </c>
      <c r="AG269" s="601">
        <f>Decap_Selection!$E$23</f>
        <v>0.08</v>
      </c>
      <c r="AH269" s="602"/>
      <c r="AI269" s="602"/>
      <c r="AJ269" s="602"/>
    </row>
    <row r="270" spans="1:36" s="22" customFormat="1">
      <c r="A270" s="597">
        <f t="shared" si="3"/>
        <v>100888.11797408777</v>
      </c>
      <c r="B270" s="607">
        <v>6.4171949615256354E-3</v>
      </c>
      <c r="C270" s="606">
        <v>1.0000000000000001E+50</v>
      </c>
      <c r="D270" s="607">
        <v>35.853802001872978</v>
      </c>
      <c r="E270" s="610">
        <v>1.0000000000000001E+50</v>
      </c>
      <c r="F270" s="611">
        <v>1.0000000000000001E+50</v>
      </c>
      <c r="G270" s="610">
        <v>1.0000000000000001E+50</v>
      </c>
      <c r="H270" s="610">
        <v>1.0000000000000001E+50</v>
      </c>
      <c r="I270" s="610">
        <v>7.8875166406964254</v>
      </c>
      <c r="J270" s="610">
        <v>1.0000000000000001E+50</v>
      </c>
      <c r="K270" s="610">
        <v>1.0000000000000001E+50</v>
      </c>
      <c r="L270" s="611">
        <v>0.78840694697271829</v>
      </c>
      <c r="M270" s="610">
        <v>1.0000000000000001E+50</v>
      </c>
      <c r="N270" s="611">
        <v>1.0000000000000001E+50</v>
      </c>
      <c r="O270" s="610">
        <v>1.0000000000000001E+50</v>
      </c>
      <c r="P270" s="610">
        <v>1.0000000000000001E+50</v>
      </c>
      <c r="Q270" s="610">
        <v>1.0000000000000001E+50</v>
      </c>
      <c r="R270" s="610">
        <v>1.0000000000000001E+50</v>
      </c>
      <c r="S270" s="610">
        <v>1.0000000000000001E+50</v>
      </c>
      <c r="T270" s="610">
        <v>1.0000000000000001E+50</v>
      </c>
      <c r="U270" s="610">
        <v>1.0000000000000001E+50</v>
      </c>
      <c r="V270" s="610">
        <v>3.0728606600198171E-2</v>
      </c>
      <c r="W270" s="610">
        <v>1.0000000000000001E+50</v>
      </c>
      <c r="X270" s="610">
        <v>1.0000000000000001E+50</v>
      </c>
      <c r="Y270" s="610">
        <v>1.0000000000000001E+50</v>
      </c>
      <c r="Z270" s="610">
        <v>1.0000000000000001E+50</v>
      </c>
      <c r="AA270" s="626">
        <v>1.0000000000000001E+50</v>
      </c>
      <c r="AB270" s="610">
        <v>620.12010626774099</v>
      </c>
      <c r="AC270" s="626">
        <v>5.0009039770839629E-4</v>
      </c>
      <c r="AD270" s="626">
        <v>8.9021369567871098E-4</v>
      </c>
      <c r="AE270" s="620">
        <v>1.3902462104004461E-3</v>
      </c>
      <c r="AF270" s="627">
        <v>7.0434841034753577E-3</v>
      </c>
      <c r="AG270" s="601">
        <f>Decap_Selection!$E$23</f>
        <v>0.08</v>
      </c>
      <c r="AH270" s="602"/>
      <c r="AI270" s="602"/>
      <c r="AJ270" s="602"/>
    </row>
    <row r="271" spans="1:36" s="22" customFormat="1">
      <c r="A271" s="597">
        <f t="shared" si="3"/>
        <v>102905.88033356953</v>
      </c>
      <c r="B271" s="607">
        <v>6.5424520615491632E-3</v>
      </c>
      <c r="C271" s="606">
        <v>1.0000000000000001E+50</v>
      </c>
      <c r="D271" s="607">
        <v>35.150769837074954</v>
      </c>
      <c r="E271" s="610">
        <v>1.0000000000000001E+50</v>
      </c>
      <c r="F271" s="611">
        <v>1.0000000000000001E+50</v>
      </c>
      <c r="G271" s="610">
        <v>1.0000000000000001E+50</v>
      </c>
      <c r="H271" s="610">
        <v>1.0000000000000001E+50</v>
      </c>
      <c r="I271" s="610">
        <v>7.7328431684899872</v>
      </c>
      <c r="J271" s="610">
        <v>1.0000000000000001E+50</v>
      </c>
      <c r="K271" s="610">
        <v>1.0000000000000001E+50</v>
      </c>
      <c r="L271" s="611">
        <v>0.77293270638455358</v>
      </c>
      <c r="M271" s="610">
        <v>1.0000000000000001E+50</v>
      </c>
      <c r="N271" s="611">
        <v>1.0000000000000001E+50</v>
      </c>
      <c r="O271" s="610">
        <v>1.0000000000000001E+50</v>
      </c>
      <c r="P271" s="610">
        <v>1.0000000000000001E+50</v>
      </c>
      <c r="Q271" s="610">
        <v>1.0000000000000001E+50</v>
      </c>
      <c r="R271" s="610">
        <v>1.0000000000000001E+50</v>
      </c>
      <c r="S271" s="610">
        <v>1.0000000000000001E+50</v>
      </c>
      <c r="T271" s="610">
        <v>1.0000000000000001E+50</v>
      </c>
      <c r="U271" s="610">
        <v>1.0000000000000001E+50</v>
      </c>
      <c r="V271" s="610">
        <v>3.0690274254430189E-2</v>
      </c>
      <c r="W271" s="610">
        <v>1.0000000000000001E+50</v>
      </c>
      <c r="X271" s="610">
        <v>1.0000000000000001E+50</v>
      </c>
      <c r="Y271" s="610">
        <v>1.0000000000000001E+50</v>
      </c>
      <c r="Z271" s="610">
        <v>1.0000000000000001E+50</v>
      </c>
      <c r="AA271" s="626">
        <v>1.0000000000000001E+50</v>
      </c>
      <c r="AB271" s="610">
        <v>607.96088849800265</v>
      </c>
      <c r="AC271" s="626">
        <v>5.00094049432404E-4</v>
      </c>
      <c r="AD271" s="626">
        <v>8.9021369567871098E-4</v>
      </c>
      <c r="AE271" s="620">
        <v>1.3902475239792227E-3</v>
      </c>
      <c r="AF271" s="627">
        <v>7.1626717402118014E-3</v>
      </c>
      <c r="AG271" s="601">
        <f>Decap_Selection!$E$23</f>
        <v>0.08</v>
      </c>
      <c r="AH271" s="602"/>
      <c r="AI271" s="602"/>
      <c r="AJ271" s="602"/>
    </row>
    <row r="272" spans="1:36" s="22" customFormat="1">
      <c r="A272" s="597">
        <f t="shared" si="3"/>
        <v>104963.99794024092</v>
      </c>
      <c r="B272" s="607">
        <v>6.6702734283061215E-3</v>
      </c>
      <c r="C272" s="606">
        <v>1.0000000000000001E+50</v>
      </c>
      <c r="D272" s="607">
        <v>34.461522287899946</v>
      </c>
      <c r="E272" s="610">
        <v>1.0000000000000001E+50</v>
      </c>
      <c r="F272" s="611">
        <v>1.0000000000000001E+50</v>
      </c>
      <c r="G272" s="610">
        <v>1.0000000000000001E+50</v>
      </c>
      <c r="H272" s="610">
        <v>1.0000000000000001E+50</v>
      </c>
      <c r="I272" s="610">
        <v>7.5812021838042556</v>
      </c>
      <c r="J272" s="610">
        <v>1.0000000000000001E+50</v>
      </c>
      <c r="K272" s="610">
        <v>1.0000000000000001E+50</v>
      </c>
      <c r="L272" s="611">
        <v>0.75776157674079325</v>
      </c>
      <c r="M272" s="610">
        <v>1.0000000000000001E+50</v>
      </c>
      <c r="N272" s="611">
        <v>1.0000000000000001E+50</v>
      </c>
      <c r="O272" s="610">
        <v>1.0000000000000001E+50</v>
      </c>
      <c r="P272" s="610">
        <v>1.0000000000000001E+50</v>
      </c>
      <c r="Q272" s="610">
        <v>1.0000000000000001E+50</v>
      </c>
      <c r="R272" s="610">
        <v>1.0000000000000001E+50</v>
      </c>
      <c r="S272" s="610">
        <v>1.0000000000000001E+50</v>
      </c>
      <c r="T272" s="610">
        <v>1.0000000000000001E+50</v>
      </c>
      <c r="U272" s="610">
        <v>1.0000000000000001E+50</v>
      </c>
      <c r="V272" s="610">
        <v>3.0653464993655243E-2</v>
      </c>
      <c r="W272" s="610">
        <v>1.0000000000000001E+50</v>
      </c>
      <c r="X272" s="610">
        <v>1.0000000000000001E+50</v>
      </c>
      <c r="Y272" s="610">
        <v>1.0000000000000001E+50</v>
      </c>
      <c r="Z272" s="610">
        <v>1.0000000000000001E+50</v>
      </c>
      <c r="AA272" s="626">
        <v>1.0000000000000001E+50</v>
      </c>
      <c r="AB272" s="610">
        <v>596.04008676296939</v>
      </c>
      <c r="AC272" s="626">
        <v>5.00097848657759E-4</v>
      </c>
      <c r="AD272" s="626">
        <v>8.9021369567871098E-4</v>
      </c>
      <c r="AE272" s="620">
        <v>1.3902488906252645E-3</v>
      </c>
      <c r="AF272" s="627">
        <v>7.2841475944068002E-3</v>
      </c>
      <c r="AG272" s="601">
        <f>Decap_Selection!$E$23</f>
        <v>0.08</v>
      </c>
      <c r="AH272" s="602"/>
      <c r="AI272" s="602"/>
      <c r="AJ272" s="602"/>
    </row>
    <row r="273" spans="1:36" s="22" customFormat="1">
      <c r="A273" s="597">
        <f t="shared" si="3"/>
        <v>107063.27789904574</v>
      </c>
      <c r="B273" s="607">
        <v>6.8007092668150955E-3</v>
      </c>
      <c r="C273" s="606">
        <v>1.0000000000000001E+50</v>
      </c>
      <c r="D273" s="607">
        <v>33.785789061191494</v>
      </c>
      <c r="E273" s="610">
        <v>1.0000000000000001E+50</v>
      </c>
      <c r="F273" s="611">
        <v>1.0000000000000001E+50</v>
      </c>
      <c r="G273" s="610">
        <v>1.0000000000000001E+50</v>
      </c>
      <c r="H273" s="610">
        <v>1.0000000000000001E+50</v>
      </c>
      <c r="I273" s="610">
        <v>7.4325342195866391</v>
      </c>
      <c r="J273" s="610">
        <v>1.0000000000000001E+50</v>
      </c>
      <c r="K273" s="610">
        <v>1.0000000000000001E+50</v>
      </c>
      <c r="L273" s="611">
        <v>0.7428876085836823</v>
      </c>
      <c r="M273" s="610">
        <v>1.0000000000000001E+50</v>
      </c>
      <c r="N273" s="611">
        <v>1.0000000000000001E+50</v>
      </c>
      <c r="O273" s="610">
        <v>1.0000000000000001E+50</v>
      </c>
      <c r="P273" s="610">
        <v>1.0000000000000001E+50</v>
      </c>
      <c r="Q273" s="610">
        <v>1.0000000000000001E+50</v>
      </c>
      <c r="R273" s="610">
        <v>1.0000000000000001E+50</v>
      </c>
      <c r="S273" s="610">
        <v>1.0000000000000001E+50</v>
      </c>
      <c r="T273" s="610">
        <v>1.0000000000000001E+50</v>
      </c>
      <c r="U273" s="610">
        <v>1.0000000000000001E+50</v>
      </c>
      <c r="V273" s="610">
        <v>3.0618126464061587E-2</v>
      </c>
      <c r="W273" s="610">
        <v>1.0000000000000001E+50</v>
      </c>
      <c r="X273" s="610">
        <v>1.0000000000000001E+50</v>
      </c>
      <c r="Y273" s="610">
        <v>1.0000000000000001E+50</v>
      </c>
      <c r="Z273" s="610">
        <v>1.0000000000000001E+50</v>
      </c>
      <c r="AA273" s="626">
        <v>1.0000000000000001E+50</v>
      </c>
      <c r="AB273" s="610">
        <v>584.35302623843154</v>
      </c>
      <c r="AC273" s="626">
        <v>5.0010180134118338E-4</v>
      </c>
      <c r="AD273" s="626">
        <v>8.9021369567871098E-4</v>
      </c>
      <c r="AE273" s="620">
        <v>1.3902503124823802E-3</v>
      </c>
      <c r="AF273" s="627">
        <v>7.4079332068956467E-3</v>
      </c>
      <c r="AG273" s="601">
        <f>Decap_Selection!$E$23</f>
        <v>0.08</v>
      </c>
      <c r="AH273" s="602"/>
      <c r="AI273" s="602"/>
      <c r="AJ273" s="602"/>
    </row>
    <row r="274" spans="1:36" s="22" customFormat="1">
      <c r="A274" s="597">
        <f t="shared" si="3"/>
        <v>109204.54345702667</v>
      </c>
      <c r="B274" s="607">
        <v>6.9338108029875778E-3</v>
      </c>
      <c r="C274" s="606">
        <v>1.0000000000000001E+50</v>
      </c>
      <c r="D274" s="607">
        <v>33.123305163527363</v>
      </c>
      <c r="E274" s="610">
        <v>1.0000000000000001E+50</v>
      </c>
      <c r="F274" s="611">
        <v>1.0000000000000001E+50</v>
      </c>
      <c r="G274" s="610">
        <v>1.0000000000000001E+50</v>
      </c>
      <c r="H274" s="610">
        <v>1.0000000000000001E+50</v>
      </c>
      <c r="I274" s="610">
        <v>7.2867809746749375</v>
      </c>
      <c r="J274" s="610">
        <v>1.0000000000000001E+50</v>
      </c>
      <c r="K274" s="610">
        <v>1.0000000000000001E+50</v>
      </c>
      <c r="L274" s="611">
        <v>0.72830496898967911</v>
      </c>
      <c r="M274" s="610">
        <v>1.0000000000000001E+50</v>
      </c>
      <c r="N274" s="611">
        <v>1.0000000000000001E+50</v>
      </c>
      <c r="O274" s="610">
        <v>1.0000000000000001E+50</v>
      </c>
      <c r="P274" s="610">
        <v>1.0000000000000001E+50</v>
      </c>
      <c r="Q274" s="610">
        <v>1.0000000000000001E+50</v>
      </c>
      <c r="R274" s="610">
        <v>1.0000000000000001E+50</v>
      </c>
      <c r="S274" s="610">
        <v>1.0000000000000001E+50</v>
      </c>
      <c r="T274" s="610">
        <v>1.0000000000000001E+50</v>
      </c>
      <c r="U274" s="610">
        <v>1.0000000000000001E+50</v>
      </c>
      <c r="V274" s="610">
        <v>3.0584208231828537E-2</v>
      </c>
      <c r="W274" s="610">
        <v>1.0000000000000001E+50</v>
      </c>
      <c r="X274" s="610">
        <v>1.0000000000000001E+50</v>
      </c>
      <c r="Y274" s="610">
        <v>1.0000000000000001E+50</v>
      </c>
      <c r="Z274" s="610">
        <v>1.0000000000000001E+50</v>
      </c>
      <c r="AA274" s="626">
        <v>1.0000000000000001E+50</v>
      </c>
      <c r="AB274" s="610">
        <v>572.89512376339871</v>
      </c>
      <c r="AC274" s="626">
        <v>5.0010591367985859E-4</v>
      </c>
      <c r="AD274" s="626">
        <v>8.9021369567871098E-4</v>
      </c>
      <c r="AE274" s="620">
        <v>1.3902517917809803E-3</v>
      </c>
      <c r="AF274" s="627">
        <v>7.5340494991415095E-3</v>
      </c>
      <c r="AG274" s="601">
        <f>Decap_Selection!$E$23</f>
        <v>0.08</v>
      </c>
      <c r="AH274" s="602"/>
      <c r="AI274" s="602"/>
      <c r="AJ274" s="602"/>
    </row>
    <row r="275" spans="1:36" s="22" customFormat="1">
      <c r="A275" s="597">
        <f t="shared" si="3"/>
        <v>111388.6343261672</v>
      </c>
      <c r="B275" s="607">
        <v>7.0696303039545815E-3</v>
      </c>
      <c r="C275" s="606">
        <v>1.0000000000000001E+50</v>
      </c>
      <c r="D275" s="607">
        <v>32.4738107973007</v>
      </c>
      <c r="E275" s="610">
        <v>1.0000000000000001E+50</v>
      </c>
      <c r="F275" s="611">
        <v>1.0000000000000001E+50</v>
      </c>
      <c r="G275" s="610">
        <v>1.0000000000000001E+50</v>
      </c>
      <c r="H275" s="610">
        <v>1.0000000000000001E+50</v>
      </c>
      <c r="I275" s="610">
        <v>7.1438852909341408</v>
      </c>
      <c r="J275" s="610">
        <v>1.0000000000000001E+50</v>
      </c>
      <c r="K275" s="610">
        <v>1.0000000000000001E+50</v>
      </c>
      <c r="L275" s="611">
        <v>0.71400793928205342</v>
      </c>
      <c r="M275" s="610">
        <v>1.0000000000000001E+50</v>
      </c>
      <c r="N275" s="611">
        <v>1.0000000000000001E+50</v>
      </c>
      <c r="O275" s="610">
        <v>1.0000000000000001E+50</v>
      </c>
      <c r="P275" s="610">
        <v>1.0000000000000001E+50</v>
      </c>
      <c r="Q275" s="610">
        <v>1.0000000000000001E+50</v>
      </c>
      <c r="R275" s="610">
        <v>1.0000000000000001E+50</v>
      </c>
      <c r="S275" s="610">
        <v>1.0000000000000001E+50</v>
      </c>
      <c r="T275" s="610">
        <v>1.0000000000000001E+50</v>
      </c>
      <c r="U275" s="610">
        <v>1.0000000000000001E+50</v>
      </c>
      <c r="V275" s="610">
        <v>3.0551661730898232E-2</v>
      </c>
      <c r="W275" s="610">
        <v>1.0000000000000001E+50</v>
      </c>
      <c r="X275" s="610">
        <v>1.0000000000000001E+50</v>
      </c>
      <c r="Y275" s="610">
        <v>1.0000000000000001E+50</v>
      </c>
      <c r="Z275" s="610">
        <v>1.0000000000000001E+50</v>
      </c>
      <c r="AA275" s="626">
        <v>1.0000000000000001E+50</v>
      </c>
      <c r="AB275" s="610">
        <v>561.66188604278307</v>
      </c>
      <c r="AC275" s="626">
        <v>5.0011019212112425E-4</v>
      </c>
      <c r="AD275" s="626">
        <v>8.9021369567871098E-4</v>
      </c>
      <c r="AE275" s="620">
        <v>1.3902533308415726E-3</v>
      </c>
      <c r="AF275" s="627">
        <v>7.6625167181129314E-3</v>
      </c>
      <c r="AG275" s="601">
        <f>Decap_Selection!$E$23</f>
        <v>0.08</v>
      </c>
      <c r="AH275" s="602"/>
      <c r="AI275" s="602"/>
      <c r="AJ275" s="602"/>
    </row>
    <row r="276" spans="1:36" s="22" customFormat="1">
      <c r="A276" s="597">
        <f t="shared" si="3"/>
        <v>113616.40701269054</v>
      </c>
      <c r="B276" s="607">
        <v>7.2082210987892519E-3</v>
      </c>
      <c r="C276" s="606">
        <v>1.0000000000000001E+50</v>
      </c>
      <c r="D276" s="607">
        <v>31.837051258838517</v>
      </c>
      <c r="E276" s="610">
        <v>1.0000000000000001E+50</v>
      </c>
      <c r="F276" s="611">
        <v>1.0000000000000001E+50</v>
      </c>
      <c r="G276" s="610">
        <v>1.0000000000000001E+50</v>
      </c>
      <c r="H276" s="610">
        <v>1.0000000000000001E+50</v>
      </c>
      <c r="I276" s="610">
        <v>7.0037911308414849</v>
      </c>
      <c r="J276" s="610">
        <v>1.0000000000000001E+50</v>
      </c>
      <c r="K276" s="610">
        <v>1.0000000000000001E+50</v>
      </c>
      <c r="L276" s="611">
        <v>0.69999091278828629</v>
      </c>
      <c r="M276" s="610">
        <v>1.0000000000000001E+50</v>
      </c>
      <c r="N276" s="611">
        <v>1.0000000000000001E+50</v>
      </c>
      <c r="O276" s="610">
        <v>1.0000000000000001E+50</v>
      </c>
      <c r="P276" s="610">
        <v>1.0000000000000001E+50</v>
      </c>
      <c r="Q276" s="610">
        <v>1.0000000000000001E+50</v>
      </c>
      <c r="R276" s="610">
        <v>1.0000000000000001E+50</v>
      </c>
      <c r="S276" s="610">
        <v>1.0000000000000001E+50</v>
      </c>
      <c r="T276" s="610">
        <v>1.0000000000000001E+50</v>
      </c>
      <c r="U276" s="610">
        <v>1.0000000000000001E+50</v>
      </c>
      <c r="V276" s="610">
        <v>3.0520440211887219E-2</v>
      </c>
      <c r="W276" s="610">
        <v>1.0000000000000001E+50</v>
      </c>
      <c r="X276" s="610">
        <v>1.0000000000000001E+50</v>
      </c>
      <c r="Y276" s="610">
        <v>1.0000000000000001E+50</v>
      </c>
      <c r="Z276" s="610">
        <v>1.0000000000000001E+50</v>
      </c>
      <c r="AA276" s="626">
        <v>1.0000000000000001E+50</v>
      </c>
      <c r="AB276" s="610">
        <v>550.64890788532148</v>
      </c>
      <c r="AC276" s="626">
        <v>5.0011464337256742E-4</v>
      </c>
      <c r="AD276" s="626">
        <v>8.9021369567871098E-4</v>
      </c>
      <c r="AE276" s="620">
        <v>1.3902549320784047E-3</v>
      </c>
      <c r="AF276" s="627">
        <v>7.7933543786778822E-3</v>
      </c>
      <c r="AG276" s="601">
        <f>Decap_Selection!$E$23</f>
        <v>0.08</v>
      </c>
      <c r="AH276" s="602"/>
      <c r="AI276" s="602"/>
      <c r="AJ276" s="602"/>
    </row>
    <row r="277" spans="1:36" s="22" customFormat="1">
      <c r="A277" s="597">
        <f t="shared" si="3"/>
        <v>115888.73515294435</v>
      </c>
      <c r="B277" s="607">
        <v>7.3496375996341037E-3</v>
      </c>
      <c r="C277" s="606">
        <v>1.0000000000000001E+50</v>
      </c>
      <c r="D277" s="607">
        <v>31.212776838517922</v>
      </c>
      <c r="E277" s="610">
        <v>1.0000000000000001E+50</v>
      </c>
      <c r="F277" s="611">
        <v>1.0000000000000001E+50</v>
      </c>
      <c r="G277" s="610">
        <v>1.0000000000000001E+50</v>
      </c>
      <c r="H277" s="610">
        <v>1.0000000000000001E+50</v>
      </c>
      <c r="I277" s="610">
        <v>6.8664435555109389</v>
      </c>
      <c r="J277" s="610">
        <v>1.0000000000000001E+50</v>
      </c>
      <c r="K277" s="610">
        <v>1.0000000000000001E+50</v>
      </c>
      <c r="L277" s="611">
        <v>0.68624839264139725</v>
      </c>
      <c r="M277" s="610">
        <v>1.0000000000000001E+50</v>
      </c>
      <c r="N277" s="611">
        <v>1.0000000000000001E+50</v>
      </c>
      <c r="O277" s="610">
        <v>1.0000000000000001E+50</v>
      </c>
      <c r="P277" s="610">
        <v>1.0000000000000001E+50</v>
      </c>
      <c r="Q277" s="610">
        <v>1.0000000000000001E+50</v>
      </c>
      <c r="R277" s="610">
        <v>1.0000000000000001E+50</v>
      </c>
      <c r="S277" s="610">
        <v>1.0000000000000001E+50</v>
      </c>
      <c r="T277" s="610">
        <v>1.0000000000000001E+50</v>
      </c>
      <c r="U277" s="610">
        <v>1.0000000000000001E+50</v>
      </c>
      <c r="V277" s="610">
        <v>3.0490498692167023E-2</v>
      </c>
      <c r="W277" s="610">
        <v>1.0000000000000001E+50</v>
      </c>
      <c r="X277" s="610">
        <v>1.0000000000000001E+50</v>
      </c>
      <c r="Y277" s="610">
        <v>1.0000000000000001E+50</v>
      </c>
      <c r="Z277" s="610">
        <v>1.0000000000000001E+50</v>
      </c>
      <c r="AA277" s="626">
        <v>1.0000000000000001E+50</v>
      </c>
      <c r="AB277" s="610">
        <v>539.85187047604995</v>
      </c>
      <c r="AC277" s="626">
        <v>5.0011927441251792E-4</v>
      </c>
      <c r="AD277" s="626">
        <v>8.9021369567871098E-4</v>
      </c>
      <c r="AE277" s="620">
        <v>1.3902565980032475E-3</v>
      </c>
      <c r="AF277" s="627">
        <v>7.926581203518461E-3</v>
      </c>
      <c r="AG277" s="601">
        <f>Decap_Selection!$E$23</f>
        <v>0.08</v>
      </c>
      <c r="AH277" s="602"/>
      <c r="AI277" s="602"/>
      <c r="AJ277" s="602"/>
    </row>
    <row r="278" spans="1:36" s="22" customFormat="1">
      <c r="A278" s="597">
        <f t="shared" si="3"/>
        <v>118206.50985600325</v>
      </c>
      <c r="B278" s="607">
        <v>7.4939353232418519E-3</v>
      </c>
      <c r="C278" s="606">
        <v>1.0000000000000001E+50</v>
      </c>
      <c r="D278" s="607">
        <v>30.600742722840824</v>
      </c>
      <c r="E278" s="610">
        <v>1.0000000000000001E+50</v>
      </c>
      <c r="F278" s="611">
        <v>1.0000000000000001E+50</v>
      </c>
      <c r="G278" s="610">
        <v>1.0000000000000001E+50</v>
      </c>
      <c r="H278" s="610">
        <v>1.0000000000000001E+50</v>
      </c>
      <c r="I278" s="610">
        <v>6.731788703148557</v>
      </c>
      <c r="J278" s="610">
        <v>1.0000000000000001E+50</v>
      </c>
      <c r="K278" s="610">
        <v>1.0000000000000001E+50</v>
      </c>
      <c r="L278" s="611">
        <v>0.67277498962433069</v>
      </c>
      <c r="M278" s="610">
        <v>1.0000000000000001E+50</v>
      </c>
      <c r="N278" s="611">
        <v>1.0000000000000001E+50</v>
      </c>
      <c r="O278" s="610">
        <v>1.0000000000000001E+50</v>
      </c>
      <c r="P278" s="610">
        <v>1.0000000000000001E+50</v>
      </c>
      <c r="Q278" s="610">
        <v>1.0000000000000001E+50</v>
      </c>
      <c r="R278" s="610">
        <v>1.0000000000000001E+50</v>
      </c>
      <c r="S278" s="610">
        <v>1.0000000000000001E+50</v>
      </c>
      <c r="T278" s="610">
        <v>1.0000000000000001E+50</v>
      </c>
      <c r="U278" s="610">
        <v>1.0000000000000001E+50</v>
      </c>
      <c r="V278" s="610">
        <v>3.0461793907139243E-2</v>
      </c>
      <c r="W278" s="610">
        <v>1.0000000000000001E+50</v>
      </c>
      <c r="X278" s="610">
        <v>1.0000000000000001E+50</v>
      </c>
      <c r="Y278" s="610">
        <v>1.0000000000000001E+50</v>
      </c>
      <c r="Z278" s="610">
        <v>1.0000000000000001E+50</v>
      </c>
      <c r="AA278" s="626">
        <v>1.0000000000000001E+50</v>
      </c>
      <c r="AB278" s="610">
        <v>529.26653968265157</v>
      </c>
      <c r="AC278" s="626">
        <v>5.0012409250096632E-4</v>
      </c>
      <c r="AD278" s="626">
        <v>8.9021369567871098E-4</v>
      </c>
      <c r="AE278" s="620">
        <v>1.3902583312293349E-3</v>
      </c>
      <c r="AF278" s="627">
        <v>8.0622150605822174E-3</v>
      </c>
      <c r="AG278" s="601">
        <f>Decap_Selection!$E$23</f>
        <v>0.08</v>
      </c>
      <c r="AH278" s="602"/>
      <c r="AI278" s="602"/>
      <c r="AJ278" s="602"/>
    </row>
    <row r="279" spans="1:36" s="22" customFormat="1">
      <c r="A279" s="597">
        <f t="shared" si="3"/>
        <v>120570.64005312332</v>
      </c>
      <c r="B279" s="607">
        <v>7.6411709129387238E-3</v>
      </c>
      <c r="C279" s="606">
        <v>1.0000000000000001E+50</v>
      </c>
      <c r="D279" s="607">
        <v>30.000708898428563</v>
      </c>
      <c r="E279" s="610">
        <v>1.0000000000000001E+50</v>
      </c>
      <c r="F279" s="611">
        <v>1.0000000000000001E+50</v>
      </c>
      <c r="G279" s="610">
        <v>1.0000000000000001E+50</v>
      </c>
      <c r="H279" s="610">
        <v>1.0000000000000001E+50</v>
      </c>
      <c r="I279" s="610">
        <v>6.5997737679302055</v>
      </c>
      <c r="J279" s="610">
        <v>1.0000000000000001E+50</v>
      </c>
      <c r="K279" s="610">
        <v>1.0000000000000001E+50</v>
      </c>
      <c r="L279" s="611">
        <v>0.65956542005656071</v>
      </c>
      <c r="M279" s="610">
        <v>1.0000000000000001E+50</v>
      </c>
      <c r="N279" s="611">
        <v>1.0000000000000001E+50</v>
      </c>
      <c r="O279" s="610">
        <v>1.0000000000000001E+50</v>
      </c>
      <c r="P279" s="610">
        <v>1.0000000000000001E+50</v>
      </c>
      <c r="Q279" s="610">
        <v>1.0000000000000001E+50</v>
      </c>
      <c r="R279" s="610">
        <v>1.0000000000000001E+50</v>
      </c>
      <c r="S279" s="610">
        <v>1.0000000000000001E+50</v>
      </c>
      <c r="T279" s="610">
        <v>1.0000000000000001E+50</v>
      </c>
      <c r="U279" s="610">
        <v>1.0000000000000001E+50</v>
      </c>
      <c r="V279" s="610">
        <v>3.0434284262726784E-2</v>
      </c>
      <c r="W279" s="610">
        <v>1.0000000000000001E+50</v>
      </c>
      <c r="X279" s="610">
        <v>1.0000000000000001E+50</v>
      </c>
      <c r="Y279" s="610">
        <v>1.0000000000000001E+50</v>
      </c>
      <c r="Z279" s="610">
        <v>1.0000000000000001E+50</v>
      </c>
      <c r="AA279" s="626">
        <v>1.0000000000000001E+50</v>
      </c>
      <c r="AB279" s="610">
        <v>518.88876439501121</v>
      </c>
      <c r="AC279" s="626">
        <v>5.0012910519092128E-4</v>
      </c>
      <c r="AD279" s="626">
        <v>8.9021369567871098E-4</v>
      </c>
      <c r="AE279" s="620">
        <v>1.3902601344754626E-3</v>
      </c>
      <c r="AF279" s="627">
        <v>8.2002728980985883E-3</v>
      </c>
      <c r="AG279" s="601">
        <f>Decap_Selection!$E$23</f>
        <v>0.08</v>
      </c>
      <c r="AH279" s="602"/>
      <c r="AI279" s="602"/>
      <c r="AJ279" s="602"/>
    </row>
    <row r="280" spans="1:36" s="22" customFormat="1">
      <c r="A280" s="597">
        <f t="shared" si="3"/>
        <v>122982.05285418579</v>
      </c>
      <c r="B280" s="607">
        <v>7.7914021610194627E-3</v>
      </c>
      <c r="C280" s="606">
        <v>1.0000000000000001E+50</v>
      </c>
      <c r="D280" s="607">
        <v>29.412440057899101</v>
      </c>
      <c r="E280" s="610">
        <v>1.0000000000000001E+50</v>
      </c>
      <c r="F280" s="611">
        <v>1.0000000000000001E+50</v>
      </c>
      <c r="G280" s="610">
        <v>1.0000000000000001E+50</v>
      </c>
      <c r="H280" s="610">
        <v>1.0000000000000001E+50</v>
      </c>
      <c r="I280" s="610">
        <v>6.4703469792933896</v>
      </c>
      <c r="J280" s="610">
        <v>1.0000000000000001E+50</v>
      </c>
      <c r="K280" s="610">
        <v>1.0000000000000001E+50</v>
      </c>
      <c r="L280" s="611">
        <v>0.64661450372208473</v>
      </c>
      <c r="M280" s="610">
        <v>1.0000000000000001E+50</v>
      </c>
      <c r="N280" s="611">
        <v>1.0000000000000001E+50</v>
      </c>
      <c r="O280" s="610">
        <v>1.0000000000000001E+50</v>
      </c>
      <c r="P280" s="610">
        <v>1.0000000000000001E+50</v>
      </c>
      <c r="Q280" s="610">
        <v>1.0000000000000001E+50</v>
      </c>
      <c r="R280" s="610">
        <v>1.0000000000000001E+50</v>
      </c>
      <c r="S280" s="610">
        <v>1.0000000000000001E+50</v>
      </c>
      <c r="T280" s="610">
        <v>1.0000000000000001E+50</v>
      </c>
      <c r="U280" s="610">
        <v>1.0000000000000001E+50</v>
      </c>
      <c r="V280" s="610">
        <v>3.0407929789099404E-2</v>
      </c>
      <c r="W280" s="610">
        <v>1.0000000000000001E+50</v>
      </c>
      <c r="X280" s="610">
        <v>1.0000000000000001E+50</v>
      </c>
      <c r="Y280" s="610">
        <v>1.0000000000000001E+50</v>
      </c>
      <c r="Z280" s="610">
        <v>1.0000000000000001E+50</v>
      </c>
      <c r="AA280" s="626">
        <v>1.0000000000000001E+50</v>
      </c>
      <c r="AB280" s="610">
        <v>508.71447489732952</v>
      </c>
      <c r="AC280" s="626">
        <v>5.0013432034022435E-4</v>
      </c>
      <c r="AD280" s="626">
        <v>8.9021369567871098E-4</v>
      </c>
      <c r="AE280" s="620">
        <v>1.3902620105702515E-3</v>
      </c>
      <c r="AF280" s="627">
        <v>8.3407706772030063E-3</v>
      </c>
      <c r="AG280" s="601">
        <f>Decap_Selection!$E$23</f>
        <v>0.08</v>
      </c>
      <c r="AH280" s="602"/>
      <c r="AI280" s="602"/>
      <c r="AJ280" s="602"/>
    </row>
    <row r="281" spans="1:36" s="22" customFormat="1">
      <c r="A281" s="597">
        <f t="shared" si="3"/>
        <v>125441.69391126951</v>
      </c>
      <c r="B281" s="607">
        <v>7.9446880315832552E-3</v>
      </c>
      <c r="C281" s="606">
        <v>1.0000000000000001E+50</v>
      </c>
      <c r="D281" s="607">
        <v>28.835705507589541</v>
      </c>
      <c r="E281" s="610">
        <v>1.0000000000000001E+50</v>
      </c>
      <c r="F281" s="611">
        <v>1.0000000000000001E+50</v>
      </c>
      <c r="G281" s="610">
        <v>1.0000000000000001E+50</v>
      </c>
      <c r="H281" s="610">
        <v>1.0000000000000001E+50</v>
      </c>
      <c r="I281" s="610">
        <v>6.3434575816350858</v>
      </c>
      <c r="J281" s="610">
        <v>1.0000000000000001E+50</v>
      </c>
      <c r="K281" s="610">
        <v>1.0000000000000001E+50</v>
      </c>
      <c r="L281" s="611">
        <v>0.63391716183799229</v>
      </c>
      <c r="M281" s="610">
        <v>1.0000000000000001E+50</v>
      </c>
      <c r="N281" s="611">
        <v>1.0000000000000001E+50</v>
      </c>
      <c r="O281" s="610">
        <v>1.0000000000000001E+50</v>
      </c>
      <c r="P281" s="610">
        <v>1.0000000000000001E+50</v>
      </c>
      <c r="Q281" s="610">
        <v>1.0000000000000001E+50</v>
      </c>
      <c r="R281" s="610">
        <v>1.0000000000000001E+50</v>
      </c>
      <c r="S281" s="610">
        <v>1.0000000000000001E+50</v>
      </c>
      <c r="T281" s="610">
        <v>1.0000000000000001E+50</v>
      </c>
      <c r="U281" s="610">
        <v>1.0000000000000001E+50</v>
      </c>
      <c r="V281" s="610">
        <v>3.0382692095648509E-2</v>
      </c>
      <c r="W281" s="610">
        <v>1.0000000000000001E+50</v>
      </c>
      <c r="X281" s="610">
        <v>1.0000000000000001E+50</v>
      </c>
      <c r="Y281" s="610">
        <v>1.0000000000000001E+50</v>
      </c>
      <c r="Z281" s="610">
        <v>1.0000000000000001E+50</v>
      </c>
      <c r="AA281" s="626">
        <v>1.0000000000000001E+50</v>
      </c>
      <c r="AB281" s="610">
        <v>498.73968127215676</v>
      </c>
      <c r="AC281" s="626">
        <v>5.0013974612383896E-4</v>
      </c>
      <c r="AD281" s="626">
        <v>8.9021369567871098E-4</v>
      </c>
      <c r="AE281" s="620">
        <v>1.3902639624565824E-3</v>
      </c>
      <c r="AF281" s="627">
        <v>8.4837233022264247E-3</v>
      </c>
      <c r="AG281" s="601">
        <f>Decap_Selection!$E$23</f>
        <v>0.08</v>
      </c>
      <c r="AH281" s="602"/>
      <c r="AI281" s="602"/>
      <c r="AJ281" s="602"/>
    </row>
    <row r="282" spans="1:36" s="22" customFormat="1">
      <c r="A282" s="597">
        <f t="shared" si="3"/>
        <v>127950.52778949491</v>
      </c>
      <c r="B282" s="607">
        <v>8.1010886838200433E-3</v>
      </c>
      <c r="C282" s="606">
        <v>1.0000000000000001E+50</v>
      </c>
      <c r="D282" s="607">
        <v>28.270279077088041</v>
      </c>
      <c r="E282" s="610">
        <v>1.0000000000000001E+50</v>
      </c>
      <c r="F282" s="611">
        <v>1.0000000000000001E+50</v>
      </c>
      <c r="G282" s="610">
        <v>1.0000000000000001E+50</v>
      </c>
      <c r="H282" s="610">
        <v>1.0000000000000001E+50</v>
      </c>
      <c r="I282" s="610">
        <v>6.2190558144075707</v>
      </c>
      <c r="J282" s="610">
        <v>1.0000000000000001E+50</v>
      </c>
      <c r="K282" s="610">
        <v>1.0000000000000001E+50</v>
      </c>
      <c r="L282" s="611">
        <v>0.62146841506281258</v>
      </c>
      <c r="M282" s="610">
        <v>1.0000000000000001E+50</v>
      </c>
      <c r="N282" s="611">
        <v>1.0000000000000001E+50</v>
      </c>
      <c r="O282" s="610">
        <v>1.0000000000000001E+50</v>
      </c>
      <c r="P282" s="610">
        <v>1.0000000000000001E+50</v>
      </c>
      <c r="Q282" s="610">
        <v>1.0000000000000001E+50</v>
      </c>
      <c r="R282" s="610">
        <v>1.0000000000000001E+50</v>
      </c>
      <c r="S282" s="610">
        <v>1.0000000000000001E+50</v>
      </c>
      <c r="T282" s="610">
        <v>1.0000000000000001E+50</v>
      </c>
      <c r="U282" s="610">
        <v>1.0000000000000001E+50</v>
      </c>
      <c r="V282" s="610">
        <v>3.0358534327222981E-2</v>
      </c>
      <c r="W282" s="610">
        <v>1.0000000000000001E+50</v>
      </c>
      <c r="X282" s="610">
        <v>1.0000000000000001E+50</v>
      </c>
      <c r="Y282" s="610">
        <v>1.0000000000000001E+50</v>
      </c>
      <c r="Z282" s="610">
        <v>1.0000000000000001E+50</v>
      </c>
      <c r="AA282" s="626">
        <v>1.0000000000000001E+50</v>
      </c>
      <c r="AB282" s="610">
        <v>488.96047183571801</v>
      </c>
      <c r="AC282" s="626">
        <v>5.0014539104663552E-4</v>
      </c>
      <c r="AD282" s="626">
        <v>8.9021369567871098E-4</v>
      </c>
      <c r="AE282" s="620">
        <v>1.3902659931962127E-3</v>
      </c>
      <c r="AF282" s="627">
        <v>8.6291445487244114E-3</v>
      </c>
      <c r="AG282" s="601">
        <f>Decap_Selection!$E$23</f>
        <v>0.08</v>
      </c>
      <c r="AH282" s="602"/>
      <c r="AI282" s="602"/>
      <c r="AJ282" s="602"/>
    </row>
    <row r="283" spans="1:36" s="22" customFormat="1">
      <c r="A283" s="597">
        <f t="shared" si="3"/>
        <v>130509.5383452848</v>
      </c>
      <c r="B283" s="607">
        <v>8.2606654957568075E-3</v>
      </c>
      <c r="C283" s="606">
        <v>1.0000000000000001E+50</v>
      </c>
      <c r="D283" s="607">
        <v>27.715939030539616</v>
      </c>
      <c r="E283" s="610">
        <v>1.0000000000000001E+50</v>
      </c>
      <c r="F283" s="611">
        <v>1.0000000000000001E+50</v>
      </c>
      <c r="G283" s="610">
        <v>1.0000000000000001E+50</v>
      </c>
      <c r="H283" s="610">
        <v>1.0000000000000001E+50</v>
      </c>
      <c r="I283" s="610">
        <v>6.0970928926044978</v>
      </c>
      <c r="J283" s="610">
        <v>1.0000000000000001E+50</v>
      </c>
      <c r="K283" s="610">
        <v>1.0000000000000001E+50</v>
      </c>
      <c r="L283" s="611">
        <v>0.60926338154386184</v>
      </c>
      <c r="M283" s="610">
        <v>1.0000000000000001E+50</v>
      </c>
      <c r="N283" s="611">
        <v>1.0000000000000001E+50</v>
      </c>
      <c r="O283" s="610">
        <v>1.0000000000000001E+50</v>
      </c>
      <c r="P283" s="610">
        <v>1.0000000000000001E+50</v>
      </c>
      <c r="Q283" s="610">
        <v>1.0000000000000001E+50</v>
      </c>
      <c r="R283" s="610">
        <v>1.0000000000000001E+50</v>
      </c>
      <c r="S283" s="610">
        <v>1.0000000000000001E+50</v>
      </c>
      <c r="T283" s="610">
        <v>1.0000000000000001E+50</v>
      </c>
      <c r="U283" s="610">
        <v>1.0000000000000001E+50</v>
      </c>
      <c r="V283" s="610">
        <v>3.0335421121635384E-2</v>
      </c>
      <c r="W283" s="610">
        <v>1.0000000000000001E+50</v>
      </c>
      <c r="X283" s="610">
        <v>1.0000000000000001E+50</v>
      </c>
      <c r="Y283" s="610">
        <v>1.0000000000000001E+50</v>
      </c>
      <c r="Z283" s="610">
        <v>1.0000000000000001E+50</v>
      </c>
      <c r="AA283" s="626">
        <v>1.0000000000000001E+50</v>
      </c>
      <c r="AB283" s="610">
        <v>479.37301160392082</v>
      </c>
      <c r="AC283" s="626">
        <v>5.0015126395668919E-4</v>
      </c>
      <c r="AD283" s="626">
        <v>8.9021369567871098E-4</v>
      </c>
      <c r="AE283" s="620">
        <v>1.3902681059745755E-3</v>
      </c>
      <c r="AF283" s="627">
        <v>8.7770469893379433E-3</v>
      </c>
      <c r="AG283" s="601">
        <f>Decap_Selection!$E$23</f>
        <v>0.08</v>
      </c>
      <c r="AH283" s="602"/>
      <c r="AI283" s="602"/>
      <c r="AJ283" s="602"/>
    </row>
    <row r="284" spans="1:36" s="22" customFormat="1">
      <c r="A284" s="597">
        <f t="shared" si="3"/>
        <v>133119.72911219051</v>
      </c>
      <c r="B284" s="607">
        <v>8.4234810884735601E-3</v>
      </c>
      <c r="C284" s="606">
        <v>1.0000000000000001E+50</v>
      </c>
      <c r="D284" s="607">
        <v>27.172467979690758</v>
      </c>
      <c r="E284" s="610">
        <v>1.0000000000000001E+50</v>
      </c>
      <c r="F284" s="611">
        <v>1.0000000000000001E+50</v>
      </c>
      <c r="G284" s="610">
        <v>1.0000000000000001E+50</v>
      </c>
      <c r="H284" s="610">
        <v>1.0000000000000001E+50</v>
      </c>
      <c r="I284" s="610">
        <v>5.9775209876295063</v>
      </c>
      <c r="J284" s="610">
        <v>1.0000000000000001E+50</v>
      </c>
      <c r="K284" s="610">
        <v>1.0000000000000001E+50</v>
      </c>
      <c r="L284" s="611">
        <v>0.59729727500282159</v>
      </c>
      <c r="M284" s="610">
        <v>1.0000000000000001E+50</v>
      </c>
      <c r="N284" s="611">
        <v>1.0000000000000001E+50</v>
      </c>
      <c r="O284" s="610">
        <v>1.0000000000000001E+50</v>
      </c>
      <c r="P284" s="610">
        <v>1.0000000000000001E+50</v>
      </c>
      <c r="Q284" s="610">
        <v>1.0000000000000001E+50</v>
      </c>
      <c r="R284" s="610">
        <v>1.0000000000000001E+50</v>
      </c>
      <c r="S284" s="610">
        <v>1.0000000000000001E+50</v>
      </c>
      <c r="T284" s="610">
        <v>1.0000000000000001E+50</v>
      </c>
      <c r="U284" s="610">
        <v>1.0000000000000001E+50</v>
      </c>
      <c r="V284" s="610">
        <v>3.0313318568444832E-2</v>
      </c>
      <c r="W284" s="610">
        <v>1.0000000000000001E+50</v>
      </c>
      <c r="X284" s="610">
        <v>1.0000000000000001E+50</v>
      </c>
      <c r="Y284" s="610">
        <v>1.0000000000000001E+50</v>
      </c>
      <c r="Z284" s="610">
        <v>1.0000000000000001E+50</v>
      </c>
      <c r="AA284" s="626">
        <v>1.0000000000000001E+50</v>
      </c>
      <c r="AB284" s="610">
        <v>469.97354078843887</v>
      </c>
      <c r="AC284" s="626">
        <v>5.0015737405911321E-4</v>
      </c>
      <c r="AD284" s="626">
        <v>8.9021369567871098E-4</v>
      </c>
      <c r="AE284" s="620">
        <v>1.3902703041057762E-3</v>
      </c>
      <c r="AF284" s="627">
        <v>8.9274419175971332E-3</v>
      </c>
      <c r="AG284" s="601">
        <f>Decap_Selection!$E$23</f>
        <v>0.08</v>
      </c>
      <c r="AH284" s="602"/>
      <c r="AI284" s="602"/>
      <c r="AJ284" s="602"/>
    </row>
    <row r="285" spans="1:36" s="22" customFormat="1">
      <c r="A285" s="597">
        <f t="shared" si="3"/>
        <v>135782.12369443433</v>
      </c>
      <c r="B285" s="607">
        <v>8.589599350798947E-3</v>
      </c>
      <c r="C285" s="606">
        <v>1.0000000000000001E+50</v>
      </c>
      <c r="D285" s="607">
        <v>26.639652798639279</v>
      </c>
      <c r="E285" s="610">
        <v>1.0000000000000001E+50</v>
      </c>
      <c r="F285" s="611">
        <v>1.0000000000000001E+50</v>
      </c>
      <c r="G285" s="610">
        <v>1.0000000000000001E+50</v>
      </c>
      <c r="H285" s="610">
        <v>1.0000000000000001E+50</v>
      </c>
      <c r="I285" s="610">
        <v>5.860293208539928</v>
      </c>
      <c r="J285" s="610">
        <v>1.0000000000000001E+50</v>
      </c>
      <c r="K285" s="610">
        <v>1.0000000000000001E+50</v>
      </c>
      <c r="L285" s="611">
        <v>0.58556540285880099</v>
      </c>
      <c r="M285" s="610">
        <v>1.0000000000000001E+50</v>
      </c>
      <c r="N285" s="611">
        <v>1.0000000000000001E+50</v>
      </c>
      <c r="O285" s="610">
        <v>1.0000000000000001E+50</v>
      </c>
      <c r="P285" s="610">
        <v>1.0000000000000001E+50</v>
      </c>
      <c r="Q285" s="610">
        <v>1.0000000000000001E+50</v>
      </c>
      <c r="R285" s="610">
        <v>1.0000000000000001E+50</v>
      </c>
      <c r="S285" s="610">
        <v>1.0000000000000001E+50</v>
      </c>
      <c r="T285" s="610">
        <v>1.0000000000000001E+50</v>
      </c>
      <c r="U285" s="610">
        <v>1.0000000000000001E+50</v>
      </c>
      <c r="V285" s="610">
        <v>3.0292194169020924E-2</v>
      </c>
      <c r="W285" s="610">
        <v>1.0000000000000001E+50</v>
      </c>
      <c r="X285" s="610">
        <v>1.0000000000000001E+50</v>
      </c>
      <c r="Y285" s="610">
        <v>1.0000000000000001E+50</v>
      </c>
      <c r="Z285" s="610">
        <v>1.0000000000000001E+50</v>
      </c>
      <c r="AA285" s="626">
        <v>1.0000000000000001E+50</v>
      </c>
      <c r="AB285" s="610">
        <v>460.75837332228559</v>
      </c>
      <c r="AC285" s="626">
        <v>5.0016373093044874E-4</v>
      </c>
      <c r="AD285" s="626">
        <v>8.9021369567871098E-4</v>
      </c>
      <c r="AE285" s="620">
        <v>1.3902725910377885E-3</v>
      </c>
      <c r="AF285" s="627">
        <v>9.0803392697997448E-3</v>
      </c>
      <c r="AG285" s="601">
        <f>Decap_Selection!$E$23</f>
        <v>0.08</v>
      </c>
      <c r="AH285" s="602"/>
      <c r="AI285" s="602"/>
      <c r="AJ285" s="602"/>
    </row>
    <row r="286" spans="1:36" s="22" customFormat="1">
      <c r="A286" s="597">
        <f t="shared" si="3"/>
        <v>138497.76616832303</v>
      </c>
      <c r="B286" s="607">
        <v>8.7590854644956206E-3</v>
      </c>
      <c r="C286" s="606">
        <v>1.0000000000000001E+50</v>
      </c>
      <c r="D286" s="607">
        <v>26.117284540255429</v>
      </c>
      <c r="E286" s="610">
        <v>1.0000000000000001E+50</v>
      </c>
      <c r="F286" s="611">
        <v>1.0000000000000001E+50</v>
      </c>
      <c r="G286" s="610">
        <v>1.0000000000000001E+50</v>
      </c>
      <c r="H286" s="610">
        <v>1.0000000000000001E+50</v>
      </c>
      <c r="I286" s="610">
        <v>5.7453635836581736</v>
      </c>
      <c r="J286" s="610">
        <v>1.0000000000000001E+50</v>
      </c>
      <c r="K286" s="610">
        <v>1.0000000000000001E+50</v>
      </c>
      <c r="L286" s="611">
        <v>0.57406316438814364</v>
      </c>
      <c r="M286" s="610">
        <v>1.0000000000000001E+50</v>
      </c>
      <c r="N286" s="611">
        <v>1.0000000000000001E+50</v>
      </c>
      <c r="O286" s="610">
        <v>1.0000000000000001E+50</v>
      </c>
      <c r="P286" s="610">
        <v>1.0000000000000001E+50</v>
      </c>
      <c r="Q286" s="610">
        <v>1.0000000000000001E+50</v>
      </c>
      <c r="R286" s="610">
        <v>1.0000000000000001E+50</v>
      </c>
      <c r="S286" s="610">
        <v>1.0000000000000001E+50</v>
      </c>
      <c r="T286" s="610">
        <v>1.0000000000000001E+50</v>
      </c>
      <c r="U286" s="610">
        <v>1.0000000000000001E+50</v>
      </c>
      <c r="V286" s="610">
        <v>3.0272016797890672E-2</v>
      </c>
      <c r="W286" s="610">
        <v>1.0000000000000001E+50</v>
      </c>
      <c r="X286" s="610">
        <v>1.0000000000000001E+50</v>
      </c>
      <c r="Y286" s="610">
        <v>1.0000000000000001E+50</v>
      </c>
      <c r="Z286" s="610">
        <v>1.0000000000000001E+50</v>
      </c>
      <c r="AA286" s="626">
        <v>1.0000000000000001E+50</v>
      </c>
      <c r="AB286" s="610">
        <v>451.72389541429806</v>
      </c>
      <c r="AC286" s="626">
        <v>5.0017034453363207E-4</v>
      </c>
      <c r="AD286" s="626">
        <v>8.9021369567871098E-4</v>
      </c>
      <c r="AE286" s="620">
        <v>1.3902749703578613E-3</v>
      </c>
      <c r="AF286" s="627">
        <v>9.2357475451183887E-3</v>
      </c>
      <c r="AG286" s="601">
        <f>Decap_Selection!$E$23</f>
        <v>0.08</v>
      </c>
      <c r="AH286" s="602"/>
      <c r="AI286" s="602"/>
      <c r="AJ286" s="602"/>
    </row>
    <row r="287" spans="1:36" s="22" customFormat="1">
      <c r="A287" s="597">
        <f t="shared" si="3"/>
        <v>141267.7214916895</v>
      </c>
      <c r="B287" s="607">
        <v>8.9320059299455093E-3</v>
      </c>
      <c r="C287" s="606">
        <v>1.0000000000000001E+50</v>
      </c>
      <c r="D287" s="607">
        <v>25.605158354241894</v>
      </c>
      <c r="E287" s="610">
        <v>1.0000000000000001E+50</v>
      </c>
      <c r="F287" s="611">
        <v>1.0000000000000001E+50</v>
      </c>
      <c r="G287" s="610">
        <v>1.0000000000000001E+50</v>
      </c>
      <c r="H287" s="610">
        <v>1.0000000000000001E+50</v>
      </c>
      <c r="I287" s="610">
        <v>5.632687042543628</v>
      </c>
      <c r="J287" s="610">
        <v>1.0000000000000001E+50</v>
      </c>
      <c r="K287" s="610">
        <v>1.0000000000000001E+50</v>
      </c>
      <c r="L287" s="611">
        <v>0.56278604892025996</v>
      </c>
      <c r="M287" s="610">
        <v>1.0000000000000001E+50</v>
      </c>
      <c r="N287" s="611">
        <v>1.0000000000000001E+50</v>
      </c>
      <c r="O287" s="610">
        <v>1.0000000000000001E+50</v>
      </c>
      <c r="P287" s="610">
        <v>1.0000000000000001E+50</v>
      </c>
      <c r="Q287" s="610">
        <v>1.0000000000000001E+50</v>
      </c>
      <c r="R287" s="610">
        <v>1.0000000000000001E+50</v>
      </c>
      <c r="S287" s="610">
        <v>1.0000000000000001E+50</v>
      </c>
      <c r="T287" s="610">
        <v>1.0000000000000001E+50</v>
      </c>
      <c r="U287" s="610">
        <v>1.0000000000000001E+50</v>
      </c>
      <c r="V287" s="610">
        <v>3.0252756665368693E-2</v>
      </c>
      <c r="W287" s="610">
        <v>1.0000000000000001E+50</v>
      </c>
      <c r="X287" s="610">
        <v>1.0000000000000001E+50</v>
      </c>
      <c r="Y287" s="610">
        <v>1.0000000000000001E+50</v>
      </c>
      <c r="Z287" s="610">
        <v>1.0000000000000001E+50</v>
      </c>
      <c r="AA287" s="626">
        <v>1.0000000000000001E+50</v>
      </c>
      <c r="AB287" s="610">
        <v>442.86656413196306</v>
      </c>
      <c r="AC287" s="626">
        <v>5.0017722523356485E-4</v>
      </c>
      <c r="AD287" s="626">
        <v>8.9021369567871098E-4</v>
      </c>
      <c r="AE287" s="620">
        <v>1.3902774457981429E-3</v>
      </c>
      <c r="AF287" s="627">
        <v>9.3936737241136752E-3</v>
      </c>
      <c r="AG287" s="601">
        <f>Decap_Selection!$E$23</f>
        <v>0.08</v>
      </c>
      <c r="AH287" s="602"/>
      <c r="AI287" s="602"/>
      <c r="AJ287" s="602"/>
    </row>
    <row r="288" spans="1:36" s="22" customFormat="1">
      <c r="A288" s="597">
        <f t="shared" si="3"/>
        <v>144093.0759215233</v>
      </c>
      <c r="B288" s="607">
        <v>9.108428592345558E-3</v>
      </c>
      <c r="C288" s="606">
        <v>1.0000000000000001E+50</v>
      </c>
      <c r="D288" s="607">
        <v>25.103073406800345</v>
      </c>
      <c r="E288" s="610">
        <v>1.0000000000000001E+50</v>
      </c>
      <c r="F288" s="611">
        <v>1.0000000000000001E+50</v>
      </c>
      <c r="G288" s="610">
        <v>1.0000000000000001E+50</v>
      </c>
      <c r="H288" s="610">
        <v>1.0000000000000001E+50</v>
      </c>
      <c r="I288" s="610">
        <v>5.5222193983179668</v>
      </c>
      <c r="J288" s="610">
        <v>1.0000000000000001E+50</v>
      </c>
      <c r="K288" s="610">
        <v>1.0000000000000001E+50</v>
      </c>
      <c r="L288" s="611">
        <v>0.55172963406877595</v>
      </c>
      <c r="M288" s="610">
        <v>1.0000000000000001E+50</v>
      </c>
      <c r="N288" s="611">
        <v>1.0000000000000001E+50</v>
      </c>
      <c r="O288" s="610">
        <v>1.0000000000000001E+50</v>
      </c>
      <c r="P288" s="610">
        <v>1.0000000000000001E+50</v>
      </c>
      <c r="Q288" s="610">
        <v>1.0000000000000001E+50</v>
      </c>
      <c r="R288" s="610">
        <v>1.0000000000000001E+50</v>
      </c>
      <c r="S288" s="610">
        <v>1.0000000000000001E+50</v>
      </c>
      <c r="T288" s="610">
        <v>1.0000000000000001E+50</v>
      </c>
      <c r="U288" s="610">
        <v>1.0000000000000001E+50</v>
      </c>
      <c r="V288" s="610">
        <v>3.0234385281468875E-2</v>
      </c>
      <c r="W288" s="610">
        <v>1.0000000000000001E+50</v>
      </c>
      <c r="X288" s="610">
        <v>1.0000000000000001E+50</v>
      </c>
      <c r="Y288" s="610">
        <v>1.0000000000000001E+50</v>
      </c>
      <c r="Z288" s="610">
        <v>1.0000000000000001E+50</v>
      </c>
      <c r="AA288" s="626">
        <v>1.0000000000000001E+50</v>
      </c>
      <c r="AB288" s="610">
        <v>434.1829060120329</v>
      </c>
      <c r="AC288" s="626">
        <v>5.0018438381330859E-4</v>
      </c>
      <c r="AD288" s="626">
        <v>8.9021369567871098E-4</v>
      </c>
      <c r="AE288" s="620">
        <v>1.3902800212415335E-3</v>
      </c>
      <c r="AF288" s="627">
        <v>9.554123185855334E-3</v>
      </c>
      <c r="AG288" s="601">
        <f>Decap_Selection!$E$23</f>
        <v>0.08</v>
      </c>
      <c r="AH288" s="602"/>
      <c r="AI288" s="602"/>
      <c r="AJ288" s="602"/>
    </row>
    <row r="289" spans="1:36" s="22" customFormat="1">
      <c r="A289" s="597">
        <f t="shared" si="3"/>
        <v>146974.93743995376</v>
      </c>
      <c r="B289" s="607">
        <v>9.2884226684244453E-3</v>
      </c>
      <c r="C289" s="606">
        <v>1.0000000000000001E+50</v>
      </c>
      <c r="D289" s="607">
        <v>24.610832801873052</v>
      </c>
      <c r="E289" s="610">
        <v>1.0000000000000001E+50</v>
      </c>
      <c r="F289" s="611">
        <v>1.0000000000000001E+50</v>
      </c>
      <c r="G289" s="610">
        <v>1.0000000000000001E+50</v>
      </c>
      <c r="H289" s="610">
        <v>1.0000000000000001E+50</v>
      </c>
      <c r="I289" s="610">
        <v>5.4139173303369743</v>
      </c>
      <c r="J289" s="610">
        <v>1.0000000000000001E+50</v>
      </c>
      <c r="K289" s="610">
        <v>1.0000000000000001E+50</v>
      </c>
      <c r="L289" s="611">
        <v>0.5408895839973068</v>
      </c>
      <c r="M289" s="610">
        <v>1.0000000000000001E+50</v>
      </c>
      <c r="N289" s="611">
        <v>1.0000000000000001E+50</v>
      </c>
      <c r="O289" s="610">
        <v>1.0000000000000001E+50</v>
      </c>
      <c r="P289" s="610">
        <v>1.0000000000000001E+50</v>
      </c>
      <c r="Q289" s="610">
        <v>1.0000000000000001E+50</v>
      </c>
      <c r="R289" s="610">
        <v>1.0000000000000001E+50</v>
      </c>
      <c r="S289" s="610">
        <v>1.0000000000000001E+50</v>
      </c>
      <c r="T289" s="610">
        <v>1.0000000000000001E+50</v>
      </c>
      <c r="U289" s="610">
        <v>1.0000000000000001E+50</v>
      </c>
      <c r="V289" s="610">
        <v>3.0216875421094472E-2</v>
      </c>
      <c r="W289" s="610">
        <v>1.0000000000000001E+50</v>
      </c>
      <c r="X289" s="610">
        <v>1.0000000000000001E+50</v>
      </c>
      <c r="Y289" s="610">
        <v>1.0000000000000001E+50</v>
      </c>
      <c r="Z289" s="610">
        <v>1.0000000000000001E+50</v>
      </c>
      <c r="AA289" s="626">
        <v>1.0000000000000001E+50</v>
      </c>
      <c r="AB289" s="610">
        <v>425.66951569838193</v>
      </c>
      <c r="AC289" s="626">
        <v>5.0019183149093045E-4</v>
      </c>
      <c r="AD289" s="626">
        <v>8.9021369567871098E-4</v>
      </c>
      <c r="AE289" s="620">
        <v>1.3902827007277732E-3</v>
      </c>
      <c r="AF289" s="627">
        <v>9.7170996238795347E-3</v>
      </c>
      <c r="AG289" s="601">
        <f>Decap_Selection!$E$23</f>
        <v>0.08</v>
      </c>
      <c r="AH289" s="602"/>
      <c r="AI289" s="602"/>
      <c r="AJ289" s="602"/>
    </row>
    <row r="290" spans="1:36" s="22" customFormat="1">
      <c r="A290" s="597">
        <f t="shared" si="3"/>
        <v>149914.43618875285</v>
      </c>
      <c r="B290" s="607">
        <v>9.4720587736911808E-3</v>
      </c>
      <c r="C290" s="606">
        <v>1.0000000000000001E+50</v>
      </c>
      <c r="D290" s="607">
        <v>24.128243503928793</v>
      </c>
      <c r="E290" s="610">
        <v>1.0000000000000001E+50</v>
      </c>
      <c r="F290" s="611">
        <v>1.0000000000000001E+50</v>
      </c>
      <c r="G290" s="610">
        <v>1.0000000000000001E+50</v>
      </c>
      <c r="H290" s="610">
        <v>1.0000000000000001E+50</v>
      </c>
      <c r="I290" s="610">
        <v>5.3077383672020559</v>
      </c>
      <c r="J290" s="610">
        <v>1.0000000000000001E+50</v>
      </c>
      <c r="K290" s="610">
        <v>1.0000000000000001E+50</v>
      </c>
      <c r="L290" s="611">
        <v>0.5302616477191735</v>
      </c>
      <c r="M290" s="610">
        <v>1.0000000000000001E+50</v>
      </c>
      <c r="N290" s="611">
        <v>1.0000000000000001E+50</v>
      </c>
      <c r="O290" s="610">
        <v>1.0000000000000001E+50</v>
      </c>
      <c r="P290" s="610">
        <v>1.0000000000000001E+50</v>
      </c>
      <c r="Q290" s="610">
        <v>1.0000000000000001E+50</v>
      </c>
      <c r="R290" s="610">
        <v>1.0000000000000001E+50</v>
      </c>
      <c r="S290" s="610">
        <v>1.0000000000000001E+50</v>
      </c>
      <c r="T290" s="610">
        <v>1.0000000000000001E+50</v>
      </c>
      <c r="U290" s="610">
        <v>1.0000000000000001E+50</v>
      </c>
      <c r="V290" s="610">
        <v>3.0200201090502126E-2</v>
      </c>
      <c r="W290" s="610">
        <v>1.0000000000000001E+50</v>
      </c>
      <c r="X290" s="610">
        <v>1.0000000000000001E+50</v>
      </c>
      <c r="Y290" s="610">
        <v>1.0000000000000001E+50</v>
      </c>
      <c r="Z290" s="610">
        <v>1.0000000000000001E+50</v>
      </c>
      <c r="AA290" s="626">
        <v>1.0000000000000001E+50</v>
      </c>
      <c r="AB290" s="610">
        <v>417.32305460657335</v>
      </c>
      <c r="AC290" s="626">
        <v>5.0019957993702635E-4</v>
      </c>
      <c r="AD290" s="626">
        <v>8.9021369567871098E-4</v>
      </c>
      <c r="AE290" s="620">
        <v>1.3902854884597757E-3</v>
      </c>
      <c r="AF290" s="627">
        <v>9.8826049612379639E-3</v>
      </c>
      <c r="AG290" s="601">
        <f>Decap_Selection!$E$23</f>
        <v>0.08</v>
      </c>
      <c r="AH290" s="602"/>
      <c r="AI290" s="602"/>
      <c r="AJ290" s="602"/>
    </row>
    <row r="291" spans="1:36" s="22" customFormat="1">
      <c r="A291" s="597">
        <f t="shared" si="3"/>
        <v>152912.72491252792</v>
      </c>
      <c r="B291" s="607">
        <v>9.6594089502264786E-3</v>
      </c>
      <c r="C291" s="606">
        <v>1.0000000000000001E+50</v>
      </c>
      <c r="D291" s="607">
        <v>23.655116262262606</v>
      </c>
      <c r="E291" s="610">
        <v>1.0000000000000001E+50</v>
      </c>
      <c r="F291" s="611">
        <v>1.0000000000000001E+50</v>
      </c>
      <c r="G291" s="610">
        <v>1.0000000000000001E+50</v>
      </c>
      <c r="H291" s="610">
        <v>1.0000000000000001E+50</v>
      </c>
      <c r="I291" s="610">
        <v>5.2036408701047927</v>
      </c>
      <c r="J291" s="610">
        <v>1.0000000000000001E+50</v>
      </c>
      <c r="K291" s="610">
        <v>1.0000000000000001E+50</v>
      </c>
      <c r="L291" s="611">
        <v>0.51984165743039701</v>
      </c>
      <c r="M291" s="610">
        <v>1.0000000000000001E+50</v>
      </c>
      <c r="N291" s="611">
        <v>1.0000000000000001E+50</v>
      </c>
      <c r="O291" s="610">
        <v>1.0000000000000001E+50</v>
      </c>
      <c r="P291" s="610">
        <v>1.0000000000000001E+50</v>
      </c>
      <c r="Q291" s="610">
        <v>1.0000000000000001E+50</v>
      </c>
      <c r="R291" s="610">
        <v>1.0000000000000001E+50</v>
      </c>
      <c r="S291" s="610">
        <v>1.0000000000000001E+50</v>
      </c>
      <c r="T291" s="610">
        <v>1.0000000000000001E+50</v>
      </c>
      <c r="U291" s="610">
        <v>1.0000000000000001E+50</v>
      </c>
      <c r="V291" s="610">
        <v>3.0184337495033825E-2</v>
      </c>
      <c r="W291" s="610">
        <v>1.0000000000000001E+50</v>
      </c>
      <c r="X291" s="610">
        <v>1.0000000000000001E+50</v>
      </c>
      <c r="Y291" s="610">
        <v>1.0000000000000001E+50</v>
      </c>
      <c r="Z291" s="610">
        <v>1.0000000000000001E+50</v>
      </c>
      <c r="AA291" s="626">
        <v>1.0000000000000001E+50</v>
      </c>
      <c r="AB291" s="610">
        <v>409.14024961461064</v>
      </c>
      <c r="AC291" s="626">
        <v>5.0020764129294574E-4</v>
      </c>
      <c r="AD291" s="626">
        <v>8.9021369567871098E-4</v>
      </c>
      <c r="AE291" s="620">
        <v>1.3902883888102181E-3</v>
      </c>
      <c r="AF291" s="627">
        <v>1.0050639264922848E-2</v>
      </c>
      <c r="AG291" s="601">
        <f>Decap_Selection!$E$23</f>
        <v>0.08</v>
      </c>
      <c r="AH291" s="602"/>
      <c r="AI291" s="602"/>
      <c r="AJ291" s="602"/>
    </row>
    <row r="292" spans="1:36" s="22" customFormat="1">
      <c r="A292" s="597">
        <f t="shared" si="3"/>
        <v>155970.97941077847</v>
      </c>
      <c r="B292" s="607">
        <v>9.8505466950282068E-3</v>
      </c>
      <c r="C292" s="606">
        <v>1.0000000000000001E+50</v>
      </c>
      <c r="D292" s="607">
        <v>23.191265536779834</v>
      </c>
      <c r="E292" s="610">
        <v>1.0000000000000001E+50</v>
      </c>
      <c r="F292" s="611">
        <v>1.0000000000000001E+50</v>
      </c>
      <c r="G292" s="610">
        <v>1.0000000000000001E+50</v>
      </c>
      <c r="H292" s="610">
        <v>1.0000000000000001E+50</v>
      </c>
      <c r="I292" s="610">
        <v>5.1015840164979949</v>
      </c>
      <c r="J292" s="610">
        <v>1.0000000000000001E+50</v>
      </c>
      <c r="K292" s="610">
        <v>1.0000000000000001E+50</v>
      </c>
      <c r="L292" s="611">
        <v>0.5096255268753147</v>
      </c>
      <c r="M292" s="610">
        <v>1.0000000000000001E+50</v>
      </c>
      <c r="N292" s="611">
        <v>1.0000000000000001E+50</v>
      </c>
      <c r="O292" s="610">
        <v>1.0000000000000001E+50</v>
      </c>
      <c r="P292" s="610">
        <v>1.0000000000000001E+50</v>
      </c>
      <c r="Q292" s="610">
        <v>1.0000000000000001E+50</v>
      </c>
      <c r="R292" s="610">
        <v>1.0000000000000001E+50</v>
      </c>
      <c r="S292" s="610">
        <v>1.0000000000000001E+50</v>
      </c>
      <c r="T292" s="610">
        <v>1.0000000000000001E+50</v>
      </c>
      <c r="U292" s="610">
        <v>1.0000000000000001E+50</v>
      </c>
      <c r="V292" s="610">
        <v>3.0169261008110241E-2</v>
      </c>
      <c r="W292" s="610">
        <v>1.0000000000000001E+50</v>
      </c>
      <c r="X292" s="610">
        <v>1.0000000000000001E+50</v>
      </c>
      <c r="Y292" s="610">
        <v>1.0000000000000001E+50</v>
      </c>
      <c r="Z292" s="610">
        <v>1.0000000000000001E+50</v>
      </c>
      <c r="AA292" s="626">
        <v>1.0000000000000001E+50</v>
      </c>
      <c r="AB292" s="610">
        <v>401.11789177935952</v>
      </c>
      <c r="AC292" s="626">
        <v>5.0021602818975082E-4</v>
      </c>
      <c r="AD292" s="626">
        <v>8.9021369567871098E-4</v>
      </c>
      <c r="AE292" s="620">
        <v>1.3902914063283962E-3</v>
      </c>
      <c r="AF292" s="627">
        <v>1.0221200659981888E-2</v>
      </c>
      <c r="AG292" s="601">
        <f>Decap_Selection!$E$23</f>
        <v>0.08</v>
      </c>
      <c r="AH292" s="602"/>
      <c r="AI292" s="602"/>
      <c r="AJ292" s="602"/>
    </row>
    <row r="293" spans="1:36" s="22" customFormat="1">
      <c r="A293" s="597">
        <f t="shared" si="3"/>
        <v>159090.39899899403</v>
      </c>
      <c r="B293" s="607">
        <v>1.0045546988922243E-2</v>
      </c>
      <c r="C293" s="606">
        <v>1.0000000000000001E+50</v>
      </c>
      <c r="D293" s="607">
        <v>22.736509425235333</v>
      </c>
      <c r="E293" s="610">
        <v>1.0000000000000001E+50</v>
      </c>
      <c r="F293" s="611">
        <v>1.0000000000000001E+50</v>
      </c>
      <c r="G293" s="610">
        <v>1.0000000000000001E+50</v>
      </c>
      <c r="H293" s="610">
        <v>1.0000000000000001E+50</v>
      </c>
      <c r="I293" s="610">
        <v>5.0015277840868642</v>
      </c>
      <c r="J293" s="610">
        <v>1.0000000000000001E+50</v>
      </c>
      <c r="K293" s="610">
        <v>1.0000000000000001E+50</v>
      </c>
      <c r="L293" s="611">
        <v>0.49960924974418258</v>
      </c>
      <c r="M293" s="610">
        <v>1.0000000000000001E+50</v>
      </c>
      <c r="N293" s="611">
        <v>1.0000000000000001E+50</v>
      </c>
      <c r="O293" s="610">
        <v>1.0000000000000001E+50</v>
      </c>
      <c r="P293" s="610">
        <v>1.0000000000000001E+50</v>
      </c>
      <c r="Q293" s="610">
        <v>1.0000000000000001E+50</v>
      </c>
      <c r="R293" s="610">
        <v>1.0000000000000001E+50</v>
      </c>
      <c r="S293" s="610">
        <v>1.0000000000000001E+50</v>
      </c>
      <c r="T293" s="610">
        <v>1.0000000000000001E+50</v>
      </c>
      <c r="U293" s="610">
        <v>1.0000000000000001E+50</v>
      </c>
      <c r="V293" s="610">
        <v>3.0154949141477511E-2</v>
      </c>
      <c r="W293" s="610">
        <v>1.0000000000000001E+50</v>
      </c>
      <c r="X293" s="610">
        <v>1.0000000000000001E+50</v>
      </c>
      <c r="Y293" s="610">
        <v>1.0000000000000001E+50</v>
      </c>
      <c r="Z293" s="610">
        <v>1.0000000000000001E+50</v>
      </c>
      <c r="AA293" s="626">
        <v>1.0000000000000001E+50</v>
      </c>
      <c r="AB293" s="610">
        <v>393.25283507813953</v>
      </c>
      <c r="AC293" s="626">
        <v>5.0022475376793377E-4</v>
      </c>
      <c r="AD293" s="626">
        <v>8.9021369567871098E-4</v>
      </c>
      <c r="AE293" s="620">
        <v>1.3902945457473571E-3</v>
      </c>
      <c r="AF293" s="627">
        <v>1.0394285243667718E-2</v>
      </c>
      <c r="AG293" s="601">
        <f>Decap_Selection!$E$23</f>
        <v>0.08</v>
      </c>
      <c r="AH293" s="602"/>
      <c r="AI293" s="602"/>
      <c r="AJ293" s="602"/>
    </row>
    <row r="294" spans="1:36" s="22" customFormat="1">
      <c r="A294" s="597">
        <f t="shared" si="3"/>
        <v>162272.2069789739</v>
      </c>
      <c r="B294" s="607">
        <v>1.0244486326050378E-2</v>
      </c>
      <c r="C294" s="606">
        <v>1.0000000000000001E+50</v>
      </c>
      <c r="D294" s="607">
        <v>22.290669591899213</v>
      </c>
      <c r="E294" s="610">
        <v>1.0000000000000001E+50</v>
      </c>
      <c r="F294" s="611">
        <v>1.0000000000000001E+50</v>
      </c>
      <c r="G294" s="610">
        <v>1.0000000000000001E+50</v>
      </c>
      <c r="H294" s="610">
        <v>1.0000000000000001E+50</v>
      </c>
      <c r="I294" s="610">
        <v>4.9034329351339778</v>
      </c>
      <c r="J294" s="610">
        <v>1.0000000000000001E+50</v>
      </c>
      <c r="K294" s="610">
        <v>1.0000000000000001E+50</v>
      </c>
      <c r="L294" s="611">
        <v>0.48978889810212883</v>
      </c>
      <c r="M294" s="610">
        <v>1.0000000000000001E+50</v>
      </c>
      <c r="N294" s="611">
        <v>1.0000000000000001E+50</v>
      </c>
      <c r="O294" s="610">
        <v>1.0000000000000001E+50</v>
      </c>
      <c r="P294" s="610">
        <v>1.0000000000000001E+50</v>
      </c>
      <c r="Q294" s="610">
        <v>1.0000000000000001E+50</v>
      </c>
      <c r="R294" s="610">
        <v>1.0000000000000001E+50</v>
      </c>
      <c r="S294" s="610">
        <v>1.0000000000000001E+50</v>
      </c>
      <c r="T294" s="610">
        <v>1.0000000000000001E+50</v>
      </c>
      <c r="U294" s="610">
        <v>1.0000000000000001E+50</v>
      </c>
      <c r="V294" s="610">
        <v>3.0141380516699116E-2</v>
      </c>
      <c r="W294" s="610">
        <v>1.0000000000000001E+50</v>
      </c>
      <c r="X294" s="610">
        <v>1.0000000000000001E+50</v>
      </c>
      <c r="Y294" s="610">
        <v>1.0000000000000001E+50</v>
      </c>
      <c r="Z294" s="610">
        <v>1.0000000000000001E+50</v>
      </c>
      <c r="AA294" s="626">
        <v>1.0000000000000001E+50</v>
      </c>
      <c r="AB294" s="610">
        <v>385.54199517498932</v>
      </c>
      <c r="AC294" s="626">
        <v>5.0023383169792753E-4</v>
      </c>
      <c r="AD294" s="626">
        <v>8.9021369567871098E-4</v>
      </c>
      <c r="AE294" s="620">
        <v>1.3902978119913194E-3</v>
      </c>
      <c r="AF294" s="627">
        <v>1.0569886999998059E-2</v>
      </c>
      <c r="AG294" s="601">
        <f>Decap_Selection!$E$23</f>
        <v>0.08</v>
      </c>
      <c r="AH294" s="602"/>
      <c r="AI294" s="602"/>
      <c r="AJ294" s="602"/>
    </row>
    <row r="295" spans="1:36" s="22" customFormat="1">
      <c r="A295" s="597">
        <f t="shared" ref="A295:A358" si="4">$A$35*A294</f>
        <v>165517.65111855339</v>
      </c>
      <c r="B295" s="607">
        <v>1.0447442743947074E-2</v>
      </c>
      <c r="C295" s="606">
        <v>1.0000000000000001E+50</v>
      </c>
      <c r="D295" s="607">
        <v>21.853571197621303</v>
      </c>
      <c r="E295" s="610">
        <v>1.0000000000000001E+50</v>
      </c>
      <c r="F295" s="611">
        <v>1.0000000000000001E+50</v>
      </c>
      <c r="G295" s="610">
        <v>1.0000000000000001E+50</v>
      </c>
      <c r="H295" s="610">
        <v>1.0000000000000001E+50</v>
      </c>
      <c r="I295" s="610">
        <v>4.8072610010719483</v>
      </c>
      <c r="J295" s="610">
        <v>1.0000000000000001E+50</v>
      </c>
      <c r="K295" s="610">
        <v>1.0000000000000001E+50</v>
      </c>
      <c r="L295" s="611">
        <v>0.48016062084884886</v>
      </c>
      <c r="M295" s="610">
        <v>1.0000000000000001E+50</v>
      </c>
      <c r="N295" s="611">
        <v>1.0000000000000001E+50</v>
      </c>
      <c r="O295" s="610">
        <v>1.0000000000000001E+50</v>
      </c>
      <c r="P295" s="610">
        <v>1.0000000000000001E+50</v>
      </c>
      <c r="Q295" s="610">
        <v>1.0000000000000001E+50</v>
      </c>
      <c r="R295" s="610">
        <v>1.0000000000000001E+50</v>
      </c>
      <c r="S295" s="610">
        <v>1.0000000000000001E+50</v>
      </c>
      <c r="T295" s="610">
        <v>1.0000000000000001E+50</v>
      </c>
      <c r="U295" s="610">
        <v>1.0000000000000001E+50</v>
      </c>
      <c r="V295" s="610">
        <v>3.0128534837883685E-2</v>
      </c>
      <c r="W295" s="610">
        <v>1.0000000000000001E+50</v>
      </c>
      <c r="X295" s="610">
        <v>1.0000000000000001E+50</v>
      </c>
      <c r="Y295" s="610">
        <v>1.0000000000000001E+50</v>
      </c>
      <c r="Z295" s="610">
        <v>1.0000000000000001E+50</v>
      </c>
      <c r="AA295" s="626">
        <v>1.0000000000000001E+50</v>
      </c>
      <c r="AB295" s="610">
        <v>377.98234821112362</v>
      </c>
      <c r="AC295" s="626">
        <v>5.0024327620143796E-4</v>
      </c>
      <c r="AD295" s="626">
        <v>8.9021369567871098E-4</v>
      </c>
      <c r="AE295" s="620">
        <v>1.3903012101833933E-3</v>
      </c>
      <c r="AF295" s="627">
        <v>1.0747997715134844E-2</v>
      </c>
      <c r="AG295" s="601">
        <f>Decap_Selection!$E$23</f>
        <v>0.08</v>
      </c>
      <c r="AH295" s="602"/>
      <c r="AI295" s="602"/>
      <c r="AJ295" s="602"/>
    </row>
    <row r="296" spans="1:36" s="22" customFormat="1">
      <c r="A296" s="597">
        <f t="shared" si="4"/>
        <v>168828.00414092446</v>
      </c>
      <c r="B296" s="607">
        <v>1.0654495854217115E-2</v>
      </c>
      <c r="C296" s="606">
        <v>1.0000000000000001E+50</v>
      </c>
      <c r="D296" s="607">
        <v>21.425042831266747</v>
      </c>
      <c r="E296" s="610">
        <v>1.0000000000000001E+50</v>
      </c>
      <c r="F296" s="611">
        <v>1.0000000000000001E+50</v>
      </c>
      <c r="G296" s="610">
        <v>1.0000000000000001E+50</v>
      </c>
      <c r="H296" s="610">
        <v>1.0000000000000001E+50</v>
      </c>
      <c r="I296" s="610">
        <v>4.7129742674177066</v>
      </c>
      <c r="J296" s="610">
        <v>1.0000000000000001E+50</v>
      </c>
      <c r="K296" s="610">
        <v>1.0000000000000001E+50</v>
      </c>
      <c r="L296" s="611">
        <v>0.47072064220843263</v>
      </c>
      <c r="M296" s="610">
        <v>1.0000000000000001E+50</v>
      </c>
      <c r="N296" s="611">
        <v>1.0000000000000001E+50</v>
      </c>
      <c r="O296" s="610">
        <v>1.0000000000000001E+50</v>
      </c>
      <c r="P296" s="610">
        <v>1.0000000000000001E+50</v>
      </c>
      <c r="Q296" s="610">
        <v>1.0000000000000001E+50</v>
      </c>
      <c r="R296" s="610">
        <v>1.0000000000000001E+50</v>
      </c>
      <c r="S296" s="610">
        <v>1.0000000000000001E+50</v>
      </c>
      <c r="T296" s="610">
        <v>1.0000000000000001E+50</v>
      </c>
      <c r="U296" s="610">
        <v>1.0000000000000001E+50</v>
      </c>
      <c r="V296" s="610">
        <v>3.0116392865639056E-2</v>
      </c>
      <c r="W296" s="610">
        <v>1.0000000000000001E+50</v>
      </c>
      <c r="X296" s="610">
        <v>1.0000000000000001E+50</v>
      </c>
      <c r="Y296" s="610">
        <v>1.0000000000000001E+50</v>
      </c>
      <c r="Z296" s="610">
        <v>1.0000000000000001E+50</v>
      </c>
      <c r="AA296" s="626">
        <v>1.0000000000000001E+50</v>
      </c>
      <c r="AB296" s="610">
        <v>370.57092961910519</v>
      </c>
      <c r="AC296" s="626">
        <v>5.002531020736323E-4</v>
      </c>
      <c r="AD296" s="626">
        <v>8.9021369567871098E-4</v>
      </c>
      <c r="AE296" s="620">
        <v>1.3903047456536109E-3</v>
      </c>
      <c r="AF296" s="627">
        <v>1.0928606894023302E-2</v>
      </c>
      <c r="AG296" s="601">
        <f>Decap_Selection!$E$23</f>
        <v>0.08</v>
      </c>
      <c r="AH296" s="602"/>
      <c r="AI296" s="602"/>
      <c r="AJ296" s="602"/>
    </row>
    <row r="297" spans="1:36" s="22" customFormat="1">
      <c r="A297" s="597">
        <f t="shared" si="4"/>
        <v>172204.56422374296</v>
      </c>
      <c r="B297" s="607">
        <v>1.0865726873826432E-2</v>
      </c>
      <c r="C297" s="606">
        <v>1.0000000000000001E+50</v>
      </c>
      <c r="D297" s="607">
        <v>21.004916442495954</v>
      </c>
      <c r="E297" s="610">
        <v>1.0000000000000001E+50</v>
      </c>
      <c r="F297" s="611">
        <v>1.0000000000000001E+50</v>
      </c>
      <c r="G297" s="610">
        <v>1.0000000000000001E+50</v>
      </c>
      <c r="H297" s="610">
        <v>1.0000000000000001E+50</v>
      </c>
      <c r="I297" s="610">
        <v>4.6205357589825145</v>
      </c>
      <c r="J297" s="610">
        <v>1.0000000000000001E+50</v>
      </c>
      <c r="K297" s="610">
        <v>1.0000000000000001E+50</v>
      </c>
      <c r="L297" s="611">
        <v>0.46146526024873785</v>
      </c>
      <c r="M297" s="610">
        <v>1.0000000000000001E+50</v>
      </c>
      <c r="N297" s="611">
        <v>1.0000000000000001E+50</v>
      </c>
      <c r="O297" s="610">
        <v>1.0000000000000001E+50</v>
      </c>
      <c r="P297" s="610">
        <v>1.0000000000000001E+50</v>
      </c>
      <c r="Q297" s="610">
        <v>1.0000000000000001E+50</v>
      </c>
      <c r="R297" s="610">
        <v>1.0000000000000001E+50</v>
      </c>
      <c r="S297" s="610">
        <v>1.0000000000000001E+50</v>
      </c>
      <c r="T297" s="610">
        <v>1.0000000000000001E+50</v>
      </c>
      <c r="U297" s="610">
        <v>1.0000000000000001E+50</v>
      </c>
      <c r="V297" s="610">
        <v>3.0104936392242709E-2</v>
      </c>
      <c r="W297" s="610">
        <v>1.0000000000000001E+50</v>
      </c>
      <c r="X297" s="610">
        <v>1.0000000000000001E+50</v>
      </c>
      <c r="Y297" s="610">
        <v>1.0000000000000001E+50</v>
      </c>
      <c r="Z297" s="610">
        <v>1.0000000000000001E+50</v>
      </c>
      <c r="AA297" s="626">
        <v>1.0000000000000001E+50</v>
      </c>
      <c r="AB297" s="610">
        <v>363.30483296027074</v>
      </c>
      <c r="AC297" s="626">
        <v>5.0026332470621648E-4</v>
      </c>
      <c r="AD297" s="626">
        <v>8.9021369567871098E-4</v>
      </c>
      <c r="AE297" s="620">
        <v>1.3903084239472827E-3</v>
      </c>
      <c r="AF297" s="627">
        <v>1.1111701678764536E-2</v>
      </c>
      <c r="AG297" s="601">
        <f>Decap_Selection!$E$23</f>
        <v>0.08</v>
      </c>
      <c r="AH297" s="602"/>
      <c r="AI297" s="602"/>
      <c r="AJ297" s="602"/>
    </row>
    <row r="298" spans="1:36" s="22" customFormat="1">
      <c r="A298" s="597">
        <f t="shared" si="4"/>
        <v>175648.65550821781</v>
      </c>
      <c r="B298" s="607">
        <v>1.1081218657018563E-2</v>
      </c>
      <c r="C298" s="606">
        <v>1.0000000000000001E+50</v>
      </c>
      <c r="D298" s="607">
        <v>20.593027275862536</v>
      </c>
      <c r="E298" s="610">
        <v>1.0000000000000001E+50</v>
      </c>
      <c r="F298" s="611">
        <v>1.0000000000000001E+50</v>
      </c>
      <c r="G298" s="610">
        <v>1.0000000000000001E+50</v>
      </c>
      <c r="H298" s="610">
        <v>1.0000000000000001E+50</v>
      </c>
      <c r="I298" s="610">
        <v>4.5299092253718971</v>
      </c>
      <c r="J298" s="610">
        <v>1.0000000000000001E+50</v>
      </c>
      <c r="K298" s="610">
        <v>1.0000000000000001E+50</v>
      </c>
      <c r="L298" s="611">
        <v>0.45239084542972346</v>
      </c>
      <c r="M298" s="610">
        <v>1.0000000000000001E+50</v>
      </c>
      <c r="N298" s="611">
        <v>1.0000000000000001E+50</v>
      </c>
      <c r="O298" s="610">
        <v>1.0000000000000001E+50</v>
      </c>
      <c r="P298" s="610">
        <v>1.0000000000000001E+50</v>
      </c>
      <c r="Q298" s="610">
        <v>1.0000000000000001E+50</v>
      </c>
      <c r="R298" s="610">
        <v>1.0000000000000001E+50</v>
      </c>
      <c r="S298" s="610">
        <v>1.0000000000000001E+50</v>
      </c>
      <c r="T298" s="610">
        <v>1.0000000000000001E+50</v>
      </c>
      <c r="U298" s="610">
        <v>1.0000000000000001E+50</v>
      </c>
      <c r="V298" s="610">
        <v>3.0094148218018216E-2</v>
      </c>
      <c r="W298" s="610">
        <v>1.0000000000000001E+50</v>
      </c>
      <c r="X298" s="610">
        <v>1.0000000000000001E+50</v>
      </c>
      <c r="Y298" s="610">
        <v>1.0000000000000001E+50</v>
      </c>
      <c r="Z298" s="610">
        <v>1.0000000000000001E+50</v>
      </c>
      <c r="AA298" s="626">
        <v>1.0000000000000001E+50</v>
      </c>
      <c r="AB298" s="610">
        <v>356.18120878495017</v>
      </c>
      <c r="AC298" s="626">
        <v>5.0027396011143781E-4</v>
      </c>
      <c r="AD298" s="626">
        <v>8.9021369567871098E-4</v>
      </c>
      <c r="AE298" s="620">
        <v>1.3903122508336894E-3</v>
      </c>
      <c r="AF298" s="627">
        <v>1.1297266769227958E-2</v>
      </c>
      <c r="AG298" s="601">
        <f>Decap_Selection!$E$23</f>
        <v>0.08</v>
      </c>
      <c r="AH298" s="602"/>
      <c r="AI298" s="602"/>
      <c r="AJ298" s="602"/>
    </row>
    <row r="299" spans="1:36" s="22" customFormat="1">
      <c r="A299" s="597">
        <f t="shared" si="4"/>
        <v>179161.62861838218</v>
      </c>
      <c r="B299" s="607">
        <v>1.1301055727869517E-2</v>
      </c>
      <c r="C299" s="606">
        <v>1.0000000000000001E+50</v>
      </c>
      <c r="D299" s="607">
        <v>20.189213806203295</v>
      </c>
      <c r="E299" s="610">
        <v>1.0000000000000001E+50</v>
      </c>
      <c r="F299" s="611">
        <v>1.0000000000000001E+50</v>
      </c>
      <c r="G299" s="610">
        <v>1.0000000000000001E+50</v>
      </c>
      <c r="H299" s="610">
        <v>1.0000000000000001E+50</v>
      </c>
      <c r="I299" s="610">
        <v>4.4410591267698001</v>
      </c>
      <c r="J299" s="610">
        <v>1.0000000000000001E+50</v>
      </c>
      <c r="K299" s="610">
        <v>1.0000000000000001E+50</v>
      </c>
      <c r="L299" s="611">
        <v>0.44349383918017787</v>
      </c>
      <c r="M299" s="610">
        <v>1.0000000000000001E+50</v>
      </c>
      <c r="N299" s="611">
        <v>1.0000000000000001E+50</v>
      </c>
      <c r="O299" s="610">
        <v>1.0000000000000001E+50</v>
      </c>
      <c r="P299" s="610">
        <v>1.0000000000000001E+50</v>
      </c>
      <c r="Q299" s="610">
        <v>1.0000000000000001E+50</v>
      </c>
      <c r="R299" s="610">
        <v>1.0000000000000001E+50</v>
      </c>
      <c r="S299" s="610">
        <v>1.0000000000000001E+50</v>
      </c>
      <c r="T299" s="610">
        <v>1.0000000000000001E+50</v>
      </c>
      <c r="U299" s="610">
        <v>1.0000000000000001E+50</v>
      </c>
      <c r="V299" s="610">
        <v>3.0084012128907277E-2</v>
      </c>
      <c r="W299" s="610">
        <v>1.0000000000000001E+50</v>
      </c>
      <c r="X299" s="610">
        <v>1.0000000000000001E+50</v>
      </c>
      <c r="Y299" s="610">
        <v>1.0000000000000001E+50</v>
      </c>
      <c r="Z299" s="610">
        <v>1.0000000000000001E+50</v>
      </c>
      <c r="AA299" s="626">
        <v>1.0000000000000001E+50</v>
      </c>
      <c r="AB299" s="610">
        <v>349.19726351503556</v>
      </c>
      <c r="AC299" s="626">
        <v>5.0028502494704947E-4</v>
      </c>
      <c r="AD299" s="626">
        <v>8.9021369567871098E-4</v>
      </c>
      <c r="AE299" s="620">
        <v>1.3903162323151267E-3</v>
      </c>
      <c r="AF299" s="627">
        <v>1.1485284346442024E-2</v>
      </c>
      <c r="AG299" s="601">
        <f>Decap_Selection!$E$23</f>
        <v>0.08</v>
      </c>
      <c r="AH299" s="602"/>
      <c r="AI299" s="602"/>
      <c r="AJ299" s="602"/>
    </row>
    <row r="300" spans="1:36" s="22" customFormat="1">
      <c r="A300" s="597">
        <f t="shared" si="4"/>
        <v>182744.86119074983</v>
      </c>
      <c r="B300" s="607">
        <v>1.1525324313493943E-2</v>
      </c>
      <c r="C300" s="606">
        <v>1.0000000000000001E+50</v>
      </c>
      <c r="D300" s="607">
        <v>19.793317675295025</v>
      </c>
      <c r="E300" s="610">
        <v>1.0000000000000001E+50</v>
      </c>
      <c r="F300" s="611">
        <v>1.0000000000000001E+50</v>
      </c>
      <c r="G300" s="610">
        <v>1.0000000000000001E+50</v>
      </c>
      <c r="H300" s="610">
        <v>1.0000000000000001E+50</v>
      </c>
      <c r="I300" s="610">
        <v>4.353950620001414</v>
      </c>
      <c r="J300" s="610">
        <v>1.0000000000000001E+50</v>
      </c>
      <c r="K300" s="610">
        <v>1.0000000000000001E+50</v>
      </c>
      <c r="L300" s="611">
        <v>0.43477075250228214</v>
      </c>
      <c r="M300" s="610">
        <v>1.0000000000000001E+50</v>
      </c>
      <c r="N300" s="611">
        <v>1.0000000000000001E+50</v>
      </c>
      <c r="O300" s="610">
        <v>1.0000000000000001E+50</v>
      </c>
      <c r="P300" s="610">
        <v>1.0000000000000001E+50</v>
      </c>
      <c r="Q300" s="610">
        <v>1.0000000000000001E+50</v>
      </c>
      <c r="R300" s="610">
        <v>1.0000000000000001E+50</v>
      </c>
      <c r="S300" s="610">
        <v>1.0000000000000001E+50</v>
      </c>
      <c r="T300" s="610">
        <v>1.0000000000000001E+50</v>
      </c>
      <c r="U300" s="610">
        <v>1.0000000000000001E+50</v>
      </c>
      <c r="V300" s="610">
        <v>3.0074512875226833E-2</v>
      </c>
      <c r="W300" s="610">
        <v>1.0000000000000001E+50</v>
      </c>
      <c r="X300" s="610">
        <v>1.0000000000000001E+50</v>
      </c>
      <c r="Y300" s="610">
        <v>1.0000000000000001E+50</v>
      </c>
      <c r="Z300" s="610">
        <v>1.0000000000000001E+50</v>
      </c>
      <c r="AA300" s="626">
        <v>1.0000000000000001E+50</v>
      </c>
      <c r="AB300" s="610">
        <v>342.35025834846004</v>
      </c>
      <c r="AC300" s="626">
        <v>5.0029653654227438E-4</v>
      </c>
      <c r="AD300" s="626">
        <v>8.9021369567871098E-4</v>
      </c>
      <c r="AE300" s="620">
        <v>1.390320374636312E-3</v>
      </c>
      <c r="AF300" s="627">
        <v>1.1675733999333098E-2</v>
      </c>
      <c r="AG300" s="601">
        <f>Decap_Selection!$E$23</f>
        <v>0.08</v>
      </c>
      <c r="AH300" s="602"/>
      <c r="AI300" s="602"/>
      <c r="AJ300" s="602"/>
    </row>
    <row r="301" spans="1:36" s="22" customFormat="1">
      <c r="A301" s="597">
        <f t="shared" si="4"/>
        <v>186399.75841456483</v>
      </c>
      <c r="B301" s="607">
        <v>1.1754112377915899E-2</v>
      </c>
      <c r="C301" s="606">
        <v>1.0000000000000001E+50</v>
      </c>
      <c r="D301" s="607">
        <v>19.405183629753271</v>
      </c>
      <c r="E301" s="610">
        <v>1.0000000000000001E+50</v>
      </c>
      <c r="F301" s="611">
        <v>1.0000000000000001E+50</v>
      </c>
      <c r="G301" s="610">
        <v>1.0000000000000001E+50</v>
      </c>
      <c r="H301" s="610">
        <v>1.0000000000000001E+50</v>
      </c>
      <c r="I301" s="610">
        <v>4.2685495448691873</v>
      </c>
      <c r="J301" s="610">
        <v>1.0000000000000001E+50</v>
      </c>
      <c r="K301" s="610">
        <v>1.0000000000000001E+50</v>
      </c>
      <c r="L301" s="611">
        <v>0.42621816460346235</v>
      </c>
      <c r="M301" s="610">
        <v>1.0000000000000001E+50</v>
      </c>
      <c r="N301" s="611">
        <v>1.0000000000000001E+50</v>
      </c>
      <c r="O301" s="610">
        <v>1.0000000000000001E+50</v>
      </c>
      <c r="P301" s="610">
        <v>1.0000000000000001E+50</v>
      </c>
      <c r="Q301" s="610">
        <v>1.0000000000000001E+50</v>
      </c>
      <c r="R301" s="610">
        <v>1.0000000000000001E+50</v>
      </c>
      <c r="S301" s="610">
        <v>1.0000000000000001E+50</v>
      </c>
      <c r="T301" s="610">
        <v>1.0000000000000001E+50</v>
      </c>
      <c r="U301" s="610">
        <v>1.0000000000000001E+50</v>
      </c>
      <c r="V301" s="610">
        <v>3.0065636151600822E-2</v>
      </c>
      <c r="W301" s="610">
        <v>1.0000000000000001E+50</v>
      </c>
      <c r="X301" s="610">
        <v>1.0000000000000001E+50</v>
      </c>
      <c r="Y301" s="610">
        <v>1.0000000000000001E+50</v>
      </c>
      <c r="Z301" s="610">
        <v>1.0000000000000001E+50</v>
      </c>
      <c r="AA301" s="626">
        <v>1.0000000000000001E+50</v>
      </c>
      <c r="AB301" s="610">
        <v>335.63750818515859</v>
      </c>
      <c r="AC301" s="626">
        <v>5.0030851292480873E-4</v>
      </c>
      <c r="AD301" s="626">
        <v>8.9021369567871098E-4</v>
      </c>
      <c r="AE301" s="620">
        <v>1.3903246842941735E-3</v>
      </c>
      <c r="AF301" s="627">
        <v>1.1868592655412629E-2</v>
      </c>
      <c r="AG301" s="601">
        <f>Decap_Selection!$E$23</f>
        <v>0.08</v>
      </c>
      <c r="AH301" s="602"/>
      <c r="AI301" s="602"/>
      <c r="AJ301" s="602"/>
    </row>
    <row r="302" spans="1:36" s="22" customFormat="1">
      <c r="A302" s="597">
        <f t="shared" si="4"/>
        <v>190127.75358285612</v>
      </c>
      <c r="B302" s="607">
        <v>1.1987509656617587E-2</v>
      </c>
      <c r="C302" s="606">
        <v>1.0000000000000001E+50</v>
      </c>
      <c r="D302" s="607">
        <v>19.024659460148637</v>
      </c>
      <c r="E302" s="610">
        <v>1.0000000000000001E+50</v>
      </c>
      <c r="F302" s="611">
        <v>1.0000000000000001E+50</v>
      </c>
      <c r="G302" s="610">
        <v>1.0000000000000001E+50</v>
      </c>
      <c r="H302" s="610">
        <v>1.0000000000000001E+50</v>
      </c>
      <c r="I302" s="610">
        <v>4.1848224107566763</v>
      </c>
      <c r="J302" s="610">
        <v>1.0000000000000001E+50</v>
      </c>
      <c r="K302" s="610">
        <v>1.0000000000000001E+50</v>
      </c>
      <c r="L302" s="611">
        <v>0.4178327215549949</v>
      </c>
      <c r="M302" s="610">
        <v>1.0000000000000001E+50</v>
      </c>
      <c r="N302" s="611">
        <v>1.0000000000000001E+50</v>
      </c>
      <c r="O302" s="610">
        <v>1.0000000000000001E+50</v>
      </c>
      <c r="P302" s="610">
        <v>1.0000000000000001E+50</v>
      </c>
      <c r="Q302" s="610">
        <v>1.0000000000000001E+50</v>
      </c>
      <c r="R302" s="610">
        <v>1.0000000000000001E+50</v>
      </c>
      <c r="S302" s="610">
        <v>1.0000000000000001E+50</v>
      </c>
      <c r="T302" s="610">
        <v>1.0000000000000001E+50</v>
      </c>
      <c r="U302" s="610">
        <v>1.0000000000000001E+50</v>
      </c>
      <c r="V302" s="610">
        <v>3.0057368578056059E-2</v>
      </c>
      <c r="W302" s="610">
        <v>1.0000000000000001E+50</v>
      </c>
      <c r="X302" s="610">
        <v>1.0000000000000001E+50</v>
      </c>
      <c r="Y302" s="610">
        <v>1.0000000000000001E+50</v>
      </c>
      <c r="Z302" s="610">
        <v>1.0000000000000001E+50</v>
      </c>
      <c r="AA302" s="626">
        <v>1.0000000000000001E+50</v>
      </c>
      <c r="AB302" s="610">
        <v>329.05638057408646</v>
      </c>
      <c r="AC302" s="626">
        <v>5.0032097284890718E-4</v>
      </c>
      <c r="AD302" s="626">
        <v>8.9021369567871098E-4</v>
      </c>
      <c r="AE302" s="620">
        <v>1.3903291680480332E-3</v>
      </c>
      <c r="AF302" s="627">
        <v>1.206383451604119E-2</v>
      </c>
      <c r="AG302" s="601">
        <f>Decap_Selection!$E$23</f>
        <v>0.08</v>
      </c>
      <c r="AH302" s="602"/>
      <c r="AI302" s="602"/>
      <c r="AJ302" s="602"/>
    </row>
    <row r="303" spans="1:36" s="22" customFormat="1">
      <c r="A303" s="597">
        <f t="shared" si="4"/>
        <v>193930.30865451324</v>
      </c>
      <c r="B303" s="607">
        <v>1.2225607691779859E-2</v>
      </c>
      <c r="C303" s="606">
        <v>1.0000000000000001E+50</v>
      </c>
      <c r="D303" s="607">
        <v>18.651595941316799</v>
      </c>
      <c r="E303" s="610">
        <v>1.0000000000000001E+50</v>
      </c>
      <c r="F303" s="611">
        <v>1.0000000000000001E+50</v>
      </c>
      <c r="G303" s="610">
        <v>1.0000000000000001E+50</v>
      </c>
      <c r="H303" s="610">
        <v>1.0000000000000001E+50</v>
      </c>
      <c r="I303" s="610">
        <v>4.1027363834949693</v>
      </c>
      <c r="J303" s="610">
        <v>1.0000000000000001E+50</v>
      </c>
      <c r="K303" s="610">
        <v>1.0000000000000001E+50</v>
      </c>
      <c r="L303" s="611">
        <v>0.40961113497683738</v>
      </c>
      <c r="M303" s="610">
        <v>1.0000000000000001E+50</v>
      </c>
      <c r="N303" s="611">
        <v>1.0000000000000001E+50</v>
      </c>
      <c r="O303" s="610">
        <v>1.0000000000000001E+50</v>
      </c>
      <c r="P303" s="610">
        <v>1.0000000000000001E+50</v>
      </c>
      <c r="Q303" s="610">
        <v>1.0000000000000001E+50</v>
      </c>
      <c r="R303" s="610">
        <v>1.0000000000000001E+50</v>
      </c>
      <c r="S303" s="610">
        <v>1.0000000000000001E+50</v>
      </c>
      <c r="T303" s="610">
        <v>1.0000000000000001E+50</v>
      </c>
      <c r="U303" s="610">
        <v>1.0000000000000001E+50</v>
      </c>
      <c r="V303" s="610">
        <v>3.0049697682272156E-2</v>
      </c>
      <c r="W303" s="610">
        <v>1.0000000000000001E+50</v>
      </c>
      <c r="X303" s="610">
        <v>1.0000000000000001E+50</v>
      </c>
      <c r="Y303" s="610">
        <v>1.0000000000000001E+50</v>
      </c>
      <c r="Z303" s="610">
        <v>1.0000000000000001E+50</v>
      </c>
      <c r="AA303" s="626">
        <v>1.0000000000000001E+50</v>
      </c>
      <c r="AB303" s="610">
        <v>322.60429468088648</v>
      </c>
      <c r="AC303" s="626">
        <v>5.0033393582458996E-4</v>
      </c>
      <c r="AD303" s="626">
        <v>8.9021369567871098E-4</v>
      </c>
      <c r="AE303" s="620">
        <v>1.3903338329302013E-3</v>
      </c>
      <c r="AF303" s="627">
        <v>1.2261430996924826E-2</v>
      </c>
      <c r="AG303" s="601">
        <f>Decap_Selection!$E$23</f>
        <v>0.08</v>
      </c>
      <c r="AH303" s="602"/>
      <c r="AI303" s="602"/>
      <c r="AJ303" s="602"/>
    </row>
    <row r="304" spans="1:36" s="22" customFormat="1">
      <c r="A304" s="597">
        <f t="shared" si="4"/>
        <v>197808.9148276035</v>
      </c>
      <c r="B304" s="607">
        <v>1.2468499868228433E-2</v>
      </c>
      <c r="C304" s="606">
        <v>1.0000000000000001E+50</v>
      </c>
      <c r="D304" s="607">
        <v>18.285846773838873</v>
      </c>
      <c r="E304" s="610">
        <v>1.0000000000000001E+50</v>
      </c>
      <c r="F304" s="611">
        <v>1.0000000000000001E+50</v>
      </c>
      <c r="G304" s="610">
        <v>1.0000000000000001E+50</v>
      </c>
      <c r="H304" s="610">
        <v>1.0000000000000001E+50</v>
      </c>
      <c r="I304" s="610">
        <v>4.0222592724865525</v>
      </c>
      <c r="J304" s="610">
        <v>1.0000000000000001E+50</v>
      </c>
      <c r="K304" s="610">
        <v>1.0000000000000001E+50</v>
      </c>
      <c r="L304" s="611">
        <v>0.40155018074817261</v>
      </c>
      <c r="M304" s="610">
        <v>1.0000000000000001E+50</v>
      </c>
      <c r="N304" s="611">
        <v>1.0000000000000001E+50</v>
      </c>
      <c r="O304" s="610">
        <v>1.0000000000000001E+50</v>
      </c>
      <c r="P304" s="610">
        <v>1.0000000000000001E+50</v>
      </c>
      <c r="Q304" s="610">
        <v>1.0000000000000001E+50</v>
      </c>
      <c r="R304" s="610">
        <v>1.0000000000000001E+50</v>
      </c>
      <c r="S304" s="610">
        <v>1.0000000000000001E+50</v>
      </c>
      <c r="T304" s="610">
        <v>1.0000000000000001E+50</v>
      </c>
      <c r="U304" s="610">
        <v>1.0000000000000001E+50</v>
      </c>
      <c r="V304" s="610">
        <v>3.0042611882975398E-2</v>
      </c>
      <c r="W304" s="610">
        <v>1.0000000000000001E+50</v>
      </c>
      <c r="X304" s="610">
        <v>1.0000000000000001E+50</v>
      </c>
      <c r="Y304" s="610">
        <v>1.0000000000000001E+50</v>
      </c>
      <c r="Z304" s="610">
        <v>1.0000000000000001E+50</v>
      </c>
      <c r="AA304" s="626">
        <v>1.0000000000000001E+50</v>
      </c>
      <c r="AB304" s="610">
        <v>316.27872027579684</v>
      </c>
      <c r="AC304" s="626">
        <v>5.0034742214802004E-4</v>
      </c>
      <c r="AD304" s="626">
        <v>8.9021369567871098E-4</v>
      </c>
      <c r="AE304" s="620">
        <v>1.3903386862569958E-3</v>
      </c>
      <c r="AF304" s="627">
        <v>1.2461350674522781E-2</v>
      </c>
      <c r="AG304" s="601">
        <f>Decap_Selection!$E$23</f>
        <v>0.08</v>
      </c>
      <c r="AH304" s="602"/>
      <c r="AI304" s="602"/>
      <c r="AJ304" s="602"/>
    </row>
    <row r="305" spans="1:36" s="22" customFormat="1">
      <c r="A305" s="597">
        <f t="shared" si="4"/>
        <v>201765.09312415557</v>
      </c>
      <c r="B305" s="607">
        <v>1.2716281450100045E-2</v>
      </c>
      <c r="C305" s="606">
        <v>1.0000000000000001E+50</v>
      </c>
      <c r="D305" s="607">
        <v>17.927268526669046</v>
      </c>
      <c r="E305" s="610">
        <v>1.0000000000000001E+50</v>
      </c>
      <c r="F305" s="611">
        <v>1.0000000000000001E+50</v>
      </c>
      <c r="G305" s="610">
        <v>1.0000000000000001E+50</v>
      </c>
      <c r="H305" s="610">
        <v>1.0000000000000001E+50</v>
      </c>
      <c r="I305" s="610">
        <v>3.9433595180815484</v>
      </c>
      <c r="J305" s="610">
        <v>1.0000000000000001E+50</v>
      </c>
      <c r="K305" s="610">
        <v>1.0000000000000001E+50</v>
      </c>
      <c r="L305" s="611">
        <v>0.39364669774315703</v>
      </c>
      <c r="M305" s="610">
        <v>1.0000000000000001E+50</v>
      </c>
      <c r="N305" s="611">
        <v>1.0000000000000001E+50</v>
      </c>
      <c r="O305" s="610">
        <v>1.0000000000000001E+50</v>
      </c>
      <c r="P305" s="610">
        <v>1.0000000000000001E+50</v>
      </c>
      <c r="Q305" s="610">
        <v>1.0000000000000001E+50</v>
      </c>
      <c r="R305" s="610">
        <v>1.0000000000000001E+50</v>
      </c>
      <c r="S305" s="610">
        <v>1.0000000000000001E+50</v>
      </c>
      <c r="T305" s="610">
        <v>1.0000000000000001E+50</v>
      </c>
      <c r="U305" s="610">
        <v>1.0000000000000001E+50</v>
      </c>
      <c r="V305" s="610">
        <v>3.0036100474467045E-2</v>
      </c>
      <c r="W305" s="610">
        <v>1.0000000000000001E+50</v>
      </c>
      <c r="X305" s="610">
        <v>1.0000000000000001E+50</v>
      </c>
      <c r="Y305" s="610">
        <v>1.0000000000000001E+50</v>
      </c>
      <c r="Z305" s="610">
        <v>1.0000000000000001E+50</v>
      </c>
      <c r="AA305" s="626">
        <v>1.0000000000000001E+50</v>
      </c>
      <c r="AB305" s="610">
        <v>310.07717674140343</v>
      </c>
      <c r="AC305" s="626">
        <v>5.00361452933093E-4</v>
      </c>
      <c r="AD305" s="626">
        <v>8.9021369567871098E-4</v>
      </c>
      <c r="AE305" s="620">
        <v>1.3903437356402105E-3</v>
      </c>
      <c r="AF305" s="627">
        <v>1.2663559239066943E-2</v>
      </c>
      <c r="AG305" s="601">
        <f>Decap_Selection!$E$23</f>
        <v>0.08</v>
      </c>
      <c r="AH305" s="602"/>
      <c r="AI305" s="602"/>
      <c r="AJ305" s="602"/>
    </row>
    <row r="306" spans="1:36" s="22" customFormat="1">
      <c r="A306" s="597">
        <f t="shared" si="4"/>
        <v>205800.39498663868</v>
      </c>
      <c r="B306" s="607">
        <v>1.2969049618243125E-2</v>
      </c>
      <c r="C306" s="606">
        <v>1.0000000000000001E+50</v>
      </c>
      <c r="D306" s="607">
        <v>17.57572058088715</v>
      </c>
      <c r="E306" s="610">
        <v>1.0000000000000001E+50</v>
      </c>
      <c r="F306" s="611">
        <v>1.0000000000000001E+50</v>
      </c>
      <c r="G306" s="610">
        <v>1.0000000000000001E+50</v>
      </c>
      <c r="H306" s="610">
        <v>1.0000000000000001E+50</v>
      </c>
      <c r="I306" s="610">
        <v>3.8660061792013871</v>
      </c>
      <c r="J306" s="610">
        <v>1.0000000000000001E+50</v>
      </c>
      <c r="K306" s="610">
        <v>1.0000000000000001E+50</v>
      </c>
      <c r="L306" s="611">
        <v>0.38589758659138135</v>
      </c>
      <c r="M306" s="610">
        <v>1.0000000000000001E+50</v>
      </c>
      <c r="N306" s="611">
        <v>1.0000000000000001E+50</v>
      </c>
      <c r="O306" s="610">
        <v>1.0000000000000001E+50</v>
      </c>
      <c r="P306" s="610">
        <v>1.0000000000000001E+50</v>
      </c>
      <c r="Q306" s="610">
        <v>1.0000000000000001E+50</v>
      </c>
      <c r="R306" s="610">
        <v>1.0000000000000001E+50</v>
      </c>
      <c r="S306" s="610">
        <v>1.0000000000000001E+50</v>
      </c>
      <c r="T306" s="610">
        <v>1.0000000000000001E+50</v>
      </c>
      <c r="U306" s="610">
        <v>1.0000000000000001E+50</v>
      </c>
      <c r="V306" s="610">
        <v>3.0030153612276636E-2</v>
      </c>
      <c r="W306" s="610">
        <v>1.0000000000000001E+50</v>
      </c>
      <c r="X306" s="610">
        <v>1.0000000000000001E+50</v>
      </c>
      <c r="Y306" s="610">
        <v>1.0000000000000001E+50</v>
      </c>
      <c r="Z306" s="610">
        <v>1.0000000000000001E+50</v>
      </c>
      <c r="AA306" s="626">
        <v>1.0000000000000001E+50</v>
      </c>
      <c r="AB306" s="610">
        <v>303.9972320998499</v>
      </c>
      <c r="AC306" s="626">
        <v>5.0037605014428995E-4</v>
      </c>
      <c r="AD306" s="626">
        <v>8.9021369567871098E-4</v>
      </c>
      <c r="AE306" s="620">
        <v>1.3903489889990428E-3</v>
      </c>
      <c r="AF306" s="627">
        <v>1.2868019454910539E-2</v>
      </c>
      <c r="AG306" s="601">
        <f>Decap_Selection!$E$23</f>
        <v>0.08</v>
      </c>
      <c r="AH306" s="602"/>
      <c r="AI306" s="602"/>
      <c r="AJ306" s="602"/>
    </row>
    <row r="307" spans="1:36" s="22" customFormat="1">
      <c r="A307" s="597">
        <f t="shared" si="4"/>
        <v>209916.40288637145</v>
      </c>
      <c r="B307" s="607">
        <v>1.3226903508367723E-2</v>
      </c>
      <c r="C307" s="606">
        <v>1.0000000000000001E+50</v>
      </c>
      <c r="D307" s="607">
        <v>17.23106507455396</v>
      </c>
      <c r="E307" s="610">
        <v>1.0000000000000001E+50</v>
      </c>
      <c r="F307" s="611">
        <v>1.0000000000000001E+50</v>
      </c>
      <c r="G307" s="610">
        <v>1.0000000000000001E+50</v>
      </c>
      <c r="H307" s="610">
        <v>1.0000000000000001E+50</v>
      </c>
      <c r="I307" s="610">
        <v>3.7901689212050611</v>
      </c>
      <c r="J307" s="610">
        <v>1.0000000000000001E+50</v>
      </c>
      <c r="K307" s="610">
        <v>1.0000000000000001E+50</v>
      </c>
      <c r="L307" s="611">
        <v>0.37829980846255562</v>
      </c>
      <c r="M307" s="610">
        <v>1.0000000000000001E+50</v>
      </c>
      <c r="N307" s="611">
        <v>1.0000000000000001E+50</v>
      </c>
      <c r="O307" s="610">
        <v>1.0000000000000001E+50</v>
      </c>
      <c r="P307" s="610">
        <v>1.0000000000000001E+50</v>
      </c>
      <c r="Q307" s="610">
        <v>1.0000000000000001E+50</v>
      </c>
      <c r="R307" s="610">
        <v>1.0000000000000001E+50</v>
      </c>
      <c r="S307" s="610">
        <v>1.0000000000000001E+50</v>
      </c>
      <c r="T307" s="610">
        <v>1.0000000000000001E+50</v>
      </c>
      <c r="U307" s="610">
        <v>1.0000000000000001E+50</v>
      </c>
      <c r="V307" s="610">
        <v>3.0024762299931621E-2</v>
      </c>
      <c r="W307" s="610">
        <v>1.0000000000000001E+50</v>
      </c>
      <c r="X307" s="610">
        <v>1.0000000000000001E+50</v>
      </c>
      <c r="Y307" s="610">
        <v>1.0000000000000001E+50</v>
      </c>
      <c r="Z307" s="610">
        <v>1.0000000000000001E+50</v>
      </c>
      <c r="AA307" s="626">
        <v>1.0000000000000001E+50</v>
      </c>
      <c r="AB307" s="610">
        <v>298.03650205911981</v>
      </c>
      <c r="AC307" s="626">
        <v>5.0039123663084295E-4</v>
      </c>
      <c r="AD307" s="626">
        <v>8.9021369567871098E-4</v>
      </c>
      <c r="AE307" s="620">
        <v>1.3903544545725037E-3</v>
      </c>
      <c r="AF307" s="627">
        <v>1.3074691128936869E-2</v>
      </c>
      <c r="AG307" s="601">
        <f>Decap_Selection!$E$23</f>
        <v>0.08</v>
      </c>
      <c r="AH307" s="602"/>
      <c r="AI307" s="602"/>
      <c r="AJ307" s="602"/>
    </row>
    <row r="308" spans="1:36" s="22" customFormat="1">
      <c r="A308" s="597">
        <f t="shared" si="4"/>
        <v>214114.73094409888</v>
      </c>
      <c r="B308" s="607">
        <v>1.3489944249959859E-2</v>
      </c>
      <c r="C308" s="606">
        <v>1.0000000000000001E+50</v>
      </c>
      <c r="D308" s="607">
        <v>16.893166848647699</v>
      </c>
      <c r="E308" s="610">
        <v>1.0000000000000001E+50</v>
      </c>
      <c r="F308" s="611">
        <v>1.0000000000000001E+50</v>
      </c>
      <c r="G308" s="610">
        <v>1.0000000000000001E+50</v>
      </c>
      <c r="H308" s="610">
        <v>1.0000000000000001E+50</v>
      </c>
      <c r="I308" s="610">
        <v>3.7158180039931814</v>
      </c>
      <c r="J308" s="610">
        <v>1.0000000000000001E+50</v>
      </c>
      <c r="K308" s="610">
        <v>1.0000000000000001E+50</v>
      </c>
      <c r="L308" s="611">
        <v>0.3708503838749434</v>
      </c>
      <c r="M308" s="610">
        <v>1.0000000000000001E+50</v>
      </c>
      <c r="N308" s="611">
        <v>1.0000000000000001E+50</v>
      </c>
      <c r="O308" s="610">
        <v>1.0000000000000001E+50</v>
      </c>
      <c r="P308" s="610">
        <v>1.0000000000000001E+50</v>
      </c>
      <c r="Q308" s="610">
        <v>1.0000000000000001E+50</v>
      </c>
      <c r="R308" s="610">
        <v>1.0000000000000001E+50</v>
      </c>
      <c r="S308" s="610">
        <v>1.0000000000000001E+50</v>
      </c>
      <c r="T308" s="610">
        <v>1.0000000000000001E+50</v>
      </c>
      <c r="U308" s="610">
        <v>1.0000000000000001E+50</v>
      </c>
      <c r="V308" s="610">
        <v>3.0019918376834806E-2</v>
      </c>
      <c r="W308" s="610">
        <v>1.0000000000000001E+50</v>
      </c>
      <c r="X308" s="610">
        <v>1.0000000000000001E+50</v>
      </c>
      <c r="Y308" s="610">
        <v>1.0000000000000001E+50</v>
      </c>
      <c r="Z308" s="610">
        <v>1.0000000000000001E+50</v>
      </c>
      <c r="AA308" s="626">
        <v>1.0000000000000001E+50</v>
      </c>
      <c r="AB308" s="610">
        <v>292.19264907802074</v>
      </c>
      <c r="AC308" s="626">
        <v>5.0040703616226342E-4</v>
      </c>
      <c r="AD308" s="626">
        <v>8.9021369567871098E-4</v>
      </c>
      <c r="AE308" s="620">
        <v>1.390360140932327E-3</v>
      </c>
      <c r="AF308" s="627">
        <v>1.328353108776743E-2</v>
      </c>
      <c r="AG308" s="601">
        <f>Decap_Selection!$E$23</f>
        <v>0.08</v>
      </c>
      <c r="AH308" s="602"/>
      <c r="AI308" s="602"/>
      <c r="AJ308" s="602"/>
    </row>
    <row r="309" spans="1:36" s="22" customFormat="1">
      <c r="A309" s="597">
        <f t="shared" si="4"/>
        <v>218397.02556298085</v>
      </c>
      <c r="B309" s="607">
        <v>1.3758275005975602E-2</v>
      </c>
      <c r="C309" s="606">
        <v>1.0000000000000001E+50</v>
      </c>
      <c r="D309" s="607">
        <v>16.561893394060519</v>
      </c>
      <c r="E309" s="610">
        <v>1.0000000000000001E+50</v>
      </c>
      <c r="F309" s="611">
        <v>1.0000000000000001E+50</v>
      </c>
      <c r="G309" s="610">
        <v>1.0000000000000001E+50</v>
      </c>
      <c r="H309" s="610">
        <v>1.0000000000000001E+50</v>
      </c>
      <c r="I309" s="610">
        <v>3.6429242703452163</v>
      </c>
      <c r="J309" s="610">
        <v>1.0000000000000001E+50</v>
      </c>
      <c r="K309" s="610">
        <v>1.0000000000000001E+50</v>
      </c>
      <c r="L309" s="611">
        <v>0.36354639152707785</v>
      </c>
      <c r="M309" s="610">
        <v>1.0000000000000001E+50</v>
      </c>
      <c r="N309" s="611">
        <v>1.0000000000000001E+50</v>
      </c>
      <c r="O309" s="610">
        <v>1.0000000000000001E+50</v>
      </c>
      <c r="P309" s="610">
        <v>1.0000000000000001E+50</v>
      </c>
      <c r="Q309" s="610">
        <v>1.0000000000000001E+50</v>
      </c>
      <c r="R309" s="610">
        <v>1.0000000000000001E+50</v>
      </c>
      <c r="S309" s="610">
        <v>1.0000000000000001E+50</v>
      </c>
      <c r="T309" s="610">
        <v>1.0000000000000001E+50</v>
      </c>
      <c r="U309" s="610">
        <v>1.0000000000000001E+50</v>
      </c>
      <c r="V309" s="610">
        <v>3.0015614507241842E-2</v>
      </c>
      <c r="W309" s="610">
        <v>1.0000000000000001E+50</v>
      </c>
      <c r="X309" s="610">
        <v>1.0000000000000001E+50</v>
      </c>
      <c r="Y309" s="610">
        <v>1.0000000000000001E+50</v>
      </c>
      <c r="Z309" s="610">
        <v>1.0000000000000001E+50</v>
      </c>
      <c r="AA309" s="626">
        <v>1.0000000000000001E+50</v>
      </c>
      <c r="AB309" s="610">
        <v>286.46338144950124</v>
      </c>
      <c r="AC309" s="626">
        <v>5.0042347346528928E-4</v>
      </c>
      <c r="AD309" s="626">
        <v>8.9021369567871098E-4</v>
      </c>
      <c r="AE309" s="620">
        <v>1.3903660569964029E-3</v>
      </c>
      <c r="AF309" s="627">
        <v>1.3494493164512076E-2</v>
      </c>
      <c r="AG309" s="601">
        <f>Decap_Selection!$E$23</f>
        <v>0.08</v>
      </c>
      <c r="AH309" s="602"/>
      <c r="AI309" s="602"/>
      <c r="AJ309" s="602"/>
    </row>
    <row r="310" spans="1:36" s="22" customFormat="1">
      <c r="A310" s="597">
        <f t="shared" si="4"/>
        <v>222764.96607424048</v>
      </c>
      <c r="B310" s="607">
        <v>1.4032001013330603E-2</v>
      </c>
      <c r="C310" s="606">
        <v>1.0000000000000001E+50</v>
      </c>
      <c r="D310" s="607">
        <v>16.23711479963411</v>
      </c>
      <c r="E310" s="610">
        <v>1.0000000000000001E+50</v>
      </c>
      <c r="F310" s="611">
        <v>1.0000000000000001E+50</v>
      </c>
      <c r="G310" s="610">
        <v>1.0000000000000001E+50</v>
      </c>
      <c r="H310" s="610">
        <v>1.0000000000000001E+50</v>
      </c>
      <c r="I310" s="610">
        <v>3.5714591344852815</v>
      </c>
      <c r="J310" s="610">
        <v>1.0000000000000001E+50</v>
      </c>
      <c r="K310" s="610">
        <v>1.0000000000000001E+50</v>
      </c>
      <c r="L310" s="611">
        <v>0.35638496715230328</v>
      </c>
      <c r="M310" s="610">
        <v>1.0000000000000001E+50</v>
      </c>
      <c r="N310" s="611">
        <v>1.0000000000000001E+50</v>
      </c>
      <c r="O310" s="610">
        <v>1.0000000000000001E+50</v>
      </c>
      <c r="P310" s="610">
        <v>1.0000000000000001E+50</v>
      </c>
      <c r="Q310" s="610">
        <v>1.0000000000000001E+50</v>
      </c>
      <c r="R310" s="610">
        <v>1.0000000000000001E+50</v>
      </c>
      <c r="S310" s="610">
        <v>1.0000000000000001E+50</v>
      </c>
      <c r="T310" s="610">
        <v>1.0000000000000001E+50</v>
      </c>
      <c r="U310" s="610">
        <v>1.0000000000000001E+50</v>
      </c>
      <c r="V310" s="610">
        <v>3.0011844170331477E-2</v>
      </c>
      <c r="W310" s="610">
        <v>1.0000000000000001E+50</v>
      </c>
      <c r="X310" s="610">
        <v>1.0000000000000001E+50</v>
      </c>
      <c r="Y310" s="610">
        <v>1.0000000000000001E+50</v>
      </c>
      <c r="Z310" s="610">
        <v>1.0000000000000001E+50</v>
      </c>
      <c r="AA310" s="626">
        <v>1.0000000000000001E+50</v>
      </c>
      <c r="AB310" s="610">
        <v>280.84645240194237</v>
      </c>
      <c r="AC310" s="626">
        <v>5.0044057426230513E-4</v>
      </c>
      <c r="AD310" s="626">
        <v>8.9021369567871098E-4</v>
      </c>
      <c r="AE310" s="620">
        <v>1.3903722120427486E-3</v>
      </c>
      <c r="AF310" s="627">
        <v>1.3707528195801257E-2</v>
      </c>
      <c r="AG310" s="601">
        <f>Decap_Selection!$E$23</f>
        <v>0.08</v>
      </c>
      <c r="AH310" s="602"/>
      <c r="AI310" s="602"/>
      <c r="AJ310" s="602"/>
    </row>
    <row r="311" spans="1:36" s="22" customFormat="1">
      <c r="A311" s="597">
        <f t="shared" si="4"/>
        <v>227220.26539572529</v>
      </c>
      <c r="B311" s="607">
        <v>1.4311229624201085E-2</v>
      </c>
      <c r="C311" s="606">
        <v>1.0000000000000001E+50</v>
      </c>
      <c r="D311" s="607">
        <v>15.918703701214184</v>
      </c>
      <c r="E311" s="610">
        <v>1.0000000000000001E+50</v>
      </c>
      <c r="F311" s="611">
        <v>1.0000000000000001E+50</v>
      </c>
      <c r="G311" s="610">
        <v>1.0000000000000001E+50</v>
      </c>
      <c r="H311" s="610">
        <v>1.0000000000000001E+50</v>
      </c>
      <c r="I311" s="610">
        <v>3.5013945708720406</v>
      </c>
      <c r="J311" s="610">
        <v>1.0000000000000001E+50</v>
      </c>
      <c r="K311" s="610">
        <v>1.0000000000000001E+50</v>
      </c>
      <c r="L311" s="611">
        <v>0.34936330239569136</v>
      </c>
      <c r="M311" s="610">
        <v>1.0000000000000001E+50</v>
      </c>
      <c r="N311" s="611">
        <v>1.0000000000000001E+50</v>
      </c>
      <c r="O311" s="610">
        <v>1.0000000000000001E+50</v>
      </c>
      <c r="P311" s="610">
        <v>1.0000000000000001E+50</v>
      </c>
      <c r="Q311" s="610">
        <v>1.0000000000000001E+50</v>
      </c>
      <c r="R311" s="610">
        <v>1.0000000000000001E+50</v>
      </c>
      <c r="S311" s="610">
        <v>1.0000000000000001E+50</v>
      </c>
      <c r="T311" s="610">
        <v>1.0000000000000001E+50</v>
      </c>
      <c r="U311" s="610">
        <v>1.0000000000000001E+50</v>
      </c>
      <c r="V311" s="610">
        <v>3.0008601651361891E-2</v>
      </c>
      <c r="W311" s="610">
        <v>1.0000000000000001E+50</v>
      </c>
      <c r="X311" s="610">
        <v>1.0000000000000001E+50</v>
      </c>
      <c r="Y311" s="610">
        <v>1.0000000000000001E+50</v>
      </c>
      <c r="Z311" s="610">
        <v>1.0000000000000001E+50</v>
      </c>
      <c r="AA311" s="626">
        <v>1.0000000000000001E+50</v>
      </c>
      <c r="AB311" s="610">
        <v>275.33965921807055</v>
      </c>
      <c r="AC311" s="626">
        <v>5.0045836531129376E-4</v>
      </c>
      <c r="AD311" s="626">
        <v>8.9021369567871098E-4</v>
      </c>
      <c r="AE311" s="620">
        <v>1.3903786157240452E-3</v>
      </c>
      <c r="AF311" s="627">
        <v>1.3922584029831658E-2</v>
      </c>
      <c r="AG311" s="601">
        <f>Decap_Selection!$E$23</f>
        <v>0.08</v>
      </c>
      <c r="AH311" s="602"/>
      <c r="AI311" s="602"/>
      <c r="AJ311" s="602"/>
    </row>
    <row r="312" spans="1:36" s="22" customFormat="1">
      <c r="A312" s="597">
        <f t="shared" si="4"/>
        <v>231764.6707036398</v>
      </c>
      <c r="B312" s="607">
        <v>1.4596070348152541E-2</v>
      </c>
      <c r="C312" s="606">
        <v>1.0000000000000001E+50</v>
      </c>
      <c r="D312" s="607">
        <v>15.606535231703718</v>
      </c>
      <c r="E312" s="610">
        <v>1.0000000000000001E+50</v>
      </c>
      <c r="F312" s="611">
        <v>1.0000000000000001E+50</v>
      </c>
      <c r="G312" s="610">
        <v>1.0000000000000001E+50</v>
      </c>
      <c r="H312" s="610">
        <v>1.0000000000000001E+50</v>
      </c>
      <c r="I312" s="610">
        <v>3.4327031032083104</v>
      </c>
      <c r="J312" s="610">
        <v>1.0000000000000001E+50</v>
      </c>
      <c r="K312" s="610">
        <v>1.0000000000000001E+50</v>
      </c>
      <c r="L312" s="611">
        <v>0.34247864371289466</v>
      </c>
      <c r="M312" s="610">
        <v>1.0000000000000001E+50</v>
      </c>
      <c r="N312" s="611">
        <v>1.0000000000000001E+50</v>
      </c>
      <c r="O312" s="610">
        <v>1.0000000000000001E+50</v>
      </c>
      <c r="P312" s="610">
        <v>1.0000000000000001E+50</v>
      </c>
      <c r="Q312" s="610">
        <v>1.0000000000000001E+50</v>
      </c>
      <c r="R312" s="610">
        <v>1.0000000000000001E+50</v>
      </c>
      <c r="S312" s="610">
        <v>1.0000000000000001E+50</v>
      </c>
      <c r="T312" s="610">
        <v>1.0000000000000001E+50</v>
      </c>
      <c r="U312" s="610">
        <v>1.0000000000000001E+50</v>
      </c>
      <c r="V312" s="610">
        <v>3.00058820339071E-2</v>
      </c>
      <c r="W312" s="610">
        <v>1.0000000000000001E+50</v>
      </c>
      <c r="X312" s="610">
        <v>1.0000000000000001E+50</v>
      </c>
      <c r="Y312" s="610">
        <v>1.0000000000000001E+50</v>
      </c>
      <c r="Z312" s="610">
        <v>1.0000000000000001E+50</v>
      </c>
      <c r="AA312" s="626">
        <v>1.0000000000000001E+50</v>
      </c>
      <c r="AB312" s="610">
        <v>269.94084237114691</v>
      </c>
      <c r="AC312" s="626">
        <v>5.0047687444737987E-4</v>
      </c>
      <c r="AD312" s="626">
        <v>8.9021369567871098E-4</v>
      </c>
      <c r="AE312" s="620">
        <v>1.3903852780827615E-3</v>
      </c>
      <c r="AF312" s="627">
        <v>1.4139605546140743E-2</v>
      </c>
      <c r="AG312" s="601">
        <f>Decap_Selection!$E$23</f>
        <v>0.08</v>
      </c>
      <c r="AH312" s="602"/>
      <c r="AI312" s="602"/>
      <c r="AJ312" s="602"/>
    </row>
    <row r="313" spans="1:36" s="22" customFormat="1">
      <c r="A313" s="597">
        <f t="shared" si="4"/>
        <v>236399.9641177126</v>
      </c>
      <c r="B313" s="607">
        <v>1.488663489511279E-2</v>
      </c>
      <c r="C313" s="606">
        <v>1.0000000000000001E+50</v>
      </c>
      <c r="D313" s="607">
        <v>15.300486972095499</v>
      </c>
      <c r="E313" s="610">
        <v>1.0000000000000001E+50</v>
      </c>
      <c r="F313" s="611">
        <v>1.0000000000000001E+50</v>
      </c>
      <c r="G313" s="610">
        <v>1.0000000000000001E+50</v>
      </c>
      <c r="H313" s="610">
        <v>1.0000000000000001E+50</v>
      </c>
      <c r="I313" s="610">
        <v>3.365357793666047</v>
      </c>
      <c r="J313" s="610">
        <v>1.0000000000000001E+50</v>
      </c>
      <c r="K313" s="610">
        <v>1.0000000000000001E+50</v>
      </c>
      <c r="L313" s="611">
        <v>0.3357282912905043</v>
      </c>
      <c r="M313" s="610">
        <v>1.0000000000000001E+50</v>
      </c>
      <c r="N313" s="611">
        <v>1.0000000000000001E+50</v>
      </c>
      <c r="O313" s="610">
        <v>1.0000000000000001E+50</v>
      </c>
      <c r="P313" s="610">
        <v>1.0000000000000001E+50</v>
      </c>
      <c r="Q313" s="610">
        <v>1.0000000000000001E+50</v>
      </c>
      <c r="R313" s="610">
        <v>1.0000000000000001E+50</v>
      </c>
      <c r="S313" s="610">
        <v>1.0000000000000001E+50</v>
      </c>
      <c r="T313" s="610">
        <v>1.0000000000000001E+50</v>
      </c>
      <c r="U313" s="610">
        <v>1.0000000000000001E+50</v>
      </c>
      <c r="V313" s="610">
        <v>3.0003681193167979E-2</v>
      </c>
      <c r="W313" s="610">
        <v>1.0000000000000001E+50</v>
      </c>
      <c r="X313" s="610">
        <v>1.0000000000000001E+50</v>
      </c>
      <c r="Y313" s="610">
        <v>1.0000000000000001E+50</v>
      </c>
      <c r="Z313" s="610">
        <v>1.0000000000000001E+50</v>
      </c>
      <c r="AA313" s="626">
        <v>1.0000000000000001E+50</v>
      </c>
      <c r="AB313" s="610">
        <v>264.64788467809444</v>
      </c>
      <c r="AC313" s="626">
        <v>5.004961306260278E-4</v>
      </c>
      <c r="AD313" s="626">
        <v>8.9021369567871098E-4</v>
      </c>
      <c r="AE313" s="620">
        <v>1.3903922095668854E-3</v>
      </c>
      <c r="AF313" s="627">
        <v>1.4358534687802713E-2</v>
      </c>
      <c r="AG313" s="601">
        <f>Decap_Selection!$E$23</f>
        <v>0.08</v>
      </c>
      <c r="AH313" s="602"/>
      <c r="AI313" s="602"/>
      <c r="AJ313" s="602"/>
    </row>
    <row r="314" spans="1:36" s="22" customFormat="1">
      <c r="A314" s="597">
        <f t="shared" si="4"/>
        <v>241127.96340006686</v>
      </c>
      <c r="B314" s="607">
        <v>1.5183037219206356E-2</v>
      </c>
      <c r="C314" s="606">
        <v>1.0000000000000001E+50</v>
      </c>
      <c r="D314" s="607">
        <v>15.000438903464643</v>
      </c>
      <c r="E314" s="610">
        <v>1.0000000000000001E+50</v>
      </c>
      <c r="F314" s="611">
        <v>1.0000000000000001E+50</v>
      </c>
      <c r="G314" s="610">
        <v>1.0000000000000001E+50</v>
      </c>
      <c r="H314" s="610">
        <v>1.0000000000000001E+50</v>
      </c>
      <c r="I314" s="610">
        <v>3.2993322323224938</v>
      </c>
      <c r="J314" s="610">
        <v>1.0000000000000001E+50</v>
      </c>
      <c r="K314" s="610">
        <v>1.0000000000000001E+50</v>
      </c>
      <c r="L314" s="611">
        <v>0.32910959798748973</v>
      </c>
      <c r="M314" s="610">
        <v>1.0000000000000001E+50</v>
      </c>
      <c r="N314" s="611">
        <v>1.0000000000000001E+50</v>
      </c>
      <c r="O314" s="610">
        <v>1.0000000000000001E+50</v>
      </c>
      <c r="P314" s="610">
        <v>1.0000000000000001E+50</v>
      </c>
      <c r="Q314" s="610">
        <v>1.0000000000000001E+50</v>
      </c>
      <c r="R314" s="610">
        <v>1.0000000000000001E+50</v>
      </c>
      <c r="S314" s="610">
        <v>1.0000000000000001E+50</v>
      </c>
      <c r="T314" s="610">
        <v>1.0000000000000001E+50</v>
      </c>
      <c r="U314" s="610">
        <v>1.0000000000000001E+50</v>
      </c>
      <c r="V314" s="610">
        <v>3.0001995790353373E-2</v>
      </c>
      <c r="W314" s="610">
        <v>1.0000000000000001E+50</v>
      </c>
      <c r="X314" s="610">
        <v>1.0000000000000001E+50</v>
      </c>
      <c r="Y314" s="610">
        <v>1.0000000000000001E+50</v>
      </c>
      <c r="Z314" s="610">
        <v>1.0000000000000001E+50</v>
      </c>
      <c r="AA314" s="626">
        <v>1.0000000000000001E+50</v>
      </c>
      <c r="AB314" s="610">
        <v>259.45871046922935</v>
      </c>
      <c r="AC314" s="626">
        <v>5.005161639679577E-4</v>
      </c>
      <c r="AD314" s="626">
        <v>8.9021369567871098E-4</v>
      </c>
      <c r="AE314" s="620">
        <v>1.3903994210462903E-3</v>
      </c>
      <c r="AF314" s="627">
        <v>1.4579310506707757E-2</v>
      </c>
      <c r="AG314" s="601">
        <f>Decap_Selection!$E$23</f>
        <v>0.08</v>
      </c>
      <c r="AH314" s="602"/>
      <c r="AI314" s="602"/>
      <c r="AJ314" s="602"/>
    </row>
    <row r="315" spans="1:36" s="22" customFormat="1">
      <c r="A315" s="597">
        <f t="shared" si="4"/>
        <v>245950.52266806821</v>
      </c>
      <c r="B315" s="607">
        <v>1.5485393563467406E-2</v>
      </c>
      <c r="C315" s="606">
        <v>1.0000000000000001E+50</v>
      </c>
      <c r="D315" s="607">
        <v>14.706273359902365</v>
      </c>
      <c r="E315" s="610">
        <v>1.0000000000000001E+50</v>
      </c>
      <c r="F315" s="611">
        <v>1.0000000000000001E+50</v>
      </c>
      <c r="G315" s="610">
        <v>1.0000000000000001E+50</v>
      </c>
      <c r="H315" s="610">
        <v>1.0000000000000001E+50</v>
      </c>
      <c r="I315" s="610">
        <v>3.2346005268033724</v>
      </c>
      <c r="J315" s="610">
        <v>1.0000000000000001E+50</v>
      </c>
      <c r="K315" s="610">
        <v>1.0000000000000001E+50</v>
      </c>
      <c r="L315" s="611">
        <v>0.32261996829730683</v>
      </c>
      <c r="M315" s="610">
        <v>1.0000000000000001E+50</v>
      </c>
      <c r="N315" s="611">
        <v>1.0000000000000001E+50</v>
      </c>
      <c r="O315" s="610">
        <v>1.0000000000000001E+50</v>
      </c>
      <c r="P315" s="610">
        <v>1.0000000000000001E+50</v>
      </c>
      <c r="Q315" s="610">
        <v>1.0000000000000001E+50</v>
      </c>
      <c r="R315" s="610">
        <v>1.0000000000000001E+50</v>
      </c>
      <c r="S315" s="610">
        <v>1.0000000000000001E+50</v>
      </c>
      <c r="T315" s="610">
        <v>1.0000000000000001E+50</v>
      </c>
      <c r="U315" s="610">
        <v>1.0000000000000001E+50</v>
      </c>
      <c r="V315" s="610">
        <v>3.0000823268127128E-2</v>
      </c>
      <c r="W315" s="610">
        <v>1.0000000000000001E+50</v>
      </c>
      <c r="X315" s="610">
        <v>1.0000000000000001E+50</v>
      </c>
      <c r="Y315" s="610">
        <v>1.0000000000000001E+50</v>
      </c>
      <c r="Z315" s="610">
        <v>1.0000000000000001E+50</v>
      </c>
      <c r="AA315" s="626">
        <v>1.0000000000000001E+50</v>
      </c>
      <c r="AB315" s="610">
        <v>254.37128477427373</v>
      </c>
      <c r="AC315" s="626">
        <v>5.005370058058493E-4</v>
      </c>
      <c r="AD315" s="626">
        <v>8.9021369567871098E-4</v>
      </c>
      <c r="AE315" s="620">
        <v>1.390406923829763E-3</v>
      </c>
      <c r="AF315" s="627">
        <v>1.4801869222547432E-2</v>
      </c>
      <c r="AG315" s="601">
        <f>Decap_Selection!$E$23</f>
        <v>0.08</v>
      </c>
      <c r="AH315" s="602"/>
      <c r="AI315" s="602"/>
      <c r="AJ315" s="602"/>
    </row>
    <row r="316" spans="1:36" s="22" customFormat="1">
      <c r="A316" s="597">
        <f t="shared" si="4"/>
        <v>250869.53312142959</v>
      </c>
      <c r="B316" s="607">
        <v>1.5793822505448866E-2</v>
      </c>
      <c r="C316" s="606">
        <v>1.0000000000000001E+50</v>
      </c>
      <c r="D316" s="607">
        <v>14.41787498237249</v>
      </c>
      <c r="E316" s="610">
        <v>1.0000000000000001E+50</v>
      </c>
      <c r="F316" s="611">
        <v>1.0000000000000001E+50</v>
      </c>
      <c r="G316" s="610">
        <v>1.0000000000000001E+50</v>
      </c>
      <c r="H316" s="610">
        <v>1.0000000000000001E+50</v>
      </c>
      <c r="I316" s="610">
        <v>3.1711372921290066</v>
      </c>
      <c r="J316" s="610">
        <v>1.0000000000000001E+50</v>
      </c>
      <c r="K316" s="610">
        <v>1.0000000000000001E+50</v>
      </c>
      <c r="L316" s="611">
        <v>0.31625685733026748</v>
      </c>
      <c r="M316" s="610">
        <v>1.0000000000000001E+50</v>
      </c>
      <c r="N316" s="611">
        <v>1.0000000000000001E+50</v>
      </c>
      <c r="O316" s="610">
        <v>1.0000000000000001E+50</v>
      </c>
      <c r="P316" s="610">
        <v>1.0000000000000001E+50</v>
      </c>
      <c r="Q316" s="610">
        <v>1.0000000000000001E+50</v>
      </c>
      <c r="R316" s="610">
        <v>1.0000000000000001E+50</v>
      </c>
      <c r="S316" s="610">
        <v>1.0000000000000001E+50</v>
      </c>
      <c r="T316" s="610">
        <v>1.0000000000000001E+50</v>
      </c>
      <c r="U316" s="610">
        <v>1.0000000000000001E+50</v>
      </c>
      <c r="V316" s="610">
        <v>3.0000161847117984E-2</v>
      </c>
      <c r="W316" s="610">
        <v>1.0000000000000001E+50</v>
      </c>
      <c r="X316" s="610">
        <v>1.0000000000000001E+50</v>
      </c>
      <c r="Y316" s="610">
        <v>1.0000000000000001E+50</v>
      </c>
      <c r="Z316" s="610">
        <v>1.0000000000000001E+50</v>
      </c>
      <c r="AA316" s="626">
        <v>1.0000000000000001E+50</v>
      </c>
      <c r="AB316" s="610">
        <v>249.3836125243277</v>
      </c>
      <c r="AC316" s="626">
        <v>5.0055868873290037E-4</v>
      </c>
      <c r="AD316" s="626">
        <v>8.9021369567871098E-4</v>
      </c>
      <c r="AE316" s="620">
        <v>1.3904147296827159E-3</v>
      </c>
      <c r="AF316" s="627">
        <v>1.5026144296081987E-2</v>
      </c>
      <c r="AG316" s="601">
        <f>Decap_Selection!$E$23</f>
        <v>0.08</v>
      </c>
      <c r="AH316" s="602"/>
      <c r="AI316" s="602"/>
      <c r="AJ316" s="602"/>
    </row>
    <row r="317" spans="1:36" s="22" customFormat="1">
      <c r="A317" s="597">
        <f t="shared" si="4"/>
        <v>255886.92378385819</v>
      </c>
      <c r="B317" s="607">
        <v>1.6108445003745753E-2</v>
      </c>
      <c r="C317" s="606">
        <v>1.0000000000000001E+50</v>
      </c>
      <c r="D317" s="607">
        <v>14.135130673472609</v>
      </c>
      <c r="E317" s="610">
        <v>1.0000000000000001E+50</v>
      </c>
      <c r="F317" s="611">
        <v>1.0000000000000001E+50</v>
      </c>
      <c r="G317" s="610">
        <v>1.0000000000000001E+50</v>
      </c>
      <c r="H317" s="610">
        <v>1.0000000000000001E+50</v>
      </c>
      <c r="I317" s="610">
        <v>3.108917640759445</v>
      </c>
      <c r="J317" s="610">
        <v>1.0000000000000001E+50</v>
      </c>
      <c r="K317" s="610">
        <v>1.0000000000000001E+50</v>
      </c>
      <c r="L317" s="611">
        <v>0.31001776981577156</v>
      </c>
      <c r="M317" s="610">
        <v>1.0000000000000001E+50</v>
      </c>
      <c r="N317" s="611">
        <v>1.0000000000000001E+50</v>
      </c>
      <c r="O317" s="610">
        <v>1.0000000000000001E+50</v>
      </c>
      <c r="P317" s="610">
        <v>1.0000000000000001E+50</v>
      </c>
      <c r="Q317" s="610">
        <v>1.0000000000000001E+50</v>
      </c>
      <c r="R317" s="610">
        <v>1.0000000000000001E+50</v>
      </c>
      <c r="S317" s="610">
        <v>1.0000000000000001E+50</v>
      </c>
      <c r="T317" s="610">
        <v>1.0000000000000001E+50</v>
      </c>
      <c r="U317" s="610">
        <v>1.0000000000000001E+50</v>
      </c>
      <c r="V317" s="610">
        <v>3.0000010523489728E-2</v>
      </c>
      <c r="W317" s="610">
        <v>1.0000000000000001E+50</v>
      </c>
      <c r="X317" s="610">
        <v>1.0000000000000001E+50</v>
      </c>
      <c r="Y317" s="610">
        <v>1.0000000000000001E+50</v>
      </c>
      <c r="Z317" s="610">
        <v>1.0000000000000001E+50</v>
      </c>
      <c r="AA317" s="626">
        <v>1.0000000000000001E+50</v>
      </c>
      <c r="AB317" s="610">
        <v>244.4937377694892</v>
      </c>
      <c r="AC317" s="626">
        <v>5.0058124665331501E-4</v>
      </c>
      <c r="AD317" s="626">
        <v>8.9021369567871098E-4</v>
      </c>
      <c r="AE317" s="620">
        <v>1.3904228508456148E-3</v>
      </c>
      <c r="AF317" s="627">
        <v>1.5252066517209624E-2</v>
      </c>
      <c r="AG317" s="601">
        <f>Decap_Selection!$E$23</f>
        <v>0.08</v>
      </c>
      <c r="AH317" s="602"/>
      <c r="AI317" s="602"/>
      <c r="AJ317" s="602"/>
    </row>
    <row r="318" spans="1:36" s="22" customFormat="1">
      <c r="A318" s="597">
        <f t="shared" si="4"/>
        <v>261004.66225953537</v>
      </c>
      <c r="B318" s="607">
        <v>1.6429384445450938E-2</v>
      </c>
      <c r="C318" s="606">
        <v>1.0000000000000001E+50</v>
      </c>
      <c r="D318" s="607">
        <v>13.857929553082176</v>
      </c>
      <c r="E318" s="610">
        <v>1.0000000000000001E+50</v>
      </c>
      <c r="F318" s="611">
        <v>1.0000000000000001E+50</v>
      </c>
      <c r="G318" s="610">
        <v>1.0000000000000001E+50</v>
      </c>
      <c r="H318" s="610">
        <v>1.0000000000000001E+50</v>
      </c>
      <c r="I318" s="610">
        <v>3.0479171728346515</v>
      </c>
      <c r="J318" s="610">
        <v>1.0000000000000001E+50</v>
      </c>
      <c r="K318" s="610">
        <v>1.0000000000000001E+50</v>
      </c>
      <c r="L318" s="611">
        <v>0.30390025912401286</v>
      </c>
      <c r="M318" s="610">
        <v>1.0000000000000001E+50</v>
      </c>
      <c r="N318" s="611">
        <v>1.0000000000000001E+50</v>
      </c>
      <c r="O318" s="610">
        <v>1.0000000000000001E+50</v>
      </c>
      <c r="P318" s="610">
        <v>1.0000000000000001E+50</v>
      </c>
      <c r="Q318" s="610">
        <v>1.0000000000000001E+50</v>
      </c>
      <c r="R318" s="610">
        <v>1.0000000000000001E+50</v>
      </c>
      <c r="S318" s="610">
        <v>1.0000000000000001E+50</v>
      </c>
      <c r="T318" s="610">
        <v>1.0000000000000001E+50</v>
      </c>
      <c r="U318" s="610">
        <v>1.0000000000000001E+50</v>
      </c>
      <c r="V318" s="610">
        <v>3.000036906756981E-2</v>
      </c>
      <c r="W318" s="610">
        <v>1.0000000000000001E+50</v>
      </c>
      <c r="X318" s="610">
        <v>1.0000000000000001E+50</v>
      </c>
      <c r="Y318" s="610">
        <v>1.0000000000000001E+50</v>
      </c>
      <c r="Z318" s="610">
        <v>1.0000000000000001E+50</v>
      </c>
      <c r="AA318" s="626">
        <v>1.0000000000000001E+50</v>
      </c>
      <c r="AB318" s="610">
        <v>239.69974291181526</v>
      </c>
      <c r="AC318" s="626">
        <v>5.006047148347955E-4</v>
      </c>
      <c r="AD318" s="626">
        <v>8.9021369567871098E-4</v>
      </c>
      <c r="AE318" s="620">
        <v>1.3904313000531478E-3</v>
      </c>
      <c r="AF318" s="627">
        <v>1.5479564108293277E-2</v>
      </c>
      <c r="AG318" s="601">
        <f>Decap_Selection!$E$23</f>
        <v>0.08</v>
      </c>
      <c r="AH318" s="602"/>
      <c r="AI318" s="602"/>
      <c r="AJ318" s="602"/>
    </row>
    <row r="319" spans="1:36" s="22" customFormat="1">
      <c r="A319" s="597">
        <f t="shared" si="4"/>
        <v>266224.75550472608</v>
      </c>
      <c r="B319" s="607">
        <v>1.6756766694562074E-2</v>
      </c>
      <c r="C319" s="606">
        <v>1.0000000000000001E+50</v>
      </c>
      <c r="D319" s="607">
        <v>13.586162914880067</v>
      </c>
      <c r="E319" s="610">
        <v>1.0000000000000001E+50</v>
      </c>
      <c r="F319" s="611">
        <v>1.0000000000000001E+50</v>
      </c>
      <c r="G319" s="610">
        <v>1.0000000000000001E+50</v>
      </c>
      <c r="H319" s="610">
        <v>1.0000000000000001E+50</v>
      </c>
      <c r="I319" s="610">
        <v>2.9881119666059415</v>
      </c>
      <c r="J319" s="610">
        <v>1.0000000000000001E+50</v>
      </c>
      <c r="K319" s="610">
        <v>1.0000000000000001E+50</v>
      </c>
      <c r="L319" s="611">
        <v>0.2979019263067747</v>
      </c>
      <c r="M319" s="610">
        <v>1.0000000000000001E+50</v>
      </c>
      <c r="N319" s="611">
        <v>1.0000000000000001E+50</v>
      </c>
      <c r="O319" s="610">
        <v>1.0000000000000001E+50</v>
      </c>
      <c r="P319" s="610">
        <v>1.0000000000000001E+50</v>
      </c>
      <c r="Q319" s="610">
        <v>1.0000000000000001E+50</v>
      </c>
      <c r="R319" s="610">
        <v>1.0000000000000001E+50</v>
      </c>
      <c r="S319" s="610">
        <v>1.0000000000000001E+50</v>
      </c>
      <c r="T319" s="610">
        <v>1.0000000000000001E+50</v>
      </c>
      <c r="U319" s="610">
        <v>1.0000000000000001E+50</v>
      </c>
      <c r="V319" s="610">
        <v>3.0001238023535551E-2</v>
      </c>
      <c r="W319" s="610">
        <v>1.0000000000000001E+50</v>
      </c>
      <c r="X319" s="610">
        <v>1.0000000000000001E+50</v>
      </c>
      <c r="Y319" s="610">
        <v>1.0000000000000001E+50</v>
      </c>
      <c r="Z319" s="610">
        <v>1.0000000000000001E+50</v>
      </c>
      <c r="AA319" s="626">
        <v>1.0000000000000001E+50</v>
      </c>
      <c r="AB319" s="610">
        <v>234.99974795332244</v>
      </c>
      <c r="AC319" s="626">
        <v>5.0062912996311551E-4</v>
      </c>
      <c r="AD319" s="626">
        <v>8.9021369567871098E-4</v>
      </c>
      <c r="AE319" s="620">
        <v>1.3904400905541689E-3</v>
      </c>
      <c r="AF319" s="627">
        <v>1.5708562843127428E-2</v>
      </c>
      <c r="AG319" s="601">
        <f>Decap_Selection!$E$23</f>
        <v>0.08</v>
      </c>
      <c r="AH319" s="602"/>
      <c r="AI319" s="602"/>
      <c r="AJ319" s="602"/>
    </row>
    <row r="320" spans="1:36" s="22" customFormat="1">
      <c r="A320" s="597">
        <f t="shared" si="4"/>
        <v>271549.25061482063</v>
      </c>
      <c r="B320" s="607">
        <v>1.7090720141358772E-2</v>
      </c>
      <c r="C320" s="606">
        <v>1.0000000000000001E+50</v>
      </c>
      <c r="D320" s="607">
        <v>13.31972418371471</v>
      </c>
      <c r="E320" s="610">
        <v>1.0000000000000001E+50</v>
      </c>
      <c r="F320" s="611">
        <v>1.0000000000000001E+50</v>
      </c>
      <c r="G320" s="610">
        <v>1.0000000000000001E+50</v>
      </c>
      <c r="H320" s="610">
        <v>1.0000000000000001E+50</v>
      </c>
      <c r="I320" s="610">
        <v>2.9294785690549219</v>
      </c>
      <c r="J320" s="610">
        <v>1.0000000000000001E+50</v>
      </c>
      <c r="K320" s="610">
        <v>1.0000000000000001E+50</v>
      </c>
      <c r="L320" s="611">
        <v>0.29202041915693983</v>
      </c>
      <c r="M320" s="610">
        <v>1.0000000000000001E+50</v>
      </c>
      <c r="N320" s="611">
        <v>1.0000000000000001E+50</v>
      </c>
      <c r="O320" s="610">
        <v>1.0000000000000001E+50</v>
      </c>
      <c r="P320" s="610">
        <v>1.0000000000000001E+50</v>
      </c>
      <c r="Q320" s="610">
        <v>1.0000000000000001E+50</v>
      </c>
      <c r="R320" s="610">
        <v>1.0000000000000001E+50</v>
      </c>
      <c r="S320" s="610">
        <v>1.0000000000000001E+50</v>
      </c>
      <c r="T320" s="610">
        <v>1.0000000000000001E+50</v>
      </c>
      <c r="U320" s="610">
        <v>1.0000000000000001E+50</v>
      </c>
      <c r="V320" s="610">
        <v>3.0002618710157671E-2</v>
      </c>
      <c r="W320" s="610">
        <v>1.0000000000000001E+50</v>
      </c>
      <c r="X320" s="610">
        <v>1.0000000000000001E+50</v>
      </c>
      <c r="Y320" s="610">
        <v>1.0000000000000001E+50</v>
      </c>
      <c r="Z320" s="610">
        <v>1.0000000000000001E+50</v>
      </c>
      <c r="AA320" s="626">
        <v>1.0000000000000001E+50</v>
      </c>
      <c r="AB320" s="610">
        <v>230.39190975873288</v>
      </c>
      <c r="AC320" s="626">
        <v>5.0065453019885683E-4</v>
      </c>
      <c r="AD320" s="626">
        <v>8.9021369567871098E-4</v>
      </c>
      <c r="AE320" s="620">
        <v>1.3904492361324443E-3</v>
      </c>
      <c r="AF320" s="627">
        <v>1.5938986181846158E-2</v>
      </c>
      <c r="AG320" s="601">
        <f>Decap_Selection!$E$23</f>
        <v>0.08</v>
      </c>
      <c r="AH320" s="602"/>
      <c r="AI320" s="602"/>
      <c r="AJ320" s="602"/>
    </row>
    <row r="321" spans="1:36" s="22" customFormat="1">
      <c r="A321" s="597">
        <f t="shared" si="4"/>
        <v>276980.23562711704</v>
      </c>
      <c r="B321" s="607">
        <v>1.7431375752769384E-2</v>
      </c>
      <c r="C321" s="606">
        <v>1.0000000000000001E+50</v>
      </c>
      <c r="D321" s="607">
        <v>13.058508873809862</v>
      </c>
      <c r="E321" s="610">
        <v>1.0000000000000001E+50</v>
      </c>
      <c r="F321" s="611">
        <v>1.0000000000000001E+50</v>
      </c>
      <c r="G321" s="610">
        <v>1.0000000000000001E+50</v>
      </c>
      <c r="H321" s="610">
        <v>1.0000000000000001E+50</v>
      </c>
      <c r="I321" s="610">
        <v>2.8719939866962365</v>
      </c>
      <c r="J321" s="610">
        <v>1.0000000000000001E+50</v>
      </c>
      <c r="K321" s="610">
        <v>1.0000000000000001E+50</v>
      </c>
      <c r="L321" s="611">
        <v>0.28625343128634878</v>
      </c>
      <c r="M321" s="610">
        <v>1.0000000000000001E+50</v>
      </c>
      <c r="N321" s="611">
        <v>1.0000000000000001E+50</v>
      </c>
      <c r="O321" s="610">
        <v>1.0000000000000001E+50</v>
      </c>
      <c r="P321" s="610">
        <v>1.0000000000000001E+50</v>
      </c>
      <c r="Q321" s="610">
        <v>1.0000000000000001E+50</v>
      </c>
      <c r="R321" s="610">
        <v>1.0000000000000001E+50</v>
      </c>
      <c r="S321" s="610">
        <v>1.0000000000000001E+50</v>
      </c>
      <c r="T321" s="610">
        <v>1.0000000000000001E+50</v>
      </c>
      <c r="U321" s="610">
        <v>1.0000000000000001E+50</v>
      </c>
      <c r="V321" s="610">
        <v>3.0004513222601531E-2</v>
      </c>
      <c r="W321" s="610">
        <v>1.0000000000000001E+50</v>
      </c>
      <c r="X321" s="610">
        <v>1.0000000000000001E+50</v>
      </c>
      <c r="Y321" s="610">
        <v>1.0000000000000001E+50</v>
      </c>
      <c r="Z321" s="610">
        <v>1.0000000000000001E+50</v>
      </c>
      <c r="AA321" s="626">
        <v>1.0000000000000001E+50</v>
      </c>
      <c r="AB321" s="610">
        <v>225.87442133267609</v>
      </c>
      <c r="AC321" s="626">
        <v>5.0068095523639301E-4</v>
      </c>
      <c r="AD321" s="626">
        <v>8.9021369567871098E-4</v>
      </c>
      <c r="AE321" s="620">
        <v>1.3904587511282334E-3</v>
      </c>
      <c r="AF321" s="627">
        <v>1.6170755421983658E-2</v>
      </c>
      <c r="AG321" s="601">
        <f>Decap_Selection!$E$23</f>
        <v>0.08</v>
      </c>
      <c r="AH321" s="602"/>
      <c r="AI321" s="602"/>
      <c r="AJ321" s="602"/>
    </row>
    <row r="322" spans="1:36" s="22" customFormat="1">
      <c r="A322" s="597">
        <f t="shared" si="4"/>
        <v>282519.84033965936</v>
      </c>
      <c r="B322" s="607">
        <v>1.7778867123747214E-2</v>
      </c>
      <c r="C322" s="606">
        <v>1.0000000000000001E+50</v>
      </c>
      <c r="D322" s="607">
        <v>12.802414547789828</v>
      </c>
      <c r="E322" s="610">
        <v>1.0000000000000001E+50</v>
      </c>
      <c r="F322" s="611">
        <v>1.0000000000000001E+50</v>
      </c>
      <c r="G322" s="610">
        <v>1.0000000000000001E+50</v>
      </c>
      <c r="H322" s="610">
        <v>1.0000000000000001E+50</v>
      </c>
      <c r="I322" s="610">
        <v>2.8156356765605275</v>
      </c>
      <c r="J322" s="610">
        <v>1.0000000000000001E+50</v>
      </c>
      <c r="K322" s="610">
        <v>1.0000000000000001E+50</v>
      </c>
      <c r="L322" s="611">
        <v>0.28059870122164371</v>
      </c>
      <c r="M322" s="610">
        <v>1.0000000000000001E+50</v>
      </c>
      <c r="N322" s="611">
        <v>1.0000000000000001E+50</v>
      </c>
      <c r="O322" s="610">
        <v>1.0000000000000001E+50</v>
      </c>
      <c r="P322" s="610">
        <v>1.0000000000000001E+50</v>
      </c>
      <c r="Q322" s="610">
        <v>1.0000000000000001E+50</v>
      </c>
      <c r="R322" s="610">
        <v>1.0000000000000001E+50</v>
      </c>
      <c r="S322" s="610">
        <v>1.0000000000000001E+50</v>
      </c>
      <c r="T322" s="610">
        <v>1.0000000000000001E+50</v>
      </c>
      <c r="U322" s="610">
        <v>1.0000000000000001E+50</v>
      </c>
      <c r="V322" s="610">
        <v>3.0006924435287768E-2</v>
      </c>
      <c r="W322" s="610">
        <v>1.0000000000000001E+50</v>
      </c>
      <c r="X322" s="610">
        <v>1.0000000000000001E+50</v>
      </c>
      <c r="Y322" s="610">
        <v>1.0000000000000001E+50</v>
      </c>
      <c r="Z322" s="610">
        <v>1.0000000000000001E+50</v>
      </c>
      <c r="AA322" s="626">
        <v>1.0000000000000001E+50</v>
      </c>
      <c r="AB322" s="610">
        <v>221.44551111106358</v>
      </c>
      <c r="AC322" s="626">
        <v>5.0070844636520629E-4</v>
      </c>
      <c r="AD322" s="626">
        <v>8.9021369567871098E-4</v>
      </c>
      <c r="AE322" s="620">
        <v>1.3904686504607425E-3</v>
      </c>
      <c r="AF322" s="627">
        <v>1.64037898658012E-2</v>
      </c>
      <c r="AG322" s="601">
        <f>Decap_Selection!$E$23</f>
        <v>0.08</v>
      </c>
      <c r="AH322" s="602"/>
      <c r="AI322" s="602"/>
      <c r="AJ322" s="602"/>
    </row>
    <row r="323" spans="1:36" s="22" customFormat="1">
      <c r="A323" s="597">
        <f t="shared" si="4"/>
        <v>288170.23714645253</v>
      </c>
      <c r="B323" s="607">
        <v>1.8133330529676434E-2</v>
      </c>
      <c r="C323" s="606">
        <v>1.0000000000000001E+50</v>
      </c>
      <c r="D323" s="607">
        <v>12.551340776507926</v>
      </c>
      <c r="E323" s="610">
        <v>1.0000000000000001E+50</v>
      </c>
      <c r="F323" s="611">
        <v>1.0000000000000001E+50</v>
      </c>
      <c r="G323" s="610">
        <v>1.0000000000000001E+50</v>
      </c>
      <c r="H323" s="610">
        <v>1.0000000000000001E+50</v>
      </c>
      <c r="I323" s="610">
        <v>2.7603815373540721</v>
      </c>
      <c r="J323" s="610">
        <v>1.0000000000000001E+50</v>
      </c>
      <c r="K323" s="610">
        <v>1.0000000000000001E+50</v>
      </c>
      <c r="L323" s="611">
        <v>0.27505401151774633</v>
      </c>
      <c r="M323" s="610">
        <v>1.0000000000000001E+50</v>
      </c>
      <c r="N323" s="611">
        <v>1.0000000000000001E+50</v>
      </c>
      <c r="O323" s="610">
        <v>1.0000000000000001E+50</v>
      </c>
      <c r="P323" s="610">
        <v>1.0000000000000001E+50</v>
      </c>
      <c r="Q323" s="610">
        <v>1.0000000000000001E+50</v>
      </c>
      <c r="R323" s="610">
        <v>1.0000000000000001E+50</v>
      </c>
      <c r="S323" s="610">
        <v>1.0000000000000001E+50</v>
      </c>
      <c r="T323" s="610">
        <v>1.0000000000000001E+50</v>
      </c>
      <c r="U323" s="610">
        <v>1.0000000000000001E+50</v>
      </c>
      <c r="V323" s="610">
        <v>3.0009856005813823E-2</v>
      </c>
      <c r="W323" s="610">
        <v>1.0000000000000001E+50</v>
      </c>
      <c r="X323" s="610">
        <v>1.0000000000000001E+50</v>
      </c>
      <c r="Y323" s="610">
        <v>1.0000000000000001E+50</v>
      </c>
      <c r="Z323" s="610">
        <v>1.0000000000000001E+50</v>
      </c>
      <c r="AA323" s="626">
        <v>1.0000000000000001E+50</v>
      </c>
      <c r="AB323" s="610">
        <v>217.10344226635735</v>
      </c>
      <c r="AC323" s="626">
        <v>5.0073704653362885E-4</v>
      </c>
      <c r="AD323" s="626">
        <v>8.9021369567871098E-4</v>
      </c>
      <c r="AE323" s="620">
        <v>1.3904789496514793E-3</v>
      </c>
      <c r="AF323" s="627">
        <v>1.6638007003889833E-2</v>
      </c>
      <c r="AG323" s="601">
        <f>Decap_Selection!$E$23</f>
        <v>0.08</v>
      </c>
      <c r="AH323" s="602"/>
      <c r="AI323" s="602"/>
      <c r="AJ323" s="602"/>
    </row>
    <row r="324" spans="1:36" s="22" customFormat="1">
      <c r="A324" s="597">
        <f t="shared" si="4"/>
        <v>293933.64188938157</v>
      </c>
      <c r="B324" s="607">
        <v>1.8494904979828222E-2</v>
      </c>
      <c r="C324" s="606">
        <v>1.0000000000000001E+50</v>
      </c>
      <c r="D324" s="607">
        <v>12.305189099662524</v>
      </c>
      <c r="E324" s="610">
        <v>1.0000000000000001E+50</v>
      </c>
      <c r="F324" s="611">
        <v>1.0000000000000001E+50</v>
      </c>
      <c r="G324" s="610">
        <v>1.0000000000000001E+50</v>
      </c>
      <c r="H324" s="610">
        <v>1.0000000000000001E+50</v>
      </c>
      <c r="I324" s="610">
        <v>2.7062099007916247</v>
      </c>
      <c r="J324" s="610">
        <v>1.0000000000000001E+50</v>
      </c>
      <c r="K324" s="610">
        <v>1.0000000000000001E+50</v>
      </c>
      <c r="L324" s="611">
        <v>0.26961718788862188</v>
      </c>
      <c r="M324" s="610">
        <v>1.0000000000000001E+50</v>
      </c>
      <c r="N324" s="611">
        <v>1.0000000000000001E+50</v>
      </c>
      <c r="O324" s="610">
        <v>1.0000000000000001E+50</v>
      </c>
      <c r="P324" s="610">
        <v>1.0000000000000001E+50</v>
      </c>
      <c r="Q324" s="610">
        <v>1.0000000000000001E+50</v>
      </c>
      <c r="R324" s="610">
        <v>1.0000000000000001E+50</v>
      </c>
      <c r="S324" s="610">
        <v>1.0000000000000001E+50</v>
      </c>
      <c r="T324" s="610">
        <v>1.0000000000000001E+50</v>
      </c>
      <c r="U324" s="610">
        <v>1.0000000000000001E+50</v>
      </c>
      <c r="V324" s="610">
        <v>3.0013312379939726E-2</v>
      </c>
      <c r="W324" s="610">
        <v>1.0000000000000001E+50</v>
      </c>
      <c r="X324" s="610">
        <v>1.0000000000000001E+50</v>
      </c>
      <c r="Y324" s="610">
        <v>1.0000000000000001E+50</v>
      </c>
      <c r="Z324" s="610">
        <v>1.0000000000000001E+50</v>
      </c>
      <c r="AA324" s="626">
        <v>1.0000000000000001E+50</v>
      </c>
      <c r="AB324" s="610">
        <v>212.84651202646143</v>
      </c>
      <c r="AC324" s="626">
        <v>5.007668004151024E-4</v>
      </c>
      <c r="AD324" s="626">
        <v>8.9021369567871098E-4</v>
      </c>
      <c r="AE324" s="620">
        <v>1.390489664848552E-3</v>
      </c>
      <c r="AF324" s="627">
        <v>1.6873322714946754E-2</v>
      </c>
      <c r="AG324" s="601">
        <f>Decap_Selection!$E$23</f>
        <v>0.08</v>
      </c>
      <c r="AH324" s="602"/>
      <c r="AI324" s="602"/>
      <c r="AJ324" s="602"/>
    </row>
    <row r="325" spans="1:36" s="22" customFormat="1">
      <c r="A325" s="597">
        <f t="shared" si="4"/>
        <v>299812.31472716923</v>
      </c>
      <c r="B325" s="607">
        <v>1.8863732271888162E-2</v>
      </c>
      <c r="C325" s="606">
        <v>1.0000000000000001E+50</v>
      </c>
      <c r="D325" s="607">
        <v>12.063862987185143</v>
      </c>
      <c r="E325" s="610">
        <v>1.0000000000000001E+50</v>
      </c>
      <c r="F325" s="611">
        <v>1.0000000000000001E+50</v>
      </c>
      <c r="G325" s="610">
        <v>1.0000000000000001E+50</v>
      </c>
      <c r="H325" s="610">
        <v>1.0000000000000001E+50</v>
      </c>
      <c r="I325" s="610">
        <v>2.6530995230990606</v>
      </c>
      <c r="J325" s="610">
        <v>1.0000000000000001E+50</v>
      </c>
      <c r="K325" s="610">
        <v>1.0000000000000001E+50</v>
      </c>
      <c r="L325" s="611">
        <v>0.26428609835499167</v>
      </c>
      <c r="M325" s="610">
        <v>1.0000000000000001E+50</v>
      </c>
      <c r="N325" s="611">
        <v>1.0000000000000001E+50</v>
      </c>
      <c r="O325" s="610">
        <v>1.0000000000000001E+50</v>
      </c>
      <c r="P325" s="610">
        <v>1.0000000000000001E+50</v>
      </c>
      <c r="Q325" s="610">
        <v>1.0000000000000001E+50</v>
      </c>
      <c r="R325" s="610">
        <v>1.0000000000000001E+50</v>
      </c>
      <c r="S325" s="610">
        <v>1.0000000000000001E+50</v>
      </c>
      <c r="T325" s="610">
        <v>1.0000000000000001E+50</v>
      </c>
      <c r="U325" s="610">
        <v>1.0000000000000001E+50</v>
      </c>
      <c r="V325" s="610">
        <v>3.0017298797641319E-2</v>
      </c>
      <c r="W325" s="610">
        <v>1.0000000000000001E+50</v>
      </c>
      <c r="X325" s="610">
        <v>1.0000000000000001E+50</v>
      </c>
      <c r="Y325" s="610">
        <v>1.0000000000000001E+50</v>
      </c>
      <c r="Z325" s="610">
        <v>1.0000000000000001E+50</v>
      </c>
      <c r="AA325" s="626">
        <v>1.0000000000000001E+50</v>
      </c>
      <c r="AB325" s="610">
        <v>208.67305100696805</v>
      </c>
      <c r="AC325" s="626">
        <v>5.0079775447705167E-4</v>
      </c>
      <c r="AD325" s="626">
        <v>8.9021369567871098E-4</v>
      </c>
      <c r="AE325" s="620">
        <v>1.390500812851944E-3</v>
      </c>
      <c r="AF325" s="627">
        <v>1.7109651481506605E-2</v>
      </c>
      <c r="AG325" s="601">
        <f>Decap_Selection!$E$23</f>
        <v>0.08</v>
      </c>
      <c r="AH325" s="602"/>
      <c r="AI325" s="602"/>
      <c r="AJ325" s="602"/>
    </row>
    <row r="326" spans="1:36" s="22" customFormat="1">
      <c r="A326" s="597">
        <f t="shared" si="4"/>
        <v>305808.56102171261</v>
      </c>
      <c r="B326" s="607">
        <v>1.9239957047576382E-2</v>
      </c>
      <c r="C326" s="606">
        <v>1.0000000000000001E+50</v>
      </c>
      <c r="D326" s="607">
        <v>11.827267801385547</v>
      </c>
      <c r="E326" s="610">
        <v>1.0000000000000001E+50</v>
      </c>
      <c r="F326" s="611">
        <v>1.0000000000000001E+50</v>
      </c>
      <c r="G326" s="610">
        <v>1.0000000000000001E+50</v>
      </c>
      <c r="H326" s="610">
        <v>1.0000000000000001E+50</v>
      </c>
      <c r="I326" s="610">
        <v>2.6010295766825093</v>
      </c>
      <c r="J326" s="610">
        <v>1.0000000000000001E+50</v>
      </c>
      <c r="K326" s="610">
        <v>1.0000000000000001E+50</v>
      </c>
      <c r="L326" s="611">
        <v>0.25905865240865894</v>
      </c>
      <c r="M326" s="610">
        <v>1.0000000000000001E+50</v>
      </c>
      <c r="N326" s="611">
        <v>1.0000000000000001E+50</v>
      </c>
      <c r="O326" s="610">
        <v>1.0000000000000001E+50</v>
      </c>
      <c r="P326" s="610">
        <v>1.0000000000000001E+50</v>
      </c>
      <c r="Q326" s="610">
        <v>1.0000000000000001E+50</v>
      </c>
      <c r="R326" s="610">
        <v>1.0000000000000001E+50</v>
      </c>
      <c r="S326" s="610">
        <v>1.0000000000000001E+50</v>
      </c>
      <c r="T326" s="610">
        <v>1.0000000000000001E+50</v>
      </c>
      <c r="U326" s="610">
        <v>1.0000000000000001E+50</v>
      </c>
      <c r="V326" s="610">
        <v>3.0021821300235289E-2</v>
      </c>
      <c r="W326" s="610">
        <v>1.0000000000000001E+50</v>
      </c>
      <c r="X326" s="610">
        <v>1.0000000000000001E+50</v>
      </c>
      <c r="Y326" s="610">
        <v>1.0000000000000001E+50</v>
      </c>
      <c r="Z326" s="610">
        <v>1.0000000000000001E+50</v>
      </c>
      <c r="AA326" s="626">
        <v>1.0000000000000001E+50</v>
      </c>
      <c r="AB326" s="610">
        <v>204.58142255649699</v>
      </c>
      <c r="AC326" s="626">
        <v>5.0082995705247432E-4</v>
      </c>
      <c r="AD326" s="626">
        <v>8.9021369567871098E-4</v>
      </c>
      <c r="AE326" s="620">
        <v>1.3905124111398082E-3</v>
      </c>
      <c r="AF326" s="627">
        <v>1.7346906621287517E-2</v>
      </c>
      <c r="AG326" s="601">
        <f>Decap_Selection!$E$23</f>
        <v>0.08</v>
      </c>
      <c r="AH326" s="602"/>
      <c r="AI326" s="602"/>
      <c r="AJ326" s="602"/>
    </row>
    <row r="327" spans="1:36" s="22" customFormat="1">
      <c r="A327" s="597">
        <f t="shared" si="4"/>
        <v>311924.73224214686</v>
      </c>
      <c r="B327" s="607">
        <v>1.9623726849382215E-2</v>
      </c>
      <c r="C327" s="606">
        <v>1.0000000000000001E+50</v>
      </c>
      <c r="D327" s="607">
        <v>11.595310759838931</v>
      </c>
      <c r="E327" s="610">
        <v>1.0000000000000001E+50</v>
      </c>
      <c r="F327" s="611">
        <v>1.0000000000000001E+50</v>
      </c>
      <c r="G327" s="610">
        <v>1.0000000000000001E+50</v>
      </c>
      <c r="H327" s="610">
        <v>1.0000000000000001E+50</v>
      </c>
      <c r="I327" s="610">
        <v>2.5499796419606842</v>
      </c>
      <c r="J327" s="610">
        <v>1.0000000000000001E+50</v>
      </c>
      <c r="K327" s="610">
        <v>1.0000000000000001E+50</v>
      </c>
      <c r="L327" s="611">
        <v>0.25393280019312364</v>
      </c>
      <c r="M327" s="610">
        <v>1.0000000000000001E+50</v>
      </c>
      <c r="N327" s="611">
        <v>1.0000000000000001E+50</v>
      </c>
      <c r="O327" s="610">
        <v>1.0000000000000001E+50</v>
      </c>
      <c r="P327" s="610">
        <v>1.0000000000000001E+50</v>
      </c>
      <c r="Q327" s="610">
        <v>1.0000000000000001E+50</v>
      </c>
      <c r="R327" s="610">
        <v>1.0000000000000001E+50</v>
      </c>
      <c r="S327" s="610">
        <v>1.0000000000000001E+50</v>
      </c>
      <c r="T327" s="610">
        <v>1.0000000000000001E+50</v>
      </c>
      <c r="U327" s="610">
        <v>1.0000000000000001E+50</v>
      </c>
      <c r="V327" s="610">
        <v>3.0026886738581022E-2</v>
      </c>
      <c r="W327" s="610">
        <v>1.0000000000000001E+50</v>
      </c>
      <c r="X327" s="610">
        <v>1.0000000000000001E+50</v>
      </c>
      <c r="Y327" s="610">
        <v>1.0000000000000001E+50</v>
      </c>
      <c r="Z327" s="610">
        <v>1.0000000000000001E+50</v>
      </c>
      <c r="AA327" s="626">
        <v>1.0000000000000001E+50</v>
      </c>
      <c r="AB327" s="610">
        <v>200.57002211487159</v>
      </c>
      <c r="AC327" s="626">
        <v>5.0086345841434982E-4</v>
      </c>
      <c r="AD327" s="626">
        <v>8.9021369567871098E-4</v>
      </c>
      <c r="AE327" s="620">
        <v>1.3905244778958199E-3</v>
      </c>
      <c r="AF327" s="627">
        <v>1.7585000533686397E-2</v>
      </c>
      <c r="AG327" s="601">
        <f>Decap_Selection!$E$23</f>
        <v>0.08</v>
      </c>
      <c r="AH327" s="602"/>
      <c r="AI327" s="602"/>
      <c r="AJ327" s="602"/>
    </row>
    <row r="328" spans="1:36" s="22" customFormat="1">
      <c r="A328" s="597">
        <f t="shared" si="4"/>
        <v>318163.22688698978</v>
      </c>
      <c r="B328" s="607">
        <v>2.0015192178435722E-2</v>
      </c>
      <c r="C328" s="606">
        <v>1.0000000000000001E+50</v>
      </c>
      <c r="D328" s="607">
        <v>11.367900899000622</v>
      </c>
      <c r="E328" s="610">
        <v>1.0000000000000001E+50</v>
      </c>
      <c r="F328" s="611">
        <v>1.0000000000000001E+50</v>
      </c>
      <c r="G328" s="610">
        <v>1.0000000000000001E+50</v>
      </c>
      <c r="H328" s="610">
        <v>1.0000000000000001E+50</v>
      </c>
      <c r="I328" s="610">
        <v>2.4999296993572253</v>
      </c>
      <c r="J328" s="610">
        <v>1.0000000000000001E+50</v>
      </c>
      <c r="K328" s="610">
        <v>1.0000000000000001E+50</v>
      </c>
      <c r="L328" s="611">
        <v>0.24890653170016655</v>
      </c>
      <c r="M328" s="610">
        <v>1.0000000000000001E+50</v>
      </c>
      <c r="N328" s="611">
        <v>1.0000000000000001E+50</v>
      </c>
      <c r="O328" s="610">
        <v>1.0000000000000001E+50</v>
      </c>
      <c r="P328" s="610">
        <v>1.0000000000000001E+50</v>
      </c>
      <c r="Q328" s="610">
        <v>1.0000000000000001E+50</v>
      </c>
      <c r="R328" s="610">
        <v>1.0000000000000001E+50</v>
      </c>
      <c r="S328" s="610">
        <v>1.0000000000000001E+50</v>
      </c>
      <c r="T328" s="610">
        <v>1.0000000000000001E+50</v>
      </c>
      <c r="U328" s="610">
        <v>1.0000000000000001E+50</v>
      </c>
      <c r="V328" s="610">
        <v>3.0032502782364891E-2</v>
      </c>
      <c r="W328" s="610">
        <v>1.0000000000000001E+50</v>
      </c>
      <c r="X328" s="610">
        <v>1.0000000000000001E+50</v>
      </c>
      <c r="Y328" s="610">
        <v>1.0000000000000001E+50</v>
      </c>
      <c r="Z328" s="610">
        <v>1.0000000000000001E+50</v>
      </c>
      <c r="AA328" s="626">
        <v>1.0000000000000001E+50</v>
      </c>
      <c r="AB328" s="610">
        <v>196.63727658387955</v>
      </c>
      <c r="AC328" s="626">
        <v>5.0089831085297579E-4</v>
      </c>
      <c r="AD328" s="626">
        <v>8.9021369567871098E-4</v>
      </c>
      <c r="AE328" s="620">
        <v>1.3905370320376313E-3</v>
      </c>
      <c r="AF328" s="627">
        <v>1.7823844960831083E-2</v>
      </c>
      <c r="AG328" s="601">
        <f>Decap_Selection!$E$23</f>
        <v>0.08</v>
      </c>
      <c r="AH328" s="602"/>
      <c r="AI328" s="602"/>
      <c r="AJ328" s="602"/>
    </row>
    <row r="329" spans="1:36" s="22" customFormat="1">
      <c r="A329" s="597">
        <f t="shared" si="4"/>
        <v>324526.49142472958</v>
      </c>
      <c r="B329" s="607">
        <v>2.0414506553538814E-2</v>
      </c>
      <c r="C329" s="606">
        <v>1.0000000000000001E+50</v>
      </c>
      <c r="D329" s="607">
        <v>11.144949038534163</v>
      </c>
      <c r="E329" s="610">
        <v>1.0000000000000001E+50</v>
      </c>
      <c r="F329" s="611">
        <v>1.0000000000000001E+50</v>
      </c>
      <c r="G329" s="610">
        <v>1.0000000000000001E+50</v>
      </c>
      <c r="H329" s="610">
        <v>1.0000000000000001E+50</v>
      </c>
      <c r="I329" s="610">
        <v>2.4508601214499048</v>
      </c>
      <c r="J329" s="610">
        <v>1.0000000000000001E+50</v>
      </c>
      <c r="K329" s="610">
        <v>1.0000000000000001E+50</v>
      </c>
      <c r="L329" s="611">
        <v>0.24397787598208756</v>
      </c>
      <c r="M329" s="610">
        <v>1.0000000000000001E+50</v>
      </c>
      <c r="N329" s="611">
        <v>1.0000000000000001E+50</v>
      </c>
      <c r="O329" s="610">
        <v>1.0000000000000001E+50</v>
      </c>
      <c r="P329" s="610">
        <v>1.0000000000000001E+50</v>
      </c>
      <c r="Q329" s="610">
        <v>1.0000000000000001E+50</v>
      </c>
      <c r="R329" s="610">
        <v>1.0000000000000001E+50</v>
      </c>
      <c r="S329" s="610">
        <v>1.0000000000000001E+50</v>
      </c>
      <c r="T329" s="610">
        <v>1.0000000000000001E+50</v>
      </c>
      <c r="U329" s="610">
        <v>1.0000000000000001E+50</v>
      </c>
      <c r="V329" s="610">
        <v>3.0038677930473167E-2</v>
      </c>
      <c r="W329" s="610">
        <v>1.0000000000000001E+50</v>
      </c>
      <c r="X329" s="610">
        <v>1.0000000000000001E+50</v>
      </c>
      <c r="Y329" s="610">
        <v>1.0000000000000001E+50</v>
      </c>
      <c r="Z329" s="610">
        <v>1.0000000000000001E+50</v>
      </c>
      <c r="AA329" s="626">
        <v>1.0000000000000001E+50</v>
      </c>
      <c r="AB329" s="610">
        <v>192.78164371037138</v>
      </c>
      <c r="AC329" s="626">
        <v>5.0093456875634473E-4</v>
      </c>
      <c r="AD329" s="626">
        <v>8.9021369567871098E-4</v>
      </c>
      <c r="AE329" s="620">
        <v>1.3905500932464693E-3</v>
      </c>
      <c r="AF329" s="627">
        <v>1.8063351262468431E-2</v>
      </c>
      <c r="AG329" s="601">
        <f>Decap_Selection!$E$23</f>
        <v>0.08</v>
      </c>
      <c r="AH329" s="602"/>
      <c r="AI329" s="602"/>
      <c r="AJ329" s="602"/>
    </row>
    <row r="330" spans="1:36" s="22" customFormat="1">
      <c r="A330" s="597">
        <f t="shared" si="4"/>
        <v>331017.02125322417</v>
      </c>
      <c r="B330" s="607">
        <v>2.0821826571379085E-2</v>
      </c>
      <c r="C330" s="606">
        <v>1.0000000000000001E+50</v>
      </c>
      <c r="D330" s="607">
        <v>10.926367746338588</v>
      </c>
      <c r="E330" s="610">
        <v>1.0000000000000001E+50</v>
      </c>
      <c r="F330" s="611">
        <v>1.0000000000000001E+50</v>
      </c>
      <c r="G330" s="610">
        <v>1.0000000000000001E+50</v>
      </c>
      <c r="H330" s="610">
        <v>1.0000000000000001E+50</v>
      </c>
      <c r="I330" s="610">
        <v>2.4027516652736218</v>
      </c>
      <c r="J330" s="610">
        <v>1.0000000000000001E+50</v>
      </c>
      <c r="K330" s="610">
        <v>1.0000000000000001E+50</v>
      </c>
      <c r="L330" s="611">
        <v>0.23914490037929323</v>
      </c>
      <c r="M330" s="610">
        <v>1.0000000000000001E+50</v>
      </c>
      <c r="N330" s="611">
        <v>1.0000000000000001E+50</v>
      </c>
      <c r="O330" s="610">
        <v>1.0000000000000001E+50</v>
      </c>
      <c r="P330" s="610">
        <v>1.0000000000000001E+50</v>
      </c>
      <c r="Q330" s="610">
        <v>1.0000000000000001E+50</v>
      </c>
      <c r="R330" s="610">
        <v>1.0000000000000001E+50</v>
      </c>
      <c r="S330" s="610">
        <v>1.0000000000000001E+50</v>
      </c>
      <c r="T330" s="610">
        <v>1.0000000000000001E+50</v>
      </c>
      <c r="U330" s="610">
        <v>1.0000000000000001E+50</v>
      </c>
      <c r="V330" s="610">
        <v>3.0045421522460709E-2</v>
      </c>
      <c r="W330" s="610">
        <v>1.0000000000000001E+50</v>
      </c>
      <c r="X330" s="610">
        <v>1.0000000000000001E+50</v>
      </c>
      <c r="Y330" s="610">
        <v>1.0000000000000001E+50</v>
      </c>
      <c r="Z330" s="610">
        <v>1.0000000000000001E+50</v>
      </c>
      <c r="AA330" s="626">
        <v>1.0000000000000001E+50</v>
      </c>
      <c r="AB330" s="610">
        <v>189.0016114814554</v>
      </c>
      <c r="AC330" s="626">
        <v>5.0097228869367544E-4</v>
      </c>
      <c r="AD330" s="626">
        <v>8.9021369567871098E-4</v>
      </c>
      <c r="AE330" s="620">
        <v>1.3905636819979295E-3</v>
      </c>
      <c r="AF330" s="627">
        <v>1.8303430703839867E-2</v>
      </c>
      <c r="AG330" s="601">
        <f>Decap_Selection!$E$23</f>
        <v>0.08</v>
      </c>
      <c r="AH330" s="602"/>
      <c r="AI330" s="602"/>
      <c r="AJ330" s="602"/>
    </row>
    <row r="331" spans="1:36" s="22" customFormat="1">
      <c r="A331" s="597">
        <f t="shared" si="4"/>
        <v>337637.36167828867</v>
      </c>
      <c r="B331" s="607">
        <v>2.1237311967950159E-2</v>
      </c>
      <c r="C331" s="606">
        <v>1.0000000000000001E+50</v>
      </c>
      <c r="D331" s="607">
        <v>10.712071304261348</v>
      </c>
      <c r="E331" s="610">
        <v>1.0000000000000001E+50</v>
      </c>
      <c r="F331" s="611">
        <v>1.0000000000000001E+50</v>
      </c>
      <c r="G331" s="610">
        <v>1.0000000000000001E+50</v>
      </c>
      <c r="H331" s="610">
        <v>1.0000000000000001E+50</v>
      </c>
      <c r="I331" s="610">
        <v>2.3555854647741636</v>
      </c>
      <c r="J331" s="610">
        <v>1.0000000000000001E+50</v>
      </c>
      <c r="K331" s="610">
        <v>1.0000000000000001E+50</v>
      </c>
      <c r="L331" s="611">
        <v>0.23440570976293171</v>
      </c>
      <c r="M331" s="610">
        <v>1.0000000000000001E+50</v>
      </c>
      <c r="N331" s="611">
        <v>1.0000000000000001E+50</v>
      </c>
      <c r="O331" s="610">
        <v>1.0000000000000001E+50</v>
      </c>
      <c r="P331" s="610">
        <v>1.0000000000000001E+50</v>
      </c>
      <c r="Q331" s="610">
        <v>1.0000000000000001E+50</v>
      </c>
      <c r="R331" s="610">
        <v>1.0000000000000001E+50</v>
      </c>
      <c r="S331" s="610">
        <v>1.0000000000000001E+50</v>
      </c>
      <c r="T331" s="610">
        <v>1.0000000000000001E+50</v>
      </c>
      <c r="U331" s="610">
        <v>1.0000000000000001E+50</v>
      </c>
      <c r="V331" s="610">
        <v>3.0052743751122709E-2</v>
      </c>
      <c r="W331" s="610">
        <v>1.0000000000000001E+50</v>
      </c>
      <c r="X331" s="610">
        <v>1.0000000000000001E+50</v>
      </c>
      <c r="Y331" s="610">
        <v>1.0000000000000001E+50</v>
      </c>
      <c r="Z331" s="610">
        <v>1.0000000000000001E+50</v>
      </c>
      <c r="AA331" s="626">
        <v>1.0000000000000001E+50</v>
      </c>
      <c r="AB331" s="610">
        <v>185.29569753155187</v>
      </c>
      <c r="AC331" s="626">
        <v>5.0101152950222016E-4</v>
      </c>
      <c r="AD331" s="626">
        <v>8.9021369567871098E-4</v>
      </c>
      <c r="AE331" s="620">
        <v>1.3905778195940038E-3</v>
      </c>
      <c r="AF331" s="627">
        <v>1.8543994755570233E-2</v>
      </c>
      <c r="AG331" s="601">
        <f>Decap_Selection!$E$23</f>
        <v>0.08</v>
      </c>
      <c r="AH331" s="602"/>
      <c r="AI331" s="602"/>
      <c r="AJ331" s="602"/>
    </row>
    <row r="332" spans="1:36" s="22" customFormat="1">
      <c r="A332" s="597">
        <f t="shared" si="4"/>
        <v>344390.10891185445</v>
      </c>
      <c r="B332" s="607">
        <v>2.1661125681202497E-2</v>
      </c>
      <c r="C332" s="606">
        <v>1.0000000000000001E+50</v>
      </c>
      <c r="D332" s="607">
        <v>10.501975674483351</v>
      </c>
      <c r="E332" s="610">
        <v>1.0000000000000001E+50</v>
      </c>
      <c r="F332" s="611">
        <v>1.0000000000000001E+50</v>
      </c>
      <c r="G332" s="610">
        <v>1.0000000000000001E+50</v>
      </c>
      <c r="H332" s="610">
        <v>1.0000000000000001E+50</v>
      </c>
      <c r="I332" s="610">
        <v>2.30934302340978</v>
      </c>
      <c r="J332" s="610">
        <v>1.0000000000000001E+50</v>
      </c>
      <c r="K332" s="610">
        <v>1.0000000000000001E+50</v>
      </c>
      <c r="L332" s="611">
        <v>0.22975844579227986</v>
      </c>
      <c r="M332" s="610">
        <v>1.0000000000000001E+50</v>
      </c>
      <c r="N332" s="611">
        <v>1.0000000000000001E+50</v>
      </c>
      <c r="O332" s="610">
        <v>1.0000000000000001E+50</v>
      </c>
      <c r="P332" s="610">
        <v>1.0000000000000001E+50</v>
      </c>
      <c r="Q332" s="610">
        <v>1.0000000000000001E+50</v>
      </c>
      <c r="R332" s="610">
        <v>1.0000000000000001E+50</v>
      </c>
      <c r="S332" s="610">
        <v>1.0000000000000001E+50</v>
      </c>
      <c r="T332" s="610">
        <v>1.0000000000000001E+50</v>
      </c>
      <c r="U332" s="610">
        <v>1.0000000000000001E+50</v>
      </c>
      <c r="V332" s="610">
        <v>3.0060655676177699E-2</v>
      </c>
      <c r="W332" s="610">
        <v>1.0000000000000001E+50</v>
      </c>
      <c r="X332" s="610">
        <v>1.0000000000000001E+50</v>
      </c>
      <c r="Y332" s="610">
        <v>1.0000000000000001E+50</v>
      </c>
      <c r="Z332" s="610">
        <v>1.0000000000000001E+50</v>
      </c>
      <c r="AA332" s="626">
        <v>1.0000000000000001E+50</v>
      </c>
      <c r="AB332" s="610">
        <v>181.66244856107244</v>
      </c>
      <c r="AC332" s="626">
        <v>5.0105235237747159E-4</v>
      </c>
      <c r="AD332" s="626">
        <v>8.9021369567871098E-4</v>
      </c>
      <c r="AE332" s="620">
        <v>1.3905925281964009E-3</v>
      </c>
      <c r="AF332" s="627">
        <v>1.8784955404473603E-2</v>
      </c>
      <c r="AG332" s="601">
        <f>Decap_Selection!$E$23</f>
        <v>0.08</v>
      </c>
      <c r="AH332" s="602"/>
      <c r="AI332" s="602"/>
      <c r="AJ332" s="602"/>
    </row>
    <row r="333" spans="1:36" s="22" customFormat="1">
      <c r="A333" s="597">
        <f t="shared" si="4"/>
        <v>351277.91109009157</v>
      </c>
      <c r="B333" s="607">
        <v>2.2093433914949369E-2</v>
      </c>
      <c r="C333" s="606">
        <v>1.0000000000000001E+50</v>
      </c>
      <c r="D333" s="607">
        <v>10.29599846656296</v>
      </c>
      <c r="E333" s="610">
        <v>1.0000000000000001E+50</v>
      </c>
      <c r="F333" s="611">
        <v>1.0000000000000001E+50</v>
      </c>
      <c r="G333" s="610">
        <v>1.0000000000000001E+50</v>
      </c>
      <c r="H333" s="610">
        <v>1.0000000000000001E+50</v>
      </c>
      <c r="I333" s="610">
        <v>2.2640062068976632</v>
      </c>
      <c r="J333" s="610">
        <v>1.0000000000000001E+50</v>
      </c>
      <c r="K333" s="610">
        <v>1.0000000000000001E+50</v>
      </c>
      <c r="L333" s="611">
        <v>0.2252012861865943</v>
      </c>
      <c r="M333" s="610">
        <v>1.0000000000000001E+50</v>
      </c>
      <c r="N333" s="611">
        <v>1.0000000000000001E+50</v>
      </c>
      <c r="O333" s="610">
        <v>1.0000000000000001E+50</v>
      </c>
      <c r="P333" s="610">
        <v>1.0000000000000001E+50</v>
      </c>
      <c r="Q333" s="610">
        <v>1.0000000000000001E+50</v>
      </c>
      <c r="R333" s="610">
        <v>1.0000000000000001E+50</v>
      </c>
      <c r="S333" s="610">
        <v>1.0000000000000001E+50</v>
      </c>
      <c r="T333" s="610">
        <v>1.0000000000000001E+50</v>
      </c>
      <c r="U333" s="610">
        <v>1.0000000000000001E+50</v>
      </c>
      <c r="V333" s="610">
        <v>3.0069169239070291E-2</v>
      </c>
      <c r="W333" s="610">
        <v>1.0000000000000001E+50</v>
      </c>
      <c r="X333" s="610">
        <v>1.0000000000000001E+50</v>
      </c>
      <c r="Y333" s="610">
        <v>1.0000000000000001E+50</v>
      </c>
      <c r="Z333" s="610">
        <v>1.0000000000000001E+50</v>
      </c>
      <c r="AA333" s="626">
        <v>1.0000000000000001E+50</v>
      </c>
      <c r="AB333" s="610">
        <v>178.10043976649936</v>
      </c>
      <c r="AC333" s="626">
        <v>5.0109482096689743E-4</v>
      </c>
      <c r="AD333" s="626">
        <v>8.9021369567871098E-4</v>
      </c>
      <c r="AE333" s="620">
        <v>1.3906078308612054E-3</v>
      </c>
      <c r="AF333" s="627">
        <v>1.902622547406279E-2</v>
      </c>
      <c r="AG333" s="601">
        <f>Decap_Selection!$E$23</f>
        <v>0.08</v>
      </c>
      <c r="AH333" s="602"/>
      <c r="AI333" s="602"/>
      <c r="AJ333" s="602"/>
    </row>
    <row r="334" spans="1:36" s="22" customFormat="1">
      <c r="A334" s="597">
        <f t="shared" si="4"/>
        <v>358303.46931189339</v>
      </c>
      <c r="B334" s="607">
        <v>2.253440620405308E-2</v>
      </c>
      <c r="C334" s="606">
        <v>1.0000000000000001E+50</v>
      </c>
      <c r="D334" s="607">
        <v>10.094058905126021</v>
      </c>
      <c r="E334" s="610">
        <v>1.0000000000000001E+50</v>
      </c>
      <c r="F334" s="611">
        <v>1.0000000000000001E+50</v>
      </c>
      <c r="G334" s="610">
        <v>1.0000000000000001E+50</v>
      </c>
      <c r="H334" s="610">
        <v>1.0000000000000001E+50</v>
      </c>
      <c r="I334" s="610">
        <v>2.2195572361024904</v>
      </c>
      <c r="J334" s="610">
        <v>1.0000000000000001E+50</v>
      </c>
      <c r="K334" s="610">
        <v>1.0000000000000001E+50</v>
      </c>
      <c r="L334" s="611">
        <v>0.22073244401114309</v>
      </c>
      <c r="M334" s="610">
        <v>1.0000000000000001E+50</v>
      </c>
      <c r="N334" s="611">
        <v>1.0000000000000001E+50</v>
      </c>
      <c r="O334" s="610">
        <v>1.0000000000000001E+50</v>
      </c>
      <c r="P334" s="610">
        <v>1.0000000000000001E+50</v>
      </c>
      <c r="Q334" s="610">
        <v>1.0000000000000001E+50</v>
      </c>
      <c r="R334" s="610">
        <v>1.0000000000000001E+50</v>
      </c>
      <c r="S334" s="610">
        <v>1.0000000000000001E+50</v>
      </c>
      <c r="T334" s="610">
        <v>1.0000000000000001E+50</v>
      </c>
      <c r="U334" s="610">
        <v>1.0000000000000001E+50</v>
      </c>
      <c r="V334" s="610">
        <v>3.0078297278902769E-2</v>
      </c>
      <c r="W334" s="610">
        <v>1.0000000000000001E+50</v>
      </c>
      <c r="X334" s="610">
        <v>1.0000000000000001E+50</v>
      </c>
      <c r="Y334" s="610">
        <v>1.0000000000000001E+50</v>
      </c>
      <c r="Z334" s="610">
        <v>1.0000000000000001E+50</v>
      </c>
      <c r="AA334" s="626">
        <v>1.0000000000000001E+50</v>
      </c>
      <c r="AB334" s="610">
        <v>174.60827428163856</v>
      </c>
      <c r="AC334" s="626">
        <v>5.0113900146733824E-4</v>
      </c>
      <c r="AD334" s="626">
        <v>8.9021369567871098E-4</v>
      </c>
      <c r="AE334" s="620">
        <v>1.3906237515749328E-3</v>
      </c>
      <c r="AF334" s="627">
        <v>1.9267718953438869E-2</v>
      </c>
      <c r="AG334" s="601">
        <f>Decap_Selection!$E$23</f>
        <v>0.08</v>
      </c>
      <c r="AH334" s="602"/>
      <c r="AI334" s="602"/>
      <c r="AJ334" s="602"/>
    </row>
    <row r="335" spans="1:36" s="22" customFormat="1">
      <c r="A335" s="597">
        <f t="shared" si="4"/>
        <v>365469.53869813128</v>
      </c>
      <c r="B335" s="607">
        <v>2.2984215480916999E-2</v>
      </c>
      <c r="C335" s="606">
        <v>1.0000000000000001E+50</v>
      </c>
      <c r="D335" s="607">
        <v>9.8960777981892374</v>
      </c>
      <c r="E335" s="610">
        <v>1.0000000000000001E+50</v>
      </c>
      <c r="F335" s="611">
        <v>1.0000000000000001E+50</v>
      </c>
      <c r="G335" s="610">
        <v>1.0000000000000001E+50</v>
      </c>
      <c r="H335" s="610">
        <v>1.0000000000000001E+50</v>
      </c>
      <c r="I335" s="610">
        <v>2.1759786800642473</v>
      </c>
      <c r="J335" s="610">
        <v>1.0000000000000001E+50</v>
      </c>
      <c r="K335" s="610">
        <v>1.0000000000000001E+50</v>
      </c>
      <c r="L335" s="611">
        <v>0.21635016697714046</v>
      </c>
      <c r="M335" s="610">
        <v>1.0000000000000001E+50</v>
      </c>
      <c r="N335" s="611">
        <v>1.0000000000000001E+50</v>
      </c>
      <c r="O335" s="610">
        <v>1.0000000000000001E+50</v>
      </c>
      <c r="P335" s="610">
        <v>1.0000000000000001E+50</v>
      </c>
      <c r="Q335" s="610">
        <v>1.0000000000000001E+50</v>
      </c>
      <c r="R335" s="610">
        <v>1.0000000000000001E+50</v>
      </c>
      <c r="S335" s="610">
        <v>1.0000000000000001E+50</v>
      </c>
      <c r="T335" s="610">
        <v>1.0000000000000001E+50</v>
      </c>
      <c r="U335" s="610">
        <v>1.0000000000000001E+50</v>
      </c>
      <c r="V335" s="610">
        <v>3.0088053549504876E-2</v>
      </c>
      <c r="W335" s="610">
        <v>1.0000000000000001E+50</v>
      </c>
      <c r="X335" s="610">
        <v>1.0000000000000001E+50</v>
      </c>
      <c r="Y335" s="610">
        <v>1.0000000000000001E+50</v>
      </c>
      <c r="Z335" s="610">
        <v>1.0000000000000001E+50</v>
      </c>
      <c r="AA335" s="626">
        <v>1.0000000000000001E+50</v>
      </c>
      <c r="AB335" s="610">
        <v>171.18458262982941</v>
      </c>
      <c r="AC335" s="626">
        <v>5.0118496272620226E-4</v>
      </c>
      <c r="AD335" s="626">
        <v>8.9021369567871098E-4</v>
      </c>
      <c r="AE335" s="620">
        <v>1.3906403152920328E-3</v>
      </c>
      <c r="AF335" s="627">
        <v>1.9509351333134802E-2</v>
      </c>
      <c r="AG335" s="601">
        <f>Decap_Selection!$E$23</f>
        <v>0.08</v>
      </c>
      <c r="AH335" s="602"/>
      <c r="AI335" s="602"/>
      <c r="AJ335" s="602"/>
    </row>
    <row r="336" spans="1:36" s="22" customFormat="1">
      <c r="A336" s="597">
        <f t="shared" si="4"/>
        <v>372778.92947209394</v>
      </c>
      <c r="B336" s="607">
        <v>2.3443038143309471E-2</v>
      </c>
      <c r="C336" s="606">
        <v>1.0000000000000001E+50</v>
      </c>
      <c r="D336" s="607">
        <v>9.7019775061045248</v>
      </c>
      <c r="E336" s="610">
        <v>1.0000000000000001E+50</v>
      </c>
      <c r="F336" s="611">
        <v>1.0000000000000001E+50</v>
      </c>
      <c r="G336" s="610">
        <v>1.0000000000000001E+50</v>
      </c>
      <c r="H336" s="610">
        <v>1.0000000000000001E+50</v>
      </c>
      <c r="I336" s="610">
        <v>2.1332534491625879</v>
      </c>
      <c r="J336" s="610">
        <v>1.0000000000000001E+50</v>
      </c>
      <c r="K336" s="610">
        <v>1.0000000000000001E+50</v>
      </c>
      <c r="L336" s="611">
        <v>0.21205273675531286</v>
      </c>
      <c r="M336" s="610">
        <v>1.0000000000000001E+50</v>
      </c>
      <c r="N336" s="611">
        <v>1.0000000000000001E+50</v>
      </c>
      <c r="O336" s="610">
        <v>1.0000000000000001E+50</v>
      </c>
      <c r="P336" s="610">
        <v>1.0000000000000001E+50</v>
      </c>
      <c r="Q336" s="610">
        <v>1.0000000000000001E+50</v>
      </c>
      <c r="R336" s="610">
        <v>1.0000000000000001E+50</v>
      </c>
      <c r="S336" s="610">
        <v>1.0000000000000001E+50</v>
      </c>
      <c r="T336" s="610">
        <v>1.0000000000000001E+50</v>
      </c>
      <c r="U336" s="610">
        <v>1.0000000000000001E+50</v>
      </c>
      <c r="V336" s="610">
        <v>3.0098452737651701E-2</v>
      </c>
      <c r="W336" s="610">
        <v>1.0000000000000001E+50</v>
      </c>
      <c r="X336" s="610">
        <v>1.0000000000000001E+50</v>
      </c>
      <c r="Y336" s="610">
        <v>1.0000000000000001E+50</v>
      </c>
      <c r="Z336" s="610">
        <v>1.0000000000000001E+50</v>
      </c>
      <c r="AA336" s="626">
        <v>1.0000000000000001E+50</v>
      </c>
      <c r="AB336" s="610">
        <v>167.82802218689469</v>
      </c>
      <c r="AC336" s="626">
        <v>5.0123277634660376E-4</v>
      </c>
      <c r="AD336" s="626">
        <v>8.9021369567871098E-4</v>
      </c>
      <c r="AE336" s="620">
        <v>1.3906575479739015E-3</v>
      </c>
      <c r="AF336" s="627">
        <v>1.9751039946394357E-2</v>
      </c>
      <c r="AG336" s="601">
        <f>Decap_Selection!$E$23</f>
        <v>0.08</v>
      </c>
      <c r="AH336" s="602"/>
      <c r="AI336" s="602"/>
      <c r="AJ336" s="602"/>
    </row>
    <row r="337" spans="1:36" s="22" customFormat="1">
      <c r="A337" s="597">
        <f t="shared" si="4"/>
        <v>380234.50806153583</v>
      </c>
      <c r="B337" s="607">
        <v>2.3911054123546393E-2</v>
      </c>
      <c r="C337" s="606">
        <v>1.0000000000000001E+50</v>
      </c>
      <c r="D337" s="607">
        <v>9.5116819111120723</v>
      </c>
      <c r="E337" s="610">
        <v>1.0000000000000001E+50</v>
      </c>
      <c r="F337" s="611">
        <v>1.0000000000000001E+50</v>
      </c>
      <c r="G337" s="610">
        <v>1.0000000000000001E+50</v>
      </c>
      <c r="H337" s="610">
        <v>1.0000000000000001E+50</v>
      </c>
      <c r="I337" s="610">
        <v>2.0913647884150537</v>
      </c>
      <c r="J337" s="610">
        <v>1.0000000000000001E+50</v>
      </c>
      <c r="K337" s="610">
        <v>1.0000000000000001E+50</v>
      </c>
      <c r="L337" s="611">
        <v>0.20783846830283073</v>
      </c>
      <c r="M337" s="610">
        <v>1.0000000000000001E+50</v>
      </c>
      <c r="N337" s="611">
        <v>1.0000000000000001E+50</v>
      </c>
      <c r="O337" s="610">
        <v>1.0000000000000001E+50</v>
      </c>
      <c r="P337" s="610">
        <v>1.0000000000000001E+50</v>
      </c>
      <c r="Q337" s="610">
        <v>1.0000000000000001E+50</v>
      </c>
      <c r="R337" s="610">
        <v>1.0000000000000001E+50</v>
      </c>
      <c r="S337" s="610">
        <v>1.0000000000000001E+50</v>
      </c>
      <c r="T337" s="610">
        <v>1.0000000000000001E+50</v>
      </c>
      <c r="U337" s="610">
        <v>1.0000000000000001E+50</v>
      </c>
      <c r="V337" s="610">
        <v>3.0109510482439563E-2</v>
      </c>
      <c r="W337" s="610">
        <v>1.0000000000000001E+50</v>
      </c>
      <c r="X337" s="610">
        <v>1.0000000000000001E+50</v>
      </c>
      <c r="Y337" s="610">
        <v>1.0000000000000001E+50</v>
      </c>
      <c r="Z337" s="610">
        <v>1.0000000000000001E+50</v>
      </c>
      <c r="AA337" s="626">
        <v>1.0000000000000001E+50</v>
      </c>
      <c r="AB337" s="610">
        <v>164.53727665462151</v>
      </c>
      <c r="AC337" s="626">
        <v>5.012825167965896E-4</v>
      </c>
      <c r="AD337" s="626">
        <v>8.9021369567871098E-4</v>
      </c>
      <c r="AE337" s="620">
        <v>1.3906754766294625E-3</v>
      </c>
      <c r="AF337" s="627">
        <v>1.9992704314285618E-2</v>
      </c>
      <c r="AG337" s="601">
        <f>Decap_Selection!$E$23</f>
        <v>0.08</v>
      </c>
      <c r="AH337" s="602"/>
      <c r="AI337" s="602"/>
      <c r="AJ337" s="602"/>
    </row>
    <row r="338" spans="1:36" s="22" customFormat="1">
      <c r="A338" s="597">
        <f t="shared" si="4"/>
        <v>387839.19822276657</v>
      </c>
      <c r="B338" s="607">
        <v>2.4388446959059354E-2</v>
      </c>
      <c r="C338" s="606">
        <v>1.0000000000000001E+50</v>
      </c>
      <c r="D338" s="607">
        <v>9.3251163874902527</v>
      </c>
      <c r="E338" s="610">
        <v>1.0000000000000001E+50</v>
      </c>
      <c r="F338" s="611">
        <v>1.0000000000000001E+50</v>
      </c>
      <c r="G338" s="610">
        <v>1.0000000000000001E+50</v>
      </c>
      <c r="H338" s="610">
        <v>1.0000000000000001E+50</v>
      </c>
      <c r="I338" s="610">
        <v>2.0502962709065309</v>
      </c>
      <c r="J338" s="610">
        <v>1.0000000000000001E+50</v>
      </c>
      <c r="K338" s="610">
        <v>1.0000000000000001E+50</v>
      </c>
      <c r="L338" s="611">
        <v>0.20370570920334405</v>
      </c>
      <c r="M338" s="610">
        <v>1.0000000000000001E+50</v>
      </c>
      <c r="N338" s="611">
        <v>1.0000000000000001E+50</v>
      </c>
      <c r="O338" s="610">
        <v>1.0000000000000001E+50</v>
      </c>
      <c r="P338" s="610">
        <v>1.0000000000000001E+50</v>
      </c>
      <c r="Q338" s="610">
        <v>1.0000000000000001E+50</v>
      </c>
      <c r="R338" s="610">
        <v>1.0000000000000001E+50</v>
      </c>
      <c r="S338" s="610">
        <v>1.0000000000000001E+50</v>
      </c>
      <c r="T338" s="610">
        <v>1.0000000000000001E+50</v>
      </c>
      <c r="U338" s="610">
        <v>1.0000000000000001E+50</v>
      </c>
      <c r="V338" s="610">
        <v>3.0121243395830409E-2</v>
      </c>
      <c r="W338" s="610">
        <v>1.0000000000000001E+50</v>
      </c>
      <c r="X338" s="610">
        <v>1.0000000000000001E+50</v>
      </c>
      <c r="Y338" s="610">
        <v>1.0000000000000001E+50</v>
      </c>
      <c r="Z338" s="610">
        <v>1.0000000000000001E+50</v>
      </c>
      <c r="AA338" s="626">
        <v>1.0000000000000001E+50</v>
      </c>
      <c r="AB338" s="610">
        <v>161.31105554456582</v>
      </c>
      <c r="AC338" s="626">
        <v>5.013342615226077E-4</v>
      </c>
      <c r="AD338" s="626">
        <v>8.9021369567871098E-4</v>
      </c>
      <c r="AE338" s="620">
        <v>1.390694129357379E-3</v>
      </c>
      <c r="AF338" s="627">
        <v>2.0234266492977843E-2</v>
      </c>
      <c r="AG338" s="601">
        <f>Decap_Selection!$E$23</f>
        <v>0.08</v>
      </c>
      <c r="AH338" s="602"/>
      <c r="AI338" s="602"/>
      <c r="AJ338" s="602"/>
    </row>
    <row r="339" spans="1:36" s="22" customFormat="1">
      <c r="A339" s="597">
        <f t="shared" si="4"/>
        <v>395595.98218722193</v>
      </c>
      <c r="B339" s="607">
        <v>2.4875403864377265E-2</v>
      </c>
      <c r="C339" s="606">
        <v>1.0000000000000001E+50</v>
      </c>
      <c r="D339" s="607">
        <v>9.1422077722906447</v>
      </c>
      <c r="E339" s="610">
        <v>1.0000000000000001E+50</v>
      </c>
      <c r="F339" s="611">
        <v>1.0000000000000001E+50</v>
      </c>
      <c r="G339" s="610">
        <v>1.0000000000000001E+50</v>
      </c>
      <c r="H339" s="610">
        <v>1.0000000000000001E+50</v>
      </c>
      <c r="I339" s="610">
        <v>2.010031791347362</v>
      </c>
      <c r="J339" s="610">
        <v>1.0000000000000001E+50</v>
      </c>
      <c r="K339" s="610">
        <v>1.0000000000000001E+50</v>
      </c>
      <c r="L339" s="611">
        <v>0.19965283901986786</v>
      </c>
      <c r="M339" s="610">
        <v>1.0000000000000001E+50</v>
      </c>
      <c r="N339" s="611">
        <v>1.0000000000000001E+50</v>
      </c>
      <c r="O339" s="610">
        <v>1.0000000000000001E+50</v>
      </c>
      <c r="P339" s="610">
        <v>1.0000000000000001E+50</v>
      </c>
      <c r="Q339" s="610">
        <v>1.0000000000000001E+50</v>
      </c>
      <c r="R339" s="610">
        <v>1.0000000000000001E+50</v>
      </c>
      <c r="S339" s="610">
        <v>1.0000000000000001E+50</v>
      </c>
      <c r="T339" s="610">
        <v>1.0000000000000001E+50</v>
      </c>
      <c r="U339" s="610">
        <v>1.0000000000000001E+50</v>
      </c>
      <c r="V339" s="610">
        <v>3.0133669084374981E-2</v>
      </c>
      <c r="W339" s="610">
        <v>1.0000000000000001E+50</v>
      </c>
      <c r="X339" s="610">
        <v>1.0000000000000001E+50</v>
      </c>
      <c r="Y339" s="610">
        <v>1.0000000000000001E+50</v>
      </c>
      <c r="Z339" s="610">
        <v>1.0000000000000001E+50</v>
      </c>
      <c r="AA339" s="626">
        <v>1.0000000000000001E+50</v>
      </c>
      <c r="AB339" s="610">
        <v>158.14809367197859</v>
      </c>
      <c r="AC339" s="626">
        <v>5.0138809106737442E-4</v>
      </c>
      <c r="AD339" s="626">
        <v>8.9021369567871098E-4</v>
      </c>
      <c r="AE339" s="620">
        <v>1.3907135353899613E-3</v>
      </c>
      <c r="AF339" s="627">
        <v>2.0475651421452905E-2</v>
      </c>
      <c r="AG339" s="601">
        <f>Decap_Selection!$E$23</f>
        <v>0.08</v>
      </c>
      <c r="AH339" s="602"/>
      <c r="AI339" s="602"/>
      <c r="AJ339" s="602"/>
    </row>
    <row r="340" spans="1:36" s="22" customFormat="1">
      <c r="A340" s="597">
        <f t="shared" si="4"/>
        <v>403507.90183096635</v>
      </c>
      <c r="B340" s="607">
        <v>2.5372115804549615E-2</v>
      </c>
      <c r="C340" s="606">
        <v>1.0000000000000001E+50</v>
      </c>
      <c r="D340" s="607">
        <v>8.9628843366466828</v>
      </c>
      <c r="E340" s="610">
        <v>1.0000000000000001E+50</v>
      </c>
      <c r="F340" s="611">
        <v>1.0000000000000001E+50</v>
      </c>
      <c r="G340" s="610">
        <v>1.0000000000000001E+50</v>
      </c>
      <c r="H340" s="610">
        <v>1.0000000000000001E+50</v>
      </c>
      <c r="I340" s="610">
        <v>1.9705555597575823</v>
      </c>
      <c r="J340" s="610">
        <v>1.0000000000000001E+50</v>
      </c>
      <c r="K340" s="610">
        <v>1.0000000000000001E+50</v>
      </c>
      <c r="L340" s="611">
        <v>0.19567826866026636</v>
      </c>
      <c r="M340" s="610">
        <v>1.0000000000000001E+50</v>
      </c>
      <c r="N340" s="611">
        <v>1.0000000000000001E+50</v>
      </c>
      <c r="O340" s="610">
        <v>1.0000000000000001E+50</v>
      </c>
      <c r="P340" s="610">
        <v>1.0000000000000001E+50</v>
      </c>
      <c r="Q340" s="610">
        <v>1.0000000000000001E+50</v>
      </c>
      <c r="R340" s="610">
        <v>1.0000000000000001E+50</v>
      </c>
      <c r="S340" s="610">
        <v>1.0000000000000001E+50</v>
      </c>
      <c r="T340" s="610">
        <v>1.0000000000000001E+50</v>
      </c>
      <c r="U340" s="610">
        <v>1.0000000000000001E+50</v>
      </c>
      <c r="V340" s="610">
        <v>3.0146806172125375E-2</v>
      </c>
      <c r="W340" s="610">
        <v>1.0000000000000001E+50</v>
      </c>
      <c r="X340" s="610">
        <v>1.0000000000000001E+50</v>
      </c>
      <c r="Y340" s="610">
        <v>1.0000000000000001E+50</v>
      </c>
      <c r="Z340" s="610">
        <v>1.0000000000000001E+50</v>
      </c>
      <c r="AA340" s="626">
        <v>1.0000000000000001E+50</v>
      </c>
      <c r="AB340" s="610">
        <v>155.04715065965487</v>
      </c>
      <c r="AC340" s="626">
        <v>5.0144408919230348E-4</v>
      </c>
      <c r="AD340" s="626">
        <v>8.9021369567871098E-4</v>
      </c>
      <c r="AE340" s="620">
        <v>1.3907337251388415E-3</v>
      </c>
      <c r="AF340" s="627">
        <v>2.0716787267878248E-2</v>
      </c>
      <c r="AG340" s="601">
        <f>Decap_Selection!$E$23</f>
        <v>0.08</v>
      </c>
      <c r="AH340" s="602"/>
      <c r="AI340" s="602"/>
      <c r="AJ340" s="602"/>
    </row>
    <row r="341" spans="1:36" s="22" customFormat="1">
      <c r="A341" s="597">
        <f t="shared" si="4"/>
        <v>411578.05986758566</v>
      </c>
      <c r="B341" s="607">
        <v>2.5878777570040194E-2</v>
      </c>
      <c r="C341" s="606">
        <v>1.0000000000000001E+50</v>
      </c>
      <c r="D341" s="607">
        <v>8.7870757576447005</v>
      </c>
      <c r="E341" s="610">
        <v>1.0000000000000001E+50</v>
      </c>
      <c r="F341" s="611">
        <v>1.0000000000000001E+50</v>
      </c>
      <c r="G341" s="610">
        <v>1.0000000000000001E+50</v>
      </c>
      <c r="H341" s="610">
        <v>1.0000000000000001E+50</v>
      </c>
      <c r="I341" s="610">
        <v>1.9318520952748142</v>
      </c>
      <c r="J341" s="610">
        <v>1.0000000000000001E+50</v>
      </c>
      <c r="K341" s="610">
        <v>1.0000000000000001E+50</v>
      </c>
      <c r="L341" s="611">
        <v>0.19178043975509071</v>
      </c>
      <c r="M341" s="610">
        <v>1.0000000000000001E+50</v>
      </c>
      <c r="N341" s="611">
        <v>1.0000000000000001E+50</v>
      </c>
      <c r="O341" s="610">
        <v>1.0000000000000001E+50</v>
      </c>
      <c r="P341" s="610">
        <v>1.0000000000000001E+50</v>
      </c>
      <c r="Q341" s="610">
        <v>1.0000000000000001E+50</v>
      </c>
      <c r="R341" s="610">
        <v>1.0000000000000001E+50</v>
      </c>
      <c r="S341" s="610">
        <v>1.0000000000000001E+50</v>
      </c>
      <c r="T341" s="610">
        <v>1.0000000000000001E+50</v>
      </c>
      <c r="U341" s="610">
        <v>1.0000000000000001E+50</v>
      </c>
      <c r="V341" s="610">
        <v>3.0160674324747443E-2</v>
      </c>
      <c r="W341" s="610">
        <v>1.0000000000000001E+50</v>
      </c>
      <c r="X341" s="610">
        <v>1.0000000000000001E+50</v>
      </c>
      <c r="Y341" s="610">
        <v>1.0000000000000001E+50</v>
      </c>
      <c r="Z341" s="610">
        <v>1.0000000000000001E+50</v>
      </c>
      <c r="AA341" s="626">
        <v>1.0000000000000001E+50</v>
      </c>
      <c r="AB341" s="610">
        <v>152.00701045151146</v>
      </c>
      <c r="AC341" s="626">
        <v>5.0150234300466549E-4</v>
      </c>
      <c r="AD341" s="626">
        <v>8.9021369567871098E-4</v>
      </c>
      <c r="AE341" s="620">
        <v>1.3907547302424784E-3</v>
      </c>
      <c r="AF341" s="627">
        <v>2.0957605772837493E-2</v>
      </c>
      <c r="AG341" s="601">
        <f>Decap_Selection!$E$23</f>
        <v>0.08</v>
      </c>
      <c r="AH341" s="602"/>
      <c r="AI341" s="602"/>
      <c r="AJ341" s="602"/>
    </row>
    <row r="342" spans="1:36" s="22" customFormat="1">
      <c r="A342" s="597">
        <f t="shared" si="4"/>
        <v>419809.62106493738</v>
      </c>
      <c r="B342" s="607">
        <v>2.6395587853120604E-2</v>
      </c>
      <c r="C342" s="606">
        <v>1.0000000000000001E+50</v>
      </c>
      <c r="D342" s="607">
        <v>8.6147130907463172</v>
      </c>
      <c r="E342" s="610">
        <v>1.0000000000000001E+50</v>
      </c>
      <c r="F342" s="611">
        <v>1.0000000000000001E+50</v>
      </c>
      <c r="G342" s="610">
        <v>1.0000000000000001E+50</v>
      </c>
      <c r="H342" s="610">
        <v>1.0000000000000001E+50</v>
      </c>
      <c r="I342" s="610">
        <v>1.8939062200833918</v>
      </c>
      <c r="J342" s="610">
        <v>1.0000000000000001E+50</v>
      </c>
      <c r="K342" s="610">
        <v>1.0000000000000001E+50</v>
      </c>
      <c r="L342" s="611">
        <v>0.18795782404753233</v>
      </c>
      <c r="M342" s="610">
        <v>1.0000000000000001E+50</v>
      </c>
      <c r="N342" s="611">
        <v>1.0000000000000001E+50</v>
      </c>
      <c r="O342" s="610">
        <v>1.0000000000000001E+50</v>
      </c>
      <c r="P342" s="610">
        <v>1.0000000000000001E+50</v>
      </c>
      <c r="Q342" s="610">
        <v>1.0000000000000001E+50</v>
      </c>
      <c r="R342" s="610">
        <v>1.0000000000000001E+50</v>
      </c>
      <c r="S342" s="610">
        <v>1.0000000000000001E+50</v>
      </c>
      <c r="T342" s="610">
        <v>1.0000000000000001E+50</v>
      </c>
      <c r="U342" s="610">
        <v>1.0000000000000001E+50</v>
      </c>
      <c r="V342" s="610">
        <v>3.0175294274843448E-2</v>
      </c>
      <c r="W342" s="610">
        <v>1.0000000000000001E+50</v>
      </c>
      <c r="X342" s="610">
        <v>1.0000000000000001E+50</v>
      </c>
      <c r="Y342" s="610">
        <v>1.0000000000000001E+50</v>
      </c>
      <c r="Z342" s="610">
        <v>1.0000000000000001E+50</v>
      </c>
      <c r="AA342" s="626">
        <v>1.0000000000000001E+50</v>
      </c>
      <c r="AB342" s="610">
        <v>149.02648083570196</v>
      </c>
      <c r="AC342" s="626">
        <v>5.015629430896501E-4</v>
      </c>
      <c r="AD342" s="626">
        <v>8.9021369567871098E-4</v>
      </c>
      <c r="AE342" s="620">
        <v>1.3907765836155752E-3</v>
      </c>
      <c r="AF342" s="627">
        <v>2.1198042587597932E-2</v>
      </c>
      <c r="AG342" s="601">
        <f>Decap_Selection!$E$23</f>
        <v>0.08</v>
      </c>
      <c r="AH342" s="602"/>
      <c r="AI342" s="602"/>
      <c r="AJ342" s="602"/>
    </row>
    <row r="343" spans="1:36" s="22" customFormat="1">
      <c r="A343" s="597">
        <f t="shared" si="4"/>
        <v>428205.81348623615</v>
      </c>
      <c r="B343" s="607">
        <v>2.6922749325793693E-2</v>
      </c>
      <c r="C343" s="606">
        <v>1.0000000000000001E+50</v>
      </c>
      <c r="D343" s="607">
        <v>8.4457287427513936</v>
      </c>
      <c r="E343" s="610">
        <v>1.0000000000000001E+50</v>
      </c>
      <c r="F343" s="611">
        <v>1.0000000000000001E+50</v>
      </c>
      <c r="G343" s="610">
        <v>1.0000000000000001E+50</v>
      </c>
      <c r="H343" s="610">
        <v>1.0000000000000001E+50</v>
      </c>
      <c r="I343" s="610">
        <v>1.8567030534623157</v>
      </c>
      <c r="J343" s="610">
        <v>1.0000000000000001E+50</v>
      </c>
      <c r="K343" s="610">
        <v>1.0000000000000001E+50</v>
      </c>
      <c r="L343" s="611">
        <v>0.18420892279525491</v>
      </c>
      <c r="M343" s="610">
        <v>1.0000000000000001E+50</v>
      </c>
      <c r="N343" s="611">
        <v>1.0000000000000001E+50</v>
      </c>
      <c r="O343" s="610">
        <v>1.0000000000000001E+50</v>
      </c>
      <c r="P343" s="610">
        <v>1.0000000000000001E+50</v>
      </c>
      <c r="Q343" s="610">
        <v>1.0000000000000001E+50</v>
      </c>
      <c r="R343" s="610">
        <v>1.0000000000000001E+50</v>
      </c>
      <c r="S343" s="610">
        <v>1.0000000000000001E+50</v>
      </c>
      <c r="T343" s="610">
        <v>1.0000000000000001E+50</v>
      </c>
      <c r="U343" s="610">
        <v>1.0000000000000001E+50</v>
      </c>
      <c r="V343" s="610">
        <v>3.0190687848495094E-2</v>
      </c>
      <c r="W343" s="610">
        <v>1.0000000000000001E+50</v>
      </c>
      <c r="X343" s="610">
        <v>1.0000000000000001E+50</v>
      </c>
      <c r="Y343" s="610">
        <v>1.0000000000000001E+50</v>
      </c>
      <c r="Z343" s="610">
        <v>1.0000000000000001E+50</v>
      </c>
      <c r="AA343" s="626">
        <v>1.0000000000000001E+50</v>
      </c>
      <c r="AB343" s="610">
        <v>146.10439297708291</v>
      </c>
      <c r="AC343" s="626">
        <v>5.0162598364751198E-4</v>
      </c>
      <c r="AD343" s="626">
        <v>8.9021369567871098E-4</v>
      </c>
      <c r="AE343" s="620">
        <v>1.3907993195004784E-3</v>
      </c>
      <c r="AF343" s="627">
        <v>2.1438037605591025E-2</v>
      </c>
      <c r="AG343" s="601">
        <f>Decap_Selection!$E$23</f>
        <v>0.08</v>
      </c>
      <c r="AH343" s="602"/>
      <c r="AI343" s="602"/>
      <c r="AJ343" s="602"/>
    </row>
    <row r="344" spans="1:36" s="22" customFormat="1">
      <c r="A344" s="597">
        <f t="shared" si="4"/>
        <v>436769.92975596088</v>
      </c>
      <c r="B344" s="607">
        <v>2.7460468719277355E-2</v>
      </c>
      <c r="C344" s="606">
        <v>1.0000000000000001E+50</v>
      </c>
      <c r="D344" s="607">
        <v>8.2800564452908798</v>
      </c>
      <c r="E344" s="610">
        <v>1.0000000000000001E+50</v>
      </c>
      <c r="F344" s="611">
        <v>1.0000000000000001E+50</v>
      </c>
      <c r="G344" s="610">
        <v>1.0000000000000001E+50</v>
      </c>
      <c r="H344" s="610">
        <v>1.0000000000000001E+50</v>
      </c>
      <c r="I344" s="610">
        <v>1.8202280059497347</v>
      </c>
      <c r="J344" s="610">
        <v>1.0000000000000001E+50</v>
      </c>
      <c r="K344" s="610">
        <v>1.0000000000000001E+50</v>
      </c>
      <c r="L344" s="611">
        <v>0.18053226618387666</v>
      </c>
      <c r="M344" s="610">
        <v>1.0000000000000001E+50</v>
      </c>
      <c r="N344" s="611">
        <v>1.0000000000000001E+50</v>
      </c>
      <c r="O344" s="610">
        <v>1.0000000000000001E+50</v>
      </c>
      <c r="P344" s="610">
        <v>1.0000000000000001E+50</v>
      </c>
      <c r="Q344" s="610">
        <v>1.0000000000000001E+50</v>
      </c>
      <c r="R344" s="610">
        <v>1.0000000000000001E+50</v>
      </c>
      <c r="S344" s="610">
        <v>1.0000000000000001E+50</v>
      </c>
      <c r="T344" s="610">
        <v>1.0000000000000001E+50</v>
      </c>
      <c r="U344" s="610">
        <v>1.0000000000000001E+50</v>
      </c>
      <c r="V344" s="610">
        <v>3.0206877993036937E-2</v>
      </c>
      <c r="W344" s="610">
        <v>1.0000000000000001E+50</v>
      </c>
      <c r="X344" s="610">
        <v>1.0000000000000001E+50</v>
      </c>
      <c r="Y344" s="610">
        <v>1.0000000000000001E+50</v>
      </c>
      <c r="Z344" s="610">
        <v>1.0000000000000001E+50</v>
      </c>
      <c r="AA344" s="626">
        <v>1.0000000000000001E+50</v>
      </c>
      <c r="AB344" s="610">
        <v>143.23960095884701</v>
      </c>
      <c r="AC344" s="626">
        <v>5.0169156263598399E-4</v>
      </c>
      <c r="AD344" s="626">
        <v>8.9021369567871098E-4</v>
      </c>
      <c r="AE344" s="620">
        <v>1.3908229735206401E-3</v>
      </c>
      <c r="AF344" s="627">
        <v>2.1677535285291368E-2</v>
      </c>
      <c r="AG344" s="601">
        <f>Decap_Selection!$E$23</f>
        <v>0.08</v>
      </c>
      <c r="AH344" s="602"/>
      <c r="AI344" s="602"/>
      <c r="AJ344" s="602"/>
    </row>
    <row r="345" spans="1:36" s="22" customFormat="1">
      <c r="A345" s="597">
        <f t="shared" si="4"/>
        <v>445505.32835108013</v>
      </c>
      <c r="B345" s="607">
        <v>2.8008956905079832E-2</v>
      </c>
      <c r="C345" s="606">
        <v>1.0000000000000001E+50</v>
      </c>
      <c r="D345" s="607">
        <v>8.1176312288392385</v>
      </c>
      <c r="E345" s="610">
        <v>1.0000000000000001E+50</v>
      </c>
      <c r="F345" s="611">
        <v>1.0000000000000001E+50</v>
      </c>
      <c r="G345" s="610">
        <v>1.0000000000000001E+50</v>
      </c>
      <c r="H345" s="610">
        <v>1.0000000000000001E+50</v>
      </c>
      <c r="I345" s="610">
        <v>1.784466773621638</v>
      </c>
      <c r="J345" s="610">
        <v>1.0000000000000001E+50</v>
      </c>
      <c r="K345" s="610">
        <v>1.0000000000000001E+50</v>
      </c>
      <c r="L345" s="611">
        <v>0.17692641275187795</v>
      </c>
      <c r="M345" s="610">
        <v>1.0000000000000001E+50</v>
      </c>
      <c r="N345" s="611">
        <v>1.0000000000000001E+50</v>
      </c>
      <c r="O345" s="610">
        <v>1.0000000000000001E+50</v>
      </c>
      <c r="P345" s="610">
        <v>1.0000000000000001E+50</v>
      </c>
      <c r="Q345" s="610">
        <v>1.0000000000000001E+50</v>
      </c>
      <c r="R345" s="610">
        <v>1.0000000000000001E+50</v>
      </c>
      <c r="S345" s="610">
        <v>1.0000000000000001E+50</v>
      </c>
      <c r="T345" s="610">
        <v>1.0000000000000001E+50</v>
      </c>
      <c r="U345" s="610">
        <v>1.0000000000000001E+50</v>
      </c>
      <c r="V345" s="610">
        <v>3.0223888806069295E-2</v>
      </c>
      <c r="W345" s="610">
        <v>1.0000000000000001E+50</v>
      </c>
      <c r="X345" s="610">
        <v>1.0000000000000001E+50</v>
      </c>
      <c r="Y345" s="610">
        <v>1.0000000000000001E+50</v>
      </c>
      <c r="Z345" s="610">
        <v>1.0000000000000001E+50</v>
      </c>
      <c r="AA345" s="626">
        <v>1.0000000000000001E+50</v>
      </c>
      <c r="AB345" s="610">
        <v>140.43098133314405</v>
      </c>
      <c r="AC345" s="626">
        <v>5.0175978191814943E-4</v>
      </c>
      <c r="AD345" s="626">
        <v>8.9021369567871098E-4</v>
      </c>
      <c r="AE345" s="620">
        <v>1.3908475827362282E-3</v>
      </c>
      <c r="AF345" s="627">
        <v>2.1916484962701498E-2</v>
      </c>
      <c r="AG345" s="601">
        <f>Decap_Selection!$E$23</f>
        <v>0.08</v>
      </c>
      <c r="AH345" s="602"/>
      <c r="AI345" s="602"/>
      <c r="AJ345" s="602"/>
    </row>
    <row r="346" spans="1:36" s="22" customFormat="1">
      <c r="A346" s="597">
        <f t="shared" si="4"/>
        <v>454415.43491810176</v>
      </c>
      <c r="B346" s="607">
        <v>2.8568428977698596E-2</v>
      </c>
      <c r="C346" s="606">
        <v>1.0000000000000001E+50</v>
      </c>
      <c r="D346" s="607">
        <v>7.9583893972362203</v>
      </c>
      <c r="E346" s="610">
        <v>1.0000000000000001E+50</v>
      </c>
      <c r="F346" s="611">
        <v>1.0000000000000001E+50</v>
      </c>
      <c r="G346" s="610">
        <v>1.0000000000000001E+50</v>
      </c>
      <c r="H346" s="610">
        <v>1.0000000000000001E+50</v>
      </c>
      <c r="I346" s="610">
        <v>1.7494053324825336</v>
      </c>
      <c r="J346" s="610">
        <v>1.0000000000000001E+50</v>
      </c>
      <c r="K346" s="610">
        <v>1.0000000000000001E+50</v>
      </c>
      <c r="L346" s="611">
        <v>0.17338994882671363</v>
      </c>
      <c r="M346" s="610">
        <v>1.0000000000000001E+50</v>
      </c>
      <c r="N346" s="611">
        <v>1.0000000000000001E+50</v>
      </c>
      <c r="O346" s="610">
        <v>1.0000000000000001E+50</v>
      </c>
      <c r="P346" s="610">
        <v>1.0000000000000001E+50</v>
      </c>
      <c r="Q346" s="610">
        <v>1.0000000000000001E+50</v>
      </c>
      <c r="R346" s="610">
        <v>1.0000000000000001E+50</v>
      </c>
      <c r="S346" s="610">
        <v>1.0000000000000001E+50</v>
      </c>
      <c r="T346" s="610">
        <v>1.0000000000000001E+50</v>
      </c>
      <c r="U346" s="610">
        <v>1.0000000000000001E+50</v>
      </c>
      <c r="V346" s="610">
        <v>3.0241745565719975E-2</v>
      </c>
      <c r="W346" s="610">
        <v>1.0000000000000001E+50</v>
      </c>
      <c r="X346" s="610">
        <v>1.0000000000000001E+50</v>
      </c>
      <c r="Y346" s="610">
        <v>1.0000000000000001E+50</v>
      </c>
      <c r="Z346" s="610">
        <v>1.0000000000000001E+50</v>
      </c>
      <c r="AA346" s="626">
        <v>1.0000000000000001E+50</v>
      </c>
      <c r="AB346" s="610">
        <v>137.67743268051282</v>
      </c>
      <c r="AC346" s="626">
        <v>5.0183074741597003E-4</v>
      </c>
      <c r="AD346" s="626">
        <v>8.9021369567871098E-4</v>
      </c>
      <c r="AE346" s="620">
        <v>1.3908731857019644E-3</v>
      </c>
      <c r="AF346" s="627">
        <v>2.2154841151682775E-2</v>
      </c>
      <c r="AG346" s="601">
        <f>Decap_Selection!$E$23</f>
        <v>0.08</v>
      </c>
      <c r="AH346" s="602"/>
      <c r="AI346" s="602"/>
      <c r="AJ346" s="602"/>
    </row>
    <row r="347" spans="1:36" s="22" customFormat="1">
      <c r="A347" s="597">
        <f t="shared" si="4"/>
        <v>463503.74361646379</v>
      </c>
      <c r="B347" s="607">
        <v>2.9139104338974833E-2</v>
      </c>
      <c r="C347" s="606">
        <v>1.0000000000000001E+50</v>
      </c>
      <c r="D347" s="607">
        <v>7.8022685027079648</v>
      </c>
      <c r="E347" s="610">
        <v>1.0000000000000001E+50</v>
      </c>
      <c r="F347" s="611">
        <v>1.0000000000000001E+50</v>
      </c>
      <c r="G347" s="610">
        <v>1.0000000000000001E+50</v>
      </c>
      <c r="H347" s="610">
        <v>1.0000000000000001E+50</v>
      </c>
      <c r="I347" s="610">
        <v>1.7150299329659018</v>
      </c>
      <c r="J347" s="610">
        <v>1.0000000000000001E+50</v>
      </c>
      <c r="K347" s="610">
        <v>1.0000000000000001E+50</v>
      </c>
      <c r="L347" s="611">
        <v>0.16992148797191586</v>
      </c>
      <c r="M347" s="610">
        <v>1.0000000000000001E+50</v>
      </c>
      <c r="N347" s="611">
        <v>1.0000000000000001E+50</v>
      </c>
      <c r="O347" s="610">
        <v>1.0000000000000001E+50</v>
      </c>
      <c r="P347" s="610">
        <v>1.0000000000000001E+50</v>
      </c>
      <c r="Q347" s="610">
        <v>1.0000000000000001E+50</v>
      </c>
      <c r="R347" s="610">
        <v>1.0000000000000001E+50</v>
      </c>
      <c r="S347" s="610">
        <v>1.0000000000000001E+50</v>
      </c>
      <c r="T347" s="610">
        <v>1.0000000000000001E+50</v>
      </c>
      <c r="U347" s="610">
        <v>1.0000000000000001E+50</v>
      </c>
      <c r="V347" s="610">
        <v>3.0260474762162533E-2</v>
      </c>
      <c r="W347" s="610">
        <v>1.0000000000000001E+50</v>
      </c>
      <c r="X347" s="610">
        <v>1.0000000000000001E+50</v>
      </c>
      <c r="Y347" s="610">
        <v>1.0000000000000001E+50</v>
      </c>
      <c r="Z347" s="610">
        <v>1.0000000000000001E+50</v>
      </c>
      <c r="AA347" s="626">
        <v>1.0000000000000001E+50</v>
      </c>
      <c r="AB347" s="610">
        <v>134.97787517795246</v>
      </c>
      <c r="AC347" s="626">
        <v>5.0190456926967172E-4</v>
      </c>
      <c r="AD347" s="626">
        <v>8.9021369567871098E-4</v>
      </c>
      <c r="AE347" s="620">
        <v>1.3908998225272856E-3</v>
      </c>
      <c r="AF347" s="627">
        <v>2.2392563830414002E-2</v>
      </c>
      <c r="AG347" s="601">
        <f>Decap_Selection!$E$23</f>
        <v>0.08</v>
      </c>
      <c r="AH347" s="602"/>
      <c r="AI347" s="602"/>
      <c r="AJ347" s="602"/>
    </row>
    <row r="348" spans="1:36" s="22" customFormat="1">
      <c r="A348" s="597">
        <f t="shared" si="4"/>
        <v>472773.8184887931</v>
      </c>
      <c r="B348" s="607">
        <v>2.9721206784137148E-2</v>
      </c>
      <c r="C348" s="606">
        <v>1.0000000000000001E+50</v>
      </c>
      <c r="D348" s="607">
        <v>7.6492073213777099</v>
      </c>
      <c r="E348" s="610">
        <v>1.0000000000000001E+50</v>
      </c>
      <c r="F348" s="611">
        <v>1.0000000000000001E+50</v>
      </c>
      <c r="G348" s="610">
        <v>1.0000000000000001E+50</v>
      </c>
      <c r="H348" s="610">
        <v>1.0000000000000001E+50</v>
      </c>
      <c r="I348" s="610">
        <v>1.6813270945422734</v>
      </c>
      <c r="J348" s="610">
        <v>1.0000000000000001E+50</v>
      </c>
      <c r="K348" s="610">
        <v>1.0000000000000001E+50</v>
      </c>
      <c r="L348" s="611">
        <v>0.16651967044497651</v>
      </c>
      <c r="M348" s="610">
        <v>1.0000000000000001E+50</v>
      </c>
      <c r="N348" s="611">
        <v>1.0000000000000001E+50</v>
      </c>
      <c r="O348" s="610">
        <v>1.0000000000000001E+50</v>
      </c>
      <c r="P348" s="610">
        <v>1.0000000000000001E+50</v>
      </c>
      <c r="Q348" s="610">
        <v>1.0000000000000001E+50</v>
      </c>
      <c r="R348" s="610">
        <v>1.0000000000000001E+50</v>
      </c>
      <c r="S348" s="610">
        <v>1.0000000000000001E+50</v>
      </c>
      <c r="T348" s="610">
        <v>1.0000000000000001E+50</v>
      </c>
      <c r="U348" s="610">
        <v>1.0000000000000001E+50</v>
      </c>
      <c r="V348" s="610">
        <v>3.0280104130398874E-2</v>
      </c>
      <c r="W348" s="610">
        <v>1.0000000000000001E+50</v>
      </c>
      <c r="X348" s="610">
        <v>1.0000000000000001E+50</v>
      </c>
      <c r="Y348" s="610">
        <v>1.0000000000000001E+50</v>
      </c>
      <c r="Z348" s="610">
        <v>1.0000000000000001E+50</v>
      </c>
      <c r="AA348" s="626">
        <v>1.0000000000000001E+50</v>
      </c>
      <c r="AB348" s="610">
        <v>132.33125017546186</v>
      </c>
      <c r="AC348" s="626">
        <v>5.0198136200319953E-4</v>
      </c>
      <c r="AD348" s="626">
        <v>8.9021369567871098E-4</v>
      </c>
      <c r="AE348" s="620">
        <v>1.3909275349389151E-3</v>
      </c>
      <c r="AF348" s="627">
        <v>2.2629618712309438E-2</v>
      </c>
      <c r="AG348" s="601">
        <f>Decap_Selection!$E$23</f>
        <v>0.08</v>
      </c>
      <c r="AH348" s="602"/>
      <c r="AI348" s="602"/>
      <c r="AJ348" s="602"/>
    </row>
    <row r="349" spans="1:36" s="22" customFormat="1">
      <c r="A349" s="597">
        <f t="shared" si="4"/>
        <v>482229.29485856899</v>
      </c>
      <c r="B349" s="607">
        <v>3.0314964589567641E-2</v>
      </c>
      <c r="C349" s="606">
        <v>1.0000000000000001E+50</v>
      </c>
      <c r="D349" s="607">
        <v>7.4991458292564337</v>
      </c>
      <c r="E349" s="610">
        <v>1.0000000000000001E+50</v>
      </c>
      <c r="F349" s="611">
        <v>1.0000000000000001E+50</v>
      </c>
      <c r="G349" s="610">
        <v>1.0000000000000001E+50</v>
      </c>
      <c r="H349" s="610">
        <v>1.0000000000000001E+50</v>
      </c>
      <c r="I349" s="610">
        <v>1.6482836004328176</v>
      </c>
      <c r="J349" s="610">
        <v>1.0000000000000001E+50</v>
      </c>
      <c r="K349" s="610">
        <v>1.0000000000000001E+50</v>
      </c>
      <c r="L349" s="611">
        <v>0.16318316266580324</v>
      </c>
      <c r="M349" s="610">
        <v>1.0000000000000001E+50</v>
      </c>
      <c r="N349" s="611">
        <v>1.0000000000000001E+50</v>
      </c>
      <c r="O349" s="610">
        <v>1.0000000000000001E+50</v>
      </c>
      <c r="P349" s="610">
        <v>1.0000000000000001E+50</v>
      </c>
      <c r="Q349" s="610">
        <v>1.0000000000000001E+50</v>
      </c>
      <c r="R349" s="610">
        <v>1.0000000000000001E+50</v>
      </c>
      <c r="S349" s="610">
        <v>1.0000000000000001E+50</v>
      </c>
      <c r="T349" s="610">
        <v>1.0000000000000001E+50</v>
      </c>
      <c r="U349" s="610">
        <v>1.0000000000000001E+50</v>
      </c>
      <c r="V349" s="610">
        <v>3.0300662684312318E-2</v>
      </c>
      <c r="W349" s="610">
        <v>1.0000000000000001E+50</v>
      </c>
      <c r="X349" s="610">
        <v>1.0000000000000001E+50</v>
      </c>
      <c r="Y349" s="610">
        <v>1.0000000000000001E+50</v>
      </c>
      <c r="Z349" s="610">
        <v>1.0000000000000001E+50</v>
      </c>
      <c r="AA349" s="626">
        <v>1.0000000000000001E+50</v>
      </c>
      <c r="AB349" s="610">
        <v>129.73651978088319</v>
      </c>
      <c r="AC349" s="626">
        <v>5.0206124469595354E-4</v>
      </c>
      <c r="AD349" s="626">
        <v>8.9021369567871098E-4</v>
      </c>
      <c r="AE349" s="620">
        <v>1.3909563663459432E-3</v>
      </c>
      <c r="AF349" s="627">
        <v>2.2865977499781483E-2</v>
      </c>
      <c r="AG349" s="601">
        <f>Decap_Selection!$E$23</f>
        <v>0.08</v>
      </c>
      <c r="AH349" s="602"/>
      <c r="AI349" s="602"/>
      <c r="AJ349" s="602"/>
    </row>
    <row r="350" spans="1:36" s="22" customFormat="1">
      <c r="A350" s="597">
        <f t="shared" si="4"/>
        <v>491873.88075574039</v>
      </c>
      <c r="B350" s="607">
        <v>3.0920610602325371E-2</v>
      </c>
      <c r="C350" s="606">
        <v>1.0000000000000001E+50</v>
      </c>
      <c r="D350" s="607">
        <v>7.3520251787040438</v>
      </c>
      <c r="E350" s="610">
        <v>1.0000000000000001E+50</v>
      </c>
      <c r="F350" s="611">
        <v>1.0000000000000001E+50</v>
      </c>
      <c r="G350" s="610">
        <v>1.0000000000000001E+50</v>
      </c>
      <c r="H350" s="610">
        <v>1.0000000000000001E+50</v>
      </c>
      <c r="I350" s="610">
        <v>1.6158864924263636</v>
      </c>
      <c r="J350" s="610">
        <v>1.0000000000000001E+50</v>
      </c>
      <c r="K350" s="610">
        <v>1.0000000000000001E+50</v>
      </c>
      <c r="L350" s="611">
        <v>0.15991065669554932</v>
      </c>
      <c r="M350" s="610">
        <v>1.0000000000000001E+50</v>
      </c>
      <c r="N350" s="611">
        <v>1.0000000000000001E+50</v>
      </c>
      <c r="O350" s="610">
        <v>1.0000000000000001E+50</v>
      </c>
      <c r="P350" s="610">
        <v>1.0000000000000001E+50</v>
      </c>
      <c r="Q350" s="610">
        <v>1.0000000000000001E+50</v>
      </c>
      <c r="R350" s="610">
        <v>1.0000000000000001E+50</v>
      </c>
      <c r="S350" s="610">
        <v>1.0000000000000001E+50</v>
      </c>
      <c r="T350" s="610">
        <v>1.0000000000000001E+50</v>
      </c>
      <c r="U350" s="610">
        <v>1.0000000000000001E+50</v>
      </c>
      <c r="V350" s="610">
        <v>3.032218075199649E-2</v>
      </c>
      <c r="W350" s="610">
        <v>1.0000000000000001E+50</v>
      </c>
      <c r="X350" s="610">
        <v>1.0000000000000001E+50</v>
      </c>
      <c r="Y350" s="610">
        <v>1.0000000000000001E+50</v>
      </c>
      <c r="Z350" s="610">
        <v>1.0000000000000001E+50</v>
      </c>
      <c r="AA350" s="626">
        <v>1.0000000000000001E+50</v>
      </c>
      <c r="AB350" s="610">
        <v>127.19266645288526</v>
      </c>
      <c r="AC350" s="626">
        <v>5.0214434116103155E-4</v>
      </c>
      <c r="AD350" s="626">
        <v>8.9021369567871098E-4</v>
      </c>
      <c r="AE350" s="620">
        <v>1.3909863619075155E-3</v>
      </c>
      <c r="AF350" s="627">
        <v>2.3101618119290547E-2</v>
      </c>
      <c r="AG350" s="601">
        <f>Decap_Selection!$E$23</f>
        <v>0.08</v>
      </c>
      <c r="AH350" s="602"/>
      <c r="AI350" s="602"/>
      <c r="AJ350" s="602"/>
    </row>
    <row r="351" spans="1:36" s="22" customFormat="1">
      <c r="A351" s="597">
        <f t="shared" si="4"/>
        <v>501711.35837085522</v>
      </c>
      <c r="B351" s="607">
        <v>3.1538382331461924E-2</v>
      </c>
      <c r="C351" s="606">
        <v>1.0000000000000001E+50</v>
      </c>
      <c r="D351" s="607">
        <v>7.207787675351895</v>
      </c>
      <c r="E351" s="610">
        <v>1.0000000000000001E+50</v>
      </c>
      <c r="F351" s="611">
        <v>1.0000000000000001E+50</v>
      </c>
      <c r="G351" s="610">
        <v>1.0000000000000001E+50</v>
      </c>
      <c r="H351" s="610">
        <v>1.0000000000000001E+50</v>
      </c>
      <c r="I351" s="610">
        <v>1.5841230657978285</v>
      </c>
      <c r="J351" s="610">
        <v>1.0000000000000001E+50</v>
      </c>
      <c r="K351" s="610">
        <v>1.0000000000000001E+50</v>
      </c>
      <c r="L351" s="611">
        <v>0.15670086972561917</v>
      </c>
      <c r="M351" s="610">
        <v>1.0000000000000001E+50</v>
      </c>
      <c r="N351" s="611">
        <v>1.0000000000000001E+50</v>
      </c>
      <c r="O351" s="610">
        <v>1.0000000000000001E+50</v>
      </c>
      <c r="P351" s="610">
        <v>1.0000000000000001E+50</v>
      </c>
      <c r="Q351" s="610">
        <v>1.0000000000000001E+50</v>
      </c>
      <c r="R351" s="610">
        <v>1.0000000000000001E+50</v>
      </c>
      <c r="S351" s="610">
        <v>1.0000000000000001E+50</v>
      </c>
      <c r="T351" s="610">
        <v>1.0000000000000001E+50</v>
      </c>
      <c r="U351" s="610">
        <v>1.0000000000000001E+50</v>
      </c>
      <c r="V351" s="610">
        <v>3.0344690012364159E-2</v>
      </c>
      <c r="W351" s="610">
        <v>1.0000000000000001E+50</v>
      </c>
      <c r="X351" s="610">
        <v>1.0000000000000001E+50</v>
      </c>
      <c r="Y351" s="610">
        <v>1.0000000000000001E+50</v>
      </c>
      <c r="Z351" s="610">
        <v>1.0000000000000001E+50</v>
      </c>
      <c r="AA351" s="626">
        <v>1.0000000000000001E+50</v>
      </c>
      <c r="AB351" s="610">
        <v>124.6986926019277</v>
      </c>
      <c r="AC351" s="626">
        <v>5.0223078013020294E-4</v>
      </c>
      <c r="AD351" s="626">
        <v>8.9021369567871098E-4</v>
      </c>
      <c r="AE351" s="620">
        <v>1.3910175686032338E-3</v>
      </c>
      <c r="AF351" s="627">
        <v>2.333652493618078E-2</v>
      </c>
      <c r="AG351" s="601">
        <f>Decap_Selection!$E$23</f>
        <v>0.08</v>
      </c>
      <c r="AH351" s="602"/>
      <c r="AI351" s="602"/>
      <c r="AJ351" s="602"/>
    </row>
    <row r="352" spans="1:36" s="22" customFormat="1">
      <c r="A352" s="597">
        <f t="shared" si="4"/>
        <v>511745.58553827234</v>
      </c>
      <c r="B352" s="607">
        <v>3.2168522041165069E-2</v>
      </c>
      <c r="C352" s="606">
        <v>1.0000000000000001E+50</v>
      </c>
      <c r="D352" s="607">
        <v>7.0663767554775498</v>
      </c>
      <c r="E352" s="610">
        <v>1.0000000000000001E+50</v>
      </c>
      <c r="F352" s="611">
        <v>1.0000000000000001E+50</v>
      </c>
      <c r="G352" s="610">
        <v>1.0000000000000001E+50</v>
      </c>
      <c r="H352" s="610">
        <v>1.0000000000000001E+50</v>
      </c>
      <c r="I352" s="610">
        <v>1.5529808643260523</v>
      </c>
      <c r="J352" s="610">
        <v>1.0000000000000001E+50</v>
      </c>
      <c r="K352" s="610">
        <v>1.0000000000000001E+50</v>
      </c>
      <c r="L352" s="611">
        <v>0.15355254357665929</v>
      </c>
      <c r="M352" s="610">
        <v>1.0000000000000001E+50</v>
      </c>
      <c r="N352" s="611">
        <v>1.0000000000000001E+50</v>
      </c>
      <c r="O352" s="610">
        <v>1.0000000000000001E+50</v>
      </c>
      <c r="P352" s="610">
        <v>1.0000000000000001E+50</v>
      </c>
      <c r="Q352" s="610">
        <v>1.0000000000000001E+50</v>
      </c>
      <c r="R352" s="610">
        <v>1.0000000000000001E+50</v>
      </c>
      <c r="S352" s="610">
        <v>1.0000000000000001E+50</v>
      </c>
      <c r="T352" s="610">
        <v>1.0000000000000001E+50</v>
      </c>
      <c r="U352" s="610">
        <v>1.0000000000000001E+50</v>
      </c>
      <c r="V352" s="610">
        <v>3.0368223533038412E-2</v>
      </c>
      <c r="W352" s="610">
        <v>1.0000000000000001E+50</v>
      </c>
      <c r="X352" s="610">
        <v>1.0000000000000001E+50</v>
      </c>
      <c r="Y352" s="610">
        <v>1.0000000000000001E+50</v>
      </c>
      <c r="Z352" s="610">
        <v>1.0000000000000001E+50</v>
      </c>
      <c r="AA352" s="626">
        <v>1.0000000000000001E+50</v>
      </c>
      <c r="AB352" s="610">
        <v>122.25362019904931</v>
      </c>
      <c r="AC352" s="626">
        <v>5.0232069544585173E-4</v>
      </c>
      <c r="AD352" s="626">
        <v>8.9021369567871098E-4</v>
      </c>
      <c r="AE352" s="620">
        <v>1.3910500353063737E-3</v>
      </c>
      <c r="AF352" s="627">
        <v>2.3570688947852476E-2</v>
      </c>
      <c r="AG352" s="601">
        <f>Decap_Selection!$E$23</f>
        <v>0.08</v>
      </c>
      <c r="AH352" s="602"/>
      <c r="AI352" s="602"/>
      <c r="AJ352" s="602"/>
    </row>
    <row r="353" spans="1:36" s="22" customFormat="1">
      <c r="A353" s="597">
        <f t="shared" si="4"/>
        <v>521980.49724903778</v>
      </c>
      <c r="B353" s="607">
        <v>3.2811276845766991E-2</v>
      </c>
      <c r="C353" s="606">
        <v>1.0000000000000001E+50</v>
      </c>
      <c r="D353" s="607">
        <v>6.9277369638229462</v>
      </c>
      <c r="E353" s="610">
        <v>1.0000000000000001E+50</v>
      </c>
      <c r="F353" s="611">
        <v>1.0000000000000001E+50</v>
      </c>
      <c r="G353" s="610">
        <v>1.0000000000000001E+50</v>
      </c>
      <c r="H353" s="610">
        <v>1.0000000000000001E+50</v>
      </c>
      <c r="I353" s="610">
        <v>1.5224476754090963</v>
      </c>
      <c r="J353" s="610">
        <v>1.0000000000000001E+50</v>
      </c>
      <c r="K353" s="610">
        <v>1.0000000000000001E+50</v>
      </c>
      <c r="L353" s="611">
        <v>0.150464444207347</v>
      </c>
      <c r="M353" s="610">
        <v>1.0000000000000001E+50</v>
      </c>
      <c r="N353" s="611">
        <v>1.0000000000000001E+50</v>
      </c>
      <c r="O353" s="610">
        <v>1.0000000000000001E+50</v>
      </c>
      <c r="P353" s="610">
        <v>1.0000000000000001E+50</v>
      </c>
      <c r="Q353" s="610">
        <v>1.0000000000000001E+50</v>
      </c>
      <c r="R353" s="610">
        <v>1.0000000000000001E+50</v>
      </c>
      <c r="S353" s="610">
        <v>1.0000000000000001E+50</v>
      </c>
      <c r="T353" s="610">
        <v>1.0000000000000001E+50</v>
      </c>
      <c r="U353" s="610">
        <v>1.0000000000000001E+50</v>
      </c>
      <c r="V353" s="610">
        <v>3.0392815809527258E-2</v>
      </c>
      <c r="W353" s="610">
        <v>1.0000000000000001E+50</v>
      </c>
      <c r="X353" s="610">
        <v>1.0000000000000001E+50</v>
      </c>
      <c r="Y353" s="610">
        <v>1.0000000000000001E+50</v>
      </c>
      <c r="Z353" s="610">
        <v>1.0000000000000001E+50</v>
      </c>
      <c r="AA353" s="626">
        <v>1.0000000000000001E+50</v>
      </c>
      <c r="AB353" s="610">
        <v>119.85649039232742</v>
      </c>
      <c r="AC353" s="626">
        <v>5.0241422626012648E-4</v>
      </c>
      <c r="AD353" s="626">
        <v>8.9021369567871098E-4</v>
      </c>
      <c r="AE353" s="620">
        <v>1.3910838128600379E-3</v>
      </c>
      <c r="AF353" s="627">
        <v>2.3804107953867254E-2</v>
      </c>
      <c r="AG353" s="601">
        <f>Decap_Selection!$E$23</f>
        <v>0.08</v>
      </c>
      <c r="AH353" s="602"/>
      <c r="AI353" s="602"/>
      <c r="AJ353" s="602"/>
    </row>
    <row r="354" spans="1:36" s="22" customFormat="1">
      <c r="A354" s="597">
        <f t="shared" si="4"/>
        <v>532420.10719401855</v>
      </c>
      <c r="B354" s="607">
        <v>3.3466898806654419E-2</v>
      </c>
      <c r="C354" s="606">
        <v>1.0000000000000001E+50</v>
      </c>
      <c r="D354" s="607">
        <v>6.7918139318472628</v>
      </c>
      <c r="E354" s="610">
        <v>1.0000000000000001E+50</v>
      </c>
      <c r="F354" s="611">
        <v>1.0000000000000001E+50</v>
      </c>
      <c r="G354" s="610">
        <v>1.0000000000000001E+50</v>
      </c>
      <c r="H354" s="610">
        <v>1.0000000000000001E+50</v>
      </c>
      <c r="I354" s="610">
        <v>1.4925115252750778</v>
      </c>
      <c r="J354" s="610">
        <v>1.0000000000000001E+50</v>
      </c>
      <c r="K354" s="610">
        <v>1.0000000000000001E+50</v>
      </c>
      <c r="L354" s="611">
        <v>0.14743536123279363</v>
      </c>
      <c r="M354" s="610">
        <v>1.0000000000000001E+50</v>
      </c>
      <c r="N354" s="611">
        <v>1.0000000000000001E+50</v>
      </c>
      <c r="O354" s="610">
        <v>1.0000000000000001E+50</v>
      </c>
      <c r="P354" s="610">
        <v>1.0000000000000001E+50</v>
      </c>
      <c r="Q354" s="610">
        <v>1.0000000000000001E+50</v>
      </c>
      <c r="R354" s="610">
        <v>1.0000000000000001E+50</v>
      </c>
      <c r="S354" s="610">
        <v>1.0000000000000001E+50</v>
      </c>
      <c r="T354" s="610">
        <v>1.0000000000000001E+50</v>
      </c>
      <c r="U354" s="610">
        <v>1.0000000000000001E+50</v>
      </c>
      <c r="V354" s="610">
        <v>3.0418502805680616E-2</v>
      </c>
      <c r="W354" s="610">
        <v>1.0000000000000001E+50</v>
      </c>
      <c r="X354" s="610">
        <v>1.0000000000000001E+50</v>
      </c>
      <c r="Y354" s="610">
        <v>1.0000000000000001E+50</v>
      </c>
      <c r="Z354" s="610">
        <v>1.0000000000000001E+50</v>
      </c>
      <c r="AA354" s="626">
        <v>1.0000000000000001E+50</v>
      </c>
      <c r="AB354" s="610">
        <v>117.50636313085744</v>
      </c>
      <c r="AC354" s="626">
        <v>5.0251151724154883E-4</v>
      </c>
      <c r="AD354" s="626">
        <v>8.9021369567871098E-4</v>
      </c>
      <c r="AE354" s="620">
        <v>1.3911189541563522E-3</v>
      </c>
      <c r="AF354" s="627">
        <v>2.4036786701615572E-2</v>
      </c>
      <c r="AG354" s="601">
        <f>Decap_Selection!$E$23</f>
        <v>0.08</v>
      </c>
      <c r="AH354" s="602"/>
      <c r="AI354" s="602"/>
      <c r="AJ354" s="602"/>
    </row>
    <row r="355" spans="1:36" s="22" customFormat="1">
      <c r="A355" s="597">
        <f t="shared" si="4"/>
        <v>543068.50933789893</v>
      </c>
      <c r="B355" s="607">
        <v>3.4135645031118649E-2</v>
      </c>
      <c r="C355" s="606">
        <v>1.0000000000000001E+50</v>
      </c>
      <c r="D355" s="607">
        <v>6.6585543564059222</v>
      </c>
      <c r="E355" s="610">
        <v>1.0000000000000001E+50</v>
      </c>
      <c r="F355" s="611">
        <v>1.0000000000000001E+50</v>
      </c>
      <c r="G355" s="610">
        <v>1.0000000000000001E+50</v>
      </c>
      <c r="H355" s="610">
        <v>1.0000000000000001E+50</v>
      </c>
      <c r="I355" s="610">
        <v>1.4631606742866723</v>
      </c>
      <c r="J355" s="610">
        <v>1.0000000000000001E+50</v>
      </c>
      <c r="K355" s="610">
        <v>1.0000000000000001E+50</v>
      </c>
      <c r="L355" s="611">
        <v>0.1444641074523848</v>
      </c>
      <c r="M355" s="610">
        <v>1.0000000000000001E+50</v>
      </c>
      <c r="N355" s="611">
        <v>1.0000000000000001E+50</v>
      </c>
      <c r="O355" s="610">
        <v>1.0000000000000001E+50</v>
      </c>
      <c r="P355" s="610">
        <v>1.0000000000000001E+50</v>
      </c>
      <c r="Q355" s="610">
        <v>1.0000000000000001E+50</v>
      </c>
      <c r="R355" s="610">
        <v>1.0000000000000001E+50</v>
      </c>
      <c r="S355" s="610">
        <v>1.0000000000000001E+50</v>
      </c>
      <c r="T355" s="610">
        <v>1.0000000000000001E+50</v>
      </c>
      <c r="U355" s="610">
        <v>1.0000000000000001E+50</v>
      </c>
      <c r="V355" s="610">
        <v>3.0445321995426898E-2</v>
      </c>
      <c r="W355" s="610">
        <v>1.0000000000000001E+50</v>
      </c>
      <c r="X355" s="610">
        <v>1.0000000000000001E+50</v>
      </c>
      <c r="Y355" s="610">
        <v>1.0000000000000001E+50</v>
      </c>
      <c r="Z355" s="610">
        <v>1.0000000000000001E+50</v>
      </c>
      <c r="AA355" s="626">
        <v>1.0000000000000001E+50</v>
      </c>
      <c r="AB355" s="610">
        <v>115.20231679610541</v>
      </c>
      <c r="AC355" s="626">
        <v>5.0261271878933159E-4</v>
      </c>
      <c r="AD355" s="626">
        <v>8.9021369567871098E-4</v>
      </c>
      <c r="AE355" s="620">
        <v>1.3911555142188323E-3</v>
      </c>
      <c r="AF355" s="627">
        <v>2.4268737006194491E-2</v>
      </c>
      <c r="AG355" s="601">
        <f>Decap_Selection!$E$23</f>
        <v>0.08</v>
      </c>
      <c r="AH355" s="602"/>
      <c r="AI355" s="602"/>
      <c r="AJ355" s="602"/>
    </row>
    <row r="356" spans="1:36" s="22" customFormat="1">
      <c r="A356" s="597">
        <f t="shared" si="4"/>
        <v>553929.87952465692</v>
      </c>
      <c r="B356" s="607">
        <v>3.4817777773184101E-2</v>
      </c>
      <c r="C356" s="606">
        <v>1.0000000000000001E+50</v>
      </c>
      <c r="D356" s="607">
        <v>6.5279059788474338</v>
      </c>
      <c r="E356" s="610">
        <v>1.0000000000000001E+50</v>
      </c>
      <c r="F356" s="611">
        <v>1.0000000000000001E+50</v>
      </c>
      <c r="G356" s="610">
        <v>1.0000000000000001E+50</v>
      </c>
      <c r="H356" s="610">
        <v>1.0000000000000001E+50</v>
      </c>
      <c r="I356" s="610">
        <v>1.4343836123374429</v>
      </c>
      <c r="J356" s="610">
        <v>1.0000000000000001E+50</v>
      </c>
      <c r="K356" s="610">
        <v>1.0000000000000001E+50</v>
      </c>
      <c r="L356" s="611">
        <v>0.14154951838688445</v>
      </c>
      <c r="M356" s="610">
        <v>1.0000000000000001E+50</v>
      </c>
      <c r="N356" s="611">
        <v>1.0000000000000001E+50</v>
      </c>
      <c r="O356" s="610">
        <v>1.0000000000000001E+50</v>
      </c>
      <c r="P356" s="610">
        <v>1.0000000000000001E+50</v>
      </c>
      <c r="Q356" s="610">
        <v>1.0000000000000001E+50</v>
      </c>
      <c r="R356" s="610">
        <v>1.0000000000000001E+50</v>
      </c>
      <c r="S356" s="610">
        <v>1.0000000000000001E+50</v>
      </c>
      <c r="T356" s="610">
        <v>1.0000000000000001E+50</v>
      </c>
      <c r="U356" s="610">
        <v>1.0000000000000001E+50</v>
      </c>
      <c r="V356" s="610">
        <v>3.0473312405784034E-2</v>
      </c>
      <c r="W356" s="610">
        <v>1.0000000000000001E+50</v>
      </c>
      <c r="X356" s="610">
        <v>1.0000000000000001E+50</v>
      </c>
      <c r="Y356" s="610">
        <v>1.0000000000000001E+50</v>
      </c>
      <c r="Z356" s="610">
        <v>1.0000000000000001E+50</v>
      </c>
      <c r="AA356" s="626">
        <v>1.0000000000000001E+50</v>
      </c>
      <c r="AB356" s="610">
        <v>112.9434478404891</v>
      </c>
      <c r="AC356" s="626">
        <v>5.0271798725566932E-4</v>
      </c>
      <c r="AD356" s="626">
        <v>8.9021369567871098E-4</v>
      </c>
      <c r="AE356" s="620">
        <v>1.3911935502880434E-3</v>
      </c>
      <c r="AF356" s="627">
        <v>2.4499977843141757E-2</v>
      </c>
      <c r="AG356" s="601">
        <f>Decap_Selection!$E$23</f>
        <v>0.08</v>
      </c>
      <c r="AH356" s="602"/>
      <c r="AI356" s="602"/>
      <c r="AJ356" s="602"/>
    </row>
    <row r="357" spans="1:36" s="22" customFormat="1">
      <c r="A357" s="597">
        <f t="shared" si="4"/>
        <v>565008.47711515008</v>
      </c>
      <c r="B357" s="607">
        <v>3.5513564536455239E-2</v>
      </c>
      <c r="C357" s="606">
        <v>1.0000000000000001E+50</v>
      </c>
      <c r="D357" s="607">
        <v>6.3998175645198128</v>
      </c>
      <c r="E357" s="610">
        <v>1.0000000000000001E+50</v>
      </c>
      <c r="F357" s="611">
        <v>1.0000000000000001E+50</v>
      </c>
      <c r="G357" s="610">
        <v>1.0000000000000001E+50</v>
      </c>
      <c r="H357" s="610">
        <v>1.0000000000000001E+50</v>
      </c>
      <c r="I357" s="610">
        <v>1.4061690543381791</v>
      </c>
      <c r="J357" s="610">
        <v>1.0000000000000001E+50</v>
      </c>
      <c r="K357" s="610">
        <v>1.0000000000000001E+50</v>
      </c>
      <c r="L357" s="611">
        <v>0.13869045182463263</v>
      </c>
      <c r="M357" s="610">
        <v>1.0000000000000001E+50</v>
      </c>
      <c r="N357" s="611">
        <v>1.0000000000000001E+50</v>
      </c>
      <c r="O357" s="610">
        <v>1.0000000000000001E+50</v>
      </c>
      <c r="P357" s="610">
        <v>1.0000000000000001E+50</v>
      </c>
      <c r="Q357" s="610">
        <v>1.0000000000000001E+50</v>
      </c>
      <c r="R357" s="610">
        <v>1.0000000000000001E+50</v>
      </c>
      <c r="S357" s="610">
        <v>1.0000000000000001E+50</v>
      </c>
      <c r="T357" s="610">
        <v>1.0000000000000001E+50</v>
      </c>
      <c r="U357" s="610">
        <v>1.0000000000000001E+50</v>
      </c>
      <c r="V357" s="610">
        <v>3.0502514661137257E-2</v>
      </c>
      <c r="W357" s="610">
        <v>1.0000000000000001E+50</v>
      </c>
      <c r="X357" s="610">
        <v>1.0000000000000001E+50</v>
      </c>
      <c r="Y357" s="610">
        <v>1.0000000000000001E+50</v>
      </c>
      <c r="Z357" s="610">
        <v>1.0000000000000001E+50</v>
      </c>
      <c r="AA357" s="626">
        <v>1.0000000000000001E+50</v>
      </c>
      <c r="AB357" s="610">
        <v>110.72887043304557</v>
      </c>
      <c r="AC357" s="626">
        <v>5.0282748517626913E-4</v>
      </c>
      <c r="AD357" s="626">
        <v>8.9021369567871098E-4</v>
      </c>
      <c r="AE357" s="620">
        <v>1.3912331219106851E-3</v>
      </c>
      <c r="AF357" s="627">
        <v>2.4730535412645707E-2</v>
      </c>
      <c r="AG357" s="601">
        <f>Decap_Selection!$E$23</f>
        <v>0.08</v>
      </c>
      <c r="AH357" s="602"/>
      <c r="AI357" s="602"/>
      <c r="AJ357" s="602"/>
    </row>
    <row r="358" spans="1:36" s="22" customFormat="1">
      <c r="A358" s="597">
        <f t="shared" si="4"/>
        <v>576308.64665745304</v>
      </c>
      <c r="B358" s="607">
        <v>3.6223278179021899E-2</v>
      </c>
      <c r="C358" s="606">
        <v>1.0000000000000001E+50</v>
      </c>
      <c r="D358" s="607">
        <v>6.274238882678584</v>
      </c>
      <c r="E358" s="610">
        <v>1.0000000000000001E+50</v>
      </c>
      <c r="F358" s="611">
        <v>1.0000000000000001E+50</v>
      </c>
      <c r="G358" s="610">
        <v>1.0000000000000001E+50</v>
      </c>
      <c r="H358" s="610">
        <v>1.0000000000000001E+50</v>
      </c>
      <c r="I358" s="610">
        <v>1.3785059357914955</v>
      </c>
      <c r="J358" s="610">
        <v>1.0000000000000001E+50</v>
      </c>
      <c r="K358" s="610">
        <v>1.0000000000000001E+50</v>
      </c>
      <c r="L358" s="611">
        <v>0.13588578737667359</v>
      </c>
      <c r="M358" s="610">
        <v>1.0000000000000001E+50</v>
      </c>
      <c r="N358" s="611">
        <v>1.0000000000000001E+50</v>
      </c>
      <c r="O358" s="610">
        <v>1.0000000000000001E+50</v>
      </c>
      <c r="P358" s="610">
        <v>1.0000000000000001E+50</v>
      </c>
      <c r="Q358" s="610">
        <v>1.0000000000000001E+50</v>
      </c>
      <c r="R358" s="610">
        <v>1.0000000000000001E+50</v>
      </c>
      <c r="S358" s="610">
        <v>1.0000000000000001E+50</v>
      </c>
      <c r="T358" s="610">
        <v>1.0000000000000001E+50</v>
      </c>
      <c r="U358" s="610">
        <v>1.0000000000000001E+50</v>
      </c>
      <c r="V358" s="610">
        <v>3.0532971028773656E-2</v>
      </c>
      <c r="W358" s="610">
        <v>1.0000000000000001E+50</v>
      </c>
      <c r="X358" s="610">
        <v>1.0000000000000001E+50</v>
      </c>
      <c r="Y358" s="610">
        <v>1.0000000000000001E+50</v>
      </c>
      <c r="Z358" s="610">
        <v>1.0000000000000001E+50</v>
      </c>
      <c r="AA358" s="626">
        <v>1.0000000000000001E+50</v>
      </c>
      <c r="AB358" s="610">
        <v>108.55771611204636</v>
      </c>
      <c r="AC358" s="626">
        <v>5.0294138150939452E-4</v>
      </c>
      <c r="AD358" s="626">
        <v>8.9021369567871098E-4</v>
      </c>
      <c r="AE358" s="620">
        <v>1.3912742910322314E-3</v>
      </c>
      <c r="AF358" s="627">
        <v>2.4960443173794318E-2</v>
      </c>
      <c r="AG358" s="601">
        <f>Decap_Selection!$E$23</f>
        <v>0.08</v>
      </c>
      <c r="AH358" s="602"/>
      <c r="AI358" s="602"/>
      <c r="AJ358" s="602"/>
    </row>
    <row r="359" spans="1:36" s="22" customFormat="1">
      <c r="A359" s="597">
        <f t="shared" ref="A359:A422" si="5">$A$35*A358</f>
        <v>587834.81959060207</v>
      </c>
      <c r="B359" s="607">
        <v>3.6947197020464354E-2</v>
      </c>
      <c r="C359" s="606">
        <v>1.0000000000000001E+50</v>
      </c>
      <c r="D359" s="607">
        <v>6.1511206867884729</v>
      </c>
      <c r="E359" s="610">
        <v>1.0000000000000001E+50</v>
      </c>
      <c r="F359" s="611">
        <v>1.0000000000000001E+50</v>
      </c>
      <c r="G359" s="610">
        <v>1.0000000000000001E+50</v>
      </c>
      <c r="H359" s="610">
        <v>1.0000000000000001E+50</v>
      </c>
      <c r="I359" s="610">
        <v>1.3513834084529357</v>
      </c>
      <c r="J359" s="610">
        <v>1.0000000000000001E+50</v>
      </c>
      <c r="K359" s="610">
        <v>1.0000000000000001E+50</v>
      </c>
      <c r="L359" s="611">
        <v>0.13313442604065356</v>
      </c>
      <c r="M359" s="610">
        <v>1.0000000000000001E+50</v>
      </c>
      <c r="N359" s="611">
        <v>1.0000000000000001E+50</v>
      </c>
      <c r="O359" s="610">
        <v>1.0000000000000001E+50</v>
      </c>
      <c r="P359" s="610">
        <v>1.0000000000000001E+50</v>
      </c>
      <c r="Q359" s="610">
        <v>1.0000000000000001E+50</v>
      </c>
      <c r="R359" s="610">
        <v>1.0000000000000001E+50</v>
      </c>
      <c r="S359" s="610">
        <v>1.0000000000000001E+50</v>
      </c>
      <c r="T359" s="610">
        <v>1.0000000000000001E+50</v>
      </c>
      <c r="U359" s="610">
        <v>1.0000000000000001E+50</v>
      </c>
      <c r="V359" s="610">
        <v>3.0564725465660168E-2</v>
      </c>
      <c r="W359" s="610">
        <v>1.0000000000000001E+50</v>
      </c>
      <c r="X359" s="610">
        <v>1.0000000000000001E+50</v>
      </c>
      <c r="Y359" s="610">
        <v>1.0000000000000001E+50</v>
      </c>
      <c r="Z359" s="610">
        <v>1.0000000000000001E+50</v>
      </c>
      <c r="AA359" s="626">
        <v>1.0000000000000001E+50</v>
      </c>
      <c r="AB359" s="610">
        <v>106.42913344442447</v>
      </c>
      <c r="AC359" s="626">
        <v>5.03059851883705E-4</v>
      </c>
      <c r="AD359" s="626">
        <v>8.9021369567871098E-4</v>
      </c>
      <c r="AE359" s="620">
        <v>1.3913171220932758E-3</v>
      </c>
      <c r="AF359" s="627">
        <v>2.5189741847335106E-2</v>
      </c>
      <c r="AG359" s="601">
        <f>Decap_Selection!$E$23</f>
        <v>0.08</v>
      </c>
      <c r="AH359" s="602"/>
      <c r="AI359" s="602"/>
      <c r="AJ359" s="602"/>
    </row>
    <row r="360" spans="1:36" s="22" customFormat="1">
      <c r="A360" s="597">
        <f t="shared" si="5"/>
        <v>599591.51598241413</v>
      </c>
      <c r="B360" s="607">
        <v>3.7685604951000033E-2</v>
      </c>
      <c r="C360" s="606">
        <v>1.0000000000000001E+50</v>
      </c>
      <c r="D360" s="607">
        <v>6.0304146952110633</v>
      </c>
      <c r="E360" s="610">
        <v>1.0000000000000001E+50</v>
      </c>
      <c r="F360" s="611">
        <v>1.0000000000000001E+50</v>
      </c>
      <c r="G360" s="610">
        <v>1.0000000000000001E+50</v>
      </c>
      <c r="H360" s="610">
        <v>1.0000000000000001E+50</v>
      </c>
      <c r="I360" s="610">
        <v>1.3247908360768932</v>
      </c>
      <c r="J360" s="610">
        <v>1.0000000000000001E+50</v>
      </c>
      <c r="K360" s="610">
        <v>1.0000000000000001E+50</v>
      </c>
      <c r="L360" s="611">
        <v>0.13043528977333349</v>
      </c>
      <c r="M360" s="610">
        <v>1.0000000000000001E+50</v>
      </c>
      <c r="N360" s="611">
        <v>1.0000000000000001E+50</v>
      </c>
      <c r="O360" s="610">
        <v>1.0000000000000001E+50</v>
      </c>
      <c r="P360" s="610">
        <v>1.0000000000000001E+50</v>
      </c>
      <c r="Q360" s="610">
        <v>1.0000000000000001E+50</v>
      </c>
      <c r="R360" s="610">
        <v>1.0000000000000001E+50</v>
      </c>
      <c r="S360" s="610">
        <v>1.0000000000000001E+50</v>
      </c>
      <c r="T360" s="610">
        <v>1.0000000000000001E+50</v>
      </c>
      <c r="U360" s="610">
        <v>1.0000000000000001E+50</v>
      </c>
      <c r="V360" s="610">
        <v>3.0597823666448969E-2</v>
      </c>
      <c r="W360" s="610">
        <v>1.0000000000000001E+50</v>
      </c>
      <c r="X360" s="610">
        <v>1.0000000000000001E+50</v>
      </c>
      <c r="Y360" s="610">
        <v>1.0000000000000001E+50</v>
      </c>
      <c r="Z360" s="610">
        <v>1.0000000000000001E+50</v>
      </c>
      <c r="AA360" s="626">
        <v>1.0000000000000001E+50</v>
      </c>
      <c r="AB360" s="610">
        <v>104.34228769187874</v>
      </c>
      <c r="AC360" s="626">
        <v>5.0318307885517807E-4</v>
      </c>
      <c r="AD360" s="626">
        <v>8.9021369567871098E-4</v>
      </c>
      <c r="AE360" s="620">
        <v>1.3913616821297173E-3</v>
      </c>
      <c r="AF360" s="627">
        <v>2.5418479385285072E-2</v>
      </c>
      <c r="AG360" s="601">
        <f>Decap_Selection!$E$23</f>
        <v>0.08</v>
      </c>
      <c r="AH360" s="602"/>
      <c r="AI360" s="602"/>
      <c r="AJ360" s="602"/>
    </row>
    <row r="361" spans="1:36" s="22" customFormat="1">
      <c r="A361" s="597">
        <f t="shared" si="5"/>
        <v>611583.34630206239</v>
      </c>
      <c r="B361" s="607">
        <v>3.8438791542814668E-2</v>
      </c>
      <c r="C361" s="606">
        <v>1.0000000000000001E+50</v>
      </c>
      <c r="D361" s="607">
        <v>5.9120735722708488</v>
      </c>
      <c r="E361" s="610">
        <v>1.0000000000000001E+50</v>
      </c>
      <c r="F361" s="611">
        <v>1.0000000000000001E+50</v>
      </c>
      <c r="G361" s="610">
        <v>1.0000000000000001E+50</v>
      </c>
      <c r="H361" s="610">
        <v>1.0000000000000001E+50</v>
      </c>
      <c r="I361" s="610">
        <v>1.2987177902456779</v>
      </c>
      <c r="J361" s="610">
        <v>1.0000000000000001E+50</v>
      </c>
      <c r="K361" s="610">
        <v>1.0000000000000001E+50</v>
      </c>
      <c r="L361" s="611">
        <v>0.12778732107156601</v>
      </c>
      <c r="M361" s="610">
        <v>1.0000000000000001E+50</v>
      </c>
      <c r="N361" s="611">
        <v>1.0000000000000001E+50</v>
      </c>
      <c r="O361" s="610">
        <v>1.0000000000000001E+50</v>
      </c>
      <c r="P361" s="610">
        <v>1.0000000000000001E+50</v>
      </c>
      <c r="Q361" s="610">
        <v>1.0000000000000001E+50</v>
      </c>
      <c r="R361" s="610">
        <v>1.0000000000000001E+50</v>
      </c>
      <c r="S361" s="610">
        <v>1.0000000000000001E+50</v>
      </c>
      <c r="T361" s="610">
        <v>1.0000000000000001E+50</v>
      </c>
      <c r="U361" s="610">
        <v>1.0000000000000001E+50</v>
      </c>
      <c r="V361" s="610">
        <v>3.0632313112690546E-2</v>
      </c>
      <c r="W361" s="610">
        <v>1.0000000000000001E+50</v>
      </c>
      <c r="X361" s="610">
        <v>1.0000000000000001E+50</v>
      </c>
      <c r="Y361" s="610">
        <v>1.0000000000000001E+50</v>
      </c>
      <c r="Z361" s="610">
        <v>1.0000000000000001E+50</v>
      </c>
      <c r="AA361" s="626">
        <v>1.0000000000000001E+50</v>
      </c>
      <c r="AB361" s="610">
        <v>102.29636048352596</v>
      </c>
      <c r="AC361" s="626">
        <v>5.0331125217340596E-4</v>
      </c>
      <c r="AD361" s="626">
        <v>8.9021369567871098E-4</v>
      </c>
      <c r="AE361" s="620">
        <v>1.3914080408769464E-3</v>
      </c>
      <c r="AF361" s="627">
        <v>2.5646710905550072E-2</v>
      </c>
      <c r="AG361" s="601">
        <f>Decap_Selection!$E$23</f>
        <v>0.08</v>
      </c>
      <c r="AH361" s="602"/>
      <c r="AI361" s="602"/>
      <c r="AJ361" s="602"/>
    </row>
    <row r="362" spans="1:36" s="22" customFormat="1">
      <c r="A362" s="597">
        <f t="shared" si="5"/>
        <v>623815.01322810363</v>
      </c>
      <c r="B362" s="607">
        <v>3.9207052163621636E-2</v>
      </c>
      <c r="C362" s="606">
        <v>1.0000000000000001E+50</v>
      </c>
      <c r="D362" s="607">
        <v>5.7960509096922355</v>
      </c>
      <c r="E362" s="610">
        <v>1.0000000000000001E+50</v>
      </c>
      <c r="F362" s="611">
        <v>1.0000000000000001E+50</v>
      </c>
      <c r="G362" s="610">
        <v>1.0000000000000001E+50</v>
      </c>
      <c r="H362" s="610">
        <v>1.0000000000000001E+50</v>
      </c>
      <c r="I362" s="610">
        <v>1.2731540462800899</v>
      </c>
      <c r="J362" s="610">
        <v>1.0000000000000001E+50</v>
      </c>
      <c r="K362" s="610">
        <v>1.0000000000000001E+50</v>
      </c>
      <c r="L362" s="611">
        <v>0.12518948256159065</v>
      </c>
      <c r="M362" s="610">
        <v>1.0000000000000001E+50</v>
      </c>
      <c r="N362" s="611">
        <v>1.0000000000000001E+50</v>
      </c>
      <c r="O362" s="610">
        <v>1.0000000000000001E+50</v>
      </c>
      <c r="P362" s="610">
        <v>1.0000000000000001E+50</v>
      </c>
      <c r="Q362" s="610">
        <v>1.0000000000000001E+50</v>
      </c>
      <c r="R362" s="610">
        <v>1.0000000000000001E+50</v>
      </c>
      <c r="S362" s="610">
        <v>1.0000000000000001E+50</v>
      </c>
      <c r="T362" s="610">
        <v>1.0000000000000001E+50</v>
      </c>
      <c r="U362" s="610">
        <v>1.0000000000000001E+50</v>
      </c>
      <c r="V362" s="610">
        <v>3.0668243123231572E-2</v>
      </c>
      <c r="W362" s="610">
        <v>1.0000000000000001E+50</v>
      </c>
      <c r="X362" s="610">
        <v>1.0000000000000001E+50</v>
      </c>
      <c r="Y362" s="610">
        <v>1.0000000000000001E+50</v>
      </c>
      <c r="Z362" s="610">
        <v>1.0000000000000001E+50</v>
      </c>
      <c r="AA362" s="626">
        <v>1.0000000000000001E+50</v>
      </c>
      <c r="AB362" s="610">
        <v>100.29054949497061</v>
      </c>
      <c r="AC362" s="626">
        <v>5.0344456905756976E-4</v>
      </c>
      <c r="AD362" s="626">
        <v>8.9021369567871098E-4</v>
      </c>
      <c r="AE362" s="620">
        <v>1.3914562708781839E-3</v>
      </c>
      <c r="AF362" s="627">
        <v>2.5874498589479839E-2</v>
      </c>
      <c r="AG362" s="601">
        <f>Decap_Selection!$E$23</f>
        <v>0.08</v>
      </c>
      <c r="AH362" s="602"/>
      <c r="AI362" s="602"/>
      <c r="AJ362" s="602"/>
    </row>
    <row r="363" spans="1:36" s="22" customFormat="1">
      <c r="A363" s="597">
        <f t="shared" si="5"/>
        <v>636291.31349266577</v>
      </c>
      <c r="B363" s="607">
        <v>3.9990688092493863E-2</v>
      </c>
      <c r="C363" s="606">
        <v>1.0000000000000001E+50</v>
      </c>
      <c r="D363" s="607">
        <v>5.6823012084002684</v>
      </c>
      <c r="E363" s="610">
        <v>1.0000000000000001E+50</v>
      </c>
      <c r="F363" s="611">
        <v>1.0000000000000001E+50</v>
      </c>
      <c r="G363" s="610">
        <v>1.0000000000000001E+50</v>
      </c>
      <c r="H363" s="610">
        <v>1.0000000000000001E+50</v>
      </c>
      <c r="I363" s="610">
        <v>1.2480895792299032</v>
      </c>
      <c r="J363" s="610">
        <v>1.0000000000000001E+50</v>
      </c>
      <c r="K363" s="610">
        <v>1.0000000000000001E+50</v>
      </c>
      <c r="L363" s="611">
        <v>0.1226407565965059</v>
      </c>
      <c r="M363" s="610">
        <v>1.0000000000000001E+50</v>
      </c>
      <c r="N363" s="611">
        <v>1.0000000000000001E+50</v>
      </c>
      <c r="O363" s="610">
        <v>1.0000000000000001E+50</v>
      </c>
      <c r="P363" s="610">
        <v>1.0000000000000001E+50</v>
      </c>
      <c r="Q363" s="610">
        <v>1.0000000000000001E+50</v>
      </c>
      <c r="R363" s="610">
        <v>1.0000000000000001E+50</v>
      </c>
      <c r="S363" s="610">
        <v>1.0000000000000001E+50</v>
      </c>
      <c r="T363" s="610">
        <v>1.0000000000000001E+50</v>
      </c>
      <c r="U363" s="610">
        <v>1.0000000000000001E+50</v>
      </c>
      <c r="V363" s="610">
        <v>3.0705664905770223E-2</v>
      </c>
      <c r="W363" s="610">
        <v>1.0000000000000001E+50</v>
      </c>
      <c r="X363" s="610">
        <v>1.0000000000000001E+50</v>
      </c>
      <c r="Y363" s="610">
        <v>1.0000000000000001E+50</v>
      </c>
      <c r="Z363" s="610">
        <v>1.0000000000000001E+50</v>
      </c>
      <c r="AA363" s="626">
        <v>1.0000000000000001E+50</v>
      </c>
      <c r="AB363" s="610">
        <v>98.324068133668192</v>
      </c>
      <c r="AC363" s="626">
        <v>5.0358323448239427E-4</v>
      </c>
      <c r="AD363" s="626">
        <v>8.9021369567871098E-4</v>
      </c>
      <c r="AE363" s="620">
        <v>1.3915064475971391E-3</v>
      </c>
      <c r="AF363" s="627">
        <v>2.6101911539990003E-2</v>
      </c>
      <c r="AG363" s="601">
        <f>Decap_Selection!$E$23</f>
        <v>0.08</v>
      </c>
      <c r="AH363" s="602"/>
      <c r="AI363" s="602"/>
      <c r="AJ363" s="602"/>
    </row>
    <row r="364" spans="1:36" s="22" customFormat="1">
      <c r="A364" s="597">
        <f t="shared" si="5"/>
        <v>649017.13976251904</v>
      </c>
      <c r="B364" s="607">
        <v>4.0790006638013923E-2</v>
      </c>
      <c r="C364" s="606">
        <v>1.0000000000000001E+50</v>
      </c>
      <c r="D364" s="607">
        <v>5.5707798606778711</v>
      </c>
      <c r="E364" s="610">
        <v>1.0000000000000001E+50</v>
      </c>
      <c r="F364" s="611">
        <v>1.0000000000000001E+50</v>
      </c>
      <c r="G364" s="610">
        <v>1.0000000000000001E+50</v>
      </c>
      <c r="H364" s="610">
        <v>1.0000000000000001E+50</v>
      </c>
      <c r="I364" s="610">
        <v>1.2235145599426815</v>
      </c>
      <c r="J364" s="610">
        <v>1.0000000000000001E+50</v>
      </c>
      <c r="K364" s="610">
        <v>1.0000000000000001E+50</v>
      </c>
      <c r="L364" s="611">
        <v>0.120140144861783</v>
      </c>
      <c r="M364" s="610">
        <v>1.0000000000000001E+50</v>
      </c>
      <c r="N364" s="611">
        <v>1.0000000000000001E+50</v>
      </c>
      <c r="O364" s="610">
        <v>1.0000000000000001E+50</v>
      </c>
      <c r="P364" s="610">
        <v>1.0000000000000001E+50</v>
      </c>
      <c r="Q364" s="610">
        <v>1.0000000000000001E+50</v>
      </c>
      <c r="R364" s="610">
        <v>1.0000000000000001E+50</v>
      </c>
      <c r="S364" s="610">
        <v>1.0000000000000001E+50</v>
      </c>
      <c r="T364" s="610">
        <v>1.0000000000000001E+50</v>
      </c>
      <c r="U364" s="610">
        <v>1.0000000000000001E+50</v>
      </c>
      <c r="V364" s="610">
        <v>3.0744631609538182E-2</v>
      </c>
      <c r="W364" s="610">
        <v>1.0000000000000001E+50</v>
      </c>
      <c r="X364" s="610">
        <v>1.0000000000000001E+50</v>
      </c>
      <c r="Y364" s="610">
        <v>1.0000000000000001E+50</v>
      </c>
      <c r="Z364" s="610">
        <v>1.0000000000000001E+50</v>
      </c>
      <c r="AA364" s="626">
        <v>1.0000000000000001E+50</v>
      </c>
      <c r="AB364" s="610">
        <v>96.396145230457435</v>
      </c>
      <c r="AC364" s="626">
        <v>5.0372746147439758E-4</v>
      </c>
      <c r="AD364" s="626">
        <v>8.9021369567871098E-4</v>
      </c>
      <c r="AE364" s="620">
        <v>1.3915586495351535E-3</v>
      </c>
      <c r="AF364" s="627">
        <v>2.6329025597519963E-2</v>
      </c>
      <c r="AG364" s="601">
        <f>Decap_Selection!$E$23</f>
        <v>0.08</v>
      </c>
      <c r="AH364" s="602"/>
      <c r="AI364" s="602"/>
      <c r="AJ364" s="602"/>
    </row>
    <row r="365" spans="1:36" s="22" customFormat="1">
      <c r="A365" s="597">
        <f t="shared" si="5"/>
        <v>661997.4825577694</v>
      </c>
      <c r="B365" s="607">
        <v>4.1605321258788526E-2</v>
      </c>
      <c r="C365" s="606">
        <v>1.0000000000000001E+50</v>
      </c>
      <c r="D365" s="607">
        <v>5.4614431326726551</v>
      </c>
      <c r="E365" s="610">
        <v>1.0000000000000001E+50</v>
      </c>
      <c r="F365" s="611">
        <v>1.0000000000000001E+50</v>
      </c>
      <c r="G365" s="610">
        <v>1.0000000000000001E+50</v>
      </c>
      <c r="H365" s="610">
        <v>1.0000000000000001E+50</v>
      </c>
      <c r="I365" s="610">
        <v>1.1994193512093909</v>
      </c>
      <c r="J365" s="610">
        <v>1.0000000000000001E+50</v>
      </c>
      <c r="K365" s="610">
        <v>1.0000000000000001E+50</v>
      </c>
      <c r="L365" s="611">
        <v>0.11768666798868871</v>
      </c>
      <c r="M365" s="610">
        <v>1.0000000000000001E+50</v>
      </c>
      <c r="N365" s="611">
        <v>1.0000000000000001E+50</v>
      </c>
      <c r="O365" s="610">
        <v>1.0000000000000001E+50</v>
      </c>
      <c r="P365" s="610">
        <v>1.0000000000000001E+50</v>
      </c>
      <c r="Q365" s="610">
        <v>1.0000000000000001E+50</v>
      </c>
      <c r="R365" s="610">
        <v>1.0000000000000001E+50</v>
      </c>
      <c r="S365" s="610">
        <v>1.0000000000000001E+50</v>
      </c>
      <c r="T365" s="610">
        <v>1.0000000000000001E+50</v>
      </c>
      <c r="U365" s="610">
        <v>1.0000000000000001E+50</v>
      </c>
      <c r="V365" s="610">
        <v>3.078519837907381E-2</v>
      </c>
      <c r="W365" s="610">
        <v>1.0000000000000001E+50</v>
      </c>
      <c r="X365" s="610">
        <v>1.0000000000000001E+50</v>
      </c>
      <c r="Y365" s="610">
        <v>1.0000000000000001E+50</v>
      </c>
      <c r="Z365" s="610">
        <v>1.0000000000000001E+50</v>
      </c>
      <c r="AA365" s="626">
        <v>1.0000000000000001E+50</v>
      </c>
      <c r="AB365" s="610">
        <v>94.506024737140947</v>
      </c>
      <c r="AC365" s="626">
        <v>5.0387747141875246E-4</v>
      </c>
      <c r="AD365" s="626">
        <v>8.9021369567871098E-4</v>
      </c>
      <c r="AE365" s="620">
        <v>1.3916129583530098E-3</v>
      </c>
      <c r="AF365" s="627">
        <v>2.6555923110654973E-2</v>
      </c>
      <c r="AG365" s="601">
        <f>Decap_Selection!$E$23</f>
        <v>0.08</v>
      </c>
      <c r="AH365" s="602"/>
      <c r="AI365" s="602"/>
      <c r="AJ365" s="602"/>
    </row>
    <row r="366" spans="1:36" s="22" customFormat="1">
      <c r="A366" s="597">
        <f t="shared" si="5"/>
        <v>675237.43220892479</v>
      </c>
      <c r="B366" s="607">
        <v>4.243695168637468E-2</v>
      </c>
      <c r="C366" s="606">
        <v>1.0000000000000001E+50</v>
      </c>
      <c r="D366" s="607">
        <v>5.3542481472464312</v>
      </c>
      <c r="E366" s="610">
        <v>1.0000000000000001E+50</v>
      </c>
      <c r="F366" s="611">
        <v>1.0000000000000001E+50</v>
      </c>
      <c r="G366" s="610">
        <v>1.0000000000000001E+50</v>
      </c>
      <c r="H366" s="610">
        <v>1.0000000000000001E+50</v>
      </c>
      <c r="I366" s="610">
        <v>1.1757945039852928</v>
      </c>
      <c r="J366" s="610">
        <v>1.0000000000000001E+50</v>
      </c>
      <c r="K366" s="610">
        <v>1.0000000000000001E+50</v>
      </c>
      <c r="L366" s="611">
        <v>0.11527936517549207</v>
      </c>
      <c r="M366" s="610">
        <v>1.0000000000000001E+50</v>
      </c>
      <c r="N366" s="611">
        <v>1.0000000000000001E+50</v>
      </c>
      <c r="O366" s="610">
        <v>1.0000000000000001E+50</v>
      </c>
      <c r="P366" s="610">
        <v>1.0000000000000001E+50</v>
      </c>
      <c r="Q366" s="610">
        <v>1.0000000000000001E+50</v>
      </c>
      <c r="R366" s="610">
        <v>1.0000000000000001E+50</v>
      </c>
      <c r="S366" s="610">
        <v>1.0000000000000001E+50</v>
      </c>
      <c r="T366" s="610">
        <v>1.0000000000000001E+50</v>
      </c>
      <c r="U366" s="610">
        <v>1.0000000000000001E+50</v>
      </c>
      <c r="V366" s="610">
        <v>3.0827422409046457E-2</v>
      </c>
      <c r="W366" s="610">
        <v>1.0000000000000001E+50</v>
      </c>
      <c r="X366" s="610">
        <v>1.0000000000000001E+50</v>
      </c>
      <c r="Y366" s="610">
        <v>1.0000000000000001E+50</v>
      </c>
      <c r="Z366" s="610">
        <v>1.0000000000000001E+50</v>
      </c>
      <c r="AA366" s="626">
        <v>1.0000000000000001E+50</v>
      </c>
      <c r="AB366" s="610">
        <v>92.652965429995902</v>
      </c>
      <c r="AC366" s="626">
        <v>5.0403349437708135E-4</v>
      </c>
      <c r="AD366" s="626">
        <v>8.9021369567871098E-4</v>
      </c>
      <c r="AE366" s="620">
        <v>1.3916694589975851E-3</v>
      </c>
      <c r="AF366" s="627">
        <v>2.6782692657714709E-2</v>
      </c>
      <c r="AG366" s="601">
        <f>Decap_Selection!$E$23</f>
        <v>0.08</v>
      </c>
      <c r="AH366" s="602"/>
      <c r="AI366" s="602"/>
      <c r="AJ366" s="602"/>
    </row>
    <row r="367" spans="1:36" s="22" customFormat="1">
      <c r="A367" s="597">
        <f t="shared" si="5"/>
        <v>688742.18085310329</v>
      </c>
      <c r="B367" s="607">
        <v>4.3285224050665844E-2</v>
      </c>
      <c r="C367" s="606">
        <v>1.0000000000000001E+50</v>
      </c>
      <c r="D367" s="607">
        <v>5.2491528671606735</v>
      </c>
      <c r="E367" s="610">
        <v>1.0000000000000001E+50</v>
      </c>
      <c r="F367" s="611">
        <v>1.0000000000000001E+50</v>
      </c>
      <c r="G367" s="610">
        <v>1.0000000000000001E+50</v>
      </c>
      <c r="H367" s="610">
        <v>1.0000000000000001E+50</v>
      </c>
      <c r="I367" s="610">
        <v>1.1526307536846419</v>
      </c>
      <c r="J367" s="610">
        <v>1.0000000000000001E+50</v>
      </c>
      <c r="K367" s="610">
        <v>1.0000000000000001E+50</v>
      </c>
      <c r="L367" s="611">
        <v>0.11291729381633388</v>
      </c>
      <c r="M367" s="610">
        <v>1.0000000000000001E+50</v>
      </c>
      <c r="N367" s="611">
        <v>1.0000000000000001E+50</v>
      </c>
      <c r="O367" s="610">
        <v>1.0000000000000001E+50</v>
      </c>
      <c r="P367" s="610">
        <v>1.0000000000000001E+50</v>
      </c>
      <c r="Q367" s="610">
        <v>1.0000000000000001E+50</v>
      </c>
      <c r="R367" s="610">
        <v>1.0000000000000001E+50</v>
      </c>
      <c r="S367" s="610">
        <v>1.0000000000000001E+50</v>
      </c>
      <c r="T367" s="610">
        <v>1.0000000000000001E+50</v>
      </c>
      <c r="U367" s="610">
        <v>1.0000000000000001E+50</v>
      </c>
      <c r="V367" s="610">
        <v>3.087136300008729E-2</v>
      </c>
      <c r="W367" s="610">
        <v>1.0000000000000001E+50</v>
      </c>
      <c r="X367" s="610">
        <v>1.0000000000000001E+50</v>
      </c>
      <c r="Y367" s="610">
        <v>1.0000000000000001E+50</v>
      </c>
      <c r="Z367" s="610">
        <v>1.0000000000000001E+50</v>
      </c>
      <c r="AA367" s="626">
        <v>1.0000000000000001E+50</v>
      </c>
      <c r="AB367" s="610">
        <v>90.836240619097907</v>
      </c>
      <c r="AC367" s="626">
        <v>5.0419576941651523E-4</v>
      </c>
      <c r="AD367" s="626">
        <v>8.9021369567871098E-4</v>
      </c>
      <c r="AE367" s="620">
        <v>1.3917282398335428E-3</v>
      </c>
      <c r="AF367" s="627">
        <v>2.7009428714988102E-2</v>
      </c>
      <c r="AG367" s="601">
        <f>Decap_Selection!$E$23</f>
        <v>0.08</v>
      </c>
      <c r="AH367" s="602"/>
      <c r="AI367" s="602"/>
      <c r="AJ367" s="602"/>
    </row>
    <row r="368" spans="1:36" s="22" customFormat="1">
      <c r="A368" s="597">
        <f t="shared" si="5"/>
        <v>702517.02447016537</v>
      </c>
      <c r="B368" s="607">
        <v>4.4150471007787004E-2</v>
      </c>
      <c r="C368" s="606">
        <v>1.0000000000000001E+50</v>
      </c>
      <c r="D368" s="607">
        <v>5.1461160785913735</v>
      </c>
      <c r="E368" s="610">
        <v>1.0000000000000001E+50</v>
      </c>
      <c r="F368" s="611">
        <v>1.0000000000000001E+50</v>
      </c>
      <c r="G368" s="610">
        <v>1.0000000000000001E+50</v>
      </c>
      <c r="H368" s="610">
        <v>1.0000000000000001E+50</v>
      </c>
      <c r="I368" s="610">
        <v>1.1299190165477317</v>
      </c>
      <c r="J368" s="610">
        <v>1.0000000000000001E+50</v>
      </c>
      <c r="K368" s="610">
        <v>1.0000000000000001E+50</v>
      </c>
      <c r="L368" s="611">
        <v>0.11059952913764295</v>
      </c>
      <c r="M368" s="610">
        <v>1.0000000000000001E+50</v>
      </c>
      <c r="N368" s="611">
        <v>1.0000000000000001E+50</v>
      </c>
      <c r="O368" s="610">
        <v>1.0000000000000001E+50</v>
      </c>
      <c r="P368" s="610">
        <v>1.0000000000000001E+50</v>
      </c>
      <c r="Q368" s="610">
        <v>1.0000000000000001E+50</v>
      </c>
      <c r="R368" s="610">
        <v>1.0000000000000001E+50</v>
      </c>
      <c r="S368" s="610">
        <v>1.0000000000000001E+50</v>
      </c>
      <c r="T368" s="610">
        <v>1.0000000000000001E+50</v>
      </c>
      <c r="U368" s="610">
        <v>1.0000000000000001E+50</v>
      </c>
      <c r="V368" s="610">
        <v>3.091708161557662E-2</v>
      </c>
      <c r="W368" s="610">
        <v>1.0000000000000001E+50</v>
      </c>
      <c r="X368" s="610">
        <v>1.0000000000000001E+50</v>
      </c>
      <c r="Y368" s="610">
        <v>1.0000000000000001E+50</v>
      </c>
      <c r="Z368" s="610">
        <v>1.0000000000000001E+50</v>
      </c>
      <c r="AA368" s="626">
        <v>1.0000000000000001E+50</v>
      </c>
      <c r="AB368" s="610">
        <v>89.055137863344626</v>
      </c>
      <c r="AC368" s="626">
        <v>5.0436454495034764E-4</v>
      </c>
      <c r="AD368" s="626">
        <v>8.9021369567871098E-4</v>
      </c>
      <c r="AE368" s="620">
        <v>1.391789392780255E-3</v>
      </c>
      <c r="AF368" s="627">
        <v>2.7236231266564402E-2</v>
      </c>
      <c r="AG368" s="601">
        <f>Decap_Selection!$E$23</f>
        <v>0.08</v>
      </c>
      <c r="AH368" s="602"/>
      <c r="AI368" s="602"/>
      <c r="AJ368" s="602"/>
    </row>
    <row r="369" spans="1:36" s="22" customFormat="1">
      <c r="A369" s="597">
        <f t="shared" si="5"/>
        <v>716567.36495956872</v>
      </c>
      <c r="B369" s="607">
        <v>4.5033031870549217E-2</v>
      </c>
      <c r="C369" s="606">
        <v>1.0000000000000001E+50</v>
      </c>
      <c r="D369" s="607">
        <v>5.0450973749667867</v>
      </c>
      <c r="E369" s="610">
        <v>1.0000000000000001E+50</v>
      </c>
      <c r="F369" s="611">
        <v>1.0000000000000001E+50</v>
      </c>
      <c r="G369" s="610">
        <v>1.0000000000000001E+50</v>
      </c>
      <c r="H369" s="610">
        <v>1.0000000000000001E+50</v>
      </c>
      <c r="I369" s="610">
        <v>1.1076503860788665</v>
      </c>
      <c r="J369" s="610">
        <v>1.0000000000000001E+50</v>
      </c>
      <c r="K369" s="610">
        <v>1.0000000000000001E+50</v>
      </c>
      <c r="L369" s="611">
        <v>0.10832516384198983</v>
      </c>
      <c r="M369" s="610">
        <v>1.0000000000000001E+50</v>
      </c>
      <c r="N369" s="611">
        <v>1.0000000000000001E+50</v>
      </c>
      <c r="O369" s="610">
        <v>1.0000000000000001E+50</v>
      </c>
      <c r="P369" s="610">
        <v>1.0000000000000001E+50</v>
      </c>
      <c r="Q369" s="610">
        <v>1.0000000000000001E+50</v>
      </c>
      <c r="R369" s="610">
        <v>1.0000000000000001E+50</v>
      </c>
      <c r="S369" s="610">
        <v>1.0000000000000001E+50</v>
      </c>
      <c r="T369" s="610">
        <v>1.0000000000000001E+50</v>
      </c>
      <c r="U369" s="610">
        <v>1.0000000000000001E+50</v>
      </c>
      <c r="V369" s="610">
        <v>3.0964641939332724E-2</v>
      </c>
      <c r="W369" s="610">
        <v>1.0000000000000001E+50</v>
      </c>
      <c r="X369" s="610">
        <v>1.0000000000000001E+50</v>
      </c>
      <c r="Y369" s="610">
        <v>1.0000000000000001E+50</v>
      </c>
      <c r="Z369" s="610">
        <v>1.0000000000000001E+50</v>
      </c>
      <c r="AA369" s="626">
        <v>1.0000000000000001E+50</v>
      </c>
      <c r="AB369" s="610">
        <v>87.308958691067218</v>
      </c>
      <c r="AC369" s="626">
        <v>5.0454007909062212E-4</v>
      </c>
      <c r="AD369" s="626">
        <v>8.9021369567871098E-4</v>
      </c>
      <c r="AE369" s="620">
        <v>1.3918530134541618E-3</v>
      </c>
      <c r="AF369" s="627">
        <v>2.7463205349861387E-2</v>
      </c>
      <c r="AG369" s="601">
        <f>Decap_Selection!$E$23</f>
        <v>0.08</v>
      </c>
      <c r="AH369" s="602"/>
      <c r="AI369" s="602"/>
      <c r="AJ369" s="602"/>
    </row>
    <row r="370" spans="1:36" s="22" customFormat="1">
      <c r="A370" s="597">
        <f t="shared" si="5"/>
        <v>730898.71225876012</v>
      </c>
      <c r="B370" s="607">
        <v>4.5933252741514406E-2</v>
      </c>
      <c r="C370" s="606">
        <v>1.0000000000000001E+50</v>
      </c>
      <c r="D370" s="607">
        <v>4.9460571411217691</v>
      </c>
      <c r="E370" s="610">
        <v>1.0000000000000001E+50</v>
      </c>
      <c r="F370" s="611">
        <v>1.0000000000000001E+50</v>
      </c>
      <c r="G370" s="610">
        <v>1.0000000000000001E+50</v>
      </c>
      <c r="H370" s="610">
        <v>1.0000000000000001E+50</v>
      </c>
      <c r="I370" s="610">
        <v>1.0858161295538615</v>
      </c>
      <c r="J370" s="610">
        <v>1.0000000000000001E+50</v>
      </c>
      <c r="K370" s="610">
        <v>1.0000000000000001E+50</v>
      </c>
      <c r="L370" s="611">
        <v>0.1060933077592731</v>
      </c>
      <c r="M370" s="610">
        <v>1.0000000000000001E+50</v>
      </c>
      <c r="N370" s="611">
        <v>1.0000000000000001E+50</v>
      </c>
      <c r="O370" s="610">
        <v>1.0000000000000001E+50</v>
      </c>
      <c r="P370" s="610">
        <v>1.0000000000000001E+50</v>
      </c>
      <c r="Q370" s="610">
        <v>1.0000000000000001E+50</v>
      </c>
      <c r="R370" s="610">
        <v>1.0000000000000001E+50</v>
      </c>
      <c r="S370" s="610">
        <v>1.0000000000000001E+50</v>
      </c>
      <c r="T370" s="610">
        <v>1.0000000000000001E+50</v>
      </c>
      <c r="U370" s="610">
        <v>1.0000000000000001E+50</v>
      </c>
      <c r="V370" s="610">
        <v>3.1014109934141613E-2</v>
      </c>
      <c r="W370" s="610">
        <v>1.0000000000000001E+50</v>
      </c>
      <c r="X370" s="610">
        <v>1.0000000000000001E+50</v>
      </c>
      <c r="Y370" s="610">
        <v>1.0000000000000001E+50</v>
      </c>
      <c r="Z370" s="610">
        <v>1.0000000000000001E+50</v>
      </c>
      <c r="AA370" s="626">
        <v>1.0000000000000001E+50</v>
      </c>
      <c r="AB370" s="610">
        <v>85.59701832611961</v>
      </c>
      <c r="AC370" s="626">
        <v>5.0472264001299332E-4</v>
      </c>
      <c r="AD370" s="626">
        <v>8.9021369567871098E-4</v>
      </c>
      <c r="AE370" s="620">
        <v>1.3919192013167809E-3</v>
      </c>
      <c r="AF370" s="627">
        <v>2.7690460529970051E-2</v>
      </c>
      <c r="AG370" s="601">
        <f>Decap_Selection!$E$23</f>
        <v>0.08</v>
      </c>
      <c r="AH370" s="602"/>
      <c r="AI370" s="602"/>
      <c r="AJ370" s="602"/>
    </row>
    <row r="371" spans="1:36" s="22" customFormat="1">
      <c r="A371" s="597">
        <f t="shared" si="5"/>
        <v>745516.68650393537</v>
      </c>
      <c r="B371" s="607">
        <v>4.6851486648722684E-2</v>
      </c>
      <c r="C371" s="606">
        <v>1.0000000000000001E+50</v>
      </c>
      <c r="D371" s="607">
        <v>4.8489565377624597</v>
      </c>
      <c r="E371" s="610">
        <v>1.0000000000000001E+50</v>
      </c>
      <c r="F371" s="611">
        <v>1.0000000000000001E+50</v>
      </c>
      <c r="G371" s="610">
        <v>1.0000000000000001E+50</v>
      </c>
      <c r="H371" s="610">
        <v>1.0000000000000001E+50</v>
      </c>
      <c r="I371" s="610">
        <v>1.0644076845957082</v>
      </c>
      <c r="J371" s="610">
        <v>1.0000000000000001E+50</v>
      </c>
      <c r="K371" s="610">
        <v>1.0000000000000001E+50</v>
      </c>
      <c r="L371" s="611">
        <v>0.10390308750514093</v>
      </c>
      <c r="M371" s="610">
        <v>1.0000000000000001E+50</v>
      </c>
      <c r="N371" s="611">
        <v>1.0000000000000001E+50</v>
      </c>
      <c r="O371" s="610">
        <v>1.0000000000000001E+50</v>
      </c>
      <c r="P371" s="610">
        <v>1.0000000000000001E+50</v>
      </c>
      <c r="Q371" s="610">
        <v>1.0000000000000001E+50</v>
      </c>
      <c r="R371" s="610">
        <v>1.0000000000000001E+50</v>
      </c>
      <c r="S371" s="610">
        <v>1.0000000000000001E+50</v>
      </c>
      <c r="T371" s="610">
        <v>1.0000000000000001E+50</v>
      </c>
      <c r="U371" s="610">
        <v>1.0000000000000001E+50</v>
      </c>
      <c r="V371" s="610">
        <v>3.106555390106128E-2</v>
      </c>
      <c r="W371" s="610">
        <v>1.0000000000000001E+50</v>
      </c>
      <c r="X371" s="610">
        <v>1.0000000000000001E+50</v>
      </c>
      <c r="Y371" s="610">
        <v>1.0000000000000001E+50</v>
      </c>
      <c r="Z371" s="610">
        <v>1.0000000000000001E+50</v>
      </c>
      <c r="AA371" s="626">
        <v>1.0000000000000001E+50</v>
      </c>
      <c r="AB371" s="610">
        <v>83.918645419339128</v>
      </c>
      <c r="AC371" s="626">
        <v>5.0491250633420616E-4</v>
      </c>
      <c r="AD371" s="626">
        <v>8.9021369567871098E-4</v>
      </c>
      <c r="AE371" s="620">
        <v>1.3919880598285855E-3</v>
      </c>
      <c r="AF371" s="627">
        <v>2.7918110294806661E-2</v>
      </c>
      <c r="AG371" s="601">
        <f>Decap_Selection!$E$23</f>
        <v>0.08</v>
      </c>
      <c r="AH371" s="602"/>
      <c r="AI371" s="602"/>
      <c r="AJ371" s="602"/>
    </row>
    <row r="372" spans="1:36" s="22" customFormat="1">
      <c r="A372" s="597">
        <f t="shared" si="5"/>
        <v>760427.02023401414</v>
      </c>
      <c r="B372" s="607">
        <v>4.7788093684135759E-2</v>
      </c>
      <c r="C372" s="606">
        <v>1.0000000000000001E+50</v>
      </c>
      <c r="D372" s="607">
        <v>4.753757486235231</v>
      </c>
      <c r="E372" s="610">
        <v>1.0000000000000001E+50</v>
      </c>
      <c r="F372" s="611">
        <v>1.0000000000000001E+50</v>
      </c>
      <c r="G372" s="610">
        <v>1.0000000000000001E+50</v>
      </c>
      <c r="H372" s="610">
        <v>1.0000000000000001E+50</v>
      </c>
      <c r="I372" s="610">
        <v>1.0434166558170543</v>
      </c>
      <c r="J372" s="610">
        <v>1.0000000000000001E+50</v>
      </c>
      <c r="K372" s="610">
        <v>1.0000000000000001E+50</v>
      </c>
      <c r="L372" s="611">
        <v>0.10175364614655523</v>
      </c>
      <c r="M372" s="610">
        <v>1.0000000000000001E+50</v>
      </c>
      <c r="N372" s="611">
        <v>1.0000000000000001E+50</v>
      </c>
      <c r="O372" s="610">
        <v>1.0000000000000001E+50</v>
      </c>
      <c r="P372" s="610">
        <v>1.0000000000000001E+50</v>
      </c>
      <c r="Q372" s="610">
        <v>1.0000000000000001E+50</v>
      </c>
      <c r="R372" s="610">
        <v>1.0000000000000001E+50</v>
      </c>
      <c r="S372" s="610">
        <v>1.0000000000000001E+50</v>
      </c>
      <c r="T372" s="610">
        <v>1.0000000000000001E+50</v>
      </c>
      <c r="U372" s="610">
        <v>1.0000000000000001E+50</v>
      </c>
      <c r="V372" s="610">
        <v>3.1119044539428476E-2</v>
      </c>
      <c r="W372" s="610">
        <v>1.0000000000000001E+50</v>
      </c>
      <c r="X372" s="610">
        <v>1.0000000000000001E+50</v>
      </c>
      <c r="Y372" s="610">
        <v>1.0000000000000001E+50</v>
      </c>
      <c r="Z372" s="610">
        <v>1.0000000000000001E+50</v>
      </c>
      <c r="AA372" s="626">
        <v>1.0000000000000001E+50</v>
      </c>
      <c r="AB372" s="610">
        <v>82.273181785272101</v>
      </c>
      <c r="AC372" s="626">
        <v>5.0510996750254141E-4</v>
      </c>
      <c r="AD372" s="626">
        <v>8.9021369567871098E-4</v>
      </c>
      <c r="AE372" s="620">
        <v>1.3920596966089775E-3</v>
      </c>
      <c r="AF372" s="627">
        <v>2.8146271361771922E-2</v>
      </c>
      <c r="AG372" s="601">
        <f>Decap_Selection!$E$23</f>
        <v>0.08</v>
      </c>
      <c r="AH372" s="602"/>
      <c r="AI372" s="602"/>
      <c r="AJ372" s="602"/>
    </row>
    <row r="373" spans="1:36" s="22" customFormat="1">
      <c r="A373" s="597">
        <f t="shared" si="5"/>
        <v>775635.56063869444</v>
      </c>
      <c r="B373" s="607">
        <v>4.8743441144850165E-2</v>
      </c>
      <c r="C373" s="606">
        <v>1.0000000000000001E+50</v>
      </c>
      <c r="D373" s="607">
        <v>4.660422653593943</v>
      </c>
      <c r="E373" s="610">
        <v>1.0000000000000001E+50</v>
      </c>
      <c r="F373" s="611">
        <v>1.0000000000000001E+50</v>
      </c>
      <c r="G373" s="610">
        <v>1.0000000000000001E+50</v>
      </c>
      <c r="H373" s="610">
        <v>1.0000000000000001E+50</v>
      </c>
      <c r="I373" s="610">
        <v>1.0228348115281887</v>
      </c>
      <c r="J373" s="610">
        <v>1.0000000000000001E+50</v>
      </c>
      <c r="K373" s="610">
        <v>1.0000000000000001E+50</v>
      </c>
      <c r="L373" s="611">
        <v>9.9644142874413533E-2</v>
      </c>
      <c r="M373" s="610">
        <v>1.0000000000000001E+50</v>
      </c>
      <c r="N373" s="611">
        <v>1.0000000000000001E+50</v>
      </c>
      <c r="O373" s="610">
        <v>1.0000000000000001E+50</v>
      </c>
      <c r="P373" s="610">
        <v>1.0000000000000001E+50</v>
      </c>
      <c r="Q373" s="610">
        <v>1.0000000000000001E+50</v>
      </c>
      <c r="R373" s="610">
        <v>1.0000000000000001E+50</v>
      </c>
      <c r="S373" s="610">
        <v>1.0000000000000001E+50</v>
      </c>
      <c r="T373" s="610">
        <v>1.0000000000000001E+50</v>
      </c>
      <c r="U373" s="610">
        <v>1.0000000000000001E+50</v>
      </c>
      <c r="V373" s="610">
        <v>3.1174655007489661E-2</v>
      </c>
      <c r="W373" s="610">
        <v>1.0000000000000001E+50</v>
      </c>
      <c r="X373" s="610">
        <v>1.0000000000000001E+50</v>
      </c>
      <c r="Y373" s="610">
        <v>1.0000000000000001E+50</v>
      </c>
      <c r="Z373" s="610">
        <v>1.0000000000000001E+50</v>
      </c>
      <c r="AA373" s="626">
        <v>1.0000000000000001E+50</v>
      </c>
      <c r="AB373" s="610">
        <v>80.659982144062027</v>
      </c>
      <c r="AC373" s="626">
        <v>5.0531532420157552E-4</v>
      </c>
      <c r="AD373" s="626">
        <v>8.9021369567871098E-4</v>
      </c>
      <c r="AE373" s="620">
        <v>1.392134223602596E-3</v>
      </c>
      <c r="AF373" s="627">
        <v>2.83750628851464E-2</v>
      </c>
      <c r="AG373" s="601">
        <f>Decap_Selection!$E$23</f>
        <v>0.08</v>
      </c>
      <c r="AH373" s="602"/>
      <c r="AI373" s="602"/>
      <c r="AJ373" s="602"/>
    </row>
    <row r="374" spans="1:36" s="22" customFormat="1">
      <c r="A374" s="597">
        <f t="shared" si="5"/>
        <v>791148.27185146837</v>
      </c>
      <c r="B374" s="607">
        <v>4.971790367713614E-2</v>
      </c>
      <c r="C374" s="606">
        <v>1.0000000000000001E+50</v>
      </c>
      <c r="D374" s="607">
        <v>4.568915437959614</v>
      </c>
      <c r="E374" s="610">
        <v>1.0000000000000001E+50</v>
      </c>
      <c r="F374" s="611">
        <v>1.0000000000000001E+50</v>
      </c>
      <c r="G374" s="610">
        <v>1.0000000000000001E+50</v>
      </c>
      <c r="H374" s="610">
        <v>1.0000000000000001E+50</v>
      </c>
      <c r="I374" s="610">
        <v>1.0026540805092412</v>
      </c>
      <c r="J374" s="610">
        <v>1.0000000000000001E+50</v>
      </c>
      <c r="K374" s="610">
        <v>1.0000000000000001E+50</v>
      </c>
      <c r="L374" s="611">
        <v>9.75737526831503E-2</v>
      </c>
      <c r="M374" s="610">
        <v>1.0000000000000001E+50</v>
      </c>
      <c r="N374" s="611">
        <v>1.0000000000000001E+50</v>
      </c>
      <c r="O374" s="610">
        <v>1.0000000000000001E+50</v>
      </c>
      <c r="P374" s="610">
        <v>1.0000000000000001E+50</v>
      </c>
      <c r="Q374" s="610">
        <v>1.0000000000000001E+50</v>
      </c>
      <c r="R374" s="610">
        <v>1.0000000000000001E+50</v>
      </c>
      <c r="S374" s="610">
        <v>1.0000000000000001E+50</v>
      </c>
      <c r="T374" s="610">
        <v>1.0000000000000001E+50</v>
      </c>
      <c r="U374" s="610">
        <v>1.0000000000000001E+50</v>
      </c>
      <c r="V374" s="610">
        <v>3.1232460983571898E-2</v>
      </c>
      <c r="W374" s="610">
        <v>1.0000000000000001E+50</v>
      </c>
      <c r="X374" s="610">
        <v>1.0000000000000001E+50</v>
      </c>
      <c r="Y374" s="610">
        <v>1.0000000000000001E+50</v>
      </c>
      <c r="Z374" s="610">
        <v>1.0000000000000001E+50</v>
      </c>
      <c r="AA374" s="626">
        <v>1.0000000000000001E+50</v>
      </c>
      <c r="AB374" s="610">
        <v>79.07841386839867</v>
      </c>
      <c r="AC374" s="626">
        <v>5.0552888876760562E-4</v>
      </c>
      <c r="AD374" s="626">
        <v>8.9021369567871098E-4</v>
      </c>
      <c r="AE374" s="620">
        <v>1.3922117572522041E-3</v>
      </c>
      <c r="AF374" s="627">
        <v>2.860460555178386E-2</v>
      </c>
      <c r="AG374" s="601">
        <f>Decap_Selection!$E$23</f>
        <v>0.08</v>
      </c>
      <c r="AH374" s="602"/>
      <c r="AI374" s="602"/>
      <c r="AJ374" s="602"/>
    </row>
    <row r="375" spans="1:36" s="22" customFormat="1">
      <c r="A375" s="597">
        <f t="shared" si="5"/>
        <v>806971.23728849774</v>
      </c>
      <c r="B375" s="607">
        <v>5.0711863423358511E-2</v>
      </c>
      <c r="C375" s="606">
        <v>1.0000000000000001E+50</v>
      </c>
      <c r="D375" s="607">
        <v>4.4791999541668091</v>
      </c>
      <c r="E375" s="610">
        <v>1.0000000000000001E+50</v>
      </c>
      <c r="F375" s="611">
        <v>1.0000000000000001E+50</v>
      </c>
      <c r="G375" s="610">
        <v>1.0000000000000001E+50</v>
      </c>
      <c r="H375" s="610">
        <v>1.0000000000000001E+50</v>
      </c>
      <c r="I375" s="610">
        <v>0.9828665488453312</v>
      </c>
      <c r="J375" s="610">
        <v>1.0000000000000001E+50</v>
      </c>
      <c r="K375" s="610">
        <v>1.0000000000000001E+50</v>
      </c>
      <c r="L375" s="611">
        <v>9.5541666057246816E-2</v>
      </c>
      <c r="M375" s="610">
        <v>1.0000000000000001E+50</v>
      </c>
      <c r="N375" s="611">
        <v>1.0000000000000001E+50</v>
      </c>
      <c r="O375" s="610">
        <v>1.0000000000000001E+50</v>
      </c>
      <c r="P375" s="610">
        <v>1.0000000000000001E+50</v>
      </c>
      <c r="Q375" s="610">
        <v>1.0000000000000001E+50</v>
      </c>
      <c r="R375" s="610">
        <v>1.0000000000000001E+50</v>
      </c>
      <c r="S375" s="610">
        <v>1.0000000000000001E+50</v>
      </c>
      <c r="T375" s="610">
        <v>1.0000000000000001E+50</v>
      </c>
      <c r="U375" s="610">
        <v>1.0000000000000001E+50</v>
      </c>
      <c r="V375" s="610">
        <v>3.1292540727702919E-2</v>
      </c>
      <c r="W375" s="610">
        <v>1.0000000000000001E+50</v>
      </c>
      <c r="X375" s="610">
        <v>1.0000000000000001E+50</v>
      </c>
      <c r="Y375" s="610">
        <v>1.0000000000000001E+50</v>
      </c>
      <c r="Z375" s="610">
        <v>1.0000000000000001E+50</v>
      </c>
      <c r="AA375" s="626">
        <v>1.0000000000000001E+50</v>
      </c>
      <c r="AB375" s="610">
        <v>77.527856735428799</v>
      </c>
      <c r="AC375" s="626">
        <v>5.0575098562109203E-4</v>
      </c>
      <c r="AD375" s="626">
        <v>8.9021369567871098E-4</v>
      </c>
      <c r="AE375" s="620">
        <v>1.392292418678406E-3</v>
      </c>
      <c r="AF375" s="627">
        <v>2.8835020550779831E-2</v>
      </c>
      <c r="AG375" s="601">
        <f>Decap_Selection!$E$23</f>
        <v>0.08</v>
      </c>
      <c r="AH375" s="602"/>
      <c r="AI375" s="602"/>
      <c r="AJ375" s="602"/>
    </row>
    <row r="376" spans="1:36" s="22" customFormat="1">
      <c r="A376" s="597">
        <f t="shared" si="5"/>
        <v>823110.66203426768</v>
      </c>
      <c r="B376" s="607">
        <v>5.1725710171837067E-2</v>
      </c>
      <c r="C376" s="606">
        <v>1.0000000000000001E+50</v>
      </c>
      <c r="D376" s="607">
        <v>4.3912410196910843</v>
      </c>
      <c r="E376" s="610">
        <v>1.0000000000000001E+50</v>
      </c>
      <c r="F376" s="611">
        <v>1.0000000000000001E+50</v>
      </c>
      <c r="G376" s="610">
        <v>1.0000000000000001E+50</v>
      </c>
      <c r="H376" s="610">
        <v>1.0000000000000001E+50</v>
      </c>
      <c r="I376" s="610">
        <v>0.96346445682342163</v>
      </c>
      <c r="J376" s="610">
        <v>1.0000000000000001E+50</v>
      </c>
      <c r="K376" s="610">
        <v>1.0000000000000001E+50</v>
      </c>
      <c r="L376" s="611">
        <v>9.3547088664586067E-2</v>
      </c>
      <c r="M376" s="610">
        <v>1.0000000000000001E+50</v>
      </c>
      <c r="N376" s="611">
        <v>1.0000000000000001E+50</v>
      </c>
      <c r="O376" s="610">
        <v>1.0000000000000001E+50</v>
      </c>
      <c r="P376" s="610">
        <v>1.0000000000000001E+50</v>
      </c>
      <c r="Q376" s="610">
        <v>1.0000000000000001E+50</v>
      </c>
      <c r="R376" s="610">
        <v>1.0000000000000001E+50</v>
      </c>
      <c r="S376" s="610">
        <v>1.0000000000000001E+50</v>
      </c>
      <c r="T376" s="610">
        <v>1.0000000000000001E+50</v>
      </c>
      <c r="U376" s="610">
        <v>1.0000000000000001E+50</v>
      </c>
      <c r="V376" s="610">
        <v>3.1354975143583451E-2</v>
      </c>
      <c r="W376" s="610">
        <v>1.0000000000000001E+50</v>
      </c>
      <c r="X376" s="610">
        <v>1.0000000000000001E+50</v>
      </c>
      <c r="Y376" s="610">
        <v>1.0000000000000001E+50</v>
      </c>
      <c r="Z376" s="610">
        <v>1.0000000000000001E+50</v>
      </c>
      <c r="AA376" s="626">
        <v>1.0000000000000001E+50</v>
      </c>
      <c r="AB376" s="610">
        <v>76.007702683531647</v>
      </c>
      <c r="AC376" s="626">
        <v>5.0598195171246672E-4</v>
      </c>
      <c r="AD376" s="626">
        <v>8.9021369567871098E-4</v>
      </c>
      <c r="AE376" s="620">
        <v>1.3923763338664647E-3</v>
      </c>
      <c r="AF376" s="627">
        <v>2.9066428400674426E-2</v>
      </c>
      <c r="AG376" s="601">
        <f>Decap_Selection!$E$23</f>
        <v>0.08</v>
      </c>
      <c r="AH376" s="602"/>
      <c r="AI376" s="602"/>
      <c r="AJ376" s="602"/>
    </row>
    <row r="377" spans="1:36" s="22" customFormat="1">
      <c r="A377" s="597">
        <f t="shared" si="5"/>
        <v>839572.87527495308</v>
      </c>
      <c r="B377" s="607">
        <v>5.2759841509705439E-2</v>
      </c>
      <c r="C377" s="606">
        <v>1.0000000000000001E+50</v>
      </c>
      <c r="D377" s="607">
        <v>4.3050041408519828</v>
      </c>
      <c r="E377" s="610">
        <v>1.0000000000000001E+50</v>
      </c>
      <c r="F377" s="611">
        <v>1.0000000000000001E+50</v>
      </c>
      <c r="G377" s="610">
        <v>1.0000000000000001E+50</v>
      </c>
      <c r="H377" s="610">
        <v>1.0000000000000001E+50</v>
      </c>
      <c r="I377" s="610">
        <v>0.94444019588967365</v>
      </c>
      <c r="J377" s="610">
        <v>1.0000000000000001E+50</v>
      </c>
      <c r="K377" s="610">
        <v>1.0000000000000001E+50</v>
      </c>
      <c r="L377" s="611">
        <v>9.1589241056598755E-2</v>
      </c>
      <c r="M377" s="610">
        <v>1.0000000000000001E+50</v>
      </c>
      <c r="N377" s="611">
        <v>1.0000000000000001E+50</v>
      </c>
      <c r="O377" s="610">
        <v>1.0000000000000001E+50</v>
      </c>
      <c r="P377" s="610">
        <v>1.0000000000000001E+50</v>
      </c>
      <c r="Q377" s="610">
        <v>1.0000000000000001E+50</v>
      </c>
      <c r="R377" s="610">
        <v>1.0000000000000001E+50</v>
      </c>
      <c r="S377" s="610">
        <v>1.0000000000000001E+50</v>
      </c>
      <c r="T377" s="610">
        <v>1.0000000000000001E+50</v>
      </c>
      <c r="U377" s="610">
        <v>1.0000000000000001E+50</v>
      </c>
      <c r="V377" s="610">
        <v>3.1419847840808486E-2</v>
      </c>
      <c r="W377" s="610">
        <v>1.0000000000000001E+50</v>
      </c>
      <c r="X377" s="610">
        <v>1.0000000000000001E+50</v>
      </c>
      <c r="Y377" s="610">
        <v>1.0000000000000001E+50</v>
      </c>
      <c r="Z377" s="610">
        <v>1.0000000000000001E+50</v>
      </c>
      <c r="AA377" s="626">
        <v>1.0000000000000001E+50</v>
      </c>
      <c r="AB377" s="610">
        <v>74.517355573863313</v>
      </c>
      <c r="AC377" s="626">
        <v>5.0622213698265977E-4</v>
      </c>
      <c r="AD377" s="626">
        <v>8.9021369567871098E-4</v>
      </c>
      <c r="AE377" s="620">
        <v>1.3924636338604863E-3</v>
      </c>
      <c r="AF377" s="627">
        <v>2.929894761537525E-2</v>
      </c>
      <c r="AG377" s="601">
        <f>Decap_Selection!$E$23</f>
        <v>0.08</v>
      </c>
      <c r="AH377" s="602"/>
      <c r="AI377" s="602"/>
      <c r="AJ377" s="602"/>
    </row>
    <row r="378" spans="1:36" s="22" customFormat="1">
      <c r="A378" s="597">
        <f>$A$35*A377</f>
        <v>856364.33278045221</v>
      </c>
      <c r="B378" s="607">
        <v>5.3814662978828157E-2</v>
      </c>
      <c r="C378" s="606">
        <v>1.0000000000000001E+50</v>
      </c>
      <c r="D378" s="607">
        <v>4.2204554992861709</v>
      </c>
      <c r="E378" s="610">
        <v>1.0000000000000001E+50</v>
      </c>
      <c r="F378" s="611">
        <v>1.0000000000000001E+50</v>
      </c>
      <c r="G378" s="610">
        <v>1.0000000000000001E+50</v>
      </c>
      <c r="H378" s="610">
        <v>1.0000000000000001E+50</v>
      </c>
      <c r="I378" s="610">
        <v>0.92578630566609688</v>
      </c>
      <c r="J378" s="610">
        <v>1.0000000000000001E+50</v>
      </c>
      <c r="K378" s="610">
        <v>1.0000000000000001E+50</v>
      </c>
      <c r="L378" s="611">
        <v>8.9667358375153397E-2</v>
      </c>
      <c r="M378" s="610">
        <v>1.0000000000000001E+50</v>
      </c>
      <c r="N378" s="611">
        <v>1.0000000000000001E+50</v>
      </c>
      <c r="O378" s="610">
        <v>1.0000000000000001E+50</v>
      </c>
      <c r="P378" s="610">
        <v>1.0000000000000001E+50</v>
      </c>
      <c r="Q378" s="610">
        <v>1.0000000000000001E+50</v>
      </c>
      <c r="R378" s="610">
        <v>1.0000000000000001E+50</v>
      </c>
      <c r="S378" s="610">
        <v>1.0000000000000001E+50</v>
      </c>
      <c r="T378" s="610">
        <v>1.0000000000000001E+50</v>
      </c>
      <c r="U378" s="610">
        <v>1.0000000000000001E+50</v>
      </c>
      <c r="V378" s="610">
        <v>3.1487245197227572E-2</v>
      </c>
      <c r="W378" s="610">
        <v>1.0000000000000001E+50</v>
      </c>
      <c r="X378" s="610">
        <v>1.0000000000000001E+50</v>
      </c>
      <c r="Y378" s="610">
        <v>1.0000000000000001E+50</v>
      </c>
      <c r="Z378" s="610">
        <v>1.0000000000000001E+50</v>
      </c>
      <c r="AA378" s="626">
        <v>1.0000000000000001E+50</v>
      </c>
      <c r="AB378" s="610">
        <v>73.056230956576883</v>
      </c>
      <c r="AC378" s="626">
        <v>5.0647190483868985E-4</v>
      </c>
      <c r="AD378" s="626">
        <v>8.9021369567871098E-4</v>
      </c>
      <c r="AE378" s="620">
        <v>1.3925544549652593E-3</v>
      </c>
      <c r="AF378" s="627">
        <v>2.9532693187342408E-2</v>
      </c>
      <c r="AG378" s="601">
        <f>Decap_Selection!$E$23</f>
        <v>0.08</v>
      </c>
      <c r="AH378" s="602"/>
      <c r="AI378" s="602"/>
      <c r="AJ378" s="602"/>
    </row>
    <row r="379" spans="1:36" s="22" customFormat="1">
      <c r="A379" s="597">
        <f t="shared" si="5"/>
        <v>873491.61943606124</v>
      </c>
      <c r="B379" s="607">
        <v>5.4890588234837327E-2</v>
      </c>
      <c r="C379" s="606">
        <v>1.0000000000000001E+50</v>
      </c>
      <c r="D379" s="607">
        <v>4.1375619386854092</v>
      </c>
      <c r="E379" s="610">
        <v>1.0000000000000001E+50</v>
      </c>
      <c r="F379" s="611">
        <v>1.0000000000000001E+50</v>
      </c>
      <c r="G379" s="610">
        <v>1.0000000000000001E+50</v>
      </c>
      <c r="H379" s="610">
        <v>1.0000000000000001E+50</v>
      </c>
      <c r="I379" s="610">
        <v>0.90749547102533579</v>
      </c>
      <c r="J379" s="610">
        <v>1.0000000000000001E+50</v>
      </c>
      <c r="K379" s="610">
        <v>1.0000000000000001E+50</v>
      </c>
      <c r="L379" s="611">
        <v>8.7780690066155145E-2</v>
      </c>
      <c r="M379" s="610">
        <v>1.0000000000000001E+50</v>
      </c>
      <c r="N379" s="611">
        <v>1.0000000000000001E+50</v>
      </c>
      <c r="O379" s="610">
        <v>1.0000000000000001E+50</v>
      </c>
      <c r="P379" s="610">
        <v>1.0000000000000001E+50</v>
      </c>
      <c r="Q379" s="610">
        <v>1.0000000000000001E+50</v>
      </c>
      <c r="R379" s="610">
        <v>1.0000000000000001E+50</v>
      </c>
      <c r="S379" s="610">
        <v>1.0000000000000001E+50</v>
      </c>
      <c r="T379" s="610">
        <v>1.0000000000000001E+50</v>
      </c>
      <c r="U379" s="610">
        <v>1.0000000000000001E+50</v>
      </c>
      <c r="V379" s="610">
        <v>3.1557256421328249E-2</v>
      </c>
      <c r="W379" s="610">
        <v>1.0000000000000001E+50</v>
      </c>
      <c r="X379" s="610">
        <v>1.0000000000000001E+50</v>
      </c>
      <c r="Y379" s="610">
        <v>1.0000000000000001E+50</v>
      </c>
      <c r="Z379" s="610">
        <v>1.0000000000000001E+50</v>
      </c>
      <c r="AA379" s="626">
        <v>1.0000000000000001E+50</v>
      </c>
      <c r="AB379" s="610">
        <v>71.623755841626391</v>
      </c>
      <c r="AC379" s="626">
        <v>5.0673163264466187E-4</v>
      </c>
      <c r="AD379" s="626">
        <v>8.9021369567871098E-4</v>
      </c>
      <c r="AE379" s="620">
        <v>1.3926489389560401E-3</v>
      </c>
      <c r="AF379" s="627">
        <v>2.9767774863647227E-2</v>
      </c>
      <c r="AG379" s="601">
        <f>Decap_Selection!$E$23</f>
        <v>0.08</v>
      </c>
      <c r="AH379" s="602"/>
      <c r="AI379" s="602"/>
      <c r="AJ379" s="602"/>
    </row>
    <row r="380" spans="1:36" s="22" customFormat="1">
      <c r="A380" s="597">
        <f t="shared" si="5"/>
        <v>890961.45182478253</v>
      </c>
      <c r="B380" s="607">
        <v>5.5988039209351026E-2</v>
      </c>
      <c r="C380" s="606">
        <v>1.0000000000000001E+50</v>
      </c>
      <c r="D380" s="607">
        <v>4.0562909517941481</v>
      </c>
      <c r="E380" s="610">
        <v>1.0000000000000001E+50</v>
      </c>
      <c r="F380" s="611">
        <v>1.0000000000000001E+50</v>
      </c>
      <c r="G380" s="610">
        <v>1.0000000000000001E+50</v>
      </c>
      <c r="H380" s="610">
        <v>1.0000000000000001E+50</v>
      </c>
      <c r="I380" s="610">
        <v>0.88956051922244195</v>
      </c>
      <c r="J380" s="610">
        <v>1.0000000000000001E+50</v>
      </c>
      <c r="K380" s="610">
        <v>1.0000000000000001E+50</v>
      </c>
      <c r="L380" s="611">
        <v>8.5928499599826721E-2</v>
      </c>
      <c r="M380" s="610">
        <v>1.0000000000000001E+50</v>
      </c>
      <c r="N380" s="611">
        <v>1.0000000000000001E+50</v>
      </c>
      <c r="O380" s="610">
        <v>1.0000000000000001E+50</v>
      </c>
      <c r="P380" s="610">
        <v>1.0000000000000001E+50</v>
      </c>
      <c r="Q380" s="610">
        <v>1.0000000000000001E+50</v>
      </c>
      <c r="R380" s="610">
        <v>1.0000000000000001E+50</v>
      </c>
      <c r="S380" s="610">
        <v>1.0000000000000001E+50</v>
      </c>
      <c r="T380" s="610">
        <v>1.0000000000000001E+50</v>
      </c>
      <c r="U380" s="610">
        <v>1.0000000000000001E+50</v>
      </c>
      <c r="V380" s="610">
        <v>3.1629973614520177E-2</v>
      </c>
      <c r="W380" s="610">
        <v>1.0000000000000001E+50</v>
      </c>
      <c r="X380" s="610">
        <v>1.0000000000000001E+50</v>
      </c>
      <c r="Y380" s="610">
        <v>1.0000000000000001E+50</v>
      </c>
      <c r="Z380" s="610">
        <v>1.0000000000000001E+50</v>
      </c>
      <c r="AA380" s="626">
        <v>1.0000000000000001E+50</v>
      </c>
      <c r="AB380" s="610">
        <v>70.219368474064765</v>
      </c>
      <c r="AC380" s="626">
        <v>5.0700171222851172E-4</v>
      </c>
      <c r="AD380" s="626">
        <v>8.9021369567871098E-4</v>
      </c>
      <c r="AE380" s="620">
        <v>1.3927472332965888E-3</v>
      </c>
      <c r="AF380" s="627">
        <v>3.0004295187289427E-2</v>
      </c>
      <c r="AG380" s="601">
        <f>Decap_Selection!$E$23</f>
        <v>0.08</v>
      </c>
      <c r="AH380" s="602"/>
      <c r="AI380" s="602"/>
      <c r="AJ380" s="602"/>
    </row>
    <row r="381" spans="1:36" s="22" customFormat="1">
      <c r="A381" s="597">
        <f t="shared" si="5"/>
        <v>908780.6808612782</v>
      </c>
      <c r="B381" s="607">
        <v>5.7107446275437186E-2</v>
      </c>
      <c r="C381" s="606">
        <v>1.0000000000000001E+50</v>
      </c>
      <c r="D381" s="607">
        <v>3.9766106676616828</v>
      </c>
      <c r="E381" s="610">
        <v>1.0000000000000001E+50</v>
      </c>
      <c r="F381" s="611">
        <v>1.0000000000000001E+50</v>
      </c>
      <c r="G381" s="610">
        <v>1.0000000000000001E+50</v>
      </c>
      <c r="H381" s="610">
        <v>1.0000000000000001E+50</v>
      </c>
      <c r="I381" s="610">
        <v>0.87197441708251544</v>
      </c>
      <c r="J381" s="610">
        <v>1.0000000000000001E+50</v>
      </c>
      <c r="K381" s="610">
        <v>1.0000000000000001E+50</v>
      </c>
      <c r="L381" s="611">
        <v>8.4110064197656972E-2</v>
      </c>
      <c r="M381" s="610">
        <v>1.0000000000000001E+50</v>
      </c>
      <c r="N381" s="611">
        <v>1.0000000000000001E+50</v>
      </c>
      <c r="O381" s="610">
        <v>1.0000000000000001E+50</v>
      </c>
      <c r="P381" s="610">
        <v>1.0000000000000001E+50</v>
      </c>
      <c r="Q381" s="610">
        <v>1.0000000000000001E+50</v>
      </c>
      <c r="R381" s="610">
        <v>1.0000000000000001E+50</v>
      </c>
      <c r="S381" s="610">
        <v>1.0000000000000001E+50</v>
      </c>
      <c r="T381" s="610">
        <v>1.0000000000000001E+50</v>
      </c>
      <c r="U381" s="610">
        <v>1.0000000000000001E+50</v>
      </c>
      <c r="V381" s="610">
        <v>3.1705491833191712E-2</v>
      </c>
      <c r="W381" s="610">
        <v>1.0000000000000001E+50</v>
      </c>
      <c r="X381" s="610">
        <v>1.0000000000000001E+50</v>
      </c>
      <c r="Y381" s="610">
        <v>1.0000000000000001E+50</v>
      </c>
      <c r="Z381" s="610">
        <v>1.0000000000000001E+50</v>
      </c>
      <c r="AA381" s="626">
        <v>1.0000000000000001E+50</v>
      </c>
      <c r="AB381" s="610">
        <v>68.842518113747872</v>
      </c>
      <c r="AC381" s="626">
        <v>5.072825504048304E-4</v>
      </c>
      <c r="AD381" s="626">
        <v>8.9021369567871098E-4</v>
      </c>
      <c r="AE381" s="620">
        <v>1.3928494913657717E-3</v>
      </c>
      <c r="AF381" s="627">
        <v>3.0242347272631552E-2</v>
      </c>
      <c r="AG381" s="601">
        <f>Decap_Selection!$E$23</f>
        <v>0.08</v>
      </c>
      <c r="AH381" s="602"/>
      <c r="AI381" s="602"/>
      <c r="AJ381" s="602"/>
    </row>
    <row r="382" spans="1:36" s="22" customFormat="1">
      <c r="A382" s="597">
        <f t="shared" si="5"/>
        <v>926956.29447850375</v>
      </c>
      <c r="B382" s="607">
        <v>5.8249248416387865E-2</v>
      </c>
      <c r="C382" s="606">
        <v>1.0000000000000001E+50</v>
      </c>
      <c r="D382" s="607">
        <v>3.8984898391438083</v>
      </c>
      <c r="E382" s="610">
        <v>1.0000000000000001E+50</v>
      </c>
      <c r="F382" s="611">
        <v>1.0000000000000001E+50</v>
      </c>
      <c r="G382" s="610">
        <v>1.0000000000000001E+50</v>
      </c>
      <c r="H382" s="610">
        <v>1.0000000000000001E+50</v>
      </c>
      <c r="I382" s="610">
        <v>0.85473026824310572</v>
      </c>
      <c r="J382" s="610">
        <v>1.0000000000000001E+50</v>
      </c>
      <c r="K382" s="610">
        <v>1.0000000000000001E+50</v>
      </c>
      <c r="L382" s="611">
        <v>8.2324674566013403E-2</v>
      </c>
      <c r="M382" s="610">
        <v>1.0000000000000001E+50</v>
      </c>
      <c r="N382" s="611">
        <v>1.0000000000000001E+50</v>
      </c>
      <c r="O382" s="610">
        <v>1.0000000000000001E+50</v>
      </c>
      <c r="P382" s="610">
        <v>1.0000000000000001E+50</v>
      </c>
      <c r="Q382" s="610">
        <v>1.0000000000000001E+50</v>
      </c>
      <c r="R382" s="610">
        <v>1.0000000000000001E+50</v>
      </c>
      <c r="S382" s="610">
        <v>1.0000000000000001E+50</v>
      </c>
      <c r="T382" s="610">
        <v>1.0000000000000001E+50</v>
      </c>
      <c r="U382" s="610">
        <v>1.0000000000000001E+50</v>
      </c>
      <c r="V382" s="610">
        <v>3.1783909150404695E-2</v>
      </c>
      <c r="W382" s="610">
        <v>1.0000000000000001E+50</v>
      </c>
      <c r="X382" s="610">
        <v>1.0000000000000001E+50</v>
      </c>
      <c r="Y382" s="610">
        <v>1.0000000000000001E+50</v>
      </c>
      <c r="Z382" s="610">
        <v>1.0000000000000001E+50</v>
      </c>
      <c r="AA382" s="626">
        <v>1.0000000000000001E+50</v>
      </c>
      <c r="AB382" s="610">
        <v>67.492664819357927</v>
      </c>
      <c r="AC382" s="626">
        <v>5.0757456951409279E-4</v>
      </c>
      <c r="AD382" s="626">
        <v>8.9021369567871098E-4</v>
      </c>
      <c r="AE382" s="620">
        <v>1.3929558726930571E-3</v>
      </c>
      <c r="AF382" s="627">
        <v>3.0482012279991817E-2</v>
      </c>
      <c r="AG382" s="601">
        <f>Decap_Selection!$E$23</f>
        <v>0.08</v>
      </c>
      <c r="AH382" s="602"/>
      <c r="AI382" s="602"/>
      <c r="AJ382" s="602"/>
    </row>
    <row r="383" spans="1:36" s="22" customFormat="1">
      <c r="A383" s="597">
        <f t="shared" si="5"/>
        <v>945495.42036807386</v>
      </c>
      <c r="B383" s="607">
        <v>5.9413893397869968E-2</v>
      </c>
      <c r="C383" s="606">
        <v>1.0000000000000001E+50</v>
      </c>
      <c r="D383" s="607">
        <v>3.821897830649148</v>
      </c>
      <c r="E383" s="610">
        <v>1.0000000000000001E+50</v>
      </c>
      <c r="F383" s="611">
        <v>1.0000000000000001E+50</v>
      </c>
      <c r="G383" s="610">
        <v>1.0000000000000001E+50</v>
      </c>
      <c r="H383" s="610">
        <v>1.0000000000000001E+50</v>
      </c>
      <c r="I383" s="610">
        <v>0.83782131045029717</v>
      </c>
      <c r="J383" s="610">
        <v>1.0000000000000001E+50</v>
      </c>
      <c r="K383" s="610">
        <v>1.0000000000000001E+50</v>
      </c>
      <c r="L383" s="611">
        <v>8.0571634636429731E-2</v>
      </c>
      <c r="M383" s="610">
        <v>1.0000000000000001E+50</v>
      </c>
      <c r="N383" s="611">
        <v>1.0000000000000001E+50</v>
      </c>
      <c r="O383" s="610">
        <v>1.0000000000000001E+50</v>
      </c>
      <c r="P383" s="610">
        <v>1.0000000000000001E+50</v>
      </c>
      <c r="Q383" s="610">
        <v>1.0000000000000001E+50</v>
      </c>
      <c r="R383" s="610">
        <v>1.0000000000000001E+50</v>
      </c>
      <c r="S383" s="610">
        <v>1.0000000000000001E+50</v>
      </c>
      <c r="T383" s="610">
        <v>1.0000000000000001E+50</v>
      </c>
      <c r="U383" s="610">
        <v>1.0000000000000001E+50</v>
      </c>
      <c r="V383" s="610">
        <v>3.1865326717087777E-2</v>
      </c>
      <c r="W383" s="610">
        <v>1.0000000000000001E+50</v>
      </c>
      <c r="X383" s="610">
        <v>1.0000000000000001E+50</v>
      </c>
      <c r="Y383" s="610">
        <v>1.0000000000000001E+50</v>
      </c>
      <c r="Z383" s="610">
        <v>1.0000000000000001E+50</v>
      </c>
      <c r="AA383" s="626">
        <v>1.0000000000000001E+50</v>
      </c>
      <c r="AB383" s="610">
        <v>66.169279236661865</v>
      </c>
      <c r="AC383" s="626">
        <v>5.0787820797860604E-4</v>
      </c>
      <c r="AD383" s="626">
        <v>8.9021369567871098E-4</v>
      </c>
      <c r="AE383" s="620">
        <v>1.3930665432032383E-3</v>
      </c>
      <c r="AF383" s="627">
        <v>3.0723356550351227E-2</v>
      </c>
      <c r="AG383" s="601">
        <f>Decap_Selection!$E$23</f>
        <v>0.08</v>
      </c>
      <c r="AH383" s="602"/>
      <c r="AI383" s="602"/>
      <c r="AJ383" s="602"/>
    </row>
    <row r="384" spans="1:36" s="22" customFormat="1">
      <c r="A384" s="597">
        <f>$A$35*A383</f>
        <v>964405.32877543534</v>
      </c>
      <c r="B384" s="607">
        <v>6.0601837943520087E-2</v>
      </c>
      <c r="C384" s="606">
        <v>1.0000000000000001E+50</v>
      </c>
      <c r="D384" s="607">
        <v>3.7468046061252824</v>
      </c>
      <c r="E384" s="610">
        <v>1.0000000000000001E+50</v>
      </c>
      <c r="F384" s="611">
        <v>1.0000000000000001E+50</v>
      </c>
      <c r="G384" s="610">
        <v>1.0000000000000001E+50</v>
      </c>
      <c r="H384" s="610">
        <v>1.0000000000000001E+50</v>
      </c>
      <c r="I384" s="610">
        <v>0.82124091290742451</v>
      </c>
      <c r="J384" s="610">
        <v>1.0000000000000001E+50</v>
      </c>
      <c r="K384" s="610">
        <v>1.0000000000000001E+50</v>
      </c>
      <c r="L384" s="611">
        <v>7.8850261312592387E-2</v>
      </c>
      <c r="M384" s="610">
        <v>1.0000000000000001E+50</v>
      </c>
      <c r="N384" s="611">
        <v>1.0000000000000001E+50</v>
      </c>
      <c r="O384" s="610">
        <v>1.0000000000000001E+50</v>
      </c>
      <c r="P384" s="610">
        <v>1.0000000000000001E+50</v>
      </c>
      <c r="Q384" s="610">
        <v>1.0000000000000001E+50</v>
      </c>
      <c r="R384" s="610">
        <v>1.0000000000000001E+50</v>
      </c>
      <c r="S384" s="610">
        <v>1.0000000000000001E+50</v>
      </c>
      <c r="T384" s="610">
        <v>1.0000000000000001E+50</v>
      </c>
      <c r="U384" s="610">
        <v>1.0000000000000001E+50</v>
      </c>
      <c r="V384" s="610">
        <v>3.194984882258347E-2</v>
      </c>
      <c r="W384" s="610">
        <v>1.0000000000000001E+50</v>
      </c>
      <c r="X384" s="610">
        <v>1.0000000000000001E+50</v>
      </c>
      <c r="Y384" s="610">
        <v>1.0000000000000001E+50</v>
      </c>
      <c r="Z384" s="610">
        <v>1.0000000000000001E+50</v>
      </c>
      <c r="AA384" s="626">
        <v>1.0000000000000001E+50</v>
      </c>
      <c r="AB384" s="610">
        <v>64.87184239092133</v>
      </c>
      <c r="AC384" s="626">
        <v>5.081939208754848E-4</v>
      </c>
      <c r="AD384" s="626">
        <v>8.9021369567871098E-4</v>
      </c>
      <c r="AE384" s="620">
        <v>1.39318167547074E-3</v>
      </c>
      <c r="AF384" s="627">
        <v>3.0966428356823537E-2</v>
      </c>
      <c r="AG384" s="601">
        <f>Decap_Selection!$E$23</f>
        <v>0.08</v>
      </c>
      <c r="AH384" s="602"/>
      <c r="AI384" s="602"/>
      <c r="AJ384" s="602"/>
    </row>
    <row r="385" spans="1:36" s="22" customFormat="1">
      <c r="A385" s="597">
        <f t="shared" si="5"/>
        <v>983693.43535094406</v>
      </c>
      <c r="B385" s="607">
        <v>6.1813547914052219E-2</v>
      </c>
      <c r="C385" s="606">
        <v>1.0000000000000001E+50</v>
      </c>
      <c r="D385" s="607">
        <v>3.6731807172800197</v>
      </c>
      <c r="E385" s="610">
        <v>1.0000000000000001E+50</v>
      </c>
      <c r="F385" s="611">
        <v>1.0000000000000001E+50</v>
      </c>
      <c r="G385" s="610">
        <v>1.0000000000000001E+50</v>
      </c>
      <c r="H385" s="610">
        <v>1.0000000000000001E+50</v>
      </c>
      <c r="I385" s="610">
        <v>0.80498257367537274</v>
      </c>
      <c r="J385" s="610">
        <v>1.0000000000000001E+50</v>
      </c>
      <c r="K385" s="610">
        <v>1.0000000000000001E+50</v>
      </c>
      <c r="L385" s="611">
        <v>7.7159884224066347E-2</v>
      </c>
      <c r="M385" s="610">
        <v>1.0000000000000001E+50</v>
      </c>
      <c r="N385" s="611">
        <v>1.0000000000000001E+50</v>
      </c>
      <c r="O385" s="610">
        <v>1.0000000000000001E+50</v>
      </c>
      <c r="P385" s="610">
        <v>1.0000000000000001E+50</v>
      </c>
      <c r="Q385" s="610">
        <v>1.0000000000000001E+50</v>
      </c>
      <c r="R385" s="610">
        <v>1.0000000000000001E+50</v>
      </c>
      <c r="S385" s="610">
        <v>1.0000000000000001E+50</v>
      </c>
      <c r="T385" s="610">
        <v>1.0000000000000001E+50</v>
      </c>
      <c r="U385" s="610">
        <v>1.0000000000000001E+50</v>
      </c>
      <c r="V385" s="610">
        <v>3.2037582954399166E-2</v>
      </c>
      <c r="W385" s="610">
        <v>1.0000000000000001E+50</v>
      </c>
      <c r="X385" s="610">
        <v>1.0000000000000001E+50</v>
      </c>
      <c r="Y385" s="610">
        <v>1.0000000000000001E+50</v>
      </c>
      <c r="Z385" s="610">
        <v>1.0000000000000001E+50</v>
      </c>
      <c r="AA385" s="626">
        <v>1.0000000000000001E+50</v>
      </c>
      <c r="AB385" s="610">
        <v>63.59984548337335</v>
      </c>
      <c r="AC385" s="626">
        <v>5.0852218052694254E-4</v>
      </c>
      <c r="AD385" s="626">
        <v>8.9021369567871098E-4</v>
      </c>
      <c r="AE385" s="620">
        <v>1.3933014489838644E-3</v>
      </c>
      <c r="AF385" s="627">
        <v>3.1211254225083078E-2</v>
      </c>
      <c r="AG385" s="601">
        <f>Decap_Selection!$E$23</f>
        <v>0.08</v>
      </c>
      <c r="AH385" s="602"/>
      <c r="AI385" s="602"/>
      <c r="AJ385" s="602"/>
    </row>
    <row r="386" spans="1:36" s="22" customFormat="1">
      <c r="A386" s="597">
        <f t="shared" si="5"/>
        <v>1003367.304057963</v>
      </c>
      <c r="B386" s="607">
        <v>6.3049498489948619E-2</v>
      </c>
      <c r="C386" s="606">
        <v>1.0000000000000001E+50</v>
      </c>
      <c r="D386" s="607">
        <v>3.6009972920331457</v>
      </c>
      <c r="E386" s="610">
        <v>1.0000000000000001E+50</v>
      </c>
      <c r="F386" s="611">
        <v>1.0000000000000001E+50</v>
      </c>
      <c r="G386" s="610">
        <v>1.0000000000000001E+50</v>
      </c>
      <c r="H386" s="610">
        <v>1.0000000000000001E+50</v>
      </c>
      <c r="I386" s="610">
        <v>0.78903991712345067</v>
      </c>
      <c r="J386" s="610">
        <v>1.0000000000000001E+50</v>
      </c>
      <c r="K386" s="610">
        <v>1.0000000000000001E+50</v>
      </c>
      <c r="L386" s="611">
        <v>7.5499845486817527E-2</v>
      </c>
      <c r="M386" s="610">
        <v>1.0000000000000001E+50</v>
      </c>
      <c r="N386" s="611">
        <v>1.0000000000000001E+50</v>
      </c>
      <c r="O386" s="610">
        <v>1.0000000000000001E+50</v>
      </c>
      <c r="P386" s="610">
        <v>1.0000000000000001E+50</v>
      </c>
      <c r="Q386" s="610">
        <v>1.0000000000000001E+50</v>
      </c>
      <c r="R386" s="610">
        <v>1.0000000000000001E+50</v>
      </c>
      <c r="S386" s="610">
        <v>1.0000000000000001E+50</v>
      </c>
      <c r="T386" s="610">
        <v>1.0000000000000001E+50</v>
      </c>
      <c r="U386" s="610">
        <v>1.0000000000000001E+50</v>
      </c>
      <c r="V386" s="610">
        <v>3.2128639857008534E-2</v>
      </c>
      <c r="W386" s="610">
        <v>1.0000000000000001E+50</v>
      </c>
      <c r="X386" s="610">
        <v>1.0000000000000001E+50</v>
      </c>
      <c r="Y386" s="610">
        <v>1.0000000000000001E+50</v>
      </c>
      <c r="Z386" s="610">
        <v>1.0000000000000001E+50</v>
      </c>
      <c r="AA386" s="626">
        <v>1.0000000000000001E+50</v>
      </c>
      <c r="AB386" s="610">
        <v>62.352789691701169</v>
      </c>
      <c r="AC386" s="626">
        <v>5.0886347710817938E-4</v>
      </c>
      <c r="AD386" s="626">
        <v>8.9021369567871098E-4</v>
      </c>
      <c r="AE386" s="620">
        <v>1.3934260504193563E-3</v>
      </c>
      <c r="AF386" s="627">
        <v>3.1457834770462136E-2</v>
      </c>
      <c r="AG386" s="601">
        <f>Decap_Selection!$E$23</f>
        <v>0.08</v>
      </c>
      <c r="AH386" s="602"/>
      <c r="AI386" s="602"/>
      <c r="AJ386" s="602"/>
    </row>
    <row r="387" spans="1:36" s="22" customFormat="1">
      <c r="A387" s="597">
        <f t="shared" si="5"/>
        <v>1023434.6501391223</v>
      </c>
      <c r="B387" s="607">
        <v>6.4310174357805394E-2</v>
      </c>
      <c r="C387" s="606">
        <v>1.0000000000000001E+50</v>
      </c>
      <c r="D387" s="607">
        <v>3.530226023194166</v>
      </c>
      <c r="E387" s="610">
        <v>1.0000000000000001E+50</v>
      </c>
      <c r="F387" s="611">
        <v>1.0000000000000001E+50</v>
      </c>
      <c r="G387" s="610">
        <v>1.0000000000000001E+50</v>
      </c>
      <c r="H387" s="610">
        <v>1.0000000000000001E+50</v>
      </c>
      <c r="I387" s="610">
        <v>0.77340669142983787</v>
      </c>
      <c r="J387" s="610">
        <v>1.0000000000000001E+50</v>
      </c>
      <c r="K387" s="610">
        <v>1.0000000000000001E+50</v>
      </c>
      <c r="L387" s="611">
        <v>7.3869499470607697E-2</v>
      </c>
      <c r="M387" s="610">
        <v>1.0000000000000001E+50</v>
      </c>
      <c r="N387" s="611">
        <v>1.0000000000000001E+50</v>
      </c>
      <c r="O387" s="610">
        <v>1.0000000000000001E+50</v>
      </c>
      <c r="P387" s="610">
        <v>1.0000000000000001E+50</v>
      </c>
      <c r="Q387" s="610">
        <v>1.0000000000000001E+50</v>
      </c>
      <c r="R387" s="610">
        <v>1.0000000000000001E+50</v>
      </c>
      <c r="S387" s="610">
        <v>1.0000000000000001E+50</v>
      </c>
      <c r="T387" s="610">
        <v>1.0000000000000001E+50</v>
      </c>
      <c r="U387" s="610">
        <v>1.0000000000000001E+50</v>
      </c>
      <c r="V387" s="610">
        <v>3.2223133589545698E-2</v>
      </c>
      <c r="W387" s="610">
        <v>1.0000000000000001E+50</v>
      </c>
      <c r="X387" s="610">
        <v>1.0000000000000001E+50</v>
      </c>
      <c r="Y387" s="610">
        <v>1.0000000000000001E+50</v>
      </c>
      <c r="Z387" s="610">
        <v>1.0000000000000001E+50</v>
      </c>
      <c r="AA387" s="626">
        <v>1.0000000000000001E+50</v>
      </c>
      <c r="AB387" s="610">
        <v>61.130185974417898</v>
      </c>
      <c r="AC387" s="626">
        <v>5.0921831927312419E-4</v>
      </c>
      <c r="AD387" s="626">
        <v>8.9021369567871098E-4</v>
      </c>
      <c r="AE387" s="620">
        <v>1.3935556739276711E-3</v>
      </c>
      <c r="AF387" s="627">
        <v>3.1706139995086181E-2</v>
      </c>
      <c r="AG387" s="601">
        <f>Decap_Selection!$E$23</f>
        <v>0.08</v>
      </c>
      <c r="AH387" s="602"/>
      <c r="AI387" s="602"/>
      <c r="AJ387" s="602"/>
    </row>
    <row r="388" spans="1:36" s="22" customFormat="1">
      <c r="A388" s="597">
        <f t="shared" si="5"/>
        <v>1043903.3431419047</v>
      </c>
      <c r="B388" s="607">
        <v>6.5596069900406034E-2</v>
      </c>
      <c r="C388" s="606">
        <v>1.0000000000000001E+50</v>
      </c>
      <c r="D388" s="607">
        <v>3.4608391573615696</v>
      </c>
      <c r="E388" s="610">
        <v>1.0000000000000001E+50</v>
      </c>
      <c r="F388" s="611">
        <v>1.0000000000000001E+50</v>
      </c>
      <c r="G388" s="610">
        <v>1.0000000000000001E+50</v>
      </c>
      <c r="H388" s="610">
        <v>1.0000000000000001E+50</v>
      </c>
      <c r="I388" s="610">
        <v>0.7580767661306308</v>
      </c>
      <c r="J388" s="610">
        <v>1.0000000000000001E+50</v>
      </c>
      <c r="K388" s="610">
        <v>1.0000000000000001E+50</v>
      </c>
      <c r="L388" s="611">
        <v>7.2268212573359275E-2</v>
      </c>
      <c r="M388" s="610">
        <v>1.0000000000000001E+50</v>
      </c>
      <c r="N388" s="611">
        <v>1.0000000000000001E+50</v>
      </c>
      <c r="O388" s="610">
        <v>1.0000000000000001E+50</v>
      </c>
      <c r="P388" s="610">
        <v>1.0000000000000001E+50</v>
      </c>
      <c r="Q388" s="610">
        <v>1.0000000000000001E+50</v>
      </c>
      <c r="R388" s="610">
        <v>1.0000000000000001E+50</v>
      </c>
      <c r="S388" s="610">
        <v>1.0000000000000001E+50</v>
      </c>
      <c r="T388" s="610">
        <v>1.0000000000000001E+50</v>
      </c>
      <c r="U388" s="610">
        <v>1.0000000000000001E+50</v>
      </c>
      <c r="V388" s="610">
        <v>3.2321181582232031E-2</v>
      </c>
      <c r="W388" s="610">
        <v>1.0000000000000001E+50</v>
      </c>
      <c r="X388" s="610">
        <v>1.0000000000000001E+50</v>
      </c>
      <c r="Y388" s="610">
        <v>1.0000000000000001E+50</v>
      </c>
      <c r="Z388" s="610">
        <v>1.0000000000000001E+50</v>
      </c>
      <c r="AA388" s="626">
        <v>1.0000000000000001E+50</v>
      </c>
      <c r="AB388" s="610">
        <v>59.931554879085404</v>
      </c>
      <c r="AC388" s="626">
        <v>5.0958723479827537E-4</v>
      </c>
      <c r="AD388" s="626">
        <v>8.9021369567871098E-4</v>
      </c>
      <c r="AE388" s="620">
        <v>1.3936905214293497E-3</v>
      </c>
      <c r="AF388" s="627">
        <v>3.1956103984453879E-2</v>
      </c>
      <c r="AG388" s="601">
        <f>Decap_Selection!$E$23</f>
        <v>0.08</v>
      </c>
      <c r="AH388" s="602"/>
      <c r="AI388" s="602"/>
      <c r="AJ388" s="602"/>
    </row>
    <row r="389" spans="1:36" s="22" customFormat="1">
      <c r="A389" s="597">
        <f t="shared" si="5"/>
        <v>1064781.4100047429</v>
      </c>
      <c r="B389" s="607">
        <v>6.6907689390597422E-2</v>
      </c>
      <c r="C389" s="606">
        <v>1.0000000000000001E+50</v>
      </c>
      <c r="D389" s="607">
        <v>3.3928094840392746</v>
      </c>
      <c r="E389" s="610">
        <v>1.0000000000000001E+50</v>
      </c>
      <c r="F389" s="611">
        <v>1.0000000000000001E+50</v>
      </c>
      <c r="G389" s="610">
        <v>1.0000000000000001E+50</v>
      </c>
      <c r="H389" s="610">
        <v>1.0000000000000001E+50</v>
      </c>
      <c r="I389" s="610">
        <v>0.74304412971652456</v>
      </c>
      <c r="J389" s="610">
        <v>1.0000000000000001E+50</v>
      </c>
      <c r="K389" s="610">
        <v>1.0000000000000001E+50</v>
      </c>
      <c r="L389" s="611">
        <v>7.069536300261002E-2</v>
      </c>
      <c r="M389" s="610">
        <v>1.0000000000000001E+50</v>
      </c>
      <c r="N389" s="611">
        <v>1.0000000000000001E+50</v>
      </c>
      <c r="O389" s="610">
        <v>1.0000000000000001E+50</v>
      </c>
      <c r="P389" s="610">
        <v>1.0000000000000001E+50</v>
      </c>
      <c r="Q389" s="610">
        <v>1.0000000000000001E+50</v>
      </c>
      <c r="R389" s="610">
        <v>1.0000000000000001E+50</v>
      </c>
      <c r="S389" s="610">
        <v>1.0000000000000001E+50</v>
      </c>
      <c r="T389" s="610">
        <v>1.0000000000000001E+50</v>
      </c>
      <c r="U389" s="610">
        <v>1.0000000000000001E+50</v>
      </c>
      <c r="V389" s="610">
        <v>3.2422904691373142E-2</v>
      </c>
      <c r="W389" s="610">
        <v>1.0000000000000001E+50</v>
      </c>
      <c r="X389" s="610">
        <v>1.0000000000000001E+50</v>
      </c>
      <c r="Y389" s="610">
        <v>1.0000000000000001E+50</v>
      </c>
      <c r="Z389" s="610">
        <v>1.0000000000000001E+50</v>
      </c>
      <c r="AA389" s="626">
        <v>1.0000000000000001E+50</v>
      </c>
      <c r="AB389" s="610">
        <v>58.756426354293701</v>
      </c>
      <c r="AC389" s="626">
        <v>5.0997077124485726E-4</v>
      </c>
      <c r="AD389" s="626">
        <v>8.9021369567871098E-4</v>
      </c>
      <c r="AE389" s="620">
        <v>1.3938308029229137E-3</v>
      </c>
      <c r="AF389" s="627">
        <v>3.2207618939618439E-2</v>
      </c>
      <c r="AG389" s="601">
        <f>Decap_Selection!$E$23</f>
        <v>0.08</v>
      </c>
      <c r="AH389" s="602"/>
      <c r="AI389" s="602"/>
      <c r="AJ389" s="602"/>
    </row>
    <row r="390" spans="1:36" s="22" customFormat="1">
      <c r="A390" s="597">
        <f t="shared" si="5"/>
        <v>1086077.0382048378</v>
      </c>
      <c r="B390" s="607">
        <v>6.8245547189044117E-2</v>
      </c>
      <c r="C390" s="606">
        <v>1.0000000000000001E+50</v>
      </c>
      <c r="D390" s="607">
        <v>3.3261103249659842</v>
      </c>
      <c r="E390" s="610">
        <v>1.0000000000000001E+50</v>
      </c>
      <c r="F390" s="611">
        <v>1.0000000000000001E+50</v>
      </c>
      <c r="G390" s="610">
        <v>1.0000000000000001E+50</v>
      </c>
      <c r="H390" s="610">
        <v>1.0000000000000001E+50</v>
      </c>
      <c r="I390" s="610">
        <v>0.72830288727619685</v>
      </c>
      <c r="J390" s="610">
        <v>1.0000000000000001E+50</v>
      </c>
      <c r="K390" s="610">
        <v>1.0000000000000001E+50</v>
      </c>
      <c r="L390" s="611">
        <v>6.9150340564202856E-2</v>
      </c>
      <c r="M390" s="610">
        <v>1.0000000000000001E+50</v>
      </c>
      <c r="N390" s="611">
        <v>1.0000000000000001E+50</v>
      </c>
      <c r="O390" s="610">
        <v>1.0000000000000001E+50</v>
      </c>
      <c r="P390" s="610">
        <v>1.0000000000000001E+50</v>
      </c>
      <c r="Q390" s="610">
        <v>1.0000000000000001E+50</v>
      </c>
      <c r="R390" s="610">
        <v>1.0000000000000001E+50</v>
      </c>
      <c r="S390" s="610">
        <v>1.0000000000000001E+50</v>
      </c>
      <c r="T390" s="610">
        <v>1.0000000000000001E+50</v>
      </c>
      <c r="U390" s="610">
        <v>1.0000000000000001E+50</v>
      </c>
      <c r="V390" s="610">
        <v>3.2528427252762261E-2</v>
      </c>
      <c r="W390" s="610">
        <v>1.0000000000000001E+50</v>
      </c>
      <c r="X390" s="610">
        <v>1.0000000000000001E+50</v>
      </c>
      <c r="Y390" s="610">
        <v>1.0000000000000001E+50</v>
      </c>
      <c r="Z390" s="610">
        <v>1.0000000000000001E+50</v>
      </c>
      <c r="AA390" s="626">
        <v>1.0000000000000001E+50</v>
      </c>
      <c r="AB390" s="610">
        <v>57.604339565327216</v>
      </c>
      <c r="AC390" s="626">
        <v>5.103694966394907E-4</v>
      </c>
      <c r="AD390" s="626">
        <v>8.9021369567871098E-4</v>
      </c>
      <c r="AE390" s="620">
        <v>1.3939767368047098E-3</v>
      </c>
      <c r="AF390" s="627">
        <v>3.2460528479036341E-2</v>
      </c>
      <c r="AG390" s="601">
        <f>Decap_Selection!$E$23</f>
        <v>0.08</v>
      </c>
      <c r="AH390" s="602"/>
      <c r="AI390" s="602"/>
      <c r="AJ390" s="602"/>
    </row>
    <row r="391" spans="1:36" s="22" customFormat="1">
      <c r="A391" s="597">
        <f t="shared" si="5"/>
        <v>1107798.5789689347</v>
      </c>
      <c r="B391" s="607">
        <v>6.9610167945938634E-2</v>
      </c>
      <c r="C391" s="606">
        <v>1.0000000000000001E+50</v>
      </c>
      <c r="D391" s="607">
        <v>3.2607155236532774</v>
      </c>
      <c r="E391" s="610">
        <v>1.0000000000000001E+50</v>
      </c>
      <c r="F391" s="611">
        <v>1.0000000000000001E+50</v>
      </c>
      <c r="G391" s="610">
        <v>1.0000000000000001E+50</v>
      </c>
      <c r="H391" s="610">
        <v>1.0000000000000001E+50</v>
      </c>
      <c r="I391" s="610">
        <v>0.71384725818546935</v>
      </c>
      <c r="J391" s="610">
        <v>1.0000000000000001E+50</v>
      </c>
      <c r="K391" s="610">
        <v>1.0000000000000001E+50</v>
      </c>
      <c r="L391" s="611">
        <v>6.7632546458385581E-2</v>
      </c>
      <c r="M391" s="610">
        <v>1.0000000000000001E+50</v>
      </c>
      <c r="N391" s="611">
        <v>1.0000000000000001E+50</v>
      </c>
      <c r="O391" s="610">
        <v>1.0000000000000001E+50</v>
      </c>
      <c r="P391" s="610">
        <v>1.0000000000000001E+50</v>
      </c>
      <c r="Q391" s="610">
        <v>1.0000000000000001E+50</v>
      </c>
      <c r="R391" s="610">
        <v>1.0000000000000001E+50</v>
      </c>
      <c r="S391" s="610">
        <v>1.0000000000000001E+50</v>
      </c>
      <c r="T391" s="610">
        <v>1.0000000000000001E+50</v>
      </c>
      <c r="U391" s="610">
        <v>1.0000000000000001E+50</v>
      </c>
      <c r="V391" s="610">
        <v>3.2637877133326228E-2</v>
      </c>
      <c r="W391" s="610">
        <v>1.0000000000000001E+50</v>
      </c>
      <c r="X391" s="610">
        <v>1.0000000000000001E+50</v>
      </c>
      <c r="Y391" s="610">
        <v>1.0000000000000001E+50</v>
      </c>
      <c r="Z391" s="610">
        <v>1.0000000000000001E+50</v>
      </c>
      <c r="AA391" s="626">
        <v>1.0000000000000001E+50</v>
      </c>
      <c r="AB391" s="610">
        <v>56.474842713445163</v>
      </c>
      <c r="AC391" s="626">
        <v>5.1078400017354599E-4</v>
      </c>
      <c r="AD391" s="626">
        <v>8.9021369567871098E-4</v>
      </c>
      <c r="AE391" s="620">
        <v>1.3941285502011458E-3</v>
      </c>
      <c r="AF391" s="627">
        <v>3.2714620143807174E-2</v>
      </c>
      <c r="AG391" s="601">
        <f>Decap_Selection!$E$23</f>
        <v>0.08</v>
      </c>
      <c r="AH391" s="602"/>
      <c r="AI391" s="602"/>
      <c r="AJ391" s="602"/>
    </row>
    <row r="392" spans="1:36" s="22" customFormat="1">
      <c r="A392" s="597">
        <f t="shared" si="5"/>
        <v>1129954.5505483134</v>
      </c>
      <c r="B392" s="607">
        <v>7.1002086806747022E-2</v>
      </c>
      <c r="C392" s="606">
        <v>1.0000000000000001E+50</v>
      </c>
      <c r="D392" s="607">
        <v>3.1965994351283213</v>
      </c>
      <c r="E392" s="610">
        <v>1.0000000000000001E+50</v>
      </c>
      <c r="F392" s="611">
        <v>1.0000000000000001E+50</v>
      </c>
      <c r="G392" s="610">
        <v>1.0000000000000001E+50</v>
      </c>
      <c r="H392" s="610">
        <v>1.0000000000000001E+50</v>
      </c>
      <c r="I392" s="610">
        <v>0.6996715738413446</v>
      </c>
      <c r="J392" s="610">
        <v>1.0000000000000001E+50</v>
      </c>
      <c r="K392" s="610">
        <v>1.0000000000000001E+50</v>
      </c>
      <c r="L392" s="611">
        <v>6.614139308352579E-2</v>
      </c>
      <c r="M392" s="610">
        <v>1.0000000000000001E+50</v>
      </c>
      <c r="N392" s="611">
        <v>1.0000000000000001E+50</v>
      </c>
      <c r="O392" s="610">
        <v>1.0000000000000001E+50</v>
      </c>
      <c r="P392" s="610">
        <v>1.0000000000000001E+50</v>
      </c>
      <c r="Q392" s="610">
        <v>1.0000000000000001E+50</v>
      </c>
      <c r="R392" s="610">
        <v>1.0000000000000001E+50</v>
      </c>
      <c r="S392" s="610">
        <v>1.0000000000000001E+50</v>
      </c>
      <c r="T392" s="610">
        <v>1.0000000000000001E+50</v>
      </c>
      <c r="U392" s="610">
        <v>1.0000000000000001E+50</v>
      </c>
      <c r="V392" s="610">
        <v>3.2751385780850802E-2</v>
      </c>
      <c r="W392" s="610">
        <v>1.0000000000000001E+50</v>
      </c>
      <c r="X392" s="610">
        <v>1.0000000000000001E+50</v>
      </c>
      <c r="Y392" s="610">
        <v>1.0000000000000001E+50</v>
      </c>
      <c r="Z392" s="610">
        <v>1.0000000000000001E+50</v>
      </c>
      <c r="AA392" s="626">
        <v>1.0000000000000001E+50</v>
      </c>
      <c r="AB392" s="610">
        <v>55.367492858705653</v>
      </c>
      <c r="AC392" s="626">
        <v>5.1121489292131725E-4</v>
      </c>
      <c r="AD392" s="626">
        <v>8.9021369567871098E-4</v>
      </c>
      <c r="AE392" s="620">
        <v>1.3942864793137792E-3</v>
      </c>
      <c r="AF392" s="627">
        <v>3.2969617042204108E-2</v>
      </c>
      <c r="AG392" s="601">
        <f>Decap_Selection!$E$23</f>
        <v>0.08</v>
      </c>
      <c r="AH392" s="602"/>
      <c r="AI392" s="602"/>
      <c r="AJ392" s="602"/>
    </row>
    <row r="393" spans="1:36" s="22" customFormat="1">
      <c r="A393" s="597">
        <f t="shared" si="5"/>
        <v>1152553.6415592798</v>
      </c>
      <c r="B393" s="607">
        <v>7.2421849622069989E-2</v>
      </c>
      <c r="C393" s="606">
        <v>1.0000000000000001E+50</v>
      </c>
      <c r="D393" s="607">
        <v>3.1337369158771837</v>
      </c>
      <c r="E393" s="610">
        <v>1.0000000000000001E+50</v>
      </c>
      <c r="F393" s="611">
        <v>1.0000000000000001E+50</v>
      </c>
      <c r="G393" s="610">
        <v>1.0000000000000001E+50</v>
      </c>
      <c r="H393" s="610">
        <v>1.0000000000000001E+50</v>
      </c>
      <c r="I393" s="610">
        <v>0.68577027544003544</v>
      </c>
      <c r="J393" s="610">
        <v>1.0000000000000001E+50</v>
      </c>
      <c r="K393" s="610">
        <v>1.0000000000000001E+50</v>
      </c>
      <c r="L393" s="611">
        <v>6.4676303847682332E-2</v>
      </c>
      <c r="M393" s="610">
        <v>1.0000000000000001E+50</v>
      </c>
      <c r="N393" s="611">
        <v>1.0000000000000001E+50</v>
      </c>
      <c r="O393" s="610">
        <v>1.0000000000000001E+50</v>
      </c>
      <c r="P393" s="610">
        <v>1.0000000000000001E+50</v>
      </c>
      <c r="Q393" s="610">
        <v>1.0000000000000001E+50</v>
      </c>
      <c r="R393" s="610">
        <v>1.0000000000000001E+50</v>
      </c>
      <c r="S393" s="610">
        <v>1.0000000000000001E+50</v>
      </c>
      <c r="T393" s="610">
        <v>1.0000000000000001E+50</v>
      </c>
      <c r="U393" s="610">
        <v>1.0000000000000001E+50</v>
      </c>
      <c r="V393" s="610">
        <v>3.2869088271624061E-2</v>
      </c>
      <c r="W393" s="610">
        <v>1.0000000000000001E+50</v>
      </c>
      <c r="X393" s="610">
        <v>1.0000000000000001E+50</v>
      </c>
      <c r="Y393" s="610">
        <v>1.0000000000000001E+50</v>
      </c>
      <c r="Z393" s="610">
        <v>1.0000000000000001E+50</v>
      </c>
      <c r="AA393" s="626">
        <v>1.0000000000000001E+50</v>
      </c>
      <c r="AB393" s="610">
        <v>54.281855746263673</v>
      </c>
      <c r="AC393" s="626">
        <v>5.116628085771272E-4</v>
      </c>
      <c r="AD393" s="626">
        <v>8.9021369567871098E-4</v>
      </c>
      <c r="AE393" s="620">
        <v>1.3944507697777264E-3</v>
      </c>
      <c r="AF393" s="627">
        <v>3.3225168575068499E-2</v>
      </c>
      <c r="AG393" s="601">
        <f>Decap_Selection!$E$23</f>
        <v>0.08</v>
      </c>
      <c r="AH393" s="602"/>
      <c r="AI393" s="602"/>
      <c r="AJ393" s="602"/>
    </row>
    <row r="394" spans="1:36" s="22" customFormat="1">
      <c r="A394" s="597">
        <f t="shared" si="5"/>
        <v>1175604.7143904653</v>
      </c>
      <c r="B394" s="607">
        <v>7.3870013161702219E-2</v>
      </c>
      <c r="C394" s="606">
        <v>1.0000000000000001E+50</v>
      </c>
      <c r="D394" s="607">
        <v>3.0721033139848131</v>
      </c>
      <c r="E394" s="610">
        <v>1.0000000000000001E+50</v>
      </c>
      <c r="F394" s="611">
        <v>1.0000000000000001E+50</v>
      </c>
      <c r="G394" s="610">
        <v>1.0000000000000001E+50</v>
      </c>
      <c r="H394" s="610">
        <v>1.0000000000000001E+50</v>
      </c>
      <c r="I394" s="610">
        <v>0.67213791179811788</v>
      </c>
      <c r="J394" s="610">
        <v>1.0000000000000001E+50</v>
      </c>
      <c r="K394" s="610">
        <v>1.0000000000000001E+50</v>
      </c>
      <c r="L394" s="611">
        <v>6.3236712988314583E-2</v>
      </c>
      <c r="M394" s="610">
        <v>1.0000000000000001E+50</v>
      </c>
      <c r="N394" s="611">
        <v>1.0000000000000001E+50</v>
      </c>
      <c r="O394" s="610">
        <v>1.0000000000000001E+50</v>
      </c>
      <c r="P394" s="610">
        <v>1.0000000000000001E+50</v>
      </c>
      <c r="Q394" s="610">
        <v>1.0000000000000001E+50</v>
      </c>
      <c r="R394" s="610">
        <v>1.0000000000000001E+50</v>
      </c>
      <c r="S394" s="610">
        <v>1.0000000000000001E+50</v>
      </c>
      <c r="T394" s="610">
        <v>1.0000000000000001E+50</v>
      </c>
      <c r="U394" s="610">
        <v>1.0000000000000001E+50</v>
      </c>
      <c r="V394" s="610">
        <v>3.2991123355839827E-2</v>
      </c>
      <c r="W394" s="610">
        <v>1.0000000000000001E+50</v>
      </c>
      <c r="X394" s="610">
        <v>1.0000000000000001E+50</v>
      </c>
      <c r="Y394" s="610">
        <v>1.0000000000000001E+50</v>
      </c>
      <c r="Z394" s="610">
        <v>1.0000000000000001E+50</v>
      </c>
      <c r="AA394" s="626">
        <v>1.0000000000000001E+50</v>
      </c>
      <c r="AB394" s="610">
        <v>53.217505636075124</v>
      </c>
      <c r="AC394" s="626">
        <v>5.1212840421143173E-4</v>
      </c>
      <c r="AD394" s="626">
        <v>8.9021369567871098E-4</v>
      </c>
      <c r="AE394" s="620">
        <v>1.3946216770338855E-3</v>
      </c>
      <c r="AF394" s="627">
        <v>3.3480840194049635E-2</v>
      </c>
      <c r="AG394" s="601">
        <f>Decap_Selection!$E$23</f>
        <v>0.08</v>
      </c>
      <c r="AH394" s="602"/>
      <c r="AI394" s="602"/>
      <c r="AJ394" s="602"/>
    </row>
    <row r="395" spans="1:36" s="22" customFormat="1">
      <c r="A395" s="597">
        <f t="shared" si="5"/>
        <v>1199116.8086782745</v>
      </c>
      <c r="B395" s="607">
        <v>7.5347145332973736E-2</v>
      </c>
      <c r="C395" s="606">
        <v>1.0000000000000001E+50</v>
      </c>
      <c r="D395" s="607">
        <v>3.011674459467816</v>
      </c>
      <c r="E395" s="610">
        <v>1.0000000000000001E+50</v>
      </c>
      <c r="F395" s="611">
        <v>1.0000000000000001E+50</v>
      </c>
      <c r="G395" s="610">
        <v>1.0000000000000001E+50</v>
      </c>
      <c r="H395" s="610">
        <v>1.0000000000000001E+50</v>
      </c>
      <c r="I395" s="610">
        <v>0.6587691372159572</v>
      </c>
      <c r="J395" s="610">
        <v>1.0000000000000001E+50</v>
      </c>
      <c r="K395" s="610">
        <v>1.0000000000000001E+50</v>
      </c>
      <c r="L395" s="611">
        <v>6.182206540045429E-2</v>
      </c>
      <c r="M395" s="610">
        <v>1.0000000000000001E+50</v>
      </c>
      <c r="N395" s="611">
        <v>1.0000000000000001E+50</v>
      </c>
      <c r="O395" s="610">
        <v>1.0000000000000001E+50</v>
      </c>
      <c r="P395" s="610">
        <v>1.0000000000000001E+50</v>
      </c>
      <c r="Q395" s="610">
        <v>1.0000000000000001E+50</v>
      </c>
      <c r="R395" s="610">
        <v>1.0000000000000001E+50</v>
      </c>
      <c r="S395" s="610">
        <v>1.0000000000000001E+50</v>
      </c>
      <c r="T395" s="610">
        <v>1.0000000000000001E+50</v>
      </c>
      <c r="U395" s="610">
        <v>1.0000000000000001E+50</v>
      </c>
      <c r="V395" s="610">
        <v>3.3117633500607375E-2</v>
      </c>
      <c r="W395" s="610">
        <v>1.0000000000000001E+50</v>
      </c>
      <c r="X395" s="610">
        <v>1.0000000000000001E+50</v>
      </c>
      <c r="Y395" s="610">
        <v>1.0000000000000001E+50</v>
      </c>
      <c r="Z395" s="610">
        <v>1.0000000000000001E+50</v>
      </c>
      <c r="AA395" s="626">
        <v>1.0000000000000001E+50</v>
      </c>
      <c r="AB395" s="610">
        <v>52.174025135939964</v>
      </c>
      <c r="AC395" s="626">
        <v>5.1261236104595991E-4</v>
      </c>
      <c r="AD395" s="626">
        <v>8.9021369567871098E-4</v>
      </c>
      <c r="AE395" s="620">
        <v>1.3947994667154748E-3</v>
      </c>
      <c r="AF395" s="627">
        <v>3.3736102161335081E-2</v>
      </c>
      <c r="AG395" s="601">
        <f>Decap_Selection!$E$23</f>
        <v>0.08</v>
      </c>
      <c r="AH395" s="602"/>
      <c r="AI395" s="602"/>
      <c r="AJ395" s="602"/>
    </row>
    <row r="396" spans="1:36" s="22" customFormat="1">
      <c r="A396" s="597">
        <f t="shared" si="5"/>
        <v>1223099.1448518401</v>
      </c>
      <c r="B396" s="607">
        <v>7.6853825403458781E-2</v>
      </c>
      <c r="C396" s="606">
        <v>1.0000000000000001E+50</v>
      </c>
      <c r="D396" s="607">
        <v>2.9524266547962283</v>
      </c>
      <c r="E396" s="610">
        <v>1.0000000000000001E+50</v>
      </c>
      <c r="F396" s="611">
        <v>1.0000000000000001E+50</v>
      </c>
      <c r="G396" s="610">
        <v>1.0000000000000001E+50</v>
      </c>
      <c r="H396" s="610">
        <v>1.0000000000000001E+50</v>
      </c>
      <c r="I396" s="610">
        <v>0.64565870938257641</v>
      </c>
      <c r="J396" s="610">
        <v>1.0000000000000001E+50</v>
      </c>
      <c r="K396" s="610">
        <v>1.0000000000000001E+50</v>
      </c>
      <c r="L396" s="611">
        <v>6.0431816473716093E-2</v>
      </c>
      <c r="M396" s="610">
        <v>1.0000000000000001E+50</v>
      </c>
      <c r="N396" s="611">
        <v>1.0000000000000001E+50</v>
      </c>
      <c r="O396" s="610">
        <v>1.0000000000000001E+50</v>
      </c>
      <c r="P396" s="610">
        <v>1.0000000000000001E+50</v>
      </c>
      <c r="Q396" s="610">
        <v>1.0000000000000001E+50</v>
      </c>
      <c r="R396" s="610">
        <v>1.0000000000000001E+50</v>
      </c>
      <c r="S396" s="610">
        <v>1.0000000000000001E+50</v>
      </c>
      <c r="T396" s="610">
        <v>1.0000000000000001E+50</v>
      </c>
      <c r="U396" s="610">
        <v>1.0000000000000001E+50</v>
      </c>
      <c r="V396" s="610">
        <v>3.3248764930419734E-2</v>
      </c>
      <c r="W396" s="610">
        <v>1.0000000000000001E+50</v>
      </c>
      <c r="X396" s="610">
        <v>1.0000000000000001E+50</v>
      </c>
      <c r="Y396" s="610">
        <v>1.0000000000000001E+50</v>
      </c>
      <c r="Z396" s="610">
        <v>1.0000000000000001E+50</v>
      </c>
      <c r="AA396" s="626">
        <v>1.0000000000000001E+50</v>
      </c>
      <c r="AB396" s="610">
        <v>51.151005037818869</v>
      </c>
      <c r="AC396" s="626">
        <v>5.1311538524787675E-4</v>
      </c>
      <c r="AD396" s="626">
        <v>8.9021369567871098E-4</v>
      </c>
      <c r="AE396" s="620">
        <v>1.3949844150494071E-3</v>
      </c>
      <c r="AF396" s="627">
        <v>3.3990317304278803E-2</v>
      </c>
      <c r="AG396" s="601">
        <f>Decap_Selection!$E$23</f>
        <v>0.08</v>
      </c>
      <c r="AH396" s="602"/>
      <c r="AI396" s="602"/>
      <c r="AJ396" s="602"/>
    </row>
    <row r="397" spans="1:36" s="22" customFormat="1">
      <c r="A397" s="597">
        <f t="shared" si="5"/>
        <v>1247561.1277488768</v>
      </c>
      <c r="B397" s="607">
        <v>7.8390644228139864E-2</v>
      </c>
      <c r="C397" s="606">
        <v>1.0000000000000001E+50</v>
      </c>
      <c r="D397" s="607">
        <v>2.8943366656005844</v>
      </c>
      <c r="E397" s="610">
        <v>1.0000000000000001E+50</v>
      </c>
      <c r="F397" s="611">
        <v>1.0000000000000001E+50</v>
      </c>
      <c r="G397" s="610">
        <v>1.0000000000000001E+50</v>
      </c>
      <c r="H397" s="610">
        <v>1.0000000000000001E+50</v>
      </c>
      <c r="I397" s="610">
        <v>0.63280148732114727</v>
      </c>
      <c r="J397" s="610">
        <v>1.0000000000000001E+50</v>
      </c>
      <c r="K397" s="610">
        <v>1.0000000000000001E+50</v>
      </c>
      <c r="L397" s="611">
        <v>5.9065431938578362E-2</v>
      </c>
      <c r="M397" s="610">
        <v>1.0000000000000001E+50</v>
      </c>
      <c r="N397" s="611">
        <v>1.0000000000000001E+50</v>
      </c>
      <c r="O397" s="610">
        <v>1.0000000000000001E+50</v>
      </c>
      <c r="P397" s="610">
        <v>1.0000000000000001E+50</v>
      </c>
      <c r="Q397" s="610">
        <v>1.0000000000000001E+50</v>
      </c>
      <c r="R397" s="610">
        <v>1.0000000000000001E+50</v>
      </c>
      <c r="S397" s="610">
        <v>1.0000000000000001E+50</v>
      </c>
      <c r="T397" s="610">
        <v>1.0000000000000001E+50</v>
      </c>
      <c r="U397" s="610">
        <v>1.0000000000000001E+50</v>
      </c>
      <c r="V397" s="610">
        <v>3.3384667664940054E-2</v>
      </c>
      <c r="W397" s="610">
        <v>1.0000000000000001E+50</v>
      </c>
      <c r="X397" s="610">
        <v>1.0000000000000001E+50</v>
      </c>
      <c r="Y397" s="610">
        <v>1.0000000000000001E+50</v>
      </c>
      <c r="Z397" s="610">
        <v>1.0000000000000001E+50</v>
      </c>
      <c r="AA397" s="626">
        <v>1.0000000000000001E+50</v>
      </c>
      <c r="AB397" s="610">
        <v>50.148044157359685</v>
      </c>
      <c r="AC397" s="626">
        <v>5.1363820874291593E-4</v>
      </c>
      <c r="AD397" s="626">
        <v>8.9021369567871098E-4</v>
      </c>
      <c r="AE397" s="620">
        <v>1.3951768092730365E-3</v>
      </c>
      <c r="AF397" s="627">
        <v>3.4242727793366991E-2</v>
      </c>
      <c r="AG397" s="601">
        <f>Decap_Selection!$E$23</f>
        <v>0.08</v>
      </c>
      <c r="AH397" s="602"/>
      <c r="AI397" s="602"/>
      <c r="AJ397" s="602"/>
    </row>
    <row r="398" spans="1:36" s="22" customFormat="1">
      <c r="A398" s="597">
        <f t="shared" si="5"/>
        <v>1272512.3503038543</v>
      </c>
      <c r="B398" s="607">
        <v>7.9958204481115708E-2</v>
      </c>
      <c r="C398" s="606">
        <v>1.0000000000000001E+50</v>
      </c>
      <c r="D398" s="607">
        <v>2.837381711560627</v>
      </c>
      <c r="E398" s="610">
        <v>1.0000000000000001E+50</v>
      </c>
      <c r="F398" s="611">
        <v>1.0000000000000001E+50</v>
      </c>
      <c r="G398" s="610">
        <v>1.0000000000000001E+50</v>
      </c>
      <c r="H398" s="610">
        <v>1.0000000000000001E+50</v>
      </c>
      <c r="I398" s="610">
        <v>0.62019242937430663</v>
      </c>
      <c r="J398" s="610">
        <v>1.0000000000000001E+50</v>
      </c>
      <c r="K398" s="610">
        <v>1.0000000000000001E+50</v>
      </c>
      <c r="L398" s="611">
        <v>5.7722387722429845E-2</v>
      </c>
      <c r="M398" s="610">
        <v>1.0000000000000001E+50</v>
      </c>
      <c r="N398" s="611">
        <v>1.0000000000000001E+50</v>
      </c>
      <c r="O398" s="610">
        <v>1.0000000000000001E+50</v>
      </c>
      <c r="P398" s="610">
        <v>1.0000000000000001E+50</v>
      </c>
      <c r="Q398" s="610">
        <v>1.0000000000000001E+50</v>
      </c>
      <c r="R398" s="610">
        <v>1.0000000000000001E+50</v>
      </c>
      <c r="S398" s="610">
        <v>1.0000000000000001E+50</v>
      </c>
      <c r="T398" s="610">
        <v>1.0000000000000001E+50</v>
      </c>
      <c r="U398" s="610">
        <v>1.0000000000000001E+50</v>
      </c>
      <c r="V398" s="610">
        <v>3.3525495553974341E-2</v>
      </c>
      <c r="W398" s="610">
        <v>1.0000000000000001E+50</v>
      </c>
      <c r="X398" s="610">
        <v>1.0000000000000001E+50</v>
      </c>
      <c r="Y398" s="610">
        <v>1.0000000000000001E+50</v>
      </c>
      <c r="Z398" s="610">
        <v>1.0000000000000001E+50</v>
      </c>
      <c r="AA398" s="626">
        <v>1.0000000000000001E+50</v>
      </c>
      <c r="AB398" s="610">
        <v>49.164749176570034</v>
      </c>
      <c r="AC398" s="626">
        <v>5.141815900473769E-4</v>
      </c>
      <c r="AD398" s="626">
        <v>8.9021369567871098E-4</v>
      </c>
      <c r="AE398" s="620">
        <v>1.3953769480668328E-3</v>
      </c>
      <c r="AF398" s="627">
        <v>3.4492441019752344E-2</v>
      </c>
      <c r="AG398" s="601">
        <f>Decap_Selection!$E$23</f>
        <v>0.08</v>
      </c>
      <c r="AH398" s="602"/>
      <c r="AI398" s="602"/>
      <c r="AJ398" s="602"/>
    </row>
    <row r="399" spans="1:36" s="22" customFormat="1">
      <c r="A399" s="597">
        <f t="shared" si="5"/>
        <v>1297962.5973099314</v>
      </c>
      <c r="B399" s="607">
        <v>8.1557120891944224E-2</v>
      </c>
      <c r="C399" s="606">
        <v>1.0000000000000001E+50</v>
      </c>
      <c r="D399" s="607">
        <v>2.7815394574720917</v>
      </c>
      <c r="E399" s="610">
        <v>1.0000000000000001E+50</v>
      </c>
      <c r="F399" s="611">
        <v>1.0000000000000001E+50</v>
      </c>
      <c r="G399" s="610">
        <v>1.0000000000000001E+50</v>
      </c>
      <c r="H399" s="610">
        <v>1.0000000000000001E+50</v>
      </c>
      <c r="I399" s="610">
        <v>0.60782659122851102</v>
      </c>
      <c r="J399" s="610">
        <v>1.0000000000000001E+50</v>
      </c>
      <c r="K399" s="610">
        <v>1.0000000000000001E+50</v>
      </c>
      <c r="L399" s="611">
        <v>5.6402169815950254E-2</v>
      </c>
      <c r="M399" s="610">
        <v>1.0000000000000001E+50</v>
      </c>
      <c r="N399" s="611">
        <v>1.0000000000000001E+50</v>
      </c>
      <c r="O399" s="610">
        <v>1.0000000000000001E+50</v>
      </c>
      <c r="P399" s="610">
        <v>1.0000000000000001E+50</v>
      </c>
      <c r="Q399" s="610">
        <v>1.0000000000000001E+50</v>
      </c>
      <c r="R399" s="610">
        <v>1.0000000000000001E+50</v>
      </c>
      <c r="S399" s="610">
        <v>1.0000000000000001E+50</v>
      </c>
      <c r="T399" s="610">
        <v>1.0000000000000001E+50</v>
      </c>
      <c r="U399" s="610">
        <v>1.0000000000000001E+50</v>
      </c>
      <c r="V399" s="610">
        <v>3.3671406309509426E-2</v>
      </c>
      <c r="W399" s="610">
        <v>1.0000000000000001E+50</v>
      </c>
      <c r="X399" s="610">
        <v>1.0000000000000001E+50</v>
      </c>
      <c r="Y399" s="610">
        <v>1.0000000000000001E+50</v>
      </c>
      <c r="Z399" s="610">
        <v>1.0000000000000001E+50</v>
      </c>
      <c r="AA399" s="626">
        <v>1.0000000000000001E+50</v>
      </c>
      <c r="AB399" s="610">
        <v>48.200734489575126</v>
      </c>
      <c r="AC399" s="626">
        <v>5.1474631511882845E-4</v>
      </c>
      <c r="AD399" s="626">
        <v>8.9021369567871098E-4</v>
      </c>
      <c r="AE399" s="620">
        <v>1.395585142003551E-3</v>
      </c>
      <c r="AF399" s="627">
        <v>3.4738414711877316E-2</v>
      </c>
      <c r="AG399" s="601">
        <f>Decap_Selection!$E$23</f>
        <v>0.08</v>
      </c>
      <c r="AH399" s="602"/>
      <c r="AI399" s="602"/>
      <c r="AJ399" s="602"/>
    </row>
    <row r="400" spans="1:36" s="22" customFormat="1">
      <c r="A400" s="597">
        <f t="shared" si="5"/>
        <v>1323921.8492561302</v>
      </c>
      <c r="B400" s="607">
        <v>8.3188020486713157E-2</v>
      </c>
      <c r="C400" s="606">
        <v>1.0000000000000001E+50</v>
      </c>
      <c r="D400" s="607">
        <v>2.7267880044880606</v>
      </c>
      <c r="E400" s="610">
        <v>1.0000000000000001E+50</v>
      </c>
      <c r="F400" s="611">
        <v>1.0000000000000001E+50</v>
      </c>
      <c r="G400" s="610">
        <v>1.0000000000000001E+50</v>
      </c>
      <c r="H400" s="610">
        <v>1.0000000000000001E+50</v>
      </c>
      <c r="I400" s="610">
        <v>0.59569912397666336</v>
      </c>
      <c r="J400" s="610">
        <v>1.0000000000000001E+50</v>
      </c>
      <c r="K400" s="610">
        <v>1.0000000000000001E+50</v>
      </c>
      <c r="L400" s="611">
        <v>5.5104274150473885E-2</v>
      </c>
      <c r="M400" s="610">
        <v>1.0000000000000001E+50</v>
      </c>
      <c r="N400" s="611">
        <v>1.0000000000000001E+50</v>
      </c>
      <c r="O400" s="610">
        <v>1.0000000000000001E+50</v>
      </c>
      <c r="P400" s="610">
        <v>1.0000000000000001E+50</v>
      </c>
      <c r="Q400" s="610">
        <v>1.0000000000000001E+50</v>
      </c>
      <c r="R400" s="610">
        <v>1.0000000000000001E+50</v>
      </c>
      <c r="S400" s="610">
        <v>1.0000000000000001E+50</v>
      </c>
      <c r="T400" s="610">
        <v>1.0000000000000001E+50</v>
      </c>
      <c r="U400" s="610">
        <v>1.0000000000000001E+50</v>
      </c>
      <c r="V400" s="610">
        <v>3.3822561534706683E-2</v>
      </c>
      <c r="W400" s="610">
        <v>1.0000000000000001E+50</v>
      </c>
      <c r="X400" s="610">
        <v>1.0000000000000001E+50</v>
      </c>
      <c r="Y400" s="610">
        <v>1.0000000000000001E+50</v>
      </c>
      <c r="Z400" s="610">
        <v>1.0000000000000001E+50</v>
      </c>
      <c r="AA400" s="626">
        <v>1.0000000000000001E+50</v>
      </c>
      <c r="AB400" s="610">
        <v>47.255622051399662</v>
      </c>
      <c r="AC400" s="626">
        <v>5.1533319822530366E-4</v>
      </c>
      <c r="AD400" s="626">
        <v>8.9021369567871098E-4</v>
      </c>
      <c r="AE400" s="620">
        <v>1.395801714014487E-3</v>
      </c>
      <c r="AF400" s="627">
        <v>3.4979441512351245E-2</v>
      </c>
      <c r="AG400" s="601">
        <f>Decap_Selection!$E$23</f>
        <v>0.08</v>
      </c>
      <c r="AH400" s="602"/>
      <c r="AI400" s="602"/>
      <c r="AJ400" s="602"/>
    </row>
    <row r="401" spans="1:36" s="22" customFormat="1">
      <c r="A401" s="597">
        <f t="shared" si="5"/>
        <v>1350400.2862412529</v>
      </c>
      <c r="B401" s="607">
        <v>8.4851542833932703E-2</v>
      </c>
      <c r="C401" s="606">
        <v>1.0000000000000001E+50</v>
      </c>
      <c r="D401" s="607">
        <v>2.6731058815314532</v>
      </c>
      <c r="E401" s="610">
        <v>1.0000000000000001E+50</v>
      </c>
      <c r="F401" s="611">
        <v>1.0000000000000001E+50</v>
      </c>
      <c r="G401" s="610">
        <v>1.0000000000000001E+50</v>
      </c>
      <c r="H401" s="610">
        <v>1.0000000000000001E+50</v>
      </c>
      <c r="I401" s="610">
        <v>0.58380527221825862</v>
      </c>
      <c r="J401" s="610">
        <v>1.0000000000000001E+50</v>
      </c>
      <c r="K401" s="610">
        <v>1.0000000000000001E+50</v>
      </c>
      <c r="L401" s="611">
        <v>5.3828206487079124E-2</v>
      </c>
      <c r="M401" s="610">
        <v>1.0000000000000001E+50</v>
      </c>
      <c r="N401" s="611">
        <v>1.0000000000000001E+50</v>
      </c>
      <c r="O401" s="610">
        <v>1.0000000000000001E+50</v>
      </c>
      <c r="P401" s="610">
        <v>1.0000000000000001E+50</v>
      </c>
      <c r="Q401" s="610">
        <v>1.0000000000000001E+50</v>
      </c>
      <c r="R401" s="610">
        <v>1.0000000000000001E+50</v>
      </c>
      <c r="S401" s="610">
        <v>1.0000000000000001E+50</v>
      </c>
      <c r="T401" s="610">
        <v>1.0000000000000001E+50</v>
      </c>
      <c r="U401" s="610">
        <v>1.0000000000000001E+50</v>
      </c>
      <c r="V401" s="610">
        <v>3.3979126749756047E-2</v>
      </c>
      <c r="W401" s="610">
        <v>1.0000000000000001E+50</v>
      </c>
      <c r="X401" s="610">
        <v>1.0000000000000001E+50</v>
      </c>
      <c r="Y401" s="610">
        <v>1.0000000000000001E+50</v>
      </c>
      <c r="Z401" s="610">
        <v>1.0000000000000001E+50</v>
      </c>
      <c r="AA401" s="626">
        <v>1.0000000000000001E+50</v>
      </c>
      <c r="AB401" s="610">
        <v>46.329041229714932</v>
      </c>
      <c r="AC401" s="626">
        <v>5.1594308283271144E-4</v>
      </c>
      <c r="AD401" s="626">
        <v>8.9021369567871098E-4</v>
      </c>
      <c r="AE401" s="620">
        <v>1.39602699987342E-3</v>
      </c>
      <c r="AF401" s="627">
        <v>3.5214133338985133E-2</v>
      </c>
      <c r="AG401" s="601">
        <f>Decap_Selection!$E$23</f>
        <v>0.08</v>
      </c>
      <c r="AH401" s="602"/>
      <c r="AI401" s="602"/>
      <c r="AJ401" s="602"/>
    </row>
    <row r="402" spans="1:36" s="22" customFormat="1">
      <c r="A402" s="597">
        <f t="shared" si="5"/>
        <v>1377408.2919660781</v>
      </c>
      <c r="B402" s="607">
        <v>8.6548340295347026E-2</v>
      </c>
      <c r="C402" s="606">
        <v>1.0000000000000001E+50</v>
      </c>
      <c r="D402" s="607">
        <v>2.6204720368752876</v>
      </c>
      <c r="E402" s="610">
        <v>1.0000000000000001E+50</v>
      </c>
      <c r="F402" s="611">
        <v>1.0000000000000001E+50</v>
      </c>
      <c r="G402" s="610">
        <v>1.0000000000000001E+50</v>
      </c>
      <c r="H402" s="610">
        <v>1.0000000000000001E+50</v>
      </c>
      <c r="I402" s="610">
        <v>0.5721403721963062</v>
      </c>
      <c r="J402" s="610">
        <v>1.0000000000000001E+50</v>
      </c>
      <c r="K402" s="610">
        <v>1.0000000000000001E+50</v>
      </c>
      <c r="L402" s="611">
        <v>5.2573482318251638E-2</v>
      </c>
      <c r="M402" s="610">
        <v>1.0000000000000001E+50</v>
      </c>
      <c r="N402" s="611">
        <v>1.0000000000000001E+50</v>
      </c>
      <c r="O402" s="610">
        <v>1.0000000000000001E+50</v>
      </c>
      <c r="P402" s="610">
        <v>1.0000000000000001E+50</v>
      </c>
      <c r="Q402" s="610">
        <v>1.0000000000000001E+50</v>
      </c>
      <c r="R402" s="610">
        <v>1.0000000000000001E+50</v>
      </c>
      <c r="S402" s="610">
        <v>1.0000000000000001E+50</v>
      </c>
      <c r="T402" s="610">
        <v>1.0000000000000001E+50</v>
      </c>
      <c r="U402" s="610">
        <v>1.0000000000000001E+50</v>
      </c>
      <c r="V402" s="610">
        <v>3.4141271414509698E-2</v>
      </c>
      <c r="W402" s="610">
        <v>1.0000000000000001E+50</v>
      </c>
      <c r="X402" s="610">
        <v>1.0000000000000001E+50</v>
      </c>
      <c r="Y402" s="610">
        <v>1.0000000000000001E+50</v>
      </c>
      <c r="Z402" s="610">
        <v>1.0000000000000001E+50</v>
      </c>
      <c r="AA402" s="626">
        <v>1.0000000000000001E+50</v>
      </c>
      <c r="AB402" s="610">
        <v>45.420628659492827</v>
      </c>
      <c r="AC402" s="626">
        <v>5.1657684251012279E-4</v>
      </c>
      <c r="AD402" s="626">
        <v>8.9021369567871098E-4</v>
      </c>
      <c r="AE402" s="620">
        <v>1.3962613486988701E-3</v>
      </c>
      <c r="AF402" s="627">
        <v>3.5440905979963078E-2</v>
      </c>
      <c r="AG402" s="601">
        <f>Decap_Selection!$E$23</f>
        <v>0.08</v>
      </c>
      <c r="AH402" s="602"/>
      <c r="AI402" s="602"/>
      <c r="AJ402" s="602"/>
    </row>
    <row r="403" spans="1:36" s="22" customFormat="1">
      <c r="A403" s="597">
        <f t="shared" si="5"/>
        <v>1404956.4578053998</v>
      </c>
      <c r="B403" s="607">
        <v>8.8279078281762263E-2</v>
      </c>
      <c r="C403" s="606">
        <v>1.0000000000000001E+50</v>
      </c>
      <c r="D403" s="607">
        <v>2.5688658298874074</v>
      </c>
      <c r="E403" s="610">
        <v>1.0000000000000001E+50</v>
      </c>
      <c r="F403" s="611">
        <v>1.0000000000000001E+50</v>
      </c>
      <c r="G403" s="610">
        <v>1.0000000000000001E+50</v>
      </c>
      <c r="H403" s="610">
        <v>1.0000000000000001E+50</v>
      </c>
      <c r="I403" s="610">
        <v>0.56069984997031397</v>
      </c>
      <c r="J403" s="610">
        <v>1.0000000000000001E+50</v>
      </c>
      <c r="K403" s="610">
        <v>1.0000000000000001E+50</v>
      </c>
      <c r="L403" s="611">
        <v>5.133962678309064E-2</v>
      </c>
      <c r="M403" s="610">
        <v>1.0000000000000001E+50</v>
      </c>
      <c r="N403" s="611">
        <v>1.0000000000000001E+50</v>
      </c>
      <c r="O403" s="610">
        <v>1.0000000000000001E+50</v>
      </c>
      <c r="P403" s="610">
        <v>1.0000000000000001E+50</v>
      </c>
      <c r="Q403" s="610">
        <v>1.0000000000000001E+50</v>
      </c>
      <c r="R403" s="610">
        <v>1.0000000000000001E+50</v>
      </c>
      <c r="S403" s="610">
        <v>1.0000000000000001E+50</v>
      </c>
      <c r="T403" s="610">
        <v>1.0000000000000001E+50</v>
      </c>
      <c r="U403" s="610">
        <v>1.0000000000000001E+50</v>
      </c>
      <c r="V403" s="610">
        <v>3.4309168947831849E-2</v>
      </c>
      <c r="W403" s="610">
        <v>1.0000000000000001E+50</v>
      </c>
      <c r="X403" s="610">
        <v>1.0000000000000001E+50</v>
      </c>
      <c r="Y403" s="610">
        <v>1.0000000000000001E+50</v>
      </c>
      <c r="Z403" s="610">
        <v>1.0000000000000001E+50</v>
      </c>
      <c r="AA403" s="626">
        <v>1.0000000000000001E+50</v>
      </c>
      <c r="AB403" s="610">
        <v>44.530028100509746</v>
      </c>
      <c r="AC403" s="626">
        <v>5.1723538185252215E-4</v>
      </c>
      <c r="AD403" s="626">
        <v>8.9021369567871098E-4</v>
      </c>
      <c r="AE403" s="620">
        <v>1.3965051234753076E-3</v>
      </c>
      <c r="AF403" s="627">
        <v>3.5657964523739281E-2</v>
      </c>
      <c r="AG403" s="601">
        <f>Decap_Selection!$E$23</f>
        <v>0.08</v>
      </c>
      <c r="AH403" s="602"/>
      <c r="AI403" s="602"/>
      <c r="AJ403" s="602"/>
    </row>
    <row r="404" spans="1:36" s="22" customFormat="1">
      <c r="A404" s="597">
        <f t="shared" si="5"/>
        <v>1433055.5869615078</v>
      </c>
      <c r="B404" s="607">
        <v>9.0044435513992327E-2</v>
      </c>
      <c r="C404" s="606">
        <v>1.0000000000000001E+50</v>
      </c>
      <c r="D404" s="607">
        <v>2.5182670229364472</v>
      </c>
      <c r="E404" s="610">
        <v>1.0000000000000001E+50</v>
      </c>
      <c r="F404" s="611">
        <v>1.0000000000000001E+50</v>
      </c>
      <c r="G404" s="610">
        <v>1.0000000000000001E+50</v>
      </c>
      <c r="H404" s="610">
        <v>1.0000000000000001E+50</v>
      </c>
      <c r="I404" s="610">
        <v>0.54947921962461754</v>
      </c>
      <c r="J404" s="610">
        <v>1.0000000000000001E+50</v>
      </c>
      <c r="K404" s="610">
        <v>1.0000000000000001E+50</v>
      </c>
      <c r="L404" s="611">
        <v>5.0126174597164862E-2</v>
      </c>
      <c r="M404" s="610">
        <v>1.0000000000000001E+50</v>
      </c>
      <c r="N404" s="611">
        <v>1.0000000000000001E+50</v>
      </c>
      <c r="O404" s="610">
        <v>1.0000000000000001E+50</v>
      </c>
      <c r="P404" s="610">
        <v>1.0000000000000001E+50</v>
      </c>
      <c r="Q404" s="610">
        <v>1.0000000000000001E+50</v>
      </c>
      <c r="R404" s="610">
        <v>1.0000000000000001E+50</v>
      </c>
      <c r="S404" s="610">
        <v>1.0000000000000001E+50</v>
      </c>
      <c r="T404" s="610">
        <v>1.0000000000000001E+50</v>
      </c>
      <c r="U404" s="610">
        <v>1.0000000000000001E+50</v>
      </c>
      <c r="V404" s="610">
        <v>3.448299674361946E-2</v>
      </c>
      <c r="W404" s="610">
        <v>1.0000000000000001E+50</v>
      </c>
      <c r="X404" s="610">
        <v>1.0000000000000001E+50</v>
      </c>
      <c r="Y404" s="610">
        <v>1.0000000000000001E+50</v>
      </c>
      <c r="Z404" s="610">
        <v>1.0000000000000001E+50</v>
      </c>
      <c r="AA404" s="626">
        <v>1.0000000000000001E+50</v>
      </c>
      <c r="AB404" s="610">
        <v>43.656890297644523</v>
      </c>
      <c r="AC404" s="626">
        <v>5.1791963742054174E-4</v>
      </c>
      <c r="AD404" s="626">
        <v>8.9021369567871098E-4</v>
      </c>
      <c r="AE404" s="620">
        <v>1.3967587015939742E-3</v>
      </c>
      <c r="AF404" s="627">
        <v>3.5863290398779446E-2</v>
      </c>
      <c r="AG404" s="601">
        <f>Decap_Selection!$E$23</f>
        <v>0.08</v>
      </c>
      <c r="AH404" s="602"/>
      <c r="AI404" s="602"/>
      <c r="AJ404" s="602"/>
    </row>
    <row r="405" spans="1:36" s="22" customFormat="1">
      <c r="A405" s="597">
        <f t="shared" si="5"/>
        <v>1461716.6987007379</v>
      </c>
      <c r="B405" s="607">
        <v>9.1845104289023885E-2</v>
      </c>
      <c r="C405" s="606">
        <v>1.0000000000000001E+50</v>
      </c>
      <c r="D405" s="607">
        <v>2.4686557734558545</v>
      </c>
      <c r="E405" s="610">
        <v>1.0000000000000001E+50</v>
      </c>
      <c r="F405" s="611">
        <v>1.0000000000000001E+50</v>
      </c>
      <c r="G405" s="610">
        <v>1.0000000000000001E+50</v>
      </c>
      <c r="H405" s="610">
        <v>1.0000000000000001E+50</v>
      </c>
      <c r="I405" s="610">
        <v>0.53847408151136733</v>
      </c>
      <c r="J405" s="610">
        <v>1.0000000000000001E+50</v>
      </c>
      <c r="K405" s="610">
        <v>1.0000000000000001E+50</v>
      </c>
      <c r="L405" s="611">
        <v>4.8932669998283204E-2</v>
      </c>
      <c r="M405" s="610">
        <v>1.0000000000000001E+50</v>
      </c>
      <c r="N405" s="611">
        <v>1.0000000000000001E+50</v>
      </c>
      <c r="O405" s="610">
        <v>1.0000000000000001E+50</v>
      </c>
      <c r="P405" s="610">
        <v>1.0000000000000001E+50</v>
      </c>
      <c r="Q405" s="610">
        <v>1.0000000000000001E+50</v>
      </c>
      <c r="R405" s="610">
        <v>1.0000000000000001E+50</v>
      </c>
      <c r="S405" s="610">
        <v>1.0000000000000001E+50</v>
      </c>
      <c r="T405" s="610">
        <v>1.0000000000000001E+50</v>
      </c>
      <c r="U405" s="610">
        <v>1.0000000000000001E+50</v>
      </c>
      <c r="V405" s="610">
        <v>3.4662936183468454E-2</v>
      </c>
      <c r="W405" s="610">
        <v>1.0000000000000001E+50</v>
      </c>
      <c r="X405" s="610">
        <v>1.0000000000000001E+50</v>
      </c>
      <c r="Y405" s="610">
        <v>1.0000000000000001E+50</v>
      </c>
      <c r="Z405" s="610">
        <v>1.0000000000000001E+50</v>
      </c>
      <c r="AA405" s="626">
        <v>1.0000000000000001E+50</v>
      </c>
      <c r="AB405" s="610">
        <v>42.800872843915634</v>
      </c>
      <c r="AC405" s="626">
        <v>5.1863057869661782E-4</v>
      </c>
      <c r="AD405" s="626">
        <v>8.9021369567871098E-4</v>
      </c>
      <c r="AE405" s="620">
        <v>1.3970224754139959E-3</v>
      </c>
      <c r="AF405" s="627">
        <v>3.6054630993297629E-2</v>
      </c>
      <c r="AG405" s="601">
        <f>Decap_Selection!$E$23</f>
        <v>0.08</v>
      </c>
      <c r="AH405" s="602"/>
      <c r="AI405" s="602"/>
      <c r="AJ405" s="602"/>
    </row>
    <row r="406" spans="1:36" s="22" customFormat="1">
      <c r="A406" s="597">
        <f t="shared" si="5"/>
        <v>1490951.0326747526</v>
      </c>
      <c r="B406" s="607">
        <v>9.3681790751505636E-2</v>
      </c>
      <c r="C406" s="606">
        <v>1.0000000000000001E+50</v>
      </c>
      <c r="D406" s="607">
        <v>2.4200126261628614</v>
      </c>
      <c r="E406" s="610">
        <v>1.0000000000000001E+50</v>
      </c>
      <c r="F406" s="611">
        <v>1.0000000000000001E+50</v>
      </c>
      <c r="G406" s="610">
        <v>1.0000000000000001E+50</v>
      </c>
      <c r="H406" s="610">
        <v>1.0000000000000001E+50</v>
      </c>
      <c r="I406" s="610">
        <v>0.52768012052748914</v>
      </c>
      <c r="J406" s="610">
        <v>1.0000000000000001E+50</v>
      </c>
      <c r="K406" s="610">
        <v>1.0000000000000001E+50</v>
      </c>
      <c r="L406" s="611">
        <v>4.7758666709626578E-2</v>
      </c>
      <c r="M406" s="610">
        <v>1.0000000000000001E+50</v>
      </c>
      <c r="N406" s="611">
        <v>1.0000000000000001E+50</v>
      </c>
      <c r="O406" s="610">
        <v>1.0000000000000001E+50</v>
      </c>
      <c r="P406" s="610">
        <v>1.0000000000000001E+50</v>
      </c>
      <c r="Q406" s="610">
        <v>1.0000000000000001E+50</v>
      </c>
      <c r="R406" s="610">
        <v>1.0000000000000001E+50</v>
      </c>
      <c r="S406" s="610">
        <v>1.0000000000000001E+50</v>
      </c>
      <c r="T406" s="610">
        <v>1.0000000000000001E+50</v>
      </c>
      <c r="U406" s="610">
        <v>1.0000000000000001E+50</v>
      </c>
      <c r="V406" s="610">
        <v>3.4849172645981606E-2</v>
      </c>
      <c r="W406" s="610">
        <v>1.0000000000000001E+50</v>
      </c>
      <c r="X406" s="610">
        <v>1.0000000000000001E+50</v>
      </c>
      <c r="Y406" s="610">
        <v>1.0000000000000001E+50</v>
      </c>
      <c r="Z406" s="610">
        <v>1.0000000000000001E+50</v>
      </c>
      <c r="AA406" s="626">
        <v>1.0000000000000001E+50</v>
      </c>
      <c r="AB406" s="610">
        <v>41.961640046203968</v>
      </c>
      <c r="AC406" s="626">
        <v>5.1936920905692899E-4</v>
      </c>
      <c r="AD406" s="626">
        <v>8.9021369567871098E-4</v>
      </c>
      <c r="AE406" s="620">
        <v>1.3972968528444768E-3</v>
      </c>
      <c r="AF406" s="627">
        <v>3.6229493033236922E-2</v>
      </c>
      <c r="AG406" s="601">
        <f>Decap_Selection!$E$23</f>
        <v>0.08</v>
      </c>
      <c r="AH406" s="602"/>
      <c r="AI406" s="602"/>
      <c r="AJ406" s="602"/>
    </row>
    <row r="407" spans="1:36" s="22" customFormat="1">
      <c r="A407" s="597">
        <f t="shared" si="5"/>
        <v>1520770.0533282477</v>
      </c>
      <c r="B407" s="607">
        <v>9.5555215170667729E-2</v>
      </c>
      <c r="C407" s="606">
        <v>1.0000000000000001E+50</v>
      </c>
      <c r="D407" s="607">
        <v>2.3723185054293539</v>
      </c>
      <c r="E407" s="610">
        <v>1.0000000000000001E+50</v>
      </c>
      <c r="F407" s="611">
        <v>1.0000000000000001E+50</v>
      </c>
      <c r="G407" s="610">
        <v>1.0000000000000001E+50</v>
      </c>
      <c r="H407" s="610">
        <v>1.0000000000000001E+50</v>
      </c>
      <c r="I407" s="610">
        <v>0.51709310442495682</v>
      </c>
      <c r="J407" s="610">
        <v>1.0000000000000001E+50</v>
      </c>
      <c r="K407" s="610">
        <v>1.0000000000000001E+50</v>
      </c>
      <c r="L407" s="611">
        <v>4.660372792189562E-2</v>
      </c>
      <c r="M407" s="610">
        <v>1.0000000000000001E+50</v>
      </c>
      <c r="N407" s="611">
        <v>1.0000000000000001E+50</v>
      </c>
      <c r="O407" s="610">
        <v>1.0000000000000001E+50</v>
      </c>
      <c r="P407" s="610">
        <v>1.0000000000000001E+50</v>
      </c>
      <c r="Q407" s="610">
        <v>1.0000000000000001E+50</v>
      </c>
      <c r="R407" s="610">
        <v>1.0000000000000001E+50</v>
      </c>
      <c r="S407" s="610">
        <v>1.0000000000000001E+50</v>
      </c>
      <c r="T407" s="610">
        <v>1.0000000000000001E+50</v>
      </c>
      <c r="U407" s="610">
        <v>1.0000000000000001E+50</v>
      </c>
      <c r="V407" s="610">
        <v>3.504189551273669E-2</v>
      </c>
      <c r="W407" s="610">
        <v>1.0000000000000001E+50</v>
      </c>
      <c r="X407" s="610">
        <v>1.0000000000000001E+50</v>
      </c>
      <c r="Y407" s="610">
        <v>1.0000000000000001E+50</v>
      </c>
      <c r="Z407" s="610">
        <v>1.0000000000000001E+50</v>
      </c>
      <c r="AA407" s="626">
        <v>1.0000000000000001E+50</v>
      </c>
      <c r="AB407" s="610">
        <v>41.138862793608446</v>
      </c>
      <c r="AC407" s="626">
        <v>5.201365667583883E-4</v>
      </c>
      <c r="AD407" s="626">
        <v>8.9021369567871098E-4</v>
      </c>
      <c r="AE407" s="620">
        <v>1.397582257948298E-3</v>
      </c>
      <c r="AF407" s="627">
        <v>3.6385141105096365E-2</v>
      </c>
      <c r="AG407" s="601">
        <f>Decap_Selection!$E$23</f>
        <v>0.08</v>
      </c>
      <c r="AH407" s="602"/>
      <c r="AI407" s="602"/>
      <c r="AJ407" s="602"/>
    </row>
    <row r="408" spans="1:36" s="22" customFormat="1">
      <c r="A408" s="597">
        <f t="shared" si="5"/>
        <v>1551185.4543948127</v>
      </c>
      <c r="B408" s="607">
        <v>9.7466112222780454E-2</v>
      </c>
      <c r="C408" s="606">
        <v>1.0000000000000001E+50</v>
      </c>
      <c r="D408" s="607">
        <v>2.325554707801655</v>
      </c>
      <c r="E408" s="610">
        <v>1.0000000000000001E+50</v>
      </c>
      <c r="F408" s="611">
        <v>1.0000000000000001E+50</v>
      </c>
      <c r="G408" s="610">
        <v>1.0000000000000001E+50</v>
      </c>
      <c r="H408" s="610">
        <v>1.0000000000000001E+50</v>
      </c>
      <c r="I408" s="610">
        <v>0.50670888215372334</v>
      </c>
      <c r="J408" s="610">
        <v>1.0000000000000001E+50</v>
      </c>
      <c r="K408" s="610">
        <v>1.0000000000000001E+50</v>
      </c>
      <c r="L408" s="611">
        <v>4.5467426296370045E-2</v>
      </c>
      <c r="M408" s="610">
        <v>1.0000000000000001E+50</v>
      </c>
      <c r="N408" s="611">
        <v>1.0000000000000001E+50</v>
      </c>
      <c r="O408" s="610">
        <v>1.0000000000000001E+50</v>
      </c>
      <c r="P408" s="610">
        <v>1.0000000000000001E+50</v>
      </c>
      <c r="Q408" s="610">
        <v>1.0000000000000001E+50</v>
      </c>
      <c r="R408" s="610">
        <v>1.0000000000000001E+50</v>
      </c>
      <c r="S408" s="610">
        <v>1.0000000000000001E+50</v>
      </c>
      <c r="T408" s="610">
        <v>1.0000000000000001E+50</v>
      </c>
      <c r="U408" s="610">
        <v>1.0000000000000001E+50</v>
      </c>
      <c r="V408" s="610">
        <v>3.5241298170957704E-2</v>
      </c>
      <c r="W408" s="610">
        <v>1.0000000000000001E+50</v>
      </c>
      <c r="X408" s="610">
        <v>1.0000000000000001E+50</v>
      </c>
      <c r="Y408" s="610">
        <v>1.0000000000000001E+50</v>
      </c>
      <c r="Z408" s="610">
        <v>1.0000000000000001E+50</v>
      </c>
      <c r="AA408" s="626">
        <v>1.0000000000000001E+50</v>
      </c>
      <c r="AB408" s="610">
        <v>40.33221842838298</v>
      </c>
      <c r="AC408" s="626">
        <v>5.2093372593987723E-4</v>
      </c>
      <c r="AD408" s="626">
        <v>8.9021369567871098E-4</v>
      </c>
      <c r="AE408" s="620">
        <v>1.3978791315683425E-3</v>
      </c>
      <c r="AF408" s="627">
        <v>3.6518602899303441E-2</v>
      </c>
      <c r="AG408" s="601">
        <f>Decap_Selection!$E$23</f>
        <v>0.08</v>
      </c>
      <c r="AH408" s="602"/>
      <c r="AI408" s="602"/>
      <c r="AJ408" s="602"/>
    </row>
    <row r="409" spans="1:36" s="22" customFormat="1">
      <c r="A409" s="597">
        <f t="shared" si="5"/>
        <v>1582209.1634827091</v>
      </c>
      <c r="B409" s="607">
        <v>9.94152312792628E-2</v>
      </c>
      <c r="C409" s="606">
        <v>1.0000000000000001E+50</v>
      </c>
      <c r="D409" s="607">
        <v>2.2797028946662814</v>
      </c>
      <c r="E409" s="610">
        <v>1.0000000000000001E+50</v>
      </c>
      <c r="F409" s="611">
        <v>1.0000000000000001E+50</v>
      </c>
      <c r="G409" s="610">
        <v>1.0000000000000001E+50</v>
      </c>
      <c r="H409" s="610">
        <v>1.0000000000000001E+50</v>
      </c>
      <c r="I409" s="610">
        <v>0.49652338223667086</v>
      </c>
      <c r="J409" s="610">
        <v>1.0000000000000001E+50</v>
      </c>
      <c r="K409" s="610">
        <v>1.0000000000000001E+50</v>
      </c>
      <c r="L409" s="611">
        <v>4.4349343991051934E-2</v>
      </c>
      <c r="M409" s="610">
        <v>1.0000000000000001E+50</v>
      </c>
      <c r="N409" s="611">
        <v>1.0000000000000001E+50</v>
      </c>
      <c r="O409" s="610">
        <v>1.0000000000000001E+50</v>
      </c>
      <c r="P409" s="610">
        <v>1.0000000000000001E+50</v>
      </c>
      <c r="Q409" s="610">
        <v>1.0000000000000001E+50</v>
      </c>
      <c r="R409" s="610">
        <v>1.0000000000000001E+50</v>
      </c>
      <c r="S409" s="610">
        <v>1.0000000000000001E+50</v>
      </c>
      <c r="T409" s="610">
        <v>1.0000000000000001E+50</v>
      </c>
      <c r="U409" s="610">
        <v>1.0000000000000001E+50</v>
      </c>
      <c r="V409" s="610">
        <v>3.5447578012956595E-2</v>
      </c>
      <c r="W409" s="610">
        <v>1.0000000000000001E+50</v>
      </c>
      <c r="X409" s="610">
        <v>1.0000000000000001E+50</v>
      </c>
      <c r="Y409" s="610">
        <v>1.0000000000000001E+50</v>
      </c>
      <c r="Z409" s="610">
        <v>1.0000000000000001E+50</v>
      </c>
      <c r="AA409" s="626">
        <v>1.0000000000000001E+50</v>
      </c>
      <c r="AB409" s="610">
        <v>39.541390619403913</v>
      </c>
      <c r="AC409" s="626">
        <v>5.2176179763681048E-4</v>
      </c>
      <c r="AD409" s="626">
        <v>8.9021369567871098E-4</v>
      </c>
      <c r="AE409" s="620">
        <v>1.3981879319769055E-3</v>
      </c>
      <c r="AF409" s="627">
        <v>3.6626682892419792E-2</v>
      </c>
      <c r="AG409" s="601">
        <f>Decap_Selection!$E$23</f>
        <v>0.08</v>
      </c>
      <c r="AH409" s="602"/>
      <c r="AI409" s="602"/>
      <c r="AJ409" s="602"/>
    </row>
    <row r="410" spans="1:36" s="22" customFormat="1">
      <c r="A410" s="597">
        <f t="shared" si="5"/>
        <v>1613853.3467523633</v>
      </c>
      <c r="B410" s="607">
        <v>0.10140333670055343</v>
      </c>
      <c r="C410" s="606">
        <v>1.0000000000000001E+50</v>
      </c>
      <c r="D410" s="607">
        <v>2.2347450850587989</v>
      </c>
      <c r="E410" s="610">
        <v>1.0000000000000001E+50</v>
      </c>
      <c r="F410" s="611">
        <v>1.0000000000000001E+50</v>
      </c>
      <c r="G410" s="610">
        <v>1.0000000000000001E+50</v>
      </c>
      <c r="H410" s="610">
        <v>1.0000000000000001E+50</v>
      </c>
      <c r="I410" s="610">
        <v>0.48653261117595947</v>
      </c>
      <c r="J410" s="610">
        <v>1.0000000000000001E+50</v>
      </c>
      <c r="K410" s="610">
        <v>1.0000000000000001E+50</v>
      </c>
      <c r="L410" s="611">
        <v>4.3249072712387863E-2</v>
      </c>
      <c r="M410" s="610">
        <v>1.0000000000000001E+50</v>
      </c>
      <c r="N410" s="611">
        <v>1.0000000000000001E+50</v>
      </c>
      <c r="O410" s="610">
        <v>1.0000000000000001E+50</v>
      </c>
      <c r="P410" s="610">
        <v>1.0000000000000001E+50</v>
      </c>
      <c r="Q410" s="610">
        <v>1.0000000000000001E+50</v>
      </c>
      <c r="R410" s="610">
        <v>1.0000000000000001E+50</v>
      </c>
      <c r="S410" s="610">
        <v>1.0000000000000001E+50</v>
      </c>
      <c r="T410" s="610">
        <v>1.0000000000000001E+50</v>
      </c>
      <c r="U410" s="610">
        <v>1.0000000000000001E+50</v>
      </c>
      <c r="V410" s="610">
        <v>3.5660936432439186E-2</v>
      </c>
      <c r="W410" s="610">
        <v>1.0000000000000001E+50</v>
      </c>
      <c r="X410" s="610">
        <v>1.0000000000000001E+50</v>
      </c>
      <c r="Y410" s="610">
        <v>1.0000000000000001E+50</v>
      </c>
      <c r="Z410" s="610">
        <v>1.0000000000000001E+50</v>
      </c>
      <c r="AA410" s="626">
        <v>1.0000000000000001E+50</v>
      </c>
      <c r="AB410" s="610">
        <v>38.766069238118767</v>
      </c>
      <c r="AC410" s="626">
        <v>5.2262193080802974E-4</v>
      </c>
      <c r="AD410" s="626">
        <v>8.9021369567871098E-4</v>
      </c>
      <c r="AE410" s="620">
        <v>1.3985091355490579E-3</v>
      </c>
      <c r="AF410" s="627">
        <v>3.6705986247277861E-2</v>
      </c>
      <c r="AG410" s="601">
        <f>Decap_Selection!$E$23</f>
        <v>0.08</v>
      </c>
      <c r="AH410" s="602"/>
      <c r="AI410" s="602"/>
      <c r="AJ410" s="602"/>
    </row>
    <row r="411" spans="1:36" s="22" customFormat="1">
      <c r="A411" s="597">
        <f t="shared" si="5"/>
        <v>1646130.4136874105</v>
      </c>
      <c r="B411" s="607">
        <v>0.10343120813586026</v>
      </c>
      <c r="C411" s="606">
        <v>1.0000000000000001E+50</v>
      </c>
      <c r="D411" s="607">
        <v>2.1906636486129685</v>
      </c>
      <c r="E411" s="610">
        <v>1.0000000000000001E+50</v>
      </c>
      <c r="F411" s="611">
        <v>1.0000000000000001E+50</v>
      </c>
      <c r="G411" s="610">
        <v>1.0000000000000001E+50</v>
      </c>
      <c r="H411" s="610">
        <v>1.0000000000000001E+50</v>
      </c>
      <c r="I411" s="610">
        <v>0.47673265189015862</v>
      </c>
      <c r="J411" s="610">
        <v>1.0000000000000001E+50</v>
      </c>
      <c r="K411" s="610">
        <v>1.0000000000000001E+50</v>
      </c>
      <c r="L411" s="611">
        <v>4.2166213795435697E-2</v>
      </c>
      <c r="M411" s="610">
        <v>1.0000000000000001E+50</v>
      </c>
      <c r="N411" s="611">
        <v>1.0000000000000001E+50</v>
      </c>
      <c r="O411" s="610">
        <v>1.0000000000000001E+50</v>
      </c>
      <c r="P411" s="610">
        <v>1.0000000000000001E+50</v>
      </c>
      <c r="Q411" s="610">
        <v>1.0000000000000001E+50</v>
      </c>
      <c r="R411" s="610">
        <v>1.0000000000000001E+50</v>
      </c>
      <c r="S411" s="610">
        <v>1.0000000000000001E+50</v>
      </c>
      <c r="T411" s="610">
        <v>1.0000000000000001E+50</v>
      </c>
      <c r="U411" s="610">
        <v>1.0000000000000001E+50</v>
      </c>
      <c r="V411" s="610">
        <v>3.5881578817795162E-2</v>
      </c>
      <c r="W411" s="610">
        <v>1.0000000000000001E+50</v>
      </c>
      <c r="X411" s="610">
        <v>1.0000000000000001E+50</v>
      </c>
      <c r="Y411" s="610">
        <v>1.0000000000000001E+50</v>
      </c>
      <c r="Z411" s="610">
        <v>1.0000000000000001E+50</v>
      </c>
      <c r="AA411" s="626">
        <v>1.0000000000000001E+50</v>
      </c>
      <c r="AB411" s="610">
        <v>38.005950236926978</v>
      </c>
      <c r="AC411" s="626">
        <v>5.2351531337392436E-4</v>
      </c>
      <c r="AD411" s="626">
        <v>8.9021369567871098E-4</v>
      </c>
      <c r="AE411" s="620">
        <v>1.398843237460745E-3</v>
      </c>
      <c r="AF411" s="627">
        <v>3.675295464690858E-2</v>
      </c>
      <c r="AG411" s="601">
        <f>Decap_Selection!$E$23</f>
        <v>0.08</v>
      </c>
      <c r="AH411" s="602"/>
      <c r="AI411" s="602"/>
      <c r="AJ411" s="602"/>
    </row>
    <row r="412" spans="1:36" s="22" customFormat="1">
      <c r="A412" s="597">
        <f t="shared" si="5"/>
        <v>1679053.0219611588</v>
      </c>
      <c r="B412" s="607">
        <v>0.10549964082890506</v>
      </c>
      <c r="C412" s="606">
        <v>1.0000000000000001E+50</v>
      </c>
      <c r="D412" s="607">
        <v>2.1474412986474118</v>
      </c>
      <c r="E412" s="610">
        <v>1.0000000000000001E+50</v>
      </c>
      <c r="F412" s="611">
        <v>1.0000000000000001E+50</v>
      </c>
      <c r="G412" s="610">
        <v>1.0000000000000001E+50</v>
      </c>
      <c r="H412" s="610">
        <v>1.0000000000000001E+50</v>
      </c>
      <c r="I412" s="610">
        <v>0.46711966218156686</v>
      </c>
      <c r="J412" s="610">
        <v>1.0000000000000001E+50</v>
      </c>
      <c r="K412" s="610">
        <v>1.0000000000000001E+50</v>
      </c>
      <c r="L412" s="611">
        <v>4.1100378315775947E-2</v>
      </c>
      <c r="M412" s="610">
        <v>1.0000000000000001E+50</v>
      </c>
      <c r="N412" s="611">
        <v>1.0000000000000001E+50</v>
      </c>
      <c r="O412" s="610">
        <v>1.0000000000000001E+50</v>
      </c>
      <c r="P412" s="610">
        <v>1.0000000000000001E+50</v>
      </c>
      <c r="Q412" s="610">
        <v>1.0000000000000001E+50</v>
      </c>
      <c r="R412" s="610">
        <v>1.0000000000000001E+50</v>
      </c>
      <c r="S412" s="610">
        <v>1.0000000000000001E+50</v>
      </c>
      <c r="T412" s="610">
        <v>1.0000000000000001E+50</v>
      </c>
      <c r="U412" s="610">
        <v>1.0000000000000001E+50</v>
      </c>
      <c r="V412" s="610">
        <v>3.6109714542519676E-2</v>
      </c>
      <c r="W412" s="610">
        <v>1.0000000000000001E+50</v>
      </c>
      <c r="X412" s="610">
        <v>1.0000000000000001E+50</v>
      </c>
      <c r="Y412" s="610">
        <v>1.0000000000000001E+50</v>
      </c>
      <c r="Z412" s="610">
        <v>1.0000000000000001E+50</v>
      </c>
      <c r="AA412" s="626">
        <v>1.0000000000000001E+50</v>
      </c>
      <c r="AB412" s="610">
        <v>37.260735529945748</v>
      </c>
      <c r="AC412" s="626">
        <v>5.2444317326457107E-4</v>
      </c>
      <c r="AD412" s="626">
        <v>8.9021369567871098E-4</v>
      </c>
      <c r="AE412" s="620">
        <v>1.3991907524124338E-3</v>
      </c>
      <c r="AF412" s="627">
        <v>3.6763915544575212E-2</v>
      </c>
      <c r="AG412" s="601">
        <f>Decap_Selection!$E$23</f>
        <v>0.08</v>
      </c>
      <c r="AH412" s="602"/>
      <c r="AI412" s="602"/>
      <c r="AJ412" s="602"/>
    </row>
    <row r="413" spans="1:36" s="22" customFormat="1">
      <c r="A413" s="597">
        <f t="shared" si="5"/>
        <v>1712634.082400382</v>
      </c>
      <c r="B413" s="607">
        <v>0.10760944592978397</v>
      </c>
      <c r="C413" s="606">
        <v>1.0000000000000001E+50</v>
      </c>
      <c r="D413" s="607">
        <v>2.1050610853870872</v>
      </c>
      <c r="E413" s="610">
        <v>1.0000000000000001E+50</v>
      </c>
      <c r="F413" s="611">
        <v>1.0000000000000001E+50</v>
      </c>
      <c r="G413" s="610">
        <v>1.0000000000000001E+50</v>
      </c>
      <c r="H413" s="610">
        <v>1.0000000000000001E+50</v>
      </c>
      <c r="I413" s="610">
        <v>0.45768987323313348</v>
      </c>
      <c r="J413" s="610">
        <v>1.0000000000000001E+50</v>
      </c>
      <c r="K413" s="610">
        <v>1.0000000000000001E+50</v>
      </c>
      <c r="L413" s="611">
        <v>4.0051187236970348E-2</v>
      </c>
      <c r="M413" s="610">
        <v>1.0000000000000001E+50</v>
      </c>
      <c r="N413" s="611">
        <v>1.0000000000000001E+50</v>
      </c>
      <c r="O413" s="610">
        <v>1.0000000000000001E+50</v>
      </c>
      <c r="P413" s="610">
        <v>1.0000000000000001E+50</v>
      </c>
      <c r="Q413" s="610">
        <v>1.0000000000000001E+50</v>
      </c>
      <c r="R413" s="610">
        <v>1.0000000000000001E+50</v>
      </c>
      <c r="S413" s="610">
        <v>1.0000000000000001E+50</v>
      </c>
      <c r="T413" s="610">
        <v>1.0000000000000001E+50</v>
      </c>
      <c r="U413" s="610">
        <v>1.0000000000000001E+50</v>
      </c>
      <c r="V413" s="610">
        <v>3.6345556952940623E-2</v>
      </c>
      <c r="W413" s="610">
        <v>1.0000000000000001E+50</v>
      </c>
      <c r="X413" s="610">
        <v>1.0000000000000001E+50</v>
      </c>
      <c r="Y413" s="610">
        <v>1.0000000000000001E+50</v>
      </c>
      <c r="Z413" s="610">
        <v>1.0000000000000001E+50</v>
      </c>
      <c r="AA413" s="626">
        <v>1.0000000000000001E+50</v>
      </c>
      <c r="AB413" s="610">
        <v>36.530132876113527</v>
      </c>
      <c r="AC413" s="626">
        <v>5.2540677947658697E-4</v>
      </c>
      <c r="AD413" s="626">
        <v>8.9021369567871098E-4</v>
      </c>
      <c r="AE413" s="620">
        <v>1.3995522153791256E-3</v>
      </c>
      <c r="AF413" s="627">
        <v>3.6735145863708726E-2</v>
      </c>
      <c r="AG413" s="601">
        <f>Decap_Selection!$E$23</f>
        <v>0.08</v>
      </c>
      <c r="AH413" s="602"/>
      <c r="AI413" s="602"/>
      <c r="AJ413" s="602"/>
    </row>
    <row r="414" spans="1:36" s="22" customFormat="1">
      <c r="A414" s="597">
        <f t="shared" si="5"/>
        <v>1746886.7640483896</v>
      </c>
      <c r="B414" s="607">
        <v>0.10976145081306564</v>
      </c>
      <c r="C414" s="606">
        <v>1.0000000000000001E+50</v>
      </c>
      <c r="D414" s="607">
        <v>2.063506389316919</v>
      </c>
      <c r="E414" s="610">
        <v>1.0000000000000001E+50</v>
      </c>
      <c r="F414" s="611">
        <v>1.0000000000000001E+50</v>
      </c>
      <c r="G414" s="610">
        <v>1.0000000000000001E+50</v>
      </c>
      <c r="H414" s="610">
        <v>1.0000000000000001E+50</v>
      </c>
      <c r="I414" s="610">
        <v>0.44843958813440893</v>
      </c>
      <c r="J414" s="610">
        <v>1.0000000000000001E+50</v>
      </c>
      <c r="K414" s="610">
        <v>1.0000000000000001E+50</v>
      </c>
      <c r="L414" s="611">
        <v>3.9018271597958946E-2</v>
      </c>
      <c r="M414" s="610">
        <v>1.0000000000000001E+50</v>
      </c>
      <c r="N414" s="611">
        <v>1.0000000000000001E+50</v>
      </c>
      <c r="O414" s="610">
        <v>1.0000000000000001E+50</v>
      </c>
      <c r="P414" s="610">
        <v>1.0000000000000001E+50</v>
      </c>
      <c r="Q414" s="610">
        <v>1.0000000000000001E+50</v>
      </c>
      <c r="R414" s="610">
        <v>1.0000000000000001E+50</v>
      </c>
      <c r="S414" s="610">
        <v>1.0000000000000001E+50</v>
      </c>
      <c r="T414" s="610">
        <v>1.0000000000000001E+50</v>
      </c>
      <c r="U414" s="610">
        <v>1.0000000000000001E+50</v>
      </c>
      <c r="V414" s="610">
        <v>3.6589323353454051E-2</v>
      </c>
      <c r="W414" s="610">
        <v>1.0000000000000001E+50</v>
      </c>
      <c r="X414" s="610">
        <v>1.0000000000000001E+50</v>
      </c>
      <c r="Y414" s="610">
        <v>1.0000000000000001E+50</v>
      </c>
      <c r="Z414" s="610">
        <v>1.0000000000000001E+50</v>
      </c>
      <c r="AA414" s="626">
        <v>1.0000000000000001E+50</v>
      </c>
      <c r="AB414" s="610">
        <v>35.813855764585661</v>
      </c>
      <c r="AC414" s="626">
        <v>5.2640744313727688E-4</v>
      </c>
      <c r="AD414" s="626">
        <v>8.9021369567871098E-4</v>
      </c>
      <c r="AE414" s="620">
        <v>1.399928182387577E-3</v>
      </c>
      <c r="AF414" s="627">
        <v>3.6662950483477348E-2</v>
      </c>
      <c r="AG414" s="601">
        <f>Decap_Selection!$E$23</f>
        <v>0.08</v>
      </c>
      <c r="AH414" s="602"/>
      <c r="AI414" s="602"/>
      <c r="AJ414" s="602"/>
    </row>
    <row r="415" spans="1:36" s="22" customFormat="1">
      <c r="A415" s="597">
        <f t="shared" si="5"/>
        <v>1781824.4993293574</v>
      </c>
      <c r="B415" s="607">
        <v>0.11195649940225189</v>
      </c>
      <c r="C415" s="606">
        <v>1.0000000000000001E+50</v>
      </c>
      <c r="D415" s="607">
        <v>2.0227609146649868</v>
      </c>
      <c r="E415" s="610">
        <v>1.0000000000000001E+50</v>
      </c>
      <c r="F415" s="611">
        <v>1.0000000000000001E+50</v>
      </c>
      <c r="G415" s="610">
        <v>1.0000000000000001E+50</v>
      </c>
      <c r="H415" s="610">
        <v>1.0000000000000001E+50</v>
      </c>
      <c r="I415" s="610">
        <v>0.43936518043596634</v>
      </c>
      <c r="J415" s="610">
        <v>1.0000000000000001E+50</v>
      </c>
      <c r="K415" s="610">
        <v>1.0000000000000001E+50</v>
      </c>
      <c r="L415" s="611">
        <v>3.8001272745473866E-2</v>
      </c>
      <c r="M415" s="610">
        <v>1.0000000000000001E+50</v>
      </c>
      <c r="N415" s="611">
        <v>1.0000000000000001E+50</v>
      </c>
      <c r="O415" s="610">
        <v>1.0000000000000001E+50</v>
      </c>
      <c r="P415" s="610">
        <v>1.0000000000000001E+50</v>
      </c>
      <c r="Q415" s="610">
        <v>1.0000000000000001E+50</v>
      </c>
      <c r="R415" s="610">
        <v>1.0000000000000001E+50</v>
      </c>
      <c r="S415" s="610">
        <v>1.0000000000000001E+50</v>
      </c>
      <c r="T415" s="610">
        <v>1.0000000000000001E+50</v>
      </c>
      <c r="U415" s="610">
        <v>1.0000000000000001E+50</v>
      </c>
      <c r="V415" s="610">
        <v>3.6841234989496395E-2</v>
      </c>
      <c r="W415" s="610">
        <v>1.0000000000000001E+50</v>
      </c>
      <c r="X415" s="610">
        <v>1.0000000000000001E+50</v>
      </c>
      <c r="Y415" s="610">
        <v>1.0000000000000001E+50</v>
      </c>
      <c r="Z415" s="610">
        <v>1.0000000000000001E+50</v>
      </c>
      <c r="AA415" s="626">
        <v>1.0000000000000001E+50</v>
      </c>
      <c r="AB415" s="610">
        <v>35.111623302377239</v>
      </c>
      <c r="AC415" s="626">
        <v>5.2744651857455124E-4</v>
      </c>
      <c r="AD415" s="626">
        <v>8.9021369567871098E-4</v>
      </c>
      <c r="AE415" s="620">
        <v>1.4003192313215848E-3</v>
      </c>
      <c r="AF415" s="627">
        <v>3.6543754884780677E-2</v>
      </c>
      <c r="AG415" s="601">
        <f>Decap_Selection!$E$23</f>
        <v>0.08</v>
      </c>
      <c r="AH415" s="602"/>
      <c r="AI415" s="602"/>
      <c r="AJ415" s="602"/>
    </row>
    <row r="416" spans="1:36" s="22" customFormat="1">
      <c r="A416" s="597">
        <f t="shared" si="5"/>
        <v>1817460.9893159445</v>
      </c>
      <c r="B416" s="607">
        <v>0.11419545250072809</v>
      </c>
      <c r="C416" s="606">
        <v>1.0000000000000001E+50</v>
      </c>
      <c r="D416" s="607">
        <v>1.9828086830127043</v>
      </c>
      <c r="E416" s="610">
        <v>1.0000000000000001E+50</v>
      </c>
      <c r="F416" s="611">
        <v>1.0000000000000001E+50</v>
      </c>
      <c r="G416" s="610">
        <v>1.0000000000000001E+50</v>
      </c>
      <c r="H416" s="610">
        <v>1.0000000000000001E+50</v>
      </c>
      <c r="I416" s="610">
        <v>0.43046309273174654</v>
      </c>
      <c r="J416" s="610">
        <v>1.0000000000000001E+50</v>
      </c>
      <c r="K416" s="610">
        <v>1.0000000000000001E+50</v>
      </c>
      <c r="L416" s="611">
        <v>3.6999842617353437E-2</v>
      </c>
      <c r="M416" s="610">
        <v>1.0000000000000001E+50</v>
      </c>
      <c r="N416" s="611">
        <v>1.0000000000000001E+50</v>
      </c>
      <c r="O416" s="610">
        <v>1.0000000000000001E+50</v>
      </c>
      <c r="P416" s="610">
        <v>1.0000000000000001E+50</v>
      </c>
      <c r="Q416" s="610">
        <v>1.0000000000000001E+50</v>
      </c>
      <c r="R416" s="610">
        <v>1.0000000000000001E+50</v>
      </c>
      <c r="S416" s="610">
        <v>1.0000000000000001E+50</v>
      </c>
      <c r="T416" s="610">
        <v>1.0000000000000001E+50</v>
      </c>
      <c r="U416" s="610">
        <v>1.0000000000000001E+50</v>
      </c>
      <c r="V416" s="610">
        <v>3.7101517028509501E-2</v>
      </c>
      <c r="W416" s="610">
        <v>1.0000000000000001E+50</v>
      </c>
      <c r="X416" s="610">
        <v>1.0000000000000001E+50</v>
      </c>
      <c r="Y416" s="610">
        <v>1.0000000000000001E+50</v>
      </c>
      <c r="Z416" s="610">
        <v>1.0000000000000001E+50</v>
      </c>
      <c r="AA416" s="626">
        <v>1.0000000000000001E+50</v>
      </c>
      <c r="AB416" s="610">
        <v>34.423160104208961</v>
      </c>
      <c r="AC416" s="626">
        <v>5.2852540439098442E-4</v>
      </c>
      <c r="AD416" s="626">
        <v>8.9021369567871098E-4</v>
      </c>
      <c r="AE416" s="620">
        <v>1.4007259627562107E-3</v>
      </c>
      <c r="AF416" s="627">
        <v>3.6374210128064126E-2</v>
      </c>
      <c r="AG416" s="601">
        <f>Decap_Selection!$E$23</f>
        <v>0.08</v>
      </c>
      <c r="AH416" s="602"/>
      <c r="AI416" s="602"/>
      <c r="AJ416" s="602"/>
    </row>
    <row r="417" spans="1:36" s="22" customFormat="1">
      <c r="A417" s="597">
        <f t="shared" si="5"/>
        <v>1853810.2091022634</v>
      </c>
      <c r="B417" s="607">
        <v>0.11647918812933332</v>
      </c>
      <c r="C417" s="606">
        <v>1.0000000000000001E+50</v>
      </c>
      <c r="D417" s="607">
        <v>1.9436340270294969</v>
      </c>
      <c r="E417" s="610">
        <v>1.0000000000000001E+50</v>
      </c>
      <c r="F417" s="611">
        <v>1.0000000000000001E+50</v>
      </c>
      <c r="G417" s="610">
        <v>1.0000000000000001E+50</v>
      </c>
      <c r="H417" s="610">
        <v>1.0000000000000001E+50</v>
      </c>
      <c r="I417" s="610">
        <v>0.42172983526879226</v>
      </c>
      <c r="J417" s="610">
        <v>1.0000000000000001E+50</v>
      </c>
      <c r="K417" s="610">
        <v>1.0000000000000001E+50</v>
      </c>
      <c r="L417" s="611">
        <v>3.6013644083585913E-2</v>
      </c>
      <c r="M417" s="610">
        <v>1.0000000000000001E+50</v>
      </c>
      <c r="N417" s="611">
        <v>1.0000000000000001E+50</v>
      </c>
      <c r="O417" s="610">
        <v>1.0000000000000001E+50</v>
      </c>
      <c r="P417" s="610">
        <v>1.0000000000000001E+50</v>
      </c>
      <c r="Q417" s="610">
        <v>1.0000000000000001E+50</v>
      </c>
      <c r="R417" s="610">
        <v>1.0000000000000001E+50</v>
      </c>
      <c r="S417" s="610">
        <v>1.0000000000000001E+50</v>
      </c>
      <c r="T417" s="610">
        <v>1.0000000000000001E+50</v>
      </c>
      <c r="U417" s="610">
        <v>1.0000000000000001E+50</v>
      </c>
      <c r="V417" s="610">
        <v>3.7370398539179894E-2</v>
      </c>
      <c r="W417" s="610">
        <v>1.0000000000000001E+50</v>
      </c>
      <c r="X417" s="610">
        <v>1.0000000000000001E+50</v>
      </c>
      <c r="Y417" s="610">
        <v>1.0000000000000001E+50</v>
      </c>
      <c r="Z417" s="610">
        <v>1.0000000000000001E+50</v>
      </c>
      <c r="AA417" s="626">
        <v>1.0000000000000001E+50</v>
      </c>
      <c r="AB417" s="610">
        <v>33.748196184512928</v>
      </c>
      <c r="AC417" s="626">
        <v>5.2964554454026556E-4</v>
      </c>
      <c r="AD417" s="626">
        <v>8.9021369567871098E-4</v>
      </c>
      <c r="AE417" s="620">
        <v>1.4011490008218304E-3</v>
      </c>
      <c r="AF417" s="627">
        <v>3.6151306954171222E-2</v>
      </c>
      <c r="AG417" s="601">
        <f>Decap_Selection!$E$23</f>
        <v>0.08</v>
      </c>
      <c r="AH417" s="602"/>
      <c r="AI417" s="602"/>
      <c r="AJ417" s="602"/>
    </row>
    <row r="418" spans="1:36" s="22" customFormat="1">
      <c r="A418" s="597">
        <f t="shared" si="5"/>
        <v>1890886.4132843087</v>
      </c>
      <c r="B418" s="607">
        <v>0.11880860187068225</v>
      </c>
      <c r="C418" s="606">
        <v>1.0000000000000001E+50</v>
      </c>
      <c r="D418" s="607">
        <v>1.9052215843295253</v>
      </c>
      <c r="E418" s="610">
        <v>1.0000000000000001E+50</v>
      </c>
      <c r="F418" s="611">
        <v>1.0000000000000001E+50</v>
      </c>
      <c r="G418" s="610">
        <v>1.0000000000000001E+50</v>
      </c>
      <c r="H418" s="610">
        <v>1.0000000000000001E+50</v>
      </c>
      <c r="I418" s="610">
        <v>0.41316198458385039</v>
      </c>
      <c r="J418" s="610">
        <v>1.0000000000000001E+50</v>
      </c>
      <c r="K418" s="610">
        <v>1.0000000000000001E+50</v>
      </c>
      <c r="L418" s="611">
        <v>3.5042351353024477E-2</v>
      </c>
      <c r="M418" s="610">
        <v>1.0000000000000001E+50</v>
      </c>
      <c r="N418" s="611">
        <v>1.0000000000000001E+50</v>
      </c>
      <c r="O418" s="610">
        <v>1.0000000000000001E+50</v>
      </c>
      <c r="P418" s="610">
        <v>1.0000000000000001E+50</v>
      </c>
      <c r="Q418" s="610">
        <v>1.0000000000000001E+50</v>
      </c>
      <c r="R418" s="610">
        <v>1.0000000000000001E+50</v>
      </c>
      <c r="S418" s="610">
        <v>1.0000000000000001E+50</v>
      </c>
      <c r="T418" s="610">
        <v>1.0000000000000001E+50</v>
      </c>
      <c r="U418" s="610">
        <v>1.0000000000000001E+50</v>
      </c>
      <c r="V418" s="610">
        <v>3.7648112469258678E-2</v>
      </c>
      <c r="W418" s="610">
        <v>1.0000000000000001E+50</v>
      </c>
      <c r="X418" s="610">
        <v>1.0000000000000001E+50</v>
      </c>
      <c r="Y418" s="610">
        <v>1.0000000000000001E+50</v>
      </c>
      <c r="Z418" s="610">
        <v>1.0000000000000001E+50</v>
      </c>
      <c r="AA418" s="626">
        <v>1.0000000000000001E+50</v>
      </c>
      <c r="AB418" s="610">
        <v>33.086466851555912</v>
      </c>
      <c r="AC418" s="626">
        <v>5.3080842940419581E-4</v>
      </c>
      <c r="AD418" s="626">
        <v>8.9021369567871098E-4</v>
      </c>
      <c r="AE418" s="620">
        <v>1.4015889940989152E-3</v>
      </c>
      <c r="AF418" s="627">
        <v>3.5872494360237053E-2</v>
      </c>
      <c r="AG418" s="601">
        <f>Decap_Selection!$E$23</f>
        <v>0.08</v>
      </c>
      <c r="AH418" s="602"/>
      <c r="AI418" s="602"/>
      <c r="AJ418" s="602"/>
    </row>
    <row r="419" spans="1:36" s="22" customFormat="1">
      <c r="A419" s="597">
        <f t="shared" si="5"/>
        <v>1928704.1415499949</v>
      </c>
      <c r="B419" s="607">
        <v>0.12118460722037397</v>
      </c>
      <c r="C419" s="606">
        <v>1.0000000000000001E+50</v>
      </c>
      <c r="D419" s="607">
        <v>1.8675562914480353</v>
      </c>
      <c r="E419" s="610">
        <v>1.0000000000000001E+50</v>
      </c>
      <c r="F419" s="611">
        <v>1.0000000000000001E+50</v>
      </c>
      <c r="G419" s="610">
        <v>1.0000000000000001E+50</v>
      </c>
      <c r="H419" s="610">
        <v>1.0000000000000001E+50</v>
      </c>
      <c r="I419" s="610">
        <v>0.40475618216633241</v>
      </c>
      <c r="J419" s="610">
        <v>1.0000000000000001E+50</v>
      </c>
      <c r="K419" s="610">
        <v>1.0000000000000001E+50</v>
      </c>
      <c r="L419" s="611">
        <v>3.4085650455026976E-2</v>
      </c>
      <c r="M419" s="610">
        <v>1.0000000000000001E+50</v>
      </c>
      <c r="N419" s="611">
        <v>1.0000000000000001E+50</v>
      </c>
      <c r="O419" s="610">
        <v>1.0000000000000001E+50</v>
      </c>
      <c r="P419" s="610">
        <v>1.0000000000000001E+50</v>
      </c>
      <c r="Q419" s="610">
        <v>1.0000000000000001E+50</v>
      </c>
      <c r="R419" s="610">
        <v>1.0000000000000001E+50</v>
      </c>
      <c r="S419" s="610">
        <v>1.0000000000000001E+50</v>
      </c>
      <c r="T419" s="610">
        <v>1.0000000000000001E+50</v>
      </c>
      <c r="U419" s="610">
        <v>1.0000000000000001E+50</v>
      </c>
      <c r="V419" s="610">
        <v>3.7934895622291888E-2</v>
      </c>
      <c r="W419" s="610">
        <v>1.0000000000000001E+50</v>
      </c>
      <c r="X419" s="610">
        <v>1.0000000000000001E+50</v>
      </c>
      <c r="Y419" s="610">
        <v>1.0000000000000001E+50</v>
      </c>
      <c r="Z419" s="610">
        <v>1.0000000000000001E+50</v>
      </c>
      <c r="AA419" s="626">
        <v>1.0000000000000001E+50</v>
      </c>
      <c r="AB419" s="610">
        <v>32.437712603638737</v>
      </c>
      <c r="AC419" s="626">
        <v>5.3201559686827013E-4</v>
      </c>
      <c r="AD419" s="626">
        <v>8.9021369567871098E-4</v>
      </c>
      <c r="AE419" s="620">
        <v>1.4020466165444575E-3</v>
      </c>
      <c r="AF419" s="627">
        <v>3.5535796672192303E-2</v>
      </c>
      <c r="AG419" s="601">
        <f>Decap_Selection!$E$23</f>
        <v>0.08</v>
      </c>
      <c r="AH419" s="602"/>
      <c r="AI419" s="602"/>
      <c r="AJ419" s="602"/>
    </row>
    <row r="420" spans="1:36" s="22" customFormat="1">
      <c r="A420" s="597">
        <f t="shared" si="5"/>
        <v>1967278.2243809949</v>
      </c>
      <c r="B420" s="607">
        <v>0.12360813594522584</v>
      </c>
      <c r="C420" s="606">
        <v>1.0000000000000001E+50</v>
      </c>
      <c r="D420" s="607">
        <v>1.8306233779349896</v>
      </c>
      <c r="E420" s="610">
        <v>1.0000000000000001E+50</v>
      </c>
      <c r="F420" s="611">
        <v>1.0000000000000001E+50</v>
      </c>
      <c r="G420" s="610">
        <v>1.0000000000000001E+50</v>
      </c>
      <c r="H420" s="610">
        <v>1.0000000000000001E+50</v>
      </c>
      <c r="I420" s="610">
        <v>0.39650913314713804</v>
      </c>
      <c r="J420" s="610">
        <v>1.0000000000000001E+50</v>
      </c>
      <c r="K420" s="610">
        <v>1.0000000000000001E+50</v>
      </c>
      <c r="L420" s="611">
        <v>3.3143239806823238E-2</v>
      </c>
      <c r="M420" s="610">
        <v>1.0000000000000001E+50</v>
      </c>
      <c r="N420" s="611">
        <v>1.0000000000000001E+50</v>
      </c>
      <c r="O420" s="610">
        <v>1.0000000000000001E+50</v>
      </c>
      <c r="P420" s="610">
        <v>1.0000000000000001E+50</v>
      </c>
      <c r="Q420" s="610">
        <v>1.0000000000000001E+50</v>
      </c>
      <c r="R420" s="610">
        <v>1.0000000000000001E+50</v>
      </c>
      <c r="S420" s="610">
        <v>1.0000000000000001E+50</v>
      </c>
      <c r="T420" s="610">
        <v>1.0000000000000001E+50</v>
      </c>
      <c r="U420" s="610">
        <v>1.0000000000000001E+50</v>
      </c>
      <c r="V420" s="610">
        <v>3.8230988633612704E-2</v>
      </c>
      <c r="W420" s="610">
        <v>1.0000000000000001E+50</v>
      </c>
      <c r="X420" s="610">
        <v>1.0000000000000001E+50</v>
      </c>
      <c r="Y420" s="610">
        <v>1.0000000000000001E+50</v>
      </c>
      <c r="Z420" s="610">
        <v>1.0000000000000001E+50</v>
      </c>
      <c r="AA420" s="626">
        <v>1.0000000000000001E+50</v>
      </c>
      <c r="AB420" s="610">
        <v>31.80167902733082</v>
      </c>
      <c r="AC420" s="626">
        <v>5.332686333937804E-4</v>
      </c>
      <c r="AD420" s="626">
        <v>8.9021369567871098E-4</v>
      </c>
      <c r="AE420" s="620">
        <v>1.4025225684509786E-3</v>
      </c>
      <c r="AF420" s="627">
        <v>3.5139922117223131E-2</v>
      </c>
      <c r="AG420" s="601">
        <f>Decap_Selection!$E$23</f>
        <v>0.08</v>
      </c>
      <c r="AH420" s="602"/>
      <c r="AI420" s="602"/>
      <c r="AJ420" s="602"/>
    </row>
    <row r="421" spans="1:36" s="22" customFormat="1">
      <c r="A421" s="597">
        <f t="shared" si="5"/>
        <v>2006623.7888686149</v>
      </c>
      <c r="B421" s="607">
        <v>0.12608013844867205</v>
      </c>
      <c r="C421" s="606">
        <v>1.0000000000000001E+50</v>
      </c>
      <c r="D421" s="607">
        <v>1.7944083605636616</v>
      </c>
      <c r="E421" s="610">
        <v>1.0000000000000001E+50</v>
      </c>
      <c r="F421" s="611">
        <v>1.0000000000000001E+50</v>
      </c>
      <c r="G421" s="610">
        <v>1.0000000000000001E+50</v>
      </c>
      <c r="H421" s="610">
        <v>1.0000000000000001E+50</v>
      </c>
      <c r="I421" s="610">
        <v>0.38841760501285449</v>
      </c>
      <c r="J421" s="610">
        <v>1.0000000000000001E+50</v>
      </c>
      <c r="K421" s="610">
        <v>1.0000000000000001E+50</v>
      </c>
      <c r="L421" s="611">
        <v>3.2214830879247404E-2</v>
      </c>
      <c r="M421" s="610">
        <v>1.0000000000000001E+50</v>
      </c>
      <c r="N421" s="611">
        <v>1.0000000000000001E+50</v>
      </c>
      <c r="O421" s="610">
        <v>1.0000000000000001E+50</v>
      </c>
      <c r="P421" s="610">
        <v>1.0000000000000001E+50</v>
      </c>
      <c r="Q421" s="610">
        <v>1.0000000000000001E+50</v>
      </c>
      <c r="R421" s="610">
        <v>1.0000000000000001E+50</v>
      </c>
      <c r="S421" s="610">
        <v>1.0000000000000001E+50</v>
      </c>
      <c r="T421" s="610">
        <v>1.0000000000000001E+50</v>
      </c>
      <c r="U421" s="610">
        <v>1.0000000000000001E+50</v>
      </c>
      <c r="V421" s="610">
        <v>3.8536635945967047E-2</v>
      </c>
      <c r="W421" s="610">
        <v>1.0000000000000001E+50</v>
      </c>
      <c r="X421" s="610">
        <v>1.0000000000000001E+50</v>
      </c>
      <c r="Y421" s="610">
        <v>1.0000000000000001E+50</v>
      </c>
      <c r="Z421" s="610">
        <v>1.0000000000000001E+50</v>
      </c>
      <c r="AA421" s="626">
        <v>1.0000000000000001E+50</v>
      </c>
      <c r="AB421" s="610">
        <v>31.178116697700286</v>
      </c>
      <c r="AC421" s="626">
        <v>5.3456917508427448E-4</v>
      </c>
      <c r="AD421" s="626">
        <v>8.9021369567871098E-4</v>
      </c>
      <c r="AE421" s="620">
        <v>1.4030175774390502E-3</v>
      </c>
      <c r="AF421" s="627">
        <v>3.4684355404236492E-2</v>
      </c>
      <c r="AG421" s="601">
        <f>Decap_Selection!$E$23</f>
        <v>0.08</v>
      </c>
      <c r="AH421" s="602"/>
      <c r="AI421" s="602"/>
      <c r="AJ421" s="602"/>
    </row>
    <row r="422" spans="1:36" s="22" customFormat="1">
      <c r="A422" s="597">
        <f t="shared" si="5"/>
        <v>2046756.2646459872</v>
      </c>
      <c r="B422" s="607">
        <v>0.12860158414347103</v>
      </c>
      <c r="C422" s="606">
        <v>1.0000000000000001E+50</v>
      </c>
      <c r="D422" s="607">
        <v>1.7588970376519233</v>
      </c>
      <c r="E422" s="610">
        <v>1.0000000000000001E+50</v>
      </c>
      <c r="F422" s="611">
        <v>1.0000000000000001E+50</v>
      </c>
      <c r="G422" s="610">
        <v>1.0000000000000001E+50</v>
      </c>
      <c r="H422" s="610">
        <v>1.0000000000000001E+50</v>
      </c>
      <c r="I422" s="610">
        <v>0.38047842634486412</v>
      </c>
      <c r="J422" s="610">
        <v>1.0000000000000001E+50</v>
      </c>
      <c r="K422" s="610">
        <v>1.0000000000000001E+50</v>
      </c>
      <c r="L422" s="611">
        <v>3.130014897564716E-2</v>
      </c>
      <c r="M422" s="610">
        <v>1.0000000000000001E+50</v>
      </c>
      <c r="N422" s="611">
        <v>1.0000000000000001E+50</v>
      </c>
      <c r="O422" s="610">
        <v>1.0000000000000001E+50</v>
      </c>
      <c r="P422" s="610">
        <v>1.0000000000000001E+50</v>
      </c>
      <c r="Q422" s="610">
        <v>1.0000000000000001E+50</v>
      </c>
      <c r="R422" s="610">
        <v>1.0000000000000001E+50</v>
      </c>
      <c r="S422" s="610">
        <v>1.0000000000000001E+50</v>
      </c>
      <c r="T422" s="610">
        <v>1.0000000000000001E+50</v>
      </c>
      <c r="U422" s="610">
        <v>1.0000000000000001E+50</v>
      </c>
      <c r="V422" s="610">
        <v>3.8852085785161625E-2</v>
      </c>
      <c r="W422" s="610">
        <v>1.0000000000000001E+50</v>
      </c>
      <c r="X422" s="610">
        <v>1.0000000000000001E+50</v>
      </c>
      <c r="Y422" s="610">
        <v>1.0000000000000001E+50</v>
      </c>
      <c r="Z422" s="610">
        <v>1.0000000000000001E+50</v>
      </c>
      <c r="AA422" s="626">
        <v>1.0000000000000001E+50</v>
      </c>
      <c r="AB422" s="610">
        <v>30.566781080500231</v>
      </c>
      <c r="AC422" s="626">
        <v>5.359189087441056E-4</v>
      </c>
      <c r="AD422" s="626">
        <v>8.9021369567871098E-4</v>
      </c>
      <c r="AE422" s="620">
        <v>1.4035323994842914E-3</v>
      </c>
      <c r="AF422" s="627">
        <v>3.4169427026280876E-2</v>
      </c>
      <c r="AG422" s="601">
        <f>Decap_Selection!$E$23</f>
        <v>0.08</v>
      </c>
      <c r="AH422" s="602"/>
      <c r="AI422" s="602"/>
      <c r="AJ422" s="602"/>
    </row>
    <row r="423" spans="1:36" s="22" customFormat="1">
      <c r="A423" s="597">
        <f t="shared" ref="A423:A486" si="6">$A$35*A422</f>
        <v>2087691.389938907</v>
      </c>
      <c r="B423" s="607">
        <v>0.13117346183186734</v>
      </c>
      <c r="C423" s="606">
        <v>1.0000000000000001E+50</v>
      </c>
      <c r="D423" s="607">
        <v>1.7240754834940062</v>
      </c>
      <c r="E423" s="610">
        <v>1.0000000000000001E+50</v>
      </c>
      <c r="F423" s="611">
        <v>1.0000000000000001E+50</v>
      </c>
      <c r="G423" s="610">
        <v>1.0000000000000001E+50</v>
      </c>
      <c r="H423" s="610">
        <v>1.0000000000000001E+50</v>
      </c>
      <c r="I423" s="610">
        <v>0.37268848558289697</v>
      </c>
      <c r="J423" s="610">
        <v>1.0000000000000001E+50</v>
      </c>
      <c r="K423" s="610">
        <v>1.0000000000000001E+50</v>
      </c>
      <c r="L423" s="611">
        <v>3.0398934141366959E-2</v>
      </c>
      <c r="M423" s="610">
        <v>1.0000000000000001E+50</v>
      </c>
      <c r="N423" s="611">
        <v>1.0000000000000001E+50</v>
      </c>
      <c r="O423" s="610">
        <v>1.0000000000000001E+50</v>
      </c>
      <c r="P423" s="610">
        <v>1.0000000000000001E+50</v>
      </c>
      <c r="Q423" s="610">
        <v>1.0000000000000001E+50</v>
      </c>
      <c r="R423" s="610">
        <v>1.0000000000000001E+50</v>
      </c>
      <c r="S423" s="610">
        <v>1.0000000000000001E+50</v>
      </c>
      <c r="T423" s="610">
        <v>1.0000000000000001E+50</v>
      </c>
      <c r="U423" s="610">
        <v>1.0000000000000001E+50</v>
      </c>
      <c r="V423" s="610">
        <v>3.9177590136138959E-2</v>
      </c>
      <c r="W423" s="610">
        <v>1.0000000000000001E+50</v>
      </c>
      <c r="X423" s="610">
        <v>1.0000000000000001E+50</v>
      </c>
      <c r="Y423" s="610">
        <v>1.0000000000000001E+50</v>
      </c>
      <c r="Z423" s="610">
        <v>1.0000000000000001E+50</v>
      </c>
      <c r="AA423" s="626">
        <v>1.0000000000000001E+50</v>
      </c>
      <c r="AB423" s="610">
        <v>29.967432436272919</v>
      </c>
      <c r="AC423" s="626">
        <v>5.3731957292671906E-4</v>
      </c>
      <c r="AD423" s="626">
        <v>8.9021369567871098E-4</v>
      </c>
      <c r="AE423" s="620">
        <v>1.4040678199797941E-3</v>
      </c>
      <c r="AF423" s="627">
        <v>3.3596353007728813E-2</v>
      </c>
      <c r="AG423" s="601">
        <f>Decap_Selection!$E$23</f>
        <v>0.08</v>
      </c>
      <c r="AH423" s="602"/>
      <c r="AI423" s="602"/>
      <c r="AJ423" s="602"/>
    </row>
    <row r="424" spans="1:36" s="22" customFormat="1">
      <c r="A424" s="597">
        <f t="shared" si="6"/>
        <v>2129445.217737685</v>
      </c>
      <c r="B424" s="607">
        <v>0.13379678009335721</v>
      </c>
      <c r="C424" s="606">
        <v>1.0000000000000001E+50</v>
      </c>
      <c r="D424" s="607">
        <v>1.6899300429005593</v>
      </c>
      <c r="E424" s="610">
        <v>1.0000000000000001E+50</v>
      </c>
      <c r="F424" s="611">
        <v>1.0000000000000001E+50</v>
      </c>
      <c r="G424" s="610">
        <v>1.0000000000000001E+50</v>
      </c>
      <c r="H424" s="610">
        <v>1.0000000000000001E+50</v>
      </c>
      <c r="I424" s="610">
        <v>0.36504472981258518</v>
      </c>
      <c r="J424" s="610">
        <v>1.0000000000000001E+50</v>
      </c>
      <c r="K424" s="610">
        <v>1.0000000000000001E+50</v>
      </c>
      <c r="L424" s="611">
        <v>2.9510942224277005E-2</v>
      </c>
      <c r="M424" s="610">
        <v>1.0000000000000001E+50</v>
      </c>
      <c r="N424" s="611">
        <v>1.0000000000000001E+50</v>
      </c>
      <c r="O424" s="610">
        <v>1.0000000000000001E+50</v>
      </c>
      <c r="P424" s="610">
        <v>1.0000000000000001E+50</v>
      </c>
      <c r="Q424" s="610">
        <v>1.0000000000000001E+50</v>
      </c>
      <c r="R424" s="610">
        <v>1.0000000000000001E+50</v>
      </c>
      <c r="S424" s="610">
        <v>1.0000000000000001E+50</v>
      </c>
      <c r="T424" s="610">
        <v>1.0000000000000001E+50</v>
      </c>
      <c r="U424" s="610">
        <v>1.0000000000000001E+50</v>
      </c>
      <c r="V424" s="610">
        <v>3.9513404719896304E-2</v>
      </c>
      <c r="W424" s="610">
        <v>1.0000000000000001E+50</v>
      </c>
      <c r="X424" s="610">
        <v>1.0000000000000001E+50</v>
      </c>
      <c r="Y424" s="610">
        <v>1.0000000000000001E+50</v>
      </c>
      <c r="Z424" s="610">
        <v>1.0000000000000001E+50</v>
      </c>
      <c r="AA424" s="626">
        <v>1.0000000000000001E+50</v>
      </c>
      <c r="AB424" s="610">
        <v>29.379835726334342</v>
      </c>
      <c r="AC424" s="626">
        <v>5.3877295897023067E-4</v>
      </c>
      <c r="AD424" s="626">
        <v>8.9021369567871098E-4</v>
      </c>
      <c r="AE424" s="620">
        <v>1.4046246548349484E-3</v>
      </c>
      <c r="AF424" s="627">
        <v>3.2967240618718155E-2</v>
      </c>
      <c r="AG424" s="601">
        <f>Decap_Selection!$E$23</f>
        <v>0.08</v>
      </c>
      <c r="AH424" s="602"/>
      <c r="AI424" s="602"/>
      <c r="AJ424" s="602"/>
    </row>
    <row r="425" spans="1:36" s="22" customFormat="1">
      <c r="A425" s="597">
        <f t="shared" si="6"/>
        <v>2172034.1220924389</v>
      </c>
      <c r="B425" s="607">
        <v>0.13647256768021016</v>
      </c>
      <c r="C425" s="606">
        <v>1.0000000000000001E+50</v>
      </c>
      <c r="D425" s="607">
        <v>1.6564473258448518</v>
      </c>
      <c r="E425" s="610">
        <v>1.0000000000000001E+50</v>
      </c>
      <c r="F425" s="611">
        <v>1.0000000000000001E+50</v>
      </c>
      <c r="G425" s="610">
        <v>1.0000000000000001E+50</v>
      </c>
      <c r="H425" s="610">
        <v>1.0000000000000001E+50</v>
      </c>
      <c r="I425" s="610">
        <v>0.35754416357658209</v>
      </c>
      <c r="J425" s="610">
        <v>1.0000000000000001E+50</v>
      </c>
      <c r="K425" s="610">
        <v>1.0000000000000001E+50</v>
      </c>
      <c r="L425" s="611">
        <v>2.8635946110484967E-2</v>
      </c>
      <c r="M425" s="610">
        <v>1.0000000000000001E+50</v>
      </c>
      <c r="N425" s="611">
        <v>1.0000000000000001E+50</v>
      </c>
      <c r="O425" s="610">
        <v>1.0000000000000001E+50</v>
      </c>
      <c r="P425" s="610">
        <v>1.0000000000000001E+50</v>
      </c>
      <c r="Q425" s="610">
        <v>1.0000000000000001E+50</v>
      </c>
      <c r="R425" s="610">
        <v>1.0000000000000001E+50</v>
      </c>
      <c r="S425" s="610">
        <v>1.0000000000000001E+50</v>
      </c>
      <c r="T425" s="610">
        <v>1.0000000000000001E+50</v>
      </c>
      <c r="U425" s="610">
        <v>1.0000000000000001E+50</v>
      </c>
      <c r="V425" s="610">
        <v>3.9859788971675927E-2</v>
      </c>
      <c r="W425" s="610">
        <v>1.0000000000000001E+50</v>
      </c>
      <c r="X425" s="610">
        <v>1.0000000000000001E+50</v>
      </c>
      <c r="Y425" s="610">
        <v>1.0000000000000001E+50</v>
      </c>
      <c r="Z425" s="610">
        <v>1.0000000000000001E+50</v>
      </c>
      <c r="AA425" s="626">
        <v>1.0000000000000001E+50</v>
      </c>
      <c r="AB425" s="610">
        <v>28.803760520602161</v>
      </c>
      <c r="AC425" s="626">
        <v>5.4028091201778212E-4</v>
      </c>
      <c r="AD425" s="626">
        <v>8.9021369567871098E-4</v>
      </c>
      <c r="AE425" s="620">
        <v>1.4052037516116395E-3</v>
      </c>
      <c r="AF425" s="627">
        <v>3.2285058025357902E-2</v>
      </c>
      <c r="AG425" s="601">
        <f>Decap_Selection!$E$23</f>
        <v>0.08</v>
      </c>
      <c r="AH425" s="602"/>
      <c r="AI425" s="602"/>
      <c r="AJ425" s="602"/>
    </row>
    <row r="426" spans="1:36" s="22" customFormat="1">
      <c r="A426" s="597">
        <f t="shared" si="6"/>
        <v>2215474.8045342877</v>
      </c>
      <c r="B426" s="607">
        <v>0.139201873920901</v>
      </c>
      <c r="C426" s="606">
        <v>1.0000000000000001E+50</v>
      </c>
      <c r="D426" s="607">
        <v>1.6236142022130549</v>
      </c>
      <c r="E426" s="610">
        <v>1.0000000000000001E+50</v>
      </c>
      <c r="F426" s="611">
        <v>1.0000000000000001E+50</v>
      </c>
      <c r="G426" s="610">
        <v>1.0000000000000001E+50</v>
      </c>
      <c r="H426" s="610">
        <v>1.0000000000000001E+50</v>
      </c>
      <c r="I426" s="610">
        <v>0.35018384770882827</v>
      </c>
      <c r="J426" s="610">
        <v>1.0000000000000001E+50</v>
      </c>
      <c r="K426" s="610">
        <v>1.0000000000000001E+50</v>
      </c>
      <c r="L426" s="611">
        <v>2.7773737163741267E-2</v>
      </c>
      <c r="M426" s="610">
        <v>1.0000000000000001E+50</v>
      </c>
      <c r="N426" s="611">
        <v>1.0000000000000001E+50</v>
      </c>
      <c r="O426" s="610">
        <v>1.0000000000000001E+50</v>
      </c>
      <c r="P426" s="610">
        <v>1.0000000000000001E+50</v>
      </c>
      <c r="Q426" s="610">
        <v>1.0000000000000001E+50</v>
      </c>
      <c r="R426" s="610">
        <v>1.0000000000000001E+50</v>
      </c>
      <c r="S426" s="610">
        <v>1.0000000000000001E+50</v>
      </c>
      <c r="T426" s="610">
        <v>1.0000000000000001E+50</v>
      </c>
      <c r="U426" s="610">
        <v>1.0000000000000001E+50</v>
      </c>
      <c r="V426" s="610">
        <v>4.0217006020860292E-2</v>
      </c>
      <c r="W426" s="610">
        <v>1.0000000000000001E+50</v>
      </c>
      <c r="X426" s="610">
        <v>1.0000000000000001E+50</v>
      </c>
      <c r="Y426" s="610">
        <v>1.0000000000000001E+50</v>
      </c>
      <c r="Z426" s="610">
        <v>1.0000000000000001E+50</v>
      </c>
      <c r="AA426" s="626">
        <v>1.0000000000000001E+50</v>
      </c>
      <c r="AB426" s="610">
        <v>28.238980907231007</v>
      </c>
      <c r="AC426" s="626">
        <v>5.4184533202008243E-4</v>
      </c>
      <c r="AD426" s="626">
        <v>8.9021369567871098E-4</v>
      </c>
      <c r="AE426" s="620">
        <v>1.4058059906987925E-3</v>
      </c>
      <c r="AF426" s="627">
        <v>3.1553568669140657E-2</v>
      </c>
      <c r="AG426" s="601">
        <f>Decap_Selection!$E$23</f>
        <v>0.08</v>
      </c>
      <c r="AH426" s="602"/>
      <c r="AI426" s="602"/>
      <c r="AJ426" s="602"/>
    </row>
    <row r="427" spans="1:36" s="22" customFormat="1">
      <c r="A427" s="597">
        <f t="shared" si="6"/>
        <v>2259784.3006249736</v>
      </c>
      <c r="B427" s="607">
        <v>0.14198576913161148</v>
      </c>
      <c r="C427" s="606">
        <v>1.0000000000000001E+50</v>
      </c>
      <c r="D427" s="607">
        <v>1.5914177966565113</v>
      </c>
      <c r="E427" s="610">
        <v>1.0000000000000001E+50</v>
      </c>
      <c r="F427" s="611">
        <v>1.0000000000000001E+50</v>
      </c>
      <c r="G427" s="610">
        <v>1.0000000000000001E+50</v>
      </c>
      <c r="H427" s="610">
        <v>1.0000000000000001E+50</v>
      </c>
      <c r="I427" s="610">
        <v>0.34296089819155473</v>
      </c>
      <c r="J427" s="610">
        <v>1.0000000000000001E+50</v>
      </c>
      <c r="K427" s="610">
        <v>1.0000000000000001E+50</v>
      </c>
      <c r="L427" s="611">
        <v>2.6924126902272201E-2</v>
      </c>
      <c r="M427" s="610">
        <v>1.0000000000000001E+50</v>
      </c>
      <c r="N427" s="611">
        <v>1.0000000000000001E+50</v>
      </c>
      <c r="O427" s="610">
        <v>1.0000000000000001E+50</v>
      </c>
      <c r="P427" s="610">
        <v>1.0000000000000001E+50</v>
      </c>
      <c r="Q427" s="610">
        <v>1.0000000000000001E+50</v>
      </c>
      <c r="R427" s="610">
        <v>1.0000000000000001E+50</v>
      </c>
      <c r="S427" s="610">
        <v>1.0000000000000001E+50</v>
      </c>
      <c r="T427" s="610">
        <v>1.0000000000000001E+50</v>
      </c>
      <c r="U427" s="610">
        <v>1.0000000000000001E+50</v>
      </c>
      <c r="V427" s="610">
        <v>4.0585322673010529E-2</v>
      </c>
      <c r="W427" s="610">
        <v>1.0000000000000001E+50</v>
      </c>
      <c r="X427" s="610">
        <v>1.0000000000000001E+50</v>
      </c>
      <c r="Y427" s="610">
        <v>1.0000000000000001E+50</v>
      </c>
      <c r="Z427" s="610">
        <v>1.0000000000000001E+50</v>
      </c>
      <c r="AA427" s="626">
        <v>1.0000000000000001E+50</v>
      </c>
      <c r="AB427" s="610">
        <v>27.685275404019553</v>
      </c>
      <c r="AC427" s="626">
        <v>5.434681747174938E-4</v>
      </c>
      <c r="AD427" s="626">
        <v>8.9021369567871098E-4</v>
      </c>
      <c r="AE427" s="620">
        <v>1.4064322865262387E-3</v>
      </c>
      <c r="AF427" s="627">
        <v>3.0777234022269683E-2</v>
      </c>
      <c r="AG427" s="601">
        <f>Decap_Selection!$E$23</f>
        <v>0.08</v>
      </c>
      <c r="AH427" s="602"/>
      <c r="AI427" s="602"/>
      <c r="AJ427" s="602"/>
    </row>
    <row r="428" spans="1:36" s="22" customFormat="1">
      <c r="A428" s="597">
        <f t="shared" si="6"/>
        <v>2304979.9866374731</v>
      </c>
      <c r="B428" s="607">
        <v>0.14482534503596198</v>
      </c>
      <c r="C428" s="606">
        <v>1.0000000000000001E+50</v>
      </c>
      <c r="D428" s="607">
        <v>1.5598454835440188</v>
      </c>
      <c r="E428" s="610">
        <v>1.0000000000000001E+50</v>
      </c>
      <c r="F428" s="611">
        <v>1.0000000000000001E+50</v>
      </c>
      <c r="G428" s="610">
        <v>1.0000000000000001E+50</v>
      </c>
      <c r="H428" s="610">
        <v>1.0000000000000001E+50</v>
      </c>
      <c r="I428" s="610">
        <v>0.33587248503462919</v>
      </c>
      <c r="J428" s="610">
        <v>1.0000000000000001E+50</v>
      </c>
      <c r="K428" s="610">
        <v>1.0000000000000001E+50</v>
      </c>
      <c r="L428" s="611">
        <v>2.6086948953019086E-2</v>
      </c>
      <c r="M428" s="610">
        <v>1.0000000000000001E+50</v>
      </c>
      <c r="N428" s="611">
        <v>1.0000000000000001E+50</v>
      </c>
      <c r="O428" s="610">
        <v>1.0000000000000001E+50</v>
      </c>
      <c r="P428" s="610">
        <v>1.0000000000000001E+50</v>
      </c>
      <c r="Q428" s="610">
        <v>1.0000000000000001E+50</v>
      </c>
      <c r="R428" s="610">
        <v>1.0000000000000001E+50</v>
      </c>
      <c r="S428" s="610">
        <v>1.0000000000000001E+50</v>
      </c>
      <c r="T428" s="610">
        <v>1.0000000000000001E+50</v>
      </c>
      <c r="U428" s="610">
        <v>1.0000000000000001E+50</v>
      </c>
      <c r="V428" s="610">
        <v>4.0965009394486523E-2</v>
      </c>
      <c r="W428" s="610">
        <v>1.0000000000000001E+50</v>
      </c>
      <c r="X428" s="610">
        <v>1.0000000000000001E+50</v>
      </c>
      <c r="Y428" s="610">
        <v>1.0000000000000001E+50</v>
      </c>
      <c r="Z428" s="610">
        <v>1.0000000000000001E+50</v>
      </c>
      <c r="AA428" s="626">
        <v>1.0000000000000001E+50</v>
      </c>
      <c r="AB428" s="610">
        <v>27.142426871554768</v>
      </c>
      <c r="AC428" s="626">
        <v>5.4515145259897014E-4</v>
      </c>
      <c r="AD428" s="626">
        <v>8.9021369567871098E-4</v>
      </c>
      <c r="AE428" s="620">
        <v>1.4070835888188829E-3</v>
      </c>
      <c r="AF428" s="627">
        <v>2.9961090876108556E-2</v>
      </c>
      <c r="AG428" s="601">
        <f>Decap_Selection!$E$23</f>
        <v>0.08</v>
      </c>
      <c r="AH428" s="602"/>
      <c r="AI428" s="602"/>
      <c r="AJ428" s="602"/>
    </row>
    <row r="429" spans="1:36" s="22" customFormat="1">
      <c r="A429" s="597">
        <f t="shared" si="6"/>
        <v>2351079.5863702227</v>
      </c>
      <c r="B429" s="607">
        <v>0.14772171519313868</v>
      </c>
      <c r="C429" s="606">
        <v>1.0000000000000001E+50</v>
      </c>
      <c r="D429" s="607">
        <v>1.5288848820121157</v>
      </c>
      <c r="E429" s="610">
        <v>1.0000000000000001E+50</v>
      </c>
      <c r="F429" s="611">
        <v>1.0000000000000001E+50</v>
      </c>
      <c r="G429" s="610">
        <v>1.0000000000000001E+50</v>
      </c>
      <c r="H429" s="610">
        <v>1.0000000000000001E+50</v>
      </c>
      <c r="I429" s="610">
        <v>0.32891583117686501</v>
      </c>
      <c r="J429" s="610">
        <v>1.0000000000000001E+50</v>
      </c>
      <c r="K429" s="610">
        <v>1.0000000000000001E+50</v>
      </c>
      <c r="L429" s="611">
        <v>2.5262061330723853E-2</v>
      </c>
      <c r="M429" s="610">
        <v>1.0000000000000001E+50</v>
      </c>
      <c r="N429" s="611">
        <v>1.0000000000000001E+50</v>
      </c>
      <c r="O429" s="610">
        <v>1.0000000000000001E+50</v>
      </c>
      <c r="P429" s="610">
        <v>1.0000000000000001E+50</v>
      </c>
      <c r="Q429" s="610">
        <v>1.0000000000000001E+50</v>
      </c>
      <c r="R429" s="610">
        <v>1.0000000000000001E+50</v>
      </c>
      <c r="S429" s="610">
        <v>1.0000000000000001E+50</v>
      </c>
      <c r="T429" s="610">
        <v>1.0000000000000001E+50</v>
      </c>
      <c r="U429" s="610">
        <v>1.0000000000000001E+50</v>
      </c>
      <c r="V429" s="610">
        <v>4.1356340300085094E-2</v>
      </c>
      <c r="W429" s="610">
        <v>1.0000000000000001E+50</v>
      </c>
      <c r="X429" s="610">
        <v>1.0000000000000001E+50</v>
      </c>
      <c r="Y429" s="610">
        <v>1.0000000000000001E+50</v>
      </c>
      <c r="Z429" s="610">
        <v>1.0000000000000001E+50</v>
      </c>
      <c r="AA429" s="626">
        <v>1.0000000000000001E+50</v>
      </c>
      <c r="AB429" s="610">
        <v>26.610222428059227</v>
      </c>
      <c r="AC429" s="626">
        <v>5.4689723583513036E-4</v>
      </c>
      <c r="AD429" s="626">
        <v>8.9021369567871098E-4</v>
      </c>
      <c r="AE429" s="620">
        <v>1.4077608838921354E-3</v>
      </c>
      <c r="AF429" s="627">
        <v>2.9110611166827647E-2</v>
      </c>
      <c r="AG429" s="601">
        <f>Decap_Selection!$E$23</f>
        <v>0.08</v>
      </c>
      <c r="AH429" s="602"/>
      <c r="AI429" s="602"/>
      <c r="AJ429" s="602"/>
    </row>
    <row r="430" spans="1:36" s="22" customFormat="1">
      <c r="A430" s="597">
        <f t="shared" si="6"/>
        <v>2398101.1780976271</v>
      </c>
      <c r="B430" s="607">
        <v>0.15067601543458312</v>
      </c>
      <c r="C430" s="606">
        <v>1.0000000000000001E+50</v>
      </c>
      <c r="D430" s="607">
        <v>1.4985238511114678</v>
      </c>
      <c r="E430" s="610">
        <v>1.0000000000000001E+50</v>
      </c>
      <c r="F430" s="611">
        <v>1.0000000000000001E+50</v>
      </c>
      <c r="G430" s="610">
        <v>1.0000000000000001E+50</v>
      </c>
      <c r="H430" s="610">
        <v>1.0000000000000001E+50</v>
      </c>
      <c r="I430" s="610">
        <v>0.32208821140892502</v>
      </c>
      <c r="J430" s="610">
        <v>1.0000000000000001E+50</v>
      </c>
      <c r="K430" s="610">
        <v>1.0000000000000001E+50</v>
      </c>
      <c r="L430" s="611">
        <v>2.444934909821812E-2</v>
      </c>
      <c r="M430" s="610">
        <v>1.0000000000000001E+50</v>
      </c>
      <c r="N430" s="611">
        <v>1.0000000000000001E+50</v>
      </c>
      <c r="O430" s="610">
        <v>1.0000000000000001E+50</v>
      </c>
      <c r="P430" s="610">
        <v>1.0000000000000001E+50</v>
      </c>
      <c r="Q430" s="610">
        <v>1.0000000000000001E+50</v>
      </c>
      <c r="R430" s="610">
        <v>1.0000000000000001E+50</v>
      </c>
      <c r="S430" s="610">
        <v>1.0000000000000001E+50</v>
      </c>
      <c r="T430" s="610">
        <v>1.0000000000000001E+50</v>
      </c>
      <c r="U430" s="610">
        <v>1.0000000000000001E+50</v>
      </c>
      <c r="V430" s="610">
        <v>4.1759593144126701E-2</v>
      </c>
      <c r="W430" s="610">
        <v>1.0000000000000001E+50</v>
      </c>
      <c r="X430" s="610">
        <v>1.0000000000000001E+50</v>
      </c>
      <c r="Y430" s="610">
        <v>1.0000000000000001E+50</v>
      </c>
      <c r="Z430" s="610">
        <v>1.0000000000000001E+50</v>
      </c>
      <c r="AA430" s="626">
        <v>1.0000000000000001E+50</v>
      </c>
      <c r="AB430" s="610">
        <v>26.08845336590802</v>
      </c>
      <c r="AC430" s="626">
        <v>5.4870765318272726E-4</v>
      </c>
      <c r="AD430" s="626">
        <v>8.9021369567871098E-4</v>
      </c>
      <c r="AE430" s="620">
        <v>1.4084651959895764E-3</v>
      </c>
      <c r="AF430" s="627">
        <v>2.8231553315270538E-2</v>
      </c>
      <c r="AG430" s="601">
        <f>Decap_Selection!$E$23</f>
        <v>0.08</v>
      </c>
      <c r="AH430" s="602"/>
      <c r="AI430" s="602"/>
      <c r="AJ430" s="602"/>
    </row>
    <row r="431" spans="1:36" s="22" customFormat="1">
      <c r="A431" s="597">
        <f t="shared" si="6"/>
        <v>2446063.2016595798</v>
      </c>
      <c r="B431" s="607">
        <v>0.15368940430941663</v>
      </c>
      <c r="C431" s="606">
        <v>1.0000000000000001E+50</v>
      </c>
      <c r="D431" s="607">
        <v>1.4687504850474327</v>
      </c>
      <c r="E431" s="610">
        <v>1.0000000000000001E+50</v>
      </c>
      <c r="F431" s="611">
        <v>1.0000000000000001E+50</v>
      </c>
      <c r="G431" s="610">
        <v>1.0000000000000001E+50</v>
      </c>
      <c r="H431" s="610">
        <v>1.0000000000000001E+50</v>
      </c>
      <c r="I431" s="610">
        <v>0.31538695131746886</v>
      </c>
      <c r="J431" s="610">
        <v>1.0000000000000001E+50</v>
      </c>
      <c r="K431" s="610">
        <v>1.0000000000000001E+50</v>
      </c>
      <c r="L431" s="611">
        <v>2.3648727474909745E-2</v>
      </c>
      <c r="M431" s="610">
        <v>1.0000000000000001E+50</v>
      </c>
      <c r="N431" s="611">
        <v>1.0000000000000001E+50</v>
      </c>
      <c r="O431" s="610">
        <v>1.0000000000000001E+50</v>
      </c>
      <c r="P431" s="610">
        <v>1.0000000000000001E+50</v>
      </c>
      <c r="Q431" s="610">
        <v>1.0000000000000001E+50</v>
      </c>
      <c r="R431" s="610">
        <v>1.0000000000000001E+50</v>
      </c>
      <c r="S431" s="610">
        <v>1.0000000000000001E+50</v>
      </c>
      <c r="T431" s="610">
        <v>1.0000000000000001E+50</v>
      </c>
      <c r="U431" s="610">
        <v>1.0000000000000001E+50</v>
      </c>
      <c r="V431" s="610">
        <v>4.2175049315412473E-2</v>
      </c>
      <c r="W431" s="610">
        <v>1.0000000000000001E+50</v>
      </c>
      <c r="X431" s="610">
        <v>1.0000000000000001E+50</v>
      </c>
      <c r="Y431" s="610">
        <v>1.0000000000000001E+50</v>
      </c>
      <c r="Z431" s="610">
        <v>1.0000000000000001E+50</v>
      </c>
      <c r="AA431" s="626">
        <v>1.0000000000000001E+50</v>
      </c>
      <c r="AB431" s="610">
        <v>25.576915069782657</v>
      </c>
      <c r="AC431" s="626">
        <v>5.5058489285777948E-4</v>
      </c>
      <c r="AD431" s="626">
        <v>8.9021369567871098E-4</v>
      </c>
      <c r="AE431" s="620">
        <v>1.4091975886638014E-3</v>
      </c>
      <c r="AF431" s="627">
        <v>2.7329814091816416E-2</v>
      </c>
      <c r="AG431" s="601">
        <f>Decap_Selection!$E$23</f>
        <v>0.08</v>
      </c>
      <c r="AH431" s="602"/>
      <c r="AI431" s="602"/>
      <c r="AJ431" s="602"/>
    </row>
    <row r="432" spans="1:36" s="22" customFormat="1">
      <c r="A432" s="597">
        <f t="shared" si="6"/>
        <v>2494984.4656927716</v>
      </c>
      <c r="B432" s="607">
        <v>0.15676306353877328</v>
      </c>
      <c r="C432" s="606">
        <v>1.0000000000000001E+50</v>
      </c>
      <c r="D432" s="607">
        <v>1.4395531085129605</v>
      </c>
      <c r="E432" s="610">
        <v>1.0000000000000001E+50</v>
      </c>
      <c r="F432" s="611">
        <v>1.0000000000000001E+50</v>
      </c>
      <c r="G432" s="610">
        <v>1.0000000000000001E+50</v>
      </c>
      <c r="H432" s="610">
        <v>1.0000000000000001E+50</v>
      </c>
      <c r="I432" s="610">
        <v>0.30880942625020552</v>
      </c>
      <c r="J432" s="610">
        <v>1.0000000000000001E+50</v>
      </c>
      <c r="K432" s="610">
        <v>1.0000000000000001E+50</v>
      </c>
      <c r="L432" s="611">
        <v>2.2860145473123959E-2</v>
      </c>
      <c r="M432" s="610">
        <v>1.0000000000000001E+50</v>
      </c>
      <c r="N432" s="611">
        <v>1.0000000000000001E+50</v>
      </c>
      <c r="O432" s="610">
        <v>1.0000000000000001E+50</v>
      </c>
      <c r="P432" s="610">
        <v>1.0000000000000001E+50</v>
      </c>
      <c r="Q432" s="610">
        <v>1.0000000000000001E+50</v>
      </c>
      <c r="R432" s="610">
        <v>1.0000000000000001E+50</v>
      </c>
      <c r="S432" s="610">
        <v>1.0000000000000001E+50</v>
      </c>
      <c r="T432" s="610">
        <v>1.0000000000000001E+50</v>
      </c>
      <c r="U432" s="610">
        <v>1.0000000000000001E+50</v>
      </c>
      <c r="V432" s="610">
        <v>4.2602993836461628E-2</v>
      </c>
      <c r="W432" s="610">
        <v>1.0000000000000001E+50</v>
      </c>
      <c r="X432" s="610">
        <v>1.0000000000000001E+50</v>
      </c>
      <c r="Y432" s="610">
        <v>1.0000000000000001E+50</v>
      </c>
      <c r="Z432" s="610">
        <v>1.0000000000000001E+50</v>
      </c>
      <c r="AA432" s="626">
        <v>1.0000000000000001E+50</v>
      </c>
      <c r="AB432" s="610">
        <v>25.075406936429758</v>
      </c>
      <c r="AC432" s="626">
        <v>5.5253120337464946E-4</v>
      </c>
      <c r="AD432" s="626">
        <v>8.9021369567871098E-4</v>
      </c>
      <c r="AE432" s="620">
        <v>1.4099591662013826E-3</v>
      </c>
      <c r="AF432" s="627">
        <v>2.6411289192335746E-2</v>
      </c>
      <c r="AG432" s="601">
        <f>Decap_Selection!$E$23</f>
        <v>0.08</v>
      </c>
      <c r="AH432" s="602"/>
      <c r="AI432" s="602"/>
      <c r="AJ432" s="602"/>
    </row>
    <row r="433" spans="1:36" s="22" customFormat="1">
      <c r="A433" s="597">
        <f t="shared" si="6"/>
        <v>2544884.1550066271</v>
      </c>
      <c r="B433" s="607">
        <v>0.15989819847921974</v>
      </c>
      <c r="C433" s="606">
        <v>1.0000000000000001E+50</v>
      </c>
      <c r="D433" s="607">
        <v>1.4109202721119962</v>
      </c>
      <c r="E433" s="610">
        <v>1.0000000000000001E+50</v>
      </c>
      <c r="F433" s="611">
        <v>1.0000000000000001E+50</v>
      </c>
      <c r="G433" s="610">
        <v>1.0000000000000001E+50</v>
      </c>
      <c r="H433" s="610">
        <v>1.0000000000000001E+50</v>
      </c>
      <c r="I433" s="610">
        <v>0.30235306030152864</v>
      </c>
      <c r="J433" s="610">
        <v>1.0000000000000001E+50</v>
      </c>
      <c r="K433" s="610">
        <v>1.0000000000000001E+50</v>
      </c>
      <c r="L433" s="611">
        <v>2.2083590156970395E-2</v>
      </c>
      <c r="M433" s="610">
        <v>1.0000000000000001E+50</v>
      </c>
      <c r="N433" s="611">
        <v>1.0000000000000001E+50</v>
      </c>
      <c r="O433" s="610">
        <v>1.0000000000000001E+50</v>
      </c>
      <c r="P433" s="610">
        <v>1.0000000000000001E+50</v>
      </c>
      <c r="Q433" s="610">
        <v>1.0000000000000001E+50</v>
      </c>
      <c r="R433" s="610">
        <v>1.0000000000000001E+50</v>
      </c>
      <c r="S433" s="610">
        <v>1.0000000000000001E+50</v>
      </c>
      <c r="T433" s="610">
        <v>1.0000000000000001E+50</v>
      </c>
      <c r="U433" s="610">
        <v>1.0000000000000001E+50</v>
      </c>
      <c r="V433" s="610">
        <v>4.3043715367424178E-2</v>
      </c>
      <c r="W433" s="610">
        <v>1.0000000000000001E+50</v>
      </c>
      <c r="X433" s="610">
        <v>1.0000000000000001E+50</v>
      </c>
      <c r="Y433" s="610">
        <v>1.0000000000000001E+50</v>
      </c>
      <c r="Z433" s="610">
        <v>1.0000000000000001E+50</v>
      </c>
      <c r="AA433" s="626">
        <v>1.0000000000000001E+50</v>
      </c>
      <c r="AB433" s="610">
        <v>24.583732295993109</v>
      </c>
      <c r="AC433" s="626">
        <v>5.5454889434839274E-4</v>
      </c>
      <c r="AD433" s="626">
        <v>8.9021369567871098E-4</v>
      </c>
      <c r="AE433" s="620">
        <v>1.4107510750928686E-3</v>
      </c>
      <c r="AF433" s="627">
        <v>2.5481749225227682E-2</v>
      </c>
      <c r="AG433" s="601">
        <f>Decap_Selection!$E$23</f>
        <v>0.08</v>
      </c>
      <c r="AH433" s="602"/>
      <c r="AI433" s="602"/>
      <c r="AJ433" s="602"/>
    </row>
    <row r="434" spans="1:36" s="22" customFormat="1">
      <c r="A434" s="597">
        <f t="shared" si="6"/>
        <v>2595781.8381067598</v>
      </c>
      <c r="B434" s="607">
        <v>0.16309603859544444</v>
      </c>
      <c r="C434" s="606">
        <v>1.0000000000000001E+50</v>
      </c>
      <c r="D434" s="607">
        <v>1.382840747871608</v>
      </c>
      <c r="E434" s="610">
        <v>1.0000000000000001E+50</v>
      </c>
      <c r="F434" s="611">
        <v>1.0000000000000001E+50</v>
      </c>
      <c r="G434" s="610">
        <v>1.0000000000000001E+50</v>
      </c>
      <c r="H434" s="610">
        <v>1.0000000000000001E+50</v>
      </c>
      <c r="I434" s="610">
        <v>0.29601532531842845</v>
      </c>
      <c r="J434" s="610">
        <v>1.0000000000000001E+50</v>
      </c>
      <c r="K434" s="610">
        <v>1.0000000000000001E+50</v>
      </c>
      <c r="L434" s="611">
        <v>2.1319091636109889E-2</v>
      </c>
      <c r="M434" s="610">
        <v>1.0000000000000001E+50</v>
      </c>
      <c r="N434" s="611">
        <v>1.0000000000000001E+50</v>
      </c>
      <c r="O434" s="610">
        <v>1.0000000000000001E+50</v>
      </c>
      <c r="P434" s="610">
        <v>1.0000000000000001E+50</v>
      </c>
      <c r="Q434" s="610">
        <v>1.0000000000000001E+50</v>
      </c>
      <c r="R434" s="610">
        <v>1.0000000000000001E+50</v>
      </c>
      <c r="S434" s="610">
        <v>1.0000000000000001E+50</v>
      </c>
      <c r="T434" s="610">
        <v>1.0000000000000001E+50</v>
      </c>
      <c r="U434" s="610">
        <v>1.0000000000000001E+50</v>
      </c>
      <c r="V434" s="610">
        <v>4.3497506215046375E-2</v>
      </c>
      <c r="W434" s="610">
        <v>1.0000000000000001E+50</v>
      </c>
      <c r="X434" s="610">
        <v>1.0000000000000001E+50</v>
      </c>
      <c r="Y434" s="610">
        <v>1.0000000000000001E+50</v>
      </c>
      <c r="Z434" s="610">
        <v>1.0000000000000001E+50</v>
      </c>
      <c r="AA434" s="626">
        <v>1.0000000000000001E+50</v>
      </c>
      <c r="AB434" s="610">
        <v>24.101698334888226</v>
      </c>
      <c r="AC434" s="626">
        <v>5.5664033725776204E-4</v>
      </c>
      <c r="AD434" s="626">
        <v>8.9021369567871098E-4</v>
      </c>
      <c r="AE434" s="620">
        <v>1.4115745055487134E-3</v>
      </c>
      <c r="AF434" s="627">
        <v>2.4546735925515473E-2</v>
      </c>
      <c r="AG434" s="601">
        <f>Decap_Selection!$E$23</f>
        <v>0.08</v>
      </c>
      <c r="AH434" s="602"/>
      <c r="AI434" s="602"/>
      <c r="AJ434" s="602"/>
    </row>
    <row r="435" spans="1:36" s="22" customFormat="1">
      <c r="A435" s="597">
        <f t="shared" si="6"/>
        <v>2647697.474868895</v>
      </c>
      <c r="B435" s="607">
        <v>0.16635783794240053</v>
      </c>
      <c r="C435" s="606">
        <v>1.0000000000000001E+50</v>
      </c>
      <c r="D435" s="607">
        <v>1.3553035248410776</v>
      </c>
      <c r="E435" s="610">
        <v>1.0000000000000001E+50</v>
      </c>
      <c r="F435" s="611">
        <v>1.0000000000000001E+50</v>
      </c>
      <c r="G435" s="610">
        <v>1.0000000000000001E+50</v>
      </c>
      <c r="H435" s="610">
        <v>1.0000000000000001E+50</v>
      </c>
      <c r="I435" s="610">
        <v>0.28979373992639207</v>
      </c>
      <c r="J435" s="610">
        <v>1.0000000000000001E+50</v>
      </c>
      <c r="K435" s="610">
        <v>1.0000000000000001E+50</v>
      </c>
      <c r="L435" s="611">
        <v>2.0566728927489727E-2</v>
      </c>
      <c r="M435" s="610">
        <v>1.0000000000000001E+50</v>
      </c>
      <c r="N435" s="611">
        <v>1.0000000000000001E+50</v>
      </c>
      <c r="O435" s="610">
        <v>1.0000000000000001E+50</v>
      </c>
      <c r="P435" s="610">
        <v>1.0000000000000001E+50</v>
      </c>
      <c r="Q435" s="610">
        <v>1.0000000000000001E+50</v>
      </c>
      <c r="R435" s="610">
        <v>1.0000000000000001E+50</v>
      </c>
      <c r="S435" s="610">
        <v>1.0000000000000001E+50</v>
      </c>
      <c r="T435" s="610">
        <v>1.0000000000000001E+50</v>
      </c>
      <c r="U435" s="610">
        <v>1.0000000000000001E+50</v>
      </c>
      <c r="V435" s="610">
        <v>4.3964662347046296E-2</v>
      </c>
      <c r="W435" s="610">
        <v>1.0000000000000001E+50</v>
      </c>
      <c r="X435" s="610">
        <v>1.0000000000000001E+50</v>
      </c>
      <c r="Y435" s="610">
        <v>1.0000000000000001E+50</v>
      </c>
      <c r="Z435" s="610">
        <v>1.0000000000000001E+50</v>
      </c>
      <c r="AA435" s="626">
        <v>1.0000000000000001E+50</v>
      </c>
      <c r="AB435" s="610">
        <v>23.629116020189173</v>
      </c>
      <c r="AC435" s="626">
        <v>5.5880796616633642E-4</v>
      </c>
      <c r="AD435" s="626">
        <v>8.9021369567871098E-4</v>
      </c>
      <c r="AE435" s="620">
        <v>1.4124306930620055E-3</v>
      </c>
      <c r="AF435" s="627">
        <v>2.3611481405116829E-2</v>
      </c>
      <c r="AG435" s="601">
        <f>Decap_Selection!$E$23</f>
        <v>0.08</v>
      </c>
      <c r="AH435" s="602"/>
      <c r="AI435" s="602"/>
      <c r="AJ435" s="602"/>
    </row>
    <row r="436" spans="1:36" s="22" customFormat="1">
      <c r="A436" s="597">
        <f t="shared" si="6"/>
        <v>2700651.424366273</v>
      </c>
      <c r="B436" s="607">
        <v>0.16968487565709192</v>
      </c>
      <c r="C436" s="606">
        <v>1.0000000000000001E+50</v>
      </c>
      <c r="D436" s="607">
        <v>1.3282978047762457</v>
      </c>
      <c r="E436" s="610">
        <v>1.0000000000000001E+50</v>
      </c>
      <c r="F436" s="611">
        <v>1.0000000000000001E+50</v>
      </c>
      <c r="G436" s="610">
        <v>1.0000000000000001E+50</v>
      </c>
      <c r="H436" s="610">
        <v>1.0000000000000001E+50</v>
      </c>
      <c r="I436" s="610">
        <v>0.28368586857501804</v>
      </c>
      <c r="J436" s="610">
        <v>1.0000000000000001E+50</v>
      </c>
      <c r="K436" s="610">
        <v>1.0000000000000001E+50</v>
      </c>
      <c r="L436" s="611">
        <v>1.982663684201354E-2</v>
      </c>
      <c r="M436" s="610">
        <v>1.0000000000000001E+50</v>
      </c>
      <c r="N436" s="611">
        <v>1.0000000000000001E+50</v>
      </c>
      <c r="O436" s="610">
        <v>1.0000000000000001E+50</v>
      </c>
      <c r="P436" s="610">
        <v>1.0000000000000001E+50</v>
      </c>
      <c r="Q436" s="610">
        <v>1.0000000000000001E+50</v>
      </c>
      <c r="R436" s="610">
        <v>1.0000000000000001E+50</v>
      </c>
      <c r="S436" s="610">
        <v>1.0000000000000001E+50</v>
      </c>
      <c r="T436" s="610">
        <v>1.0000000000000001E+50</v>
      </c>
      <c r="U436" s="610">
        <v>1.0000000000000001E+50</v>
      </c>
      <c r="V436" s="610">
        <v>4.4445483412233915E-2</v>
      </c>
      <c r="W436" s="610">
        <v>1.0000000000000001E+50</v>
      </c>
      <c r="X436" s="610">
        <v>1.0000000000000001E+50</v>
      </c>
      <c r="Y436" s="610">
        <v>1.0000000000000001E+50</v>
      </c>
      <c r="Z436" s="610">
        <v>1.0000000000000001E+50</v>
      </c>
      <c r="AA436" s="626">
        <v>1.0000000000000001E+50</v>
      </c>
      <c r="AB436" s="610">
        <v>23.165800025498047</v>
      </c>
      <c r="AC436" s="626">
        <v>5.6105427839935073E-4</v>
      </c>
      <c r="AD436" s="626">
        <v>8.9021369567871098E-4</v>
      </c>
      <c r="AE436" s="620">
        <v>1.4133209200188313E-3</v>
      </c>
      <c r="AF436" s="627">
        <v>2.268085135840477E-2</v>
      </c>
      <c r="AG436" s="601">
        <f>Decap_Selection!$E$23</f>
        <v>0.08</v>
      </c>
      <c r="AH436" s="602"/>
      <c r="AI436" s="602"/>
      <c r="AJ436" s="602"/>
    </row>
    <row r="437" spans="1:36" s="22" customFormat="1">
      <c r="A437" s="597">
        <f t="shared" si="6"/>
        <v>2754664.4528535986</v>
      </c>
      <c r="B437" s="607">
        <v>0.17307845646019596</v>
      </c>
      <c r="C437" s="606">
        <v>1.0000000000000001E+50</v>
      </c>
      <c r="D437" s="607">
        <v>1.3018129979074282</v>
      </c>
      <c r="E437" s="610">
        <v>1.0000000000000001E+50</v>
      </c>
      <c r="F437" s="611">
        <v>1.0000000000000001E+50</v>
      </c>
      <c r="G437" s="610">
        <v>1.0000000000000001E+50</v>
      </c>
      <c r="H437" s="610">
        <v>1.0000000000000001E+50</v>
      </c>
      <c r="I437" s="610">
        <v>0.27768932060309442</v>
      </c>
      <c r="J437" s="610">
        <v>1.0000000000000001E+50</v>
      </c>
      <c r="K437" s="610">
        <v>1.0000000000000001E+50</v>
      </c>
      <c r="L437" s="611">
        <v>1.9099014080209937E-2</v>
      </c>
      <c r="M437" s="610">
        <v>1.0000000000000001E+50</v>
      </c>
      <c r="N437" s="611">
        <v>1.0000000000000001E+50</v>
      </c>
      <c r="O437" s="610">
        <v>1.0000000000000001E+50</v>
      </c>
      <c r="P437" s="610">
        <v>1.0000000000000001E+50</v>
      </c>
      <c r="Q437" s="610">
        <v>1.0000000000000001E+50</v>
      </c>
      <c r="R437" s="610">
        <v>1.0000000000000001E+50</v>
      </c>
      <c r="S437" s="610">
        <v>1.0000000000000001E+50</v>
      </c>
      <c r="T437" s="610">
        <v>1.0000000000000001E+50</v>
      </c>
      <c r="U437" s="610">
        <v>1.0000000000000001E+50</v>
      </c>
      <c r="V437" s="610">
        <v>4.494027276668567E-2</v>
      </c>
      <c r="W437" s="610">
        <v>1.0000000000000001E+50</v>
      </c>
      <c r="X437" s="610">
        <v>1.0000000000000001E+50</v>
      </c>
      <c r="Y437" s="610">
        <v>1.0000000000000001E+50</v>
      </c>
      <c r="Z437" s="610">
        <v>1.0000000000000001E+50</v>
      </c>
      <c r="AA437" s="626">
        <v>1.0000000000000001E+50</v>
      </c>
      <c r="AB437" s="610">
        <v>22.71156865826789</v>
      </c>
      <c r="AC437" s="626">
        <v>5.6338183517393322E-4</v>
      </c>
      <c r="AD437" s="626">
        <v>8.9021369567871098E-4</v>
      </c>
      <c r="AE437" s="620">
        <v>1.4142465173570726E-3</v>
      </c>
      <c r="AF437" s="627">
        <v>2.1759311543065155E-2</v>
      </c>
      <c r="AG437" s="601">
        <f>Decap_Selection!$E$23</f>
        <v>0.08</v>
      </c>
      <c r="AH437" s="602"/>
      <c r="AI437" s="602"/>
      <c r="AJ437" s="602"/>
    </row>
    <row r="438" spans="1:36" s="22" customFormat="1">
      <c r="A438" s="597">
        <f t="shared" si="6"/>
        <v>2809757.7419106709</v>
      </c>
      <c r="B438" s="607">
        <v>0.17653991116771864</v>
      </c>
      <c r="C438" s="606">
        <v>1.0000000000000001E+50</v>
      </c>
      <c r="D438" s="607">
        <v>1.2758387187892517</v>
      </c>
      <c r="E438" s="610">
        <v>1.0000000000000001E+50</v>
      </c>
      <c r="F438" s="611">
        <v>1.0000000000000001E+50</v>
      </c>
      <c r="G438" s="610">
        <v>1.0000000000000001E+50</v>
      </c>
      <c r="H438" s="610">
        <v>1.0000000000000001E+50</v>
      </c>
      <c r="I438" s="610">
        <v>0.27180174932290541</v>
      </c>
      <c r="J438" s="610">
        <v>1.0000000000000001E+50</v>
      </c>
      <c r="K438" s="610">
        <v>1.0000000000000001E+50</v>
      </c>
      <c r="L438" s="611">
        <v>1.8384132750860437E-2</v>
      </c>
      <c r="M438" s="610">
        <v>1.0000000000000001E+50</v>
      </c>
      <c r="N438" s="611">
        <v>1.0000000000000001E+50</v>
      </c>
      <c r="O438" s="610">
        <v>1.0000000000000001E+50</v>
      </c>
      <c r="P438" s="610">
        <v>1.0000000000000001E+50</v>
      </c>
      <c r="Q438" s="610">
        <v>1.0000000000000001E+50</v>
      </c>
      <c r="R438" s="610">
        <v>1.0000000000000001E+50</v>
      </c>
      <c r="S438" s="610">
        <v>1.0000000000000001E+50</v>
      </c>
      <c r="T438" s="610">
        <v>1.0000000000000001E+50</v>
      </c>
      <c r="U438" s="610">
        <v>1.0000000000000001E+50</v>
      </c>
      <c r="V438" s="610">
        <v>4.54493375062568E-2</v>
      </c>
      <c r="W438" s="610">
        <v>1.0000000000000001E+50</v>
      </c>
      <c r="X438" s="610">
        <v>1.0000000000000001E+50</v>
      </c>
      <c r="Y438" s="610">
        <v>1.0000000000000001E+50</v>
      </c>
      <c r="Z438" s="610">
        <v>1.0000000000000001E+50</v>
      </c>
      <c r="AA438" s="626">
        <v>1.0000000000000001E+50</v>
      </c>
      <c r="AB438" s="610">
        <v>22.266243788550781</v>
      </c>
      <c r="AC438" s="626">
        <v>5.6579326218062051E-4</v>
      </c>
      <c r="AD438" s="626">
        <v>8.9021369567871098E-4</v>
      </c>
      <c r="AE438" s="620">
        <v>1.4152088662743915E-3</v>
      </c>
      <c r="AF438" s="627">
        <v>2.0850915644988487E-2</v>
      </c>
      <c r="AG438" s="601">
        <f>Decap_Selection!$E$23</f>
        <v>0.08</v>
      </c>
      <c r="AH438" s="602"/>
      <c r="AI438" s="602"/>
      <c r="AJ438" s="602"/>
    </row>
    <row r="439" spans="1:36" s="22" customFormat="1">
      <c r="A439" s="597">
        <f t="shared" si="6"/>
        <v>2865952.8967488846</v>
      </c>
      <c r="B439" s="607">
        <v>0.18007059721288279</v>
      </c>
      <c r="C439" s="606">
        <v>1.0000000000000001E+50</v>
      </c>
      <c r="D439" s="607">
        <v>1.2503647822307915</v>
      </c>
      <c r="E439" s="610">
        <v>1.0000000000000001E+50</v>
      </c>
      <c r="F439" s="611">
        <v>1.0000000000000001E+50</v>
      </c>
      <c r="G439" s="610">
        <v>1.0000000000000001E+50</v>
      </c>
      <c r="H439" s="610">
        <v>1.0000000000000001E+50</v>
      </c>
      <c r="I439" s="610">
        <v>0.26602085112355411</v>
      </c>
      <c r="J439" s="610">
        <v>1.0000000000000001E+50</v>
      </c>
      <c r="K439" s="610">
        <v>1.0000000000000001E+50</v>
      </c>
      <c r="L439" s="611">
        <v>1.7682349558126129E-2</v>
      </c>
      <c r="M439" s="610">
        <v>1.0000000000000001E+50</v>
      </c>
      <c r="N439" s="611">
        <v>1.0000000000000001E+50</v>
      </c>
      <c r="O439" s="610">
        <v>1.0000000000000001E+50</v>
      </c>
      <c r="P439" s="610">
        <v>1.0000000000000001E+50</v>
      </c>
      <c r="Q439" s="610">
        <v>1.0000000000000001E+50</v>
      </c>
      <c r="R439" s="610">
        <v>1.0000000000000001E+50</v>
      </c>
      <c r="S439" s="610">
        <v>1.0000000000000001E+50</v>
      </c>
      <c r="T439" s="610">
        <v>1.0000000000000001E+50</v>
      </c>
      <c r="U439" s="610">
        <v>1.0000000000000001E+50</v>
      </c>
      <c r="V439" s="610">
        <v>4.5972988505686679E-2</v>
      </c>
      <c r="W439" s="610">
        <v>1.0000000000000001E+50</v>
      </c>
      <c r="X439" s="610">
        <v>1.0000000000000001E+50</v>
      </c>
      <c r="Y439" s="610">
        <v>1.0000000000000001E+50</v>
      </c>
      <c r="Z439" s="610">
        <v>1.0000000000000001E+50</v>
      </c>
      <c r="AA439" s="626">
        <v>1.0000000000000001E+50</v>
      </c>
      <c r="AB439" s="610">
        <v>21.829650779142913</v>
      </c>
      <c r="AC439" s="626">
        <v>5.6829125011419949E-4</v>
      </c>
      <c r="AD439" s="626">
        <v>8.9021369567871098E-4</v>
      </c>
      <c r="AE439" s="620">
        <v>1.4162093999861105E-3</v>
      </c>
      <c r="AF439" s="627">
        <v>1.9959311837048858E-2</v>
      </c>
      <c r="AG439" s="601">
        <f>Decap_Selection!$E$23</f>
        <v>0.08</v>
      </c>
      <c r="AH439" s="602"/>
      <c r="AI439" s="602"/>
      <c r="AJ439" s="602"/>
    </row>
    <row r="440" spans="1:36" s="22" customFormat="1">
      <c r="A440" s="597">
        <f t="shared" si="6"/>
        <v>2923271.9546838622</v>
      </c>
      <c r="B440" s="607">
        <v>0.18367189917845539</v>
      </c>
      <c r="C440" s="606">
        <v>1.0000000000000001E+50</v>
      </c>
      <c r="D440" s="607">
        <v>1.2253811993044332</v>
      </c>
      <c r="E440" s="610">
        <v>1.0000000000000001E+50</v>
      </c>
      <c r="F440" s="611">
        <v>1.0000000000000001E+50</v>
      </c>
      <c r="G440" s="610">
        <v>1.0000000000000001E+50</v>
      </c>
      <c r="H440" s="610">
        <v>1.0000000000000001E+50</v>
      </c>
      <c r="I440" s="610">
        <v>0.26034436459311222</v>
      </c>
      <c r="J440" s="610">
        <v>1.0000000000000001E+50</v>
      </c>
      <c r="K440" s="610">
        <v>1.0000000000000001E+50</v>
      </c>
      <c r="L440" s="611">
        <v>1.6994118933655763E-2</v>
      </c>
      <c r="M440" s="610">
        <v>1.0000000000000001E+50</v>
      </c>
      <c r="N440" s="611">
        <v>1.0000000000000001E+50</v>
      </c>
      <c r="O440" s="610">
        <v>1.0000000000000001E+50</v>
      </c>
      <c r="P440" s="610">
        <v>1.0000000000000001E+50</v>
      </c>
      <c r="Q440" s="610">
        <v>1.0000000000000001E+50</v>
      </c>
      <c r="R440" s="610">
        <v>1.0000000000000001E+50</v>
      </c>
      <c r="S440" s="610">
        <v>1.0000000000000001E+50</v>
      </c>
      <c r="T440" s="610">
        <v>1.0000000000000001E+50</v>
      </c>
      <c r="U440" s="610">
        <v>1.0000000000000001E+50</v>
      </c>
      <c r="V440" s="610">
        <v>4.6511540464523E-2</v>
      </c>
      <c r="W440" s="610">
        <v>1.0000000000000001E+50</v>
      </c>
      <c r="X440" s="610">
        <v>1.0000000000000001E+50</v>
      </c>
      <c r="Y440" s="610">
        <v>1.0000000000000001E+50</v>
      </c>
      <c r="Z440" s="610">
        <v>1.0000000000000001E+50</v>
      </c>
      <c r="AA440" s="626">
        <v>1.0000000000000001E+50</v>
      </c>
      <c r="AB440" s="610">
        <v>21.40161841709941</v>
      </c>
      <c r="AC440" s="626">
        <v>5.7087855515214141E-4</v>
      </c>
      <c r="AD440" s="626">
        <v>8.9021369567871098E-4</v>
      </c>
      <c r="AE440" s="620">
        <v>1.4172496055336393E-3</v>
      </c>
      <c r="AF440" s="627">
        <v>1.9087764922398293E-2</v>
      </c>
      <c r="AG440" s="601">
        <f>Decap_Selection!$E$23</f>
        <v>0.08</v>
      </c>
      <c r="AH440" s="602"/>
      <c r="AI440" s="602"/>
      <c r="AJ440" s="602"/>
    </row>
    <row r="441" spans="1:36" s="22" customFormat="1">
      <c r="A441" s="597">
        <f t="shared" si="6"/>
        <v>2981737.3937775395</v>
      </c>
      <c r="B441" s="607">
        <v>0.18734522933972092</v>
      </c>
      <c r="C441" s="606">
        <v>1.0000000000000001E+50</v>
      </c>
      <c r="D441" s="607">
        <v>1.2008781734319003</v>
      </c>
      <c r="E441" s="610">
        <v>1.0000000000000001E+50</v>
      </c>
      <c r="F441" s="611">
        <v>1.0000000000000001E+50</v>
      </c>
      <c r="G441" s="610">
        <v>1.0000000000000001E+50</v>
      </c>
      <c r="H441" s="610">
        <v>1.0000000000000001E+50</v>
      </c>
      <c r="I441" s="610">
        <v>0.25477006965942978</v>
      </c>
      <c r="J441" s="610">
        <v>1.0000000000000001E+50</v>
      </c>
      <c r="K441" s="610">
        <v>1.0000000000000001E+50</v>
      </c>
      <c r="L441" s="611">
        <v>1.6320008416176056E-2</v>
      </c>
      <c r="M441" s="610">
        <v>1.0000000000000001E+50</v>
      </c>
      <c r="N441" s="611">
        <v>1.0000000000000001E+50</v>
      </c>
      <c r="O441" s="610">
        <v>1.0000000000000001E+50</v>
      </c>
      <c r="P441" s="610">
        <v>1.0000000000000001E+50</v>
      </c>
      <c r="Q441" s="610">
        <v>1.0000000000000001E+50</v>
      </c>
      <c r="R441" s="610">
        <v>1.0000000000000001E+50</v>
      </c>
      <c r="S441" s="610">
        <v>1.0000000000000001E+50</v>
      </c>
      <c r="T441" s="610">
        <v>1.0000000000000001E+50</v>
      </c>
      <c r="U441" s="610">
        <v>1.0000000000000001E+50</v>
      </c>
      <c r="V441" s="610">
        <v>4.7065311960060509E-2</v>
      </c>
      <c r="W441" s="610">
        <v>1.0000000000000001E+50</v>
      </c>
      <c r="X441" s="610">
        <v>1.0000000000000001E+50</v>
      </c>
      <c r="Y441" s="610">
        <v>1.0000000000000001E+50</v>
      </c>
      <c r="Z441" s="610">
        <v>1.0000000000000001E+50</v>
      </c>
      <c r="AA441" s="626">
        <v>1.0000000000000001E+50</v>
      </c>
      <c r="AB441" s="610">
        <v>20.981978846592028</v>
      </c>
      <c r="AC441" s="626">
        <v>5.7355799937913287E-4</v>
      </c>
      <c r="AD441" s="626">
        <v>8.9021369567871098E-4</v>
      </c>
      <c r="AE441" s="620">
        <v>1.4183310256440326E-3</v>
      </c>
      <c r="AF441" s="627">
        <v>1.8239190842704929E-2</v>
      </c>
      <c r="AG441" s="601">
        <f>Decap_Selection!$E$23</f>
        <v>0.08</v>
      </c>
      <c r="AH441" s="602"/>
      <c r="AI441" s="602"/>
      <c r="AJ441" s="602"/>
    </row>
    <row r="442" spans="1:36" s="22" customFormat="1">
      <c r="A442" s="597">
        <f t="shared" si="6"/>
        <v>3041372.1416530902</v>
      </c>
      <c r="B442" s="607">
        <v>0.191092028218315</v>
      </c>
      <c r="C442" s="606">
        <v>1.0000000000000001E+50</v>
      </c>
      <c r="D442" s="607">
        <v>1.1768460965459306</v>
      </c>
      <c r="E442" s="610">
        <v>1.0000000000000001E+50</v>
      </c>
      <c r="F442" s="611">
        <v>1.0000000000000001E+50</v>
      </c>
      <c r="G442" s="610">
        <v>1.0000000000000001E+50</v>
      </c>
      <c r="H442" s="610">
        <v>1.0000000000000001E+50</v>
      </c>
      <c r="I442" s="610">
        <v>0.24929578674946484</v>
      </c>
      <c r="J442" s="610">
        <v>1.0000000000000001E+50</v>
      </c>
      <c r="K442" s="610">
        <v>1.0000000000000001E+50</v>
      </c>
      <c r="L442" s="611">
        <v>1.5660716594739811E-2</v>
      </c>
      <c r="M442" s="610">
        <v>1.0000000000000001E+50</v>
      </c>
      <c r="N442" s="611">
        <v>1.0000000000000001E+50</v>
      </c>
      <c r="O442" s="610">
        <v>1.0000000000000001E+50</v>
      </c>
      <c r="P442" s="610">
        <v>1.0000000000000001E+50</v>
      </c>
      <c r="Q442" s="610">
        <v>1.0000000000000001E+50</v>
      </c>
      <c r="R442" s="610">
        <v>1.0000000000000001E+50</v>
      </c>
      <c r="S442" s="610">
        <v>1.0000000000000001E+50</v>
      </c>
      <c r="T442" s="610">
        <v>1.0000000000000001E+50</v>
      </c>
      <c r="U442" s="610">
        <v>1.0000000000000001E+50</v>
      </c>
      <c r="V442" s="610">
        <v>4.7634625507459359E-2</v>
      </c>
      <c r="W442" s="610">
        <v>1.0000000000000001E+50</v>
      </c>
      <c r="X442" s="610">
        <v>1.0000000000000001E+50</v>
      </c>
      <c r="Y442" s="610">
        <v>1.0000000000000001E+50</v>
      </c>
      <c r="Z442" s="610">
        <v>1.0000000000000001E+50</v>
      </c>
      <c r="AA442" s="626">
        <v>1.0000000000000001E+50</v>
      </c>
      <c r="AB442" s="610">
        <v>20.570567503083311</v>
      </c>
      <c r="AC442" s="626">
        <v>5.7633247115647216E-4</v>
      </c>
      <c r="AD442" s="626">
        <v>8.9021369567871098E-4</v>
      </c>
      <c r="AE442" s="620">
        <v>1.4194552606412031E-3</v>
      </c>
      <c r="AF442" s="627">
        <v>1.7416200440614652E-2</v>
      </c>
      <c r="AG442" s="601">
        <f>Decap_Selection!$E$23</f>
        <v>0.08</v>
      </c>
      <c r="AH442" s="602"/>
      <c r="AI442" s="602"/>
      <c r="AJ442" s="602"/>
    </row>
    <row r="443" spans="1:36" s="22" customFormat="1">
      <c r="A443" s="597">
        <f t="shared" si="6"/>
        <v>3102199.584486152</v>
      </c>
      <c r="B443" s="607">
        <v>0.19491376514713452</v>
      </c>
      <c r="C443" s="606">
        <v>1.0000000000000001E+50</v>
      </c>
      <c r="D443" s="607">
        <v>1.1532755453261121</v>
      </c>
      <c r="E443" s="610">
        <v>1.0000000000000001E+50</v>
      </c>
      <c r="F443" s="611">
        <v>1.0000000000000001E+50</v>
      </c>
      <c r="G443" s="610">
        <v>1.0000000000000001E+50</v>
      </c>
      <c r="H443" s="610">
        <v>1.0000000000000001E+50</v>
      </c>
      <c r="I443" s="610">
        <v>0.2439193759670234</v>
      </c>
      <c r="J443" s="610">
        <v>1.0000000000000001E+50</v>
      </c>
      <c r="K443" s="610">
        <v>1.0000000000000001E+50</v>
      </c>
      <c r="L443" s="611">
        <v>1.5017093920885393E-2</v>
      </c>
      <c r="M443" s="610">
        <v>1.0000000000000001E+50</v>
      </c>
      <c r="N443" s="611">
        <v>1.0000000000000001E+50</v>
      </c>
      <c r="O443" s="610">
        <v>1.0000000000000001E+50</v>
      </c>
      <c r="P443" s="610">
        <v>1.0000000000000001E+50</v>
      </c>
      <c r="Q443" s="610">
        <v>1.0000000000000001E+50</v>
      </c>
      <c r="R443" s="610">
        <v>1.0000000000000001E+50</v>
      </c>
      <c r="S443" s="610">
        <v>1.0000000000000001E+50</v>
      </c>
      <c r="T443" s="610">
        <v>1.0000000000000001E+50</v>
      </c>
      <c r="U443" s="610">
        <v>1.0000000000000001E+50</v>
      </c>
      <c r="V443" s="610">
        <v>4.8219807627176911E-2</v>
      </c>
      <c r="W443" s="610">
        <v>1.0000000000000001E+50</v>
      </c>
      <c r="X443" s="610">
        <v>1.0000000000000001E+50</v>
      </c>
      <c r="Y443" s="610">
        <v>1.0000000000000001E+50</v>
      </c>
      <c r="Z443" s="610">
        <v>1.0000000000000001E+50</v>
      </c>
      <c r="AA443" s="626">
        <v>1.0000000000000001E+50</v>
      </c>
      <c r="AB443" s="610">
        <v>20.167223048791485</v>
      </c>
      <c r="AC443" s="626">
        <v>5.7920492543539601E-4</v>
      </c>
      <c r="AD443" s="626">
        <v>8.9021369567871098E-4</v>
      </c>
      <c r="AE443" s="620">
        <v>1.4206239704092291E-3</v>
      </c>
      <c r="AF443" s="627">
        <v>1.662114959900745E-2</v>
      </c>
      <c r="AG443" s="601">
        <f>Decap_Selection!$E$23</f>
        <v>0.08</v>
      </c>
      <c r="AH443" s="602"/>
      <c r="AI443" s="602"/>
      <c r="AJ443" s="602"/>
    </row>
    <row r="444" spans="1:36" s="22" customFormat="1">
      <c r="A444" s="597">
        <f t="shared" si="6"/>
        <v>3164243.576175875</v>
      </c>
      <c r="B444" s="607">
        <v>0.19881193884654691</v>
      </c>
      <c r="C444" s="606">
        <v>1.0000000000000001E+50</v>
      </c>
      <c r="D444" s="607">
        <v>1.1301572775074114</v>
      </c>
      <c r="E444" s="610">
        <v>1.0000000000000001E+50</v>
      </c>
      <c r="F444" s="611">
        <v>1.0000000000000001E+50</v>
      </c>
      <c r="G444" s="610">
        <v>1.0000000000000001E+50</v>
      </c>
      <c r="H444" s="610">
        <v>1.0000000000000001E+50</v>
      </c>
      <c r="I444" s="610">
        <v>0.23863873628882395</v>
      </c>
      <c r="J444" s="610">
        <v>1.0000000000000001E+50</v>
      </c>
      <c r="K444" s="610">
        <v>1.0000000000000001E+50</v>
      </c>
      <c r="L444" s="611">
        <v>1.4390166639937755E-2</v>
      </c>
      <c r="M444" s="610">
        <v>1.0000000000000001E+50</v>
      </c>
      <c r="N444" s="611">
        <v>1.0000000000000001E+50</v>
      </c>
      <c r="O444" s="610">
        <v>1.0000000000000001E+50</v>
      </c>
      <c r="P444" s="610">
        <v>1.0000000000000001E+50</v>
      </c>
      <c r="Q444" s="610">
        <v>1.0000000000000001E+50</v>
      </c>
      <c r="R444" s="610">
        <v>1.0000000000000001E+50</v>
      </c>
      <c r="S444" s="610">
        <v>1.0000000000000001E+50</v>
      </c>
      <c r="T444" s="610">
        <v>1.0000000000000001E+50</v>
      </c>
      <c r="U444" s="610">
        <v>1.0000000000000001E+50</v>
      </c>
      <c r="V444" s="610">
        <v>4.8821188919816114E-2</v>
      </c>
      <c r="W444" s="610">
        <v>1.0000000000000001E+50</v>
      </c>
      <c r="X444" s="610">
        <v>1.0000000000000001E+50</v>
      </c>
      <c r="Y444" s="610">
        <v>1.0000000000000001E+50</v>
      </c>
      <c r="Z444" s="610">
        <v>1.0000000000000001E+50</v>
      </c>
      <c r="AA444" s="626">
        <v>1.0000000000000001E+50</v>
      </c>
      <c r="AB444" s="610">
        <v>19.771787309420759</v>
      </c>
      <c r="AC444" s="626">
        <v>5.8217838401372049E-4</v>
      </c>
      <c r="AD444" s="626">
        <v>8.9021369567871098E-4</v>
      </c>
      <c r="AE444" s="620">
        <v>1.4218388764081135E-3</v>
      </c>
      <c r="AF444" s="627">
        <v>1.5856193147876712E-2</v>
      </c>
      <c r="AG444" s="601">
        <f>Decap_Selection!$E$23</f>
        <v>0.08</v>
      </c>
      <c r="AH444" s="602"/>
      <c r="AI444" s="602"/>
      <c r="AJ444" s="602"/>
    </row>
    <row r="445" spans="1:36" s="22" customFormat="1">
      <c r="A445" s="597">
        <f t="shared" si="6"/>
        <v>3227528.4476993927</v>
      </c>
      <c r="B445" s="607">
        <v>0.20278807801212378</v>
      </c>
      <c r="C445" s="606">
        <v>1.0000000000000001E+50</v>
      </c>
      <c r="D445" s="607">
        <v>1.1074822282599752</v>
      </c>
      <c r="E445" s="610">
        <v>1.0000000000000001E+50</v>
      </c>
      <c r="F445" s="611">
        <v>1.0000000000000001E+50</v>
      </c>
      <c r="G445" s="610">
        <v>1.0000000000000001E+50</v>
      </c>
      <c r="H445" s="610">
        <v>1.0000000000000001E+50</v>
      </c>
      <c r="I445" s="610">
        <v>0.23345180477884339</v>
      </c>
      <c r="J445" s="610">
        <v>1.0000000000000001E+50</v>
      </c>
      <c r="K445" s="610">
        <v>1.0000000000000001E+50</v>
      </c>
      <c r="L445" s="611">
        <v>1.378116396258823E-2</v>
      </c>
      <c r="M445" s="610">
        <v>1.0000000000000001E+50</v>
      </c>
      <c r="N445" s="611">
        <v>1.0000000000000001E+50</v>
      </c>
      <c r="O445" s="610">
        <v>1.0000000000000001E+50</v>
      </c>
      <c r="P445" s="610">
        <v>1.0000000000000001E+50</v>
      </c>
      <c r="Q445" s="610">
        <v>1.0000000000000001E+50</v>
      </c>
      <c r="R445" s="610">
        <v>1.0000000000000001E+50</v>
      </c>
      <c r="S445" s="610">
        <v>1.0000000000000001E+50</v>
      </c>
      <c r="T445" s="610">
        <v>1.0000000000000001E+50</v>
      </c>
      <c r="U445" s="610">
        <v>1.0000000000000001E+50</v>
      </c>
      <c r="V445" s="610">
        <v>4.9439104148463232E-2</v>
      </c>
      <c r="W445" s="610">
        <v>1.0000000000000001E+50</v>
      </c>
      <c r="X445" s="610">
        <v>1.0000000000000001E+50</v>
      </c>
      <c r="Y445" s="610">
        <v>1.0000000000000001E+50</v>
      </c>
      <c r="Z445" s="610">
        <v>1.0000000000000001E+50</v>
      </c>
      <c r="AA445" s="626">
        <v>1.0000000000000001E+50</v>
      </c>
      <c r="AB445" s="610">
        <v>19.384105212132155</v>
      </c>
      <c r="AC445" s="626">
        <v>5.8525593573552522E-4</v>
      </c>
      <c r="AD445" s="626">
        <v>8.9021369567871098E-4</v>
      </c>
      <c r="AE445" s="620">
        <v>1.4231017637422578E-3</v>
      </c>
      <c r="AF445" s="627">
        <v>1.5123340153945074E-2</v>
      </c>
      <c r="AG445" s="601">
        <f>Decap_Selection!$E$23</f>
        <v>0.08</v>
      </c>
      <c r="AH445" s="602"/>
      <c r="AI445" s="602"/>
      <c r="AJ445" s="602"/>
    </row>
    <row r="446" spans="1:36" s="22" customFormat="1">
      <c r="A446" s="597">
        <f t="shared" si="6"/>
        <v>3292079.0166533808</v>
      </c>
      <c r="B446" s="607">
        <v>0.20684374191412905</v>
      </c>
      <c r="C446" s="606">
        <v>1.0000000000000001E+50</v>
      </c>
      <c r="D446" s="607">
        <v>1.0852415066387957</v>
      </c>
      <c r="E446" s="610">
        <v>1.0000000000000001E+50</v>
      </c>
      <c r="F446" s="611">
        <v>1.0000000000000001E+50</v>
      </c>
      <c r="G446" s="610">
        <v>1.0000000000000001E+50</v>
      </c>
      <c r="H446" s="610">
        <v>1.0000000000000001E+50</v>
      </c>
      <c r="I446" s="610">
        <v>0.22835655582093017</v>
      </c>
      <c r="J446" s="610">
        <v>1.0000000000000001E+50</v>
      </c>
      <c r="K446" s="610">
        <v>1.0000000000000001E+50</v>
      </c>
      <c r="L446" s="611">
        <v>1.319154835041076E-2</v>
      </c>
      <c r="M446" s="610">
        <v>1.0000000000000001E+50</v>
      </c>
      <c r="N446" s="611">
        <v>1.0000000000000001E+50</v>
      </c>
      <c r="O446" s="610">
        <v>1.0000000000000001E+50</v>
      </c>
      <c r="P446" s="610">
        <v>1.0000000000000001E+50</v>
      </c>
      <c r="Q446" s="610">
        <v>1.0000000000000001E+50</v>
      </c>
      <c r="R446" s="610">
        <v>1.0000000000000001E+50</v>
      </c>
      <c r="S446" s="610">
        <v>1.0000000000000001E+50</v>
      </c>
      <c r="T446" s="610">
        <v>1.0000000000000001E+50</v>
      </c>
      <c r="U446" s="610">
        <v>1.0000000000000001E+50</v>
      </c>
      <c r="V446" s="610">
        <v>5.0073892328557731E-2</v>
      </c>
      <c r="W446" s="610">
        <v>1.0000000000000001E+50</v>
      </c>
      <c r="X446" s="610">
        <v>1.0000000000000001E+50</v>
      </c>
      <c r="Y446" s="610">
        <v>1.0000000000000001E+50</v>
      </c>
      <c r="Z446" s="610">
        <v>1.0000000000000001E+50</v>
      </c>
      <c r="AA446" s="626">
        <v>1.0000000000000001E+50</v>
      </c>
      <c r="AB446" s="610">
        <v>19.004024724730659</v>
      </c>
      <c r="AC446" s="626">
        <v>5.8844073663397688E-4</v>
      </c>
      <c r="AD446" s="626">
        <v>8.9021369567871098E-4</v>
      </c>
      <c r="AE446" s="620">
        <v>1.424414483281814E-3</v>
      </c>
      <c r="AF446" s="627">
        <v>1.4424508322755193E-2</v>
      </c>
      <c r="AG446" s="601">
        <f>Decap_Selection!$E$23</f>
        <v>0.08</v>
      </c>
      <c r="AH446" s="602"/>
      <c r="AI446" s="602"/>
      <c r="AJ446" s="602"/>
    </row>
    <row r="447" spans="1:36" s="22" customFormat="1">
      <c r="A447" s="597">
        <f t="shared" si="6"/>
        <v>3357920.5969864484</v>
      </c>
      <c r="B447" s="607">
        <v>0.21098052100899739</v>
      </c>
      <c r="C447" s="606">
        <v>1.0000000000000001E+50</v>
      </c>
      <c r="D447" s="607">
        <v>1.0634263921018716</v>
      </c>
      <c r="E447" s="610">
        <v>1.0000000000000001E+50</v>
      </c>
      <c r="F447" s="611">
        <v>1.0000000000000001E+50</v>
      </c>
      <c r="G447" s="610">
        <v>1.0000000000000001E+50</v>
      </c>
      <c r="H447" s="610">
        <v>1.0000000000000001E+50</v>
      </c>
      <c r="I447" s="610">
        <v>0.22335100036971389</v>
      </c>
      <c r="J447" s="610">
        <v>1.0000000000000001E+50</v>
      </c>
      <c r="K447" s="610">
        <v>1.0000000000000001E+50</v>
      </c>
      <c r="L447" s="611">
        <v>1.2623048360620667E-2</v>
      </c>
      <c r="M447" s="610">
        <v>1.0000000000000001E+50</v>
      </c>
      <c r="N447" s="611">
        <v>1.0000000000000001E+50</v>
      </c>
      <c r="O447" s="610">
        <v>1.0000000000000001E+50</v>
      </c>
      <c r="P447" s="610">
        <v>1.0000000000000001E+50</v>
      </c>
      <c r="Q447" s="610">
        <v>1.0000000000000001E+50</v>
      </c>
      <c r="R447" s="610">
        <v>1.0000000000000001E+50</v>
      </c>
      <c r="S447" s="610">
        <v>1.0000000000000001E+50</v>
      </c>
      <c r="T447" s="610">
        <v>1.0000000000000001E+50</v>
      </c>
      <c r="U447" s="610">
        <v>1.0000000000000001E+50</v>
      </c>
      <c r="V447" s="610">
        <v>5.0725896825308488E-2</v>
      </c>
      <c r="W447" s="610">
        <v>1.0000000000000001E+50</v>
      </c>
      <c r="X447" s="610">
        <v>1.0000000000000001E+50</v>
      </c>
      <c r="Y447" s="610">
        <v>1.0000000000000001E+50</v>
      </c>
      <c r="Z447" s="610">
        <v>1.0000000000000001E+50</v>
      </c>
      <c r="AA447" s="626">
        <v>1.0000000000000001E+50</v>
      </c>
      <c r="AB447" s="610">
        <v>18.631396796044747</v>
      </c>
      <c r="AC447" s="626">
        <v>5.9173601001778059E-4</v>
      </c>
      <c r="AD447" s="626">
        <v>8.9021369567871098E-4</v>
      </c>
      <c r="AE447" s="620">
        <v>1.4257789538369623E-3</v>
      </c>
      <c r="AF447" s="627">
        <v>1.3761575197974317E-2</v>
      </c>
      <c r="AG447" s="601">
        <f>Decap_Selection!$E$23</f>
        <v>0.08</v>
      </c>
      <c r="AH447" s="602"/>
      <c r="AI447" s="602"/>
      <c r="AJ447" s="602"/>
    </row>
    <row r="448" spans="1:36" s="22" customFormat="1">
      <c r="A448" s="597">
        <f t="shared" si="6"/>
        <v>3425079.0089261774</v>
      </c>
      <c r="B448" s="607">
        <v>0.21520003756304318</v>
      </c>
      <c r="C448" s="606">
        <v>1.0000000000000001E+50</v>
      </c>
      <c r="D448" s="607">
        <v>1.0420283310955198</v>
      </c>
      <c r="E448" s="610">
        <v>1.0000000000000001E+50</v>
      </c>
      <c r="F448" s="611">
        <v>1.0000000000000001E+50</v>
      </c>
      <c r="G448" s="610">
        <v>1.0000000000000001E+50</v>
      </c>
      <c r="H448" s="610">
        <v>1.0000000000000001E+50</v>
      </c>
      <c r="I448" s="610">
        <v>0.21843318521988561</v>
      </c>
      <c r="J448" s="610">
        <v>1.0000000000000001E+50</v>
      </c>
      <c r="K448" s="610">
        <v>1.0000000000000001E+50</v>
      </c>
      <c r="L448" s="611">
        <v>1.2077692803719748E-2</v>
      </c>
      <c r="M448" s="610">
        <v>1.0000000000000001E+50</v>
      </c>
      <c r="N448" s="611">
        <v>1.0000000000000001E+50</v>
      </c>
      <c r="O448" s="610">
        <v>1.0000000000000001E+50</v>
      </c>
      <c r="P448" s="610">
        <v>1.0000000000000001E+50</v>
      </c>
      <c r="Q448" s="610">
        <v>1.0000000000000001E+50</v>
      </c>
      <c r="R448" s="610">
        <v>1.0000000000000001E+50</v>
      </c>
      <c r="S448" s="610">
        <v>1.0000000000000001E+50</v>
      </c>
      <c r="T448" s="610">
        <v>1.0000000000000001E+50</v>
      </c>
      <c r="U448" s="610">
        <v>1.0000000000000001E+50</v>
      </c>
      <c r="V448" s="610">
        <v>5.1395465458643048E-2</v>
      </c>
      <c r="W448" s="610">
        <v>1.0000000000000001E+50</v>
      </c>
      <c r="X448" s="610">
        <v>1.0000000000000001E+50</v>
      </c>
      <c r="Y448" s="610">
        <v>1.0000000000000001E+50</v>
      </c>
      <c r="Z448" s="610">
        <v>1.0000000000000001E+50</v>
      </c>
      <c r="AA448" s="626">
        <v>1.0000000000000001E+50</v>
      </c>
      <c r="AB448" s="610">
        <v>18.266075297474934</v>
      </c>
      <c r="AC448" s="626">
        <v>5.9514504650215656E-4</v>
      </c>
      <c r="AD448" s="626">
        <v>8.9021369567871098E-4</v>
      </c>
      <c r="AE448" s="620">
        <v>1.4271971643850451E-3</v>
      </c>
      <c r="AF448" s="627">
        <v>1.3136423608963575E-2</v>
      </c>
      <c r="AG448" s="601">
        <f>Decap_Selection!$E$23</f>
        <v>0.08</v>
      </c>
      <c r="AH448" s="602"/>
      <c r="AI448" s="602"/>
      <c r="AJ448" s="602"/>
    </row>
    <row r="449" spans="1:36" s="22" customFormat="1">
      <c r="A449" s="597">
        <f t="shared" si="6"/>
        <v>3493580.5891047008</v>
      </c>
      <c r="B449" s="607">
        <v>0.21950394628864292</v>
      </c>
      <c r="C449" s="606">
        <v>1.0000000000000001E+50</v>
      </c>
      <c r="D449" s="607">
        <v>1.021038933705521</v>
      </c>
      <c r="E449" s="610">
        <v>1.0000000000000001E+50</v>
      </c>
      <c r="F449" s="611">
        <v>1.0000000000000001E+50</v>
      </c>
      <c r="G449" s="610">
        <v>1.0000000000000001E+50</v>
      </c>
      <c r="H449" s="610">
        <v>1.0000000000000001E+50</v>
      </c>
      <c r="I449" s="610">
        <v>0.21360119229397115</v>
      </c>
      <c r="J449" s="610">
        <v>1.0000000000000001E+50</v>
      </c>
      <c r="K449" s="610">
        <v>1.0000000000000001E+50</v>
      </c>
      <c r="L449" s="611">
        <v>1.1557843914866675E-2</v>
      </c>
      <c r="M449" s="610">
        <v>1.0000000000000001E+50</v>
      </c>
      <c r="N449" s="611">
        <v>1.0000000000000001E+50</v>
      </c>
      <c r="O449" s="610">
        <v>1.0000000000000001E+50</v>
      </c>
      <c r="P449" s="610">
        <v>1.0000000000000001E+50</v>
      </c>
      <c r="Q449" s="610">
        <v>1.0000000000000001E+50</v>
      </c>
      <c r="R449" s="610">
        <v>1.0000000000000001E+50</v>
      </c>
      <c r="S449" s="610">
        <v>1.0000000000000001E+50</v>
      </c>
      <c r="T449" s="610">
        <v>1.0000000000000001E+50</v>
      </c>
      <c r="U449" s="610">
        <v>1.0000000000000001E+50</v>
      </c>
      <c r="V449" s="610">
        <v>5.2082950615650707E-2</v>
      </c>
      <c r="W449" s="610">
        <v>1.0000000000000001E+50</v>
      </c>
      <c r="X449" s="610">
        <v>1.0000000000000001E+50</v>
      </c>
      <c r="Y449" s="610">
        <v>1.0000000000000001E+50</v>
      </c>
      <c r="Z449" s="610">
        <v>1.0000000000000001E+50</v>
      </c>
      <c r="AA449" s="626">
        <v>1.0000000000000001E+50</v>
      </c>
      <c r="AB449" s="610">
        <v>17.90791696568844</v>
      </c>
      <c r="AC449" s="626">
        <v>5.9867120398566587E-4</v>
      </c>
      <c r="AD449" s="626">
        <v>8.9021369567871098E-4</v>
      </c>
      <c r="AE449" s="620">
        <v>1.4286711763503547E-3</v>
      </c>
      <c r="AF449" s="627">
        <v>1.255097839813772E-2</v>
      </c>
      <c r="AG449" s="601">
        <f>Decap_Selection!$E$23</f>
        <v>0.08</v>
      </c>
      <c r="AH449" s="602"/>
      <c r="AI449" s="602"/>
      <c r="AJ449" s="602"/>
    </row>
    <row r="450" spans="1:36" s="22" customFormat="1">
      <c r="A450" s="597">
        <f t="shared" si="6"/>
        <v>3563452.2008867948</v>
      </c>
      <c r="B450" s="607">
        <v>0.22389393499314234</v>
      </c>
      <c r="C450" s="606">
        <v>1.0000000000000001E+50</v>
      </c>
      <c r="D450" s="607">
        <v>1.0004499703728182</v>
      </c>
      <c r="E450" s="610">
        <v>1.0000000000000001E+50</v>
      </c>
      <c r="F450" s="611">
        <v>1.0000000000000001E+50</v>
      </c>
      <c r="G450" s="610">
        <v>1.0000000000000001E+50</v>
      </c>
      <c r="H450" s="610">
        <v>1.0000000000000001E+50</v>
      </c>
      <c r="I450" s="610">
        <v>0.20885313794877364</v>
      </c>
      <c r="J450" s="610">
        <v>1.0000000000000001E+50</v>
      </c>
      <c r="K450" s="610">
        <v>1.0000000000000001E+50</v>
      </c>
      <c r="L450" s="611">
        <v>1.1066225731603306E-2</v>
      </c>
      <c r="M450" s="610">
        <v>1.0000000000000001E+50</v>
      </c>
      <c r="N450" s="611">
        <v>1.0000000000000001E+50</v>
      </c>
      <c r="O450" s="610">
        <v>1.0000000000000001E+50</v>
      </c>
      <c r="P450" s="610">
        <v>1.0000000000000001E+50</v>
      </c>
      <c r="Q450" s="610">
        <v>1.0000000000000001E+50</v>
      </c>
      <c r="R450" s="610">
        <v>1.0000000000000001E+50</v>
      </c>
      <c r="S450" s="610">
        <v>1.0000000000000001E+50</v>
      </c>
      <c r="T450" s="610">
        <v>1.0000000000000001E+50</v>
      </c>
      <c r="U450" s="610">
        <v>1.0000000000000001E+50</v>
      </c>
      <c r="V450" s="610">
        <v>5.278870937045553E-2</v>
      </c>
      <c r="W450" s="610">
        <v>1.0000000000000001E+50</v>
      </c>
      <c r="X450" s="610">
        <v>1.0000000000000001E+50</v>
      </c>
      <c r="Y450" s="610">
        <v>1.0000000000000001E+50</v>
      </c>
      <c r="Z450" s="610">
        <v>1.0000000000000001E+50</v>
      </c>
      <c r="AA450" s="626">
        <v>1.0000000000000001E+50</v>
      </c>
      <c r="AB450" s="610">
        <v>17.556781346437514</v>
      </c>
      <c r="AC450" s="626">
        <v>6.0231790757465052E-4</v>
      </c>
      <c r="AD450" s="626">
        <v>8.9021369567871098E-4</v>
      </c>
      <c r="AE450" s="620">
        <v>1.4302031259362303E-3</v>
      </c>
      <c r="AF450" s="627">
        <v>1.2007230908414494E-2</v>
      </c>
      <c r="AG450" s="601">
        <f>Decap_Selection!$E$23</f>
        <v>0.08</v>
      </c>
      <c r="AH450" s="602"/>
      <c r="AI450" s="602"/>
      <c r="AJ450" s="602"/>
    </row>
    <row r="451" spans="1:36" s="22" customFormat="1">
      <c r="A451" s="597">
        <f t="shared" si="6"/>
        <v>3634721.2449045307</v>
      </c>
      <c r="B451" s="607">
        <v>0.22837172524074137</v>
      </c>
      <c r="C451" s="606">
        <v>1.0000000000000001E+50</v>
      </c>
      <c r="D451" s="607">
        <v>0.98025336867249446</v>
      </c>
      <c r="E451" s="610">
        <v>1.0000000000000001E+50</v>
      </c>
      <c r="F451" s="611">
        <v>1.0000000000000001E+50</v>
      </c>
      <c r="G451" s="610">
        <v>1.0000000000000001E+50</v>
      </c>
      <c r="H451" s="610">
        <v>1.0000000000000001E+50</v>
      </c>
      <c r="I451" s="610">
        <v>0.20418717230072569</v>
      </c>
      <c r="J451" s="610">
        <v>1.0000000000000001E+50</v>
      </c>
      <c r="K451" s="610">
        <v>1.0000000000000001E+50</v>
      </c>
      <c r="L451" s="611">
        <v>1.0605941862438E-2</v>
      </c>
      <c r="M451" s="610">
        <v>1.0000000000000001E+50</v>
      </c>
      <c r="N451" s="611">
        <v>1.0000000000000001E+50</v>
      </c>
      <c r="O451" s="610">
        <v>1.0000000000000001E+50</v>
      </c>
      <c r="P451" s="610">
        <v>1.0000000000000001E+50</v>
      </c>
      <c r="Q451" s="610">
        <v>1.0000000000000001E+50</v>
      </c>
      <c r="R451" s="610">
        <v>1.0000000000000001E+50</v>
      </c>
      <c r="S451" s="610">
        <v>1.0000000000000001E+50</v>
      </c>
      <c r="T451" s="610">
        <v>1.0000000000000001E+50</v>
      </c>
      <c r="U451" s="610">
        <v>1.0000000000000001E+50</v>
      </c>
      <c r="V451" s="610">
        <v>5.3513103611433729E-2</v>
      </c>
      <c r="W451" s="610">
        <v>1.0000000000000001E+50</v>
      </c>
      <c r="X451" s="610">
        <v>1.0000000000000001E+50</v>
      </c>
      <c r="Y451" s="610">
        <v>1.0000000000000001E+50</v>
      </c>
      <c r="Z451" s="610">
        <v>1.0000000000000001E+50</v>
      </c>
      <c r="AA451" s="626">
        <v>1.0000000000000001E+50</v>
      </c>
      <c r="AB451" s="610">
        <v>17.212530739479305</v>
      </c>
      <c r="AC451" s="626">
        <v>6.0608864945750596E-4</v>
      </c>
      <c r="AD451" s="626">
        <v>8.9021369567871098E-4</v>
      </c>
      <c r="AE451" s="620">
        <v>1.4317952265089737E-3</v>
      </c>
      <c r="AF451" s="627">
        <v>1.1507247161231506E-2</v>
      </c>
      <c r="AG451" s="601">
        <f>Decap_Selection!$E$23</f>
        <v>0.08</v>
      </c>
      <c r="AH451" s="602"/>
      <c r="AI451" s="602"/>
      <c r="AJ451" s="602"/>
    </row>
    <row r="452" spans="1:36" s="22" customFormat="1">
      <c r="A452" s="597">
        <f t="shared" si="6"/>
        <v>3707415.6698026215</v>
      </c>
      <c r="B452" s="607">
        <v>0.2329390730276176</v>
      </c>
      <c r="C452" s="606">
        <v>1.0000000000000001E+50</v>
      </c>
      <c r="D452" s="607">
        <v>0.96044121015481265</v>
      </c>
      <c r="E452" s="610">
        <v>1.0000000000000001E+50</v>
      </c>
      <c r="F452" s="611">
        <v>1.0000000000000001E+50</v>
      </c>
      <c r="G452" s="610">
        <v>1.0000000000000001E+50</v>
      </c>
      <c r="H452" s="610">
        <v>1.0000000000000001E+50</v>
      </c>
      <c r="I452" s="610">
        <v>0.19960147857045574</v>
      </c>
      <c r="J452" s="610">
        <v>1.0000000000000001E+50</v>
      </c>
      <c r="K452" s="610">
        <v>1.0000000000000001E+50</v>
      </c>
      <c r="L452" s="611">
        <v>1.0180474417220141E-2</v>
      </c>
      <c r="M452" s="610">
        <v>1.0000000000000001E+50</v>
      </c>
      <c r="N452" s="611">
        <v>1.0000000000000001E+50</v>
      </c>
      <c r="O452" s="610">
        <v>1.0000000000000001E+50</v>
      </c>
      <c r="P452" s="610">
        <v>1.0000000000000001E+50</v>
      </c>
      <c r="Q452" s="610">
        <v>1.0000000000000001E+50</v>
      </c>
      <c r="R452" s="610">
        <v>1.0000000000000001E+50</v>
      </c>
      <c r="S452" s="610">
        <v>1.0000000000000001E+50</v>
      </c>
      <c r="T452" s="610">
        <v>1.0000000000000001E+50</v>
      </c>
      <c r="U452" s="610">
        <v>1.0000000000000001E+50</v>
      </c>
      <c r="V452" s="610">
        <v>5.4256500175668194E-2</v>
      </c>
      <c r="W452" s="610">
        <v>1.0000000000000001E+50</v>
      </c>
      <c r="X452" s="610">
        <v>1.0000000000000001E+50</v>
      </c>
      <c r="Y452" s="610">
        <v>1.0000000000000001E+50</v>
      </c>
      <c r="Z452" s="610">
        <v>1.0000000000000001E+50</v>
      </c>
      <c r="AA452" s="626">
        <v>1.0000000000000001E+50</v>
      </c>
      <c r="AB452" s="610">
        <v>16.875030144575792</v>
      </c>
      <c r="AC452" s="626">
        <v>6.0998698873145887E-4</v>
      </c>
      <c r="AD452" s="626">
        <v>8.9021369567871098E-4</v>
      </c>
      <c r="AE452" s="620">
        <v>1.4334497710329205E-3</v>
      </c>
      <c r="AF452" s="627">
        <v>1.1053155348986604E-2</v>
      </c>
      <c r="AG452" s="601">
        <f>Decap_Selection!$E$23</f>
        <v>0.08</v>
      </c>
      <c r="AH452" s="602"/>
      <c r="AI452" s="602"/>
      <c r="AJ452" s="602"/>
    </row>
    <row r="453" spans="1:36" s="22" customFormat="1">
      <c r="A453" s="597">
        <f t="shared" si="6"/>
        <v>3781563.9831986739</v>
      </c>
      <c r="B453" s="607">
        <v>0.237597769470552</v>
      </c>
      <c r="C453" s="606">
        <v>1.0000000000000001E+50</v>
      </c>
      <c r="D453" s="607">
        <v>0.94100572724709364</v>
      </c>
      <c r="E453" s="610">
        <v>1.0000000000000001E+50</v>
      </c>
      <c r="F453" s="611">
        <v>1.0000000000000001E+50</v>
      </c>
      <c r="G453" s="610">
        <v>1.0000000000000001E+50</v>
      </c>
      <c r="H453" s="610">
        <v>1.0000000000000001E+50</v>
      </c>
      <c r="I453" s="610">
        <v>0.19509427244695368</v>
      </c>
      <c r="J453" s="610">
        <v>1.0000000000000001E+50</v>
      </c>
      <c r="K453" s="610">
        <v>1.0000000000000001E+50</v>
      </c>
      <c r="L453" s="611">
        <v>9.7936534266357244E-3</v>
      </c>
      <c r="M453" s="610">
        <v>1.0000000000000001E+50</v>
      </c>
      <c r="N453" s="611">
        <v>1.0000000000000001E+50</v>
      </c>
      <c r="O453" s="610">
        <v>1.0000000000000001E+50</v>
      </c>
      <c r="P453" s="610">
        <v>1.0000000000000001E+50</v>
      </c>
      <c r="Q453" s="610">
        <v>1.0000000000000001E+50</v>
      </c>
      <c r="R453" s="610">
        <v>1.0000000000000001E+50</v>
      </c>
      <c r="S453" s="610">
        <v>1.0000000000000001E+50</v>
      </c>
      <c r="T453" s="610">
        <v>1.0000000000000001E+50</v>
      </c>
      <c r="U453" s="610">
        <v>1.0000000000000001E+50</v>
      </c>
      <c r="V453" s="610">
        <v>5.5019270990516116E-2</v>
      </c>
      <c r="W453" s="610">
        <v>1.0000000000000001E+50</v>
      </c>
      <c r="X453" s="610">
        <v>1.0000000000000001E+50</v>
      </c>
      <c r="Y453" s="610">
        <v>1.0000000000000001E+50</v>
      </c>
      <c r="Z453" s="610">
        <v>1.0000000000000001E+50</v>
      </c>
      <c r="AA453" s="626">
        <v>1.0000000000000001E+50</v>
      </c>
      <c r="AB453" s="610">
        <v>16.544147208552509</v>
      </c>
      <c r="AC453" s="626">
        <v>6.1401655118498925E-4</v>
      </c>
      <c r="AD453" s="626">
        <v>8.9021369567871098E-4</v>
      </c>
      <c r="AE453" s="620">
        <v>1.4351691345558433E-3</v>
      </c>
      <c r="AF453" s="627">
        <v>1.0647108566869234E-2</v>
      </c>
      <c r="AG453" s="601">
        <f>Decap_Selection!$E$23</f>
        <v>0.08</v>
      </c>
      <c r="AH453" s="602"/>
      <c r="AI453" s="602"/>
      <c r="AJ453" s="602"/>
    </row>
    <row r="454" spans="1:36" s="22" customFormat="1">
      <c r="A454" s="597">
        <f t="shared" si="6"/>
        <v>3857195.2628626474</v>
      </c>
      <c r="B454" s="607">
        <v>0.24234964150932797</v>
      </c>
      <c r="C454" s="606">
        <v>1.0000000000000001E+50</v>
      </c>
      <c r="D454" s="607">
        <v>0.92193930021526527</v>
      </c>
      <c r="E454" s="610">
        <v>1.0000000000000001E+50</v>
      </c>
      <c r="F454" s="611">
        <v>1.0000000000000001E+50</v>
      </c>
      <c r="G454" s="610">
        <v>1.0000000000000001E+50</v>
      </c>
      <c r="H454" s="610">
        <v>1.0000000000000001E+50</v>
      </c>
      <c r="I454" s="610">
        <v>0.19066380147180395</v>
      </c>
      <c r="J454" s="610">
        <v>1.0000000000000001E+50</v>
      </c>
      <c r="K454" s="610">
        <v>1.0000000000000001E+50</v>
      </c>
      <c r="L454" s="611">
        <v>9.4495844344341055E-3</v>
      </c>
      <c r="M454" s="610">
        <v>1.0000000000000001E+50</v>
      </c>
      <c r="N454" s="611">
        <v>1.0000000000000001E+50</v>
      </c>
      <c r="O454" s="610">
        <v>1.0000000000000001E+50</v>
      </c>
      <c r="P454" s="610">
        <v>1.0000000000000001E+50</v>
      </c>
      <c r="Q454" s="610">
        <v>1.0000000000000001E+50</v>
      </c>
      <c r="R454" s="610">
        <v>1.0000000000000001E+50</v>
      </c>
      <c r="S454" s="610">
        <v>1.0000000000000001E+50</v>
      </c>
      <c r="T454" s="610">
        <v>1.0000000000000001E+50</v>
      </c>
      <c r="U454" s="610">
        <v>1.0000000000000001E+50</v>
      </c>
      <c r="V454" s="610">
        <v>5.5801793222148288E-2</v>
      </c>
      <c r="W454" s="610">
        <v>1.0000000000000001E+50</v>
      </c>
      <c r="X454" s="610">
        <v>1.0000000000000001E+50</v>
      </c>
      <c r="Y454" s="610">
        <v>1.0000000000000001E+50</v>
      </c>
      <c r="Z454" s="610">
        <v>1.0000000000000001E+50</v>
      </c>
      <c r="AA454" s="626">
        <v>1.0000000000000001E+50</v>
      </c>
      <c r="AB454" s="610">
        <v>16.219752173395328</v>
      </c>
      <c r="AC454" s="626">
        <v>6.1818102903949139E-4</v>
      </c>
      <c r="AD454" s="626">
        <v>8.9021369567871098E-4</v>
      </c>
      <c r="AE454" s="620">
        <v>1.4369557767436633E-3</v>
      </c>
      <c r="AF454" s="627">
        <v>1.0291220070901623E-2</v>
      </c>
      <c r="AG454" s="601">
        <f>Decap_Selection!$E$23</f>
        <v>0.08</v>
      </c>
      <c r="AH454" s="602"/>
      <c r="AI454" s="602"/>
      <c r="AJ454" s="602"/>
    </row>
    <row r="455" spans="1:36" s="22" customFormat="1">
      <c r="A455" s="597">
        <f t="shared" si="6"/>
        <v>3934339.1681199004</v>
      </c>
      <c r="B455" s="607">
        <v>0.24719655262317811</v>
      </c>
      <c r="C455" s="606">
        <v>1.0000000000000001E+50</v>
      </c>
      <c r="D455" s="607">
        <v>0.90323445418392212</v>
      </c>
      <c r="E455" s="610">
        <v>1.0000000000000001E+50</v>
      </c>
      <c r="F455" s="611">
        <v>1.0000000000000001E+50</v>
      </c>
      <c r="G455" s="610">
        <v>1.0000000000000001E+50</v>
      </c>
      <c r="H455" s="610">
        <v>1.0000000000000001E+50</v>
      </c>
      <c r="I455" s="610">
        <v>0.1863083444440547</v>
      </c>
      <c r="J455" s="610">
        <v>1.0000000000000001E+50</v>
      </c>
      <c r="K455" s="610">
        <v>1.0000000000000001E+50</v>
      </c>
      <c r="L455" s="611">
        <v>9.1525224984234654E-3</v>
      </c>
      <c r="M455" s="610">
        <v>1.0000000000000001E+50</v>
      </c>
      <c r="N455" s="611">
        <v>1.0000000000000001E+50</v>
      </c>
      <c r="O455" s="610">
        <v>1.0000000000000001E+50</v>
      </c>
      <c r="P455" s="610">
        <v>1.0000000000000001E+50</v>
      </c>
      <c r="Q455" s="610">
        <v>1.0000000000000001E+50</v>
      </c>
      <c r="R455" s="610">
        <v>1.0000000000000001E+50</v>
      </c>
      <c r="S455" s="610">
        <v>1.0000000000000001E+50</v>
      </c>
      <c r="T455" s="610">
        <v>1.0000000000000001E+50</v>
      </c>
      <c r="U455" s="610">
        <v>1.0000000000000001E+50</v>
      </c>
      <c r="V455" s="610">
        <v>5.6604449430905306E-2</v>
      </c>
      <c r="W455" s="610">
        <v>1.0000000000000001E+50</v>
      </c>
      <c r="X455" s="610">
        <v>1.0000000000000001E+50</v>
      </c>
      <c r="Y455" s="610">
        <v>1.0000000000000001E+50</v>
      </c>
      <c r="Z455" s="610">
        <v>1.0000000000000001E+50</v>
      </c>
      <c r="AA455" s="626">
        <v>1.0000000000000001E+50</v>
      </c>
      <c r="AB455" s="610">
        <v>15.901717825364965</v>
      </c>
      <c r="AC455" s="626">
        <v>6.2248418065422614E-4</v>
      </c>
      <c r="AD455" s="626">
        <v>8.9021369567871098E-4</v>
      </c>
      <c r="AE455" s="620">
        <v>1.4388122444632665E-3</v>
      </c>
      <c r="AF455" s="627">
        <v>9.9874711885965216E-3</v>
      </c>
      <c r="AG455" s="601">
        <f>Decap_Selection!$E$23</f>
        <v>0.08</v>
      </c>
      <c r="AH455" s="602"/>
      <c r="AI455" s="602"/>
      <c r="AJ455" s="602"/>
    </row>
    <row r="456" spans="1:36" s="22" customFormat="1">
      <c r="A456" s="597">
        <f t="shared" si="6"/>
        <v>4013025.9514822983</v>
      </c>
      <c r="B456" s="607">
        <v>0.25214040356156037</v>
      </c>
      <c r="C456" s="606">
        <v>1.0000000000000001E+50</v>
      </c>
      <c r="D456" s="607">
        <v>0.88488385621376731</v>
      </c>
      <c r="E456" s="610">
        <v>1.0000000000000001E+50</v>
      </c>
      <c r="F456" s="611">
        <v>1.0000000000000001E+50</v>
      </c>
      <c r="G456" s="610">
        <v>1.0000000000000001E+50</v>
      </c>
      <c r="H456" s="610">
        <v>1.0000000000000001E+50</v>
      </c>
      <c r="I456" s="610">
        <v>0.18202621084639853</v>
      </c>
      <c r="J456" s="610">
        <v>1.0000000000000001E+50</v>
      </c>
      <c r="K456" s="610">
        <v>1.0000000000000001E+50</v>
      </c>
      <c r="L456" s="611">
        <v>8.9066853931498401E-3</v>
      </c>
      <c r="M456" s="610">
        <v>1.0000000000000001E+50</v>
      </c>
      <c r="N456" s="611">
        <v>1.0000000000000001E+50</v>
      </c>
      <c r="O456" s="610">
        <v>1.0000000000000001E+50</v>
      </c>
      <c r="P456" s="610">
        <v>1.0000000000000001E+50</v>
      </c>
      <c r="Q456" s="610">
        <v>1.0000000000000001E+50</v>
      </c>
      <c r="R456" s="610">
        <v>1.0000000000000001E+50</v>
      </c>
      <c r="S456" s="610">
        <v>1.0000000000000001E+50</v>
      </c>
      <c r="T456" s="610">
        <v>1.0000000000000001E+50</v>
      </c>
      <c r="U456" s="610">
        <v>1.0000000000000001E+50</v>
      </c>
      <c r="V456" s="610">
        <v>5.7427627733304516E-2</v>
      </c>
      <c r="W456" s="610">
        <v>1.0000000000000001E+50</v>
      </c>
      <c r="X456" s="610">
        <v>1.0000000000000001E+50</v>
      </c>
      <c r="Y456" s="610">
        <v>1.0000000000000001E+50</v>
      </c>
      <c r="Z456" s="610">
        <v>1.0000000000000001E+50</v>
      </c>
      <c r="AA456" s="626">
        <v>1.0000000000000001E+50</v>
      </c>
      <c r="AB456" s="610">
        <v>15.589919445109253</v>
      </c>
      <c r="AC456" s="626">
        <v>6.2692983019905796E-4</v>
      </c>
      <c r="AD456" s="626">
        <v>8.9021369567871098E-4</v>
      </c>
      <c r="AE456" s="620">
        <v>1.4407411744120037E-3</v>
      </c>
      <c r="AF456" s="627">
        <v>9.7375964675129132E-3</v>
      </c>
      <c r="AG456" s="601">
        <f>Decap_Selection!$E$23</f>
        <v>0.08</v>
      </c>
      <c r="AH456" s="602"/>
      <c r="AI456" s="602"/>
      <c r="AJ456" s="602"/>
    </row>
    <row r="457" spans="1:36" s="22" customFormat="1">
      <c r="A457" s="597">
        <f t="shared" si="6"/>
        <v>4093286.4705119445</v>
      </c>
      <c r="B457" s="607">
        <v>0.25718313308955015</v>
      </c>
      <c r="C457" s="606">
        <v>1.0000000000000001E+50</v>
      </c>
      <c r="D457" s="607">
        <v>0.86688031243533636</v>
      </c>
      <c r="E457" s="610">
        <v>1.0000000000000001E+50</v>
      </c>
      <c r="F457" s="611">
        <v>1.0000000000000001E+50</v>
      </c>
      <c r="G457" s="610">
        <v>1.0000000000000001E+50</v>
      </c>
      <c r="H457" s="610">
        <v>1.0000000000000001E+50</v>
      </c>
      <c r="I457" s="610">
        <v>0.17781574029346942</v>
      </c>
      <c r="J457" s="610">
        <v>1.0000000000000001E+50</v>
      </c>
      <c r="K457" s="610">
        <v>1.0000000000000001E+50</v>
      </c>
      <c r="L457" s="611">
        <v>8.7160088923097078E-3</v>
      </c>
      <c r="M457" s="610">
        <v>1.0000000000000001E+50</v>
      </c>
      <c r="N457" s="611">
        <v>1.0000000000000001E+50</v>
      </c>
      <c r="O457" s="610">
        <v>1.0000000000000001E+50</v>
      </c>
      <c r="P457" s="610">
        <v>1.0000000000000001E+50</v>
      </c>
      <c r="Q457" s="610">
        <v>1.0000000000000001E+50</v>
      </c>
      <c r="R457" s="610">
        <v>1.0000000000000001E+50</v>
      </c>
      <c r="S457" s="610">
        <v>1.0000000000000001E+50</v>
      </c>
      <c r="T457" s="610">
        <v>1.0000000000000001E+50</v>
      </c>
      <c r="U457" s="610">
        <v>1.0000000000000001E+50</v>
      </c>
      <c r="V457" s="610">
        <v>5.827172197052178E-2</v>
      </c>
      <c r="W457" s="610">
        <v>1.0000000000000001E+50</v>
      </c>
      <c r="X457" s="610">
        <v>1.0000000000000001E+50</v>
      </c>
      <c r="Y457" s="610">
        <v>1.0000000000000001E+50</v>
      </c>
      <c r="Z457" s="610">
        <v>1.0000000000000001E+50</v>
      </c>
      <c r="AA457" s="626">
        <v>1.0000000000000001E+50</v>
      </c>
      <c r="AB457" s="610">
        <v>15.284234758753586</v>
      </c>
      <c r="AC457" s="626">
        <v>6.3152186729990107E-4</v>
      </c>
      <c r="AD457" s="626">
        <v>8.9021369567871098E-4</v>
      </c>
      <c r="AE457" s="620">
        <v>1.4427452957922315E-3</v>
      </c>
      <c r="AF457" s="627">
        <v>9.5429562800919566E-3</v>
      </c>
      <c r="AG457" s="601">
        <f>Decap_Selection!$E$23</f>
        <v>0.08</v>
      </c>
      <c r="AH457" s="602"/>
      <c r="AI457" s="602"/>
      <c r="AJ457" s="602"/>
    </row>
    <row r="458" spans="1:36" s="22" customFormat="1">
      <c r="A458" s="597">
        <f t="shared" si="6"/>
        <v>4175152.1999221835</v>
      </c>
      <c r="B458" s="607">
        <v>0.26232671874814023</v>
      </c>
      <c r="C458" s="606">
        <v>1.0000000000000001E+50</v>
      </c>
      <c r="D458" s="607">
        <v>0.84921676523792378</v>
      </c>
      <c r="E458" s="610">
        <v>1.0000000000000001E+50</v>
      </c>
      <c r="F458" s="611">
        <v>1.0000000000000001E+50</v>
      </c>
      <c r="G458" s="610">
        <v>1.0000000000000001E+50</v>
      </c>
      <c r="H458" s="610">
        <v>1.0000000000000001E+50</v>
      </c>
      <c r="I458" s="610">
        <v>0.17367530200319961</v>
      </c>
      <c r="J458" s="610">
        <v>1.0000000000000001E+50</v>
      </c>
      <c r="K458" s="610">
        <v>1.0000000000000001E+50</v>
      </c>
      <c r="L458" s="611">
        <v>8.5838625086502914E-3</v>
      </c>
      <c r="M458" s="610">
        <v>1.0000000000000001E+50</v>
      </c>
      <c r="N458" s="611">
        <v>1.0000000000000001E+50</v>
      </c>
      <c r="O458" s="610">
        <v>1.0000000000000001E+50</v>
      </c>
      <c r="P458" s="610">
        <v>1.0000000000000001E+50</v>
      </c>
      <c r="Q458" s="610">
        <v>1.0000000000000001E+50</v>
      </c>
      <c r="R458" s="610">
        <v>1.0000000000000001E+50</v>
      </c>
      <c r="S458" s="610">
        <v>1.0000000000000001E+50</v>
      </c>
      <c r="T458" s="610">
        <v>1.0000000000000001E+50</v>
      </c>
      <c r="U458" s="610">
        <v>1.0000000000000001E+50</v>
      </c>
      <c r="V458" s="610">
        <v>5.9137131883165127E-2</v>
      </c>
      <c r="W458" s="610">
        <v>1.0000000000000001E+50</v>
      </c>
      <c r="X458" s="610">
        <v>1.0000000000000001E+50</v>
      </c>
      <c r="Y458" s="610">
        <v>1.0000000000000001E+50</v>
      </c>
      <c r="Z458" s="610">
        <v>1.0000000000000001E+50</v>
      </c>
      <c r="AA458" s="626">
        <v>1.0000000000000001E+50</v>
      </c>
      <c r="AB458" s="610">
        <v>14.984543889950368</v>
      </c>
      <c r="AC458" s="626">
        <v>6.3626424666220498E-4</v>
      </c>
      <c r="AD458" s="626">
        <v>8.9021369567871098E-4</v>
      </c>
      <c r="AE458" s="620">
        <v>1.4448274330290391E-3</v>
      </c>
      <c r="AF458" s="627">
        <v>9.4044126565357902E-3</v>
      </c>
      <c r="AG458" s="601">
        <f>Decap_Selection!$E$23</f>
        <v>0.08</v>
      </c>
      <c r="AH458" s="602"/>
      <c r="AI458" s="602"/>
      <c r="AJ458" s="602"/>
    </row>
    <row r="459" spans="1:36" s="22" customFormat="1">
      <c r="A459" s="597">
        <f t="shared" si="6"/>
        <v>4258655.2439206271</v>
      </c>
      <c r="B459" s="607">
        <v>0.26757317762974708</v>
      </c>
      <c r="C459" s="606">
        <v>1.0000000000000001E+50</v>
      </c>
      <c r="D459" s="607">
        <v>0.83188629051266483</v>
      </c>
      <c r="E459" s="610">
        <v>1.0000000000000001E+50</v>
      </c>
      <c r="F459" s="611">
        <v>1.0000000000000001E+50</v>
      </c>
      <c r="G459" s="610">
        <v>1.0000000000000001E+50</v>
      </c>
      <c r="H459" s="610">
        <v>1.0000000000000001E+50</v>
      </c>
      <c r="I459" s="610">
        <v>0.16960329429234436</v>
      </c>
      <c r="J459" s="610">
        <v>1.0000000000000001E+50</v>
      </c>
      <c r="K459" s="610">
        <v>1.0000000000000001E+50</v>
      </c>
      <c r="L459" s="611">
        <v>8.5127617109433864E-3</v>
      </c>
      <c r="M459" s="610">
        <v>1.0000000000000001E+50</v>
      </c>
      <c r="N459" s="611">
        <v>1.0000000000000001E+50</v>
      </c>
      <c r="O459" s="610">
        <v>1.0000000000000001E+50</v>
      </c>
      <c r="P459" s="610">
        <v>1.0000000000000001E+50</v>
      </c>
      <c r="Q459" s="610">
        <v>1.0000000000000001E+50</v>
      </c>
      <c r="R459" s="610">
        <v>1.0000000000000001E+50</v>
      </c>
      <c r="S459" s="610">
        <v>1.0000000000000001E+50</v>
      </c>
      <c r="T459" s="610">
        <v>1.0000000000000001E+50</v>
      </c>
      <c r="U459" s="610">
        <v>1.0000000000000001E+50</v>
      </c>
      <c r="V459" s="610">
        <v>6.0024263292152935E-2</v>
      </c>
      <c r="W459" s="610">
        <v>1.0000000000000001E+50</v>
      </c>
      <c r="X459" s="610">
        <v>1.0000000000000001E+50</v>
      </c>
      <c r="Y459" s="610">
        <v>1.0000000000000001E+50</v>
      </c>
      <c r="Z459" s="610">
        <v>1.0000000000000001E+50</v>
      </c>
      <c r="AA459" s="626">
        <v>1.0000000000000001E+50</v>
      </c>
      <c r="AB459" s="610">
        <v>14.690729312868701</v>
      </c>
      <c r="AC459" s="626">
        <v>6.4116098767819649E-4</v>
      </c>
      <c r="AD459" s="626">
        <v>8.9021369567871098E-4</v>
      </c>
      <c r="AE459" s="620">
        <v>1.4469905085290435E-3</v>
      </c>
      <c r="AF459" s="627">
        <v>9.3222276507344288E-3</v>
      </c>
      <c r="AG459" s="601">
        <f>Decap_Selection!$E$23</f>
        <v>0.08</v>
      </c>
      <c r="AH459" s="602"/>
      <c r="AI459" s="602"/>
      <c r="AJ459" s="602"/>
    </row>
    <row r="460" spans="1:36" s="22" customFormat="1">
      <c r="A460" s="597">
        <f t="shared" si="6"/>
        <v>4343828.3487990396</v>
      </c>
      <c r="B460" s="607">
        <v>0.27292456716922742</v>
      </c>
      <c r="C460" s="606">
        <v>1.0000000000000001E+50</v>
      </c>
      <c r="D460" s="607">
        <v>0.81488209494874142</v>
      </c>
      <c r="E460" s="610">
        <v>1.0000000000000001E+50</v>
      </c>
      <c r="F460" s="611">
        <v>1.0000000000000001E+50</v>
      </c>
      <c r="G460" s="610">
        <v>1.0000000000000001E+50</v>
      </c>
      <c r="H460" s="610">
        <v>1.0000000000000001E+50</v>
      </c>
      <c r="I460" s="610">
        <v>0.16559814409746984</v>
      </c>
      <c r="J460" s="610">
        <v>1.0000000000000001E+50</v>
      </c>
      <c r="K460" s="610">
        <v>1.0000000000000001E+50</v>
      </c>
      <c r="L460" s="611">
        <v>8.5041256555698063E-3</v>
      </c>
      <c r="M460" s="610">
        <v>1.0000000000000001E+50</v>
      </c>
      <c r="N460" s="611">
        <v>1.0000000000000001E+50</v>
      </c>
      <c r="O460" s="610">
        <v>1.0000000000000001E+50</v>
      </c>
      <c r="P460" s="610">
        <v>1.0000000000000001E+50</v>
      </c>
      <c r="Q460" s="610">
        <v>1.0000000000000001E+50</v>
      </c>
      <c r="R460" s="610">
        <v>1.0000000000000001E+50</v>
      </c>
      <c r="S460" s="610">
        <v>1.0000000000000001E+50</v>
      </c>
      <c r="T460" s="610">
        <v>1.0000000000000001E+50</v>
      </c>
      <c r="U460" s="610">
        <v>1.0000000000000001E+50</v>
      </c>
      <c r="V460" s="610">
        <v>6.093352828550537E-2</v>
      </c>
      <c r="W460" s="610">
        <v>1.0000000000000001E+50</v>
      </c>
      <c r="X460" s="610">
        <v>1.0000000000000001E+50</v>
      </c>
      <c r="Y460" s="610">
        <v>1.0000000000000001E+50</v>
      </c>
      <c r="Z460" s="610">
        <v>1.0000000000000001E+50</v>
      </c>
      <c r="AA460" s="626">
        <v>1.0000000000000001E+50</v>
      </c>
      <c r="AB460" s="610">
        <v>14.40267580610581</v>
      </c>
      <c r="AC460" s="626">
        <v>6.4621617402394664E-4</v>
      </c>
      <c r="AD460" s="626">
        <v>8.9021369567871098E-4</v>
      </c>
      <c r="AE460" s="620">
        <v>1.4492375454778997E-3</v>
      </c>
      <c r="AF460" s="627">
        <v>9.2960030834291218E-3</v>
      </c>
      <c r="AG460" s="601">
        <f>Decap_Selection!$E$23</f>
        <v>0.08</v>
      </c>
      <c r="AH460" s="602"/>
      <c r="AI460" s="602"/>
      <c r="AJ460" s="602"/>
    </row>
    <row r="461" spans="1:36" s="22" customFormat="1">
      <c r="A461" s="597">
        <f t="shared" si="6"/>
        <v>4430704.9157750206</v>
      </c>
      <c r="B461" s="607">
        <v>0.27838298595071564</v>
      </c>
      <c r="C461" s="606">
        <v>1.0000000000000001E+50</v>
      </c>
      <c r="D461" s="607">
        <v>0.79819751338171663</v>
      </c>
      <c r="E461" s="610">
        <v>1.0000000000000001E+50</v>
      </c>
      <c r="F461" s="611">
        <v>1.0000000000000001E+50</v>
      </c>
      <c r="G461" s="610">
        <v>1.0000000000000001E+50</v>
      </c>
      <c r="H461" s="610">
        <v>1.0000000000000001E+50</v>
      </c>
      <c r="I461" s="610">
        <v>0.16165830652291055</v>
      </c>
      <c r="J461" s="610">
        <v>1.0000000000000001E+50</v>
      </c>
      <c r="K461" s="610">
        <v>1.0000000000000001E+50</v>
      </c>
      <c r="L461" s="611">
        <v>8.5581299754375791E-3</v>
      </c>
      <c r="M461" s="610">
        <v>1.0000000000000001E+50</v>
      </c>
      <c r="N461" s="611">
        <v>1.0000000000000001E+50</v>
      </c>
      <c r="O461" s="610">
        <v>1.0000000000000001E+50</v>
      </c>
      <c r="P461" s="610">
        <v>1.0000000000000001E+50</v>
      </c>
      <c r="Q461" s="610">
        <v>1.0000000000000001E+50</v>
      </c>
      <c r="R461" s="610">
        <v>1.0000000000000001E+50</v>
      </c>
      <c r="S461" s="610">
        <v>1.0000000000000001E+50</v>
      </c>
      <c r="T461" s="610">
        <v>1.0000000000000001E+50</v>
      </c>
      <c r="U461" s="610">
        <v>1.0000000000000001E+50</v>
      </c>
      <c r="V461" s="610">
        <v>6.1865345410858454E-2</v>
      </c>
      <c r="W461" s="610">
        <v>1.0000000000000001E+50</v>
      </c>
      <c r="X461" s="610">
        <v>1.0000000000000001E+50</v>
      </c>
      <c r="Y461" s="610">
        <v>1.0000000000000001E+50</v>
      </c>
      <c r="Z461" s="610">
        <v>1.0000000000000001E+50</v>
      </c>
      <c r="AA461" s="626">
        <v>1.0000000000000001E+50</v>
      </c>
      <c r="AB461" s="610">
        <v>14.120270407502172</v>
      </c>
      <c r="AC461" s="626">
        <v>6.5143395325265453E-4</v>
      </c>
      <c r="AD461" s="626">
        <v>8.9021369567871098E-4</v>
      </c>
      <c r="AE461" s="620">
        <v>1.4515716706739084E-3</v>
      </c>
      <c r="AF461" s="627">
        <v>9.3246750844647591E-3</v>
      </c>
      <c r="AG461" s="601">
        <f>Decap_Selection!$E$23</f>
        <v>0.08</v>
      </c>
      <c r="AH461" s="602"/>
      <c r="AI461" s="602"/>
      <c r="AJ461" s="602"/>
    </row>
    <row r="462" spans="1:36" s="22" customFormat="1">
      <c r="A462" s="597">
        <f t="shared" si="6"/>
        <v>4519319.0140905213</v>
      </c>
      <c r="B462" s="607">
        <v>0.28395057453059774</v>
      </c>
      <c r="C462" s="606">
        <v>1.0000000000000001E+50</v>
      </c>
      <c r="D462" s="607">
        <v>0.781826006193023</v>
      </c>
      <c r="E462" s="610">
        <v>1.0000000000000001E+50</v>
      </c>
      <c r="F462" s="611">
        <v>1.0000000000000001E+50</v>
      </c>
      <c r="G462" s="610">
        <v>1.0000000000000001E+50</v>
      </c>
      <c r="H462" s="610">
        <v>1.0000000000000001E+50</v>
      </c>
      <c r="I462" s="610">
        <v>0.15778226441745066</v>
      </c>
      <c r="J462" s="610">
        <v>1.0000000000000001E+50</v>
      </c>
      <c r="K462" s="610">
        <v>1.0000000000000001E+50</v>
      </c>
      <c r="L462" s="611">
        <v>8.6736880281880636E-3</v>
      </c>
      <c r="M462" s="610">
        <v>1.0000000000000001E+50</v>
      </c>
      <c r="N462" s="611">
        <v>1.0000000000000001E+50</v>
      </c>
      <c r="O462" s="610">
        <v>1.0000000000000001E+50</v>
      </c>
      <c r="P462" s="610">
        <v>1.0000000000000001E+50</v>
      </c>
      <c r="Q462" s="610">
        <v>1.0000000000000001E+50</v>
      </c>
      <c r="R462" s="610">
        <v>1.0000000000000001E+50</v>
      </c>
      <c r="S462" s="610">
        <v>1.0000000000000001E+50</v>
      </c>
      <c r="T462" s="610">
        <v>1.0000000000000001E+50</v>
      </c>
      <c r="U462" s="610">
        <v>1.0000000000000001E+50</v>
      </c>
      <c r="V462" s="610">
        <v>6.2820139873509664E-2</v>
      </c>
      <c r="W462" s="610">
        <v>1.0000000000000001E+50</v>
      </c>
      <c r="X462" s="610">
        <v>1.0000000000000001E+50</v>
      </c>
      <c r="Y462" s="610">
        <v>1.0000000000000001E+50</v>
      </c>
      <c r="Z462" s="610">
        <v>1.0000000000000001E+50</v>
      </c>
      <c r="AA462" s="626">
        <v>1.0000000000000001E+50</v>
      </c>
      <c r="AB462" s="610">
        <v>13.843402369842654</v>
      </c>
      <c r="AC462" s="626">
        <v>6.5681853639081868E-4</v>
      </c>
      <c r="AD462" s="626">
        <v>8.9021369567871098E-4</v>
      </c>
      <c r="AE462" s="620">
        <v>1.4539961173948288E-3</v>
      </c>
      <c r="AF462" s="627">
        <v>9.4065673600284925E-3</v>
      </c>
      <c r="AG462" s="601">
        <f>Decap_Selection!$E$23</f>
        <v>0.08</v>
      </c>
      <c r="AH462" s="602"/>
      <c r="AI462" s="602"/>
      <c r="AJ462" s="602"/>
    </row>
    <row r="463" spans="1:36" s="22" customFormat="1">
      <c r="A463" s="597">
        <f t="shared" si="6"/>
        <v>4609705.3943723319</v>
      </c>
      <c r="B463" s="607">
        <v>0.28962951627694522</v>
      </c>
      <c r="C463" s="606">
        <v>1.0000000000000001E+50</v>
      </c>
      <c r="D463" s="607">
        <v>0.76576115675965328</v>
      </c>
      <c r="E463" s="610">
        <v>1.0000000000000001E+50</v>
      </c>
      <c r="F463" s="611">
        <v>1.0000000000000001E+50</v>
      </c>
      <c r="G463" s="610">
        <v>1.0000000000000001E+50</v>
      </c>
      <c r="H463" s="610">
        <v>1.0000000000000001E+50</v>
      </c>
      <c r="I463" s="610">
        <v>0.15396852798176677</v>
      </c>
      <c r="J463" s="610">
        <v>1.0000000000000001E+50</v>
      </c>
      <c r="K463" s="610">
        <v>1.0000000000000001E+50</v>
      </c>
      <c r="L463" s="611">
        <v>8.848565027316754E-3</v>
      </c>
      <c r="M463" s="610">
        <v>1.0000000000000001E+50</v>
      </c>
      <c r="N463" s="611">
        <v>1.0000000000000001E+50</v>
      </c>
      <c r="O463" s="610">
        <v>1.0000000000000001E+50</v>
      </c>
      <c r="P463" s="610">
        <v>1.0000000000000001E+50</v>
      </c>
      <c r="Q463" s="610">
        <v>1.0000000000000001E+50</v>
      </c>
      <c r="R463" s="610">
        <v>1.0000000000000001E+50</v>
      </c>
      <c r="S463" s="610">
        <v>1.0000000000000001E+50</v>
      </c>
      <c r="T463" s="610">
        <v>1.0000000000000001E+50</v>
      </c>
      <c r="U463" s="610">
        <v>1.0000000000000001E+50</v>
      </c>
      <c r="V463" s="610">
        <v>6.3798343739807986E-2</v>
      </c>
      <c r="W463" s="610">
        <v>1.0000000000000001E+50</v>
      </c>
      <c r="X463" s="610">
        <v>1.0000000000000001E+50</v>
      </c>
      <c r="Y463" s="610">
        <v>1.0000000000000001E+50</v>
      </c>
      <c r="Z463" s="610">
        <v>1.0000000000000001E+50</v>
      </c>
      <c r="AA463" s="626">
        <v>1.0000000000000001E+50</v>
      </c>
      <c r="AB463" s="610">
        <v>13.571963117426209</v>
      </c>
      <c r="AC463" s="626">
        <v>6.6237419754421208E-4</v>
      </c>
      <c r="AD463" s="626">
        <v>8.9021369567871098E-4</v>
      </c>
      <c r="AE463" s="620">
        <v>1.456514228294732E-3</v>
      </c>
      <c r="AF463" s="627">
        <v>9.5394962459645679E-3</v>
      </c>
      <c r="AG463" s="601">
        <f>Decap_Selection!$E$23</f>
        <v>0.08</v>
      </c>
      <c r="AH463" s="602"/>
      <c r="AI463" s="602"/>
      <c r="AJ463" s="602"/>
    </row>
    <row r="464" spans="1:36" s="22" customFormat="1">
      <c r="A464" s="597">
        <f t="shared" si="6"/>
        <v>4701899.5022597788</v>
      </c>
      <c r="B464" s="607">
        <v>0.29542203822573815</v>
      </c>
      <c r="C464" s="606">
        <v>1.0000000000000001E+50</v>
      </c>
      <c r="D464" s="607">
        <v>0.74999666895313422</v>
      </c>
      <c r="E464" s="610">
        <v>1.0000000000000001E+50</v>
      </c>
      <c r="F464" s="611">
        <v>1.0000000000000001E+50</v>
      </c>
      <c r="G464" s="610">
        <v>1.0000000000000001E+50</v>
      </c>
      <c r="H464" s="610">
        <v>1.0000000000000001E+50</v>
      </c>
      <c r="I464" s="610">
        <v>0.1502156344089963</v>
      </c>
      <c r="J464" s="610">
        <v>1.0000000000000001E+50</v>
      </c>
      <c r="K464" s="610">
        <v>1.0000000000000001E+50</v>
      </c>
      <c r="L464" s="611">
        <v>9.0795987187841341E-3</v>
      </c>
      <c r="M464" s="610">
        <v>1.0000000000000001E+50</v>
      </c>
      <c r="N464" s="611">
        <v>1.0000000000000001E+50</v>
      </c>
      <c r="O464" s="610">
        <v>1.0000000000000001E+50</v>
      </c>
      <c r="P464" s="610">
        <v>1.0000000000000001E+50</v>
      </c>
      <c r="Q464" s="610">
        <v>1.0000000000000001E+50</v>
      </c>
      <c r="R464" s="610">
        <v>1.0000000000000001E+50</v>
      </c>
      <c r="S464" s="610">
        <v>1.0000000000000001E+50</v>
      </c>
      <c r="T464" s="610">
        <v>1.0000000000000001E+50</v>
      </c>
      <c r="U464" s="610">
        <v>1.0000000000000001E+50</v>
      </c>
      <c r="V464" s="610">
        <v>6.480039614570525E-2</v>
      </c>
      <c r="W464" s="610">
        <v>1.0000000000000001E+50</v>
      </c>
      <c r="X464" s="610">
        <v>1.0000000000000001E+50</v>
      </c>
      <c r="Y464" s="610">
        <v>1.0000000000000001E+50</v>
      </c>
      <c r="Z464" s="610">
        <v>1.0000000000000001E+50</v>
      </c>
      <c r="AA464" s="626">
        <v>1.0000000000000001E+50</v>
      </c>
      <c r="AB464" s="610">
        <v>13.305846203487189</v>
      </c>
      <c r="AC464" s="626">
        <v>6.6810527352076886E-4</v>
      </c>
      <c r="AD464" s="626">
        <v>8.9021369567871098E-4</v>
      </c>
      <c r="AE464" s="620">
        <v>1.4591294583274376E-3</v>
      </c>
      <c r="AF464" s="627">
        <v>9.7209117725389153E-3</v>
      </c>
      <c r="AG464" s="601">
        <f>Decap_Selection!$E$23</f>
        <v>0.08</v>
      </c>
      <c r="AH464" s="602"/>
      <c r="AI464" s="602"/>
      <c r="AJ464" s="602"/>
    </row>
    <row r="465" spans="1:36" s="22" customFormat="1">
      <c r="A465" s="597">
        <f t="shared" si="6"/>
        <v>4795937.4923049742</v>
      </c>
      <c r="B465" s="607">
        <v>0.30133041195421223</v>
      </c>
      <c r="C465" s="606">
        <v>1.0000000000000001E+50</v>
      </c>
      <c r="D465" s="607">
        <v>0.73452636468688293</v>
      </c>
      <c r="E465" s="610">
        <v>1.0000000000000001E+50</v>
      </c>
      <c r="F465" s="611">
        <v>1.0000000000000001E+50</v>
      </c>
      <c r="G465" s="610">
        <v>1.0000000000000001E+50</v>
      </c>
      <c r="H465" s="610">
        <v>1.0000000000000001E+50</v>
      </c>
      <c r="I465" s="610">
        <v>0.14652214756117832</v>
      </c>
      <c r="J465" s="610">
        <v>1.0000000000000001E+50</v>
      </c>
      <c r="K465" s="610">
        <v>1.0000000000000001E+50</v>
      </c>
      <c r="L465" s="611">
        <v>9.3629798393543226E-3</v>
      </c>
      <c r="M465" s="610">
        <v>1.0000000000000001E+50</v>
      </c>
      <c r="N465" s="611">
        <v>1.0000000000000001E+50</v>
      </c>
      <c r="O465" s="610">
        <v>1.0000000000000001E+50</v>
      </c>
      <c r="P465" s="610">
        <v>1.0000000000000001E+50</v>
      </c>
      <c r="Q465" s="610">
        <v>1.0000000000000001E+50</v>
      </c>
      <c r="R465" s="610">
        <v>1.0000000000000001E+50</v>
      </c>
      <c r="S465" s="610">
        <v>1.0000000000000001E+50</v>
      </c>
      <c r="T465" s="610">
        <v>1.0000000000000001E+50</v>
      </c>
      <c r="U465" s="610">
        <v>1.0000000000000001E+50</v>
      </c>
      <c r="V465" s="610">
        <v>6.582674351029151E-2</v>
      </c>
      <c r="W465" s="610">
        <v>1.0000000000000001E+50</v>
      </c>
      <c r="X465" s="610">
        <v>1.0000000000000001E+50</v>
      </c>
      <c r="Y465" s="610">
        <v>1.0000000000000001E+50</v>
      </c>
      <c r="Z465" s="610">
        <v>1.0000000000000001E+50</v>
      </c>
      <c r="AA465" s="626">
        <v>1.0000000000000001E+50</v>
      </c>
      <c r="AB465" s="610">
        <v>13.044947268451496</v>
      </c>
      <c r="AC465" s="626">
        <v>6.7401616347763827E-4</v>
      </c>
      <c r="AD465" s="626">
        <v>8.9021369567871098E-4</v>
      </c>
      <c r="AE465" s="620">
        <v>1.4618453776927894E-3</v>
      </c>
      <c r="AF465" s="627">
        <v>9.9480546632451927E-3</v>
      </c>
      <c r="AG465" s="601">
        <f>Decap_Selection!$E$23</f>
        <v>0.08</v>
      </c>
      <c r="AH465" s="602"/>
      <c r="AI465" s="602"/>
      <c r="AJ465" s="602"/>
    </row>
    <row r="466" spans="1:36" s="22" customFormat="1">
      <c r="A466" s="597">
        <f t="shared" si="6"/>
        <v>4891856.2421510741</v>
      </c>
      <c r="B466" s="607">
        <v>0.30735695447167372</v>
      </c>
      <c r="C466" s="606">
        <v>1.0000000000000001E+50</v>
      </c>
      <c r="D466" s="607">
        <v>0.71934418151108204</v>
      </c>
      <c r="E466" s="610">
        <v>1.0000000000000001E+50</v>
      </c>
      <c r="F466" s="611">
        <v>1.0000000000000001E+50</v>
      </c>
      <c r="G466" s="610">
        <v>1.0000000000000001E+50</v>
      </c>
      <c r="H466" s="610">
        <v>1.0000000000000001E+50</v>
      </c>
      <c r="I466" s="610">
        <v>0.14288665768475409</v>
      </c>
      <c r="J466" s="610">
        <v>1.0000000000000001E+50</v>
      </c>
      <c r="K466" s="610">
        <v>1.0000000000000001E+50</v>
      </c>
      <c r="L466" s="611">
        <v>9.6945416428244752E-3</v>
      </c>
      <c r="M466" s="610">
        <v>1.0000000000000001E+50</v>
      </c>
      <c r="N466" s="611">
        <v>1.0000000000000001E+50</v>
      </c>
      <c r="O466" s="610">
        <v>1.0000000000000001E+50</v>
      </c>
      <c r="P466" s="610">
        <v>1.0000000000000001E+50</v>
      </c>
      <c r="Q466" s="610">
        <v>1.0000000000000001E+50</v>
      </c>
      <c r="R466" s="610">
        <v>1.0000000000000001E+50</v>
      </c>
      <c r="S466" s="610">
        <v>1.0000000000000001E+50</v>
      </c>
      <c r="T466" s="610">
        <v>1.0000000000000001E+50</v>
      </c>
      <c r="U466" s="610">
        <v>1.0000000000000001E+50</v>
      </c>
      <c r="V466" s="610">
        <v>6.6877839754144741E-2</v>
      </c>
      <c r="W466" s="610">
        <v>1.0000000000000001E+50</v>
      </c>
      <c r="X466" s="610">
        <v>1.0000000000000001E+50</v>
      </c>
      <c r="Y466" s="610">
        <v>1.0000000000000001E+50</v>
      </c>
      <c r="Z466" s="610">
        <v>1.0000000000000001E+50</v>
      </c>
      <c r="AA466" s="626">
        <v>1.0000000000000001E+50</v>
      </c>
      <c r="AB466" s="610">
        <v>12.789163999011274</v>
      </c>
      <c r="AC466" s="626">
        <v>6.8011132859975999E-4</v>
      </c>
      <c r="AD466" s="626">
        <v>8.9021369567871098E-4</v>
      </c>
      <c r="AE466" s="620">
        <v>1.4646656748017242E-3</v>
      </c>
      <c r="AF466" s="627">
        <v>1.0218109991943683E-2</v>
      </c>
      <c r="AG466" s="601">
        <f>Decap_Selection!$E$23</f>
        <v>0.08</v>
      </c>
      <c r="AH466" s="602"/>
      <c r="AI466" s="602"/>
      <c r="AJ466" s="602"/>
    </row>
    <row r="467" spans="1:36" s="22" customFormat="1">
      <c r="A467" s="597">
        <f t="shared" si="6"/>
        <v>4989693.366994096</v>
      </c>
      <c r="B467" s="607">
        <v>0.31350402912813014</v>
      </c>
      <c r="C467" s="606">
        <v>1.0000000000000001E+50</v>
      </c>
      <c r="D467" s="607">
        <v>0.70444417025422357</v>
      </c>
      <c r="E467" s="610">
        <v>1.0000000000000001E+50</v>
      </c>
      <c r="F467" s="611">
        <v>1.0000000000000001E+50</v>
      </c>
      <c r="G467" s="610">
        <v>1.0000000000000001E+50</v>
      </c>
      <c r="H467" s="610">
        <v>1.0000000000000001E+50</v>
      </c>
      <c r="I467" s="610">
        <v>0.13930778116883094</v>
      </c>
      <c r="J467" s="610">
        <v>1.0000000000000001E+50</v>
      </c>
      <c r="K467" s="610">
        <v>1.0000000000000001E+50</v>
      </c>
      <c r="L467" s="611">
        <v>1.0070018083475706E-2</v>
      </c>
      <c r="M467" s="610">
        <v>1.0000000000000001E+50</v>
      </c>
      <c r="N467" s="611">
        <v>1.0000000000000001E+50</v>
      </c>
      <c r="O467" s="610">
        <v>1.0000000000000001E+50</v>
      </c>
      <c r="P467" s="610">
        <v>1.0000000000000001E+50</v>
      </c>
      <c r="Q467" s="610">
        <v>1.0000000000000001E+50</v>
      </c>
      <c r="R467" s="610">
        <v>1.0000000000000001E+50</v>
      </c>
      <c r="S467" s="610">
        <v>1.0000000000000001E+50</v>
      </c>
      <c r="T467" s="610">
        <v>1.0000000000000001E+50</v>
      </c>
      <c r="U467" s="610">
        <v>1.0000000000000001E+50</v>
      </c>
      <c r="V467" s="610">
        <v>6.7954146522333544E-2</v>
      </c>
      <c r="W467" s="610">
        <v>1.0000000000000001E+50</v>
      </c>
      <c r="X467" s="610">
        <v>1.0000000000000001E+50</v>
      </c>
      <c r="Y467" s="610">
        <v>1.0000000000000001E+50</v>
      </c>
      <c r="Z467" s="610">
        <v>1.0000000000000001E+50</v>
      </c>
      <c r="AA467" s="626">
        <v>1.0000000000000001E+50</v>
      </c>
      <c r="AB467" s="610">
        <v>12.53839608800204</v>
      </c>
      <c r="AC467" s="626">
        <v>6.8639529181735773E-4</v>
      </c>
      <c r="AD467" s="626">
        <v>8.9021369567871098E-4</v>
      </c>
      <c r="AE467" s="620">
        <v>1.4675941592557852E-3</v>
      </c>
      <c r="AF467" s="627">
        <v>1.0528342853810636E-2</v>
      </c>
      <c r="AG467" s="601">
        <f>Decap_Selection!$E$23</f>
        <v>0.08</v>
      </c>
      <c r="AH467" s="602"/>
      <c r="AI467" s="602"/>
      <c r="AJ467" s="602"/>
    </row>
    <row r="468" spans="1:36" s="22" customFormat="1">
      <c r="A468" s="597">
        <f t="shared" si="6"/>
        <v>5089487.234333978</v>
      </c>
      <c r="B468" s="607">
        <v>0.31977404654109465</v>
      </c>
      <c r="C468" s="606">
        <v>1.0000000000000001E+50</v>
      </c>
      <c r="D468" s="607">
        <v>0.68982049271051038</v>
      </c>
      <c r="E468" s="610">
        <v>1.0000000000000001E+50</v>
      </c>
      <c r="F468" s="611">
        <v>1.0000000000000001E+50</v>
      </c>
      <c r="G468" s="610">
        <v>1.0000000000000001E+50</v>
      </c>
      <c r="H468" s="610">
        <v>1.0000000000000001E+50</v>
      </c>
      <c r="I468" s="610">
        <v>0.1357841603505163</v>
      </c>
      <c r="J468" s="610">
        <v>1.0000000000000001E+50</v>
      </c>
      <c r="K468" s="610">
        <v>1.0000000000000001E+50</v>
      </c>
      <c r="L468" s="611">
        <v>1.0485247408022426E-2</v>
      </c>
      <c r="M468" s="610">
        <v>1.0000000000000001E+50</v>
      </c>
      <c r="N468" s="611">
        <v>1.0000000000000001E+50</v>
      </c>
      <c r="O468" s="610">
        <v>1.0000000000000001E+50</v>
      </c>
      <c r="P468" s="610">
        <v>1.0000000000000001E+50</v>
      </c>
      <c r="Q468" s="610">
        <v>1.0000000000000001E+50</v>
      </c>
      <c r="R468" s="610">
        <v>1.0000000000000001E+50</v>
      </c>
      <c r="S468" s="610">
        <v>1.0000000000000001E+50</v>
      </c>
      <c r="T468" s="610">
        <v>1.0000000000000001E+50</v>
      </c>
      <c r="U468" s="610">
        <v>1.0000000000000001E+50</v>
      </c>
      <c r="V468" s="610">
        <v>6.9056133411921156E-2</v>
      </c>
      <c r="W468" s="610">
        <v>1.0000000000000001E+50</v>
      </c>
      <c r="X468" s="610">
        <v>1.0000000000000001E+50</v>
      </c>
      <c r="Y468" s="610">
        <v>1.0000000000000001E+50</v>
      </c>
      <c r="Z468" s="610">
        <v>1.0000000000000001E+50</v>
      </c>
      <c r="AA468" s="626">
        <v>1.0000000000000001E+50</v>
      </c>
      <c r="AB468" s="610">
        <v>12.292545195066529</v>
      </c>
      <c r="AC468" s="626">
        <v>6.9287263756974047E-4</v>
      </c>
      <c r="AD468" s="626">
        <v>8.9021369567871098E-4</v>
      </c>
      <c r="AE468" s="620">
        <v>1.4706347648364324E-3</v>
      </c>
      <c r="AF468" s="627">
        <v>1.087620769354445E-2</v>
      </c>
      <c r="AG468" s="601">
        <f>Decap_Selection!$E$23</f>
        <v>0.08</v>
      </c>
      <c r="AH468" s="602"/>
      <c r="AI468" s="602"/>
      <c r="AJ468" s="602"/>
    </row>
    <row r="469" spans="1:36" s="22" customFormat="1">
      <c r="A469" s="597">
        <f t="shared" si="6"/>
        <v>5191276.9790206579</v>
      </c>
      <c r="B469" s="607">
        <v>0.32616946554092607</v>
      </c>
      <c r="C469" s="606">
        <v>1.0000000000000001E+50</v>
      </c>
      <c r="D469" s="607">
        <v>0.67546741937232802</v>
      </c>
      <c r="E469" s="610">
        <v>1.0000000000000001E+50</v>
      </c>
      <c r="F469" s="611">
        <v>1.0000000000000001E+50</v>
      </c>
      <c r="G469" s="610">
        <v>1.0000000000000001E+50</v>
      </c>
      <c r="H469" s="610">
        <v>1.0000000000000001E+50</v>
      </c>
      <c r="I469" s="610">
        <v>0.13231446337233524</v>
      </c>
      <c r="J469" s="610">
        <v>1.0000000000000001E+50</v>
      </c>
      <c r="K469" s="610">
        <v>1.0000000000000001E+50</v>
      </c>
      <c r="L469" s="611">
        <v>1.0936314482668361E-2</v>
      </c>
      <c r="M469" s="610">
        <v>1.0000000000000001E+50</v>
      </c>
      <c r="N469" s="611">
        <v>1.0000000000000001E+50</v>
      </c>
      <c r="O469" s="610">
        <v>1.0000000000000001E+50</v>
      </c>
      <c r="P469" s="610">
        <v>1.0000000000000001E+50</v>
      </c>
      <c r="Q469" s="610">
        <v>1.0000000000000001E+50</v>
      </c>
      <c r="R469" s="610">
        <v>1.0000000000000001E+50</v>
      </c>
      <c r="S469" s="610">
        <v>1.0000000000000001E+50</v>
      </c>
      <c r="T469" s="610">
        <v>1.0000000000000001E+50</v>
      </c>
      <c r="U469" s="610">
        <v>1.0000000000000001E+50</v>
      </c>
      <c r="V469" s="610">
        <v>7.018427820382922E-2</v>
      </c>
      <c r="W469" s="610">
        <v>1.0000000000000001E+50</v>
      </c>
      <c r="X469" s="610">
        <v>1.0000000000000001E+50</v>
      </c>
      <c r="Y469" s="610">
        <v>1.0000000000000001E+50</v>
      </c>
      <c r="Z469" s="610">
        <v>1.0000000000000001E+50</v>
      </c>
      <c r="AA469" s="626">
        <v>1.0000000000000001E+50</v>
      </c>
      <c r="AB469" s="610">
        <v>12.051514908089867</v>
      </c>
      <c r="AC469" s="626">
        <v>6.9954801162273351E-4</v>
      </c>
      <c r="AD469" s="626">
        <v>8.9021369567871098E-4</v>
      </c>
      <c r="AE469" s="620">
        <v>1.4737915524991924E-3</v>
      </c>
      <c r="AF469" s="627">
        <v>1.1259428883843237E-2</v>
      </c>
      <c r="AG469" s="601">
        <f>Decap_Selection!$E$23</f>
        <v>0.08</v>
      </c>
      <c r="AH469" s="602"/>
      <c r="AI469" s="602"/>
      <c r="AJ469" s="602"/>
    </row>
    <row r="470" spans="1:36" s="22" customFormat="1">
      <c r="A470" s="597">
        <f t="shared" si="6"/>
        <v>5295102.5186010711</v>
      </c>
      <c r="B470" s="607">
        <v>0.33269279413507585</v>
      </c>
      <c r="C470" s="606">
        <v>1.0000000000000001E+50</v>
      </c>
      <c r="D470" s="607">
        <v>0.66137932720702608</v>
      </c>
      <c r="E470" s="610">
        <v>1.0000000000000001E+50</v>
      </c>
      <c r="F470" s="611">
        <v>1.0000000000000001E+50</v>
      </c>
      <c r="G470" s="610">
        <v>1.0000000000000001E+50</v>
      </c>
      <c r="H470" s="610">
        <v>1.0000000000000001E+50</v>
      </c>
      <c r="I470" s="610">
        <v>0.12889738409757606</v>
      </c>
      <c r="J470" s="610">
        <v>1.0000000000000001E+50</v>
      </c>
      <c r="K470" s="610">
        <v>1.0000000000000001E+50</v>
      </c>
      <c r="L470" s="611">
        <v>1.1419636877566624E-2</v>
      </c>
      <c r="M470" s="610">
        <v>1.0000000000000001E+50</v>
      </c>
      <c r="N470" s="611">
        <v>1.0000000000000001E+50</v>
      </c>
      <c r="O470" s="610">
        <v>1.0000000000000001E+50</v>
      </c>
      <c r="P470" s="610">
        <v>1.0000000000000001E+50</v>
      </c>
      <c r="Q470" s="610">
        <v>1.0000000000000001E+50</v>
      </c>
      <c r="R470" s="610">
        <v>1.0000000000000001E+50</v>
      </c>
      <c r="S470" s="610">
        <v>1.0000000000000001E+50</v>
      </c>
      <c r="T470" s="610">
        <v>1.0000000000000001E+50</v>
      </c>
      <c r="U470" s="610">
        <v>1.0000000000000001E+50</v>
      </c>
      <c r="V470" s="610">
        <v>7.1339067098931369E-2</v>
      </c>
      <c r="W470" s="610">
        <v>1.0000000000000001E+50</v>
      </c>
      <c r="X470" s="610">
        <v>1.0000000000000001E+50</v>
      </c>
      <c r="Y470" s="610">
        <v>1.0000000000000001E+50</v>
      </c>
      <c r="Z470" s="610">
        <v>1.0000000000000001E+50</v>
      </c>
      <c r="AA470" s="626">
        <v>1.0000000000000001E+50</v>
      </c>
      <c r="AB470" s="610">
        <v>11.815210705390889</v>
      </c>
      <c r="AC470" s="626">
        <v>7.0642612094695288E-4</v>
      </c>
      <c r="AD470" s="626">
        <v>8.9021369567871098E-4</v>
      </c>
      <c r="AE470" s="620">
        <v>1.4770687133673973E-3</v>
      </c>
      <c r="AF470" s="627">
        <v>1.1676054565713521E-2</v>
      </c>
      <c r="AG470" s="601">
        <f>Decap_Selection!$E$23</f>
        <v>0.08</v>
      </c>
      <c r="AH470" s="602"/>
      <c r="AI470" s="602"/>
      <c r="AJ470" s="602"/>
    </row>
    <row r="471" spans="1:36" s="22" customFormat="1">
      <c r="A471" s="597">
        <f t="shared" si="6"/>
        <v>5401004.5689730924</v>
      </c>
      <c r="B471" s="607">
        <v>0.33934659049162097</v>
      </c>
      <c r="C471" s="606">
        <v>1.0000000000000001E+50</v>
      </c>
      <c r="D471" s="607">
        <v>0.64755069747728033</v>
      </c>
      <c r="E471" s="610">
        <v>1.0000000000000001E+50</v>
      </c>
      <c r="F471" s="611">
        <v>1.0000000000000001E+50</v>
      </c>
      <c r="G471" s="610">
        <v>1.0000000000000001E+50</v>
      </c>
      <c r="H471" s="610">
        <v>1.0000000000000001E+50</v>
      </c>
      <c r="I471" s="610">
        <v>0.12553164209038892</v>
      </c>
      <c r="J471" s="610">
        <v>1.0000000000000001E+50</v>
      </c>
      <c r="K471" s="610">
        <v>1.0000000000000001E+50</v>
      </c>
      <c r="L471" s="611">
        <v>1.1932005696893318E-2</v>
      </c>
      <c r="M471" s="610">
        <v>1.0000000000000001E+50</v>
      </c>
      <c r="N471" s="611">
        <v>1.0000000000000001E+50</v>
      </c>
      <c r="O471" s="610">
        <v>1.0000000000000001E+50</v>
      </c>
      <c r="P471" s="610">
        <v>1.0000000000000001E+50</v>
      </c>
      <c r="Q471" s="610">
        <v>1.0000000000000001E+50</v>
      </c>
      <c r="R471" s="610">
        <v>1.0000000000000001E+50</v>
      </c>
      <c r="S471" s="610">
        <v>1.0000000000000001E+50</v>
      </c>
      <c r="T471" s="610">
        <v>1.0000000000000001E+50</v>
      </c>
      <c r="U471" s="610">
        <v>1.0000000000000001E+50</v>
      </c>
      <c r="V471" s="610">
        <v>7.2520994958258478E-2</v>
      </c>
      <c r="W471" s="610">
        <v>1.0000000000000001E+50</v>
      </c>
      <c r="X471" s="610">
        <v>1.0000000000000001E+50</v>
      </c>
      <c r="Y471" s="610">
        <v>1.0000000000000001E+50</v>
      </c>
      <c r="Z471" s="610">
        <v>1.0000000000000001E+50</v>
      </c>
      <c r="AA471" s="626">
        <v>1.0000000000000001E+50</v>
      </c>
      <c r="AB471" s="610">
        <v>11.583539918654811</v>
      </c>
      <c r="AC471" s="626">
        <v>7.1351173366395858E-4</v>
      </c>
      <c r="AD471" s="626">
        <v>8.9021369567871098E-4</v>
      </c>
      <c r="AE471" s="620">
        <v>1.4804705717199539E-3</v>
      </c>
      <c r="AF471" s="627">
        <v>1.2124488322684241E-2</v>
      </c>
      <c r="AG471" s="601">
        <f>Decap_Selection!$E$23</f>
        <v>0.08</v>
      </c>
      <c r="AH471" s="602"/>
      <c r="AI471" s="602"/>
      <c r="AJ471" s="602"/>
    </row>
    <row r="472" spans="1:36" s="22" customFormat="1">
      <c r="A472" s="597">
        <f t="shared" si="6"/>
        <v>5509024.6603525542</v>
      </c>
      <c r="B472" s="607">
        <v>0.34613346394246636</v>
      </c>
      <c r="C472" s="606">
        <v>1.0000000000000001E+50</v>
      </c>
      <c r="D472" s="607">
        <v>0.63397611360434103</v>
      </c>
      <c r="E472" s="610">
        <v>1.0000000000000001E+50</v>
      </c>
      <c r="F472" s="611">
        <v>1.0000000000000001E+50</v>
      </c>
      <c r="G472" s="610">
        <v>1.0000000000000001E+50</v>
      </c>
      <c r="H472" s="610">
        <v>1.0000000000000001E+50</v>
      </c>
      <c r="I472" s="610">
        <v>0.12221598266862166</v>
      </c>
      <c r="J472" s="610">
        <v>1.0000000000000001E+50</v>
      </c>
      <c r="K472" s="610">
        <v>1.0000000000000001E+50</v>
      </c>
      <c r="L472" s="611">
        <v>1.2470593610307869E-2</v>
      </c>
      <c r="M472" s="610">
        <v>1.0000000000000001E+50</v>
      </c>
      <c r="N472" s="611">
        <v>1.0000000000000001E+50</v>
      </c>
      <c r="O472" s="610">
        <v>1.0000000000000001E+50</v>
      </c>
      <c r="P472" s="610">
        <v>1.0000000000000001E+50</v>
      </c>
      <c r="Q472" s="610">
        <v>1.0000000000000001E+50</v>
      </c>
      <c r="R472" s="610">
        <v>1.0000000000000001E+50</v>
      </c>
      <c r="S472" s="610">
        <v>1.0000000000000001E+50</v>
      </c>
      <c r="T472" s="610">
        <v>1.0000000000000001E+50</v>
      </c>
      <c r="U472" s="610">
        <v>1.0000000000000001E+50</v>
      </c>
      <c r="V472" s="610">
        <v>7.3730565547209068E-2</v>
      </c>
      <c r="W472" s="610">
        <v>1.0000000000000001E+50</v>
      </c>
      <c r="X472" s="610">
        <v>1.0000000000000001E+50</v>
      </c>
      <c r="Y472" s="610">
        <v>1.0000000000000001E+50</v>
      </c>
      <c r="Z472" s="610">
        <v>1.0000000000000001E+50</v>
      </c>
      <c r="AA472" s="626">
        <v>1.0000000000000001E+50</v>
      </c>
      <c r="AB472" s="610">
        <v>11.356411696592712</v>
      </c>
      <c r="AC472" s="626">
        <v>7.208096790671057E-4</v>
      </c>
      <c r="AD472" s="626">
        <v>8.9021369567871098E-4</v>
      </c>
      <c r="AE472" s="620">
        <v>1.4840015879673053E-3</v>
      </c>
      <c r="AF472" s="627">
        <v>1.260350422410059E-2</v>
      </c>
      <c r="AG472" s="601">
        <f>Decap_Selection!$E$23</f>
        <v>0.08</v>
      </c>
      <c r="AH472" s="602"/>
      <c r="AI472" s="602"/>
      <c r="AJ472" s="602"/>
    </row>
    <row r="473" spans="1:36" s="22" customFormat="1">
      <c r="A473" s="597">
        <f t="shared" si="6"/>
        <v>5619205.1535596056</v>
      </c>
      <c r="B473" s="607">
        <v>0.35305607600661332</v>
      </c>
      <c r="C473" s="606">
        <v>1.0000000000000001E+50</v>
      </c>
      <c r="D473" s="607">
        <v>0.6206502590734958</v>
      </c>
      <c r="E473" s="610">
        <v>1.0000000000000001E+50</v>
      </c>
      <c r="F473" s="611">
        <v>1.0000000000000001E+50</v>
      </c>
      <c r="G473" s="610">
        <v>1.0000000000000001E+50</v>
      </c>
      <c r="H473" s="610">
        <v>1.0000000000000001E+50</v>
      </c>
      <c r="I473" s="610">
        <v>0.11894917703875256</v>
      </c>
      <c r="J473" s="610">
        <v>1.0000000000000001E+50</v>
      </c>
      <c r="K473" s="610">
        <v>1.0000000000000001E+50</v>
      </c>
      <c r="L473" s="611">
        <v>1.3032941339135441E-2</v>
      </c>
      <c r="M473" s="610">
        <v>1.0000000000000001E+50</v>
      </c>
      <c r="N473" s="611">
        <v>1.0000000000000001E+50</v>
      </c>
      <c r="O473" s="610">
        <v>1.0000000000000001E+50</v>
      </c>
      <c r="P473" s="610">
        <v>1.0000000000000001E+50</v>
      </c>
      <c r="Q473" s="610">
        <v>1.0000000000000001E+50</v>
      </c>
      <c r="R473" s="610">
        <v>1.0000000000000001E+50</v>
      </c>
      <c r="S473" s="610">
        <v>1.0000000000000001E+50</v>
      </c>
      <c r="T473" s="610">
        <v>1.0000000000000001E+50</v>
      </c>
      <c r="U473" s="610">
        <v>1.0000000000000001E+50</v>
      </c>
      <c r="V473" s="610">
        <v>7.4968291783672231E-2</v>
      </c>
      <c r="W473" s="610">
        <v>1.0000000000000001E+50</v>
      </c>
      <c r="X473" s="610">
        <v>1.0000000000000001E+50</v>
      </c>
      <c r="Y473" s="610">
        <v>1.0000000000000001E+50</v>
      </c>
      <c r="Z473" s="610">
        <v>1.0000000000000001E+50</v>
      </c>
      <c r="AA473" s="626">
        <v>1.0000000000000001E+50</v>
      </c>
      <c r="AB473" s="610">
        <v>11.133736969313588</v>
      </c>
      <c r="AC473" s="626">
        <v>7.2832484772364576E-4</v>
      </c>
      <c r="AD473" s="626">
        <v>8.9021369567871098E-4</v>
      </c>
      <c r="AE473" s="620">
        <v>1.487666361609461E-3</v>
      </c>
      <c r="AF473" s="627">
        <v>1.3112250642562894E-2</v>
      </c>
      <c r="AG473" s="601">
        <f>Decap_Selection!$E$23</f>
        <v>0.08</v>
      </c>
      <c r="AH473" s="602"/>
      <c r="AI473" s="602"/>
      <c r="AJ473" s="602"/>
    </row>
    <row r="474" spans="1:36" s="22" customFormat="1">
      <c r="A474" s="597">
        <f t="shared" si="6"/>
        <v>5731589.2566307979</v>
      </c>
      <c r="B474" s="607">
        <v>0.36011714143389095</v>
      </c>
      <c r="C474" s="606">
        <v>1.0000000000000001E+50</v>
      </c>
      <c r="D474" s="607">
        <v>0.60756791538111932</v>
      </c>
      <c r="E474" s="610">
        <v>1.0000000000000001E+50</v>
      </c>
      <c r="F474" s="611">
        <v>1.0000000000000001E+50</v>
      </c>
      <c r="G474" s="610">
        <v>1.0000000000000001E+50</v>
      </c>
      <c r="H474" s="610">
        <v>1.0000000000000001E+50</v>
      </c>
      <c r="I474" s="610">
        <v>0.11573002252391699</v>
      </c>
      <c r="J474" s="610">
        <v>1.0000000000000001E+50</v>
      </c>
      <c r="K474" s="610">
        <v>1.0000000000000001E+50</v>
      </c>
      <c r="L474" s="611">
        <v>1.3616931521137542E-2</v>
      </c>
      <c r="M474" s="610">
        <v>1.0000000000000001E+50</v>
      </c>
      <c r="N474" s="611">
        <v>1.0000000000000001E+50</v>
      </c>
      <c r="O474" s="610">
        <v>1.0000000000000001E+50</v>
      </c>
      <c r="P474" s="610">
        <v>1.0000000000000001E+50</v>
      </c>
      <c r="Q474" s="610">
        <v>1.0000000000000001E+50</v>
      </c>
      <c r="R474" s="610">
        <v>1.0000000000000001E+50</v>
      </c>
      <c r="S474" s="610">
        <v>1.0000000000000001E+50</v>
      </c>
      <c r="T474" s="610">
        <v>1.0000000000000001E+50</v>
      </c>
      <c r="U474" s="610">
        <v>1.0000000000000001E+50</v>
      </c>
      <c r="V474" s="610">
        <v>7.6234695989982171E-2</v>
      </c>
      <c r="W474" s="610">
        <v>1.0000000000000001E+50</v>
      </c>
      <c r="X474" s="610">
        <v>1.0000000000000001E+50</v>
      </c>
      <c r="Y474" s="610">
        <v>1.0000000000000001E+50</v>
      </c>
      <c r="Z474" s="610">
        <v>1.0000000000000001E+50</v>
      </c>
      <c r="AA474" s="626">
        <v>1.0000000000000001E+50</v>
      </c>
      <c r="AB474" s="610">
        <v>10.915428413394984</v>
      </c>
      <c r="AC474" s="626">
        <v>7.3606219166430726E-4</v>
      </c>
      <c r="AD474" s="626">
        <v>8.9021369567871098E-4</v>
      </c>
      <c r="AE474" s="620">
        <v>1.4914696341697081E-3</v>
      </c>
      <c r="AF474" s="627">
        <v>1.3650247526699801E-2</v>
      </c>
      <c r="AG474" s="601">
        <f>Decap_Selection!$E$23</f>
        <v>0.08</v>
      </c>
      <c r="AH474" s="602"/>
      <c r="AI474" s="602"/>
      <c r="AJ474" s="602"/>
    </row>
    <row r="475" spans="1:36" s="22" customFormat="1">
      <c r="A475" s="597">
        <f t="shared" si="6"/>
        <v>5846221.0417634137</v>
      </c>
      <c r="B475" s="607">
        <v>0.36731942926956579</v>
      </c>
      <c r="C475" s="606">
        <v>1.0000000000000001E+50</v>
      </c>
      <c r="D475" s="607">
        <v>0.59472396002270833</v>
      </c>
      <c r="E475" s="610">
        <v>1.0000000000000001E+50</v>
      </c>
      <c r="F475" s="611">
        <v>1.0000000000000001E+50</v>
      </c>
      <c r="G475" s="610">
        <v>1.0000000000000001E+50</v>
      </c>
      <c r="H475" s="610">
        <v>1.0000000000000001E+50</v>
      </c>
      <c r="I475" s="610">
        <v>0.112557342897979</v>
      </c>
      <c r="J475" s="610">
        <v>1.0000000000000001E+50</v>
      </c>
      <c r="K475" s="610">
        <v>1.0000000000000001E+50</v>
      </c>
      <c r="L475" s="611">
        <v>1.4220756402392508E-2</v>
      </c>
      <c r="M475" s="610">
        <v>1.0000000000000001E+50</v>
      </c>
      <c r="N475" s="611">
        <v>1.0000000000000001E+50</v>
      </c>
      <c r="O475" s="610">
        <v>1.0000000000000001E+50</v>
      </c>
      <c r="P475" s="610">
        <v>1.0000000000000001E+50</v>
      </c>
      <c r="Q475" s="610">
        <v>1.0000000000000001E+50</v>
      </c>
      <c r="R475" s="610">
        <v>1.0000000000000001E+50</v>
      </c>
      <c r="S475" s="610">
        <v>1.0000000000000001E+50</v>
      </c>
      <c r="T475" s="610">
        <v>1.0000000000000001E+50</v>
      </c>
      <c r="U475" s="610">
        <v>1.0000000000000001E+50</v>
      </c>
      <c r="V475" s="610">
        <v>7.7530310148637177E-2</v>
      </c>
      <c r="W475" s="610">
        <v>1.0000000000000001E+50</v>
      </c>
      <c r="X475" s="610">
        <v>1.0000000000000001E+50</v>
      </c>
      <c r="Y475" s="610">
        <v>1.0000000000000001E+50</v>
      </c>
      <c r="Z475" s="610">
        <v>1.0000000000000001E+50</v>
      </c>
      <c r="AA475" s="626">
        <v>1.0000000000000001E+50</v>
      </c>
      <c r="AB475" s="610">
        <v>10.701400417638496</v>
      </c>
      <c r="AC475" s="626">
        <v>7.4402672466623734E-4</v>
      </c>
      <c r="AD475" s="626">
        <v>8.9021369567871098E-4</v>
      </c>
      <c r="AE475" s="620">
        <v>1.4954162920973639E-3</v>
      </c>
      <c r="AF475" s="627">
        <v>1.421738086945195E-2</v>
      </c>
      <c r="AG475" s="601">
        <f>Decap_Selection!$E$23</f>
        <v>0.08</v>
      </c>
      <c r="AH475" s="602"/>
      <c r="AI475" s="602"/>
      <c r="AJ475" s="602"/>
    </row>
    <row r="476" spans="1:36" s="22" customFormat="1">
      <c r="A476" s="597">
        <f t="shared" si="6"/>
        <v>5963145.4625986824</v>
      </c>
      <c r="B476" s="607">
        <v>0.37466576394024037</v>
      </c>
      <c r="C476" s="606">
        <v>1.0000000000000001E+50</v>
      </c>
      <c r="D476" s="607">
        <v>0.5821133645213421</v>
      </c>
      <c r="E476" s="610">
        <v>1.0000000000000001E+50</v>
      </c>
      <c r="F476" s="611">
        <v>1.0000000000000001E+50</v>
      </c>
      <c r="G476" s="610">
        <v>1.0000000000000001E+50</v>
      </c>
      <c r="H476" s="610">
        <v>1.0000000000000001E+50</v>
      </c>
      <c r="I476" s="610">
        <v>0.10942998884094135</v>
      </c>
      <c r="J476" s="610">
        <v>1.0000000000000001E+50</v>
      </c>
      <c r="K476" s="610">
        <v>1.0000000000000001E+50</v>
      </c>
      <c r="L476" s="611">
        <v>1.4842883666817972E-2</v>
      </c>
      <c r="M476" s="610">
        <v>1.0000000000000001E+50</v>
      </c>
      <c r="N476" s="611">
        <v>1.0000000000000001E+50</v>
      </c>
      <c r="O476" s="610">
        <v>1.0000000000000001E+50</v>
      </c>
      <c r="P476" s="610">
        <v>1.0000000000000001E+50</v>
      </c>
      <c r="Q476" s="610">
        <v>1.0000000000000001E+50</v>
      </c>
      <c r="R476" s="610">
        <v>1.0000000000000001E+50</v>
      </c>
      <c r="S476" s="610">
        <v>1.0000000000000001E+50</v>
      </c>
      <c r="T476" s="610">
        <v>1.0000000000000001E+50</v>
      </c>
      <c r="U476" s="610">
        <v>1.0000000000000001E+50</v>
      </c>
      <c r="V476" s="610">
        <v>7.8855676161728727E-2</v>
      </c>
      <c r="W476" s="610">
        <v>1.0000000000000001E+50</v>
      </c>
      <c r="X476" s="610">
        <v>1.0000000000000001E+50</v>
      </c>
      <c r="Y476" s="610">
        <v>1.0000000000000001E+50</v>
      </c>
      <c r="Z476" s="610">
        <v>1.0000000000000001E+50</v>
      </c>
      <c r="AA476" s="626">
        <v>1.0000000000000001E+50</v>
      </c>
      <c r="AB476" s="610">
        <v>10.491569049496766</v>
      </c>
      <c r="AC476" s="626">
        <v>7.5222352263478094E-4</v>
      </c>
      <c r="AD476" s="626">
        <v>8.9021369567871098E-4</v>
      </c>
      <c r="AE476" s="620">
        <v>1.499511369632701E-3</v>
      </c>
      <c r="AF476" s="627">
        <v>1.4813897185602947E-2</v>
      </c>
      <c r="AG476" s="601">
        <f>Decap_Selection!$E$23</f>
        <v>0.08</v>
      </c>
      <c r="AH476" s="602"/>
      <c r="AI476" s="602"/>
      <c r="AJ476" s="602"/>
    </row>
    <row r="477" spans="1:36" s="22" customFormat="1">
      <c r="A477" s="597">
        <f t="shared" si="6"/>
        <v>6082408.3718506563</v>
      </c>
      <c r="B477" s="607">
        <v>0.38215902636147225</v>
      </c>
      <c r="C477" s="606">
        <v>1.0000000000000001E+50</v>
      </c>
      <c r="D477" s="607">
        <v>0.56973119249604753</v>
      </c>
      <c r="E477" s="610">
        <v>1.0000000000000001E+50</v>
      </c>
      <c r="F477" s="611">
        <v>1.0000000000000001E+50</v>
      </c>
      <c r="G477" s="610">
        <v>1.0000000000000001E+50</v>
      </c>
      <c r="H477" s="610">
        <v>1.0000000000000001E+50</v>
      </c>
      <c r="I477" s="610">
        <v>0.10634683853380193</v>
      </c>
      <c r="J477" s="610">
        <v>1.0000000000000001E+50</v>
      </c>
      <c r="K477" s="610">
        <v>1.0000000000000001E+50</v>
      </c>
      <c r="L477" s="611">
        <v>1.5482023068714849E-2</v>
      </c>
      <c r="M477" s="610">
        <v>1.0000000000000001E+50</v>
      </c>
      <c r="N477" s="611">
        <v>1.0000000000000001E+50</v>
      </c>
      <c r="O477" s="610">
        <v>1.0000000000000001E+50</v>
      </c>
      <c r="P477" s="610">
        <v>1.0000000000000001E+50</v>
      </c>
      <c r="Q477" s="610">
        <v>1.0000000000000001E+50</v>
      </c>
      <c r="R477" s="610">
        <v>1.0000000000000001E+50</v>
      </c>
      <c r="S477" s="610">
        <v>1.0000000000000001E+50</v>
      </c>
      <c r="T477" s="610">
        <v>1.0000000000000001E+50</v>
      </c>
      <c r="U477" s="610">
        <v>1.0000000000000001E+50</v>
      </c>
      <c r="V477" s="610">
        <v>8.0211346114039531E-2</v>
      </c>
      <c r="W477" s="610">
        <v>1.0000000000000001E+50</v>
      </c>
      <c r="X477" s="610">
        <v>1.0000000000000001E+50</v>
      </c>
      <c r="Y477" s="610">
        <v>1.0000000000000001E+50</v>
      </c>
      <c r="Z477" s="610">
        <v>1.0000000000000001E+50</v>
      </c>
      <c r="AA477" s="626">
        <v>1.0000000000000001E+50</v>
      </c>
      <c r="AB477" s="610">
        <v>10.28585202215876</v>
      </c>
      <c r="AC477" s="626">
        <v>7.6065772408914908E-4</v>
      </c>
      <c r="AD477" s="626">
        <v>8.9021369567871098E-4</v>
      </c>
      <c r="AE477" s="620">
        <v>1.5037600516269688E-3</v>
      </c>
      <c r="AF477" s="627">
        <v>1.5440400012951799E-2</v>
      </c>
      <c r="AG477" s="601">
        <f>Decap_Selection!$E$23</f>
        <v>0.08</v>
      </c>
      <c r="AH477" s="602"/>
      <c r="AI477" s="602"/>
      <c r="AJ477" s="602"/>
    </row>
    <row r="478" spans="1:36" s="22" customFormat="1">
      <c r="A478" s="597">
        <f t="shared" si="6"/>
        <v>6204056.5392876696</v>
      </c>
      <c r="B478" s="607">
        <v>0.38980215506754468</v>
      </c>
      <c r="C478" s="606">
        <v>1.0000000000000001E+50</v>
      </c>
      <c r="D478" s="607">
        <v>0.55757259776958423</v>
      </c>
      <c r="E478" s="610">
        <v>1.0000000000000001E+50</v>
      </c>
      <c r="F478" s="611">
        <v>1.0000000000000001E+50</v>
      </c>
      <c r="G478" s="610">
        <v>1.0000000000000001E+50</v>
      </c>
      <c r="H478" s="610">
        <v>1.0000000000000001E+50</v>
      </c>
      <c r="I478" s="610">
        <v>0.10330679841435951</v>
      </c>
      <c r="J478" s="610">
        <v>1.0000000000000001E+50</v>
      </c>
      <c r="K478" s="610">
        <v>1.0000000000000001E+50</v>
      </c>
      <c r="L478" s="611">
        <v>1.6137095364037415E-2</v>
      </c>
      <c r="M478" s="610">
        <v>1.0000000000000001E+50</v>
      </c>
      <c r="N478" s="611">
        <v>1.0000000000000001E+50</v>
      </c>
      <c r="O478" s="610">
        <v>1.0000000000000001E+50</v>
      </c>
      <c r="P478" s="610">
        <v>1.0000000000000001E+50</v>
      </c>
      <c r="Q478" s="610">
        <v>1.0000000000000001E+50</v>
      </c>
      <c r="R478" s="610">
        <v>1.0000000000000001E+50</v>
      </c>
      <c r="S478" s="610">
        <v>1.0000000000000001E+50</v>
      </c>
      <c r="T478" s="610">
        <v>1.0000000000000001E+50</v>
      </c>
      <c r="U478" s="610">
        <v>1.0000000000000001E+50</v>
      </c>
      <c r="V478" s="610">
        <v>8.1597882539782229E-2</v>
      </c>
      <c r="W478" s="610">
        <v>1.0000000000000001E+50</v>
      </c>
      <c r="X478" s="610">
        <v>1.0000000000000001E+50</v>
      </c>
      <c r="Y478" s="610">
        <v>1.0000000000000001E+50</v>
      </c>
      <c r="Z478" s="610">
        <v>1.0000000000000001E+50</v>
      </c>
      <c r="AA478" s="626">
        <v>1.0000000000000001E+50</v>
      </c>
      <c r="AB478" s="610">
        <v>10.084168662280424</v>
      </c>
      <c r="AC478" s="626">
        <v>7.6933453075656878E-4</v>
      </c>
      <c r="AD478" s="626">
        <v>8.9021369567871098E-4</v>
      </c>
      <c r="AE478" s="620">
        <v>1.5081676763102601E-3</v>
      </c>
      <c r="AF478" s="627">
        <v>1.6097849810959578E-2</v>
      </c>
      <c r="AG478" s="601">
        <f>Decap_Selection!$E$23</f>
        <v>0.08</v>
      </c>
      <c r="AH478" s="602"/>
      <c r="AI478" s="602"/>
      <c r="AJ478" s="602"/>
    </row>
    <row r="479" spans="1:36" s="22" customFormat="1">
      <c r="A479" s="597">
        <f t="shared" si="6"/>
        <v>6328137.6700734235</v>
      </c>
      <c r="B479" s="607">
        <v>0.39759814736383325</v>
      </c>
      <c r="C479" s="606">
        <v>1.0000000000000001E+50</v>
      </c>
      <c r="D479" s="607">
        <v>0.54563282251521683</v>
      </c>
      <c r="E479" s="610">
        <v>1.0000000000000001E+50</v>
      </c>
      <c r="F479" s="611">
        <v>1.0000000000000001E+50</v>
      </c>
      <c r="G479" s="610">
        <v>1.0000000000000001E+50</v>
      </c>
      <c r="H479" s="610">
        <v>1.0000000000000001E+50</v>
      </c>
      <c r="I479" s="610">
        <v>0.10030880411958315</v>
      </c>
      <c r="J479" s="610">
        <v>1.0000000000000001E+50</v>
      </c>
      <c r="K479" s="610">
        <v>1.0000000000000001E+50</v>
      </c>
      <c r="L479" s="611">
        <v>1.6807204255184484E-2</v>
      </c>
      <c r="M479" s="610">
        <v>1.0000000000000001E+50</v>
      </c>
      <c r="N479" s="611">
        <v>1.0000000000000001E+50</v>
      </c>
      <c r="O479" s="610">
        <v>1.0000000000000001E+50</v>
      </c>
      <c r="P479" s="610">
        <v>1.0000000000000001E+50</v>
      </c>
      <c r="Q479" s="610">
        <v>1.0000000000000001E+50</v>
      </c>
      <c r="R479" s="610">
        <v>1.0000000000000001E+50</v>
      </c>
      <c r="S479" s="610">
        <v>1.0000000000000001E+50</v>
      </c>
      <c r="T479" s="610">
        <v>1.0000000000000001E+50</v>
      </c>
      <c r="U479" s="610">
        <v>1.0000000000000001E+50</v>
      </c>
      <c r="V479" s="610">
        <v>8.3015858692962921E-2</v>
      </c>
      <c r="W479" s="610">
        <v>1.0000000000000001E+50</v>
      </c>
      <c r="X479" s="610">
        <v>1.0000000000000001E+50</v>
      </c>
      <c r="Y479" s="610">
        <v>1.0000000000000001E+50</v>
      </c>
      <c r="Z479" s="610">
        <v>1.0000000000000001E+50</v>
      </c>
      <c r="AA479" s="626">
        <v>1.0000000000000001E+50</v>
      </c>
      <c r="AB479" s="610">
        <v>9.8864398783480816</v>
      </c>
      <c r="AC479" s="626">
        <v>7.7825920827902381E-4</v>
      </c>
      <c r="AD479" s="626">
        <v>8.9021369567871098E-4</v>
      </c>
      <c r="AE479" s="620">
        <v>1.5127397379998161E-3</v>
      </c>
      <c r="AF479" s="627">
        <v>1.6787568132761509E-2</v>
      </c>
      <c r="AG479" s="601">
        <f>Decap_Selection!$E$23</f>
        <v>0.08</v>
      </c>
      <c r="AH479" s="602"/>
      <c r="AI479" s="602"/>
      <c r="AJ479" s="602"/>
    </row>
    <row r="480" spans="1:36" s="22" customFormat="1">
      <c r="A480" s="597">
        <f t="shared" si="6"/>
        <v>6454700.423474892</v>
      </c>
      <c r="B480" s="607">
        <v>0.40555006050221881</v>
      </c>
      <c r="C480" s="606">
        <v>1.0000000000000001E+50</v>
      </c>
      <c r="D480" s="607">
        <v>0.53390719544208243</v>
      </c>
      <c r="E480" s="610">
        <v>1.0000000000000001E+50</v>
      </c>
      <c r="F480" s="611">
        <v>1.0000000000000001E+50</v>
      </c>
      <c r="G480" s="610">
        <v>1.0000000000000001E+50</v>
      </c>
      <c r="H480" s="610">
        <v>1.0000000000000001E+50</v>
      </c>
      <c r="I480" s="610">
        <v>9.7351821645154449E-2</v>
      </c>
      <c r="J480" s="610">
        <v>1.0000000000000001E+50</v>
      </c>
      <c r="K480" s="610">
        <v>1.0000000000000001E+50</v>
      </c>
      <c r="L480" s="611">
        <v>1.7491611572344006E-2</v>
      </c>
      <c r="M480" s="610">
        <v>1.0000000000000001E+50</v>
      </c>
      <c r="N480" s="611">
        <v>1.0000000000000001E+50</v>
      </c>
      <c r="O480" s="610">
        <v>1.0000000000000001E+50</v>
      </c>
      <c r="P480" s="610">
        <v>1.0000000000000001E+50</v>
      </c>
      <c r="Q480" s="610">
        <v>1.0000000000000001E+50</v>
      </c>
      <c r="R480" s="610">
        <v>1.0000000000000001E+50</v>
      </c>
      <c r="S480" s="610">
        <v>1.0000000000000001E+50</v>
      </c>
      <c r="T480" s="610">
        <v>1.0000000000000001E+50</v>
      </c>
      <c r="U480" s="610">
        <v>1.0000000000000001E+50</v>
      </c>
      <c r="V480" s="610">
        <v>8.4465858821366188E-2</v>
      </c>
      <c r="W480" s="610">
        <v>1.0000000000000001E+50</v>
      </c>
      <c r="X480" s="610">
        <v>1.0000000000000001E+50</v>
      </c>
      <c r="Y480" s="610">
        <v>1.0000000000000001E+50</v>
      </c>
      <c r="Z480" s="610">
        <v>1.0000000000000001E+50</v>
      </c>
      <c r="AA480" s="626">
        <v>1.0000000000000001E+50</v>
      </c>
      <c r="AB480" s="610">
        <v>9.6925881296621537</v>
      </c>
      <c r="AC480" s="626">
        <v>7.8743708703619302E-4</v>
      </c>
      <c r="AD480" s="626">
        <v>8.9021369567871098E-4</v>
      </c>
      <c r="AE480" s="620">
        <v>1.5174818897412598E-3</v>
      </c>
      <c r="AF480" s="627">
        <v>1.7511246548908802E-2</v>
      </c>
      <c r="AG480" s="601">
        <f>Decap_Selection!$E$23</f>
        <v>0.08</v>
      </c>
      <c r="AH480" s="602"/>
      <c r="AI480" s="602"/>
      <c r="AJ480" s="602"/>
    </row>
    <row r="481" spans="1:36" s="22" customFormat="1">
      <c r="A481" s="597">
        <f t="shared" si="6"/>
        <v>6583794.4319443898</v>
      </c>
      <c r="B481" s="607">
        <v>0.41366101288001128</v>
      </c>
      <c r="C481" s="606">
        <v>1.0000000000000001E+50</v>
      </c>
      <c r="D481" s="607">
        <v>0.52239113001881365</v>
      </c>
      <c r="E481" s="610">
        <v>1.0000000000000001E+50</v>
      </c>
      <c r="F481" s="611">
        <v>1.0000000000000001E+50</v>
      </c>
      <c r="G481" s="610">
        <v>1.0000000000000001E+50</v>
      </c>
      <c r="H481" s="610">
        <v>1.0000000000000001E+50</v>
      </c>
      <c r="I481" s="610">
        <v>9.4434848758883694E-2</v>
      </c>
      <c r="J481" s="610">
        <v>1.0000000000000001E+50</v>
      </c>
      <c r="K481" s="610">
        <v>1.0000000000000001E+50</v>
      </c>
      <c r="L481" s="611">
        <v>1.8189715624253217E-2</v>
      </c>
      <c r="M481" s="610">
        <v>1.0000000000000001E+50</v>
      </c>
      <c r="N481" s="611">
        <v>1.0000000000000001E+50</v>
      </c>
      <c r="O481" s="610">
        <v>1.0000000000000001E+50</v>
      </c>
      <c r="P481" s="610">
        <v>1.0000000000000001E+50</v>
      </c>
      <c r="Q481" s="610">
        <v>1.0000000000000001E+50</v>
      </c>
      <c r="R481" s="610">
        <v>1.0000000000000001E+50</v>
      </c>
      <c r="S481" s="610">
        <v>1.0000000000000001E+50</v>
      </c>
      <c r="T481" s="610">
        <v>1.0000000000000001E+50</v>
      </c>
      <c r="U481" s="610">
        <v>1.0000000000000001E+50</v>
      </c>
      <c r="V481" s="610">
        <v>8.5948478444171361E-2</v>
      </c>
      <c r="W481" s="610">
        <v>1.0000000000000001E+50</v>
      </c>
      <c r="X481" s="610">
        <v>1.0000000000000001E+50</v>
      </c>
      <c r="Y481" s="610">
        <v>1.0000000000000001E+50</v>
      </c>
      <c r="Z481" s="610">
        <v>1.0000000000000001E+50</v>
      </c>
      <c r="AA481" s="626">
        <v>1.0000000000000001E+50</v>
      </c>
      <c r="AB481" s="610">
        <v>9.5025373959290302</v>
      </c>
      <c r="AC481" s="626">
        <v>7.9687356308768512E-4</v>
      </c>
      <c r="AD481" s="626">
        <v>8.9021369567871098E-4</v>
      </c>
      <c r="AE481" s="620">
        <v>1.5223999458751707E-3</v>
      </c>
      <c r="AF481" s="627">
        <v>1.8270960446587485E-2</v>
      </c>
      <c r="AG481" s="601">
        <f>Decap_Selection!$E$23</f>
        <v>0.08</v>
      </c>
      <c r="AH481" s="602"/>
      <c r="AI481" s="602"/>
      <c r="AJ481" s="602"/>
    </row>
    <row r="482" spans="1:36" s="22" customFormat="1">
      <c r="A482" s="597">
        <f t="shared" si="6"/>
        <v>6715470.3205832774</v>
      </c>
      <c r="B482" s="607">
        <v>0.42193418526284926</v>
      </c>
      <c r="C482" s="606">
        <v>1.0000000000000001E+50</v>
      </c>
      <c r="D482" s="607">
        <v>0.51108012273513792</v>
      </c>
      <c r="E482" s="610">
        <v>1.0000000000000001E+50</v>
      </c>
      <c r="F482" s="611">
        <v>1.0000000000000001E+50</v>
      </c>
      <c r="G482" s="610">
        <v>1.0000000000000001E+50</v>
      </c>
      <c r="H482" s="610">
        <v>1.0000000000000001E+50</v>
      </c>
      <c r="I482" s="610">
        <v>9.1556916712164468E-2</v>
      </c>
      <c r="J482" s="610">
        <v>1.0000000000000001E+50</v>
      </c>
      <c r="K482" s="610">
        <v>1.0000000000000001E+50</v>
      </c>
      <c r="L482" s="611">
        <v>1.8901032494694922E-2</v>
      </c>
      <c r="M482" s="610">
        <v>1.0000000000000001E+50</v>
      </c>
      <c r="N482" s="611">
        <v>1.0000000000000001E+50</v>
      </c>
      <c r="O482" s="610">
        <v>1.0000000000000001E+50</v>
      </c>
      <c r="P482" s="610">
        <v>1.0000000000000001E+50</v>
      </c>
      <c r="Q482" s="610">
        <v>1.0000000000000001E+50</v>
      </c>
      <c r="R482" s="610">
        <v>1.0000000000000001E+50</v>
      </c>
      <c r="S482" s="610">
        <v>1.0000000000000001E+50</v>
      </c>
      <c r="T482" s="610">
        <v>1.0000000000000001E+50</v>
      </c>
      <c r="U482" s="610">
        <v>1.0000000000000001E+50</v>
      </c>
      <c r="V482" s="610">
        <v>8.7464324633219265E-2</v>
      </c>
      <c r="W482" s="610">
        <v>1.0000000000000001E+50</v>
      </c>
      <c r="X482" s="610">
        <v>1.0000000000000001E+50</v>
      </c>
      <c r="Y482" s="610">
        <v>1.0000000000000001E+50</v>
      </c>
      <c r="Z482" s="610">
        <v>1.0000000000000001E+50</v>
      </c>
      <c r="AA482" s="626">
        <v>1.0000000000000001E+50</v>
      </c>
      <c r="AB482" s="610">
        <v>9.3162131474492114</v>
      </c>
      <c r="AC482" s="626">
        <v>8.0657409923714054E-4</v>
      </c>
      <c r="AD482" s="626">
        <v>8.9021369567871098E-4</v>
      </c>
      <c r="AE482" s="620">
        <v>1.5274998845213915E-3</v>
      </c>
      <c r="AF482" s="627">
        <v>1.9069187445153818E-2</v>
      </c>
      <c r="AG482" s="601">
        <f>Decap_Selection!$E$23</f>
        <v>0.08</v>
      </c>
      <c r="AH482" s="602"/>
      <c r="AI482" s="602"/>
      <c r="AJ482" s="602"/>
    </row>
    <row r="483" spans="1:36" s="22" customFormat="1">
      <c r="A483" s="597">
        <f t="shared" si="6"/>
        <v>6849779.7269949429</v>
      </c>
      <c r="B483" s="607">
        <v>0.4303728220320594</v>
      </c>
      <c r="C483" s="606">
        <v>1.0000000000000001E+50</v>
      </c>
      <c r="D483" s="607">
        <v>0.49996975140122374</v>
      </c>
      <c r="E483" s="610">
        <v>1.0000000000000001E+50</v>
      </c>
      <c r="F483" s="611">
        <v>1.0000000000000001E+50</v>
      </c>
      <c r="G483" s="610">
        <v>1.0000000000000001E+50</v>
      </c>
      <c r="H483" s="610">
        <v>1.0000000000000001E+50</v>
      </c>
      <c r="I483" s="610">
        <v>8.87170923028021E-2</v>
      </c>
      <c r="J483" s="610">
        <v>1.0000000000000001E+50</v>
      </c>
      <c r="K483" s="610">
        <v>1.0000000000000001E+50</v>
      </c>
      <c r="L483" s="611">
        <v>1.9625179989169867E-2</v>
      </c>
      <c r="M483" s="610">
        <v>1.0000000000000001E+50</v>
      </c>
      <c r="N483" s="611">
        <v>1.0000000000000001E+50</v>
      </c>
      <c r="O483" s="610">
        <v>1.0000000000000001E+50</v>
      </c>
      <c r="P483" s="610">
        <v>1.0000000000000001E+50</v>
      </c>
      <c r="Q483" s="610">
        <v>1.0000000000000001E+50</v>
      </c>
      <c r="R483" s="610">
        <v>1.0000000000000001E+50</v>
      </c>
      <c r="S483" s="610">
        <v>1.0000000000000001E+50</v>
      </c>
      <c r="T483" s="610">
        <v>1.0000000000000001E+50</v>
      </c>
      <c r="U483" s="610">
        <v>1.0000000000000001E+50</v>
      </c>
      <c r="V483" s="610">
        <v>8.9014016297962878E-2</v>
      </c>
      <c r="W483" s="610">
        <v>1.0000000000000001E+50</v>
      </c>
      <c r="X483" s="610">
        <v>1.0000000000000001E+50</v>
      </c>
      <c r="Y483" s="610">
        <v>1.0000000000000001E+50</v>
      </c>
      <c r="Z483" s="610">
        <v>1.0000000000000001E+50</v>
      </c>
      <c r="AA483" s="626">
        <v>1.0000000000000001E+50</v>
      </c>
      <c r="AB483" s="610">
        <v>9.1335423158899633</v>
      </c>
      <c r="AC483" s="626">
        <v>8.1654422622025628E-4</v>
      </c>
      <c r="AD483" s="626">
        <v>8.9021369567871098E-4</v>
      </c>
      <c r="AE483" s="620">
        <v>1.5327878499734712E-3</v>
      </c>
      <c r="AF483" s="627">
        <v>1.9908829666678462E-2</v>
      </c>
      <c r="AG483" s="601">
        <f>Decap_Selection!$E$23</f>
        <v>0.08</v>
      </c>
      <c r="AH483" s="602"/>
      <c r="AI483" s="602"/>
      <c r="AJ483" s="602"/>
    </row>
    <row r="484" spans="1:36" s="22" customFormat="1">
      <c r="A484" s="597">
        <f t="shared" si="6"/>
        <v>6986775.3215348423</v>
      </c>
      <c r="B484" s="607">
        <v>0.4389802324569636</v>
      </c>
      <c r="C484" s="606">
        <v>1.0000000000000001E+50</v>
      </c>
      <c r="D484" s="607">
        <v>0.48905567348461926</v>
      </c>
      <c r="E484" s="610">
        <v>1.0000000000000001E+50</v>
      </c>
      <c r="F484" s="611">
        <v>1.0000000000000001E+50</v>
      </c>
      <c r="G484" s="610">
        <v>1.0000000000000001E+50</v>
      </c>
      <c r="H484" s="610">
        <v>1.0000000000000001E+50</v>
      </c>
      <c r="I484" s="610">
        <v>8.5914480353880579E-2</v>
      </c>
      <c r="J484" s="610">
        <v>1.0000000000000001E+50</v>
      </c>
      <c r="K484" s="610">
        <v>1.0000000000000001E+50</v>
      </c>
      <c r="L484" s="611">
        <v>2.0361863915451209E-2</v>
      </c>
      <c r="M484" s="610">
        <v>1.0000000000000001E+50</v>
      </c>
      <c r="N484" s="611">
        <v>1.0000000000000001E+50</v>
      </c>
      <c r="O484" s="610">
        <v>1.0000000000000001E+50</v>
      </c>
      <c r="P484" s="610">
        <v>1.0000000000000001E+50</v>
      </c>
      <c r="Q484" s="610">
        <v>1.0000000000000001E+50</v>
      </c>
      <c r="R484" s="610">
        <v>1.0000000000000001E+50</v>
      </c>
      <c r="S484" s="610">
        <v>1.0000000000000001E+50</v>
      </c>
      <c r="T484" s="610">
        <v>1.0000000000000001E+50</v>
      </c>
      <c r="U484" s="610">
        <v>1.0000000000000001E+50</v>
      </c>
      <c r="V484" s="610">
        <v>9.0598184474143847E-2</v>
      </c>
      <c r="W484" s="610">
        <v>1.0000000000000001E+50</v>
      </c>
      <c r="X484" s="610">
        <v>1.0000000000000001E+50</v>
      </c>
      <c r="Y484" s="610">
        <v>1.0000000000000001E+50</v>
      </c>
      <c r="Z484" s="610">
        <v>1.0000000000000001E+50</v>
      </c>
      <c r="AA484" s="626">
        <v>1.0000000000000001E+50</v>
      </c>
      <c r="AB484" s="610">
        <v>8.9544532656310647</v>
      </c>
      <c r="AC484" s="626">
        <v>8.2678954401826585E-4</v>
      </c>
      <c r="AD484" s="626">
        <v>8.9021369567871098E-4</v>
      </c>
      <c r="AE484" s="620">
        <v>1.5382701549957315E-3</v>
      </c>
      <c r="AF484" s="627">
        <v>2.079323835451051E-2</v>
      </c>
      <c r="AG484" s="601">
        <f>Decap_Selection!$E$23</f>
        <v>0.08</v>
      </c>
      <c r="AH484" s="602"/>
      <c r="AI484" s="602"/>
      <c r="AJ484" s="602"/>
    </row>
    <row r="485" spans="1:36" s="22" customFormat="1">
      <c r="A485" s="597">
        <f t="shared" si="6"/>
        <v>7126510.8279655389</v>
      </c>
      <c r="B485" s="607">
        <v>0.44775979199263055</v>
      </c>
      <c r="C485" s="606">
        <v>1.0000000000000001E+50</v>
      </c>
      <c r="D485" s="607">
        <v>0.47833362448469452</v>
      </c>
      <c r="E485" s="610">
        <v>1.0000000000000001E+50</v>
      </c>
      <c r="F485" s="611">
        <v>1.0000000000000001E+50</v>
      </c>
      <c r="G485" s="610">
        <v>1.0000000000000001E+50</v>
      </c>
      <c r="H485" s="610">
        <v>1.0000000000000001E+50</v>
      </c>
      <c r="I485" s="610">
        <v>8.314822668737433E-2</v>
      </c>
      <c r="J485" s="610">
        <v>1.0000000000000001E+50</v>
      </c>
      <c r="K485" s="610">
        <v>1.0000000000000001E+50</v>
      </c>
      <c r="L485" s="611">
        <v>2.1110866390113024E-2</v>
      </c>
      <c r="M485" s="610">
        <v>1.0000000000000001E+50</v>
      </c>
      <c r="N485" s="611">
        <v>1.0000000000000001E+50</v>
      </c>
      <c r="O485" s="610">
        <v>1.0000000000000001E+50</v>
      </c>
      <c r="P485" s="610">
        <v>1.0000000000000001E+50</v>
      </c>
      <c r="Q485" s="610">
        <v>1.0000000000000001E+50</v>
      </c>
      <c r="R485" s="610">
        <v>1.0000000000000001E+50</v>
      </c>
      <c r="S485" s="610">
        <v>1.0000000000000001E+50</v>
      </c>
      <c r="T485" s="610">
        <v>1.0000000000000001E+50</v>
      </c>
      <c r="U485" s="610">
        <v>1.0000000000000001E+50</v>
      </c>
      <c r="V485" s="610">
        <v>9.2217472616249074E-2</v>
      </c>
      <c r="W485" s="610">
        <v>1.0000000000000001E+50</v>
      </c>
      <c r="X485" s="610">
        <v>1.0000000000000001E+50</v>
      </c>
      <c r="Y485" s="610">
        <v>1.0000000000000001E+50</v>
      </c>
      <c r="Z485" s="610">
        <v>1.0000000000000001E+50</v>
      </c>
      <c r="AA485" s="626">
        <v>1.0000000000000001E+50</v>
      </c>
      <c r="AB485" s="610">
        <v>8.7788757656724101</v>
      </c>
      <c r="AC485" s="626">
        <v>8.3731572329790176E-4</v>
      </c>
      <c r="AD485" s="626">
        <v>8.9021369567871098E-4</v>
      </c>
      <c r="AE485" s="620">
        <v>1.5439532830155672E-3</v>
      </c>
      <c r="AF485" s="627">
        <v>2.1726238163300573E-2</v>
      </c>
      <c r="AG485" s="601">
        <f>Decap_Selection!$E$23</f>
        <v>0.08</v>
      </c>
      <c r="AH485" s="602"/>
      <c r="AI485" s="602"/>
      <c r="AJ485" s="602"/>
    </row>
    <row r="486" spans="1:36" s="22" customFormat="1">
      <c r="A486" s="597">
        <f t="shared" si="6"/>
        <v>7269041.0445248494</v>
      </c>
      <c r="B486" s="607">
        <v>0.45671494360358422</v>
      </c>
      <c r="C486" s="606">
        <v>1.0000000000000001E+50</v>
      </c>
      <c r="D486" s="607">
        <v>0.46779941634458</v>
      </c>
      <c r="E486" s="610">
        <v>1.0000000000000001E+50</v>
      </c>
      <c r="F486" s="611">
        <v>1.0000000000000001E+50</v>
      </c>
      <c r="G486" s="610">
        <v>1.0000000000000001E+50</v>
      </c>
      <c r="H486" s="610">
        <v>1.0000000000000001E+50</v>
      </c>
      <c r="I486" s="610">
        <v>8.0417521688700214E-2</v>
      </c>
      <c r="J486" s="610">
        <v>1.0000000000000001E+50</v>
      </c>
      <c r="K486" s="610">
        <v>1.0000000000000001E+50</v>
      </c>
      <c r="L486" s="611">
        <v>2.1872035886654904E-2</v>
      </c>
      <c r="M486" s="610">
        <v>1.0000000000000001E+50</v>
      </c>
      <c r="N486" s="611">
        <v>1.0000000000000001E+50</v>
      </c>
      <c r="O486" s="610">
        <v>1.0000000000000001E+50</v>
      </c>
      <c r="P486" s="610">
        <v>1.0000000000000001E+50</v>
      </c>
      <c r="Q486" s="610">
        <v>1.0000000000000001E+50</v>
      </c>
      <c r="R486" s="610">
        <v>1.0000000000000001E+50</v>
      </c>
      <c r="S486" s="610">
        <v>1.0000000000000001E+50</v>
      </c>
      <c r="T486" s="610">
        <v>1.0000000000000001E+50</v>
      </c>
      <c r="U486" s="610">
        <v>1.0000000000000001E+50</v>
      </c>
      <c r="V486" s="610">
        <v>9.3872536893809824E-2</v>
      </c>
      <c r="W486" s="610">
        <v>1.0000000000000001E+50</v>
      </c>
      <c r="X486" s="610">
        <v>1.0000000000000001E+50</v>
      </c>
      <c r="Y486" s="610">
        <v>1.0000000000000001E+50</v>
      </c>
      <c r="Z486" s="610">
        <v>1.0000000000000001E+50</v>
      </c>
      <c r="AA486" s="626">
        <v>1.0000000000000001E+50</v>
      </c>
      <c r="AB486" s="610">
        <v>8.606740962092454</v>
      </c>
      <c r="AC486" s="626">
        <v>8.4812850697836854E-4</v>
      </c>
      <c r="AD486" s="626">
        <v>8.9021369567871098E-4</v>
      </c>
      <c r="AE486" s="620">
        <v>1.5498438902037896E-3</v>
      </c>
      <c r="AF486" s="627">
        <v>2.2712146578523284E-2</v>
      </c>
      <c r="AG486" s="601">
        <f>Decap_Selection!$E$23</f>
        <v>0.08</v>
      </c>
      <c r="AH486" s="602"/>
      <c r="AI486" s="602"/>
      <c r="AJ486" s="602"/>
    </row>
    <row r="487" spans="1:36" s="22" customFormat="1">
      <c r="A487" s="597">
        <f t="shared" ref="A487:A549" si="7">$A$35*A486</f>
        <v>7414421.8654153468</v>
      </c>
      <c r="B487" s="607">
        <v>0.46584919911398648</v>
      </c>
      <c r="C487" s="606">
        <v>1.0000000000000001E+50</v>
      </c>
      <c r="D487" s="607">
        <v>0.45744893590067903</v>
      </c>
      <c r="E487" s="610">
        <v>1.0000000000000001E+50</v>
      </c>
      <c r="F487" s="611">
        <v>1.0000000000000001E+50</v>
      </c>
      <c r="G487" s="610">
        <v>1.0000000000000001E+50</v>
      </c>
      <c r="H487" s="610">
        <v>1.0000000000000001E+50</v>
      </c>
      <c r="I487" s="610">
        <v>7.7721604580279727E-2</v>
      </c>
      <c r="J487" s="610">
        <v>1.0000000000000001E+50</v>
      </c>
      <c r="K487" s="610">
        <v>1.0000000000000001E+50</v>
      </c>
      <c r="L487" s="611">
        <v>2.2645278770967857E-2</v>
      </c>
      <c r="M487" s="610">
        <v>1.0000000000000001E+50</v>
      </c>
      <c r="N487" s="611">
        <v>1.0000000000000001E+50</v>
      </c>
      <c r="O487" s="610">
        <v>1.0000000000000001E+50</v>
      </c>
      <c r="P487" s="610">
        <v>1.0000000000000001E+50</v>
      </c>
      <c r="Q487" s="610">
        <v>1.0000000000000001E+50</v>
      </c>
      <c r="R487" s="610">
        <v>1.0000000000000001E+50</v>
      </c>
      <c r="S487" s="610">
        <v>1.0000000000000001E+50</v>
      </c>
      <c r="T487" s="610">
        <v>1.0000000000000001E+50</v>
      </c>
      <c r="U487" s="610">
        <v>1.0000000000000001E+50</v>
      </c>
      <c r="V487" s="610">
        <v>9.5564046491617913E-2</v>
      </c>
      <c r="W487" s="610">
        <v>1.0000000000000001E+50</v>
      </c>
      <c r="X487" s="610">
        <v>1.0000000000000001E+50</v>
      </c>
      <c r="Y487" s="610">
        <v>1.0000000000000001E+50</v>
      </c>
      <c r="Z487" s="610">
        <v>1.0000000000000001E+50</v>
      </c>
      <c r="AA487" s="626">
        <v>1.0000000000000001E+50</v>
      </c>
      <c r="AB487" s="610">
        <v>8.4379813510466501</v>
      </c>
      <c r="AC487" s="626">
        <v>8.5923371192538219E-4</v>
      </c>
      <c r="AD487" s="626">
        <v>8.9021369567871098E-4</v>
      </c>
      <c r="AE487" s="620">
        <v>1.5559488074360706E-3</v>
      </c>
      <c r="AF487" s="627">
        <v>2.3755780944580817E-2</v>
      </c>
      <c r="AG487" s="601">
        <f>Decap_Selection!$E$23</f>
        <v>0.08</v>
      </c>
      <c r="AH487" s="602"/>
      <c r="AI487" s="602"/>
      <c r="AJ487" s="602"/>
    </row>
    <row r="488" spans="1:36" s="22" customFormat="1">
      <c r="A488" s="597">
        <f t="shared" si="7"/>
        <v>7562710.3027236536</v>
      </c>
      <c r="B488" s="607">
        <v>0.47516614058482137</v>
      </c>
      <c r="C488" s="606">
        <v>1.0000000000000001E+50</v>
      </c>
      <c r="D488" s="607">
        <v>0.44727814336993021</v>
      </c>
      <c r="E488" s="610">
        <v>1.0000000000000001E+50</v>
      </c>
      <c r="F488" s="611">
        <v>1.0000000000000001E+50</v>
      </c>
      <c r="G488" s="610">
        <v>1.0000000000000001E+50</v>
      </c>
      <c r="H488" s="610">
        <v>1.0000000000000001E+50</v>
      </c>
      <c r="I488" s="610">
        <v>7.5059768549668393E-2</v>
      </c>
      <c r="J488" s="610">
        <v>1.0000000000000001E+50</v>
      </c>
      <c r="K488" s="610">
        <v>1.0000000000000001E+50</v>
      </c>
      <c r="L488" s="611">
        <v>2.3430552101588797E-2</v>
      </c>
      <c r="M488" s="610">
        <v>1.0000000000000001E+50</v>
      </c>
      <c r="N488" s="611">
        <v>1.0000000000000001E+50</v>
      </c>
      <c r="O488" s="610">
        <v>1.0000000000000001E+50</v>
      </c>
      <c r="P488" s="610">
        <v>1.0000000000000001E+50</v>
      </c>
      <c r="Q488" s="610">
        <v>1.0000000000000001E+50</v>
      </c>
      <c r="R488" s="610">
        <v>1.0000000000000001E+50</v>
      </c>
      <c r="S488" s="610">
        <v>1.0000000000000001E+50</v>
      </c>
      <c r="T488" s="610">
        <v>1.0000000000000001E+50</v>
      </c>
      <c r="U488" s="610">
        <v>1.0000000000000001E+50</v>
      </c>
      <c r="V488" s="610">
        <v>9.7292683913939637E-2</v>
      </c>
      <c r="W488" s="610">
        <v>1.0000000000000001E+50</v>
      </c>
      <c r="X488" s="610">
        <v>1.0000000000000001E+50</v>
      </c>
      <c r="Y488" s="610">
        <v>1.0000000000000001E+50</v>
      </c>
      <c r="Z488" s="610">
        <v>1.0000000000000001E+50</v>
      </c>
      <c r="AA488" s="626">
        <v>1.0000000000000001E+50</v>
      </c>
      <c r="AB488" s="610">
        <v>8.2725307522953724</v>
      </c>
      <c r="AC488" s="626">
        <v>8.7063723077187389E-4</v>
      </c>
      <c r="AD488" s="626">
        <v>8.9021369567871098E-4</v>
      </c>
      <c r="AE488" s="620">
        <v>1.5622750421288747E-3</v>
      </c>
      <c r="AF488" s="627">
        <v>2.4862440843261658E-2</v>
      </c>
      <c r="AG488" s="601">
        <f>Decap_Selection!$E$23</f>
        <v>0.08</v>
      </c>
      <c r="AH488" s="602"/>
      <c r="AI488" s="602"/>
      <c r="AJ488" s="602"/>
    </row>
    <row r="489" spans="1:36" s="22" customFormat="1">
      <c r="A489" s="597">
        <f t="shared" si="7"/>
        <v>7713964.5087781269</v>
      </c>
      <c r="B489" s="607">
        <v>0.48466942171862726</v>
      </c>
      <c r="C489" s="606">
        <v>1.0000000000000001E+50</v>
      </c>
      <c r="D489" s="607">
        <v>0.43728307087510127</v>
      </c>
      <c r="E489" s="610">
        <v>1.0000000000000001E+50</v>
      </c>
      <c r="F489" s="611">
        <v>1.0000000000000001E+50</v>
      </c>
      <c r="G489" s="610">
        <v>1.0000000000000001E+50</v>
      </c>
      <c r="H489" s="610">
        <v>1.0000000000000001E+50</v>
      </c>
      <c r="I489" s="610">
        <v>7.2431366912502473E-2</v>
      </c>
      <c r="J489" s="610">
        <v>1.0000000000000001E+50</v>
      </c>
      <c r="K489" s="610">
        <v>1.0000000000000001E+50</v>
      </c>
      <c r="L489" s="611">
        <v>2.4227857502701768E-2</v>
      </c>
      <c r="M489" s="610">
        <v>1.0000000000000001E+50</v>
      </c>
      <c r="N489" s="611">
        <v>1.0000000000000001E+50</v>
      </c>
      <c r="O489" s="610">
        <v>1.0000000000000001E+50</v>
      </c>
      <c r="P489" s="610">
        <v>1.0000000000000001E+50</v>
      </c>
      <c r="Q489" s="610">
        <v>1.0000000000000001E+50</v>
      </c>
      <c r="R489" s="610">
        <v>1.0000000000000001E+50</v>
      </c>
      <c r="S489" s="610">
        <v>1.0000000000000001E+50</v>
      </c>
      <c r="T489" s="610">
        <v>1.0000000000000001E+50</v>
      </c>
      <c r="U489" s="610">
        <v>1.0000000000000001E+50</v>
      </c>
      <c r="V489" s="610">
        <v>9.9059145292819034E-2</v>
      </c>
      <c r="W489" s="610">
        <v>1.0000000000000001E+50</v>
      </c>
      <c r="X489" s="610">
        <v>1.0000000000000001E+50</v>
      </c>
      <c r="Y489" s="610">
        <v>1.0000000000000001E+50</v>
      </c>
      <c r="Z489" s="610">
        <v>1.0000000000000001E+50</v>
      </c>
      <c r="AA489" s="626">
        <v>1.0000000000000001E+50</v>
      </c>
      <c r="AB489" s="610">
        <v>8.1103242832508791</v>
      </c>
      <c r="AC489" s="626">
        <v>8.8234503386453323E-4</v>
      </c>
      <c r="AD489" s="626">
        <v>8.9021369567871098E-4</v>
      </c>
      <c r="AE489" s="620">
        <v>1.5688297799436573E-3</v>
      </c>
      <c r="AF489" s="627">
        <v>2.6037846079107075E-2</v>
      </c>
      <c r="AG489" s="601">
        <f>Decap_Selection!$E$23</f>
        <v>0.08</v>
      </c>
      <c r="AH489" s="602"/>
      <c r="AI489" s="602"/>
      <c r="AJ489" s="602"/>
    </row>
    <row r="490" spans="1:36" s="22" customFormat="1">
      <c r="A490" s="597">
        <f t="shared" si="7"/>
        <v>7868243.7989536896</v>
      </c>
      <c r="B490" s="607">
        <v>0.49436276929231932</v>
      </c>
      <c r="C490" s="606">
        <v>1.0000000000000001E+50</v>
      </c>
      <c r="D490" s="607">
        <v>0.42745982100851582</v>
      </c>
      <c r="E490" s="610">
        <v>1.0000000000000001E+50</v>
      </c>
      <c r="F490" s="611">
        <v>1.0000000000000001E+50</v>
      </c>
      <c r="G490" s="610">
        <v>1.0000000000000001E+50</v>
      </c>
      <c r="H490" s="610">
        <v>1.0000000000000001E+50</v>
      </c>
      <c r="I490" s="610">
        <v>6.9835820534510748E-2</v>
      </c>
      <c r="J490" s="610">
        <v>1.0000000000000001E+50</v>
      </c>
      <c r="K490" s="610">
        <v>1.0000000000000001E+50</v>
      </c>
      <c r="L490" s="611">
        <v>2.503723594577513E-2</v>
      </c>
      <c r="M490" s="610">
        <v>1.0000000000000001E+50</v>
      </c>
      <c r="N490" s="611">
        <v>1.0000000000000001E+50</v>
      </c>
      <c r="O490" s="610">
        <v>1.0000000000000001E+50</v>
      </c>
      <c r="P490" s="610">
        <v>1.0000000000000001E+50</v>
      </c>
      <c r="Q490" s="610">
        <v>1.0000000000000001E+50</v>
      </c>
      <c r="R490" s="610">
        <v>1.0000000000000001E+50</v>
      </c>
      <c r="S490" s="610">
        <v>1.0000000000000001E+50</v>
      </c>
      <c r="T490" s="610">
        <v>1.0000000000000001E+50</v>
      </c>
      <c r="U490" s="610">
        <v>1.0000000000000001E+50</v>
      </c>
      <c r="V490" s="610">
        <v>0.10086414070056954</v>
      </c>
      <c r="W490" s="610">
        <v>1.0000000000000001E+50</v>
      </c>
      <c r="X490" s="610">
        <v>1.0000000000000001E+50</v>
      </c>
      <c r="Y490" s="610">
        <v>1.0000000000000001E+50</v>
      </c>
      <c r="Z490" s="610">
        <v>1.0000000000000001E+50</v>
      </c>
      <c r="AA490" s="626">
        <v>1.0000000000000001E+50</v>
      </c>
      <c r="AB490" s="610">
        <v>7.9512983335331553</v>
      </c>
      <c r="AC490" s="626">
        <v>8.9436317133496424E-4</v>
      </c>
      <c r="AD490" s="626">
        <v>8.9021369567871098E-4</v>
      </c>
      <c r="AE490" s="620">
        <v>1.5756203863535768E-3</v>
      </c>
      <c r="AF490" s="627">
        <v>2.728799880101963E-2</v>
      </c>
      <c r="AG490" s="601">
        <f>Decap_Selection!$E$23</f>
        <v>0.08</v>
      </c>
      <c r="AH490" s="602"/>
      <c r="AI490" s="602"/>
      <c r="AJ490" s="602"/>
    </row>
    <row r="491" spans="1:36" s="22" customFormat="1">
      <c r="A491" s="597">
        <f t="shared" si="7"/>
        <v>8025608.6749327639</v>
      </c>
      <c r="B491" s="607">
        <v>0.50424998461867176</v>
      </c>
      <c r="C491" s="606">
        <v>1.0000000000000001E+50</v>
      </c>
      <c r="D491" s="607">
        <v>0.41780456543474898</v>
      </c>
      <c r="E491" s="610">
        <v>1.0000000000000001E+50</v>
      </c>
      <c r="F491" s="611">
        <v>1.0000000000000001E+50</v>
      </c>
      <c r="G491" s="610">
        <v>1.0000000000000001E+50</v>
      </c>
      <c r="H491" s="610">
        <v>1.0000000000000001E+50</v>
      </c>
      <c r="I491" s="610">
        <v>6.7272626792888215E-2</v>
      </c>
      <c r="J491" s="610">
        <v>1.0000000000000001E+50</v>
      </c>
      <c r="K491" s="610">
        <v>1.0000000000000001E+50</v>
      </c>
      <c r="L491" s="611">
        <v>2.5858763300515241E-2</v>
      </c>
      <c r="M491" s="610">
        <v>1.0000000000000001E+50</v>
      </c>
      <c r="N491" s="611">
        <v>1.0000000000000001E+50</v>
      </c>
      <c r="O491" s="610">
        <v>1.0000000000000001E+50</v>
      </c>
      <c r="P491" s="610">
        <v>1.0000000000000001E+50</v>
      </c>
      <c r="Q491" s="610">
        <v>1.0000000000000001E+50</v>
      </c>
      <c r="R491" s="610">
        <v>1.0000000000000001E+50</v>
      </c>
      <c r="S491" s="610">
        <v>1.0000000000000001E+50</v>
      </c>
      <c r="T491" s="610">
        <v>1.0000000000000001E+50</v>
      </c>
      <c r="U491" s="610">
        <v>1.0000000000000001E+50</v>
      </c>
      <c r="V491" s="610">
        <v>0.10270839446656016</v>
      </c>
      <c r="W491" s="610">
        <v>1.0000000000000001E+50</v>
      </c>
      <c r="X491" s="610">
        <v>1.0000000000000001E+50</v>
      </c>
      <c r="Y491" s="610">
        <v>1.0000000000000001E+50</v>
      </c>
      <c r="Z491" s="610">
        <v>1.0000000000000001E+50</v>
      </c>
      <c r="AA491" s="626">
        <v>1.0000000000000001E+50</v>
      </c>
      <c r="AB491" s="610">
        <v>7.7953905400246555</v>
      </c>
      <c r="AC491" s="626">
        <v>9.0669777529386495E-4</v>
      </c>
      <c r="AD491" s="626">
        <v>8.9021369567871098E-4</v>
      </c>
      <c r="AE491" s="620">
        <v>1.5826544080675049E-3</v>
      </c>
      <c r="AF491" s="627">
        <v>2.8618920134002995E-2</v>
      </c>
      <c r="AG491" s="601">
        <f>Decap_Selection!$E$23</f>
        <v>0.08</v>
      </c>
      <c r="AH491" s="602"/>
      <c r="AI491" s="602"/>
      <c r="AJ491" s="602"/>
    </row>
    <row r="492" spans="1:36" s="22" customFormat="1">
      <c r="A492" s="597">
        <f t="shared" si="7"/>
        <v>8186120.8484314196</v>
      </c>
      <c r="B492" s="607">
        <v>0.51433494503702848</v>
      </c>
      <c r="C492" s="606">
        <v>1.0000000000000001E+50</v>
      </c>
      <c r="D492" s="607">
        <v>0.40831354353298016</v>
      </c>
      <c r="E492" s="610">
        <v>1.0000000000000001E+50</v>
      </c>
      <c r="F492" s="611">
        <v>1.0000000000000001E+50</v>
      </c>
      <c r="G492" s="610">
        <v>1.0000000000000001E+50</v>
      </c>
      <c r="H492" s="610">
        <v>1.0000000000000001E+50</v>
      </c>
      <c r="I492" s="610">
        <v>6.4741370429062944E-2</v>
      </c>
      <c r="J492" s="610">
        <v>1.0000000000000001E+50</v>
      </c>
      <c r="K492" s="610">
        <v>1.0000000000000001E+50</v>
      </c>
      <c r="L492" s="611">
        <v>2.6692546537378247E-2</v>
      </c>
      <c r="M492" s="610">
        <v>1.0000000000000001E+50</v>
      </c>
      <c r="N492" s="611">
        <v>1.0000000000000001E+50</v>
      </c>
      <c r="O492" s="610">
        <v>1.0000000000000001E+50</v>
      </c>
      <c r="P492" s="610">
        <v>1.0000000000000001E+50</v>
      </c>
      <c r="Q492" s="610">
        <v>1.0000000000000001E+50</v>
      </c>
      <c r="R492" s="610">
        <v>1.0000000000000001E+50</v>
      </c>
      <c r="S492" s="610">
        <v>1.0000000000000001E+50</v>
      </c>
      <c r="T492" s="610">
        <v>1.0000000000000001E+50</v>
      </c>
      <c r="U492" s="610">
        <v>1.0000000000000001E+50</v>
      </c>
      <c r="V492" s="610">
        <v>0.1045926454984108</v>
      </c>
      <c r="W492" s="610">
        <v>1.0000000000000001E+50</v>
      </c>
      <c r="X492" s="610">
        <v>1.0000000000000001E+50</v>
      </c>
      <c r="Y492" s="610">
        <v>1.0000000000000001E+50</v>
      </c>
      <c r="Z492" s="610">
        <v>1.0000000000000001E+50</v>
      </c>
      <c r="AA492" s="626">
        <v>1.0000000000000001E+50</v>
      </c>
      <c r="AB492" s="610">
        <v>7.6425397624142031</v>
      </c>
      <c r="AC492" s="626">
        <v>9.1935506214631084E-4</v>
      </c>
      <c r="AD492" s="626">
        <v>8.9021369567871098E-4</v>
      </c>
      <c r="AE492" s="620">
        <v>1.5899395743067429E-3</v>
      </c>
      <c r="AF492" s="627">
        <v>3.0036184092830341E-2</v>
      </c>
      <c r="AG492" s="601">
        <f>Decap_Selection!$E$23</f>
        <v>0.08</v>
      </c>
      <c r="AH492" s="602"/>
      <c r="AI492" s="602"/>
      <c r="AJ492" s="602"/>
    </row>
    <row r="493" spans="1:36" s="22" customFormat="1">
      <c r="A493" s="597">
        <f t="shared" si="7"/>
        <v>8349843.2654000483</v>
      </c>
      <c r="B493" s="607">
        <v>0.52462160543382819</v>
      </c>
      <c r="C493" s="606">
        <v>1.0000000000000001E+50</v>
      </c>
      <c r="D493" s="607">
        <v>0.3989830610798546</v>
      </c>
      <c r="E493" s="610">
        <v>1.0000000000000001E+50</v>
      </c>
      <c r="F493" s="611">
        <v>1.0000000000000001E+50</v>
      </c>
      <c r="G493" s="610">
        <v>1.0000000000000001E+50</v>
      </c>
      <c r="H493" s="610">
        <v>1.0000000000000001E+50</v>
      </c>
      <c r="I493" s="610">
        <v>6.2241736737099589E-2</v>
      </c>
      <c r="J493" s="610">
        <v>1.0000000000000001E+50</v>
      </c>
      <c r="K493" s="610">
        <v>1.0000000000000001E+50</v>
      </c>
      <c r="L493" s="611">
        <v>2.7538720482379896E-2</v>
      </c>
      <c r="M493" s="610">
        <v>1.0000000000000001E+50</v>
      </c>
      <c r="N493" s="611">
        <v>1.0000000000000001E+50</v>
      </c>
      <c r="O493" s="610">
        <v>1.0000000000000001E+50</v>
      </c>
      <c r="P493" s="610">
        <v>1.0000000000000001E+50</v>
      </c>
      <c r="Q493" s="610">
        <v>1.0000000000000001E+50</v>
      </c>
      <c r="R493" s="610">
        <v>1.0000000000000001E+50</v>
      </c>
      <c r="S493" s="610">
        <v>1.0000000000000001E+50</v>
      </c>
      <c r="T493" s="610">
        <v>1.0000000000000001E+50</v>
      </c>
      <c r="U493" s="610">
        <v>1.0000000000000001E+50</v>
      </c>
      <c r="V493" s="610">
        <v>0.1065176476077169</v>
      </c>
      <c r="W493" s="610">
        <v>1.0000000000000001E+50</v>
      </c>
      <c r="X493" s="610">
        <v>1.0000000000000001E+50</v>
      </c>
      <c r="Y493" s="610">
        <v>1.0000000000000001E+50</v>
      </c>
      <c r="Z493" s="610">
        <v>1.0000000000000001E+50</v>
      </c>
      <c r="AA493" s="626">
        <v>1.0000000000000001E+50</v>
      </c>
      <c r="AB493" s="610">
        <v>7.4926860592203859</v>
      </c>
      <c r="AC493" s="626">
        <v>9.3234133502592632E-4</v>
      </c>
      <c r="AD493" s="626">
        <v>8.9021369567871098E-4</v>
      </c>
      <c r="AE493" s="620">
        <v>1.5974837979305413E-3</v>
      </c>
      <c r="AF493" s="627">
        <v>3.1544130796363243E-2</v>
      </c>
      <c r="AG493" s="601">
        <f>Decap_Selection!$E$23</f>
        <v>0.08</v>
      </c>
      <c r="AH493" s="602"/>
      <c r="AI493" s="602"/>
      <c r="AJ493" s="602"/>
    </row>
    <row r="494" spans="1:36" s="22" customFormat="1">
      <c r="A494" s="597">
        <f t="shared" si="7"/>
        <v>8516840.13070805</v>
      </c>
      <c r="B494" s="607">
        <v>0.53511399979354057</v>
      </c>
      <c r="C494" s="606">
        <v>1.0000000000000001E+50</v>
      </c>
      <c r="D494" s="607">
        <v>0.3898094889739066</v>
      </c>
      <c r="E494" s="610">
        <v>1.0000000000000001E+50</v>
      </c>
      <c r="F494" s="611">
        <v>1.0000000000000001E+50</v>
      </c>
      <c r="G494" s="610">
        <v>1.0000000000000001E+50</v>
      </c>
      <c r="H494" s="610">
        <v>1.0000000000000001E+50</v>
      </c>
      <c r="I494" s="610">
        <v>5.9773527651031416E-2</v>
      </c>
      <c r="J494" s="610">
        <v>1.0000000000000001E+50</v>
      </c>
      <c r="K494" s="610">
        <v>1.0000000000000001E+50</v>
      </c>
      <c r="L494" s="611">
        <v>2.8397445040664063E-2</v>
      </c>
      <c r="M494" s="610">
        <v>1.0000000000000001E+50</v>
      </c>
      <c r="N494" s="611">
        <v>1.0000000000000001E+50</v>
      </c>
      <c r="O494" s="610">
        <v>1.0000000000000001E+50</v>
      </c>
      <c r="P494" s="610">
        <v>1.0000000000000001E+50</v>
      </c>
      <c r="Q494" s="610">
        <v>1.0000000000000001E+50</v>
      </c>
      <c r="R494" s="610">
        <v>1.0000000000000001E+50</v>
      </c>
      <c r="S494" s="610">
        <v>1.0000000000000001E+50</v>
      </c>
      <c r="T494" s="610">
        <v>1.0000000000000001E+50</v>
      </c>
      <c r="U494" s="610">
        <v>1.0000000000000001E+50</v>
      </c>
      <c r="V494" s="610">
        <v>0.10848416984043155</v>
      </c>
      <c r="W494" s="610">
        <v>1.0000000000000001E+50</v>
      </c>
      <c r="X494" s="610">
        <v>1.0000000000000001E+50</v>
      </c>
      <c r="Y494" s="610">
        <v>1.0000000000000001E+50</v>
      </c>
      <c r="Z494" s="610">
        <v>1.0000000000000001E+50</v>
      </c>
      <c r="AA494" s="626">
        <v>1.0000000000000001E+50</v>
      </c>
      <c r="AB494" s="610">
        <v>7.3457706642850846</v>
      </c>
      <c r="AC494" s="626">
        <v>9.4566298634547546E-4</v>
      </c>
      <c r="AD494" s="626">
        <v>8.9021369567871098E-4</v>
      </c>
      <c r="AE494" s="620">
        <v>1.6052951764072871E-3</v>
      </c>
      <c r="AF494" s="627">
        <v>3.3144583769266447E-2</v>
      </c>
      <c r="AG494" s="601">
        <f>Decap_Selection!$E$23</f>
        <v>0.08</v>
      </c>
      <c r="AH494" s="602"/>
      <c r="AI494" s="602"/>
      <c r="AJ494" s="602"/>
    </row>
    <row r="495" spans="1:36" s="22" customFormat="1">
      <c r="A495" s="597">
        <f t="shared" si="7"/>
        <v>8687176.9333222117</v>
      </c>
      <c r="B495" s="607">
        <v>0.54581624278062024</v>
      </c>
      <c r="C495" s="606">
        <v>1.0000000000000001E+50</v>
      </c>
      <c r="D495" s="607">
        <v>0.38078926200280694</v>
      </c>
      <c r="E495" s="610">
        <v>1.0000000000000001E+50</v>
      </c>
      <c r="F495" s="611">
        <v>1.0000000000000001E+50</v>
      </c>
      <c r="G495" s="610">
        <v>1.0000000000000001E+50</v>
      </c>
      <c r="H495" s="610">
        <v>1.0000000000000001E+50</v>
      </c>
      <c r="I495" s="610">
        <v>5.7336681448702083E-2</v>
      </c>
      <c r="J495" s="610">
        <v>1.0000000000000001E+50</v>
      </c>
      <c r="K495" s="610">
        <v>1.0000000000000001E+50</v>
      </c>
      <c r="L495" s="611">
        <v>2.9268902818566981E-2</v>
      </c>
      <c r="M495" s="610">
        <v>1.0000000000000001E+50</v>
      </c>
      <c r="N495" s="611">
        <v>1.0000000000000001E+50</v>
      </c>
      <c r="O495" s="610">
        <v>1.0000000000000001E+50</v>
      </c>
      <c r="P495" s="610">
        <v>1.0000000000000001E+50</v>
      </c>
      <c r="Q495" s="610">
        <v>1.0000000000000001E+50</v>
      </c>
      <c r="R495" s="610">
        <v>1.0000000000000001E+50</v>
      </c>
      <c r="S495" s="610">
        <v>1.0000000000000001E+50</v>
      </c>
      <c r="T495" s="610">
        <v>1.0000000000000001E+50</v>
      </c>
      <c r="U495" s="610">
        <v>1.0000000000000001E+50</v>
      </c>
      <c r="V495" s="610">
        <v>0.1104929968120376</v>
      </c>
      <c r="W495" s="610">
        <v>1.0000000000000001E+50</v>
      </c>
      <c r="X495" s="610">
        <v>1.0000000000000001E+50</v>
      </c>
      <c r="Y495" s="610">
        <v>1.0000000000000001E+50</v>
      </c>
      <c r="Z495" s="610">
        <v>1.0000000000000001E+50</v>
      </c>
      <c r="AA495" s="626">
        <v>1.0000000000000001E+50</v>
      </c>
      <c r="AB495" s="610">
        <v>7.201735963727935</v>
      </c>
      <c r="AC495" s="626">
        <v>9.5932650046118013E-4</v>
      </c>
      <c r="AD495" s="626">
        <v>8.9021369567871098E-4</v>
      </c>
      <c r="AE495" s="620">
        <v>1.6133819926290719E-3</v>
      </c>
      <c r="AF495" s="627">
        <v>3.4834822911469748E-2</v>
      </c>
      <c r="AG495" s="601">
        <f>Decap_Selection!$E$23</f>
        <v>0.08</v>
      </c>
      <c r="AH495" s="602"/>
      <c r="AI495" s="602"/>
      <c r="AJ495" s="602"/>
    </row>
    <row r="496" spans="1:36" s="22" customFormat="1">
      <c r="A496" s="597">
        <f t="shared" si="7"/>
        <v>8860920.4719886556</v>
      </c>
      <c r="B496" s="607">
        <v>0.55673253135310163</v>
      </c>
      <c r="C496" s="606">
        <v>1.0000000000000001E+50</v>
      </c>
      <c r="D496" s="607">
        <v>0.37191887765495057</v>
      </c>
      <c r="E496" s="610">
        <v>1.0000000000000001E+50</v>
      </c>
      <c r="F496" s="611">
        <v>1.0000000000000001E+50</v>
      </c>
      <c r="G496" s="610">
        <v>1.0000000000000001E+50</v>
      </c>
      <c r="H496" s="610">
        <v>1.0000000000000001E+50</v>
      </c>
      <c r="I496" s="610">
        <v>5.4931296990349016E-2</v>
      </c>
      <c r="J496" s="610">
        <v>1.0000000000000001E+50</v>
      </c>
      <c r="K496" s="610">
        <v>1.0000000000000001E+50</v>
      </c>
      <c r="L496" s="611">
        <v>3.0153297085077649E-2</v>
      </c>
      <c r="M496" s="610">
        <v>1.0000000000000001E+50</v>
      </c>
      <c r="N496" s="611">
        <v>1.0000000000000001E+50</v>
      </c>
      <c r="O496" s="610">
        <v>1.0000000000000001E+50</v>
      </c>
      <c r="P496" s="610">
        <v>1.0000000000000001E+50</v>
      </c>
      <c r="Q496" s="610">
        <v>1.0000000000000001E+50</v>
      </c>
      <c r="R496" s="610">
        <v>1.0000000000000001E+50</v>
      </c>
      <c r="S496" s="610">
        <v>1.0000000000000001E+50</v>
      </c>
      <c r="T496" s="610">
        <v>1.0000000000000001E+50</v>
      </c>
      <c r="U496" s="610">
        <v>1.0000000000000001E+50</v>
      </c>
      <c r="V496" s="610">
        <v>0.11254492904764957</v>
      </c>
      <c r="W496" s="610">
        <v>1.0000000000000001E+50</v>
      </c>
      <c r="X496" s="610">
        <v>1.0000000000000001E+50</v>
      </c>
      <c r="Y496" s="610">
        <v>1.0000000000000001E+50</v>
      </c>
      <c r="Z496" s="610">
        <v>1.0000000000000001E+50</v>
      </c>
      <c r="AA496" s="626">
        <v>1.0000000000000001E+50</v>
      </c>
      <c r="AB496" s="610">
        <v>7.0605254733526417</v>
      </c>
      <c r="AC496" s="626">
        <v>9.7333845644789611E-4</v>
      </c>
      <c r="AD496" s="626">
        <v>8.9021369567871098E-4</v>
      </c>
      <c r="AE496" s="620">
        <v>1.6217527155682622E-3</v>
      </c>
      <c r="AF496" s="627">
        <v>3.6604488795844138E-2</v>
      </c>
      <c r="AG496" s="601">
        <f>Decap_Selection!$E$23</f>
        <v>0.08</v>
      </c>
      <c r="AH496" s="602"/>
      <c r="AI496" s="602"/>
      <c r="AJ496" s="602"/>
    </row>
    <row r="497" spans="1:36" s="22" customFormat="1">
      <c r="A497" s="597">
        <f t="shared" si="7"/>
        <v>9038138.881428428</v>
      </c>
      <c r="B497" s="607">
        <v>0.56786714640846447</v>
      </c>
      <c r="C497" s="606">
        <v>1.0000000000000001E+50</v>
      </c>
      <c r="D497" s="607">
        <v>0.3631948949771765</v>
      </c>
      <c r="E497" s="610">
        <v>1.0000000000000001E+50</v>
      </c>
      <c r="F497" s="611">
        <v>1.0000000000000001E+50</v>
      </c>
      <c r="G497" s="610">
        <v>1.0000000000000001E+50</v>
      </c>
      <c r="H497" s="610">
        <v>1.0000000000000001E+50</v>
      </c>
      <c r="I497" s="610">
        <v>5.255766367179103E-2</v>
      </c>
      <c r="J497" s="610">
        <v>1.0000000000000001E+50</v>
      </c>
      <c r="K497" s="610">
        <v>1.0000000000000001E+50</v>
      </c>
      <c r="L497" s="611">
        <v>3.1050850022956097E-2</v>
      </c>
      <c r="M497" s="610">
        <v>1.0000000000000001E+50</v>
      </c>
      <c r="N497" s="611">
        <v>1.0000000000000001E+50</v>
      </c>
      <c r="O497" s="610">
        <v>1.0000000000000001E+50</v>
      </c>
      <c r="P497" s="610">
        <v>1.0000000000000001E+50</v>
      </c>
      <c r="Q497" s="610">
        <v>1.0000000000000001E+50</v>
      </c>
      <c r="R497" s="610">
        <v>1.0000000000000001E+50</v>
      </c>
      <c r="S497" s="610">
        <v>1.0000000000000001E+50</v>
      </c>
      <c r="T497" s="610">
        <v>1.0000000000000001E+50</v>
      </c>
      <c r="U497" s="610">
        <v>1.0000000000000001E+50</v>
      </c>
      <c r="V497" s="610">
        <v>0.1146407833271892</v>
      </c>
      <c r="W497" s="610">
        <v>1.0000000000000001E+50</v>
      </c>
      <c r="X497" s="610">
        <v>1.0000000000000001E+50</v>
      </c>
      <c r="Y497" s="610">
        <v>1.0000000000000001E+50</v>
      </c>
      <c r="Z497" s="610">
        <v>1.0000000000000001E+50</v>
      </c>
      <c r="AA497" s="626">
        <v>1.0000000000000001E+50</v>
      </c>
      <c r="AB497" s="610">
        <v>6.9220838164963094</v>
      </c>
      <c r="AC497" s="626">
        <v>9.8770553098213843E-4</v>
      </c>
      <c r="AD497" s="626">
        <v>8.9021369567871098E-4</v>
      </c>
      <c r="AE497" s="620">
        <v>1.6304160007756816E-3</v>
      </c>
      <c r="AF497" s="627">
        <v>3.8431061053710698E-2</v>
      </c>
      <c r="AG497" s="601">
        <f>Decap_Selection!$E$23</f>
        <v>0.08</v>
      </c>
      <c r="AH497" s="602"/>
      <c r="AI497" s="602"/>
      <c r="AJ497" s="602"/>
    </row>
    <row r="498" spans="1:36" s="22" customFormat="1">
      <c r="A498" s="597">
        <f t="shared" si="7"/>
        <v>9218901.6590569969</v>
      </c>
      <c r="B498" s="607">
        <v>0.57922445446241655</v>
      </c>
      <c r="C498" s="606">
        <v>1.0000000000000001E+50</v>
      </c>
      <c r="D498" s="607">
        <v>0.35461393348074527</v>
      </c>
      <c r="E498" s="610">
        <v>1.0000000000000001E+50</v>
      </c>
      <c r="F498" s="611">
        <v>1.0000000000000001E+50</v>
      </c>
      <c r="G498" s="610">
        <v>1.0000000000000001E+50</v>
      </c>
      <c r="H498" s="610">
        <v>1.0000000000000001E+50</v>
      </c>
      <c r="I498" s="610">
        <v>5.0216298613752396E-2</v>
      </c>
      <c r="J498" s="610">
        <v>1.0000000000000001E+50</v>
      </c>
      <c r="K498" s="610">
        <v>1.0000000000000001E+50</v>
      </c>
      <c r="L498" s="611">
        <v>3.1961801227608978E-2</v>
      </c>
      <c r="M498" s="610">
        <v>1.0000000000000001E+50</v>
      </c>
      <c r="N498" s="611">
        <v>1.0000000000000001E+50</v>
      </c>
      <c r="O498" s="610">
        <v>1.0000000000000001E+50</v>
      </c>
      <c r="P498" s="610">
        <v>1.0000000000000001E+50</v>
      </c>
      <c r="Q498" s="610">
        <v>1.0000000000000001E+50</v>
      </c>
      <c r="R498" s="610">
        <v>1.0000000000000001E+50</v>
      </c>
      <c r="S498" s="610">
        <v>1.0000000000000001E+50</v>
      </c>
      <c r="T498" s="610">
        <v>1.0000000000000001E+50</v>
      </c>
      <c r="U498" s="610">
        <v>1.0000000000000001E+50</v>
      </c>
      <c r="V498" s="610">
        <v>0.11678139303578507</v>
      </c>
      <c r="W498" s="610">
        <v>1.0000000000000001E+50</v>
      </c>
      <c r="X498" s="610">
        <v>1.0000000000000001E+50</v>
      </c>
      <c r="Y498" s="610">
        <v>1.0000000000000001E+50</v>
      </c>
      <c r="Z498" s="610">
        <v>1.0000000000000001E+50</v>
      </c>
      <c r="AA498" s="626">
        <v>1.0000000000000001E+50</v>
      </c>
      <c r="AB498" s="610">
        <v>6.7863567023131104</v>
      </c>
      <c r="AC498" s="626">
        <v>1.0024345013298322E-3</v>
      </c>
      <c r="AD498" s="626">
        <v>8.9021369567871098E-4</v>
      </c>
      <c r="AE498" s="620">
        <v>1.6393806907210567E-3</v>
      </c>
      <c r="AF498" s="627">
        <v>4.0273678292193214E-2</v>
      </c>
      <c r="AG498" s="601">
        <f>Decap_Selection!$E$23</f>
        <v>0.08</v>
      </c>
      <c r="AH498" s="602"/>
      <c r="AI498" s="602"/>
      <c r="AJ498" s="602"/>
    </row>
    <row r="499" spans="1:36" s="22" customFormat="1">
      <c r="A499" s="597">
        <f t="shared" si="7"/>
        <v>9403279.6922381371</v>
      </c>
      <c r="B499" s="607">
        <v>0.59080890936125385</v>
      </c>
      <c r="C499" s="606">
        <v>1.0000000000000001E+50</v>
      </c>
      <c r="D499" s="607">
        <v>0.34617267209805958</v>
      </c>
      <c r="E499" s="610">
        <v>1.0000000000000001E+50</v>
      </c>
      <c r="F499" s="611">
        <v>1.0000000000000001E+50</v>
      </c>
      <c r="G499" s="610">
        <v>1.0000000000000001E+50</v>
      </c>
      <c r="H499" s="610">
        <v>1.0000000000000001E+50</v>
      </c>
      <c r="I499" s="610">
        <v>4.7907993054999577E-2</v>
      </c>
      <c r="J499" s="610">
        <v>1.0000000000000001E+50</v>
      </c>
      <c r="K499" s="610">
        <v>1.0000000000000001E+50</v>
      </c>
      <c r="L499" s="611">
        <v>3.2886406418379824E-2</v>
      </c>
      <c r="M499" s="610">
        <v>1.0000000000000001E+50</v>
      </c>
      <c r="N499" s="611">
        <v>1.0000000000000001E+50</v>
      </c>
      <c r="O499" s="610">
        <v>1.0000000000000001E+50</v>
      </c>
      <c r="P499" s="610">
        <v>1.0000000000000001E+50</v>
      </c>
      <c r="Q499" s="610">
        <v>1.0000000000000001E+50</v>
      </c>
      <c r="R499" s="610">
        <v>1.0000000000000001E+50</v>
      </c>
      <c r="S499" s="610">
        <v>1.0000000000000001E+50</v>
      </c>
      <c r="T499" s="610">
        <v>1.0000000000000001E+50</v>
      </c>
      <c r="U499" s="610">
        <v>1.0000000000000001E+50</v>
      </c>
      <c r="V499" s="610">
        <v>0.11896760851954946</v>
      </c>
      <c r="W499" s="610">
        <v>1.0000000000000001E+50</v>
      </c>
      <c r="X499" s="610">
        <v>1.0000000000000001E+50</v>
      </c>
      <c r="Y499" s="610">
        <v>1.0000000000000001E+50</v>
      </c>
      <c r="Z499" s="610">
        <v>1.0000000000000001E+50</v>
      </c>
      <c r="AA499" s="626">
        <v>1.0000000000000001E+50</v>
      </c>
      <c r="AB499" s="610">
        <v>6.6532909044837627</v>
      </c>
      <c r="AC499" s="626">
        <v>1.0175322484356098E-3</v>
      </c>
      <c r="AD499" s="626">
        <v>8.9021369567871098E-4</v>
      </c>
      <c r="AE499" s="620">
        <v>1.6486558149774887E-3</v>
      </c>
      <c r="AF499" s="627">
        <v>4.2065580388481558E-2</v>
      </c>
      <c r="AG499" s="601">
        <f>Decap_Selection!$E$23</f>
        <v>0.08</v>
      </c>
      <c r="AH499" s="602"/>
      <c r="AI499" s="602"/>
      <c r="AJ499" s="602"/>
    </row>
    <row r="500" spans="1:36" s="22" customFormat="1">
      <c r="A500" s="597">
        <f t="shared" si="7"/>
        <v>9591345.2860828992</v>
      </c>
      <c r="B500" s="607">
        <v>0.60262505402846644</v>
      </c>
      <c r="C500" s="606">
        <v>1.0000000000000001E+50</v>
      </c>
      <c r="D500" s="607">
        <v>0.33786784819304538</v>
      </c>
      <c r="E500" s="610">
        <v>1.0000000000000001E+50</v>
      </c>
      <c r="F500" s="611">
        <v>1.0000000000000001E+50</v>
      </c>
      <c r="G500" s="610">
        <v>1.0000000000000001E+50</v>
      </c>
      <c r="H500" s="610">
        <v>1.0000000000000001E+50</v>
      </c>
      <c r="I500" s="610">
        <v>4.5633870498058025E-2</v>
      </c>
      <c r="J500" s="610">
        <v>1.0000000000000001E+50</v>
      </c>
      <c r="K500" s="610">
        <v>1.0000000000000001E+50</v>
      </c>
      <c r="L500" s="611">
        <v>3.3824936332397373E-2</v>
      </c>
      <c r="M500" s="610">
        <v>1.0000000000000001E+50</v>
      </c>
      <c r="N500" s="611">
        <v>1.0000000000000001E+50</v>
      </c>
      <c r="O500" s="610">
        <v>1.0000000000000001E+50</v>
      </c>
      <c r="P500" s="610">
        <v>1.0000000000000001E+50</v>
      </c>
      <c r="Q500" s="610">
        <v>1.0000000000000001E+50</v>
      </c>
      <c r="R500" s="610">
        <v>1.0000000000000001E+50</v>
      </c>
      <c r="S500" s="610">
        <v>1.0000000000000001E+50</v>
      </c>
      <c r="T500" s="610">
        <v>1.0000000000000001E+50</v>
      </c>
      <c r="U500" s="610">
        <v>1.0000000000000001E+50</v>
      </c>
      <c r="V500" s="610">
        <v>0.12120029744689224</v>
      </c>
      <c r="W500" s="610">
        <v>1.0000000000000001E+50</v>
      </c>
      <c r="X500" s="610">
        <v>1.0000000000000001E+50</v>
      </c>
      <c r="Y500" s="610">
        <v>1.0000000000000001E+50</v>
      </c>
      <c r="Z500" s="610">
        <v>1.0000000000000001E+50</v>
      </c>
      <c r="AA500" s="626">
        <v>1.0000000000000001E+50</v>
      </c>
      <c r="AB500" s="610">
        <v>6.522834240342446</v>
      </c>
      <c r="AC500" s="626">
        <v>1.0330057601104299E-3</v>
      </c>
      <c r="AD500" s="626">
        <v>8.9021369567871098E-4</v>
      </c>
      <c r="AE500" s="620">
        <v>1.6582505902528685E-3</v>
      </c>
      <c r="AF500" s="627">
        <v>4.3706708648947365E-2</v>
      </c>
      <c r="AG500" s="601">
        <f>Decap_Selection!$E$23</f>
        <v>0.08</v>
      </c>
      <c r="AH500" s="602"/>
      <c r="AI500" s="602"/>
      <c r="AJ500" s="602"/>
    </row>
    <row r="501" spans="1:36" s="22" customFormat="1">
      <c r="A501" s="597">
        <f t="shared" si="7"/>
        <v>9783172.191804558</v>
      </c>
      <c r="B501" s="607">
        <v>0.61467752224627648</v>
      </c>
      <c r="C501" s="606">
        <v>1.0000000000000001E+50</v>
      </c>
      <c r="D501" s="607">
        <v>0.32969625662860697</v>
      </c>
      <c r="E501" s="610">
        <v>1.0000000000000001E+50</v>
      </c>
      <c r="F501" s="611">
        <v>1.0000000000000001E+50</v>
      </c>
      <c r="G501" s="610">
        <v>1.0000000000000001E+50</v>
      </c>
      <c r="H501" s="610">
        <v>1.0000000000000001E+50</v>
      </c>
      <c r="I501" s="610">
        <v>4.339545990844218E-2</v>
      </c>
      <c r="J501" s="610">
        <v>1.0000000000000001E+50</v>
      </c>
      <c r="K501" s="610">
        <v>1.0000000000000001E+50</v>
      </c>
      <c r="L501" s="611">
        <v>3.4777675775717699E-2</v>
      </c>
      <c r="M501" s="610">
        <v>1.0000000000000001E+50</v>
      </c>
      <c r="N501" s="611">
        <v>1.0000000000000001E+50</v>
      </c>
      <c r="O501" s="610">
        <v>1.0000000000000001E+50</v>
      </c>
      <c r="P501" s="610">
        <v>1.0000000000000001E+50</v>
      </c>
      <c r="Q501" s="610">
        <v>1.0000000000000001E+50</v>
      </c>
      <c r="R501" s="610">
        <v>1.0000000000000001E+50</v>
      </c>
      <c r="S501" s="610">
        <v>1.0000000000000001E+50</v>
      </c>
      <c r="T501" s="610">
        <v>1.0000000000000001E+50</v>
      </c>
      <c r="U501" s="610">
        <v>1.0000000000000001E+50</v>
      </c>
      <c r="V501" s="610">
        <v>0.12348034517553405</v>
      </c>
      <c r="W501" s="610">
        <v>1.0000000000000001E+50</v>
      </c>
      <c r="X501" s="610">
        <v>1.0000000000000001E+50</v>
      </c>
      <c r="Y501" s="610">
        <v>1.0000000000000001E+50</v>
      </c>
      <c r="Z501" s="610">
        <v>1.0000000000000001E+50</v>
      </c>
      <c r="AA501" s="626">
        <v>1.0000000000000001E+50</v>
      </c>
      <c r="AB501" s="610">
        <v>6.3949355504130292</v>
      </c>
      <c r="AC501" s="626">
        <v>1.0488621343143001E-3</v>
      </c>
      <c r="AD501" s="626">
        <v>8.9021369567871098E-4</v>
      </c>
      <c r="AE501" s="620">
        <v>1.6681744202723552E-3</v>
      </c>
      <c r="AF501" s="627">
        <v>4.5060256003986297E-2</v>
      </c>
      <c r="AG501" s="601">
        <f>Decap_Selection!$E$23</f>
        <v>0.08</v>
      </c>
      <c r="AH501" s="602"/>
      <c r="AI501" s="602"/>
      <c r="AJ501" s="602"/>
    </row>
    <row r="502" spans="1:36" s="22" customFormat="1">
      <c r="A502" s="597">
        <f t="shared" si="7"/>
        <v>9978835.6356406491</v>
      </c>
      <c r="B502" s="607">
        <v>0.62697104047280894</v>
      </c>
      <c r="C502" s="606">
        <v>1.0000000000000001E+50</v>
      </c>
      <c r="D502" s="607">
        <v>0.32165474889512874</v>
      </c>
      <c r="E502" s="610">
        <v>1.0000000000000001E+50</v>
      </c>
      <c r="F502" s="611">
        <v>1.0000000000000001E+50</v>
      </c>
      <c r="G502" s="610">
        <v>1.0000000000000001E+50</v>
      </c>
      <c r="H502" s="610">
        <v>1.0000000000000001E+50</v>
      </c>
      <c r="I502" s="610">
        <v>4.1194788230372939E-2</v>
      </c>
      <c r="J502" s="610">
        <v>1.0000000000000001E+50</v>
      </c>
      <c r="K502" s="610">
        <v>1.0000000000000001E+50</v>
      </c>
      <c r="L502" s="611">
        <v>3.574492281034327E-2</v>
      </c>
      <c r="M502" s="610">
        <v>1.0000000000000001E+50</v>
      </c>
      <c r="N502" s="611">
        <v>1.0000000000000001E+50</v>
      </c>
      <c r="O502" s="610">
        <v>1.0000000000000001E+50</v>
      </c>
      <c r="P502" s="610">
        <v>1.0000000000000001E+50</v>
      </c>
      <c r="Q502" s="610">
        <v>1.0000000000000001E+50</v>
      </c>
      <c r="R502" s="610">
        <v>1.0000000000000001E+50</v>
      </c>
      <c r="S502" s="610">
        <v>1.0000000000000001E+50</v>
      </c>
      <c r="T502" s="610">
        <v>1.0000000000000001E+50</v>
      </c>
      <c r="U502" s="610">
        <v>1.0000000000000001E+50</v>
      </c>
      <c r="V502" s="610">
        <v>0.12580865512538622</v>
      </c>
      <c r="W502" s="610">
        <v>1.0000000000000001E+50</v>
      </c>
      <c r="X502" s="610">
        <v>1.0000000000000001E+50</v>
      </c>
      <c r="Y502" s="610">
        <v>1.0000000000000001E+50</v>
      </c>
      <c r="Z502" s="610">
        <v>1.0000000000000001E+50</v>
      </c>
      <c r="AA502" s="626">
        <v>1.0000000000000001E+50</v>
      </c>
      <c r="AB502" s="610">
        <v>6.2695446783465192</v>
      </c>
      <c r="AC502" s="626">
        <v>1.0651085825309089E-3</v>
      </c>
      <c r="AD502" s="626">
        <v>8.9021369567871098E-4</v>
      </c>
      <c r="AE502" s="620">
        <v>1.6784368955172731E-3</v>
      </c>
      <c r="AF502" s="627">
        <v>4.595965758570917E-2</v>
      </c>
      <c r="AG502" s="601">
        <f>Decap_Selection!$E$23</f>
        <v>0.08</v>
      </c>
      <c r="AH502" s="602"/>
      <c r="AI502" s="602"/>
      <c r="AJ502" s="602"/>
    </row>
    <row r="503" spans="1:36" s="22" customFormat="1">
      <c r="A503" s="597">
        <f t="shared" si="7"/>
        <v>10178412.348353462</v>
      </c>
      <c r="B503" s="607">
        <v>0.63951042969560357</v>
      </c>
      <c r="C503" s="606">
        <v>1.0000000000000001E+50</v>
      </c>
      <c r="D503" s="607">
        <v>0.31374023230466946</v>
      </c>
      <c r="E503" s="610">
        <v>1.0000000000000001E+50</v>
      </c>
      <c r="F503" s="611">
        <v>1.0000000000000001E+50</v>
      </c>
      <c r="G503" s="610">
        <v>1.0000000000000001E+50</v>
      </c>
      <c r="H503" s="610">
        <v>1.0000000000000001E+50</v>
      </c>
      <c r="I503" s="610">
        <v>3.9034497686436083E-2</v>
      </c>
      <c r="J503" s="610">
        <v>1.0000000000000001E+50</v>
      </c>
      <c r="K503" s="610">
        <v>1.0000000000000001E+50</v>
      </c>
      <c r="L503" s="611">
        <v>3.6726988058928926E-2</v>
      </c>
      <c r="M503" s="610">
        <v>1.0000000000000001E+50</v>
      </c>
      <c r="N503" s="611">
        <v>1.0000000000000001E+50</v>
      </c>
      <c r="O503" s="610">
        <v>1.0000000000000001E+50</v>
      </c>
      <c r="P503" s="610">
        <v>1.0000000000000001E+50</v>
      </c>
      <c r="Q503" s="610">
        <v>1.0000000000000001E+50</v>
      </c>
      <c r="R503" s="610">
        <v>1.0000000000000001E+50</v>
      </c>
      <c r="S503" s="610">
        <v>1.0000000000000001E+50</v>
      </c>
      <c r="T503" s="610">
        <v>1.0000000000000001E+50</v>
      </c>
      <c r="U503" s="610">
        <v>1.0000000000000001E+50</v>
      </c>
      <c r="V503" s="610">
        <v>0.12818614915746809</v>
      </c>
      <c r="W503" s="610">
        <v>1.0000000000000001E+50</v>
      </c>
      <c r="X503" s="610">
        <v>1.0000000000000001E+50</v>
      </c>
      <c r="Y503" s="610">
        <v>1.0000000000000001E+50</v>
      </c>
      <c r="Z503" s="610">
        <v>1.0000000000000001E+50</v>
      </c>
      <c r="AA503" s="626">
        <v>1.0000000000000001E+50</v>
      </c>
      <c r="AB503" s="610">
        <v>6.1466124512519089</v>
      </c>
      <c r="AC503" s="626">
        <v>1.0817524332310394E-3</v>
      </c>
      <c r="AD503" s="626">
        <v>8.9021369567871098E-4</v>
      </c>
      <c r="AE503" s="620">
        <v>1.6890477928270516E-3</v>
      </c>
      <c r="AF503" s="627">
        <v>4.6233081713850765E-2</v>
      </c>
      <c r="AG503" s="601">
        <f>Decap_Selection!$E$23</f>
        <v>0.08</v>
      </c>
      <c r="AH503" s="602"/>
      <c r="AI503" s="602"/>
      <c r="AJ503" s="602"/>
    </row>
    <row r="504" spans="1:36" s="22" customFormat="1">
      <c r="A504" s="597">
        <f t="shared" si="7"/>
        <v>10381980.595320532</v>
      </c>
      <c r="B504" s="607">
        <v>0.65230060732219886</v>
      </c>
      <c r="C504" s="606">
        <v>1.0000000000000001E+50</v>
      </c>
      <c r="D504" s="607">
        <v>0.30594966925625294</v>
      </c>
      <c r="E504" s="610">
        <v>1.0000000000000001E+50</v>
      </c>
      <c r="F504" s="611">
        <v>1.0000000000000001E+50</v>
      </c>
      <c r="G504" s="610">
        <v>1.0000000000000001E+50</v>
      </c>
      <c r="H504" s="610">
        <v>1.0000000000000001E+50</v>
      </c>
      <c r="I504" s="610">
        <v>3.6917994780449846E-2</v>
      </c>
      <c r="J504" s="610">
        <v>1.0000000000000001E+50</v>
      </c>
      <c r="K504" s="610">
        <v>1.0000000000000001E+50</v>
      </c>
      <c r="L504" s="611">
        <v>3.7724194111695357E-2</v>
      </c>
      <c r="M504" s="610">
        <v>1.0000000000000001E+50</v>
      </c>
      <c r="N504" s="611">
        <v>1.0000000000000001E+50</v>
      </c>
      <c r="O504" s="610">
        <v>1.0000000000000001E+50</v>
      </c>
      <c r="P504" s="610">
        <v>1.0000000000000001E+50</v>
      </c>
      <c r="Q504" s="610">
        <v>1.0000000000000001E+50</v>
      </c>
      <c r="R504" s="610">
        <v>1.0000000000000001E+50</v>
      </c>
      <c r="S504" s="610">
        <v>1.0000000000000001E+50</v>
      </c>
      <c r="T504" s="610">
        <v>1.0000000000000001E+50</v>
      </c>
      <c r="U504" s="610">
        <v>1.0000000000000001E+50</v>
      </c>
      <c r="V504" s="610">
        <v>0.1306137679590362</v>
      </c>
      <c r="W504" s="610">
        <v>1.0000000000000001E+50</v>
      </c>
      <c r="X504" s="610">
        <v>1.0000000000000001E+50</v>
      </c>
      <c r="Y504" s="610">
        <v>1.0000000000000001E+50</v>
      </c>
      <c r="Z504" s="610">
        <v>1.0000000000000001E+50</v>
      </c>
      <c r="AA504" s="626">
        <v>1.0000000000000001E+50</v>
      </c>
      <c r="AB504" s="610">
        <v>6.0260906604126907</v>
      </c>
      <c r="AC504" s="626">
        <v>1.0988011354217133E-3</v>
      </c>
      <c r="AD504" s="626">
        <v>8.9021369567871098E-4</v>
      </c>
      <c r="AE504" s="620">
        <v>1.7000170748721045E-3</v>
      </c>
      <c r="AF504" s="627">
        <v>4.5746448973837686E-2</v>
      </c>
      <c r="AG504" s="601">
        <f>Decap_Selection!$E$23</f>
        <v>0.08</v>
      </c>
      <c r="AH504" s="602"/>
      <c r="AI504" s="602"/>
      <c r="AJ504" s="602"/>
    </row>
    <row r="505" spans="1:36" s="22" customFormat="1">
      <c r="A505" s="597">
        <f t="shared" si="7"/>
        <v>10589620.207226943</v>
      </c>
      <c r="B505" s="607">
        <v>0.66534658910852695</v>
      </c>
      <c r="C505" s="606">
        <v>1.0000000000000001E+50</v>
      </c>
      <c r="D505" s="607">
        <v>0.29828007657856376</v>
      </c>
      <c r="E505" s="610">
        <v>1.0000000000000001E+50</v>
      </c>
      <c r="F505" s="611">
        <v>1.0000000000000001E+50</v>
      </c>
      <c r="G505" s="610">
        <v>1.0000000000000001E+50</v>
      </c>
      <c r="H505" s="610">
        <v>1.0000000000000001E+50</v>
      </c>
      <c r="I505" s="610">
        <v>3.4849639552412194E-2</v>
      </c>
      <c r="J505" s="610">
        <v>1.0000000000000001E+50</v>
      </c>
      <c r="K505" s="610">
        <v>1.0000000000000001E+50</v>
      </c>
      <c r="L505" s="611">
        <v>3.8736875022350965E-2</v>
      </c>
      <c r="M505" s="610">
        <v>1.0000000000000001E+50</v>
      </c>
      <c r="N505" s="611">
        <v>1.0000000000000001E+50</v>
      </c>
      <c r="O505" s="610">
        <v>1.0000000000000001E+50</v>
      </c>
      <c r="P505" s="610">
        <v>1.0000000000000001E+50</v>
      </c>
      <c r="Q505" s="610">
        <v>1.0000000000000001E+50</v>
      </c>
      <c r="R505" s="610">
        <v>1.0000000000000001E+50</v>
      </c>
      <c r="S505" s="610">
        <v>1.0000000000000001E+50</v>
      </c>
      <c r="T505" s="610">
        <v>1.0000000000000001E+50</v>
      </c>
      <c r="U505" s="610">
        <v>1.0000000000000001E+50</v>
      </c>
      <c r="V505" s="610">
        <v>0.133092471435103</v>
      </c>
      <c r="W505" s="610">
        <v>1.0000000000000001E+50</v>
      </c>
      <c r="X505" s="610">
        <v>1.0000000000000001E+50</v>
      </c>
      <c r="Y505" s="610">
        <v>1.0000000000000001E+50</v>
      </c>
      <c r="Z505" s="610">
        <v>1.0000000000000001E+50</v>
      </c>
      <c r="AA505" s="626">
        <v>1.0000000000000001E+50</v>
      </c>
      <c r="AB505" s="610">
        <v>5.9079320423814794</v>
      </c>
      <c r="AC505" s="626">
        <v>1.1162622622781304E-3</v>
      </c>
      <c r="AD505" s="626">
        <v>8.9021369567871098E-4</v>
      </c>
      <c r="AE505" s="620">
        <v>1.7113548895068345E-3</v>
      </c>
      <c r="AF505" s="627">
        <v>4.4451901615700451E-2</v>
      </c>
      <c r="AG505" s="601">
        <f>Decap_Selection!$E$23</f>
        <v>0.08</v>
      </c>
      <c r="AH505" s="602"/>
      <c r="AI505" s="602"/>
      <c r="AJ505" s="602"/>
    </row>
    <row r="506" spans="1:36" s="22" customFormat="1">
      <c r="A506" s="597">
        <f t="shared" si="7"/>
        <v>10801412.611371482</v>
      </c>
      <c r="B506" s="607">
        <v>0.6786534911258767</v>
      </c>
      <c r="C506" s="606">
        <v>1.0000000000000001E+50</v>
      </c>
      <c r="D506" s="607">
        <v>0.29072852495740087</v>
      </c>
      <c r="E506" s="610">
        <v>1.0000000000000001E+50</v>
      </c>
      <c r="F506" s="611">
        <v>1.0000000000000001E+50</v>
      </c>
      <c r="G506" s="610">
        <v>1.0000000000000001E+50</v>
      </c>
      <c r="H506" s="610">
        <v>1.0000000000000001E+50</v>
      </c>
      <c r="I506" s="610">
        <v>3.2834985201884076E-2</v>
      </c>
      <c r="J506" s="610">
        <v>1.0000000000000001E+50</v>
      </c>
      <c r="K506" s="610">
        <v>1.0000000000000001E+50</v>
      </c>
      <c r="L506" s="611">
        <v>3.9765375881745384E-2</v>
      </c>
      <c r="M506" s="610">
        <v>1.0000000000000001E+50</v>
      </c>
      <c r="N506" s="611">
        <v>1.0000000000000001E+50</v>
      </c>
      <c r="O506" s="610">
        <v>1.0000000000000001E+50</v>
      </c>
      <c r="P506" s="610">
        <v>1.0000000000000001E+50</v>
      </c>
      <c r="Q506" s="610">
        <v>1.0000000000000001E+50</v>
      </c>
      <c r="R506" s="610">
        <v>1.0000000000000001E+50</v>
      </c>
      <c r="S506" s="610">
        <v>1.0000000000000001E+50</v>
      </c>
      <c r="T506" s="610">
        <v>1.0000000000000001E+50</v>
      </c>
      <c r="U506" s="610">
        <v>1.0000000000000001E+50</v>
      </c>
      <c r="V506" s="610">
        <v>0.1356232391065266</v>
      </c>
      <c r="W506" s="610">
        <v>1.0000000000000001E+50</v>
      </c>
      <c r="X506" s="610">
        <v>1.0000000000000001E+50</v>
      </c>
      <c r="Y506" s="610">
        <v>1.0000000000000001E+50</v>
      </c>
      <c r="Z506" s="610">
        <v>1.0000000000000001E+50</v>
      </c>
      <c r="AA506" s="626">
        <v>1.0000000000000001E+50</v>
      </c>
      <c r="AB506" s="610">
        <v>5.7920902604453195</v>
      </c>
      <c r="AC506" s="626">
        <v>1.1341435148556006E-3</v>
      </c>
      <c r="AD506" s="626">
        <v>8.9021369567871098E-4</v>
      </c>
      <c r="AE506" s="620">
        <v>1.7230715690132188E-3</v>
      </c>
      <c r="AF506" s="627">
        <v>4.2416004052495154E-2</v>
      </c>
      <c r="AG506" s="601">
        <f>Decap_Selection!$E$23</f>
        <v>0.08</v>
      </c>
      <c r="AH506" s="602"/>
      <c r="AI506" s="602"/>
      <c r="AJ506" s="602"/>
    </row>
    <row r="507" spans="1:36" s="22" customFormat="1">
      <c r="A507" s="597">
        <f t="shared" si="7"/>
        <v>11017440.863598911</v>
      </c>
      <c r="B507" s="607">
        <v>0.69222653176719606</v>
      </c>
      <c r="C507" s="606">
        <v>1.0000000000000001E+50</v>
      </c>
      <c r="D507" s="607">
        <v>0.28329213845647749</v>
      </c>
      <c r="E507" s="610">
        <v>1.0000000000000001E+50</v>
      </c>
      <c r="F507" s="611">
        <v>1.0000000000000001E+50</v>
      </c>
      <c r="G507" s="610">
        <v>1.0000000000000001E+50</v>
      </c>
      <c r="H507" s="610">
        <v>1.0000000000000001E+50</v>
      </c>
      <c r="I507" s="610">
        <v>3.0881079104550641E-2</v>
      </c>
      <c r="J507" s="610">
        <v>1.0000000000000001E+50</v>
      </c>
      <c r="K507" s="610">
        <v>1.0000000000000001E+50</v>
      </c>
      <c r="L507" s="611">
        <v>4.0810052459600031E-2</v>
      </c>
      <c r="M507" s="610">
        <v>1.0000000000000001E+50</v>
      </c>
      <c r="N507" s="611">
        <v>1.0000000000000001E+50</v>
      </c>
      <c r="O507" s="610">
        <v>1.0000000000000001E+50</v>
      </c>
      <c r="P507" s="610">
        <v>1.0000000000000001E+50</v>
      </c>
      <c r="Q507" s="610">
        <v>1.0000000000000001E+50</v>
      </c>
      <c r="R507" s="610">
        <v>1.0000000000000001E+50</v>
      </c>
      <c r="S507" s="610">
        <v>1.0000000000000001E+50</v>
      </c>
      <c r="T507" s="610">
        <v>1.0000000000000001E+50</v>
      </c>
      <c r="U507" s="610">
        <v>1.0000000000000001E+50</v>
      </c>
      <c r="V507" s="610">
        <v>0.13820707051485567</v>
      </c>
      <c r="W507" s="610">
        <v>1.0000000000000001E+50</v>
      </c>
      <c r="X507" s="610">
        <v>1.0000000000000001E+50</v>
      </c>
      <c r="Y507" s="610">
        <v>1.0000000000000001E+50</v>
      </c>
      <c r="Z507" s="610">
        <v>1.0000000000000001E+50</v>
      </c>
      <c r="AA507" s="626">
        <v>1.0000000000000001E+50</v>
      </c>
      <c r="AB507" s="610">
        <v>5.6785198864544322</v>
      </c>
      <c r="AC507" s="626">
        <v>1.1524527258788069E-3</v>
      </c>
      <c r="AD507" s="626">
        <v>8.9021369567871098E-4</v>
      </c>
      <c r="AE507" s="620">
        <v>1.7351776292466867E-3</v>
      </c>
      <c r="AF507" s="627">
        <v>3.9807598097890244E-2</v>
      </c>
      <c r="AG507" s="601">
        <f>Decap_Selection!$E$23</f>
        <v>0.08</v>
      </c>
      <c r="AH507" s="602"/>
      <c r="AI507" s="602"/>
      <c r="AJ507" s="602"/>
    </row>
    <row r="508" spans="1:36" s="22" customFormat="1">
      <c r="A508" s="597">
        <f t="shared" si="7"/>
        <v>11237789.680870889</v>
      </c>
      <c r="B508" s="607">
        <v>0.70607103379352099</v>
      </c>
      <c r="C508" s="606">
        <v>1.0000000000000001E+50</v>
      </c>
      <c r="D508" s="607">
        <v>0.27596809414160278</v>
      </c>
      <c r="E508" s="610">
        <v>1.0000000000000001E+50</v>
      </c>
      <c r="F508" s="611">
        <v>1.0000000000000001E+50</v>
      </c>
      <c r="G508" s="610">
        <v>1.0000000000000001E+50</v>
      </c>
      <c r="H508" s="610">
        <v>1.0000000000000001E+50</v>
      </c>
      <c r="I508" s="610">
        <v>2.8996835198854137E-2</v>
      </c>
      <c r="J508" s="610">
        <v>1.0000000000000001E+50</v>
      </c>
      <c r="K508" s="610">
        <v>1.0000000000000001E+50</v>
      </c>
      <c r="L508" s="611">
        <v>4.1871270906034749E-2</v>
      </c>
      <c r="M508" s="610">
        <v>1.0000000000000001E+50</v>
      </c>
      <c r="N508" s="611">
        <v>1.0000000000000001E+50</v>
      </c>
      <c r="O508" s="610">
        <v>1.0000000000000001E+50</v>
      </c>
      <c r="P508" s="610">
        <v>1.0000000000000001E+50</v>
      </c>
      <c r="Q508" s="610">
        <v>1.0000000000000001E+50</v>
      </c>
      <c r="R508" s="610">
        <v>1.0000000000000001E+50</v>
      </c>
      <c r="S508" s="610">
        <v>1.0000000000000001E+50</v>
      </c>
      <c r="T508" s="610">
        <v>1.0000000000000001E+50</v>
      </c>
      <c r="U508" s="610">
        <v>1.0000000000000001E+50</v>
      </c>
      <c r="V508" s="610">
        <v>0.14084498563411693</v>
      </c>
      <c r="W508" s="610">
        <v>1.0000000000000001E+50</v>
      </c>
      <c r="X508" s="610">
        <v>1.0000000000000001E+50</v>
      </c>
      <c r="Y508" s="610">
        <v>1.0000000000000001E+50</v>
      </c>
      <c r="Z508" s="610">
        <v>1.0000000000000001E+50</v>
      </c>
      <c r="AA508" s="626">
        <v>1.0000000000000001E+50</v>
      </c>
      <c r="AB508" s="610">
        <v>5.5671763830072516</v>
      </c>
      <c r="AC508" s="626">
        <v>1.1711978636059178E-3</v>
      </c>
      <c r="AD508" s="626">
        <v>8.9021369567871098E-4</v>
      </c>
      <c r="AE508" s="620">
        <v>1.7476837686972223E-3</v>
      </c>
      <c r="AF508" s="627">
        <v>3.685062057240563E-2</v>
      </c>
      <c r="AG508" s="601">
        <f>Decap_Selection!$E$23</f>
        <v>0.08</v>
      </c>
      <c r="AH508" s="602"/>
      <c r="AI508" s="602"/>
      <c r="AJ508" s="602"/>
    </row>
    <row r="509" spans="1:36" s="22" customFormat="1">
      <c r="A509" s="597">
        <f t="shared" si="7"/>
        <v>11462545.474488307</v>
      </c>
      <c r="B509" s="607">
        <v>0.72019242642133263</v>
      </c>
      <c r="C509" s="606">
        <v>1.0000000000000001E+50</v>
      </c>
      <c r="D509" s="607">
        <v>0.26875362181999374</v>
      </c>
      <c r="E509" s="610">
        <v>1.0000000000000001E+50</v>
      </c>
      <c r="F509" s="611">
        <v>1.0000000000000001E+50</v>
      </c>
      <c r="G509" s="610">
        <v>1.0000000000000001E+50</v>
      </c>
      <c r="H509" s="610">
        <v>1.0000000000000001E+50</v>
      </c>
      <c r="I509" s="610">
        <v>2.7193482137525666E-2</v>
      </c>
      <c r="J509" s="610">
        <v>1.0000000000000001E+50</v>
      </c>
      <c r="K509" s="610">
        <v>1.0000000000000001E+50</v>
      </c>
      <c r="L509" s="611">
        <v>4.2949407505773009E-2</v>
      </c>
      <c r="M509" s="610">
        <v>1.0000000000000001E+50</v>
      </c>
      <c r="N509" s="611">
        <v>1.0000000000000001E+50</v>
      </c>
      <c r="O509" s="610">
        <v>1.0000000000000001E+50</v>
      </c>
      <c r="P509" s="610">
        <v>1.0000000000000001E+50</v>
      </c>
      <c r="Q509" s="610">
        <v>1.0000000000000001E+50</v>
      </c>
      <c r="R509" s="610">
        <v>1.0000000000000001E+50</v>
      </c>
      <c r="S509" s="610">
        <v>1.0000000000000001E+50</v>
      </c>
      <c r="T509" s="610">
        <v>1.0000000000000001E+50</v>
      </c>
      <c r="U509" s="610">
        <v>1.0000000000000001E+50</v>
      </c>
      <c r="V509" s="610">
        <v>0.14353802528973605</v>
      </c>
      <c r="W509" s="610">
        <v>1.0000000000000001E+50</v>
      </c>
      <c r="X509" s="610">
        <v>1.0000000000000001E+50</v>
      </c>
      <c r="Y509" s="610">
        <v>1.0000000000000001E+50</v>
      </c>
      <c r="Z509" s="610">
        <v>1.0000000000000001E+50</v>
      </c>
      <c r="AA509" s="626">
        <v>1.0000000000000001E+50</v>
      </c>
      <c r="AB509" s="610">
        <v>5.4580160859847791</v>
      </c>
      <c r="AC509" s="626">
        <v>1.1903870357652399E-3</v>
      </c>
      <c r="AD509" s="626">
        <v>8.9021369567871098E-4</v>
      </c>
      <c r="AE509" s="620">
        <v>1.7606008674797972E-3</v>
      </c>
      <c r="AF509" s="627">
        <v>3.3768866774187271E-2</v>
      </c>
      <c r="AG509" s="601">
        <f>Decap_Selection!$E$23</f>
        <v>0.08</v>
      </c>
      <c r="AH509" s="602"/>
      <c r="AI509" s="602"/>
      <c r="AJ509" s="602"/>
    </row>
    <row r="510" spans="1:36" s="22" customFormat="1">
      <c r="A510" s="597">
        <f t="shared" si="7"/>
        <v>11691796.383978073</v>
      </c>
      <c r="B510" s="607">
        <v>0.73459624745166119</v>
      </c>
      <c r="C510" s="606">
        <v>1.0000000000000001E+50</v>
      </c>
      <c r="D510" s="607">
        <v>0.26164600390849291</v>
      </c>
      <c r="E510" s="610">
        <v>1.0000000000000001E+50</v>
      </c>
      <c r="F510" s="611">
        <v>1.0000000000000001E+50</v>
      </c>
      <c r="G510" s="610">
        <v>1.0000000000000001E+50</v>
      </c>
      <c r="H510" s="610">
        <v>1.0000000000000001E+50</v>
      </c>
      <c r="I510" s="610">
        <v>2.5485076773737517E-2</v>
      </c>
      <c r="J510" s="610">
        <v>1.0000000000000001E+50</v>
      </c>
      <c r="K510" s="610">
        <v>1.0000000000000001E+50</v>
      </c>
      <c r="L510" s="611">
        <v>4.4044848478896767E-2</v>
      </c>
      <c r="M510" s="610">
        <v>1.0000000000000001E+50</v>
      </c>
      <c r="N510" s="611">
        <v>1.0000000000000001E+50</v>
      </c>
      <c r="O510" s="610">
        <v>1.0000000000000001E+50</v>
      </c>
      <c r="P510" s="610">
        <v>1.0000000000000001E+50</v>
      </c>
      <c r="Q510" s="610">
        <v>1.0000000000000001E+50</v>
      </c>
      <c r="R510" s="610">
        <v>1.0000000000000001E+50</v>
      </c>
      <c r="S510" s="610">
        <v>1.0000000000000001E+50</v>
      </c>
      <c r="T510" s="610">
        <v>1.0000000000000001E+50</v>
      </c>
      <c r="U510" s="610">
        <v>1.0000000000000001E+50</v>
      </c>
      <c r="V510" s="610">
        <v>0.14628725158478442</v>
      </c>
      <c r="W510" s="610">
        <v>1.0000000000000001E+50</v>
      </c>
      <c r="X510" s="610">
        <v>1.0000000000000001E+50</v>
      </c>
      <c r="Y510" s="610">
        <v>1.0000000000000001E+50</v>
      </c>
      <c r="Z510" s="610">
        <v>1.0000000000000001E+50</v>
      </c>
      <c r="AA510" s="626">
        <v>1.0000000000000001E+50</v>
      </c>
      <c r="AB510" s="610">
        <v>5.350996187427401</v>
      </c>
      <c r="AC510" s="626">
        <v>1.2100284935622962E-3</v>
      </c>
      <c r="AD510" s="626">
        <v>8.9021369567871098E-4</v>
      </c>
      <c r="AE510" s="620">
        <v>1.7739399862693494E-3</v>
      </c>
      <c r="AF510" s="627">
        <v>3.074780149770432E-2</v>
      </c>
      <c r="AG510" s="601">
        <f>Decap_Selection!$E$23</f>
        <v>0.08</v>
      </c>
      <c r="AH510" s="602"/>
      <c r="AI510" s="602"/>
      <c r="AJ510" s="602"/>
    </row>
    <row r="511" spans="1:36" s="22" customFormat="1">
      <c r="A511" s="597">
        <f t="shared" si="7"/>
        <v>11925632.311657634</v>
      </c>
      <c r="B511" s="607">
        <v>0.74928814544177369</v>
      </c>
      <c r="C511" s="606">
        <v>1.0000000000000001E+50</v>
      </c>
      <c r="D511" s="607">
        <v>0.25464257544687485</v>
      </c>
      <c r="E511" s="610">
        <v>1.0000000000000001E+50</v>
      </c>
      <c r="F511" s="611">
        <v>1.0000000000000001E+50</v>
      </c>
      <c r="G511" s="610">
        <v>1.0000000000000001E+50</v>
      </c>
      <c r="H511" s="610">
        <v>1.0000000000000001E+50</v>
      </c>
      <c r="I511" s="610">
        <v>2.3889040775835643E-2</v>
      </c>
      <c r="J511" s="610">
        <v>1.0000000000000001E+50</v>
      </c>
      <c r="K511" s="610">
        <v>1.0000000000000001E+50</v>
      </c>
      <c r="L511" s="611">
        <v>4.515798982286405E-2</v>
      </c>
      <c r="M511" s="610">
        <v>1.0000000000000001E+50</v>
      </c>
      <c r="N511" s="611">
        <v>1.0000000000000001E+50</v>
      </c>
      <c r="O511" s="610">
        <v>1.0000000000000001E+50</v>
      </c>
      <c r="P511" s="610">
        <v>1.0000000000000001E+50</v>
      </c>
      <c r="Q511" s="610">
        <v>1.0000000000000001E+50</v>
      </c>
      <c r="R511" s="610">
        <v>1.0000000000000001E+50</v>
      </c>
      <c r="S511" s="610">
        <v>1.0000000000000001E+50</v>
      </c>
      <c r="T511" s="610">
        <v>1.0000000000000001E+50</v>
      </c>
      <c r="U511" s="610">
        <v>1.0000000000000001E+50</v>
      </c>
      <c r="V511" s="610">
        <v>0.14909374833374953</v>
      </c>
      <c r="W511" s="610">
        <v>1.0000000000000001E+50</v>
      </c>
      <c r="X511" s="610">
        <v>1.0000000000000001E+50</v>
      </c>
      <c r="Y511" s="610">
        <v>1.0000000000000001E+50</v>
      </c>
      <c r="Z511" s="610">
        <v>1.0000000000000001E+50</v>
      </c>
      <c r="AA511" s="626">
        <v>1.0000000000000001E+50</v>
      </c>
      <c r="AB511" s="610">
        <v>5.246074718747443</v>
      </c>
      <c r="AC511" s="626">
        <v>1.2301306357554219E-3</v>
      </c>
      <c r="AD511" s="626">
        <v>8.9021369567871098E-4</v>
      </c>
      <c r="AE511" s="620">
        <v>1.7877123651965654E-3</v>
      </c>
      <c r="AF511" s="627">
        <v>2.7920880213400008E-2</v>
      </c>
      <c r="AG511" s="601">
        <f>Decap_Selection!$E$23</f>
        <v>0.08</v>
      </c>
      <c r="AH511" s="602"/>
      <c r="AI511" s="602"/>
      <c r="AJ511" s="602"/>
    </row>
    <row r="512" spans="1:36" s="22" customFormat="1">
      <c r="A512" s="597">
        <f t="shared" si="7"/>
        <v>12164144.957890786</v>
      </c>
      <c r="B512" s="607">
        <v>0.76427388192029388</v>
      </c>
      <c r="C512" s="606">
        <v>1.0000000000000001E+50</v>
      </c>
      <c r="D512" s="607">
        <v>0.2477407242752972</v>
      </c>
      <c r="E512" s="610">
        <v>1.0000000000000001E+50</v>
      </c>
      <c r="F512" s="611">
        <v>1.0000000000000001E+50</v>
      </c>
      <c r="G512" s="610">
        <v>1.0000000000000001E+50</v>
      </c>
      <c r="H512" s="610">
        <v>1.0000000000000001E+50</v>
      </c>
      <c r="I512" s="610">
        <v>2.2426618991286E-2</v>
      </c>
      <c r="J512" s="610">
        <v>1.0000000000000001E+50</v>
      </c>
      <c r="K512" s="610">
        <v>1.0000000000000001E+50</v>
      </c>
      <c r="L512" s="611">
        <v>4.6289237191219343E-2</v>
      </c>
      <c r="M512" s="610">
        <v>1.0000000000000001E+50</v>
      </c>
      <c r="N512" s="611">
        <v>1.0000000000000001E+50</v>
      </c>
      <c r="O512" s="610">
        <v>1.0000000000000001E+50</v>
      </c>
      <c r="P512" s="610">
        <v>1.0000000000000001E+50</v>
      </c>
      <c r="Q512" s="610">
        <v>1.0000000000000001E+50</v>
      </c>
      <c r="R512" s="610">
        <v>1.0000000000000001E+50</v>
      </c>
      <c r="S512" s="610">
        <v>1.0000000000000001E+50</v>
      </c>
      <c r="T512" s="610">
        <v>1.0000000000000001E+50</v>
      </c>
      <c r="U512" s="610">
        <v>1.0000000000000001E+50</v>
      </c>
      <c r="V512" s="610">
        <v>0.15195862150402603</v>
      </c>
      <c r="W512" s="610">
        <v>1.0000000000000001E+50</v>
      </c>
      <c r="X512" s="610">
        <v>1.0000000000000001E+50</v>
      </c>
      <c r="Y512" s="610">
        <v>1.0000000000000001E+50</v>
      </c>
      <c r="Z512" s="610">
        <v>1.0000000000000001E+50</v>
      </c>
      <c r="AA512" s="626">
        <v>1.0000000000000001E+50</v>
      </c>
      <c r="AB512" s="610">
        <v>5.1432105342709153</v>
      </c>
      <c r="AC512" s="626">
        <v>1.2507020127981762E-3</v>
      </c>
      <c r="AD512" s="626">
        <v>8.9021369567871098E-4</v>
      </c>
      <c r="AE512" s="620">
        <v>1.801929422721675E-3</v>
      </c>
      <c r="AF512" s="627">
        <v>2.5373588069013183E-2</v>
      </c>
      <c r="AG512" s="601">
        <f>Decap_Selection!$E$23</f>
        <v>0.08</v>
      </c>
      <c r="AH512" s="602"/>
      <c r="AI512" s="602"/>
      <c r="AJ512" s="602"/>
    </row>
    <row r="513" spans="1:36" s="22" customFormat="1">
      <c r="A513" s="597">
        <f t="shared" si="7"/>
        <v>12407427.857048603</v>
      </c>
      <c r="B513" s="607">
        <v>0.77955933364662533</v>
      </c>
      <c r="C513" s="606">
        <v>1.0000000000000001E+50</v>
      </c>
      <c r="D513" s="607">
        <v>0.24093789139838509</v>
      </c>
      <c r="E513" s="610">
        <v>1.0000000000000001E+50</v>
      </c>
      <c r="F513" s="611">
        <v>1.0000000000000001E+50</v>
      </c>
      <c r="G513" s="610">
        <v>1.0000000000000001E+50</v>
      </c>
      <c r="H513" s="610">
        <v>1.0000000000000001E+50</v>
      </c>
      <c r="I513" s="610">
        <v>2.1123062998278781E-2</v>
      </c>
      <c r="J513" s="610">
        <v>1.0000000000000001E+50</v>
      </c>
      <c r="K513" s="610">
        <v>1.0000000000000001E+50</v>
      </c>
      <c r="L513" s="611">
        <v>4.7439005805041311E-2</v>
      </c>
      <c r="M513" s="610">
        <v>1.0000000000000001E+50</v>
      </c>
      <c r="N513" s="611">
        <v>1.0000000000000001E+50</v>
      </c>
      <c r="O513" s="610">
        <v>1.0000000000000001E+50</v>
      </c>
      <c r="P513" s="610">
        <v>1.0000000000000001E+50</v>
      </c>
      <c r="Q513" s="610">
        <v>1.0000000000000001E+50</v>
      </c>
      <c r="R513" s="610">
        <v>1.0000000000000001E+50</v>
      </c>
      <c r="S513" s="610">
        <v>1.0000000000000001E+50</v>
      </c>
      <c r="T513" s="610">
        <v>1.0000000000000001E+50</v>
      </c>
      <c r="U513" s="610">
        <v>1.0000000000000001E+50</v>
      </c>
      <c r="V513" s="610">
        <v>0.15488299966533112</v>
      </c>
      <c r="W513" s="610">
        <v>1.0000000000000001E+50</v>
      </c>
      <c r="X513" s="610">
        <v>1.0000000000000001E+50</v>
      </c>
      <c r="Y513" s="610">
        <v>1.0000000000000001E+50</v>
      </c>
      <c r="Z513" s="610">
        <v>1.0000000000000001E+50</v>
      </c>
      <c r="AA513" s="626">
        <v>1.0000000000000001E+50</v>
      </c>
      <c r="AB513" s="610">
        <v>5.0423632951019446</v>
      </c>
      <c r="AC513" s="626">
        <v>1.2717513310470854E-3</v>
      </c>
      <c r="AD513" s="626">
        <v>8.9021369567871098E-4</v>
      </c>
      <c r="AE513" s="620">
        <v>1.8166027545043228E-3</v>
      </c>
      <c r="AF513" s="627">
        <v>2.3154895082958083E-2</v>
      </c>
      <c r="AG513" s="601">
        <f>Decap_Selection!$E$23</f>
        <v>0.08</v>
      </c>
      <c r="AH513" s="602"/>
      <c r="AI513" s="602"/>
      <c r="AJ513" s="602"/>
    </row>
    <row r="514" spans="1:36" s="22" customFormat="1">
      <c r="A514" s="597">
        <f t="shared" si="7"/>
        <v>12655576.414189575</v>
      </c>
      <c r="B514" s="607">
        <v>0.795150494915562</v>
      </c>
      <c r="C514" s="606">
        <v>1.0000000000000001E+50</v>
      </c>
      <c r="D514" s="607">
        <v>0.23423157156255839</v>
      </c>
      <c r="E514" s="610">
        <v>1.0000000000000001E+50</v>
      </c>
      <c r="F514" s="611">
        <v>1.0000000000000001E+50</v>
      </c>
      <c r="G514" s="610">
        <v>1.0000000000000001E+50</v>
      </c>
      <c r="H514" s="610">
        <v>1.0000000000000001E+50</v>
      </c>
      <c r="I514" s="610">
        <v>2.0007220283936658E-2</v>
      </c>
      <c r="J514" s="610">
        <v>1.0000000000000001E+50</v>
      </c>
      <c r="K514" s="610">
        <v>1.0000000000000001E+50</v>
      </c>
      <c r="L514" s="611">
        <v>4.8607720393697325E-2</v>
      </c>
      <c r="M514" s="610">
        <v>1.0000000000000001E+50</v>
      </c>
      <c r="N514" s="611">
        <v>1.0000000000000001E+50</v>
      </c>
      <c r="O514" s="610">
        <v>1.0000000000000001E+50</v>
      </c>
      <c r="P514" s="610">
        <v>1.0000000000000001E+50</v>
      </c>
      <c r="Q514" s="610">
        <v>1.0000000000000001E+50</v>
      </c>
      <c r="R514" s="610">
        <v>1.0000000000000001E+50</v>
      </c>
      <c r="S514" s="610">
        <v>1.0000000000000001E+50</v>
      </c>
      <c r="T514" s="610">
        <v>1.0000000000000001E+50</v>
      </c>
      <c r="U514" s="610">
        <v>1.0000000000000001E+50</v>
      </c>
      <c r="V514" s="610">
        <v>0.15786803444724823</v>
      </c>
      <c r="W514" s="610">
        <v>1.0000000000000001E+50</v>
      </c>
      <c r="X514" s="610">
        <v>1.0000000000000001E+50</v>
      </c>
      <c r="Y514" s="610">
        <v>1.0000000000000001E+50</v>
      </c>
      <c r="Z514" s="610">
        <v>1.0000000000000001E+50</v>
      </c>
      <c r="AA514" s="626">
        <v>1.0000000000000001E+50</v>
      </c>
      <c r="AB514" s="610">
        <v>4.9434934533036019</v>
      </c>
      <c r="AC514" s="626">
        <v>1.2932874570334479E-3</v>
      </c>
      <c r="AD514" s="626">
        <v>8.9021369567871098E-4</v>
      </c>
      <c r="AE514" s="620">
        <v>1.8317441322883233E-3</v>
      </c>
      <c r="AF514" s="627">
        <v>2.1288835396848074E-2</v>
      </c>
      <c r="AG514" s="601">
        <f>Decap_Selection!$E$23</f>
        <v>0.08</v>
      </c>
      <c r="AH514" s="602"/>
      <c r="AI514" s="602"/>
      <c r="AJ514" s="602"/>
    </row>
    <row r="515" spans="1:36" s="22" customFormat="1">
      <c r="A515" s="597">
        <f t="shared" si="7"/>
        <v>12908687.942473367</v>
      </c>
      <c r="B515" s="607">
        <v>0.8110534799079947</v>
      </c>
      <c r="C515" s="606">
        <v>1.0000000000000001E+50</v>
      </c>
      <c r="D515" s="607">
        <v>0.22761931407817854</v>
      </c>
      <c r="E515" s="610">
        <v>1.0000000000000001E+50</v>
      </c>
      <c r="F515" s="611">
        <v>1.0000000000000001E+50</v>
      </c>
      <c r="G515" s="610">
        <v>1.0000000000000001E+50</v>
      </c>
      <c r="H515" s="610">
        <v>1.0000000000000001E+50</v>
      </c>
      <c r="I515" s="610">
        <v>1.9110114061986799E-2</v>
      </c>
      <c r="J515" s="610">
        <v>1.0000000000000001E+50</v>
      </c>
      <c r="K515" s="610">
        <v>1.0000000000000001E+50</v>
      </c>
      <c r="L515" s="611">
        <v>4.979581516192557E-2</v>
      </c>
      <c r="M515" s="610">
        <v>1.0000000000000001E+50</v>
      </c>
      <c r="N515" s="611">
        <v>1.0000000000000001E+50</v>
      </c>
      <c r="O515" s="610">
        <v>1.0000000000000001E+50</v>
      </c>
      <c r="P515" s="610">
        <v>1.0000000000000001E+50</v>
      </c>
      <c r="Q515" s="610">
        <v>1.0000000000000001E+50</v>
      </c>
      <c r="R515" s="610">
        <v>1.0000000000000001E+50</v>
      </c>
      <c r="S515" s="610">
        <v>1.0000000000000001E+50</v>
      </c>
      <c r="T515" s="610">
        <v>1.0000000000000001E+50</v>
      </c>
      <c r="U515" s="610">
        <v>1.0000000000000001E+50</v>
      </c>
      <c r="V515" s="610">
        <v>0.16091490100510597</v>
      </c>
      <c r="W515" s="610">
        <v>1.0000000000000001E+50</v>
      </c>
      <c r="X515" s="610">
        <v>1.0000000000000001E+50</v>
      </c>
      <c r="Y515" s="610">
        <v>1.0000000000000001E+50</v>
      </c>
      <c r="Z515" s="610">
        <v>1.0000000000000001E+50</v>
      </c>
      <c r="AA515" s="626">
        <v>1.0000000000000001E+50</v>
      </c>
      <c r="AB515" s="610">
        <v>4.8465622363889089</v>
      </c>
      <c r="AC515" s="626">
        <v>1.3153194217981625E-3</v>
      </c>
      <c r="AD515" s="626">
        <v>8.9021369567871098E-4</v>
      </c>
      <c r="AE515" s="620">
        <v>1.8473655028207363E-3</v>
      </c>
      <c r="AF515" s="627">
        <v>1.9782945518526055E-2</v>
      </c>
      <c r="AG515" s="601">
        <f>Decap_Selection!$E$23</f>
        <v>0.08</v>
      </c>
      <c r="AH515" s="602"/>
      <c r="AI515" s="602"/>
      <c r="AJ515" s="602"/>
    </row>
    <row r="516" spans="1:36" s="22" customFormat="1">
      <c r="A516" s="597">
        <f t="shared" si="7"/>
        <v>13166861.701322835</v>
      </c>
      <c r="B516" s="607">
        <v>0.82727452508862565</v>
      </c>
      <c r="C516" s="606">
        <v>1.0000000000000001E+50</v>
      </c>
      <c r="D516" s="607">
        <v>0.22109872392409194</v>
      </c>
      <c r="E516" s="610">
        <v>1.0000000000000001E+50</v>
      </c>
      <c r="F516" s="611">
        <v>1.0000000000000001E+50</v>
      </c>
      <c r="G516" s="610">
        <v>1.0000000000000001E+50</v>
      </c>
      <c r="H516" s="610">
        <v>1.0000000000000001E+50</v>
      </c>
      <c r="I516" s="610">
        <v>1.8462164717084409E-2</v>
      </c>
      <c r="J516" s="610">
        <v>1.0000000000000001E+50</v>
      </c>
      <c r="K516" s="610">
        <v>1.0000000000000001E+50</v>
      </c>
      <c r="L516" s="611">
        <v>5.1003733780653815E-2</v>
      </c>
      <c r="M516" s="610">
        <v>1.0000000000000001E+50</v>
      </c>
      <c r="N516" s="611">
        <v>1.0000000000000001E+50</v>
      </c>
      <c r="O516" s="610">
        <v>1.0000000000000001E+50</v>
      </c>
      <c r="P516" s="610">
        <v>1.0000000000000001E+50</v>
      </c>
      <c r="Q516" s="610">
        <v>1.0000000000000001E+50</v>
      </c>
      <c r="R516" s="610">
        <v>1.0000000000000001E+50</v>
      </c>
      <c r="S516" s="610">
        <v>1.0000000000000001E+50</v>
      </c>
      <c r="T516" s="610">
        <v>1.0000000000000001E+50</v>
      </c>
      <c r="U516" s="610">
        <v>1.0000000000000001E+50</v>
      </c>
      <c r="V516" s="610">
        <v>0.16402479849440346</v>
      </c>
      <c r="W516" s="610">
        <v>1.0000000000000001E+50</v>
      </c>
      <c r="X516" s="610">
        <v>1.0000000000000001E+50</v>
      </c>
      <c r="Y516" s="610">
        <v>1.0000000000000001E+50</v>
      </c>
      <c r="Z516" s="610">
        <v>1.0000000000000001E+50</v>
      </c>
      <c r="AA516" s="626">
        <v>1.0000000000000001E+50</v>
      </c>
      <c r="AB516" s="610">
        <v>4.7515316321159364</v>
      </c>
      <c r="AC516" s="626">
        <v>1.3378564252887434E-3</v>
      </c>
      <c r="AD516" s="626">
        <v>8.9021369567871098E-4</v>
      </c>
      <c r="AE516" s="620">
        <v>1.8634789868251895E-3</v>
      </c>
      <c r="AF516" s="627">
        <v>1.8633063935038312E-2</v>
      </c>
      <c r="AG516" s="601">
        <f>Decap_Selection!$E$23</f>
        <v>0.08</v>
      </c>
      <c r="AH516" s="602"/>
      <c r="AI516" s="602"/>
      <c r="AJ516" s="602"/>
    </row>
    <row r="517" spans="1:36" s="22" customFormat="1">
      <c r="A517" s="597">
        <f t="shared" si="7"/>
        <v>13430198.935349291</v>
      </c>
      <c r="B517" s="607">
        <v>0.84381999165164345</v>
      </c>
      <c r="C517" s="606">
        <v>1.0000000000000001E+50</v>
      </c>
      <c r="D517" s="607">
        <v>0.21466746317943319</v>
      </c>
      <c r="E517" s="610">
        <v>1.0000000000000001E+50</v>
      </c>
      <c r="F517" s="611">
        <v>1.0000000000000001E+50</v>
      </c>
      <c r="G517" s="610">
        <v>1.0000000000000001E+50</v>
      </c>
      <c r="H517" s="610">
        <v>1.0000000000000001E+50</v>
      </c>
      <c r="I517" s="610">
        <v>1.8089109191748717E-2</v>
      </c>
      <c r="J517" s="610">
        <v>1.0000000000000001E+50</v>
      </c>
      <c r="K517" s="610">
        <v>1.0000000000000001E+50</v>
      </c>
      <c r="L517" s="611">
        <v>5.2231929399297813E-2</v>
      </c>
      <c r="M517" s="610">
        <v>1.0000000000000001E+50</v>
      </c>
      <c r="N517" s="611">
        <v>1.0000000000000001E+50</v>
      </c>
      <c r="O517" s="610">
        <v>1.0000000000000001E+50</v>
      </c>
      <c r="P517" s="610">
        <v>1.0000000000000001E+50</v>
      </c>
      <c r="Q517" s="610">
        <v>1.0000000000000001E+50</v>
      </c>
      <c r="R517" s="610">
        <v>1.0000000000000001E+50</v>
      </c>
      <c r="S517" s="610">
        <v>1.0000000000000001E+50</v>
      </c>
      <c r="T517" s="610">
        <v>1.0000000000000001E+50</v>
      </c>
      <c r="U517" s="610">
        <v>1.0000000000000001E+50</v>
      </c>
      <c r="V517" s="610">
        <v>0.16719895055399484</v>
      </c>
      <c r="W517" s="610">
        <v>1.0000000000000001E+50</v>
      </c>
      <c r="X517" s="610">
        <v>1.0000000000000001E+50</v>
      </c>
      <c r="Y517" s="610">
        <v>1.0000000000000001E+50</v>
      </c>
      <c r="Z517" s="610">
        <v>1.0000000000000001E+50</v>
      </c>
      <c r="AA517" s="626">
        <v>1.0000000000000001E+50</v>
      </c>
      <c r="AB517" s="610">
        <v>4.6583643735810485</v>
      </c>
      <c r="AC517" s="626">
        <v>1.3609078408179239E-3</v>
      </c>
      <c r="AD517" s="626">
        <v>8.9021369567871098E-4</v>
      </c>
      <c r="AE517" s="620">
        <v>1.8800968780497359E-3</v>
      </c>
      <c r="AF517" s="627">
        <v>1.7825461829487146E-2</v>
      </c>
      <c r="AG517" s="601">
        <f>Decap_Selection!$E$23</f>
        <v>0.08</v>
      </c>
      <c r="AH517" s="602"/>
      <c r="AI517" s="602"/>
      <c r="AJ517" s="602"/>
    </row>
    <row r="518" spans="1:36" s="22" customFormat="1">
      <c r="A518" s="597">
        <f t="shared" si="7"/>
        <v>13698802.914056277</v>
      </c>
      <c r="B518" s="607">
        <v>0.86069636801530847</v>
      </c>
      <c r="C518" s="606">
        <v>1.0000000000000001E+50</v>
      </c>
      <c r="D518" s="607">
        <v>0.20832325283642611</v>
      </c>
      <c r="E518" s="610">
        <v>1.0000000000000001E+50</v>
      </c>
      <c r="F518" s="611">
        <v>1.0000000000000001E+50</v>
      </c>
      <c r="G518" s="610">
        <v>1.0000000000000001E+50</v>
      </c>
      <c r="H518" s="610">
        <v>1.0000000000000001E+50</v>
      </c>
      <c r="I518" s="610">
        <v>1.8007445794272294E-2</v>
      </c>
      <c r="J518" s="610">
        <v>1.0000000000000001E+50</v>
      </c>
      <c r="K518" s="610">
        <v>1.0000000000000001E+50</v>
      </c>
      <c r="L518" s="611">
        <v>5.3480864677572036E-2</v>
      </c>
      <c r="M518" s="610">
        <v>1.0000000000000001E+50</v>
      </c>
      <c r="N518" s="611">
        <v>1.0000000000000001E+50</v>
      </c>
      <c r="O518" s="610">
        <v>1.0000000000000001E+50</v>
      </c>
      <c r="P518" s="610">
        <v>1.0000000000000001E+50</v>
      </c>
      <c r="Q518" s="610">
        <v>1.0000000000000001E+50</v>
      </c>
      <c r="R518" s="610">
        <v>1.0000000000000001E+50</v>
      </c>
      <c r="S518" s="610">
        <v>1.0000000000000001E+50</v>
      </c>
      <c r="T518" s="610">
        <v>1.0000000000000001E+50</v>
      </c>
      <c r="U518" s="610">
        <v>1.0000000000000001E+50</v>
      </c>
      <c r="V518" s="610">
        <v>0.1704386057982484</v>
      </c>
      <c r="W518" s="610">
        <v>1.0000000000000001E+50</v>
      </c>
      <c r="X518" s="610">
        <v>1.0000000000000001E+50</v>
      </c>
      <c r="Y518" s="610">
        <v>1.0000000000000001E+50</v>
      </c>
      <c r="Z518" s="610">
        <v>1.0000000000000001E+50</v>
      </c>
      <c r="AA518" s="626">
        <v>1.0000000000000001E+50</v>
      </c>
      <c r="AB518" s="610">
        <v>4.5670239246044275</v>
      </c>
      <c r="AC518" s="626">
        <v>1.384483219583456E-3</v>
      </c>
      <c r="AD518" s="626">
        <v>8.9021369567871098E-4</v>
      </c>
      <c r="AE518" s="620">
        <v>1.8972316424097589E-3</v>
      </c>
      <c r="AF518" s="627">
        <v>1.733786443079928E-2</v>
      </c>
      <c r="AG518" s="601">
        <f>Decap_Selection!$E$23</f>
        <v>0.08</v>
      </c>
      <c r="AH518" s="602"/>
      <c r="AI518" s="602"/>
      <c r="AJ518" s="602"/>
    </row>
    <row r="519" spans="1:36" s="22" customFormat="1">
      <c r="A519" s="597">
        <f t="shared" si="7"/>
        <v>13972778.972337402</v>
      </c>
      <c r="B519" s="607">
        <v>0.87791027236642971</v>
      </c>
      <c r="C519" s="606">
        <v>1.0000000000000001E+50</v>
      </c>
      <c r="D519" s="607">
        <v>0.20206387505878187</v>
      </c>
      <c r="E519" s="610">
        <v>1.0000000000000001E+50</v>
      </c>
      <c r="F519" s="611">
        <v>1.0000000000000001E+50</v>
      </c>
      <c r="G519" s="610">
        <v>1.0000000000000001E+50</v>
      </c>
      <c r="H519" s="610">
        <v>1.0000000000000001E+50</v>
      </c>
      <c r="I519" s="610">
        <v>1.8220965937255792E-2</v>
      </c>
      <c r="J519" s="610">
        <v>1.0000000000000001E+50</v>
      </c>
      <c r="K519" s="610">
        <v>1.0000000000000001E+50</v>
      </c>
      <c r="L519" s="611">
        <v>5.4751011835094614E-2</v>
      </c>
      <c r="M519" s="610">
        <v>1.0000000000000001E+50</v>
      </c>
      <c r="N519" s="611">
        <v>1.0000000000000001E+50</v>
      </c>
      <c r="O519" s="610">
        <v>1.0000000000000001E+50</v>
      </c>
      <c r="P519" s="610">
        <v>1.0000000000000001E+50</v>
      </c>
      <c r="Q519" s="610">
        <v>1.0000000000000001E+50</v>
      </c>
      <c r="R519" s="610">
        <v>1.0000000000000001E+50</v>
      </c>
      <c r="S519" s="610">
        <v>1.0000000000000001E+50</v>
      </c>
      <c r="T519" s="610">
        <v>1.0000000000000001E+50</v>
      </c>
      <c r="U519" s="610">
        <v>1.0000000000000001E+50</v>
      </c>
      <c r="V519" s="610">
        <v>0.17374503831840019</v>
      </c>
      <c r="W519" s="610">
        <v>1.0000000000000001E+50</v>
      </c>
      <c r="X519" s="610">
        <v>1.0000000000000001E+50</v>
      </c>
      <c r="Y519" s="610">
        <v>1.0000000000000001E+50</v>
      </c>
      <c r="Z519" s="610">
        <v>1.0000000000000001E+50</v>
      </c>
      <c r="AA519" s="626">
        <v>1.0000000000000001E+50</v>
      </c>
      <c r="AB519" s="610">
        <v>4.4774744654021603</v>
      </c>
      <c r="AC519" s="626">
        <v>1.4085922952489203E-3</v>
      </c>
      <c r="AD519" s="626">
        <v>8.9021369567871098E-4</v>
      </c>
      <c r="AE519" s="620">
        <v>1.9148959172464914E-3</v>
      </c>
      <c r="AF519" s="627">
        <v>1.714079773712357E-2</v>
      </c>
      <c r="AG519" s="601">
        <f>Decap_Selection!$E$23</f>
        <v>0.08</v>
      </c>
      <c r="AH519" s="602"/>
      <c r="AI519" s="602"/>
      <c r="AJ519" s="602"/>
    </row>
    <row r="520" spans="1:36" s="22" customFormat="1">
      <c r="A520" s="597">
        <f t="shared" si="7"/>
        <v>14252234.55178415</v>
      </c>
      <c r="B520" s="607">
        <v>0.89546845525573315</v>
      </c>
      <c r="C520" s="606">
        <v>1.0000000000000001E+50</v>
      </c>
      <c r="D520" s="607">
        <v>0.19588717596363228</v>
      </c>
      <c r="E520" s="610">
        <v>1.0000000000000001E+50</v>
      </c>
      <c r="F520" s="611">
        <v>1.0000000000000001E+50</v>
      </c>
      <c r="G520" s="610">
        <v>1.0000000000000001E+50</v>
      </c>
      <c r="H520" s="610">
        <v>1.0000000000000001E+50</v>
      </c>
      <c r="I520" s="610">
        <v>1.871989566238012E-2</v>
      </c>
      <c r="J520" s="610">
        <v>1.0000000000000001E+50</v>
      </c>
      <c r="K520" s="610">
        <v>1.0000000000000001E+50</v>
      </c>
      <c r="L520" s="611">
        <v>5.6042852717285832E-2</v>
      </c>
      <c r="M520" s="610">
        <v>1.0000000000000001E+50</v>
      </c>
      <c r="N520" s="611">
        <v>1.0000000000000001E+50</v>
      </c>
      <c r="O520" s="610">
        <v>1.0000000000000001E+50</v>
      </c>
      <c r="P520" s="610">
        <v>1.0000000000000001E+50</v>
      </c>
      <c r="Q520" s="610">
        <v>1.0000000000000001E+50</v>
      </c>
      <c r="R520" s="610">
        <v>1.0000000000000001E+50</v>
      </c>
      <c r="S520" s="610">
        <v>1.0000000000000001E+50</v>
      </c>
      <c r="T520" s="610">
        <v>1.0000000000000001E+50</v>
      </c>
      <c r="U520" s="610">
        <v>1.0000000000000001E+50</v>
      </c>
      <c r="V520" s="610">
        <v>0.17711954819332298</v>
      </c>
      <c r="W520" s="610">
        <v>1.0000000000000001E+50</v>
      </c>
      <c r="X520" s="610">
        <v>1.0000000000000001E+50</v>
      </c>
      <c r="Y520" s="610">
        <v>1.0000000000000001E+50</v>
      </c>
      <c r="Z520" s="610">
        <v>1.0000000000000001E+50</v>
      </c>
      <c r="AA520" s="626">
        <v>1.0000000000000001E+50</v>
      </c>
      <c r="AB520" s="610">
        <v>4.3896808785392665</v>
      </c>
      <c r="AC520" s="626">
        <v>1.4332449885855873E-3</v>
      </c>
      <c r="AD520" s="626">
        <v>8.9021369567871098E-4</v>
      </c>
      <c r="AE520" s="620">
        <v>1.9331025107216535E-3</v>
      </c>
      <c r="AF520" s="627">
        <v>1.719995409481551E-2</v>
      </c>
      <c r="AG520" s="601">
        <f>Decap_Selection!$E$23</f>
        <v>0.08</v>
      </c>
      <c r="AH520" s="602"/>
      <c r="AI520" s="602"/>
      <c r="AJ520" s="602"/>
    </row>
    <row r="521" spans="1:36" s="22" customFormat="1">
      <c r="A521" s="597">
        <f t="shared" si="7"/>
        <v>14537279.242819833</v>
      </c>
      <c r="B521" s="607">
        <v>0.91337780224513676</v>
      </c>
      <c r="C521" s="606">
        <v>1.0000000000000001E+50</v>
      </c>
      <c r="D521" s="607">
        <v>0.18979106902140019</v>
      </c>
      <c r="E521" s="610">
        <v>1.0000000000000001E+50</v>
      </c>
      <c r="F521" s="611">
        <v>1.0000000000000001E+50</v>
      </c>
      <c r="G521" s="610">
        <v>1.0000000000000001E+50</v>
      </c>
      <c r="H521" s="610">
        <v>1.0000000000000001E+50</v>
      </c>
      <c r="I521" s="610">
        <v>1.948306187039214E-2</v>
      </c>
      <c r="J521" s="610">
        <v>1.0000000000000001E+50</v>
      </c>
      <c r="K521" s="610">
        <v>1.0000000000000001E+50</v>
      </c>
      <c r="L521" s="611">
        <v>5.7356878876247797E-2</v>
      </c>
      <c r="M521" s="610">
        <v>1.0000000000000001E+50</v>
      </c>
      <c r="N521" s="611">
        <v>1.0000000000000001E+50</v>
      </c>
      <c r="O521" s="610">
        <v>1.0000000000000001E+50</v>
      </c>
      <c r="P521" s="610">
        <v>1.0000000000000001E+50</v>
      </c>
      <c r="Q521" s="610">
        <v>1.0000000000000001E+50</v>
      </c>
      <c r="R521" s="610">
        <v>1.0000000000000001E+50</v>
      </c>
      <c r="S521" s="610">
        <v>1.0000000000000001E+50</v>
      </c>
      <c r="T521" s="610">
        <v>1.0000000000000001E+50</v>
      </c>
      <c r="U521" s="610">
        <v>1.0000000000000001E+50</v>
      </c>
      <c r="V521" s="610">
        <v>0.18056346200993606</v>
      </c>
      <c r="W521" s="610">
        <v>1.0000000000000001E+50</v>
      </c>
      <c r="X521" s="610">
        <v>1.0000000000000001E+50</v>
      </c>
      <c r="Y521" s="610">
        <v>1.0000000000000001E+50</v>
      </c>
      <c r="Z521" s="610">
        <v>1.0000000000000001E+50</v>
      </c>
      <c r="AA521" s="626">
        <v>1.0000000000000001E+50</v>
      </c>
      <c r="AB521" s="610">
        <v>4.3036087351581527</v>
      </c>
      <c r="AC521" s="626">
        <v>1.4584514121755482E-3</v>
      </c>
      <c r="AD521" s="626">
        <v>8.9021369567871098E-4</v>
      </c>
      <c r="AE521" s="620">
        <v>1.9518644013684738E-3</v>
      </c>
      <c r="AF521" s="627">
        <v>1.7479324105007452E-2</v>
      </c>
      <c r="AG521" s="601">
        <f>Decap_Selection!$E$23</f>
        <v>0.08</v>
      </c>
      <c r="AH521" s="602"/>
      <c r="AI521" s="602"/>
      <c r="AJ521" s="602"/>
    </row>
    <row r="522" spans="1:36" s="22" customFormat="1">
      <c r="A522" s="597">
        <f t="shared" si="7"/>
        <v>14828024.827676229</v>
      </c>
      <c r="B522" s="607">
        <v>0.93164533660796911</v>
      </c>
      <c r="C522" s="606">
        <v>1.0000000000000001E+50</v>
      </c>
      <c r="D522" s="607">
        <v>0.18377353918841163</v>
      </c>
      <c r="E522" s="610">
        <v>1.0000000000000001E+50</v>
      </c>
      <c r="F522" s="611">
        <v>1.0000000000000001E+50</v>
      </c>
      <c r="G522" s="610">
        <v>1.0000000000000001E+50</v>
      </c>
      <c r="H522" s="610">
        <v>1.0000000000000001E+50</v>
      </c>
      <c r="I522" s="610">
        <v>2.0482064264437733E-2</v>
      </c>
      <c r="J522" s="610">
        <v>1.0000000000000001E+50</v>
      </c>
      <c r="K522" s="610">
        <v>1.0000000000000001E+50</v>
      </c>
      <c r="L522" s="611">
        <v>5.8693591665476968E-2</v>
      </c>
      <c r="M522" s="610">
        <v>1.0000000000000001E+50</v>
      </c>
      <c r="N522" s="611">
        <v>1.0000000000000001E+50</v>
      </c>
      <c r="O522" s="610">
        <v>1.0000000000000001E+50</v>
      </c>
      <c r="P522" s="610">
        <v>1.0000000000000001E+50</v>
      </c>
      <c r="Q522" s="610">
        <v>1.0000000000000001E+50</v>
      </c>
      <c r="R522" s="610">
        <v>1.0000000000000001E+50</v>
      </c>
      <c r="S522" s="610">
        <v>1.0000000000000001E+50</v>
      </c>
      <c r="T522" s="610">
        <v>1.0000000000000001E+50</v>
      </c>
      <c r="U522" s="610">
        <v>1.0000000000000001E+50</v>
      </c>
      <c r="V522" s="610">
        <v>0.18407813339348369</v>
      </c>
      <c r="W522" s="610">
        <v>1.0000000000000001E+50</v>
      </c>
      <c r="X522" s="610">
        <v>1.0000000000000001E+50</v>
      </c>
      <c r="Y522" s="610">
        <v>1.0000000000000001E+50</v>
      </c>
      <c r="Z522" s="610">
        <v>1.0000000000000001E+50</v>
      </c>
      <c r="AA522" s="626">
        <v>1.0000000000000001E+50</v>
      </c>
      <c r="AB522" s="610">
        <v>4.2192242814771017</v>
      </c>
      <c r="AC522" s="626">
        <v>1.4842218751765503E-3</v>
      </c>
      <c r="AD522" s="626">
        <v>8.9021369567871098E-4</v>
      </c>
      <c r="AE522" s="620">
        <v>1.9711947378189842E-3</v>
      </c>
      <c r="AF522" s="627">
        <v>1.7944284642349477E-2</v>
      </c>
      <c r="AG522" s="601">
        <f>Decap_Selection!$E$23</f>
        <v>0.08</v>
      </c>
      <c r="AH522" s="602"/>
      <c r="AI522" s="602"/>
      <c r="AJ522" s="602"/>
    </row>
    <row r="523" spans="1:36" s="22" customFormat="1">
      <c r="A523" s="597">
        <f t="shared" si="7"/>
        <v>15124585.324229755</v>
      </c>
      <c r="B523" s="607">
        <v>0.95027822208319612</v>
      </c>
      <c r="C523" s="606">
        <v>1.0000000000000001E+50</v>
      </c>
      <c r="D523" s="607">
        <v>0.17783264791246461</v>
      </c>
      <c r="E523" s="610">
        <v>1.0000000000000001E+50</v>
      </c>
      <c r="F523" s="611">
        <v>1.0000000000000001E+50</v>
      </c>
      <c r="G523" s="610">
        <v>1.0000000000000001E+50</v>
      </c>
      <c r="H523" s="610">
        <v>1.0000000000000001E+50</v>
      </c>
      <c r="I523" s="610">
        <v>2.1685776390645967E-2</v>
      </c>
      <c r="J523" s="610">
        <v>1.0000000000000001E+50</v>
      </c>
      <c r="K523" s="610">
        <v>1.0000000000000001E+50</v>
      </c>
      <c r="L523" s="611">
        <v>6.0053502347404551E-2</v>
      </c>
      <c r="M523" s="610">
        <v>1.0000000000000001E+50</v>
      </c>
      <c r="N523" s="611">
        <v>1.0000000000000001E+50</v>
      </c>
      <c r="O523" s="610">
        <v>1.0000000000000001E+50</v>
      </c>
      <c r="P523" s="610">
        <v>1.0000000000000001E+50</v>
      </c>
      <c r="Q523" s="610">
        <v>1.0000000000000001E+50</v>
      </c>
      <c r="R523" s="610">
        <v>1.0000000000000001E+50</v>
      </c>
      <c r="S523" s="610">
        <v>1.0000000000000001E+50</v>
      </c>
      <c r="T523" s="610">
        <v>1.0000000000000001E+50</v>
      </c>
      <c r="U523" s="610">
        <v>1.0000000000000001E+50</v>
      </c>
      <c r="V523" s="610">
        <v>0.18766494354791283</v>
      </c>
      <c r="W523" s="610">
        <v>1.0000000000000001E+50</v>
      </c>
      <c r="X523" s="610">
        <v>1.0000000000000001E+50</v>
      </c>
      <c r="Y523" s="610">
        <v>1.0000000000000001E+50</v>
      </c>
      <c r="Z523" s="610">
        <v>1.0000000000000001E+50</v>
      </c>
      <c r="AA523" s="626">
        <v>1.0000000000000001E+50</v>
      </c>
      <c r="AB523" s="610">
        <v>4.136494425553491</v>
      </c>
      <c r="AC523" s="626">
        <v>1.5105668881491481E-3</v>
      </c>
      <c r="AD523" s="626">
        <v>8.9021369567871098E-4</v>
      </c>
      <c r="AE523" s="620">
        <v>1.991106838726958E-3</v>
      </c>
      <c r="AF523" s="627">
        <v>1.8563911195469848E-2</v>
      </c>
      <c r="AG523" s="601">
        <f>Decap_Selection!$E$23</f>
        <v>0.08</v>
      </c>
      <c r="AH523" s="602"/>
      <c r="AI523" s="602"/>
      <c r="AJ523" s="602"/>
    </row>
    <row r="524" spans="1:36" s="22" customFormat="1">
      <c r="A524" s="597">
        <f t="shared" si="7"/>
        <v>15427077.03071435</v>
      </c>
      <c r="B524" s="607">
        <v>0.96928376568472996</v>
      </c>
      <c r="C524" s="606">
        <v>1.0000000000000001E+50</v>
      </c>
      <c r="D524" s="607">
        <v>0.17196653918336202</v>
      </c>
      <c r="E524" s="610">
        <v>1.0000000000000001E+50</v>
      </c>
      <c r="F524" s="611">
        <v>1.0000000000000001E+50</v>
      </c>
      <c r="G524" s="610">
        <v>1.0000000000000001E+50</v>
      </c>
      <c r="H524" s="610">
        <v>1.0000000000000001E+50</v>
      </c>
      <c r="I524" s="610">
        <v>2.3063892805614546E-2</v>
      </c>
      <c r="J524" s="610">
        <v>1.0000000000000001E+50</v>
      </c>
      <c r="K524" s="610">
        <v>1.0000000000000001E+50</v>
      </c>
      <c r="L524" s="611">
        <v>6.1437132212884701E-2</v>
      </c>
      <c r="M524" s="610">
        <v>1.0000000000000001E+50</v>
      </c>
      <c r="N524" s="611">
        <v>1.0000000000000001E+50</v>
      </c>
      <c r="O524" s="610">
        <v>1.0000000000000001E+50</v>
      </c>
      <c r="P524" s="610">
        <v>1.0000000000000001E+50</v>
      </c>
      <c r="Q524" s="610">
        <v>1.0000000000000001E+50</v>
      </c>
      <c r="R524" s="610">
        <v>1.0000000000000001E+50</v>
      </c>
      <c r="S524" s="610">
        <v>1.0000000000000001E+50</v>
      </c>
      <c r="T524" s="610">
        <v>1.0000000000000001E+50</v>
      </c>
      <c r="U524" s="610">
        <v>1.0000000000000001E+50</v>
      </c>
      <c r="V524" s="610">
        <v>0.19132530180658514</v>
      </c>
      <c r="W524" s="610">
        <v>1.0000000000000001E+50</v>
      </c>
      <c r="X524" s="610">
        <v>1.0000000000000001E+50</v>
      </c>
      <c r="Y524" s="610">
        <v>1.0000000000000001E+50</v>
      </c>
      <c r="Z524" s="610">
        <v>1.0000000000000001E+50</v>
      </c>
      <c r="AA524" s="626">
        <v>1.0000000000000001E+50</v>
      </c>
      <c r="AB524" s="610">
        <v>4.055386724306568</v>
      </c>
      <c r="AC524" s="626">
        <v>1.5374971679469637E-3</v>
      </c>
      <c r="AD524" s="626">
        <v>8.9021369567871098E-4</v>
      </c>
      <c r="AE524" s="620">
        <v>2.0116141929051889E-3</v>
      </c>
      <c r="AF524" s="627">
        <v>1.9312232336791611E-2</v>
      </c>
      <c r="AG524" s="601">
        <f>Decap_Selection!$E$23</f>
        <v>0.08</v>
      </c>
      <c r="AH524" s="602"/>
      <c r="AI524" s="602"/>
      <c r="AJ524" s="602"/>
    </row>
    <row r="525" spans="1:36" s="22" customFormat="1">
      <c r="A525" s="597">
        <f t="shared" si="7"/>
        <v>15735618.571328636</v>
      </c>
      <c r="B525" s="607">
        <v>0.98866942056692397</v>
      </c>
      <c r="C525" s="606">
        <v>1.0000000000000001E+50</v>
      </c>
      <c r="D525" s="607">
        <v>0.16617344684039143</v>
      </c>
      <c r="E525" s="610">
        <v>1.0000000000000001E+50</v>
      </c>
      <c r="F525" s="611">
        <v>1.0000000000000001E+50</v>
      </c>
      <c r="G525" s="610">
        <v>1.0000000000000001E+50</v>
      </c>
      <c r="H525" s="610">
        <v>1.0000000000000001E+50</v>
      </c>
      <c r="I525" s="610">
        <v>2.4589072058961835E-2</v>
      </c>
      <c r="J525" s="610">
        <v>1.0000000000000001E+50</v>
      </c>
      <c r="K525" s="610">
        <v>1.0000000000000001E+50</v>
      </c>
      <c r="L525" s="611">
        <v>6.2845012711860493E-2</v>
      </c>
      <c r="M525" s="610">
        <v>1.0000000000000001E+50</v>
      </c>
      <c r="N525" s="611">
        <v>1.0000000000000001E+50</v>
      </c>
      <c r="O525" s="610">
        <v>1.0000000000000001E+50</v>
      </c>
      <c r="P525" s="610">
        <v>1.0000000000000001E+50</v>
      </c>
      <c r="Q525" s="610">
        <v>1.0000000000000001E+50</v>
      </c>
      <c r="R525" s="610">
        <v>1.0000000000000001E+50</v>
      </c>
      <c r="S525" s="610">
        <v>1.0000000000000001E+50</v>
      </c>
      <c r="T525" s="610">
        <v>1.0000000000000001E+50</v>
      </c>
      <c r="U525" s="610">
        <v>1.0000000000000001E+50</v>
      </c>
      <c r="V525" s="610">
        <v>0.19506064619356067</v>
      </c>
      <c r="W525" s="610">
        <v>1.0000000000000001E+50</v>
      </c>
      <c r="X525" s="610">
        <v>1.0000000000000001E+50</v>
      </c>
      <c r="Y525" s="610">
        <v>1.0000000000000001E+50</v>
      </c>
      <c r="Z525" s="610">
        <v>1.0000000000000001E+50</v>
      </c>
      <c r="AA525" s="626">
        <v>1.0000000000000001E+50</v>
      </c>
      <c r="AB525" s="610">
        <v>3.9758693707946668</v>
      </c>
      <c r="AC525" s="626">
        <v>1.5650236426710327E-3</v>
      </c>
      <c r="AD525" s="626">
        <v>8.9021369567871098E-4</v>
      </c>
      <c r="AE525" s="620">
        <v>2.0327304596950303E-3</v>
      </c>
      <c r="AF525" s="627">
        <v>2.0168558001557878E-2</v>
      </c>
      <c r="AG525" s="601">
        <f>Decap_Selection!$E$23</f>
        <v>0.08</v>
      </c>
      <c r="AH525" s="602"/>
      <c r="AI525" s="602"/>
      <c r="AJ525" s="602"/>
    </row>
    <row r="526" spans="1:36" s="22" customFormat="1">
      <c r="A526" s="597">
        <f t="shared" si="7"/>
        <v>16050330.942755209</v>
      </c>
      <c r="B526" s="607">
        <v>1.008442788947379</v>
      </c>
      <c r="C526" s="606">
        <v>1.0000000000000001E+50</v>
      </c>
      <c r="D526" s="607">
        <v>0.1604517033992657</v>
      </c>
      <c r="E526" s="610">
        <v>1.0000000000000001E+50</v>
      </c>
      <c r="F526" s="611">
        <v>1.0000000000000001E+50</v>
      </c>
      <c r="G526" s="610">
        <v>1.0000000000000001E+50</v>
      </c>
      <c r="H526" s="610">
        <v>1.0000000000000001E+50</v>
      </c>
      <c r="I526" s="610">
        <v>2.623785158362105E-2</v>
      </c>
      <c r="J526" s="610">
        <v>1.0000000000000001E+50</v>
      </c>
      <c r="K526" s="610">
        <v>1.0000000000000001E+50</v>
      </c>
      <c r="L526" s="611">
        <v>6.4277685594533937E-2</v>
      </c>
      <c r="M526" s="610">
        <v>1.0000000000000001E+50</v>
      </c>
      <c r="N526" s="611">
        <v>1.0000000000000001E+50</v>
      </c>
      <c r="O526" s="610">
        <v>1.0000000000000001E+50</v>
      </c>
      <c r="P526" s="610">
        <v>1.0000000000000001E+50</v>
      </c>
      <c r="Q526" s="610">
        <v>1.0000000000000001E+50</v>
      </c>
      <c r="R526" s="610">
        <v>1.0000000000000001E+50</v>
      </c>
      <c r="S526" s="610">
        <v>1.0000000000000001E+50</v>
      </c>
      <c r="T526" s="610">
        <v>1.0000000000000001E+50</v>
      </c>
      <c r="U526" s="610">
        <v>1.0000000000000001E+50</v>
      </c>
      <c r="V526" s="610">
        <v>0.19887244399569395</v>
      </c>
      <c r="W526" s="610">
        <v>1.0000000000000001E+50</v>
      </c>
      <c r="X526" s="610">
        <v>1.0000000000000001E+50</v>
      </c>
      <c r="Y526" s="610">
        <v>1.0000000000000001E+50</v>
      </c>
      <c r="Z526" s="610">
        <v>1.0000000000000001E+50</v>
      </c>
      <c r="AA526" s="626">
        <v>1.0000000000000001E+50</v>
      </c>
      <c r="AB526" s="610">
        <v>3.8979111817419008</v>
      </c>
      <c r="AC526" s="626">
        <v>1.593157456689366E-3</v>
      </c>
      <c r="AD526" s="626">
        <v>8.9021369567871098E-4</v>
      </c>
      <c r="AE526" s="620">
        <v>2.0544694695851747E-3</v>
      </c>
      <c r="AF526" s="627">
        <v>2.1117198658360054E-2</v>
      </c>
      <c r="AG526" s="601">
        <f>Decap_Selection!$E$23</f>
        <v>0.08</v>
      </c>
      <c r="AH526" s="602"/>
      <c r="AI526" s="602"/>
      <c r="AJ526" s="602"/>
    </row>
    <row r="527" spans="1:36" s="22" customFormat="1">
      <c r="A527" s="597">
        <f t="shared" si="7"/>
        <v>16371337.561610313</v>
      </c>
      <c r="B527" s="607">
        <v>1.0286116250882054</v>
      </c>
      <c r="C527" s="606">
        <v>1.0000000000000001E+50</v>
      </c>
      <c r="D527" s="607">
        <v>0.15479975072523566</v>
      </c>
      <c r="E527" s="610">
        <v>1.0000000000000001E+50</v>
      </c>
      <c r="F527" s="611">
        <v>1.0000000000000001E+50</v>
      </c>
      <c r="G527" s="610">
        <v>1.0000000000000001E+50</v>
      </c>
      <c r="H527" s="610">
        <v>1.0000000000000001E+50</v>
      </c>
      <c r="I527" s="610">
        <v>2.7990744755677803E-2</v>
      </c>
      <c r="J527" s="610">
        <v>1.0000000000000001E+50</v>
      </c>
      <c r="K527" s="610">
        <v>1.0000000000000001E+50</v>
      </c>
      <c r="L527" s="611">
        <v>6.5735703062450218E-2</v>
      </c>
      <c r="M527" s="610">
        <v>1.0000000000000001E+50</v>
      </c>
      <c r="N527" s="611">
        <v>1.0000000000000001E+50</v>
      </c>
      <c r="O527" s="610">
        <v>1.0000000000000001E+50</v>
      </c>
      <c r="P527" s="610">
        <v>1.0000000000000001E+50</v>
      </c>
      <c r="Q527" s="610">
        <v>1.0000000000000001E+50</v>
      </c>
      <c r="R527" s="610">
        <v>1.0000000000000001E+50</v>
      </c>
      <c r="S527" s="610">
        <v>1.0000000000000001E+50</v>
      </c>
      <c r="T527" s="610">
        <v>1.0000000000000001E+50</v>
      </c>
      <c r="U527" s="610">
        <v>1.0000000000000001E+50</v>
      </c>
      <c r="V527" s="610">
        <v>0.20276219234578749</v>
      </c>
      <c r="W527" s="610">
        <v>1.0000000000000001E+50</v>
      </c>
      <c r="X527" s="610">
        <v>1.0000000000000001E+50</v>
      </c>
      <c r="Y527" s="610">
        <v>1.0000000000000001E+50</v>
      </c>
      <c r="Z527" s="610">
        <v>1.0000000000000001E+50</v>
      </c>
      <c r="AA527" s="626">
        <v>1.0000000000000001E+50</v>
      </c>
      <c r="AB527" s="610">
        <v>3.8214815853094257</v>
      </c>
      <c r="AC527" s="626">
        <v>1.6219099757230203E-3</v>
      </c>
      <c r="AD527" s="626">
        <v>8.9021369567871098E-4</v>
      </c>
      <c r="AE527" s="620">
        <v>2.0768452250956274E-3</v>
      </c>
      <c r="AF527" s="627">
        <v>2.2146884922466213E-2</v>
      </c>
      <c r="AG527" s="601">
        <f>Decap_Selection!$E$23</f>
        <v>0.08</v>
      </c>
      <c r="AH527" s="602"/>
      <c r="AI527" s="602"/>
      <c r="AJ527" s="602"/>
    </row>
    <row r="528" spans="1:36" s="22" customFormat="1">
      <c r="A528" s="597">
        <f t="shared" si="7"/>
        <v>16698764.31284252</v>
      </c>
      <c r="B528" s="607">
        <v>1.0491838383369092</v>
      </c>
      <c r="C528" s="606">
        <v>1.0000000000000001E+50</v>
      </c>
      <c r="D528" s="607">
        <v>0.14921615296109078</v>
      </c>
      <c r="E528" s="610">
        <v>1.0000000000000001E+50</v>
      </c>
      <c r="F528" s="611">
        <v>1.0000000000000001E+50</v>
      </c>
      <c r="G528" s="610">
        <v>1.0000000000000001E+50</v>
      </c>
      <c r="H528" s="610">
        <v>1.0000000000000001E+50</v>
      </c>
      <c r="I528" s="610">
        <v>2.9831902336577371E-2</v>
      </c>
      <c r="J528" s="610">
        <v>1.0000000000000001E+50</v>
      </c>
      <c r="K528" s="610">
        <v>1.0000000000000001E+50</v>
      </c>
      <c r="L528" s="611">
        <v>6.7219627928982298E-2</v>
      </c>
      <c r="M528" s="610">
        <v>1.0000000000000001E+50</v>
      </c>
      <c r="N528" s="611">
        <v>1.0000000000000001E+50</v>
      </c>
      <c r="O528" s="610">
        <v>1.0000000000000001E+50</v>
      </c>
      <c r="P528" s="610">
        <v>1.0000000000000001E+50</v>
      </c>
      <c r="Q528" s="610">
        <v>1.0000000000000001E+50</v>
      </c>
      <c r="R528" s="610">
        <v>1.0000000000000001E+50</v>
      </c>
      <c r="S528" s="610">
        <v>1.0000000000000001E+50</v>
      </c>
      <c r="T528" s="610">
        <v>1.0000000000000001E+50</v>
      </c>
      <c r="U528" s="610">
        <v>1.0000000000000001E+50</v>
      </c>
      <c r="V528" s="610">
        <v>0.20673141881705057</v>
      </c>
      <c r="W528" s="610">
        <v>1.0000000000000001E+50</v>
      </c>
      <c r="X528" s="610">
        <v>1.0000000000000001E+50</v>
      </c>
      <c r="Y528" s="610">
        <v>1.0000000000000001E+50</v>
      </c>
      <c r="Z528" s="610">
        <v>1.0000000000000001E+50</v>
      </c>
      <c r="AA528" s="626">
        <v>1.0000000000000001E+50</v>
      </c>
      <c r="AB528" s="610">
        <v>3.7465506091064826</v>
      </c>
      <c r="AC528" s="626">
        <v>1.6512927920001295E-3</v>
      </c>
      <c r="AD528" s="626">
        <v>8.9021369567871098E-4</v>
      </c>
      <c r="AE528" s="620">
        <v>2.0998719019416977E-3</v>
      </c>
      <c r="AF528" s="627">
        <v>2.3250105883313301E-2</v>
      </c>
      <c r="AG528" s="601">
        <f>Decap_Selection!$E$23</f>
        <v>0.08</v>
      </c>
      <c r="AH528" s="602"/>
      <c r="AI528" s="602"/>
      <c r="AJ528" s="602"/>
    </row>
    <row r="529" spans="1:36" s="22" customFormat="1">
      <c r="A529" s="597">
        <f t="shared" si="7"/>
        <v>17032739.599099372</v>
      </c>
      <c r="B529" s="607">
        <v>1.0701674962280978</v>
      </c>
      <c r="C529" s="606">
        <v>1.0000000000000001E+50</v>
      </c>
      <c r="D529" s="607">
        <v>0.14369961222410685</v>
      </c>
      <c r="E529" s="610">
        <v>1.0000000000000001E+50</v>
      </c>
      <c r="F529" s="611">
        <v>1.0000000000000001E+50</v>
      </c>
      <c r="G529" s="610">
        <v>1.0000000000000001E+50</v>
      </c>
      <c r="H529" s="610">
        <v>1.0000000000000001E+50</v>
      </c>
      <c r="I529" s="610">
        <v>3.1748601295941481E-2</v>
      </c>
      <c r="J529" s="610">
        <v>1.0000000000000001E+50</v>
      </c>
      <c r="K529" s="610">
        <v>1.0000000000000001E+50</v>
      </c>
      <c r="L529" s="611">
        <v>6.8730033788766728E-2</v>
      </c>
      <c r="M529" s="610">
        <v>1.0000000000000001E+50</v>
      </c>
      <c r="N529" s="611">
        <v>1.0000000000000001E+50</v>
      </c>
      <c r="O529" s="610">
        <v>1.0000000000000001E+50</v>
      </c>
      <c r="P529" s="610">
        <v>1.0000000000000001E+50</v>
      </c>
      <c r="Q529" s="610">
        <v>1.0000000000000001E+50</v>
      </c>
      <c r="R529" s="610">
        <v>1.0000000000000001E+50</v>
      </c>
      <c r="S529" s="610">
        <v>1.0000000000000001E+50</v>
      </c>
      <c r="T529" s="610">
        <v>1.0000000000000001E+50</v>
      </c>
      <c r="U529" s="610">
        <v>1.0000000000000001E+50</v>
      </c>
      <c r="V529" s="610">
        <v>0.21078168202911565</v>
      </c>
      <c r="W529" s="610">
        <v>1.0000000000000001E+50</v>
      </c>
      <c r="X529" s="610">
        <v>1.0000000000000001E+50</v>
      </c>
      <c r="Y529" s="610">
        <v>1.0000000000000001E+50</v>
      </c>
      <c r="Z529" s="610">
        <v>1.0000000000000001E+50</v>
      </c>
      <c r="AA529" s="626">
        <v>1.0000000000000001E+50</v>
      </c>
      <c r="AB529" s="610">
        <v>3.6730888684365226</v>
      </c>
      <c r="AC529" s="626">
        <v>1.681317729479473E-3</v>
      </c>
      <c r="AD529" s="626">
        <v>8.9021369567871098E-4</v>
      </c>
      <c r="AE529" s="620">
        <v>2.1235638504915905E-3</v>
      </c>
      <c r="AF529" s="627">
        <v>2.4422488023397998E-2</v>
      </c>
      <c r="AG529" s="601">
        <f>Decap_Selection!$E$23</f>
        <v>0.08</v>
      </c>
      <c r="AH529" s="602"/>
      <c r="AI529" s="602"/>
      <c r="AJ529" s="602"/>
    </row>
    <row r="530" spans="1:36" s="22" customFormat="1">
      <c r="A530" s="597">
        <f t="shared" si="7"/>
        <v>17373394.391081359</v>
      </c>
      <c r="B530" s="607">
        <v>1.0915708276472182</v>
      </c>
      <c r="C530" s="606">
        <v>1.0000000000000001E+50</v>
      </c>
      <c r="D530" s="607">
        <v>0.13824898772205957</v>
      </c>
      <c r="E530" s="610">
        <v>1.0000000000000001E+50</v>
      </c>
      <c r="F530" s="611">
        <v>1.0000000000000001E+50</v>
      </c>
      <c r="G530" s="610">
        <v>1.0000000000000001E+50</v>
      </c>
      <c r="H530" s="610">
        <v>1.0000000000000001E+50</v>
      </c>
      <c r="I530" s="610">
        <v>3.3730710323607249E-2</v>
      </c>
      <c r="J530" s="610">
        <v>1.0000000000000001E+50</v>
      </c>
      <c r="K530" s="610">
        <v>1.0000000000000001E+50</v>
      </c>
      <c r="L530" s="611">
        <v>7.0267505195700464E-2</v>
      </c>
      <c r="M530" s="610">
        <v>1.0000000000000001E+50</v>
      </c>
      <c r="N530" s="611">
        <v>1.0000000000000001E+50</v>
      </c>
      <c r="O530" s="610">
        <v>1.0000000000000001E+50</v>
      </c>
      <c r="P530" s="610">
        <v>1.0000000000000001E+50</v>
      </c>
      <c r="Q530" s="610">
        <v>1.0000000000000001E+50</v>
      </c>
      <c r="R530" s="610">
        <v>1.0000000000000001E+50</v>
      </c>
      <c r="S530" s="610">
        <v>1.0000000000000001E+50</v>
      </c>
      <c r="T530" s="610">
        <v>1.0000000000000001E+50</v>
      </c>
      <c r="U530" s="610">
        <v>1.0000000000000001E+50</v>
      </c>
      <c r="V530" s="610">
        <v>0.21491457226586741</v>
      </c>
      <c r="W530" s="610">
        <v>1.0000000000000001E+50</v>
      </c>
      <c r="X530" s="610">
        <v>1.0000000000000001E+50</v>
      </c>
      <c r="Y530" s="610">
        <v>1.0000000000000001E+50</v>
      </c>
      <c r="Z530" s="610">
        <v>1.0000000000000001E+50</v>
      </c>
      <c r="AA530" s="626">
        <v>1.0000000000000001E+50</v>
      </c>
      <c r="AB530" s="610">
        <v>3.6010675547737914</v>
      </c>
      <c r="AC530" s="626">
        <v>1.7119968491453119E-3</v>
      </c>
      <c r="AD530" s="626">
        <v>8.9021369567871098E-4</v>
      </c>
      <c r="AE530" s="620">
        <v>2.1479355975299015E-3</v>
      </c>
      <c r="AF530" s="627">
        <v>2.5662265759587622E-2</v>
      </c>
      <c r="AG530" s="601">
        <f>Decap_Selection!$E$23</f>
        <v>0.08</v>
      </c>
      <c r="AH530" s="602"/>
      <c r="AI530" s="602"/>
      <c r="AJ530" s="602"/>
    </row>
    <row r="531" spans="1:36" s="22" customFormat="1">
      <c r="A531" s="597">
        <f t="shared" si="7"/>
        <v>17720862.278902985</v>
      </c>
      <c r="B531" s="607">
        <v>1.1134022260575731</v>
      </c>
      <c r="C531" s="606">
        <v>1.0000000000000001E+50</v>
      </c>
      <c r="D531" s="607">
        <v>0.13286331911519297</v>
      </c>
      <c r="E531" s="610">
        <v>1.0000000000000001E+50</v>
      </c>
      <c r="F531" s="611">
        <v>1.0000000000000001E+50</v>
      </c>
      <c r="G531" s="610">
        <v>1.0000000000000001E+50</v>
      </c>
      <c r="H531" s="610">
        <v>1.0000000000000001E+50</v>
      </c>
      <c r="I531" s="610">
        <v>3.5770202804852262E-2</v>
      </c>
      <c r="J531" s="610">
        <v>1.0000000000000001E+50</v>
      </c>
      <c r="K531" s="610">
        <v>1.0000000000000001E+50</v>
      </c>
      <c r="L531" s="611">
        <v>7.1832637849160025E-2</v>
      </c>
      <c r="M531" s="610">
        <v>1.0000000000000001E+50</v>
      </c>
      <c r="N531" s="611">
        <v>1.0000000000000001E+50</v>
      </c>
      <c r="O531" s="610">
        <v>1.0000000000000001E+50</v>
      </c>
      <c r="P531" s="610">
        <v>1.0000000000000001E+50</v>
      </c>
      <c r="Q531" s="610">
        <v>1.0000000000000001E+50</v>
      </c>
      <c r="R531" s="610">
        <v>1.0000000000000001E+50</v>
      </c>
      <c r="S531" s="610">
        <v>1.0000000000000001E+50</v>
      </c>
      <c r="T531" s="610">
        <v>1.0000000000000001E+50</v>
      </c>
      <c r="U531" s="610">
        <v>1.0000000000000001E+50</v>
      </c>
      <c r="V531" s="610">
        <v>0.21913171210534421</v>
      </c>
      <c r="W531" s="610">
        <v>1.0000000000000001E+50</v>
      </c>
      <c r="X531" s="610">
        <v>1.0000000000000001E+50</v>
      </c>
      <c r="Y531" s="610">
        <v>1.0000000000000001E+50</v>
      </c>
      <c r="Z531" s="610">
        <v>1.0000000000000001E+50</v>
      </c>
      <c r="AA531" s="626">
        <v>1.0000000000000001E+50</v>
      </c>
      <c r="AB531" s="610">
        <v>3.5304584244658748</v>
      </c>
      <c r="AC531" s="626">
        <v>1.7433424543753324E-3</v>
      </c>
      <c r="AD531" s="626">
        <v>8.9021369567871098E-4</v>
      </c>
      <c r="AE531" s="620">
        <v>2.1730018483379315E-3</v>
      </c>
      <c r="AF531" s="627">
        <v>2.6969851048292408E-2</v>
      </c>
      <c r="AG531" s="601">
        <f>Decap_Selection!$E$23</f>
        <v>0.08</v>
      </c>
      <c r="AH531" s="602"/>
      <c r="AI531" s="602"/>
      <c r="AJ531" s="602"/>
    </row>
    <row r="532" spans="1:36" s="22" customFormat="1">
      <c r="A532" s="597">
        <f t="shared" si="7"/>
        <v>18075279.524481047</v>
      </c>
      <c r="B532" s="607">
        <v>1.1356702527918714</v>
      </c>
      <c r="C532" s="606">
        <v>1.0000000000000001E+50</v>
      </c>
      <c r="D532" s="607">
        <v>0.127541855181977</v>
      </c>
      <c r="E532" s="610">
        <v>1.0000000000000001E+50</v>
      </c>
      <c r="F532" s="611">
        <v>1.0000000000000001E+50</v>
      </c>
      <c r="G532" s="610">
        <v>1.0000000000000001E+50</v>
      </c>
      <c r="H532" s="610">
        <v>1.0000000000000001E+50</v>
      </c>
      <c r="I532" s="610">
        <v>3.7860742503742578E-2</v>
      </c>
      <c r="J532" s="610">
        <v>1.0000000000000001E+50</v>
      </c>
      <c r="K532" s="610">
        <v>1.0000000000000001E+50</v>
      </c>
      <c r="L532" s="611">
        <v>7.3426038788150641E-2</v>
      </c>
      <c r="M532" s="610">
        <v>1.0000000000000001E+50</v>
      </c>
      <c r="N532" s="611">
        <v>1.0000000000000001E+50</v>
      </c>
      <c r="O532" s="610">
        <v>1.0000000000000001E+50</v>
      </c>
      <c r="P532" s="610">
        <v>1.0000000000000001E+50</v>
      </c>
      <c r="Q532" s="610">
        <v>1.0000000000000001E+50</v>
      </c>
      <c r="R532" s="610">
        <v>1.0000000000000001E+50</v>
      </c>
      <c r="S532" s="610">
        <v>1.0000000000000001E+50</v>
      </c>
      <c r="T532" s="610">
        <v>1.0000000000000001E+50</v>
      </c>
      <c r="U532" s="610">
        <v>1.0000000000000001E+50</v>
      </c>
      <c r="V532" s="610">
        <v>0.2234347570619768</v>
      </c>
      <c r="W532" s="610">
        <v>1.0000000000000001E+50</v>
      </c>
      <c r="X532" s="610">
        <v>1.0000000000000001E+50</v>
      </c>
      <c r="Y532" s="610">
        <v>1.0000000000000001E+50</v>
      </c>
      <c r="Z532" s="610">
        <v>1.0000000000000001E+50</v>
      </c>
      <c r="AA532" s="626">
        <v>1.0000000000000001E+50</v>
      </c>
      <c r="AB532" s="610">
        <v>3.4612337876577466</v>
      </c>
      <c r="AC532" s="626">
        <v>1.7753670963836733E-3</v>
      </c>
      <c r="AD532" s="626">
        <v>8.9021369567871098E-4</v>
      </c>
      <c r="AE532" s="620">
        <v>2.1987774891003534E-3</v>
      </c>
      <c r="AF532" s="627">
        <v>2.8347484576909696E-2</v>
      </c>
      <c r="AG532" s="601">
        <f>Decap_Selection!$E$23</f>
        <v>0.08</v>
      </c>
      <c r="AH532" s="602"/>
      <c r="AI532" s="602"/>
      <c r="AJ532" s="602"/>
    </row>
    <row r="533" spans="1:36" s="22" customFormat="1">
      <c r="A533" s="597">
        <f t="shared" si="7"/>
        <v>18436785.114970669</v>
      </c>
      <c r="B533" s="607">
        <v>1.1583836404096177</v>
      </c>
      <c r="C533" s="606">
        <v>1.0000000000000001E+50</v>
      </c>
      <c r="D533" s="607">
        <v>0.1222840891499597</v>
      </c>
      <c r="E533" s="610">
        <v>1.0000000000000001E+50</v>
      </c>
      <c r="F533" s="611">
        <v>1.0000000000000001E+50</v>
      </c>
      <c r="G533" s="610">
        <v>1.0000000000000001E+50</v>
      </c>
      <c r="H533" s="610">
        <v>1.0000000000000001E+50</v>
      </c>
      <c r="I533" s="610">
        <v>3.9997344182416197E-2</v>
      </c>
      <c r="J533" s="610">
        <v>1.0000000000000001E+50</v>
      </c>
      <c r="K533" s="610">
        <v>1.0000000000000001E+50</v>
      </c>
      <c r="L533" s="611">
        <v>7.5048326593133083E-2</v>
      </c>
      <c r="M533" s="610">
        <v>1.0000000000000001E+50</v>
      </c>
      <c r="N533" s="611">
        <v>1.0000000000000001E+50</v>
      </c>
      <c r="O533" s="610">
        <v>1.0000000000000001E+50</v>
      </c>
      <c r="P533" s="610">
        <v>1.0000000000000001E+50</v>
      </c>
      <c r="Q533" s="610">
        <v>1.0000000000000001E+50</v>
      </c>
      <c r="R533" s="610">
        <v>1.0000000000000001E+50</v>
      </c>
      <c r="S533" s="610">
        <v>1.0000000000000001E+50</v>
      </c>
      <c r="T533" s="610">
        <v>1.0000000000000001E+50</v>
      </c>
      <c r="U533" s="610">
        <v>1.0000000000000001E+50</v>
      </c>
      <c r="V533" s="610">
        <v>0.22782539624143008</v>
      </c>
      <c r="W533" s="610">
        <v>1.0000000000000001E+50</v>
      </c>
      <c r="X533" s="610">
        <v>1.0000000000000001E+50</v>
      </c>
      <c r="Y533" s="610">
        <v>1.0000000000000001E+50</v>
      </c>
      <c r="Z533" s="610">
        <v>1.0000000000000001E+50</v>
      </c>
      <c r="AA533" s="626">
        <v>1.0000000000000001E+50</v>
      </c>
      <c r="AB533" s="610">
        <v>3.3933664974330142</v>
      </c>
      <c r="AC533" s="626">
        <v>1.8080835797411126E-3</v>
      </c>
      <c r="AD533" s="626">
        <v>8.9021369567871098E-4</v>
      </c>
      <c r="AE533" s="620">
        <v>2.2252775896463113E-3</v>
      </c>
      <c r="AF533" s="627">
        <v>2.9798935201338739E-2</v>
      </c>
      <c r="AG533" s="601">
        <f>Decap_Selection!$E$23</f>
        <v>0.08</v>
      </c>
      <c r="AH533" s="602"/>
      <c r="AI533" s="602"/>
      <c r="AJ533" s="602"/>
    </row>
    <row r="534" spans="1:36" s="22" customFormat="1">
      <c r="A534" s="597">
        <f t="shared" si="7"/>
        <v>18805520.817270081</v>
      </c>
      <c r="B534" s="607">
        <v>1.1815512961216417</v>
      </c>
      <c r="C534" s="606">
        <v>1.0000000000000001E+50</v>
      </c>
      <c r="D534" s="607">
        <v>0.11708980245399171</v>
      </c>
      <c r="E534" s="610">
        <v>1.0000000000000001E+50</v>
      </c>
      <c r="F534" s="611">
        <v>1.0000000000000001E+50</v>
      </c>
      <c r="G534" s="610">
        <v>1.0000000000000001E+50</v>
      </c>
      <c r="H534" s="610">
        <v>1.0000000000000001E+50</v>
      </c>
      <c r="I534" s="610">
        <v>4.2176101459136466E-2</v>
      </c>
      <c r="J534" s="610">
        <v>1.0000000000000001E+50</v>
      </c>
      <c r="K534" s="610">
        <v>1.0000000000000001E+50</v>
      </c>
      <c r="L534" s="611">
        <v>7.6700131595313761E-2</v>
      </c>
      <c r="M534" s="610">
        <v>1.0000000000000001E+50</v>
      </c>
      <c r="N534" s="611">
        <v>1.0000000000000001E+50</v>
      </c>
      <c r="O534" s="610">
        <v>1.0000000000000001E+50</v>
      </c>
      <c r="P534" s="610">
        <v>1.0000000000000001E+50</v>
      </c>
      <c r="Q534" s="610">
        <v>1.0000000000000001E+50</v>
      </c>
      <c r="R534" s="610">
        <v>1.0000000000000001E+50</v>
      </c>
      <c r="S534" s="610">
        <v>1.0000000000000001E+50</v>
      </c>
      <c r="T534" s="610">
        <v>1.0000000000000001E+50</v>
      </c>
      <c r="U534" s="610">
        <v>1.0000000000000001E+50</v>
      </c>
      <c r="V534" s="610">
        <v>0.23230535300832131</v>
      </c>
      <c r="W534" s="610">
        <v>1.0000000000000001E+50</v>
      </c>
      <c r="X534" s="610">
        <v>1.0000000000000001E+50</v>
      </c>
      <c r="Y534" s="610">
        <v>1.0000000000000001E+50</v>
      </c>
      <c r="Z534" s="610">
        <v>1.0000000000000001E+50</v>
      </c>
      <c r="AA534" s="626">
        <v>1.0000000000000001E+50</v>
      </c>
      <c r="AB534" s="610">
        <v>3.3268299391680589</v>
      </c>
      <c r="AC534" s="626">
        <v>1.8415049679746036E-3</v>
      </c>
      <c r="AD534" s="626">
        <v>8.9021369567871098E-4</v>
      </c>
      <c r="AE534" s="620">
        <v>2.2525174065315913E-3</v>
      </c>
      <c r="AF534" s="627">
        <v>3.1329199383979343E-2</v>
      </c>
      <c r="AG534" s="601">
        <f>Decap_Selection!$E$23</f>
        <v>0.08</v>
      </c>
      <c r="AH534" s="602"/>
      <c r="AI534" s="602"/>
      <c r="AJ534" s="602"/>
    </row>
    <row r="535" spans="1:36" s="22" customFormat="1">
      <c r="A535" s="597">
        <f t="shared" si="7"/>
        <v>19181631.233615484</v>
      </c>
      <c r="B535" s="607">
        <v>1.205182305283125</v>
      </c>
      <c r="C535" s="606">
        <v>1.0000000000000001E+50</v>
      </c>
      <c r="D535" s="607">
        <v>0.11195911921672534</v>
      </c>
      <c r="E535" s="610">
        <v>1.0000000000000001E+50</v>
      </c>
      <c r="F535" s="611">
        <v>1.0000000000000001E+50</v>
      </c>
      <c r="G535" s="610">
        <v>1.0000000000000001E+50</v>
      </c>
      <c r="H535" s="610">
        <v>1.0000000000000001E+50</v>
      </c>
      <c r="I535" s="610">
        <v>4.4393971090397145E-2</v>
      </c>
      <c r="J535" s="610">
        <v>1.0000000000000001E+50</v>
      </c>
      <c r="K535" s="610">
        <v>1.0000000000000001E+50</v>
      </c>
      <c r="L535" s="611">
        <v>7.8382096093214865E-2</v>
      </c>
      <c r="M535" s="610">
        <v>1.0000000000000001E+50</v>
      </c>
      <c r="N535" s="611">
        <v>1.0000000000000001E+50</v>
      </c>
      <c r="O535" s="610">
        <v>1.0000000000000001E+50</v>
      </c>
      <c r="P535" s="610">
        <v>1.0000000000000001E+50</v>
      </c>
      <c r="Q535" s="610">
        <v>1.0000000000000001E+50</v>
      </c>
      <c r="R535" s="610">
        <v>1.0000000000000001E+50</v>
      </c>
      <c r="S535" s="610">
        <v>1.0000000000000001E+50</v>
      </c>
      <c r="T535" s="610">
        <v>1.0000000000000001E+50</v>
      </c>
      <c r="U535" s="610">
        <v>1.0000000000000001E+50</v>
      </c>
      <c r="V535" s="610">
        <v>0.23687638566709174</v>
      </c>
      <c r="W535" s="610">
        <v>1.0000000000000001E+50</v>
      </c>
      <c r="X535" s="610">
        <v>1.0000000000000001E+50</v>
      </c>
      <c r="Y535" s="610">
        <v>1.0000000000000001E+50</v>
      </c>
      <c r="Z535" s="610">
        <v>1.0000000000000001E+50</v>
      </c>
      <c r="AA535" s="626">
        <v>1.0000000000000001E+50</v>
      </c>
      <c r="AB535" s="610">
        <v>3.2615980200949326</v>
      </c>
      <c r="AC535" s="626">
        <v>1.8756445892484487E-3</v>
      </c>
      <c r="AD535" s="626">
        <v>8.9021369567871098E-4</v>
      </c>
      <c r="AE535" s="620">
        <v>2.2805123864670504E-3</v>
      </c>
      <c r="AF535" s="627">
        <v>3.2944131374039384E-2</v>
      </c>
      <c r="AG535" s="601">
        <f>Decap_Selection!$E$23</f>
        <v>0.08</v>
      </c>
      <c r="AH535" s="602"/>
      <c r="AI535" s="602"/>
      <c r="AJ535" s="602"/>
    </row>
    <row r="536" spans="1:36" s="22" customFormat="1">
      <c r="A536" s="597">
        <f t="shared" si="7"/>
        <v>19565263.858287793</v>
      </c>
      <c r="B536" s="607">
        <v>1.2292859349564835</v>
      </c>
      <c r="C536" s="606">
        <v>1.0000000000000001E+50</v>
      </c>
      <c r="D536" s="607">
        <v>0.10689257445721143</v>
      </c>
      <c r="E536" s="610">
        <v>1.0000000000000001E+50</v>
      </c>
      <c r="F536" s="611">
        <v>1.0000000000000001E+50</v>
      </c>
      <c r="G536" s="610">
        <v>1.0000000000000001E+50</v>
      </c>
      <c r="H536" s="610">
        <v>1.0000000000000001E+50</v>
      </c>
      <c r="I536" s="610">
        <v>4.6648602916654083E-2</v>
      </c>
      <c r="J536" s="610">
        <v>1.0000000000000001E+50</v>
      </c>
      <c r="K536" s="610">
        <v>1.0000000000000001E+50</v>
      </c>
      <c r="L536" s="611">
        <v>8.0094874576371947E-2</v>
      </c>
      <c r="M536" s="610">
        <v>1.0000000000000001E+50</v>
      </c>
      <c r="N536" s="611">
        <v>1.0000000000000001E+50</v>
      </c>
      <c r="O536" s="610">
        <v>1.0000000000000001E+50</v>
      </c>
      <c r="P536" s="610">
        <v>1.0000000000000001E+50</v>
      </c>
      <c r="Q536" s="610">
        <v>1.0000000000000001E+50</v>
      </c>
      <c r="R536" s="610">
        <v>1.0000000000000001E+50</v>
      </c>
      <c r="S536" s="610">
        <v>1.0000000000000001E+50</v>
      </c>
      <c r="T536" s="610">
        <v>1.0000000000000001E+50</v>
      </c>
      <c r="U536" s="610">
        <v>1.0000000000000001E+50</v>
      </c>
      <c r="V536" s="610">
        <v>0.24154028815631104</v>
      </c>
      <c r="W536" s="610">
        <v>1.0000000000000001E+50</v>
      </c>
      <c r="X536" s="610">
        <v>1.0000000000000001E+50</v>
      </c>
      <c r="Y536" s="610">
        <v>1.0000000000000001E+50</v>
      </c>
      <c r="Z536" s="610">
        <v>1.0000000000000001E+50</v>
      </c>
      <c r="AA536" s="626">
        <v>1.0000000000000001E+50</v>
      </c>
      <c r="AB536" s="610">
        <v>3.1976451590689043</v>
      </c>
      <c r="AC536" s="626">
        <v>1.9105160421294899E-3</v>
      </c>
      <c r="AD536" s="626">
        <v>8.9021369567871098E-4</v>
      </c>
      <c r="AE536" s="620">
        <v>2.3092781700970524E-3</v>
      </c>
      <c r="AF536" s="627">
        <v>3.4649900283537267E-2</v>
      </c>
      <c r="AG536" s="601">
        <f>Decap_Selection!$E$23</f>
        <v>0.08</v>
      </c>
      <c r="AH536" s="602"/>
      <c r="AI536" s="602"/>
      <c r="AJ536" s="602"/>
    </row>
    <row r="537" spans="1:36" s="22" customFormat="1">
      <c r="A537" s="597">
        <f t="shared" si="7"/>
        <v>19956569.135453548</v>
      </c>
      <c r="B537" s="607">
        <v>1.2538716375455112</v>
      </c>
      <c r="C537" s="606">
        <v>1.0000000000000001E+50</v>
      </c>
      <c r="D537" s="607">
        <v>0.10189119998623958</v>
      </c>
      <c r="E537" s="610">
        <v>1.0000000000000001E+50</v>
      </c>
      <c r="F537" s="611">
        <v>1.0000000000000001E+50</v>
      </c>
      <c r="G537" s="610">
        <v>1.0000000000000001E+50</v>
      </c>
      <c r="H537" s="610">
        <v>1.0000000000000001E+50</v>
      </c>
      <c r="I537" s="610">
        <v>4.8938206023233115E-2</v>
      </c>
      <c r="J537" s="610">
        <v>1.0000000000000001E+50</v>
      </c>
      <c r="K537" s="610">
        <v>1.0000000000000001E+50</v>
      </c>
      <c r="L537" s="611">
        <v>8.1839133956031887E-2</v>
      </c>
      <c r="M537" s="610">
        <v>1.0000000000000001E+50</v>
      </c>
      <c r="N537" s="611">
        <v>1.0000000000000001E+50</v>
      </c>
      <c r="O537" s="610">
        <v>1.0000000000000001E+50</v>
      </c>
      <c r="P537" s="610">
        <v>1.0000000000000001E+50</v>
      </c>
      <c r="Q537" s="610">
        <v>1.0000000000000001E+50</v>
      </c>
      <c r="R537" s="610">
        <v>1.0000000000000001E+50</v>
      </c>
      <c r="S537" s="610">
        <v>1.0000000000000001E+50</v>
      </c>
      <c r="T537" s="610">
        <v>1.0000000000000001E+50</v>
      </c>
      <c r="U537" s="610">
        <v>1.0000000000000001E+50</v>
      </c>
      <c r="V537" s="610">
        <v>0.24629889075670214</v>
      </c>
      <c r="W537" s="610">
        <v>1.0000000000000001E+50</v>
      </c>
      <c r="X537" s="610">
        <v>1.0000000000000001E+50</v>
      </c>
      <c r="Y537" s="610">
        <v>1.0000000000000001E+50</v>
      </c>
      <c r="Z537" s="610">
        <v>1.0000000000000001E+50</v>
      </c>
      <c r="AA537" s="626">
        <v>1.0000000000000001E+50</v>
      </c>
      <c r="AB537" s="610">
        <v>3.1349462765366263</v>
      </c>
      <c r="AC537" s="626">
        <v>1.9461332014387889E-3</v>
      </c>
      <c r="AD537" s="626">
        <v>8.9021369567871098E-4</v>
      </c>
      <c r="AE537" s="620">
        <v>2.3388305961302646E-3</v>
      </c>
      <c r="AF537" s="627">
        <v>3.6452112662489253E-2</v>
      </c>
      <c r="AG537" s="601">
        <f>Decap_Selection!$E$23</f>
        <v>0.08</v>
      </c>
      <c r="AH537" s="602"/>
      <c r="AI537" s="602"/>
      <c r="AJ537" s="602"/>
    </row>
    <row r="538" spans="1:36" s="22" customFormat="1">
      <c r="A538" s="597">
        <f t="shared" si="7"/>
        <v>20355700.518162619</v>
      </c>
      <c r="B538" s="607">
        <v>1.2789490545022042</v>
      </c>
      <c r="C538" s="606">
        <v>1.0000000000000001E+50</v>
      </c>
      <c r="D538" s="607">
        <v>9.6956633227910233E-2</v>
      </c>
      <c r="E538" s="610">
        <v>1.0000000000000001E+50</v>
      </c>
      <c r="F538" s="611">
        <v>1.0000000000000001E+50</v>
      </c>
      <c r="G538" s="610">
        <v>1.0000000000000001E+50</v>
      </c>
      <c r="H538" s="610">
        <v>1.0000000000000001E+50</v>
      </c>
      <c r="I538" s="610">
        <v>5.1261443309995811E-2</v>
      </c>
      <c r="J538" s="610">
        <v>1.0000000000000001E+50</v>
      </c>
      <c r="K538" s="610">
        <v>1.0000000000000001E+50</v>
      </c>
      <c r="L538" s="611">
        <v>8.3615553802747766E-2</v>
      </c>
      <c r="M538" s="610">
        <v>1.0000000000000001E+50</v>
      </c>
      <c r="N538" s="611">
        <v>1.0000000000000001E+50</v>
      </c>
      <c r="O538" s="610">
        <v>1.0000000000000001E+50</v>
      </c>
      <c r="P538" s="610">
        <v>1.0000000000000001E+50</v>
      </c>
      <c r="Q538" s="610">
        <v>1.0000000000000001E+50</v>
      </c>
      <c r="R538" s="610">
        <v>1.0000000000000001E+50</v>
      </c>
      <c r="S538" s="610">
        <v>1.0000000000000001E+50</v>
      </c>
      <c r="T538" s="610">
        <v>1.0000000000000001E+50</v>
      </c>
      <c r="U538" s="610">
        <v>1.0000000000000001E+50</v>
      </c>
      <c r="V538" s="610">
        <v>0.25115406081317493</v>
      </c>
      <c r="W538" s="610">
        <v>1.0000000000000001E+50</v>
      </c>
      <c r="X538" s="610">
        <v>1.0000000000000001E+50</v>
      </c>
      <c r="Y538" s="610">
        <v>1.0000000000000001E+50</v>
      </c>
      <c r="Z538" s="610">
        <v>1.0000000000000001E+50</v>
      </c>
      <c r="AA538" s="626">
        <v>1.0000000000000001E+50</v>
      </c>
      <c r="AB538" s="610">
        <v>3.0734767847010285</v>
      </c>
      <c r="AC538" s="626">
        <v>1.9825102241923451E-3</v>
      </c>
      <c r="AD538" s="626">
        <v>8.9021369567871098E-4</v>
      </c>
      <c r="AE538" s="620">
        <v>2.3691857058238054E-3</v>
      </c>
      <c r="AF538" s="627">
        <v>3.8354346515277332E-2</v>
      </c>
      <c r="AG538" s="601">
        <f>Decap_Selection!$E$23</f>
        <v>0.08</v>
      </c>
      <c r="AH538" s="602"/>
      <c r="AI538" s="602"/>
      <c r="AJ538" s="602"/>
    </row>
    <row r="539" spans="1:36" s="22" customFormat="1">
      <c r="A539" s="597">
        <f t="shared" si="7"/>
        <v>20762814.52852587</v>
      </c>
      <c r="B539" s="607">
        <v>1.3045280201077203</v>
      </c>
      <c r="C539" s="606">
        <v>1.0000000000000001E+50</v>
      </c>
      <c r="D539" s="607">
        <v>9.2091255930873153E-2</v>
      </c>
      <c r="E539" s="610">
        <v>1.0000000000000001E+50</v>
      </c>
      <c r="F539" s="611">
        <v>1.0000000000000001E+50</v>
      </c>
      <c r="G539" s="610">
        <v>1.0000000000000001E+50</v>
      </c>
      <c r="H539" s="610">
        <v>1.0000000000000001E+50</v>
      </c>
      <c r="I539" s="610">
        <v>5.3617348229738286E-2</v>
      </c>
      <c r="J539" s="610">
        <v>1.0000000000000001E+50</v>
      </c>
      <c r="K539" s="610">
        <v>1.0000000000000001E+50</v>
      </c>
      <c r="L539" s="611">
        <v>8.5424826590789704E-2</v>
      </c>
      <c r="M539" s="610">
        <v>1.0000000000000001E+50</v>
      </c>
      <c r="N539" s="611">
        <v>1.0000000000000001E+50</v>
      </c>
      <c r="O539" s="610">
        <v>1.0000000000000001E+50</v>
      </c>
      <c r="P539" s="610">
        <v>1.0000000000000001E+50</v>
      </c>
      <c r="Q539" s="610">
        <v>1.0000000000000001E+50</v>
      </c>
      <c r="R539" s="610">
        <v>1.0000000000000001E+50</v>
      </c>
      <c r="S539" s="610">
        <v>1.0000000000000001E+50</v>
      </c>
      <c r="T539" s="610">
        <v>1.0000000000000001E+50</v>
      </c>
      <c r="U539" s="610">
        <v>1.0000000000000001E+50</v>
      </c>
      <c r="V539" s="610">
        <v>0.25610770347116651</v>
      </c>
      <c r="W539" s="610">
        <v>1.0000000000000001E+50</v>
      </c>
      <c r="X539" s="610">
        <v>1.0000000000000001E+50</v>
      </c>
      <c r="Y539" s="610">
        <v>1.0000000000000001E+50</v>
      </c>
      <c r="Z539" s="610">
        <v>1.0000000000000001E+50</v>
      </c>
      <c r="AA539" s="626">
        <v>1.0000000000000001E+50</v>
      </c>
      <c r="AB539" s="610">
        <v>3.0132125778790386</v>
      </c>
      <c r="AC539" s="626">
        <v>2.0196615556334879E-3</v>
      </c>
      <c r="AD539" s="626">
        <v>8.9021369567871098E-4</v>
      </c>
      <c r="AE539" s="620">
        <v>2.4003597478204262E-3</v>
      </c>
      <c r="AF539" s="627">
        <v>4.0355701743731445E-2</v>
      </c>
      <c r="AG539" s="601">
        <f>Decap_Selection!$E$23</f>
        <v>0.08</v>
      </c>
      <c r="AH539" s="602"/>
      <c r="AI539" s="602"/>
      <c r="AJ539" s="602"/>
    </row>
    <row r="540" spans="1:36" s="22" customFormat="1">
      <c r="A540" s="597">
        <f t="shared" si="7"/>
        <v>21178070.819096386</v>
      </c>
      <c r="B540" s="607">
        <v>1.3306185653289655</v>
      </c>
      <c r="C540" s="606">
        <v>1.0000000000000001E+50</v>
      </c>
      <c r="D540" s="607">
        <v>8.7298372049705641E-2</v>
      </c>
      <c r="E540" s="610">
        <v>1.0000000000000001E+50</v>
      </c>
      <c r="F540" s="611">
        <v>1.0000000000000001E+50</v>
      </c>
      <c r="G540" s="610">
        <v>1.0000000000000001E+50</v>
      </c>
      <c r="H540" s="610">
        <v>1.0000000000000001E+50</v>
      </c>
      <c r="I540" s="610">
        <v>5.6005258798922521E-2</v>
      </c>
      <c r="J540" s="610">
        <v>1.0000000000000001E+50</v>
      </c>
      <c r="K540" s="610">
        <v>1.0000000000000001E+50</v>
      </c>
      <c r="L540" s="611">
        <v>8.7267657949308658E-2</v>
      </c>
      <c r="M540" s="610">
        <v>1.0000000000000001E+50</v>
      </c>
      <c r="N540" s="611">
        <v>1.0000000000000001E+50</v>
      </c>
      <c r="O540" s="610">
        <v>1.0000000000000001E+50</v>
      </c>
      <c r="P540" s="610">
        <v>1.0000000000000001E+50</v>
      </c>
      <c r="Q540" s="610">
        <v>1.0000000000000001E+50</v>
      </c>
      <c r="R540" s="610">
        <v>1.0000000000000001E+50</v>
      </c>
      <c r="S540" s="610">
        <v>1.0000000000000001E+50</v>
      </c>
      <c r="T540" s="610">
        <v>1.0000000000000001E+50</v>
      </c>
      <c r="U540" s="610">
        <v>1.0000000000000001E+50</v>
      </c>
      <c r="V540" s="610">
        <v>0.26116176242758643</v>
      </c>
      <c r="W540" s="610">
        <v>1.0000000000000001E+50</v>
      </c>
      <c r="X540" s="610">
        <v>1.0000000000000001E+50</v>
      </c>
      <c r="Y540" s="610">
        <v>1.0000000000000001E+50</v>
      </c>
      <c r="Z540" s="610">
        <v>1.0000000000000001E+50</v>
      </c>
      <c r="AA540" s="626">
        <v>1.0000000000000001E+50</v>
      </c>
      <c r="AB540" s="610">
        <v>2.9541300230483745</v>
      </c>
      <c r="AC540" s="626">
        <v>2.0576019353596453E-3</v>
      </c>
      <c r="AD540" s="626">
        <v>8.9021369567871098E-4</v>
      </c>
      <c r="AE540" s="620">
        <v>2.4323691833371876E-3</v>
      </c>
      <c r="AF540" s="627">
        <v>4.2446778312390188E-2</v>
      </c>
      <c r="AG540" s="601">
        <f>Decap_Selection!$E$23</f>
        <v>0.08</v>
      </c>
      <c r="AH540" s="602"/>
      <c r="AI540" s="602"/>
      <c r="AJ540" s="602"/>
    </row>
    <row r="541" spans="1:36" s="22" customFormat="1">
      <c r="A541" s="597">
        <f t="shared" si="7"/>
        <v>21601632.235478316</v>
      </c>
      <c r="B541" s="607">
        <v>1.3572309217523</v>
      </c>
      <c r="C541" s="606">
        <v>1.0000000000000001E+50</v>
      </c>
      <c r="D541" s="607">
        <v>8.2582437173678511E-2</v>
      </c>
      <c r="E541" s="610">
        <v>1.0000000000000001E+50</v>
      </c>
      <c r="F541" s="611">
        <v>1.0000000000000001E+50</v>
      </c>
      <c r="G541" s="610">
        <v>1.0000000000000001E+50</v>
      </c>
      <c r="H541" s="610">
        <v>1.0000000000000001E+50</v>
      </c>
      <c r="I541" s="610">
        <v>5.8424765077210929E-2</v>
      </c>
      <c r="J541" s="610">
        <v>1.0000000000000001E+50</v>
      </c>
      <c r="K541" s="610">
        <v>1.0000000000000001E+50</v>
      </c>
      <c r="L541" s="611">
        <v>8.9144766920208757E-2</v>
      </c>
      <c r="M541" s="610">
        <v>1.0000000000000001E+50</v>
      </c>
      <c r="N541" s="611">
        <v>1.0000000000000001E+50</v>
      </c>
      <c r="O541" s="610">
        <v>1.0000000000000001E+50</v>
      </c>
      <c r="P541" s="610">
        <v>1.0000000000000001E+50</v>
      </c>
      <c r="Q541" s="610">
        <v>1.0000000000000001E+50</v>
      </c>
      <c r="R541" s="610">
        <v>1.0000000000000001E+50</v>
      </c>
      <c r="S541" s="610">
        <v>1.0000000000000001E+50</v>
      </c>
      <c r="T541" s="610">
        <v>1.0000000000000001E+50</v>
      </c>
      <c r="U541" s="610">
        <v>1.0000000000000001E+50</v>
      </c>
      <c r="V541" s="610">
        <v>0.26631822069667344</v>
      </c>
      <c r="W541" s="610">
        <v>1.0000000000000001E+50</v>
      </c>
      <c r="X541" s="610">
        <v>1.0000000000000001E+50</v>
      </c>
      <c r="Y541" s="610">
        <v>1.0000000000000001E+50</v>
      </c>
      <c r="Z541" s="610">
        <v>1.0000000000000001E+50</v>
      </c>
      <c r="AA541" s="626">
        <v>1.0000000000000001E+50</v>
      </c>
      <c r="AB541" s="610">
        <v>2.896205950579688</v>
      </c>
      <c r="AC541" s="626">
        <v>2.0963464035462617E-3</v>
      </c>
      <c r="AD541" s="626">
        <v>8.9021369567871098E-4</v>
      </c>
      <c r="AE541" s="620">
        <v>2.4652306917029095E-3</v>
      </c>
      <c r="AF541" s="627">
        <v>4.4603282733704501E-2</v>
      </c>
      <c r="AG541" s="601">
        <f>Decap_Selection!$E$23</f>
        <v>0.08</v>
      </c>
      <c r="AH541" s="602"/>
      <c r="AI541" s="602"/>
      <c r="AJ541" s="602"/>
    </row>
    <row r="542" spans="1:36" s="22" customFormat="1">
      <c r="A542" s="597">
        <f t="shared" si="7"/>
        <v>22033664.880187884</v>
      </c>
      <c r="B542" s="607">
        <v>1.3843755255959296</v>
      </c>
      <c r="C542" s="606">
        <v>1.0000000000000001E+50</v>
      </c>
      <c r="D542" s="607">
        <v>7.7949355968168946E-2</v>
      </c>
      <c r="E542" s="610">
        <v>1.0000000000000001E+50</v>
      </c>
      <c r="F542" s="611">
        <v>1.0000000000000001E+50</v>
      </c>
      <c r="G542" s="610">
        <v>1.0000000000000001E+50</v>
      </c>
      <c r="H542" s="610">
        <v>1.0000000000000001E+50</v>
      </c>
      <c r="I542" s="610">
        <v>6.0875667175560019E-2</v>
      </c>
      <c r="J542" s="610">
        <v>1.0000000000000001E+50</v>
      </c>
      <c r="K542" s="610">
        <v>1.0000000000000001E+50</v>
      </c>
      <c r="L542" s="611">
        <v>9.1056886222699709E-2</v>
      </c>
      <c r="M542" s="610">
        <v>1.0000000000000001E+50</v>
      </c>
      <c r="N542" s="611">
        <v>1.0000000000000001E+50</v>
      </c>
      <c r="O542" s="610">
        <v>1.0000000000000001E+50</v>
      </c>
      <c r="P542" s="610">
        <v>1.0000000000000001E+50</v>
      </c>
      <c r="Q542" s="610">
        <v>1.0000000000000001E+50</v>
      </c>
      <c r="R542" s="610">
        <v>1.0000000000000001E+50</v>
      </c>
      <c r="S542" s="610">
        <v>1.0000000000000001E+50</v>
      </c>
      <c r="T542" s="610">
        <v>1.0000000000000001E+50</v>
      </c>
      <c r="U542" s="610">
        <v>1.0000000000000001E+50</v>
      </c>
      <c r="V542" s="610">
        <v>0.27157910139107522</v>
      </c>
      <c r="W542" s="610">
        <v>1.0000000000000001E+50</v>
      </c>
      <c r="X542" s="610">
        <v>1.0000000000000001E+50</v>
      </c>
      <c r="Y542" s="610">
        <v>1.0000000000000001E+50</v>
      </c>
      <c r="Z542" s="610">
        <v>1.0000000000000001E+50</v>
      </c>
      <c r="AA542" s="626">
        <v>1.0000000000000001E+50</v>
      </c>
      <c r="AB542" s="610">
        <v>2.8394176451504434</v>
      </c>
      <c r="AC542" s="626">
        <v>2.1359103072707115E-3</v>
      </c>
      <c r="AD542" s="626">
        <v>8.9021369567871098E-4</v>
      </c>
      <c r="AE542" s="620">
        <v>2.4989611762406246E-3</v>
      </c>
      <c r="AF542" s="627">
        <v>4.6776392495581944E-2</v>
      </c>
      <c r="AG542" s="601">
        <f>Decap_Selection!$E$23</f>
        <v>0.08</v>
      </c>
      <c r="AH542" s="602"/>
      <c r="AI542" s="602"/>
      <c r="AJ542" s="602"/>
    </row>
    <row r="543" spans="1:36" s="22" customFormat="1">
      <c r="A543" s="597">
        <f t="shared" si="7"/>
        <v>22474338.177791644</v>
      </c>
      <c r="B543" s="607">
        <v>1.4120630218025381</v>
      </c>
      <c r="C543" s="606">
        <v>1.0000000000000001E+50</v>
      </c>
      <c r="D543" s="607">
        <v>7.3406869363062899E-2</v>
      </c>
      <c r="E543" s="610">
        <v>1.0000000000000001E+50</v>
      </c>
      <c r="F543" s="611">
        <v>1.0000000000000001E+50</v>
      </c>
      <c r="G543" s="610">
        <v>1.0000000000000001E+50</v>
      </c>
      <c r="H543" s="610">
        <v>1.0000000000000001E+50</v>
      </c>
      <c r="I543" s="610">
        <v>6.3357941523379604E-2</v>
      </c>
      <c r="J543" s="610">
        <v>1.0000000000000001E+50</v>
      </c>
      <c r="K543" s="610">
        <v>1.0000000000000001E+50</v>
      </c>
      <c r="L543" s="611">
        <v>9.3004762524514964E-2</v>
      </c>
      <c r="M543" s="610">
        <v>1.0000000000000001E+50</v>
      </c>
      <c r="N543" s="611">
        <v>1.0000000000000001E+50</v>
      </c>
      <c r="O543" s="610">
        <v>1.0000000000000001E+50</v>
      </c>
      <c r="P543" s="610">
        <v>1.0000000000000001E+50</v>
      </c>
      <c r="Q543" s="610">
        <v>1.0000000000000001E+50</v>
      </c>
      <c r="R543" s="610">
        <v>1.0000000000000001E+50</v>
      </c>
      <c r="S543" s="610">
        <v>1.0000000000000001E+50</v>
      </c>
      <c r="T543" s="610">
        <v>1.0000000000000001E+50</v>
      </c>
      <c r="U543" s="610">
        <v>1.0000000000000001E+50</v>
      </c>
      <c r="V543" s="610">
        <v>0.27694646851846638</v>
      </c>
      <c r="W543" s="610">
        <v>1.0000000000000001E+50</v>
      </c>
      <c r="X543" s="610">
        <v>1.0000000000000001E+50</v>
      </c>
      <c r="Y543" s="610">
        <v>1.0000000000000001E+50</v>
      </c>
      <c r="Z543" s="610">
        <v>1.0000000000000001E+50</v>
      </c>
      <c r="AA543" s="626">
        <v>1.0000000000000001E+50</v>
      </c>
      <c r="AB543" s="610">
        <v>2.7837428368369435</v>
      </c>
      <c r="AC543" s="626">
        <v>2.176309306939103E-3</v>
      </c>
      <c r="AD543" s="626">
        <v>8.9021369567871098E-4</v>
      </c>
      <c r="AE543" s="620">
        <v>2.533577770490264E-3</v>
      </c>
      <c r="AF543" s="627">
        <v>4.8879521304317462E-2</v>
      </c>
      <c r="AG543" s="601">
        <f>Decap_Selection!$E$23</f>
        <v>0.08</v>
      </c>
      <c r="AH543" s="602"/>
      <c r="AI543" s="602"/>
      <c r="AJ543" s="602"/>
    </row>
    <row r="544" spans="1:36" s="22" customFormat="1">
      <c r="A544" s="597">
        <f t="shared" si="7"/>
        <v>22923824.941347476</v>
      </c>
      <c r="B544" s="607">
        <v>1.4403042682137746</v>
      </c>
      <c r="C544" s="606">
        <v>1.0000000000000001E+50</v>
      </c>
      <c r="D544" s="607">
        <v>6.896505971281218E-2</v>
      </c>
      <c r="E544" s="610">
        <v>1.0000000000000001E+50</v>
      </c>
      <c r="F544" s="611">
        <v>1.0000000000000001E+50</v>
      </c>
      <c r="G544" s="610">
        <v>1.0000000000000001E+50</v>
      </c>
      <c r="H544" s="610">
        <v>1.0000000000000001E+50</v>
      </c>
      <c r="I544" s="610">
        <v>6.5871713641725227E-2</v>
      </c>
      <c r="J544" s="610">
        <v>1.0000000000000001E+50</v>
      </c>
      <c r="K544" s="610">
        <v>1.0000000000000001E+50</v>
      </c>
      <c r="L544" s="611">
        <v>9.4989156719795159E-2</v>
      </c>
      <c r="M544" s="610">
        <v>1.0000000000000001E+50</v>
      </c>
      <c r="N544" s="611">
        <v>1.0000000000000001E+50</v>
      </c>
      <c r="O544" s="610">
        <v>1.0000000000000001E+50</v>
      </c>
      <c r="P544" s="610">
        <v>1.0000000000000001E+50</v>
      </c>
      <c r="Q544" s="610">
        <v>1.0000000000000001E+50</v>
      </c>
      <c r="R544" s="610">
        <v>1.0000000000000001E+50</v>
      </c>
      <c r="S544" s="610">
        <v>1.0000000000000001E+50</v>
      </c>
      <c r="T544" s="610">
        <v>1.0000000000000001E+50</v>
      </c>
      <c r="U544" s="610">
        <v>1.0000000000000001E+50</v>
      </c>
      <c r="V544" s="610">
        <v>0.28242242779402782</v>
      </c>
      <c r="W544" s="610">
        <v>1.0000000000000001E+50</v>
      </c>
      <c r="X544" s="610">
        <v>1.0000000000000001E+50</v>
      </c>
      <c r="Y544" s="610">
        <v>1.0000000000000001E+50</v>
      </c>
      <c r="Z544" s="610">
        <v>1.0000000000000001E+50</v>
      </c>
      <c r="AA544" s="626">
        <v>1.0000000000000001E+50</v>
      </c>
      <c r="AB544" s="610">
        <v>2.7291596923810268</v>
      </c>
      <c r="AC544" s="626">
        <v>2.2175593828189441E-3</v>
      </c>
      <c r="AD544" s="626">
        <v>8.9021369567871098E-4</v>
      </c>
      <c r="AE544" s="620">
        <v>2.5690978447659397E-3</v>
      </c>
      <c r="AF544" s="627">
        <v>5.0773181142485448E-2</v>
      </c>
      <c r="AG544" s="601">
        <f>Decap_Selection!$E$23</f>
        <v>0.08</v>
      </c>
      <c r="AH544" s="602"/>
      <c r="AI544" s="602"/>
      <c r="AJ544" s="602"/>
    </row>
    <row r="545" spans="1:36" s="22" customFormat="1">
      <c r="A545" s="597">
        <f t="shared" si="7"/>
        <v>23382301.440174427</v>
      </c>
      <c r="B545" s="607">
        <v>1.4691103398282319</v>
      </c>
      <c r="C545" s="606">
        <v>1.0000000000000001E+50</v>
      </c>
      <c r="D545" s="607">
        <v>6.4637009447827784E-2</v>
      </c>
      <c r="E545" s="610">
        <v>1.0000000000000001E+50</v>
      </c>
      <c r="F545" s="611">
        <v>1.0000000000000001E+50</v>
      </c>
      <c r="G545" s="610">
        <v>1.0000000000000001E+50</v>
      </c>
      <c r="H545" s="610">
        <v>1.0000000000000001E+50</v>
      </c>
      <c r="I545" s="610">
        <v>6.8417236065421813E-2</v>
      </c>
      <c r="J545" s="610">
        <v>1.0000000000000001E+50</v>
      </c>
      <c r="K545" s="610">
        <v>1.0000000000000001E+50</v>
      </c>
      <c r="L545" s="611">
        <v>9.7010844213648764E-2</v>
      </c>
      <c r="M545" s="610">
        <v>1.0000000000000001E+50</v>
      </c>
      <c r="N545" s="611">
        <v>1.0000000000000001E+50</v>
      </c>
      <c r="O545" s="610">
        <v>1.0000000000000001E+50</v>
      </c>
      <c r="P545" s="610">
        <v>1.0000000000000001E+50</v>
      </c>
      <c r="Q545" s="610">
        <v>1.0000000000000001E+50</v>
      </c>
      <c r="R545" s="610">
        <v>1.0000000000000001E+50</v>
      </c>
      <c r="S545" s="610">
        <v>1.0000000000000001E+50</v>
      </c>
      <c r="T545" s="610">
        <v>1.0000000000000001E+50</v>
      </c>
      <c r="U545" s="610">
        <v>1.0000000000000001E+50</v>
      </c>
      <c r="V545" s="610">
        <v>0.28800912746911478</v>
      </c>
      <c r="W545" s="610">
        <v>1.0000000000000001E+50</v>
      </c>
      <c r="X545" s="610">
        <v>1.0000000000000001E+50</v>
      </c>
      <c r="Y545" s="610">
        <v>1.0000000000000001E+50</v>
      </c>
      <c r="Z545" s="610">
        <v>1.0000000000000001E+50</v>
      </c>
      <c r="AA545" s="626">
        <v>1.0000000000000001E+50</v>
      </c>
      <c r="AB545" s="610">
        <v>2.675646806628003</v>
      </c>
      <c r="AC545" s="626">
        <v>2.2596768416806865E-3</v>
      </c>
      <c r="AD545" s="626">
        <v>8.9021369567871098E-4</v>
      </c>
      <c r="AE545" s="620">
        <v>2.6055390130413827E-3</v>
      </c>
      <c r="AF545" s="627">
        <v>5.2254594920248969E-2</v>
      </c>
      <c r="AG545" s="601">
        <f>Decap_Selection!$E$23</f>
        <v>0.08</v>
      </c>
      <c r="AH545" s="602"/>
      <c r="AI545" s="602"/>
      <c r="AJ545" s="602"/>
    </row>
    <row r="546" spans="1:36" s="22" customFormat="1">
      <c r="A546" s="597">
        <f t="shared" si="7"/>
        <v>23849947.468977917</v>
      </c>
      <c r="B546" s="607">
        <v>1.4984925331445829</v>
      </c>
      <c r="C546" s="606">
        <v>1.0000000000000001E+50</v>
      </c>
      <c r="D546" s="607">
        <v>6.0439655282436104E-2</v>
      </c>
      <c r="E546" s="610">
        <v>1.0000000000000001E+50</v>
      </c>
      <c r="F546" s="611">
        <v>1.0000000000000001E+50</v>
      </c>
      <c r="G546" s="610">
        <v>1.0000000000000001E+50</v>
      </c>
      <c r="H546" s="610">
        <v>1.0000000000000001E+50</v>
      </c>
      <c r="I546" s="610">
        <v>7.0994870360138199E-2</v>
      </c>
      <c r="J546" s="610">
        <v>1.0000000000000001E+50</v>
      </c>
      <c r="K546" s="610">
        <v>1.0000000000000001E+50</v>
      </c>
      <c r="L546" s="611">
        <v>9.9070615213412594E-2</v>
      </c>
      <c r="M546" s="610">
        <v>1.0000000000000001E+50</v>
      </c>
      <c r="N546" s="611">
        <v>1.0000000000000001E+50</v>
      </c>
      <c r="O546" s="610">
        <v>1.0000000000000001E+50</v>
      </c>
      <c r="P546" s="610">
        <v>1.0000000000000001E+50</v>
      </c>
      <c r="Q546" s="610">
        <v>1.0000000000000001E+50</v>
      </c>
      <c r="R546" s="610">
        <v>1.0000000000000001E+50</v>
      </c>
      <c r="S546" s="610">
        <v>1.0000000000000001E+50</v>
      </c>
      <c r="T546" s="610">
        <v>1.0000000000000001E+50</v>
      </c>
      <c r="U546" s="610">
        <v>1.0000000000000001E+50</v>
      </c>
      <c r="V546" s="610">
        <v>0.29370875917644695</v>
      </c>
      <c r="W546" s="610">
        <v>1.0000000000000001E+50</v>
      </c>
      <c r="X546" s="610">
        <v>1.0000000000000001E+50</v>
      </c>
      <c r="Y546" s="610">
        <v>1.0000000000000001E+50</v>
      </c>
      <c r="Z546" s="610">
        <v>1.0000000000000001E+50</v>
      </c>
      <c r="AA546" s="626">
        <v>1.0000000000000001E+50</v>
      </c>
      <c r="AB546" s="610">
        <v>2.623183194132479</v>
      </c>
      <c r="AC546" s="626">
        <v>2.3026783235512191E-3</v>
      </c>
      <c r="AD546" s="626">
        <v>8.9021369567871098E-4</v>
      </c>
      <c r="AE546" s="620">
        <v>2.6429191401564508E-3</v>
      </c>
      <c r="AF546" s="627">
        <v>5.3066665595832799E-2</v>
      </c>
      <c r="AG546" s="601">
        <f>Decap_Selection!$E$23</f>
        <v>0.08</v>
      </c>
      <c r="AH546" s="602"/>
      <c r="AI546" s="602"/>
      <c r="AJ546" s="602"/>
    </row>
    <row r="547" spans="1:36" s="22" customFormat="1">
      <c r="A547" s="597">
        <f t="shared" si="7"/>
        <v>24326946.418357477</v>
      </c>
      <c r="B547" s="607">
        <v>1.5284623705915785</v>
      </c>
      <c r="C547" s="606">
        <v>1.0000000000000001E+50</v>
      </c>
      <c r="D547" s="607">
        <v>5.6394881735584566E-2</v>
      </c>
      <c r="E547" s="610">
        <v>1.0000000000000001E+50</v>
      </c>
      <c r="F547" s="611">
        <v>1.0000000000000001E+50</v>
      </c>
      <c r="G547" s="610">
        <v>1.0000000000000001E+50</v>
      </c>
      <c r="H547" s="610">
        <v>1.0000000000000001E+50</v>
      </c>
      <c r="I547" s="610">
        <v>7.3605072412670447E-2</v>
      </c>
      <c r="J547" s="610">
        <v>1.0000000000000001E+50</v>
      </c>
      <c r="K547" s="610">
        <v>1.0000000000000001E+50</v>
      </c>
      <c r="L547" s="611">
        <v>0.1011692750266463</v>
      </c>
      <c r="M547" s="610">
        <v>1.0000000000000001E+50</v>
      </c>
      <c r="N547" s="611">
        <v>1.0000000000000001E+50</v>
      </c>
      <c r="O547" s="610">
        <v>1.0000000000000001E+50</v>
      </c>
      <c r="P547" s="610">
        <v>1.0000000000000001E+50</v>
      </c>
      <c r="Q547" s="610">
        <v>1.0000000000000001E+50</v>
      </c>
      <c r="R547" s="610">
        <v>1.0000000000000001E+50</v>
      </c>
      <c r="S547" s="610">
        <v>1.0000000000000001E+50</v>
      </c>
      <c r="T547" s="610">
        <v>1.0000000000000001E+50</v>
      </c>
      <c r="U547" s="610">
        <v>1.0000000000000001E+50</v>
      </c>
      <c r="V547" s="610">
        <v>0.29952355879216203</v>
      </c>
      <c r="W547" s="610">
        <v>1.0000000000000001E+50</v>
      </c>
      <c r="X547" s="610">
        <v>1.0000000000000001E+50</v>
      </c>
      <c r="Y547" s="610">
        <v>1.0000000000000001E+50</v>
      </c>
      <c r="Z547" s="610">
        <v>1.0000000000000001E+50</v>
      </c>
      <c r="AA547" s="626">
        <v>1.0000000000000001E+50</v>
      </c>
      <c r="AB547" s="610">
        <v>2.5717482809287713</v>
      </c>
      <c r="AC547" s="626">
        <v>2.3465808085824493E-3</v>
      </c>
      <c r="AD547" s="626">
        <v>8.9021369567871098E-4</v>
      </c>
      <c r="AE547" s="620">
        <v>2.6812563493370271E-3</v>
      </c>
      <c r="AF547" s="627">
        <v>5.2945897976454978E-2</v>
      </c>
      <c r="AG547" s="601">
        <f>Decap_Selection!$E$23</f>
        <v>0.08</v>
      </c>
      <c r="AH547" s="602"/>
      <c r="AI547" s="602"/>
      <c r="AJ547" s="602"/>
    </row>
    <row r="548" spans="1:36" s="22" customFormat="1">
      <c r="A548" s="597">
        <f t="shared" si="7"/>
        <v>24813485.346724626</v>
      </c>
      <c r="B548" s="607">
        <v>1.5590316050466491</v>
      </c>
      <c r="C548" s="606">
        <v>1.0000000000000001E+50</v>
      </c>
      <c r="D548" s="607">
        <v>5.2530885186968336E-2</v>
      </c>
      <c r="E548" s="610">
        <v>1.0000000000000001E+50</v>
      </c>
      <c r="F548" s="611">
        <v>1.0000000000000001E+50</v>
      </c>
      <c r="G548" s="610">
        <v>1.0000000000000001E+50</v>
      </c>
      <c r="H548" s="610">
        <v>1.0000000000000001E+50</v>
      </c>
      <c r="I548" s="610">
        <v>7.6248380350987688E-2</v>
      </c>
      <c r="J548" s="610">
        <v>1.0000000000000001E+50</v>
      </c>
      <c r="K548" s="610">
        <v>1.0000000000000001E+50</v>
      </c>
      <c r="L548" s="611">
        <v>0.10330764436590358</v>
      </c>
      <c r="M548" s="610">
        <v>1.0000000000000001E+50</v>
      </c>
      <c r="N548" s="611">
        <v>1.0000000000000001E+50</v>
      </c>
      <c r="O548" s="610">
        <v>1.0000000000000001E+50</v>
      </c>
      <c r="P548" s="610">
        <v>1.0000000000000001E+50</v>
      </c>
      <c r="Q548" s="610">
        <v>1.0000000000000001E+50</v>
      </c>
      <c r="R548" s="610">
        <v>1.0000000000000001E+50</v>
      </c>
      <c r="S548" s="610">
        <v>1.0000000000000001E+50</v>
      </c>
      <c r="T548" s="610">
        <v>1.0000000000000001E+50</v>
      </c>
      <c r="U548" s="610">
        <v>1.0000000000000001E+50</v>
      </c>
      <c r="V548" s="610">
        <v>0.3054558073150756</v>
      </c>
      <c r="W548" s="610">
        <v>1.0000000000000001E+50</v>
      </c>
      <c r="X548" s="610">
        <v>1.0000000000000001E+50</v>
      </c>
      <c r="Y548" s="610">
        <v>1.0000000000000001E+50</v>
      </c>
      <c r="Z548" s="610">
        <v>1.0000000000000001E+50</v>
      </c>
      <c r="AA548" s="626">
        <v>1.0000000000000001E+50</v>
      </c>
      <c r="AB548" s="610">
        <v>2.5213218964626818</v>
      </c>
      <c r="AC548" s="626">
        <v>2.3914016240381376E-3</v>
      </c>
      <c r="AD548" s="626">
        <v>8.9021369567871098E-4</v>
      </c>
      <c r="AE548" s="620">
        <v>2.7205690300201725E-3</v>
      </c>
      <c r="AF548" s="627">
        <v>5.1715317979315549E-2</v>
      </c>
      <c r="AG548" s="601">
        <f>Decap_Selection!$E$23</f>
        <v>0.08</v>
      </c>
      <c r="AH548" s="602"/>
      <c r="AI548" s="602"/>
      <c r="AJ548" s="602"/>
    </row>
    <row r="549" spans="1:36" s="22" customFormat="1">
      <c r="A549" s="597">
        <f t="shared" si="7"/>
        <v>25309755.053659119</v>
      </c>
      <c r="B549" s="607">
        <v>1.5902122244448749</v>
      </c>
      <c r="C549" s="606">
        <v>1.0000000000000001E+50</v>
      </c>
      <c r="D549" s="607">
        <v>4.8883793693762431E-2</v>
      </c>
      <c r="E549" s="610">
        <v>1.0000000000000001E+50</v>
      </c>
      <c r="F549" s="611">
        <v>1.0000000000000001E+50</v>
      </c>
      <c r="G549" s="610">
        <v>1.0000000000000001E+50</v>
      </c>
      <c r="H549" s="610">
        <v>1.0000000000000001E+50</v>
      </c>
      <c r="I549" s="610">
        <v>7.8925404587896195E-2</v>
      </c>
      <c r="J549" s="610">
        <v>1.0000000000000001E+50</v>
      </c>
      <c r="K549" s="610">
        <v>1.0000000000000001E+50</v>
      </c>
      <c r="L549" s="611">
        <v>0.10548655966033314</v>
      </c>
      <c r="M549" s="610">
        <v>1.0000000000000001E+50</v>
      </c>
      <c r="N549" s="611">
        <v>1.0000000000000001E+50</v>
      </c>
      <c r="O549" s="610">
        <v>1.0000000000000001E+50</v>
      </c>
      <c r="P549" s="610">
        <v>1.0000000000000001E+50</v>
      </c>
      <c r="Q549" s="610">
        <v>1.0000000000000001E+50</v>
      </c>
      <c r="R549" s="610">
        <v>1.0000000000000001E+50</v>
      </c>
      <c r="S549" s="610">
        <v>1.0000000000000001E+50</v>
      </c>
      <c r="T549" s="610">
        <v>1.0000000000000001E+50</v>
      </c>
      <c r="U549" s="610">
        <v>1.0000000000000001E+50</v>
      </c>
      <c r="V549" s="610">
        <v>0.31150783176350416</v>
      </c>
      <c r="W549" s="610">
        <v>1.0000000000000001E+50</v>
      </c>
      <c r="X549" s="610">
        <v>1.0000000000000001E+50</v>
      </c>
      <c r="Y549" s="610">
        <v>1.0000000000000001E+50</v>
      </c>
      <c r="Z549" s="610">
        <v>1.0000000000000001E+50</v>
      </c>
      <c r="AA549" s="626">
        <v>1.0000000000000001E+50</v>
      </c>
      <c r="AB549" s="610">
        <v>2.4718842656814783</v>
      </c>
      <c r="AC549" s="626">
        <v>2.4371584514022294E-3</v>
      </c>
      <c r="AD549" s="626">
        <v>8.9021369567871098E-4</v>
      </c>
      <c r="AE549" s="620">
        <v>2.7608758459760508E-3</v>
      </c>
      <c r="AF549" s="627">
        <v>4.9386547786973309E-2</v>
      </c>
      <c r="AG549" s="601">
        <f>Decap_Selection!$E$23</f>
        <v>0.08</v>
      </c>
      <c r="AH549" s="602"/>
      <c r="AI549" s="602"/>
      <c r="AJ549" s="602"/>
    </row>
    <row r="550" spans="1:36" s="22" customFormat="1">
      <c r="A550" s="597">
        <f>$A$35*A549</f>
        <v>25815950.154732302</v>
      </c>
      <c r="B550" s="607">
        <v>1.6220164564801383</v>
      </c>
      <c r="C550" s="606">
        <v>1.0000000000000001E+50</v>
      </c>
      <c r="D550" s="607">
        <v>4.54994132394494E-2</v>
      </c>
      <c r="E550" s="610">
        <v>1.0000000000000001E+50</v>
      </c>
      <c r="F550" s="611">
        <v>1.0000000000000001E+50</v>
      </c>
      <c r="G550" s="610">
        <v>1.0000000000000001E+50</v>
      </c>
      <c r="H550" s="610">
        <v>1.0000000000000001E+50</v>
      </c>
      <c r="I550" s="610">
        <v>8.1636819588297202E-2</v>
      </c>
      <c r="J550" s="610">
        <v>1.0000000000000001E+50</v>
      </c>
      <c r="K550" s="610">
        <v>1.0000000000000001E+50</v>
      </c>
      <c r="L550" s="611">
        <v>0.10770687337416972</v>
      </c>
      <c r="M550" s="610">
        <v>1.0000000000000001E+50</v>
      </c>
      <c r="N550" s="611">
        <v>1.0000000000000001E+50</v>
      </c>
      <c r="O550" s="610">
        <v>1.0000000000000001E+50</v>
      </c>
      <c r="P550" s="610">
        <v>1.0000000000000001E+50</v>
      </c>
      <c r="Q550" s="610">
        <v>1.0000000000000001E+50</v>
      </c>
      <c r="R550" s="610">
        <v>1.0000000000000001E+50</v>
      </c>
      <c r="S550" s="610">
        <v>1.0000000000000001E+50</v>
      </c>
      <c r="T550" s="610">
        <v>1.0000000000000001E+50</v>
      </c>
      <c r="U550" s="610">
        <v>1.0000000000000001E+50</v>
      </c>
      <c r="V550" s="610">
        <v>0.31768200609000496</v>
      </c>
      <c r="W550" s="610">
        <v>1.0000000000000001E+50</v>
      </c>
      <c r="X550" s="610">
        <v>1.0000000000000001E+50</v>
      </c>
      <c r="Y550" s="610">
        <v>1.0000000000000001E+50</v>
      </c>
      <c r="Z550" s="610">
        <v>1.0000000000000001E+50</v>
      </c>
      <c r="AA550" s="626">
        <v>1.0000000000000001E+50</v>
      </c>
      <c r="AB550" s="610">
        <v>2.4234160012789725</v>
      </c>
      <c r="AC550" s="626">
        <v>2.4838693336119485E-3</v>
      </c>
      <c r="AD550" s="626">
        <v>8.9021369567871098E-4</v>
      </c>
      <c r="AE550" s="620">
        <v>2.8021957437178663E-3</v>
      </c>
      <c r="AF550" s="627">
        <v>4.6198248397515219E-2</v>
      </c>
      <c r="AG550" s="601">
        <f>Decap_Selection!$E$23</f>
        <v>0.08</v>
      </c>
      <c r="AH550" s="602"/>
      <c r="AI550" s="602"/>
      <c r="AJ550" s="602"/>
    </row>
    <row r="551" spans="1:36" s="22" customFormat="1">
      <c r="A551" s="597">
        <f t="shared" ref="A551:A578" si="8">$A$35*A550</f>
        <v>26332269.157826949</v>
      </c>
      <c r="B551" s="607">
        <v>1.6544567734002955</v>
      </c>
      <c r="C551" s="606">
        <v>1.0000000000000001E+50</v>
      </c>
      <c r="D551" s="607">
        <v>4.2434735094315938E-2</v>
      </c>
      <c r="E551" s="610">
        <v>1.0000000000000001E+50</v>
      </c>
      <c r="F551" s="611">
        <v>1.0000000000000001E+50</v>
      </c>
      <c r="G551" s="610">
        <v>1.0000000000000001E+50</v>
      </c>
      <c r="H551" s="610">
        <v>1.0000000000000001E+50</v>
      </c>
      <c r="I551" s="610">
        <v>8.4383357042365825E-2</v>
      </c>
      <c r="J551" s="610">
        <v>1.0000000000000001E+50</v>
      </c>
      <c r="K551" s="610">
        <v>1.0000000000000001E+50</v>
      </c>
      <c r="L551" s="611">
        <v>0.10996945433218422</v>
      </c>
      <c r="M551" s="610">
        <v>1.0000000000000001E+50</v>
      </c>
      <c r="N551" s="611">
        <v>1.0000000000000001E+50</v>
      </c>
      <c r="O551" s="610">
        <v>1.0000000000000001E+50</v>
      </c>
      <c r="P551" s="610">
        <v>1.0000000000000001E+50</v>
      </c>
      <c r="Q551" s="610">
        <v>1.0000000000000001E+50</v>
      </c>
      <c r="R551" s="610">
        <v>1.0000000000000001E+50</v>
      </c>
      <c r="S551" s="610">
        <v>1.0000000000000001E+50</v>
      </c>
      <c r="T551" s="610">
        <v>1.0000000000000001E+50</v>
      </c>
      <c r="U551" s="610">
        <v>1.0000000000000001E+50</v>
      </c>
      <c r="V551" s="610">
        <v>0.32398075211440269</v>
      </c>
      <c r="W551" s="610">
        <v>1.0000000000000001E+50</v>
      </c>
      <c r="X551" s="610">
        <v>1.0000000000000001E+50</v>
      </c>
      <c r="Y551" s="610">
        <v>1.0000000000000001E+50</v>
      </c>
      <c r="Z551" s="610">
        <v>1.0000000000000001E+50</v>
      </c>
      <c r="AA551" s="626">
        <v>1.0000000000000001E+50</v>
      </c>
      <c r="AB551" s="610">
        <v>2.3758980960926523</v>
      </c>
      <c r="AC551" s="626">
        <v>2.5315526824189858E-3</v>
      </c>
      <c r="AD551" s="626">
        <v>8.9021369567871098E-4</v>
      </c>
      <c r="AE551" s="620">
        <v>2.8445479611909205E-3</v>
      </c>
      <c r="AF551" s="627">
        <v>4.2548873090927239E-2</v>
      </c>
      <c r="AG551" s="601">
        <f>Decap_Selection!$E$23</f>
        <v>0.08</v>
      </c>
      <c r="AH551" s="602"/>
      <c r="AI551" s="602"/>
      <c r="AJ551" s="602"/>
    </row>
    <row r="552" spans="1:36" s="22" customFormat="1">
      <c r="A552" s="597">
        <f t="shared" si="8"/>
        <v>26858914.540983487</v>
      </c>
      <c r="B552" s="607">
        <v>1.6875458968982566</v>
      </c>
      <c r="C552" s="606">
        <v>1.0000000000000001E+50</v>
      </c>
      <c r="D552" s="607">
        <v>3.9758432155025877E-2</v>
      </c>
      <c r="E552" s="610">
        <v>1.0000000000000001E+50</v>
      </c>
      <c r="F552" s="611">
        <v>1.0000000000000001E+50</v>
      </c>
      <c r="G552" s="610">
        <v>1.0000000000000001E+50</v>
      </c>
      <c r="H552" s="610">
        <v>1.0000000000000001E+50</v>
      </c>
      <c r="I552" s="610">
        <v>8.7165800191170317E-2</v>
      </c>
      <c r="J552" s="610">
        <v>1.0000000000000001E+50</v>
      </c>
      <c r="K552" s="610">
        <v>1.0000000000000001E+50</v>
      </c>
      <c r="L552" s="611">
        <v>0.1122751880521695</v>
      </c>
      <c r="M552" s="610">
        <v>1.0000000000000001E+50</v>
      </c>
      <c r="N552" s="611">
        <v>1.0000000000000001E+50</v>
      </c>
      <c r="O552" s="610">
        <v>1.0000000000000001E+50</v>
      </c>
      <c r="P552" s="610">
        <v>1.0000000000000001E+50</v>
      </c>
      <c r="Q552" s="610">
        <v>1.0000000000000001E+50</v>
      </c>
      <c r="R552" s="610">
        <v>1.0000000000000001E+50</v>
      </c>
      <c r="S552" s="610">
        <v>1.0000000000000001E+50</v>
      </c>
      <c r="T552" s="610">
        <v>1.0000000000000001E+50</v>
      </c>
      <c r="U552" s="610">
        <v>1.0000000000000001E+50</v>
      </c>
      <c r="V552" s="610">
        <v>0.33040654047547291</v>
      </c>
      <c r="W552" s="610">
        <v>1.0000000000000001E+50</v>
      </c>
      <c r="X552" s="610">
        <v>1.0000000000000001E+50</v>
      </c>
      <c r="Y552" s="610">
        <v>1.0000000000000001E+50</v>
      </c>
      <c r="Z552" s="610">
        <v>1.0000000000000001E+50</v>
      </c>
      <c r="AA552" s="626">
        <v>1.0000000000000001E+50</v>
      </c>
      <c r="AB552" s="610">
        <v>2.3293119156498978</v>
      </c>
      <c r="AC552" s="626">
        <v>2.5802272858821596E-3</v>
      </c>
      <c r="AD552" s="626">
        <v>8.9021369567871098E-4</v>
      </c>
      <c r="AE552" s="620">
        <v>2.8879520367318212E-3</v>
      </c>
      <c r="AF552" s="627">
        <v>3.8867378592109182E-2</v>
      </c>
      <c r="AG552" s="601">
        <f>Decap_Selection!$E$23</f>
        <v>0.08</v>
      </c>
      <c r="AH552" s="602"/>
      <c r="AI552" s="602"/>
      <c r="AJ552" s="602"/>
    </row>
    <row r="553" spans="1:36" s="22" customFormat="1">
      <c r="A553" s="597">
        <f t="shared" si="8"/>
        <v>27396092.831803158</v>
      </c>
      <c r="B553" s="607">
        <v>1.7212968031008835</v>
      </c>
      <c r="C553" s="606">
        <v>1.0000000000000001E+50</v>
      </c>
      <c r="D553" s="607">
        <v>3.7549035527471061E-2</v>
      </c>
      <c r="E553" s="610">
        <v>1.0000000000000001E+50</v>
      </c>
      <c r="F553" s="611">
        <v>1.0000000000000001E+50</v>
      </c>
      <c r="G553" s="610">
        <v>1.0000000000000001E+50</v>
      </c>
      <c r="H553" s="610">
        <v>1.0000000000000001E+50</v>
      </c>
      <c r="I553" s="610">
        <v>8.9984979101508072E-2</v>
      </c>
      <c r="J553" s="610">
        <v>1.0000000000000001E+50</v>
      </c>
      <c r="K553" s="610">
        <v>1.0000000000000001E+50</v>
      </c>
      <c r="L553" s="611">
        <v>0.11462497708454485</v>
      </c>
      <c r="M553" s="610">
        <v>1.0000000000000001E+50</v>
      </c>
      <c r="N553" s="611">
        <v>1.0000000000000001E+50</v>
      </c>
      <c r="O553" s="610">
        <v>1.0000000000000001E+50</v>
      </c>
      <c r="P553" s="610">
        <v>1.0000000000000001E+50</v>
      </c>
      <c r="Q553" s="610">
        <v>1.0000000000000001E+50</v>
      </c>
      <c r="R553" s="610">
        <v>1.0000000000000001E+50</v>
      </c>
      <c r="S553" s="610">
        <v>1.0000000000000001E+50</v>
      </c>
      <c r="T553" s="610">
        <v>1.0000000000000001E+50</v>
      </c>
      <c r="U553" s="610">
        <v>1.0000000000000001E+50</v>
      </c>
      <c r="V553" s="610">
        <v>0.33696189160166201</v>
      </c>
      <c r="W553" s="610">
        <v>1.0000000000000001E+50</v>
      </c>
      <c r="X553" s="610">
        <v>1.0000000000000001E+50</v>
      </c>
      <c r="Y553" s="610">
        <v>1.0000000000000001E+50</v>
      </c>
      <c r="Z553" s="610">
        <v>1.0000000000000001E+50</v>
      </c>
      <c r="AA553" s="626">
        <v>1.0000000000000001E+50</v>
      </c>
      <c r="AB553" s="610">
        <v>2.2836391908603373</v>
      </c>
      <c r="AC553" s="626">
        <v>2.6299123159949601E-3</v>
      </c>
      <c r="AD553" s="626">
        <v>8.9021369567871098E-4</v>
      </c>
      <c r="AE553" s="620">
        <v>2.9324278182889059E-3</v>
      </c>
      <c r="AF553" s="627">
        <v>3.5505179450933913E-2</v>
      </c>
      <c r="AG553" s="601">
        <f>Decap_Selection!$E$23</f>
        <v>0.08</v>
      </c>
      <c r="AH553" s="602"/>
      <c r="AI553" s="602"/>
      <c r="AJ553" s="602"/>
    </row>
    <row r="554" spans="1:36" s="22" customFormat="1">
      <c r="A554" s="597">
        <f t="shared" si="8"/>
        <v>27944014.68843922</v>
      </c>
      <c r="B554" s="607">
        <v>1.7557227276576677</v>
      </c>
      <c r="C554" s="606">
        <v>1.0000000000000001E+50</v>
      </c>
      <c r="D554" s="607">
        <v>3.5889137842216451E-2</v>
      </c>
      <c r="E554" s="610">
        <v>1.0000000000000001E+50</v>
      </c>
      <c r="F554" s="611">
        <v>1.0000000000000001E+50</v>
      </c>
      <c r="G554" s="610">
        <v>1.0000000000000001E+50</v>
      </c>
      <c r="H554" s="610">
        <v>1.0000000000000001E+50</v>
      </c>
      <c r="I554" s="610">
        <v>9.284176672626536E-2</v>
      </c>
      <c r="J554" s="610">
        <v>1.0000000000000001E+50</v>
      </c>
      <c r="K554" s="610">
        <v>1.0000000000000001E+50</v>
      </c>
      <c r="L554" s="611">
        <v>0.11701974135916908</v>
      </c>
      <c r="M554" s="610">
        <v>1.0000000000000001E+50</v>
      </c>
      <c r="N554" s="611">
        <v>1.0000000000000001E+50</v>
      </c>
      <c r="O554" s="610">
        <v>1.0000000000000001E+50</v>
      </c>
      <c r="P554" s="610">
        <v>1.0000000000000001E+50</v>
      </c>
      <c r="Q554" s="610">
        <v>1.0000000000000001E+50</v>
      </c>
      <c r="R554" s="610">
        <v>1.0000000000000001E+50</v>
      </c>
      <c r="S554" s="610">
        <v>1.0000000000000001E+50</v>
      </c>
      <c r="T554" s="610">
        <v>1.0000000000000001E+50</v>
      </c>
      <c r="U554" s="610">
        <v>1.0000000000000001E+50</v>
      </c>
      <c r="V554" s="610">
        <v>0.34364937670123036</v>
      </c>
      <c r="W554" s="610">
        <v>1.0000000000000001E+50</v>
      </c>
      <c r="X554" s="610">
        <v>1.0000000000000001E+50</v>
      </c>
      <c r="Y554" s="610">
        <v>1.0000000000000001E+50</v>
      </c>
      <c r="Z554" s="610">
        <v>1.0000000000000001E+50</v>
      </c>
      <c r="AA554" s="626">
        <v>1.0000000000000001E+50</v>
      </c>
      <c r="AB554" s="610">
        <v>2.2388620108515047</v>
      </c>
      <c r="AC554" s="626">
        <v>2.6806273364514475E-3</v>
      </c>
      <c r="AD554" s="626">
        <v>8.9021369567871098E-4</v>
      </c>
      <c r="AE554" s="620">
        <v>2.9779954728950549E-3</v>
      </c>
      <c r="AF554" s="627">
        <v>3.2690670385348182E-2</v>
      </c>
      <c r="AG554" s="601">
        <f>Decap_Selection!$E$23</f>
        <v>0.08</v>
      </c>
      <c r="AH554" s="602"/>
      <c r="AI554" s="602"/>
      <c r="AJ554" s="602"/>
    </row>
    <row r="555" spans="1:36" s="22" customFormat="1">
      <c r="A555" s="597">
        <f t="shared" si="8"/>
        <v>28502894.982208006</v>
      </c>
      <c r="B555" s="607">
        <v>1.7908371709311803</v>
      </c>
      <c r="C555" s="606">
        <v>1.0000000000000001E+50</v>
      </c>
      <c r="D555" s="607">
        <v>3.485458551274042E-2</v>
      </c>
      <c r="E555" s="610">
        <v>1.0000000000000001E+50</v>
      </c>
      <c r="F555" s="611">
        <v>1.0000000000000001E+50</v>
      </c>
      <c r="G555" s="610">
        <v>1.0000000000000001E+50</v>
      </c>
      <c r="H555" s="610">
        <v>1.0000000000000001E+50</v>
      </c>
      <c r="I555" s="610">
        <v>9.5737075617848971E-2</v>
      </c>
      <c r="J555" s="610">
        <v>1.0000000000000001E+50</v>
      </c>
      <c r="K555" s="610">
        <v>1.0000000000000001E+50</v>
      </c>
      <c r="L555" s="611">
        <v>0.11946041853945938</v>
      </c>
      <c r="M555" s="610">
        <v>1.0000000000000001E+50</v>
      </c>
      <c r="N555" s="611">
        <v>1.0000000000000001E+50</v>
      </c>
      <c r="O555" s="610">
        <v>1.0000000000000001E+50</v>
      </c>
      <c r="P555" s="610">
        <v>1.0000000000000001E+50</v>
      </c>
      <c r="Q555" s="610">
        <v>1.0000000000000001E+50</v>
      </c>
      <c r="R555" s="610">
        <v>1.0000000000000001E+50</v>
      </c>
      <c r="S555" s="610">
        <v>1.0000000000000001E+50</v>
      </c>
      <c r="T555" s="610">
        <v>1.0000000000000001E+50</v>
      </c>
      <c r="U555" s="610">
        <v>1.0000000000000001E+50</v>
      </c>
      <c r="V555" s="610">
        <v>0.35047161877221267</v>
      </c>
      <c r="W555" s="610">
        <v>1.0000000000000001E+50</v>
      </c>
      <c r="X555" s="610">
        <v>1.0000000000000001E+50</v>
      </c>
      <c r="Y555" s="610">
        <v>1.0000000000000001E+50</v>
      </c>
      <c r="Z555" s="610">
        <v>1.0000000000000001E+50</v>
      </c>
      <c r="AA555" s="626">
        <v>1.0000000000000001E+50</v>
      </c>
      <c r="AB555" s="610">
        <v>2.1949628159449652</v>
      </c>
      <c r="AC555" s="626">
        <v>2.7323923105540288E-3</v>
      </c>
      <c r="AD555" s="626">
        <v>8.9021369567871098E-4</v>
      </c>
      <c r="AE555" s="620">
        <v>3.0246754963842723E-3</v>
      </c>
      <c r="AF555" s="627">
        <v>3.0533362792834126E-2</v>
      </c>
      <c r="AG555" s="601">
        <f>Decap_Selection!$E$23</f>
        <v>0.08</v>
      </c>
      <c r="AH555" s="602"/>
      <c r="AI555" s="602"/>
      <c r="AJ555" s="602"/>
    </row>
    <row r="556" spans="1:36" s="22" customFormat="1">
      <c r="A556" s="597">
        <f t="shared" si="8"/>
        <v>29072952.881852165</v>
      </c>
      <c r="B556" s="607">
        <v>1.8266539032913327</v>
      </c>
      <c r="C556" s="606">
        <v>1.0000000000000001E+50</v>
      </c>
      <c r="D556" s="607">
        <v>3.4500014515541189E-2</v>
      </c>
      <c r="E556" s="610">
        <v>1.0000000000000001E+50</v>
      </c>
      <c r="F556" s="611">
        <v>1.0000000000000001E+50</v>
      </c>
      <c r="G556" s="610">
        <v>1.0000000000000001E+50</v>
      </c>
      <c r="H556" s="610">
        <v>1.0000000000000001E+50</v>
      </c>
      <c r="I556" s="610">
        <v>9.8671855187033489E-2</v>
      </c>
      <c r="J556" s="610">
        <v>1.0000000000000001E+50</v>
      </c>
      <c r="K556" s="610">
        <v>1.0000000000000001E+50</v>
      </c>
      <c r="L556" s="611">
        <v>0.12194796438391775</v>
      </c>
      <c r="M556" s="610">
        <v>1.0000000000000001E+50</v>
      </c>
      <c r="N556" s="611">
        <v>1.0000000000000001E+50</v>
      </c>
      <c r="O556" s="610">
        <v>1.0000000000000001E+50</v>
      </c>
      <c r="P556" s="610">
        <v>1.0000000000000001E+50</v>
      </c>
      <c r="Q556" s="610">
        <v>1.0000000000000001E+50</v>
      </c>
      <c r="R556" s="610">
        <v>1.0000000000000001E+50</v>
      </c>
      <c r="S556" s="610">
        <v>1.0000000000000001E+50</v>
      </c>
      <c r="T556" s="610">
        <v>1.0000000000000001E+50</v>
      </c>
      <c r="U556" s="610">
        <v>1.0000000000000001E+50</v>
      </c>
      <c r="V556" s="610">
        <v>0.35743129363259629</v>
      </c>
      <c r="W556" s="610">
        <v>1.0000000000000001E+50</v>
      </c>
      <c r="X556" s="610">
        <v>1.0000000000000001E+50</v>
      </c>
      <c r="Y556" s="610">
        <v>1.0000000000000001E+50</v>
      </c>
      <c r="Z556" s="610">
        <v>1.0000000000000001E+50</v>
      </c>
      <c r="AA556" s="626">
        <v>1.0000000000000001E+50</v>
      </c>
      <c r="AB556" s="610">
        <v>2.1519243907701675</v>
      </c>
      <c r="AC556" s="626">
        <v>2.7852276092666618E-3</v>
      </c>
      <c r="AD556" s="626">
        <v>8.9021369567871098E-4</v>
      </c>
      <c r="AE556" s="620">
        <v>3.0724887233436584E-3</v>
      </c>
      <c r="AF556" s="627">
        <v>2.9049236589482542E-2</v>
      </c>
      <c r="AG556" s="601">
        <f>Decap_Selection!$E$23</f>
        <v>0.08</v>
      </c>
      <c r="AH556" s="602"/>
      <c r="AI556" s="602"/>
      <c r="AJ556" s="602"/>
    </row>
    <row r="557" spans="1:36" s="22" customFormat="1">
      <c r="A557" s="597">
        <f t="shared" si="8"/>
        <v>29654411.939489208</v>
      </c>
      <c r="B557" s="607">
        <v>1.8631869705155206</v>
      </c>
      <c r="C557" s="606">
        <v>1.0000000000000001E+50</v>
      </c>
      <c r="D557" s="607">
        <v>3.4845634559835241E-2</v>
      </c>
      <c r="E557" s="610">
        <v>1.0000000000000001E+50</v>
      </c>
      <c r="F557" s="611">
        <v>1.0000000000000001E+50</v>
      </c>
      <c r="G557" s="610">
        <v>1.0000000000000001E+50</v>
      </c>
      <c r="H557" s="610">
        <v>1.0000000000000001E+50</v>
      </c>
      <c r="I557" s="610">
        <v>0.10164708941934696</v>
      </c>
      <c r="J557" s="610">
        <v>1.0000000000000001E+50</v>
      </c>
      <c r="K557" s="610">
        <v>1.0000000000000001E+50</v>
      </c>
      <c r="L557" s="611">
        <v>0.12448335311517386</v>
      </c>
      <c r="M557" s="610">
        <v>1.0000000000000001E+50</v>
      </c>
      <c r="N557" s="611">
        <v>1.0000000000000001E+50</v>
      </c>
      <c r="O557" s="610">
        <v>1.0000000000000001E+50</v>
      </c>
      <c r="P557" s="610">
        <v>1.0000000000000001E+50</v>
      </c>
      <c r="Q557" s="610">
        <v>1.0000000000000001E+50</v>
      </c>
      <c r="R557" s="610">
        <v>1.0000000000000001E+50</v>
      </c>
      <c r="S557" s="610">
        <v>1.0000000000000001E+50</v>
      </c>
      <c r="T557" s="610">
        <v>1.0000000000000001E+50</v>
      </c>
      <c r="U557" s="610">
        <v>1.0000000000000001E+50</v>
      </c>
      <c r="V557" s="610">
        <v>0.36453113097112733</v>
      </c>
      <c r="W557" s="610">
        <v>1.0000000000000001E+50</v>
      </c>
      <c r="X557" s="610">
        <v>1.0000000000000001E+50</v>
      </c>
      <c r="Y557" s="610">
        <v>1.0000000000000001E+50</v>
      </c>
      <c r="Z557" s="610">
        <v>1.0000000000000001E+50</v>
      </c>
      <c r="AA557" s="626">
        <v>1.0000000000000001E+50</v>
      </c>
      <c r="AB557" s="610">
        <v>2.1097298575133161</v>
      </c>
      <c r="AC557" s="626">
        <v>2.8391540194171055E-3</v>
      </c>
      <c r="AD557" s="626">
        <v>8.9021369567871098E-4</v>
      </c>
      <c r="AE557" s="620">
        <v>3.1214563372927331E-3</v>
      </c>
      <c r="AF557" s="627">
        <v>2.8189975765834815E-2</v>
      </c>
      <c r="AG557" s="601">
        <f>Decap_Selection!$E$23</f>
        <v>0.08</v>
      </c>
      <c r="AH557" s="602"/>
      <c r="AI557" s="602"/>
      <c r="AJ557" s="602"/>
    </row>
    <row r="558" spans="1:36" s="22" customFormat="1">
      <c r="A558" s="597">
        <f t="shared" si="8"/>
        <v>30247500.178278994</v>
      </c>
      <c r="B558" s="607">
        <v>1.9004506992967733</v>
      </c>
      <c r="C558" s="606">
        <v>1.0000000000000001E+50</v>
      </c>
      <c r="D558" s="607">
        <v>3.5871736360906167E-2</v>
      </c>
      <c r="E558" s="610">
        <v>1.0000000000000001E+50</v>
      </c>
      <c r="F558" s="611">
        <v>1.0000000000000001E+50</v>
      </c>
      <c r="G558" s="610">
        <v>1.0000000000000001E+50</v>
      </c>
      <c r="H558" s="610">
        <v>1.0000000000000001E+50</v>
      </c>
      <c r="I558" s="610">
        <v>0.10466379497695899</v>
      </c>
      <c r="J558" s="610">
        <v>1.0000000000000001E+50</v>
      </c>
      <c r="K558" s="610">
        <v>1.0000000000000001E+50</v>
      </c>
      <c r="L558" s="611">
        <v>0.12706757779665825</v>
      </c>
      <c r="M558" s="610">
        <v>1.0000000000000001E+50</v>
      </c>
      <c r="N558" s="611">
        <v>1.0000000000000001E+50</v>
      </c>
      <c r="O558" s="610">
        <v>1.0000000000000001E+50</v>
      </c>
      <c r="P558" s="610">
        <v>1.0000000000000001E+50</v>
      </c>
      <c r="Q558" s="610">
        <v>1.0000000000000001E+50</v>
      </c>
      <c r="R558" s="610">
        <v>1.0000000000000001E+50</v>
      </c>
      <c r="S558" s="610">
        <v>1.0000000000000001E+50</v>
      </c>
      <c r="T558" s="610">
        <v>1.0000000000000001E+50</v>
      </c>
      <c r="U558" s="610">
        <v>1.0000000000000001E+50</v>
      </c>
      <c r="V558" s="610">
        <v>0.37177391541915977</v>
      </c>
      <c r="W558" s="610">
        <v>1.0000000000000001E+50</v>
      </c>
      <c r="X558" s="610">
        <v>1.0000000000000001E+50</v>
      </c>
      <c r="Y558" s="610">
        <v>1.0000000000000001E+50</v>
      </c>
      <c r="Z558" s="610">
        <v>1.0000000000000001E+50</v>
      </c>
      <c r="AA558" s="626">
        <v>1.0000000000000001E+50</v>
      </c>
      <c r="AB558" s="610">
        <v>2.0683626692986259</v>
      </c>
      <c r="AC558" s="626">
        <v>2.894192752051872E-3</v>
      </c>
      <c r="AD558" s="626">
        <v>8.9021369567871098E-4</v>
      </c>
      <c r="AE558" s="620">
        <v>3.1715998810824559E-3</v>
      </c>
      <c r="AF558" s="627">
        <v>2.7870257350231305E-2</v>
      </c>
      <c r="AG558" s="601">
        <f>Decap_Selection!$E$23</f>
        <v>0.08</v>
      </c>
      <c r="AH558" s="602"/>
      <c r="AI558" s="602"/>
      <c r="AJ558" s="602"/>
    </row>
    <row r="559" spans="1:36" s="22" customFormat="1">
      <c r="A559" s="597">
        <f t="shared" si="8"/>
        <v>30852450.181844573</v>
      </c>
      <c r="B559" s="607">
        <v>1.9384597028620638</v>
      </c>
      <c r="C559" s="606">
        <v>1.0000000000000001E+50</v>
      </c>
      <c r="D559" s="607">
        <v>3.7524052318474284E-2</v>
      </c>
      <c r="E559" s="610">
        <v>1.0000000000000001E+50</v>
      </c>
      <c r="F559" s="611">
        <v>1.0000000000000001E+50</v>
      </c>
      <c r="G559" s="610">
        <v>1.0000000000000001E+50</v>
      </c>
      <c r="H559" s="610">
        <v>1.0000000000000001E+50</v>
      </c>
      <c r="I559" s="610">
        <v>0.10772301962678209</v>
      </c>
      <c r="J559" s="610">
        <v>1.0000000000000001E+50</v>
      </c>
      <c r="K559" s="610">
        <v>1.0000000000000001E+50</v>
      </c>
      <c r="L559" s="611">
        <v>0.129701650717025</v>
      </c>
      <c r="M559" s="610">
        <v>1.0000000000000001E+50</v>
      </c>
      <c r="N559" s="611">
        <v>1.0000000000000001E+50</v>
      </c>
      <c r="O559" s="610">
        <v>1.0000000000000001E+50</v>
      </c>
      <c r="P559" s="610">
        <v>1.0000000000000001E+50</v>
      </c>
      <c r="Q559" s="610">
        <v>1.0000000000000001E+50</v>
      </c>
      <c r="R559" s="610">
        <v>1.0000000000000001E+50</v>
      </c>
      <c r="S559" s="610">
        <v>1.0000000000000001E+50</v>
      </c>
      <c r="T559" s="610">
        <v>1.0000000000000001E+50</v>
      </c>
      <c r="U559" s="610">
        <v>1.0000000000000001E+50</v>
      </c>
      <c r="V559" s="610">
        <v>0.37916248764397498</v>
      </c>
      <c r="W559" s="610">
        <v>1.0000000000000001E+50</v>
      </c>
      <c r="X559" s="610">
        <v>1.0000000000000001E+50</v>
      </c>
      <c r="Y559" s="610">
        <v>1.0000000000000001E+50</v>
      </c>
      <c r="Z559" s="610">
        <v>1.0000000000000001E+50</v>
      </c>
      <c r="AA559" s="626">
        <v>1.0000000000000001E+50</v>
      </c>
      <c r="AB559" s="610">
        <v>2.0278066036993447</v>
      </c>
      <c r="AC559" s="626">
        <v>2.9503654509475908E-3</v>
      </c>
      <c r="AD559" s="626">
        <v>8.9021369567871098E-4</v>
      </c>
      <c r="AE559" s="620">
        <v>3.2229412675067229E-3</v>
      </c>
      <c r="AF559" s="627">
        <v>2.7990876432081136E-2</v>
      </c>
      <c r="AG559" s="601">
        <f>Decap_Selection!$E$23</f>
        <v>0.08</v>
      </c>
      <c r="AH559" s="602"/>
      <c r="AI559" s="602"/>
      <c r="AJ559" s="602"/>
    </row>
    <row r="560" spans="1:36" s="22" customFormat="1">
      <c r="A560" s="597">
        <f t="shared" si="8"/>
        <v>31469499.185481466</v>
      </c>
      <c r="B560" s="607">
        <v>1.9772288867029872</v>
      </c>
      <c r="C560" s="606">
        <v>1.0000000000000001E+50</v>
      </c>
      <c r="D560" s="607">
        <v>3.9726912758178343E-2</v>
      </c>
      <c r="E560" s="610">
        <v>1.0000000000000001E+50</v>
      </c>
      <c r="F560" s="611">
        <v>1.0000000000000001E+50</v>
      </c>
      <c r="G560" s="610">
        <v>1.0000000000000001E+50</v>
      </c>
      <c r="H560" s="610">
        <v>1.0000000000000001E+50</v>
      </c>
      <c r="I560" s="610">
        <v>0.11082584094579824</v>
      </c>
      <c r="J560" s="610">
        <v>1.0000000000000001E+50</v>
      </c>
      <c r="K560" s="610">
        <v>1.0000000000000001E+50</v>
      </c>
      <c r="L560" s="611">
        <v>0.13238660378244954</v>
      </c>
      <c r="M560" s="610">
        <v>1.0000000000000001E+50</v>
      </c>
      <c r="N560" s="611">
        <v>1.0000000000000001E+50</v>
      </c>
      <c r="O560" s="610">
        <v>1.0000000000000001E+50</v>
      </c>
      <c r="P560" s="610">
        <v>1.0000000000000001E+50</v>
      </c>
      <c r="Q560" s="610">
        <v>1.0000000000000001E+50</v>
      </c>
      <c r="R560" s="610">
        <v>1.0000000000000001E+50</v>
      </c>
      <c r="S560" s="610">
        <v>1.0000000000000001E+50</v>
      </c>
      <c r="T560" s="610">
        <v>1.0000000000000001E+50</v>
      </c>
      <c r="U560" s="610">
        <v>1.0000000000000001E+50</v>
      </c>
      <c r="V560" s="610">
        <v>0.38669974546400099</v>
      </c>
      <c r="W560" s="610">
        <v>1.0000000000000001E+50</v>
      </c>
      <c r="X560" s="610">
        <v>1.0000000000000001E+50</v>
      </c>
      <c r="Y560" s="610">
        <v>1.0000000000000001E+50</v>
      </c>
      <c r="Z560" s="610">
        <v>1.0000000000000001E+50</v>
      </c>
      <c r="AA560" s="626">
        <v>1.0000000000000001E+50</v>
      </c>
      <c r="AB560" s="610">
        <v>1.9880457563760214</v>
      </c>
      <c r="AC560" s="626">
        <v>3.0076942012825453E-3</v>
      </c>
      <c r="AD560" s="626">
        <v>8.9021369567871098E-4</v>
      </c>
      <c r="AE560" s="620">
        <v>3.2755027901196039E-3</v>
      </c>
      <c r="AF560" s="627">
        <v>2.8455631897168675E-2</v>
      </c>
      <c r="AG560" s="601">
        <f>Decap_Selection!$E$23</f>
        <v>0.08</v>
      </c>
      <c r="AH560" s="602"/>
      <c r="AI560" s="602"/>
      <c r="AJ560" s="602"/>
    </row>
    <row r="561" spans="1:36" s="22" customFormat="1">
      <c r="A561" s="597">
        <f t="shared" si="8"/>
        <v>32098889.169191096</v>
      </c>
      <c r="B561" s="607">
        <v>2.0167734544210481</v>
      </c>
      <c r="C561" s="606">
        <v>1.0000000000000001E+50</v>
      </c>
      <c r="D561" s="607">
        <v>4.2397732469953986E-2</v>
      </c>
      <c r="E561" s="610">
        <v>1.0000000000000001E+50</v>
      </c>
      <c r="F561" s="611">
        <v>1.0000000000000001E+50</v>
      </c>
      <c r="G561" s="610">
        <v>1.0000000000000001E+50</v>
      </c>
      <c r="H561" s="610">
        <v>1.0000000000000001E+50</v>
      </c>
      <c r="I561" s="610">
        <v>0.11397336526297901</v>
      </c>
      <c r="J561" s="610">
        <v>1.0000000000000001E+50</v>
      </c>
      <c r="K561" s="610">
        <v>1.0000000000000001E+50</v>
      </c>
      <c r="L561" s="611">
        <v>0.13512348891692993</v>
      </c>
      <c r="M561" s="610">
        <v>1.0000000000000001E+50</v>
      </c>
      <c r="N561" s="611">
        <v>1.0000000000000001E+50</v>
      </c>
      <c r="O561" s="610">
        <v>1.0000000000000001E+50</v>
      </c>
      <c r="P561" s="610">
        <v>1.0000000000000001E+50</v>
      </c>
      <c r="Q561" s="610">
        <v>1.0000000000000001E+50</v>
      </c>
      <c r="R561" s="610">
        <v>1.0000000000000001E+50</v>
      </c>
      <c r="S561" s="610">
        <v>1.0000000000000001E+50</v>
      </c>
      <c r="T561" s="610">
        <v>1.0000000000000001E+50</v>
      </c>
      <c r="U561" s="610">
        <v>1.0000000000000001E+50</v>
      </c>
      <c r="V561" s="610">
        <v>0.39438864498637655</v>
      </c>
      <c r="W561" s="610">
        <v>1.0000000000000001E+50</v>
      </c>
      <c r="X561" s="610">
        <v>1.0000000000000001E+50</v>
      </c>
      <c r="Y561" s="610">
        <v>1.0000000000000001E+50</v>
      </c>
      <c r="Z561" s="610">
        <v>1.0000000000000001E+50</v>
      </c>
      <c r="AA561" s="626">
        <v>1.0000000000000001E+50</v>
      </c>
      <c r="AB561" s="610">
        <v>1.9490645348395104</v>
      </c>
      <c r="AC561" s="626">
        <v>3.0662015384721806E-3</v>
      </c>
      <c r="AD561" s="626">
        <v>8.9021369567871098E-4</v>
      </c>
      <c r="AE561" s="620">
        <v>3.3293071342520844E-3</v>
      </c>
      <c r="AF561" s="627">
        <v>2.9181013265010249E-2</v>
      </c>
      <c r="AG561" s="601">
        <f>Decap_Selection!$E$23</f>
        <v>0.08</v>
      </c>
      <c r="AH561" s="602"/>
      <c r="AI561" s="602"/>
      <c r="AJ561" s="602"/>
    </row>
    <row r="562" spans="1:36" s="22" customFormat="1">
      <c r="A562" s="597">
        <f t="shared" si="8"/>
        <v>32740866.95257492</v>
      </c>
      <c r="B562" s="607">
        <v>2.0571089136898628</v>
      </c>
      <c r="C562" s="606">
        <v>1.0000000000000001E+50</v>
      </c>
      <c r="D562" s="607">
        <v>4.5457881197436614E-2</v>
      </c>
      <c r="E562" s="610">
        <v>1.0000000000000001E+50</v>
      </c>
      <c r="F562" s="611">
        <v>1.0000000000000001E+50</v>
      </c>
      <c r="G562" s="610">
        <v>1.0000000000000001E+50</v>
      </c>
      <c r="H562" s="610">
        <v>1.0000000000000001E+50</v>
      </c>
      <c r="I562" s="610">
        <v>0.11716672680398076</v>
      </c>
      <c r="J562" s="610">
        <v>1.0000000000000001E+50</v>
      </c>
      <c r="K562" s="610">
        <v>1.0000000000000001E+50</v>
      </c>
      <c r="L562" s="611">
        <v>0.13791337847072838</v>
      </c>
      <c r="M562" s="610">
        <v>1.0000000000000001E+50</v>
      </c>
      <c r="N562" s="611">
        <v>1.0000000000000001E+50</v>
      </c>
      <c r="O562" s="610">
        <v>1.0000000000000001E+50</v>
      </c>
      <c r="P562" s="610">
        <v>1.0000000000000001E+50</v>
      </c>
      <c r="Q562" s="610">
        <v>1.0000000000000001E+50</v>
      </c>
      <c r="R562" s="610">
        <v>1.0000000000000001E+50</v>
      </c>
      <c r="S562" s="610">
        <v>1.0000000000000001E+50</v>
      </c>
      <c r="T562" s="610">
        <v>1.0000000000000001E+50</v>
      </c>
      <c r="U562" s="610">
        <v>1.0000000000000001E+50</v>
      </c>
      <c r="V562" s="610">
        <v>0.40223220176730773</v>
      </c>
      <c r="W562" s="610">
        <v>1.0000000000000001E+50</v>
      </c>
      <c r="X562" s="610">
        <v>1.0000000000000001E+50</v>
      </c>
      <c r="Y562" s="610">
        <v>1.0000000000000001E+50</v>
      </c>
      <c r="Z562" s="610">
        <v>1.0000000000000001E+50</v>
      </c>
      <c r="AA562" s="626">
        <v>1.0000000000000001E+50</v>
      </c>
      <c r="AB562" s="610">
        <v>1.9108476523362665</v>
      </c>
      <c r="AC562" s="626">
        <v>3.1259104571724613E-3</v>
      </c>
      <c r="AD562" s="626">
        <v>8.9021369567871098E-4</v>
      </c>
      <c r="AE562" s="620">
        <v>3.3843773882226559E-3</v>
      </c>
      <c r="AF562" s="627">
        <v>3.0099717959068597E-2</v>
      </c>
      <c r="AG562" s="601">
        <f>Decap_Selection!$E$23</f>
        <v>0.08</v>
      </c>
      <c r="AH562" s="602"/>
      <c r="AI562" s="602"/>
      <c r="AJ562" s="602"/>
    </row>
    <row r="563" spans="1:36" s="22" customFormat="1">
      <c r="A563" s="597">
        <f t="shared" si="8"/>
        <v>33395684.29162642</v>
      </c>
      <c r="B563" s="607">
        <v>2.0982510823365956</v>
      </c>
      <c r="C563" s="606">
        <v>1.0000000000000001E+50</v>
      </c>
      <c r="D563" s="607">
        <v>4.8838541124641428E-2</v>
      </c>
      <c r="E563" s="610">
        <v>1.0000000000000001E+50</v>
      </c>
      <c r="F563" s="611">
        <v>1.0000000000000001E+50</v>
      </c>
      <c r="G563" s="610">
        <v>1.0000000000000001E+50</v>
      </c>
      <c r="H563" s="610">
        <v>1.0000000000000001E+50</v>
      </c>
      <c r="I563" s="610">
        <v>0.12040708701036412</v>
      </c>
      <c r="J563" s="610">
        <v>1.0000000000000001E+50</v>
      </c>
      <c r="K563" s="610">
        <v>1.0000000000000001E+50</v>
      </c>
      <c r="L563" s="611">
        <v>0.14075736563709099</v>
      </c>
      <c r="M563" s="610">
        <v>1.0000000000000001E+50</v>
      </c>
      <c r="N563" s="611">
        <v>1.0000000000000001E+50</v>
      </c>
      <c r="O563" s="610">
        <v>1.0000000000000001E+50</v>
      </c>
      <c r="P563" s="610">
        <v>1.0000000000000001E+50</v>
      </c>
      <c r="Q563" s="610">
        <v>1.0000000000000001E+50</v>
      </c>
      <c r="R563" s="610">
        <v>1.0000000000000001E+50</v>
      </c>
      <c r="S563" s="610">
        <v>1.0000000000000001E+50</v>
      </c>
      <c r="T563" s="610">
        <v>1.0000000000000001E+50</v>
      </c>
      <c r="U563" s="610">
        <v>1.0000000000000001E+50</v>
      </c>
      <c r="V563" s="610">
        <v>0.41023349199567616</v>
      </c>
      <c r="W563" s="610">
        <v>1.0000000000000001E+50</v>
      </c>
      <c r="X563" s="610">
        <v>1.0000000000000001E+50</v>
      </c>
      <c r="Y563" s="610">
        <v>1.0000000000000001E+50</v>
      </c>
      <c r="Z563" s="610">
        <v>1.0000000000000001E+50</v>
      </c>
      <c r="AA563" s="626">
        <v>1.0000000000000001E+50</v>
      </c>
      <c r="AB563" s="610">
        <v>1.8733801218535446</v>
      </c>
      <c r="AC563" s="626">
        <v>3.1868444204549828E-3</v>
      </c>
      <c r="AD563" s="626">
        <v>8.9021369567871098E-4</v>
      </c>
      <c r="AE563" s="620">
        <v>3.4407370547366325E-3</v>
      </c>
      <c r="AF563" s="627">
        <v>3.1160191150266574E-2</v>
      </c>
      <c r="AG563" s="601">
        <f>Decap_Selection!$E$23</f>
        <v>0.08</v>
      </c>
      <c r="AH563" s="602"/>
      <c r="AI563" s="602"/>
      <c r="AJ563" s="602"/>
    </row>
    <row r="564" spans="1:36" s="22" customFormat="1">
      <c r="A564" s="597">
        <f t="shared" si="8"/>
        <v>34063597.977458946</v>
      </c>
      <c r="B564" s="607">
        <v>2.1402160945450275</v>
      </c>
      <c r="C564" s="606">
        <v>1.0000000000000001E+50</v>
      </c>
      <c r="D564" s="607">
        <v>5.2482570724334363E-2</v>
      </c>
      <c r="E564" s="610">
        <v>1.0000000000000001E+50</v>
      </c>
      <c r="F564" s="611">
        <v>1.0000000000000001E+50</v>
      </c>
      <c r="G564" s="610">
        <v>1.0000000000000001E+50</v>
      </c>
      <c r="H564" s="610">
        <v>1.0000000000000001E+50</v>
      </c>
      <c r="I564" s="610">
        <v>0.12369563400966632</v>
      </c>
      <c r="J564" s="610">
        <v>1.0000000000000001E+50</v>
      </c>
      <c r="K564" s="610">
        <v>1.0000000000000001E+50</v>
      </c>
      <c r="L564" s="611">
        <v>0.14365656487739151</v>
      </c>
      <c r="M564" s="610">
        <v>1.0000000000000001E+50</v>
      </c>
      <c r="N564" s="611">
        <v>1.0000000000000001E+50</v>
      </c>
      <c r="O564" s="610">
        <v>1.0000000000000001E+50</v>
      </c>
      <c r="P564" s="610">
        <v>1.0000000000000001E+50</v>
      </c>
      <c r="Q564" s="610">
        <v>1.0000000000000001E+50</v>
      </c>
      <c r="R564" s="610">
        <v>1.0000000000000001E+50</v>
      </c>
      <c r="S564" s="610">
        <v>1.0000000000000001E+50</v>
      </c>
      <c r="T564" s="610">
        <v>1.0000000000000001E+50</v>
      </c>
      <c r="U564" s="610">
        <v>1.0000000000000001E+50</v>
      </c>
      <c r="V564" s="610">
        <v>0.41839565370036602</v>
      </c>
      <c r="W564" s="610">
        <v>1.0000000000000001E+50</v>
      </c>
      <c r="X564" s="610">
        <v>1.0000000000000001E+50</v>
      </c>
      <c r="Y564" s="610">
        <v>1.0000000000000001E+50</v>
      </c>
      <c r="Z564" s="610">
        <v>1.0000000000000001E+50</v>
      </c>
      <c r="AA564" s="626">
        <v>1.0000000000000001E+50</v>
      </c>
      <c r="AB564" s="610">
        <v>1.8366472502421356</v>
      </c>
      <c r="AC564" s="626">
        <v>3.2490273691578113E-3</v>
      </c>
      <c r="AD564" s="626">
        <v>8.9021369567871098E-4</v>
      </c>
      <c r="AE564" s="620">
        <v>3.4984100624696913E-3</v>
      </c>
      <c r="AF564" s="627">
        <v>3.2324289361497845E-2</v>
      </c>
      <c r="AG564" s="601">
        <f>Decap_Selection!$E$23</f>
        <v>0.08</v>
      </c>
      <c r="AH564" s="602"/>
      <c r="AI564" s="602"/>
      <c r="AJ564" s="602"/>
    </row>
    <row r="565" spans="1:36" s="22" customFormat="1">
      <c r="A565" s="597">
        <f t="shared" si="8"/>
        <v>34744869.937008128</v>
      </c>
      <c r="B565" s="607">
        <v>2.1830204071826937</v>
      </c>
      <c r="C565" s="606">
        <v>1.0000000000000001E+50</v>
      </c>
      <c r="D565" s="607">
        <v>5.6344028750365149E-2</v>
      </c>
      <c r="E565" s="610">
        <v>1.0000000000000001E+50</v>
      </c>
      <c r="F565" s="611">
        <v>1.0000000000000001E+50</v>
      </c>
      <c r="G565" s="610">
        <v>1.0000000000000001E+50</v>
      </c>
      <c r="H565" s="610">
        <v>1.0000000000000001E+50</v>
      </c>
      <c r="I565" s="610">
        <v>0.12703358221642211</v>
      </c>
      <c r="J565" s="610">
        <v>1.0000000000000001E+50</v>
      </c>
      <c r="K565" s="610">
        <v>1.0000000000000001E+50</v>
      </c>
      <c r="L565" s="611">
        <v>0.14661211235484758</v>
      </c>
      <c r="M565" s="610">
        <v>1.0000000000000001E+50</v>
      </c>
      <c r="N565" s="611">
        <v>1.0000000000000001E+50</v>
      </c>
      <c r="O565" s="610">
        <v>1.0000000000000001E+50</v>
      </c>
      <c r="P565" s="610">
        <v>1.0000000000000001E+50</v>
      </c>
      <c r="Q565" s="610">
        <v>1.0000000000000001E+50</v>
      </c>
      <c r="R565" s="610">
        <v>1.0000000000000001E+50</v>
      </c>
      <c r="S565" s="610">
        <v>1.0000000000000001E+50</v>
      </c>
      <c r="T565" s="610">
        <v>1.0000000000000001E+50</v>
      </c>
      <c r="U565" s="610">
        <v>1.0000000000000001E+50</v>
      </c>
      <c r="V565" s="610">
        <v>0.42672188798178773</v>
      </c>
      <c r="W565" s="610">
        <v>1.0000000000000001E+50</v>
      </c>
      <c r="X565" s="610">
        <v>1.0000000000000001E+50</v>
      </c>
      <c r="Y565" s="610">
        <v>1.0000000000000001E+50</v>
      </c>
      <c r="Z565" s="610">
        <v>1.0000000000000001E+50</v>
      </c>
      <c r="AA565" s="626">
        <v>1.0000000000000001E+50</v>
      </c>
      <c r="AB565" s="610">
        <v>1.8006346324543474</v>
      </c>
      <c r="AC565" s="626">
        <v>3.3124837314160815E-3</v>
      </c>
      <c r="AD565" s="626">
        <v>8.9021369567871098E-4</v>
      </c>
      <c r="AE565" s="620">
        <v>3.5574207778317239E-3</v>
      </c>
      <c r="AF565" s="627">
        <v>3.3564465445238605E-2</v>
      </c>
      <c r="AG565" s="601">
        <f>Decap_Selection!$E$23</f>
        <v>0.08</v>
      </c>
      <c r="AH565" s="602"/>
      <c r="AI565" s="602"/>
      <c r="AJ565" s="602"/>
    </row>
    <row r="566" spans="1:36" s="22" customFormat="1">
      <c r="A566" s="597">
        <f t="shared" si="8"/>
        <v>35439767.335748293</v>
      </c>
      <c r="B566" s="607">
        <v>2.2266808062545493</v>
      </c>
      <c r="C566" s="606">
        <v>1.0000000000000001E+50</v>
      </c>
      <c r="D566" s="607">
        <v>6.0386673902928026E-2</v>
      </c>
      <c r="E566" s="610">
        <v>1.0000000000000001E+50</v>
      </c>
      <c r="F566" s="611">
        <v>1.0000000000000001E+50</v>
      </c>
      <c r="G566" s="610">
        <v>1.0000000000000001E+50</v>
      </c>
      <c r="H566" s="610">
        <v>1.0000000000000001E+50</v>
      </c>
      <c r="I566" s="610">
        <v>0.13042217204735296</v>
      </c>
      <c r="J566" s="610">
        <v>1.0000000000000001E+50</v>
      </c>
      <c r="K566" s="610">
        <v>1.0000000000000001E+50</v>
      </c>
      <c r="L566" s="611">
        <v>0.14962516637696424</v>
      </c>
      <c r="M566" s="610">
        <v>1.0000000000000001E+50</v>
      </c>
      <c r="N566" s="611">
        <v>1.0000000000000001E+50</v>
      </c>
      <c r="O566" s="610">
        <v>1.0000000000000001E+50</v>
      </c>
      <c r="P566" s="610">
        <v>1.0000000000000001E+50</v>
      </c>
      <c r="Q566" s="610">
        <v>1.0000000000000001E+50</v>
      </c>
      <c r="R566" s="610">
        <v>1.0000000000000001E+50</v>
      </c>
      <c r="S566" s="610">
        <v>1.0000000000000001E+50</v>
      </c>
      <c r="T566" s="610">
        <v>1.0000000000000001E+50</v>
      </c>
      <c r="U566" s="610">
        <v>1.0000000000000001E+50</v>
      </c>
      <c r="V566" s="610">
        <v>0.43521546026808366</v>
      </c>
      <c r="W566" s="610">
        <v>1.0000000000000001E+50</v>
      </c>
      <c r="X566" s="610">
        <v>1.0000000000000001E+50</v>
      </c>
      <c r="Y566" s="610">
        <v>1.0000000000000001E+50</v>
      </c>
      <c r="Z566" s="610">
        <v>1.0000000000000001E+50</v>
      </c>
      <c r="AA566" s="626">
        <v>1.0000000000000001E+50</v>
      </c>
      <c r="AB566" s="610">
        <v>1.7653281458949692</v>
      </c>
      <c r="AC566" s="626">
        <v>3.3772384323764318E-3</v>
      </c>
      <c r="AD566" s="626">
        <v>8.9021369567871098E-4</v>
      </c>
      <c r="AE566" s="620">
        <v>3.6177940169076898E-3</v>
      </c>
      <c r="AF566" s="627">
        <v>3.4861178254700149E-2</v>
      </c>
      <c r="AG566" s="601">
        <f>Decap_Selection!$E$23</f>
        <v>0.08</v>
      </c>
      <c r="AH566" s="602"/>
      <c r="AI566" s="602"/>
      <c r="AJ566" s="602"/>
    </row>
    <row r="567" spans="1:36" s="22" customFormat="1">
      <c r="A567" s="597">
        <f t="shared" si="8"/>
        <v>36148562.682463259</v>
      </c>
      <c r="B567" s="607">
        <v>2.2712144134857195</v>
      </c>
      <c r="C567" s="606">
        <v>1.0000000000000001E+50</v>
      </c>
      <c r="D567" s="607">
        <v>6.4582218657152565E-2</v>
      </c>
      <c r="E567" s="610">
        <v>1.0000000000000001E+50</v>
      </c>
      <c r="F567" s="611">
        <v>1.0000000000000001E+50</v>
      </c>
      <c r="G567" s="610">
        <v>1.0000000000000001E+50</v>
      </c>
      <c r="H567" s="610">
        <v>1.0000000000000001E+50</v>
      </c>
      <c r="I567" s="610">
        <v>0.13386266973653302</v>
      </c>
      <c r="J567" s="610">
        <v>1.0000000000000001E+50</v>
      </c>
      <c r="K567" s="610">
        <v>1.0000000000000001E+50</v>
      </c>
      <c r="L567" s="611">
        <v>0.15269690784686246</v>
      </c>
      <c r="M567" s="610">
        <v>1.0000000000000001E+50</v>
      </c>
      <c r="N567" s="611">
        <v>1.0000000000000001E+50</v>
      </c>
      <c r="O567" s="610">
        <v>1.0000000000000001E+50</v>
      </c>
      <c r="P567" s="610">
        <v>1.0000000000000001E+50</v>
      </c>
      <c r="Q567" s="610">
        <v>1.0000000000000001E+50</v>
      </c>
      <c r="R567" s="610">
        <v>1.0000000000000001E+50</v>
      </c>
      <c r="S567" s="610">
        <v>1.0000000000000001E+50</v>
      </c>
      <c r="T567" s="610">
        <v>1.0000000000000001E+50</v>
      </c>
      <c r="U567" s="610">
        <v>1.0000000000000001E+50</v>
      </c>
      <c r="V567" s="610">
        <v>0.44387970159650958</v>
      </c>
      <c r="W567" s="610">
        <v>1.0000000000000001E+50</v>
      </c>
      <c r="X567" s="610">
        <v>1.0000000000000001E+50</v>
      </c>
      <c r="Y567" s="610">
        <v>1.0000000000000001E+50</v>
      </c>
      <c r="Z567" s="610">
        <v>1.0000000000000001E+50</v>
      </c>
      <c r="AA567" s="626">
        <v>1.0000000000000001E+50</v>
      </c>
      <c r="AB567" s="610">
        <v>1.730713944882998</v>
      </c>
      <c r="AC567" s="626">
        <v>3.44331690409943E-3</v>
      </c>
      <c r="AD567" s="626">
        <v>8.9021369567871098E-4</v>
      </c>
      <c r="AE567" s="620">
        <v>3.6795550575727961E-3</v>
      </c>
      <c r="AF567" s="627">
        <v>3.6200776507418986E-2</v>
      </c>
      <c r="AG567" s="601">
        <f>Decap_Selection!$E$23</f>
        <v>0.08</v>
      </c>
      <c r="AH567" s="602"/>
      <c r="AI567" s="602"/>
      <c r="AJ567" s="602"/>
    </row>
    <row r="568" spans="1:36" s="22" customFormat="1">
      <c r="A568" s="597">
        <f t="shared" si="8"/>
        <v>36871533.936112523</v>
      </c>
      <c r="B568" s="607">
        <v>2.3166386930359044</v>
      </c>
      <c r="C568" s="606">
        <v>1.0000000000000001E+50</v>
      </c>
      <c r="D568" s="607">
        <v>6.8908706651829923E-2</v>
      </c>
      <c r="E568" s="610">
        <v>1.0000000000000001E+50</v>
      </c>
      <c r="F568" s="611">
        <v>1.0000000000000001E+50</v>
      </c>
      <c r="G568" s="610">
        <v>1.0000000000000001E+50</v>
      </c>
      <c r="H568" s="610">
        <v>1.0000000000000001E+50</v>
      </c>
      <c r="I568" s="610">
        <v>0.1373563672385</v>
      </c>
      <c r="J568" s="610">
        <v>1.0000000000000001E+50</v>
      </c>
      <c r="K568" s="610">
        <v>1.0000000000000001E+50</v>
      </c>
      <c r="L568" s="611">
        <v>0.15582854072365659</v>
      </c>
      <c r="M568" s="610">
        <v>1.0000000000000001E+50</v>
      </c>
      <c r="N568" s="611">
        <v>1.0000000000000001E+50</v>
      </c>
      <c r="O568" s="610">
        <v>1.0000000000000001E+50</v>
      </c>
      <c r="P568" s="610">
        <v>1.0000000000000001E+50</v>
      </c>
      <c r="Q568" s="610">
        <v>1.0000000000000001E+50</v>
      </c>
      <c r="R568" s="610">
        <v>1.0000000000000001E+50</v>
      </c>
      <c r="S568" s="610">
        <v>1.0000000000000001E+50</v>
      </c>
      <c r="T568" s="610">
        <v>1.0000000000000001E+50</v>
      </c>
      <c r="U568" s="610">
        <v>1.0000000000000001E+50</v>
      </c>
      <c r="V568" s="610">
        <v>0.45271800992050171</v>
      </c>
      <c r="W568" s="610">
        <v>1.0000000000000001E+50</v>
      </c>
      <c r="X568" s="610">
        <v>1.0000000000000001E+50</v>
      </c>
      <c r="Y568" s="610">
        <v>1.0000000000000001E+50</v>
      </c>
      <c r="Z568" s="610">
        <v>1.0000000000000001E+50</v>
      </c>
      <c r="AA568" s="626">
        <v>1.0000000000000001E+50</v>
      </c>
      <c r="AB568" s="610">
        <v>1.6967784552219578</v>
      </c>
      <c r="AC568" s="626">
        <v>3.5107450956541946E-3</v>
      </c>
      <c r="AD568" s="626">
        <v>8.9021369567871098E-4</v>
      </c>
      <c r="AE568" s="620">
        <v>3.7427296517799202E-3</v>
      </c>
      <c r="AF568" s="627">
        <v>3.7573876043387862E-2</v>
      </c>
      <c r="AG568" s="601">
        <f>Decap_Selection!$E$23</f>
        <v>0.08</v>
      </c>
      <c r="AH568" s="602"/>
      <c r="AI568" s="602"/>
      <c r="AJ568" s="602"/>
    </row>
    <row r="569" spans="1:36" s="22" customFormat="1">
      <c r="A569" s="597">
        <f t="shared" si="8"/>
        <v>37608964.614834771</v>
      </c>
      <c r="B569" s="607">
        <v>2.3629714583480639</v>
      </c>
      <c r="C569" s="606">
        <v>1.0000000000000001E+50</v>
      </c>
      <c r="D569" s="607">
        <v>7.3349145100812418E-2</v>
      </c>
      <c r="E569" s="610">
        <v>1.0000000000000001E+50</v>
      </c>
      <c r="F569" s="611">
        <v>1.0000000000000001E+50</v>
      </c>
      <c r="G569" s="610">
        <v>1.0000000000000001E+50</v>
      </c>
      <c r="H569" s="610">
        <v>1.0000000000000001E+50</v>
      </c>
      <c r="I569" s="610">
        <v>0.14090458220908292</v>
      </c>
      <c r="J569" s="610">
        <v>1.0000000000000001E+50</v>
      </c>
      <c r="K569" s="610">
        <v>1.0000000000000001E+50</v>
      </c>
      <c r="L569" s="611">
        <v>0.15902129249204811</v>
      </c>
      <c r="M569" s="610">
        <v>1.0000000000000001E+50</v>
      </c>
      <c r="N569" s="611">
        <v>1.0000000000000001E+50</v>
      </c>
      <c r="O569" s="610">
        <v>1.0000000000000001E+50</v>
      </c>
      <c r="P569" s="610">
        <v>1.0000000000000001E+50</v>
      </c>
      <c r="Q569" s="610">
        <v>1.0000000000000001E+50</v>
      </c>
      <c r="R569" s="610">
        <v>1.0000000000000001E+50</v>
      </c>
      <c r="S569" s="610">
        <v>1.0000000000000001E+50</v>
      </c>
      <c r="T569" s="610">
        <v>1.0000000000000001E+50</v>
      </c>
      <c r="U569" s="610">
        <v>1.0000000000000001E+50</v>
      </c>
      <c r="V569" s="610">
        <v>0.4617338514429381</v>
      </c>
      <c r="W569" s="610">
        <v>1.0000000000000001E+50</v>
      </c>
      <c r="X569" s="610">
        <v>1.0000000000000001E+50</v>
      </c>
      <c r="Y569" s="610">
        <v>1.0000000000000001E+50</v>
      </c>
      <c r="Z569" s="610">
        <v>1.0000000000000001E+50</v>
      </c>
      <c r="AA569" s="626">
        <v>1.0000000000000001E+50</v>
      </c>
      <c r="AB569" s="610">
        <v>1.6635083688766872</v>
      </c>
      <c r="AC569" s="626">
        <v>3.5795494834094752E-3</v>
      </c>
      <c r="AD569" s="626">
        <v>8.9021369567871098E-4</v>
      </c>
      <c r="AE569" s="620">
        <v>3.8073440380178018E-3</v>
      </c>
      <c r="AF569" s="627">
        <v>3.8974159122635708E-2</v>
      </c>
      <c r="AG569" s="601">
        <f>Decap_Selection!$E$23</f>
        <v>0.08</v>
      </c>
      <c r="AH569" s="602"/>
      <c r="AI569" s="602"/>
      <c r="AJ569" s="602"/>
    </row>
    <row r="570" spans="1:36" s="22" customFormat="1">
      <c r="A570" s="597">
        <f t="shared" si="8"/>
        <v>38361143.907131463</v>
      </c>
      <c r="B570" s="607">
        <v>2.410230879134085</v>
      </c>
      <c r="C570" s="606">
        <v>1.0000000000000001E+50</v>
      </c>
      <c r="D570" s="607">
        <v>7.7890407943073683E-2</v>
      </c>
      <c r="E570" s="610">
        <v>1.0000000000000001E+50</v>
      </c>
      <c r="F570" s="611">
        <v>1.0000000000000001E+50</v>
      </c>
      <c r="G570" s="610">
        <v>1.0000000000000001E+50</v>
      </c>
      <c r="H570" s="610">
        <v>1.0000000000000001E+50</v>
      </c>
      <c r="I570" s="610">
        <v>0.14450865805523319</v>
      </c>
      <c r="J570" s="610">
        <v>1.0000000000000001E+50</v>
      </c>
      <c r="K570" s="610">
        <v>1.0000000000000001E+50</v>
      </c>
      <c r="L570" s="611">
        <v>0.16227641464130804</v>
      </c>
      <c r="M570" s="610">
        <v>1.0000000000000001E+50</v>
      </c>
      <c r="N570" s="611">
        <v>1.0000000000000001E+50</v>
      </c>
      <c r="O570" s="610">
        <v>1.0000000000000001E+50</v>
      </c>
      <c r="P570" s="610">
        <v>1.0000000000000001E+50</v>
      </c>
      <c r="Q570" s="610">
        <v>1.0000000000000001E+50</v>
      </c>
      <c r="R570" s="610">
        <v>1.0000000000000001E+50</v>
      </c>
      <c r="S570" s="610">
        <v>1.0000000000000001E+50</v>
      </c>
      <c r="T570" s="610">
        <v>1.0000000000000001E+50</v>
      </c>
      <c r="U570" s="610">
        <v>1.0000000000000001E+50</v>
      </c>
      <c r="V570" s="610">
        <v>0.47093076197612627</v>
      </c>
      <c r="W570" s="610">
        <v>1.0000000000000001E+50</v>
      </c>
      <c r="X570" s="610">
        <v>1.0000000000000001E+50</v>
      </c>
      <c r="Y570" s="610">
        <v>1.0000000000000001E+50</v>
      </c>
      <c r="Z570" s="610">
        <v>1.0000000000000001E+50</v>
      </c>
      <c r="AA570" s="626">
        <v>1.0000000000000001E+50</v>
      </c>
      <c r="AB570" s="610">
        <v>1.6308906387545017</v>
      </c>
      <c r="AC570" s="626">
        <v>3.6497570815255355E-3</v>
      </c>
      <c r="AD570" s="626">
        <v>8.9021369567871098E-4</v>
      </c>
      <c r="AE570" s="620">
        <v>3.8734249539391433E-3</v>
      </c>
      <c r="AF570" s="627">
        <v>4.0397503840056463E-2</v>
      </c>
      <c r="AG570" s="601">
        <f>Decap_Selection!$E$23</f>
        <v>0.08</v>
      </c>
      <c r="AH570" s="602"/>
      <c r="AI570" s="602"/>
      <c r="AJ570" s="602"/>
    </row>
    <row r="571" spans="1:36" s="22" customFormat="1">
      <c r="A571" s="597">
        <f t="shared" si="8"/>
        <v>39128366.785274096</v>
      </c>
      <c r="B571" s="607">
        <v>2.4584354885001591</v>
      </c>
      <c r="C571" s="606">
        <v>1.0000000000000001E+50</v>
      </c>
      <c r="D571" s="607">
        <v>8.2522378831792809E-2</v>
      </c>
      <c r="E571" s="610">
        <v>1.0000000000000001E+50</v>
      </c>
      <c r="F571" s="611">
        <v>1.0000000000000001E+50</v>
      </c>
      <c r="G571" s="610">
        <v>1.0000000000000001E+50</v>
      </c>
      <c r="H571" s="610">
        <v>1.0000000000000001E+50</v>
      </c>
      <c r="I571" s="610">
        <v>0.14816996404641847</v>
      </c>
      <c r="J571" s="610">
        <v>1.0000000000000001E+50</v>
      </c>
      <c r="K571" s="610">
        <v>1.0000000000000001E+50</v>
      </c>
      <c r="L571" s="611">
        <v>0.16559518315382496</v>
      </c>
      <c r="M571" s="610">
        <v>1.0000000000000001E+50</v>
      </c>
      <c r="N571" s="611">
        <v>1.0000000000000001E+50</v>
      </c>
      <c r="O571" s="610">
        <v>1.0000000000000001E+50</v>
      </c>
      <c r="P571" s="610">
        <v>1.0000000000000001E+50</v>
      </c>
      <c r="Q571" s="610">
        <v>1.0000000000000001E+50</v>
      </c>
      <c r="R571" s="610">
        <v>1.0000000000000001E+50</v>
      </c>
      <c r="S571" s="610">
        <v>1.0000000000000001E+50</v>
      </c>
      <c r="T571" s="610">
        <v>1.0000000000000001E+50</v>
      </c>
      <c r="U571" s="610">
        <v>1.0000000000000001E+50</v>
      </c>
      <c r="V571" s="610">
        <v>0.48031234832904768</v>
      </c>
      <c r="W571" s="610">
        <v>1.0000000000000001E+50</v>
      </c>
      <c r="X571" s="610">
        <v>1.0000000000000001E+50</v>
      </c>
      <c r="Y571" s="610">
        <v>1.0000000000000001E+50</v>
      </c>
      <c r="Z571" s="610">
        <v>1.0000000000000001E+50</v>
      </c>
      <c r="AA571" s="626">
        <v>1.0000000000000001E+50</v>
      </c>
      <c r="AB571" s="610">
        <v>1.5989124735886859</v>
      </c>
      <c r="AC571" s="626">
        <v>3.7213954526512344E-3</v>
      </c>
      <c r="AD571" s="626">
        <v>8.9021369567871098E-4</v>
      </c>
      <c r="AE571" s="620">
        <v>3.9409996491583128E-3</v>
      </c>
      <c r="AF571" s="627">
        <v>4.1841359869571007E-2</v>
      </c>
      <c r="AG571" s="601">
        <f>Decap_Selection!$E$23</f>
        <v>0.08</v>
      </c>
      <c r="AH571" s="602"/>
      <c r="AI571" s="602"/>
      <c r="AJ571" s="602"/>
    </row>
    <row r="572" spans="1:36" s="22" customFormat="1">
      <c r="A572" s="597">
        <f t="shared" si="8"/>
        <v>39910934.120979577</v>
      </c>
      <c r="B572" s="607">
        <v>2.5076041902146642</v>
      </c>
      <c r="C572" s="606">
        <v>1.0000000000000001E+50</v>
      </c>
      <c r="D572" s="607">
        <v>8.7237290248825691E-2</v>
      </c>
      <c r="E572" s="610">
        <v>1.0000000000000001E+50</v>
      </c>
      <c r="F572" s="611">
        <v>1.0000000000000001E+50</v>
      </c>
      <c r="G572" s="610">
        <v>1.0000000000000001E+50</v>
      </c>
      <c r="H572" s="610">
        <v>1.0000000000000001E+50</v>
      </c>
      <c r="I572" s="610">
        <v>0.15188989548121418</v>
      </c>
      <c r="J572" s="610">
        <v>1.0000000000000001E+50</v>
      </c>
      <c r="K572" s="610">
        <v>1.0000000000000001E+50</v>
      </c>
      <c r="L572" s="611">
        <v>0.16897889900339971</v>
      </c>
      <c r="M572" s="610">
        <v>1.0000000000000001E+50</v>
      </c>
      <c r="N572" s="611">
        <v>1.0000000000000001E+50</v>
      </c>
      <c r="O572" s="610">
        <v>1.0000000000000001E+50</v>
      </c>
      <c r="P572" s="610">
        <v>1.0000000000000001E+50</v>
      </c>
      <c r="Q572" s="610">
        <v>1.0000000000000001E+50</v>
      </c>
      <c r="R572" s="610">
        <v>1.0000000000000001E+50</v>
      </c>
      <c r="S572" s="610">
        <v>1.0000000000000001E+50</v>
      </c>
      <c r="T572" s="610">
        <v>1.0000000000000001E+50</v>
      </c>
      <c r="U572" s="610">
        <v>1.0000000000000001E+50</v>
      </c>
      <c r="V572" s="610">
        <v>0.4898822897224076</v>
      </c>
      <c r="W572" s="610">
        <v>1.0000000000000001E+50</v>
      </c>
      <c r="X572" s="610">
        <v>1.0000000000000001E+50</v>
      </c>
      <c r="Y572" s="610">
        <v>1.0000000000000001E+50</v>
      </c>
      <c r="Z572" s="610">
        <v>1.0000000000000001E+50</v>
      </c>
      <c r="AA572" s="626">
        <v>1.0000000000000001E+50</v>
      </c>
      <c r="AB572" s="610">
        <v>1.5675613329223126</v>
      </c>
      <c r="AC572" s="626">
        <v>3.7944927188307822E-3</v>
      </c>
      <c r="AD572" s="626">
        <v>8.9021369567871098E-4</v>
      </c>
      <c r="AE572" s="620">
        <v>4.0100958982189541E-3</v>
      </c>
      <c r="AF572" s="627">
        <v>4.3304303323378562E-2</v>
      </c>
      <c r="AG572" s="601">
        <f>Decap_Selection!$E$23</f>
        <v>0.08</v>
      </c>
      <c r="AH572" s="602"/>
      <c r="AI572" s="602"/>
      <c r="AJ572" s="602"/>
    </row>
    <row r="573" spans="1:36" s="22" customFormat="1">
      <c r="A573" s="597">
        <f t="shared" si="8"/>
        <v>40709152.803399168</v>
      </c>
      <c r="B573" s="607">
        <v>2.5577562661214106</v>
      </c>
      <c r="C573" s="606">
        <v>1.0000000000000001E+50</v>
      </c>
      <c r="D573" s="607">
        <v>9.2029216613898776E-2</v>
      </c>
      <c r="E573" s="610">
        <v>1.0000000000000001E+50</v>
      </c>
      <c r="F573" s="611">
        <v>1.0000000000000001E+50</v>
      </c>
      <c r="G573" s="610">
        <v>1.0000000000000001E+50</v>
      </c>
      <c r="H573" s="610">
        <v>1.0000000000000001E+50</v>
      </c>
      <c r="I573" s="610">
        <v>0.15566987390363687</v>
      </c>
      <c r="J573" s="610">
        <v>1.0000000000000001E+50</v>
      </c>
      <c r="K573" s="610">
        <v>1.0000000000000001E+50</v>
      </c>
      <c r="L573" s="611">
        <v>0.17242888866347356</v>
      </c>
      <c r="M573" s="610">
        <v>1.0000000000000001E+50</v>
      </c>
      <c r="N573" s="611">
        <v>1.0000000000000001E+50</v>
      </c>
      <c r="O573" s="610">
        <v>1.0000000000000001E+50</v>
      </c>
      <c r="P573" s="610">
        <v>1.0000000000000001E+50</v>
      </c>
      <c r="Q573" s="610">
        <v>1.0000000000000001E+50</v>
      </c>
      <c r="R573" s="610">
        <v>1.0000000000000001E+50</v>
      </c>
      <c r="S573" s="610">
        <v>1.0000000000000001E+50</v>
      </c>
      <c r="T573" s="610">
        <v>1.0000000000000001E+50</v>
      </c>
      <c r="U573" s="610">
        <v>1.0000000000000001E+50</v>
      </c>
      <c r="V573" s="610">
        <v>0.49964433923204654</v>
      </c>
      <c r="W573" s="610">
        <v>1.0000000000000001E+50</v>
      </c>
      <c r="X573" s="610">
        <v>1.0000000000000001E+50</v>
      </c>
      <c r="Y573" s="610">
        <v>1.0000000000000001E+50</v>
      </c>
      <c r="Z573" s="610">
        <v>1.0000000000000001E+50</v>
      </c>
      <c r="AA573" s="626">
        <v>1.0000000000000001E+50</v>
      </c>
      <c r="AB573" s="610">
        <v>1.5368249221904138</v>
      </c>
      <c r="AC573" s="626">
        <v>3.8690775726247096E-3</v>
      </c>
      <c r="AD573" s="626">
        <v>8.9021369567871098E-4</v>
      </c>
      <c r="AE573" s="620">
        <v>4.0807420137323278E-3</v>
      </c>
      <c r="AF573" s="627">
        <v>4.4785720059103147E-2</v>
      </c>
      <c r="AG573" s="601">
        <f>Decap_Selection!$E$23</f>
        <v>0.08</v>
      </c>
      <c r="AH573" s="602"/>
      <c r="AI573" s="602"/>
      <c r="AJ573" s="602"/>
    </row>
    <row r="574" spans="1:36" s="22" customFormat="1">
      <c r="A574" s="597">
        <f t="shared" si="8"/>
        <v>41523335.859467149</v>
      </c>
      <c r="B574" s="607">
        <v>2.6089113837011464</v>
      </c>
      <c r="C574" s="606">
        <v>1.0000000000000001E+50</v>
      </c>
      <c r="D574" s="607">
        <v>9.6893685774752977E-2</v>
      </c>
      <c r="E574" s="610">
        <v>1.0000000000000001E+50</v>
      </c>
      <c r="F574" s="611">
        <v>1.0000000000000001E+50</v>
      </c>
      <c r="G574" s="610">
        <v>1.0000000000000001E+50</v>
      </c>
      <c r="H574" s="610">
        <v>1.0000000000000001E+50</v>
      </c>
      <c r="I574" s="610">
        <v>0.15951134736453706</v>
      </c>
      <c r="J574" s="610">
        <v>1.0000000000000001E+50</v>
      </c>
      <c r="K574" s="610">
        <v>1.0000000000000001E+50</v>
      </c>
      <c r="L574" s="611">
        <v>0.17594650462547898</v>
      </c>
      <c r="M574" s="610">
        <v>1.0000000000000001E+50</v>
      </c>
      <c r="N574" s="611">
        <v>1.0000000000000001E+50</v>
      </c>
      <c r="O574" s="610">
        <v>1.0000000000000001E+50</v>
      </c>
      <c r="P574" s="610">
        <v>1.0000000000000001E+50</v>
      </c>
      <c r="Q574" s="610">
        <v>1.0000000000000001E+50</v>
      </c>
      <c r="R574" s="610">
        <v>1.0000000000000001E+50</v>
      </c>
      <c r="S574" s="610">
        <v>1.0000000000000001E+50</v>
      </c>
      <c r="T574" s="610">
        <v>1.0000000000000001E+50</v>
      </c>
      <c r="U574" s="610">
        <v>1.0000000000000001E+50</v>
      </c>
      <c r="V574" s="610">
        <v>0.50960232526128346</v>
      </c>
      <c r="W574" s="610">
        <v>1.0000000000000001E+50</v>
      </c>
      <c r="X574" s="610">
        <v>1.0000000000000001E+50</v>
      </c>
      <c r="Y574" s="610">
        <v>1.0000000000000001E+50</v>
      </c>
      <c r="Z574" s="610">
        <v>1.0000000000000001E+50</v>
      </c>
      <c r="AA574" s="626">
        <v>1.0000000000000001E+50</v>
      </c>
      <c r="AB574" s="610">
        <v>1.5066911878985847</v>
      </c>
      <c r="AC574" s="626">
        <v>3.9451792884496652E-3</v>
      </c>
      <c r="AD574" s="626">
        <v>8.9021369567871098E-4</v>
      </c>
      <c r="AE574" s="620">
        <v>4.1529668596877664E-3</v>
      </c>
      <c r="AF574" s="627">
        <v>4.6285580489165659E-2</v>
      </c>
      <c r="AG574" s="601">
        <f>Decap_Selection!$E$23</f>
        <v>0.08</v>
      </c>
      <c r="AH574" s="602"/>
      <c r="AI574" s="602"/>
      <c r="AJ574" s="602"/>
    </row>
    <row r="575" spans="1:36" s="22" customFormat="1">
      <c r="A575" s="597">
        <f t="shared" si="8"/>
        <v>42353802.576656491</v>
      </c>
      <c r="B575" s="607">
        <v>2.6610896037842928</v>
      </c>
      <c r="C575" s="606">
        <v>1.0000000000000001E+50</v>
      </c>
      <c r="D575" s="607">
        <v>0.10182738056324919</v>
      </c>
      <c r="E575" s="610">
        <v>1.0000000000000001E+50</v>
      </c>
      <c r="F575" s="611">
        <v>1.0000000000000001E+50</v>
      </c>
      <c r="G575" s="610">
        <v>1.0000000000000001E+50</v>
      </c>
      <c r="H575" s="610">
        <v>1.0000000000000001E+50</v>
      </c>
      <c r="I575" s="610">
        <v>0.16341579072402707</v>
      </c>
      <c r="J575" s="610">
        <v>1.0000000000000001E+50</v>
      </c>
      <c r="K575" s="610">
        <v>1.0000000000000001E+50</v>
      </c>
      <c r="L575" s="611">
        <v>0.17953312592750964</v>
      </c>
      <c r="M575" s="610">
        <v>1.0000000000000001E+50</v>
      </c>
      <c r="N575" s="611">
        <v>1.0000000000000001E+50</v>
      </c>
      <c r="O575" s="610">
        <v>1.0000000000000001E+50</v>
      </c>
      <c r="P575" s="610">
        <v>1.0000000000000001E+50</v>
      </c>
      <c r="Q575" s="610">
        <v>1.0000000000000001E+50</v>
      </c>
      <c r="R575" s="610">
        <v>1.0000000000000001E+50</v>
      </c>
      <c r="S575" s="610">
        <v>1.0000000000000001E+50</v>
      </c>
      <c r="T575" s="610">
        <v>1.0000000000000001E+50</v>
      </c>
      <c r="U575" s="610">
        <v>1.0000000000000001E+50</v>
      </c>
      <c r="V575" s="610">
        <v>0.51976015304276457</v>
      </c>
      <c r="W575" s="610">
        <v>1.0000000000000001E+50</v>
      </c>
      <c r="X575" s="610">
        <v>1.0000000000000001E+50</v>
      </c>
      <c r="Y575" s="610">
        <v>1.0000000000000001E+50</v>
      </c>
      <c r="Z575" s="610">
        <v>1.0000000000000001E+50</v>
      </c>
      <c r="AA575" s="626">
        <v>1.0000000000000001E+50</v>
      </c>
      <c r="AB575" s="610">
        <v>1.477148312896122</v>
      </c>
      <c r="AC575" s="626">
        <v>4.0228277341417323E-3</v>
      </c>
      <c r="AD575" s="626">
        <v>8.9021369567871098E-4</v>
      </c>
      <c r="AE575" s="620">
        <v>4.2267998649371322E-3</v>
      </c>
      <c r="AF575" s="627">
        <v>4.7804279432477635E-2</v>
      </c>
      <c r="AG575" s="601">
        <f>Decap_Selection!$E$23</f>
        <v>0.08</v>
      </c>
      <c r="AH575" s="602"/>
      <c r="AI575" s="602"/>
      <c r="AJ575" s="602"/>
    </row>
    <row r="576" spans="1:36" s="22" customFormat="1">
      <c r="A576" s="597">
        <f t="shared" si="8"/>
        <v>43200878.628189623</v>
      </c>
      <c r="B576" s="607">
        <v>2.7143113884179444</v>
      </c>
      <c r="C576" s="606">
        <v>1.0000000000000001E+50</v>
      </c>
      <c r="D576" s="607">
        <v>0.10682790860724119</v>
      </c>
      <c r="E576" s="610">
        <v>1.0000000000000001E+50</v>
      </c>
      <c r="F576" s="611">
        <v>1.0000000000000001E+50</v>
      </c>
      <c r="G576" s="610">
        <v>1.0000000000000001E+50</v>
      </c>
      <c r="H576" s="610">
        <v>1.0000000000000001E+50</v>
      </c>
      <c r="I576" s="610">
        <v>0.16738470599148095</v>
      </c>
      <c r="J576" s="610">
        <v>1.0000000000000001E+50</v>
      </c>
      <c r="K576" s="610">
        <v>1.0000000000000001E+50</v>
      </c>
      <c r="L576" s="611">
        <v>0.18319015869350821</v>
      </c>
      <c r="M576" s="610">
        <v>1.0000000000000001E+50</v>
      </c>
      <c r="N576" s="611">
        <v>1.0000000000000001E+50</v>
      </c>
      <c r="O576" s="610">
        <v>1.0000000000000001E+50</v>
      </c>
      <c r="P576" s="610">
        <v>1.0000000000000001E+50</v>
      </c>
      <c r="Q576" s="610">
        <v>1.0000000000000001E+50</v>
      </c>
      <c r="R576" s="610">
        <v>1.0000000000000001E+50</v>
      </c>
      <c r="S576" s="610">
        <v>1.0000000000000001E+50</v>
      </c>
      <c r="T576" s="610">
        <v>1.0000000000000001E+50</v>
      </c>
      <c r="U576" s="610">
        <v>1.0000000000000001E+50</v>
      </c>
      <c r="V576" s="610">
        <v>0.53012180617041638</v>
      </c>
      <c r="W576" s="610">
        <v>1.0000000000000001E+50</v>
      </c>
      <c r="X576" s="610">
        <v>1.0000000000000001E+50</v>
      </c>
      <c r="Y576" s="610">
        <v>1.0000000000000001E+50</v>
      </c>
      <c r="Z576" s="610">
        <v>1.0000000000000001E+50</v>
      </c>
      <c r="AA576" s="626">
        <v>1.0000000000000001E+50</v>
      </c>
      <c r="AB576" s="610">
        <v>1.4481847117418485</v>
      </c>
      <c r="AC576" s="626">
        <v>4.1020533827480273E-3</v>
      </c>
      <c r="AD576" s="626">
        <v>8.9021369567871098E-4</v>
      </c>
      <c r="AE576" s="620">
        <v>4.3022710368556738E-3</v>
      </c>
      <c r="AF576" s="627">
        <v>4.9342522231963219E-2</v>
      </c>
      <c r="AG576" s="601">
        <f>Decap_Selection!$E$23</f>
        <v>0.08</v>
      </c>
      <c r="AH576" s="602"/>
      <c r="AI576" s="602"/>
      <c r="AJ576" s="602"/>
    </row>
    <row r="577" spans="1:36" s="22" customFormat="1">
      <c r="A577" s="597">
        <f t="shared" si="8"/>
        <v>44064896.200753413</v>
      </c>
      <c r="B577" s="607">
        <v>2.7685976088901909</v>
      </c>
      <c r="C577" s="606">
        <v>1.0000000000000001E+50</v>
      </c>
      <c r="D577" s="607">
        <v>0.1118936238730821</v>
      </c>
      <c r="E577" s="610">
        <v>1.0000000000000001E+50</v>
      </c>
      <c r="F577" s="611">
        <v>1.0000000000000001E+50</v>
      </c>
      <c r="G577" s="610">
        <v>1.0000000000000001E+50</v>
      </c>
      <c r="H577" s="610">
        <v>1.0000000000000001E+50</v>
      </c>
      <c r="I577" s="610">
        <v>0.17141962270012531</v>
      </c>
      <c r="J577" s="610">
        <v>1.0000000000000001E+50</v>
      </c>
      <c r="K577" s="610">
        <v>1.0000000000000001E+50</v>
      </c>
      <c r="L577" s="611">
        <v>0.18691903668317691</v>
      </c>
      <c r="M577" s="610">
        <v>1.0000000000000001E+50</v>
      </c>
      <c r="N577" s="611">
        <v>1.0000000000000001E+50</v>
      </c>
      <c r="O577" s="610">
        <v>1.0000000000000001E+50</v>
      </c>
      <c r="P577" s="610">
        <v>1.0000000000000001E+50</v>
      </c>
      <c r="Q577" s="610">
        <v>1.0000000000000001E+50</v>
      </c>
      <c r="R577" s="610">
        <v>1.0000000000000001E+50</v>
      </c>
      <c r="S577" s="610">
        <v>1.0000000000000001E+50</v>
      </c>
      <c r="T577" s="610">
        <v>1.0000000000000001E+50</v>
      </c>
      <c r="U577" s="610">
        <v>1.0000000000000001E+50</v>
      </c>
      <c r="V577" s="610">
        <v>0.54069134816209652</v>
      </c>
      <c r="W577" s="610">
        <v>1.0000000000000001E+50</v>
      </c>
      <c r="X577" s="610">
        <v>1.0000000000000001E+50</v>
      </c>
      <c r="Y577" s="610">
        <v>1.0000000000000001E+50</v>
      </c>
      <c r="Z577" s="610">
        <v>1.0000000000000001E+50</v>
      </c>
      <c r="AA577" s="626">
        <v>1.0000000000000001E+50</v>
      </c>
      <c r="AB577" s="610">
        <v>1.419789026160801</v>
      </c>
      <c r="AC577" s="626">
        <v>4.1828873245514367E-3</v>
      </c>
      <c r="AD577" s="626">
        <v>8.9021369567871098E-4</v>
      </c>
      <c r="AE577" s="620">
        <v>4.3794109751821349E-3</v>
      </c>
      <c r="AF577" s="627">
        <v>5.0901243865471422E-2</v>
      </c>
      <c r="AG577" s="601">
        <f>Decap_Selection!$E$23</f>
        <v>0.08</v>
      </c>
      <c r="AH577" s="602"/>
      <c r="AI577" s="602"/>
      <c r="AJ577" s="602"/>
    </row>
    <row r="578" spans="1:36" s="22" customFormat="1">
      <c r="A578" s="597">
        <f t="shared" si="8"/>
        <v>44946194.124768481</v>
      </c>
      <c r="B578" s="607">
        <v>2.8239695539149423</v>
      </c>
      <c r="C578" s="606">
        <v>1.0000000000000001E+50</v>
      </c>
      <c r="D578" s="607">
        <v>0.11702348751574697</v>
      </c>
      <c r="E578" s="610">
        <v>1.0000000000000001E+50</v>
      </c>
      <c r="F578" s="611">
        <v>1.0000000000000001E+50</v>
      </c>
      <c r="G578" s="610">
        <v>1.0000000000000001E+50</v>
      </c>
      <c r="H578" s="610">
        <v>1.0000000000000001E+50</v>
      </c>
      <c r="I578" s="610">
        <v>0.17552209831365281</v>
      </c>
      <c r="J578" s="610">
        <v>1.0000000000000001E+50</v>
      </c>
      <c r="K578" s="610">
        <v>1.0000000000000001E+50</v>
      </c>
      <c r="L578" s="611">
        <v>0.19072122185281987</v>
      </c>
      <c r="M578" s="610">
        <v>1.0000000000000001E+50</v>
      </c>
      <c r="N578" s="611">
        <v>1.0000000000000001E+50</v>
      </c>
      <c r="O578" s="610">
        <v>1.0000000000000001E+50</v>
      </c>
      <c r="P578" s="610">
        <v>1.0000000000000001E+50</v>
      </c>
      <c r="Q578" s="610">
        <v>1.0000000000000001E+50</v>
      </c>
      <c r="R578" s="610">
        <v>1.0000000000000001E+50</v>
      </c>
      <c r="S578" s="610">
        <v>1.0000000000000001E+50</v>
      </c>
      <c r="T578" s="610">
        <v>1.0000000000000001E+50</v>
      </c>
      <c r="U578" s="610">
        <v>1.0000000000000001E+50</v>
      </c>
      <c r="V578" s="610">
        <v>0.55147292405356452</v>
      </c>
      <c r="W578" s="610">
        <v>1.0000000000000001E+50</v>
      </c>
      <c r="X578" s="610">
        <v>1.0000000000000001E+50</v>
      </c>
      <c r="Y578" s="610">
        <v>1.0000000000000001E+50</v>
      </c>
      <c r="Z578" s="610">
        <v>1.0000000000000001E+50</v>
      </c>
      <c r="AA578" s="626">
        <v>1.0000000000000001E+50</v>
      </c>
      <c r="AB578" s="610">
        <v>1.3919501205900064</v>
      </c>
      <c r="AC578" s="626">
        <v>4.2653612793334119E-3</v>
      </c>
      <c r="AD578" s="626">
        <v>8.9021369567871098E-4</v>
      </c>
      <c r="AE578" s="620">
        <v>4.458250886041455E-3</v>
      </c>
      <c r="AF578" s="627">
        <v>5.2481551673979145E-2</v>
      </c>
      <c r="AG578" s="601">
        <f>Decap_Selection!$E$23</f>
        <v>0.08</v>
      </c>
      <c r="AH578" s="602"/>
      <c r="AI578" s="602"/>
      <c r="AJ578" s="602"/>
    </row>
    <row r="579" spans="1:36" s="22" customFormat="1">
      <c r="A579" s="597">
        <f>$A$35*A578</f>
        <v>45845118.007263854</v>
      </c>
      <c r="B579" s="607">
        <v>2.8804489379804452</v>
      </c>
      <c r="C579" s="606">
        <v>1.0000000000000001E+50</v>
      </c>
      <c r="D579" s="607">
        <v>0.12221695872169551</v>
      </c>
      <c r="E579" s="610">
        <v>1.0000000000000001E+50</v>
      </c>
      <c r="F579" s="611">
        <v>1.0000000000000001E+50</v>
      </c>
      <c r="G579" s="610">
        <v>1.0000000000000001E+50</v>
      </c>
      <c r="H579" s="610">
        <v>1.0000000000000001E+50</v>
      </c>
      <c r="I579" s="610">
        <v>0.17969371866264633</v>
      </c>
      <c r="J579" s="610">
        <v>1.0000000000000001E+50</v>
      </c>
      <c r="K579" s="610">
        <v>1.0000000000000001E+50</v>
      </c>
      <c r="L579" s="611">
        <v>0.19459820492733079</v>
      </c>
      <c r="M579" s="610">
        <v>1.0000000000000001E+50</v>
      </c>
      <c r="N579" s="611">
        <v>1.0000000000000001E+50</v>
      </c>
      <c r="O579" s="610">
        <v>1.0000000000000001E+50</v>
      </c>
      <c r="P579" s="610">
        <v>1.0000000000000001E+50</v>
      </c>
      <c r="Q579" s="610">
        <v>1.0000000000000001E+50</v>
      </c>
      <c r="R579" s="610">
        <v>1.0000000000000001E+50</v>
      </c>
      <c r="S579" s="610">
        <v>1.0000000000000001E+50</v>
      </c>
      <c r="T579" s="610">
        <v>1.0000000000000001E+50</v>
      </c>
      <c r="U579" s="610">
        <v>1.0000000000000001E+50</v>
      </c>
      <c r="V579" s="610">
        <v>0.56247076202439517</v>
      </c>
      <c r="W579" s="610">
        <v>1.0000000000000001E+50</v>
      </c>
      <c r="X579" s="610">
        <v>1.0000000000000001E+50</v>
      </c>
      <c r="Y579" s="610">
        <v>1.0000000000000001E+50</v>
      </c>
      <c r="Z579" s="610">
        <v>1.0000000000000001E+50</v>
      </c>
      <c r="AA579" s="626">
        <v>1.0000000000000001E+50</v>
      </c>
      <c r="AB579" s="610">
        <v>1.364657077811593</v>
      </c>
      <c r="AC579" s="626">
        <v>4.3495076088798284E-3</v>
      </c>
      <c r="AD579" s="626">
        <v>8.9021369567871098E-4</v>
      </c>
      <c r="AE579" s="620">
        <v>4.5388225961537848E-3</v>
      </c>
      <c r="AF579" s="627">
        <v>5.4084685074245936E-2</v>
      </c>
      <c r="AG579" s="601">
        <f>Decap_Selection!$E$23</f>
        <v>0.08</v>
      </c>
      <c r="AH579" s="602"/>
      <c r="AI579" s="602"/>
      <c r="AJ579" s="602"/>
    </row>
    <row r="580" spans="1:36" s="22" customFormat="1">
      <c r="A580" s="597">
        <f t="shared" ref="A580:A643" si="9">$A$35*A579</f>
        <v>46762020.367409132</v>
      </c>
      <c r="B580" s="607">
        <v>2.938057909864765</v>
      </c>
      <c r="C580" s="606">
        <v>1.0000000000000001E+50</v>
      </c>
      <c r="D580" s="607">
        <v>0.12747390855539611</v>
      </c>
      <c r="E580" s="610">
        <v>1.0000000000000001E+50</v>
      </c>
      <c r="F580" s="611">
        <v>1.0000000000000001E+50</v>
      </c>
      <c r="G580" s="610">
        <v>1.0000000000000001E+50</v>
      </c>
      <c r="H580" s="610">
        <v>1.0000000000000001E+50</v>
      </c>
      <c r="I580" s="610">
        <v>0.18393609840890762</v>
      </c>
      <c r="J580" s="610">
        <v>1.0000000000000001E+50</v>
      </c>
      <c r="K580" s="610">
        <v>1.0000000000000001E+50</v>
      </c>
      <c r="L580" s="611">
        <v>0.1985515059835449</v>
      </c>
      <c r="M580" s="610">
        <v>1.0000000000000001E+50</v>
      </c>
      <c r="N580" s="611">
        <v>1.0000000000000001E+50</v>
      </c>
      <c r="O580" s="610">
        <v>1.0000000000000001E+50</v>
      </c>
      <c r="P580" s="610">
        <v>1.0000000000000001E+50</v>
      </c>
      <c r="Q580" s="610">
        <v>1.0000000000000001E+50</v>
      </c>
      <c r="R580" s="610">
        <v>1.0000000000000001E+50</v>
      </c>
      <c r="S580" s="610">
        <v>1.0000000000000001E+50</v>
      </c>
      <c r="T580" s="610">
        <v>1.0000000000000001E+50</v>
      </c>
      <c r="U580" s="610">
        <v>1.0000000000000001E+50</v>
      </c>
      <c r="V580" s="610">
        <v>0.5736891750564721</v>
      </c>
      <c r="W580" s="610">
        <v>1.0000000000000001E+50</v>
      </c>
      <c r="X580" s="610">
        <v>1.0000000000000001E+50</v>
      </c>
      <c r="Y580" s="610">
        <v>1.0000000000000001E+50</v>
      </c>
      <c r="Z580" s="610">
        <v>1.0000000000000001E+50</v>
      </c>
      <c r="AA580" s="626">
        <v>1.0000000000000001E+50</v>
      </c>
      <c r="AB580" s="610">
        <v>1.33789919467153</v>
      </c>
      <c r="AC580" s="626">
        <v>4.4353593297350273E-3</v>
      </c>
      <c r="AD580" s="626">
        <v>8.9021369567871098E-4</v>
      </c>
      <c r="AE580" s="620">
        <v>4.6211585672340013E-3</v>
      </c>
      <c r="AF580" s="627">
        <v>5.5711987551753106E-2</v>
      </c>
      <c r="AG580" s="601">
        <f>Decap_Selection!$E$23</f>
        <v>0.08</v>
      </c>
      <c r="AH580" s="602"/>
      <c r="AI580" s="602"/>
      <c r="AJ580" s="602"/>
    </row>
    <row r="581" spans="1:36" s="22" customFormat="1">
      <c r="A581" s="597">
        <f t="shared" si="9"/>
        <v>47697260.774757318</v>
      </c>
      <c r="B581" s="607">
        <v>2.9968190613215797</v>
      </c>
      <c r="C581" s="606">
        <v>1.0000000000000001E+50</v>
      </c>
      <c r="D581" s="607">
        <v>0.13279455155096892</v>
      </c>
      <c r="E581" s="610">
        <v>1.0000000000000001E+50</v>
      </c>
      <c r="F581" s="611">
        <v>1.0000000000000001E+50</v>
      </c>
      <c r="G581" s="610">
        <v>1.0000000000000001E+50</v>
      </c>
      <c r="H581" s="610">
        <v>1.0000000000000001E+50</v>
      </c>
      <c r="I581" s="610">
        <v>0.18825088153605332</v>
      </c>
      <c r="J581" s="610">
        <v>1.0000000000000001E+50</v>
      </c>
      <c r="K581" s="610">
        <v>1.0000000000000001E+50</v>
      </c>
      <c r="L581" s="611">
        <v>0.20258267504517855</v>
      </c>
      <c r="M581" s="610">
        <v>1.0000000000000001E+50</v>
      </c>
      <c r="N581" s="611">
        <v>1.0000000000000001E+50</v>
      </c>
      <c r="O581" s="610">
        <v>1.0000000000000001E+50</v>
      </c>
      <c r="P581" s="610">
        <v>1.0000000000000001E+50</v>
      </c>
      <c r="Q581" s="610">
        <v>1.0000000000000001E+50</v>
      </c>
      <c r="R581" s="610">
        <v>1.0000000000000001E+50</v>
      </c>
      <c r="S581" s="610">
        <v>1.0000000000000001E+50</v>
      </c>
      <c r="T581" s="610">
        <v>1.0000000000000001E+50</v>
      </c>
      <c r="U581" s="610">
        <v>1.0000000000000001E+50</v>
      </c>
      <c r="V581" s="610">
        <v>0.58513256262571722</v>
      </c>
      <c r="W581" s="610">
        <v>1.0000000000000001E+50</v>
      </c>
      <c r="X581" s="610">
        <v>1.0000000000000001E+50</v>
      </c>
      <c r="Y581" s="610">
        <v>1.0000000000000001E+50</v>
      </c>
      <c r="Z581" s="610">
        <v>1.0000000000000001E+50</v>
      </c>
      <c r="AA581" s="626">
        <v>1.0000000000000001E+50</v>
      </c>
      <c r="AB581" s="610">
        <v>1.3116659778823114</v>
      </c>
      <c r="AC581" s="626">
        <v>4.522950126209198E-3</v>
      </c>
      <c r="AD581" s="626">
        <v>8.9021369567871098E-4</v>
      </c>
      <c r="AE581" s="620">
        <v>4.705291910586256E-3</v>
      </c>
      <c r="AF581" s="627">
        <v>5.7364887587313569E-2</v>
      </c>
      <c r="AG581" s="601">
        <f>Decap_Selection!$E$23</f>
        <v>0.08</v>
      </c>
      <c r="AH581" s="602"/>
      <c r="AI581" s="602"/>
      <c r="AJ581" s="602"/>
    </row>
    <row r="582" spans="1:36" s="22" customFormat="1">
      <c r="A582" s="597">
        <f t="shared" si="9"/>
        <v>48651205.990252465</v>
      </c>
      <c r="B582" s="607">
        <v>3.056755435939698</v>
      </c>
      <c r="C582" s="606">
        <v>1.0000000000000001E+50</v>
      </c>
      <c r="D582" s="607">
        <v>0.13817939107613969</v>
      </c>
      <c r="E582" s="610">
        <v>1.0000000000000001E+50</v>
      </c>
      <c r="F582" s="611">
        <v>1.0000000000000001E+50</v>
      </c>
      <c r="G582" s="610">
        <v>1.0000000000000001E+50</v>
      </c>
      <c r="H582" s="610">
        <v>1.0000000000000001E+50</v>
      </c>
      <c r="I582" s="610">
        <v>0.19263974186496746</v>
      </c>
      <c r="J582" s="610">
        <v>1.0000000000000001E+50</v>
      </c>
      <c r="K582" s="610">
        <v>1.0000000000000001E+50</v>
      </c>
      <c r="L582" s="611">
        <v>0.20669329268958458</v>
      </c>
      <c r="M582" s="610">
        <v>1.0000000000000001E+50</v>
      </c>
      <c r="N582" s="611">
        <v>1.0000000000000001E+50</v>
      </c>
      <c r="O582" s="610">
        <v>1.0000000000000001E+50</v>
      </c>
      <c r="P582" s="610">
        <v>1.0000000000000001E+50</v>
      </c>
      <c r="Q582" s="610">
        <v>1.0000000000000001E+50</v>
      </c>
      <c r="R582" s="610">
        <v>1.0000000000000001E+50</v>
      </c>
      <c r="S582" s="610">
        <v>1.0000000000000001E+50</v>
      </c>
      <c r="T582" s="610">
        <v>1.0000000000000001E+50</v>
      </c>
      <c r="U582" s="610">
        <v>1.0000000000000001E+50</v>
      </c>
      <c r="V582" s="610">
        <v>0.59680541242771845</v>
      </c>
      <c r="W582" s="610">
        <v>1.0000000000000001E+50</v>
      </c>
      <c r="X582" s="610">
        <v>1.0000000000000001E+50</v>
      </c>
      <c r="Y582" s="610">
        <v>1.0000000000000001E+50</v>
      </c>
      <c r="Z582" s="610">
        <v>1.0000000000000001E+50</v>
      </c>
      <c r="AA582" s="626">
        <v>1.0000000000000001E+50</v>
      </c>
      <c r="AB582" s="610">
        <v>1.2859471399079401</v>
      </c>
      <c r="AC582" s="626">
        <v>4.6123143636444064E-3</v>
      </c>
      <c r="AD582" s="626">
        <v>8.9021369567871098E-4</v>
      </c>
      <c r="AE582" s="620">
        <v>4.7912564018984796E-3</v>
      </c>
      <c r="AF582" s="627">
        <v>5.9044886129039478E-2</v>
      </c>
      <c r="AG582" s="601">
        <f>Decap_Selection!$E$23</f>
        <v>0.08</v>
      </c>
      <c r="AH582" s="602"/>
      <c r="AI582" s="602"/>
      <c r="AJ582" s="602"/>
    </row>
    <row r="583" spans="1:36" s="22" customFormat="1">
      <c r="A583" s="597">
        <f t="shared" si="9"/>
        <v>49624230.110057518</v>
      </c>
      <c r="B583" s="607">
        <v>3.1178905381797524</v>
      </c>
      <c r="C583" s="606">
        <v>1.0000000000000001E+50</v>
      </c>
      <c r="D583" s="607">
        <v>0.14362917545213244</v>
      </c>
      <c r="E583" s="610">
        <v>1.0000000000000001E+50</v>
      </c>
      <c r="F583" s="611">
        <v>1.0000000000000001E+50</v>
      </c>
      <c r="G583" s="610">
        <v>1.0000000000000001E+50</v>
      </c>
      <c r="H583" s="610">
        <v>1.0000000000000001E+50</v>
      </c>
      <c r="I583" s="610">
        <v>0.19710438359290511</v>
      </c>
      <c r="J583" s="610">
        <v>1.0000000000000001E+50</v>
      </c>
      <c r="K583" s="610">
        <v>1.0000000000000001E+50</v>
      </c>
      <c r="L583" s="611">
        <v>0.2108849706665572</v>
      </c>
      <c r="M583" s="610">
        <v>1.0000000000000001E+50</v>
      </c>
      <c r="N583" s="611">
        <v>1.0000000000000001E+50</v>
      </c>
      <c r="O583" s="610">
        <v>1.0000000000000001E+50</v>
      </c>
      <c r="P583" s="610">
        <v>1.0000000000000001E+50</v>
      </c>
      <c r="Q583" s="610">
        <v>1.0000000000000001E+50</v>
      </c>
      <c r="R583" s="610">
        <v>1.0000000000000001E+50</v>
      </c>
      <c r="S583" s="610">
        <v>1.0000000000000001E+50</v>
      </c>
      <c r="T583" s="610">
        <v>1.0000000000000001E+50</v>
      </c>
      <c r="U583" s="610">
        <v>1.0000000000000001E+50</v>
      </c>
      <c r="V583" s="610">
        <v>0.60871230213793293</v>
      </c>
      <c r="W583" s="610">
        <v>1.0000000000000001E+50</v>
      </c>
      <c r="X583" s="610">
        <v>1.0000000000000001E+50</v>
      </c>
      <c r="Y583" s="610">
        <v>1.0000000000000001E+50</v>
      </c>
      <c r="Z583" s="610">
        <v>1.0000000000000001E+50</v>
      </c>
      <c r="AA583" s="626">
        <v>1.0000000000000001E+50</v>
      </c>
      <c r="AB583" s="610">
        <v>1.2607325949296024</v>
      </c>
      <c r="AC583" s="626">
        <v>4.7034871019446161E-3</v>
      </c>
      <c r="AD583" s="626">
        <v>8.9021369567871098E-4</v>
      </c>
      <c r="AE583" s="620">
        <v>4.8790864962421007E-3</v>
      </c>
      <c r="AF583" s="627">
        <v>6.0753548900557064E-2</v>
      </c>
      <c r="AG583" s="601">
        <f>Decap_Selection!$E$23</f>
        <v>0.08</v>
      </c>
      <c r="AH583" s="602"/>
      <c r="AI583" s="602"/>
      <c r="AJ583" s="602"/>
    </row>
    <row r="584" spans="1:36" s="22" customFormat="1">
      <c r="A584" s="597">
        <f t="shared" si="9"/>
        <v>50616714.712258667</v>
      </c>
      <c r="B584" s="607">
        <v>3.1802483425916428</v>
      </c>
      <c r="C584" s="606">
        <v>1.0000000000000001E+50</v>
      </c>
      <c r="D584" s="607">
        <v>0.14914486252671344</v>
      </c>
      <c r="E584" s="610">
        <v>1.0000000000000001E+50</v>
      </c>
      <c r="F584" s="611">
        <v>1.0000000000000001E+50</v>
      </c>
      <c r="G584" s="610">
        <v>1.0000000000000001E+50</v>
      </c>
      <c r="H584" s="610">
        <v>1.0000000000000001E+50</v>
      </c>
      <c r="I584" s="610">
        <v>0.20164654185521397</v>
      </c>
      <c r="J584" s="610">
        <v>1.0000000000000001E+50</v>
      </c>
      <c r="K584" s="610">
        <v>1.0000000000000001E+50</v>
      </c>
      <c r="L584" s="611">
        <v>0.21515935252942445</v>
      </c>
      <c r="M584" s="610">
        <v>1.0000000000000001E+50</v>
      </c>
      <c r="N584" s="611">
        <v>1.0000000000000001E+50</v>
      </c>
      <c r="O584" s="610">
        <v>1.0000000000000001E+50</v>
      </c>
      <c r="P584" s="610">
        <v>1.0000000000000001E+50</v>
      </c>
      <c r="Q584" s="610">
        <v>1.0000000000000001E+50</v>
      </c>
      <c r="R584" s="610">
        <v>1.0000000000000001E+50</v>
      </c>
      <c r="S584" s="610">
        <v>1.0000000000000001E+50</v>
      </c>
      <c r="T584" s="610">
        <v>1.0000000000000001E+50</v>
      </c>
      <c r="U584" s="610">
        <v>1.0000000000000001E+50</v>
      </c>
      <c r="V584" s="610">
        <v>0.62085790120715911</v>
      </c>
      <c r="W584" s="610">
        <v>1.0000000000000001E+50</v>
      </c>
      <c r="X584" s="610">
        <v>1.0000000000000001E+50</v>
      </c>
      <c r="Y584" s="610">
        <v>1.0000000000000001E+50</v>
      </c>
      <c r="Z584" s="610">
        <v>1.0000000000000001E+50</v>
      </c>
      <c r="AA584" s="626">
        <v>1.0000000000000001E+50</v>
      </c>
      <c r="AB584" s="610">
        <v>1.2360124548904441</v>
      </c>
      <c r="AC584" s="626">
        <v>4.7965041093751808E-3</v>
      </c>
      <c r="AD584" s="626">
        <v>8.9021369567871098E-4</v>
      </c>
      <c r="AE584" s="620">
        <v>4.9688173432825703E-3</v>
      </c>
      <c r="AF584" s="627">
        <v>6.2492502320094998E-2</v>
      </c>
      <c r="AG584" s="601">
        <f>Decap_Selection!$E$23</f>
        <v>0.08</v>
      </c>
      <c r="AH584" s="602"/>
      <c r="AI584" s="602"/>
      <c r="AJ584" s="602"/>
    </row>
    <row r="585" spans="1:36" s="22" customFormat="1">
      <c r="A585" s="597">
        <f t="shared" si="9"/>
        <v>51629049.006503843</v>
      </c>
      <c r="B585" s="607">
        <v>3.2438533032163135</v>
      </c>
      <c r="C585" s="606">
        <v>1.0000000000000001E+50</v>
      </c>
      <c r="D585" s="607">
        <v>0.15472759093218405</v>
      </c>
      <c r="E585" s="610">
        <v>1.0000000000000001E+50</v>
      </c>
      <c r="F585" s="611">
        <v>1.0000000000000001E+50</v>
      </c>
      <c r="G585" s="610">
        <v>1.0000000000000001E+50</v>
      </c>
      <c r="H585" s="610">
        <v>1.0000000000000001E+50</v>
      </c>
      <c r="I585" s="610">
        <v>0.20626798330879434</v>
      </c>
      <c r="J585" s="610">
        <v>1.0000000000000001E+50</v>
      </c>
      <c r="K585" s="610">
        <v>1.0000000000000001E+50</v>
      </c>
      <c r="L585" s="611">
        <v>0.21951811427867157</v>
      </c>
      <c r="M585" s="610">
        <v>1.0000000000000001E+50</v>
      </c>
      <c r="N585" s="611">
        <v>1.0000000000000001E+50</v>
      </c>
      <c r="O585" s="610">
        <v>1.0000000000000001E+50</v>
      </c>
      <c r="P585" s="610">
        <v>1.0000000000000001E+50</v>
      </c>
      <c r="Q585" s="610">
        <v>1.0000000000000001E+50</v>
      </c>
      <c r="R585" s="610">
        <v>1.0000000000000001E+50</v>
      </c>
      <c r="S585" s="610">
        <v>1.0000000000000001E+50</v>
      </c>
      <c r="T585" s="610">
        <v>1.0000000000000001E+50</v>
      </c>
      <c r="U585" s="610">
        <v>1.0000000000000001E+50</v>
      </c>
      <c r="V585" s="610">
        <v>0.6332469726929808</v>
      </c>
      <c r="W585" s="610">
        <v>1.0000000000000001E+50</v>
      </c>
      <c r="X585" s="610">
        <v>1.0000000000000001E+50</v>
      </c>
      <c r="Y585" s="610">
        <v>1.0000000000000001E+50</v>
      </c>
      <c r="Z585" s="610">
        <v>1.0000000000000001E+50</v>
      </c>
      <c r="AA585" s="626">
        <v>1.0000000000000001E+50</v>
      </c>
      <c r="AB585" s="610">
        <v>1.2117770256178999</v>
      </c>
      <c r="AC585" s="626">
        <v>4.8914018766373739E-3</v>
      </c>
      <c r="AD585" s="626">
        <v>8.9021369567871098E-4</v>
      </c>
      <c r="AE585" s="620">
        <v>5.0604848027065831E-3</v>
      </c>
      <c r="AF585" s="627">
        <v>6.4263432151507996E-2</v>
      </c>
      <c r="AG585" s="601">
        <f>Decap_Selection!$E$23</f>
        <v>0.08</v>
      </c>
      <c r="AH585" s="602"/>
      <c r="AI585" s="602"/>
      <c r="AJ585" s="602"/>
    </row>
    <row r="586" spans="1:36" s="22" customFormat="1">
      <c r="A586" s="597">
        <f t="shared" si="9"/>
        <v>52661629.986633919</v>
      </c>
      <c r="B586" s="607">
        <v>3.3087303631755787</v>
      </c>
      <c r="C586" s="606">
        <v>1.0000000000000001E+50</v>
      </c>
      <c r="D586" s="607">
        <v>0.16037865666254944</v>
      </c>
      <c r="E586" s="610">
        <v>1.0000000000000001E+50</v>
      </c>
      <c r="F586" s="611">
        <v>1.0000000000000001E+50</v>
      </c>
      <c r="G586" s="610">
        <v>1.0000000000000001E+50</v>
      </c>
      <c r="H586" s="610">
        <v>1.0000000000000001E+50</v>
      </c>
      <c r="I586" s="610">
        <v>0.21097050673655424</v>
      </c>
      <c r="J586" s="610">
        <v>1.0000000000000001E+50</v>
      </c>
      <c r="K586" s="610">
        <v>1.0000000000000001E+50</v>
      </c>
      <c r="L586" s="611">
        <v>0.22396296501834476</v>
      </c>
      <c r="M586" s="610">
        <v>1.0000000000000001E+50</v>
      </c>
      <c r="N586" s="611">
        <v>1.0000000000000001E+50</v>
      </c>
      <c r="O586" s="610">
        <v>1.0000000000000001E+50</v>
      </c>
      <c r="P586" s="610">
        <v>1.0000000000000001E+50</v>
      </c>
      <c r="Q586" s="610">
        <v>1.0000000000000001E+50</v>
      </c>
      <c r="R586" s="610">
        <v>1.0000000000000001E+50</v>
      </c>
      <c r="S586" s="610">
        <v>1.0000000000000001E+50</v>
      </c>
      <c r="T586" s="610">
        <v>1.0000000000000001E+50</v>
      </c>
      <c r="U586" s="610">
        <v>1.0000000000000001E+50</v>
      </c>
      <c r="V586" s="610">
        <v>0.64588437512790442</v>
      </c>
      <c r="W586" s="610">
        <v>1.0000000000000001E+50</v>
      </c>
      <c r="X586" s="610">
        <v>1.0000000000000001E+50</v>
      </c>
      <c r="Y586" s="610">
        <v>1.0000000000000001E+50</v>
      </c>
      <c r="Z586" s="610">
        <v>1.0000000000000001E+50</v>
      </c>
      <c r="AA586" s="626">
        <v>1.0000000000000001E+50</v>
      </c>
      <c r="AB586" s="610">
        <v>1.1880168030220588</v>
      </c>
      <c r="AC586" s="626">
        <v>4.9882176312236017E-3</v>
      </c>
      <c r="AD586" s="626">
        <v>8.9021369567871098E-4</v>
      </c>
      <c r="AE586" s="620">
        <v>5.1541254598721845E-3</v>
      </c>
      <c r="AF586" s="627">
        <v>6.606808425794862E-2</v>
      </c>
      <c r="AG586" s="601">
        <f>Decap_Selection!$E$23</f>
        <v>0.08</v>
      </c>
      <c r="AH586" s="602"/>
      <c r="AI586" s="602"/>
      <c r="AJ586" s="602"/>
    </row>
    <row r="587" spans="1:36" s="22" customFormat="1">
      <c r="A587" s="597">
        <f t="shared" si="9"/>
        <v>53714862.586366601</v>
      </c>
      <c r="B587" s="607">
        <v>3.3749049644537368</v>
      </c>
      <c r="C587" s="606">
        <v>1.0000000000000001E+50</v>
      </c>
      <c r="D587" s="607">
        <v>0.16609949390863157</v>
      </c>
      <c r="E587" s="610">
        <v>1.0000000000000001E+50</v>
      </c>
      <c r="F587" s="611">
        <v>1.0000000000000001E+50</v>
      </c>
      <c r="G587" s="610">
        <v>1.0000000000000001E+50</v>
      </c>
      <c r="H587" s="610">
        <v>1.0000000000000001E+50</v>
      </c>
      <c r="I587" s="610">
        <v>0.21575594367223266</v>
      </c>
      <c r="J587" s="610">
        <v>1.0000000000000001E+50</v>
      </c>
      <c r="K587" s="610">
        <v>1.0000000000000001E+50</v>
      </c>
      <c r="L587" s="611">
        <v>0.22849564762548782</v>
      </c>
      <c r="M587" s="610">
        <v>1.0000000000000001E+50</v>
      </c>
      <c r="N587" s="611">
        <v>1.0000000000000001E+50</v>
      </c>
      <c r="O587" s="610">
        <v>1.0000000000000001E+50</v>
      </c>
      <c r="P587" s="610">
        <v>1.0000000000000001E+50</v>
      </c>
      <c r="Q587" s="610">
        <v>1.0000000000000001E+50</v>
      </c>
      <c r="R587" s="610">
        <v>1.0000000000000001E+50</v>
      </c>
      <c r="S587" s="610">
        <v>1.0000000000000001E+50</v>
      </c>
      <c r="T587" s="610">
        <v>1.0000000000000001E+50</v>
      </c>
      <c r="U587" s="610">
        <v>1.0000000000000001E+50</v>
      </c>
      <c r="V587" s="610">
        <v>0.65877506442492106</v>
      </c>
      <c r="W587" s="610">
        <v>1.0000000000000001E+50</v>
      </c>
      <c r="X587" s="610">
        <v>1.0000000000000001E+50</v>
      </c>
      <c r="Y587" s="610">
        <v>1.0000000000000001E+50</v>
      </c>
      <c r="Z587" s="610">
        <v>1.0000000000000001E+50</v>
      </c>
      <c r="AA587" s="626">
        <v>1.0000000000000001E+50</v>
      </c>
      <c r="AB587" s="610">
        <v>1.1647224693685674</v>
      </c>
      <c r="AC587" s="626">
        <v>5.086989352059092E-3</v>
      </c>
      <c r="AD587" s="626">
        <v>8.9021369567871098E-4</v>
      </c>
      <c r="AE587" s="620">
        <v>5.2497766416882193E-3</v>
      </c>
      <c r="AF587" s="627">
        <v>6.790826701006214E-2</v>
      </c>
      <c r="AG587" s="601">
        <f>Decap_Selection!$E$23</f>
        <v>0.08</v>
      </c>
      <c r="AH587" s="602"/>
      <c r="AI587" s="602"/>
      <c r="AJ587" s="602"/>
    </row>
    <row r="588" spans="1:36" s="22" customFormat="1">
      <c r="A588" s="597">
        <f t="shared" si="9"/>
        <v>54789159.838093936</v>
      </c>
      <c r="B588" s="607">
        <v>3.4424030578748184</v>
      </c>
      <c r="C588" s="606">
        <v>1.0000000000000001E+50</v>
      </c>
      <c r="D588" s="607">
        <v>0.1718916593216524</v>
      </c>
      <c r="E588" s="610">
        <v>1.0000000000000001E+50</v>
      </c>
      <c r="F588" s="611">
        <v>1.0000000000000001E+50</v>
      </c>
      <c r="G588" s="610">
        <v>1.0000000000000001E+50</v>
      </c>
      <c r="H588" s="610">
        <v>1.0000000000000001E+50</v>
      </c>
      <c r="I588" s="610">
        <v>0.22062615904506919</v>
      </c>
      <c r="J588" s="610">
        <v>1.0000000000000001E+50</v>
      </c>
      <c r="K588" s="610">
        <v>1.0000000000000001E+50</v>
      </c>
      <c r="L588" s="611">
        <v>0.23311793943287282</v>
      </c>
      <c r="M588" s="610">
        <v>1.0000000000000001E+50</v>
      </c>
      <c r="N588" s="611">
        <v>1.0000000000000001E+50</v>
      </c>
      <c r="O588" s="610">
        <v>1.0000000000000001E+50</v>
      </c>
      <c r="P588" s="610">
        <v>1.0000000000000001E+50</v>
      </c>
      <c r="Q588" s="610">
        <v>1.0000000000000001E+50</v>
      </c>
      <c r="R588" s="610">
        <v>1.0000000000000001E+50</v>
      </c>
      <c r="S588" s="610">
        <v>1.0000000000000001E+50</v>
      </c>
      <c r="T588" s="610">
        <v>1.0000000000000001E+50</v>
      </c>
      <c r="U588" s="610">
        <v>1.0000000000000001E+50</v>
      </c>
      <c r="V588" s="610">
        <v>0.67192409582124213</v>
      </c>
      <c r="W588" s="610">
        <v>1.0000000000000001E+50</v>
      </c>
      <c r="X588" s="610">
        <v>1.0000000000000001E+50</v>
      </c>
      <c r="Y588" s="610">
        <v>1.0000000000000001E+50</v>
      </c>
      <c r="Z588" s="610">
        <v>1.0000000000000001E+50</v>
      </c>
      <c r="AA588" s="626">
        <v>1.0000000000000001E+50</v>
      </c>
      <c r="AB588" s="610">
        <v>1.1418848896246214</v>
      </c>
      <c r="AC588" s="626">
        <v>5.1877557844359126E-3</v>
      </c>
      <c r="AD588" s="626">
        <v>8.9021369567871098E-4</v>
      </c>
      <c r="AE588" s="620">
        <v>5.3474764327298288E-3</v>
      </c>
      <c r="AF588" s="627">
        <v>6.9785855033108676E-2</v>
      </c>
      <c r="AG588" s="601">
        <f>Decap_Selection!$E$23</f>
        <v>0.08</v>
      </c>
      <c r="AH588" s="602"/>
      <c r="AI588" s="602"/>
      <c r="AJ588" s="602"/>
    </row>
    <row r="589" spans="1:36" s="22" customFormat="1">
      <c r="A589" s="597">
        <f t="shared" si="9"/>
        <v>55884943.034855813</v>
      </c>
      <c r="B589" s="607">
        <v>3.5112511132793789</v>
      </c>
      <c r="C589" s="606">
        <v>1.0000000000000001E+50</v>
      </c>
      <c r="D589" s="607">
        <v>0.17775681905317517</v>
      </c>
      <c r="E589" s="610">
        <v>1.0000000000000001E+50</v>
      </c>
      <c r="F589" s="611">
        <v>1.0000000000000001E+50</v>
      </c>
      <c r="G589" s="610">
        <v>1.0000000000000001E+50</v>
      </c>
      <c r="H589" s="610">
        <v>1.0000000000000001E+50</v>
      </c>
      <c r="I589" s="610">
        <v>0.22558305184389002</v>
      </c>
      <c r="J589" s="610">
        <v>1.0000000000000001E+50</v>
      </c>
      <c r="K589" s="610">
        <v>1.0000000000000001E+50</v>
      </c>
      <c r="L589" s="611">
        <v>0.23783165292528707</v>
      </c>
      <c r="M589" s="610">
        <v>1.0000000000000001E+50</v>
      </c>
      <c r="N589" s="611">
        <v>1.0000000000000001E+50</v>
      </c>
      <c r="O589" s="610">
        <v>1.0000000000000001E+50</v>
      </c>
      <c r="P589" s="610">
        <v>1.0000000000000001E+50</v>
      </c>
      <c r="Q589" s="610">
        <v>1.0000000000000001E+50</v>
      </c>
      <c r="R589" s="610">
        <v>1.0000000000000001E+50</v>
      </c>
      <c r="S589" s="610">
        <v>1.0000000000000001E+50</v>
      </c>
      <c r="T589" s="610">
        <v>1.0000000000000001E+50</v>
      </c>
      <c r="U589" s="610">
        <v>1.0000000000000001E+50</v>
      </c>
      <c r="V589" s="610">
        <v>0.68533662586097377</v>
      </c>
      <c r="W589" s="610">
        <v>1.0000000000000001E+50</v>
      </c>
      <c r="X589" s="610">
        <v>1.0000000000000001E+50</v>
      </c>
      <c r="Y589" s="610">
        <v>1.0000000000000001E+50</v>
      </c>
      <c r="Z589" s="610">
        <v>1.0000000000000001E+50</v>
      </c>
      <c r="AA589" s="626">
        <v>1.0000000000000001E+50</v>
      </c>
      <c r="AB589" s="610">
        <v>1.1194951078765945</v>
      </c>
      <c r="AC589" s="626">
        <v>5.2905564552453059E-3</v>
      </c>
      <c r="AD589" s="626">
        <v>8.9021369567871098E-4</v>
      </c>
      <c r="AE589" s="620">
        <v>5.4472636915969506E-3</v>
      </c>
      <c r="AF589" s="627">
        <v>7.1702794075304346E-2</v>
      </c>
      <c r="AG589" s="601">
        <f>Decap_Selection!$E$23</f>
        <v>0.08</v>
      </c>
      <c r="AH589" s="602"/>
      <c r="AI589" s="602"/>
      <c r="AJ589" s="602"/>
    </row>
    <row r="590" spans="1:36" s="22" customFormat="1">
      <c r="A590" s="597">
        <f t="shared" si="9"/>
        <v>57002641.895552933</v>
      </c>
      <c r="B590" s="607">
        <v>3.5814761299048348</v>
      </c>
      <c r="C590" s="606">
        <v>1.0000000000000001E+50</v>
      </c>
      <c r="D590" s="607">
        <v>0.18369673805581535</v>
      </c>
      <c r="E590" s="610">
        <v>1.0000000000000001E+50</v>
      </c>
      <c r="F590" s="611">
        <v>1.0000000000000001E+50</v>
      </c>
      <c r="G590" s="610">
        <v>1.0000000000000001E+50</v>
      </c>
      <c r="H590" s="610">
        <v>1.0000000000000001E+50</v>
      </c>
      <c r="I590" s="610">
        <v>0.23062855580026351</v>
      </c>
      <c r="J590" s="610">
        <v>1.0000000000000001E+50</v>
      </c>
      <c r="K590" s="610">
        <v>1.0000000000000001E+50</v>
      </c>
      <c r="L590" s="611">
        <v>0.24263863644964928</v>
      </c>
      <c r="M590" s="610">
        <v>1.0000000000000001E+50</v>
      </c>
      <c r="N590" s="611">
        <v>1.0000000000000001E+50</v>
      </c>
      <c r="O590" s="610">
        <v>1.0000000000000001E+50</v>
      </c>
      <c r="P590" s="610">
        <v>1.0000000000000001E+50</v>
      </c>
      <c r="Q590" s="610">
        <v>1.0000000000000001E+50</v>
      </c>
      <c r="R590" s="610">
        <v>1.0000000000000001E+50</v>
      </c>
      <c r="S590" s="610">
        <v>1.0000000000000001E+50</v>
      </c>
      <c r="T590" s="610">
        <v>1.0000000000000001E+50</v>
      </c>
      <c r="U590" s="610">
        <v>1.0000000000000001E+50</v>
      </c>
      <c r="V590" s="610">
        <v>0.69901791441750416</v>
      </c>
      <c r="W590" s="610">
        <v>1.0000000000000001E+50</v>
      </c>
      <c r="X590" s="610">
        <v>1.0000000000000001E+50</v>
      </c>
      <c r="Y590" s="610">
        <v>1.0000000000000001E+50</v>
      </c>
      <c r="Z590" s="610">
        <v>1.0000000000000001E+50</v>
      </c>
      <c r="AA590" s="626">
        <v>1.0000000000000001E+50</v>
      </c>
      <c r="AB590" s="610">
        <v>1.0975443438179178</v>
      </c>
      <c r="AC590" s="626">
        <v>5.3954316885144373E-3</v>
      </c>
      <c r="AD590" s="626">
        <v>8.9021369567871098E-4</v>
      </c>
      <c r="AE590" s="620">
        <v>5.5491780675230098E-3</v>
      </c>
      <c r="AF590" s="627">
        <v>7.3661106852843064E-2</v>
      </c>
      <c r="AG590" s="601">
        <f>Decap_Selection!$E$23</f>
        <v>0.08</v>
      </c>
      <c r="AH590" s="602"/>
      <c r="AI590" s="602"/>
      <c r="AJ590" s="602"/>
    </row>
    <row r="591" spans="1:36" s="22" customFormat="1">
      <c r="A591" s="597">
        <f t="shared" si="9"/>
        <v>58142694.733463995</v>
      </c>
      <c r="B591" s="607">
        <v>3.6531056469733887</v>
      </c>
      <c r="C591" s="606">
        <v>1.0000000000000001E+50</v>
      </c>
      <c r="D591" s="607">
        <v>0.1897132712348088</v>
      </c>
      <c r="E591" s="610">
        <v>1.0000000000000001E+50</v>
      </c>
      <c r="F591" s="611">
        <v>1.0000000000000001E+50</v>
      </c>
      <c r="G591" s="610">
        <v>1.0000000000000001E+50</v>
      </c>
      <c r="H591" s="610">
        <v>1.0000000000000001E+50</v>
      </c>
      <c r="I591" s="610">
        <v>0.23576464009044834</v>
      </c>
      <c r="J591" s="610">
        <v>1.0000000000000001E+50</v>
      </c>
      <c r="K591" s="610">
        <v>1.0000000000000001E+50</v>
      </c>
      <c r="L591" s="611">
        <v>0.24754077493922863</v>
      </c>
      <c r="M591" s="610">
        <v>1.0000000000000001E+50</v>
      </c>
      <c r="N591" s="611">
        <v>1.0000000000000001E+50</v>
      </c>
      <c r="O591" s="610">
        <v>1.0000000000000001E+50</v>
      </c>
      <c r="P591" s="610">
        <v>1.0000000000000001E+50</v>
      </c>
      <c r="Q591" s="610">
        <v>1.0000000000000001E+50</v>
      </c>
      <c r="R591" s="610">
        <v>1.0000000000000001E+50</v>
      </c>
      <c r="S591" s="610">
        <v>1.0000000000000001E+50</v>
      </c>
      <c r="T591" s="610">
        <v>1.0000000000000001E+50</v>
      </c>
      <c r="U591" s="610">
        <v>1.0000000000000001E+50</v>
      </c>
      <c r="V591" s="610">
        <v>0.71297332675640057</v>
      </c>
      <c r="W591" s="610">
        <v>1.0000000000000001E+50</v>
      </c>
      <c r="X591" s="610">
        <v>1.0000000000000001E+50</v>
      </c>
      <c r="Y591" s="610">
        <v>1.0000000000000001E+50</v>
      </c>
      <c r="Z591" s="610">
        <v>1.0000000000000001E+50</v>
      </c>
      <c r="AA591" s="626">
        <v>1.0000000000000001E+50</v>
      </c>
      <c r="AB591" s="610">
        <v>1.076023989305823</v>
      </c>
      <c r="AC591" s="626">
        <v>5.5024226212537462E-3</v>
      </c>
      <c r="AD591" s="626">
        <v>8.9021369567871098E-4</v>
      </c>
      <c r="AE591" s="620">
        <v>5.6532600172411679E-3</v>
      </c>
      <c r="AF591" s="627">
        <v>7.5662899782590776E-2</v>
      </c>
      <c r="AG591" s="601">
        <f>Decap_Selection!$E$23</f>
        <v>0.08</v>
      </c>
      <c r="AH591" s="602"/>
      <c r="AI591" s="602"/>
      <c r="AJ591" s="602"/>
    </row>
    <row r="592" spans="1:36" s="22" customFormat="1">
      <c r="A592" s="597">
        <f t="shared" si="9"/>
        <v>59305548.628133275</v>
      </c>
      <c r="B592" s="607">
        <v>3.7261677544917373</v>
      </c>
      <c r="C592" s="606">
        <v>1.0000000000000001E+50</v>
      </c>
      <c r="D592" s="607">
        <v>0.1958083561227979</v>
      </c>
      <c r="E592" s="610">
        <v>1.0000000000000001E+50</v>
      </c>
      <c r="F592" s="611">
        <v>1.0000000000000001E+50</v>
      </c>
      <c r="G592" s="610">
        <v>1.0000000000000001E+50</v>
      </c>
      <c r="H592" s="610">
        <v>1.0000000000000001E+50</v>
      </c>
      <c r="I592" s="610">
        <v>0.24099331005592617</v>
      </c>
      <c r="J592" s="610">
        <v>1.0000000000000001E+50</v>
      </c>
      <c r="K592" s="610">
        <v>1.0000000000000001E+50</v>
      </c>
      <c r="L592" s="611">
        <v>0.25253999065224936</v>
      </c>
      <c r="M592" s="610">
        <v>1.0000000000000001E+50</v>
      </c>
      <c r="N592" s="611">
        <v>1.0000000000000001E+50</v>
      </c>
      <c r="O592" s="610">
        <v>1.0000000000000001E+50</v>
      </c>
      <c r="P592" s="610">
        <v>1.0000000000000001E+50</v>
      </c>
      <c r="Q592" s="610">
        <v>1.0000000000000001E+50</v>
      </c>
      <c r="R592" s="610">
        <v>1.0000000000000001E+50</v>
      </c>
      <c r="S592" s="610">
        <v>1.0000000000000001E+50</v>
      </c>
      <c r="T592" s="610">
        <v>1.0000000000000001E+50</v>
      </c>
      <c r="U592" s="610">
        <v>1.0000000000000001E+50</v>
      </c>
      <c r="V592" s="610">
        <v>0.72720833563962728</v>
      </c>
      <c r="W592" s="610">
        <v>1.0000000000000001E+50</v>
      </c>
      <c r="X592" s="610">
        <v>1.0000000000000001E+50</v>
      </c>
      <c r="Y592" s="610">
        <v>1.0000000000000001E+50</v>
      </c>
      <c r="Z592" s="610">
        <v>1.0000000000000001E+50</v>
      </c>
      <c r="AA592" s="626">
        <v>1.0000000000000001E+50</v>
      </c>
      <c r="AB592" s="610">
        <v>1.0549256049855977</v>
      </c>
      <c r="AC592" s="626">
        <v>5.6115712196212484E-3</v>
      </c>
      <c r="AD592" s="626">
        <v>8.9021369567871098E-4</v>
      </c>
      <c r="AE592" s="620">
        <v>5.7595508221157457E-3</v>
      </c>
      <c r="AF592" s="627">
        <v>7.7710370556430472E-2</v>
      </c>
      <c r="AG592" s="601">
        <f>Decap_Selection!$E$23</f>
        <v>0.08</v>
      </c>
      <c r="AH592" s="602"/>
      <c r="AI592" s="602"/>
      <c r="AJ592" s="602"/>
    </row>
    <row r="593" spans="1:36" s="22" customFormat="1">
      <c r="A593" s="597">
        <f t="shared" si="9"/>
        <v>60491659.600695938</v>
      </c>
      <c r="B593" s="607">
        <v>3.8006911042667499</v>
      </c>
      <c r="C593" s="606">
        <v>1.0000000000000001E+50</v>
      </c>
      <c r="D593" s="607">
        <v>0.20198400681459175</v>
      </c>
      <c r="E593" s="610">
        <v>1.0000000000000001E+50</v>
      </c>
      <c r="F593" s="611">
        <v>1.0000000000000001E+50</v>
      </c>
      <c r="G593" s="610">
        <v>1.0000000000000001E+50</v>
      </c>
      <c r="H593" s="610">
        <v>1.0000000000000001E+50</v>
      </c>
      <c r="I593" s="610">
        <v>0.24631660794236521</v>
      </c>
      <c r="J593" s="610">
        <v>1.0000000000000001E+50</v>
      </c>
      <c r="K593" s="610">
        <v>1.0000000000000001E+50</v>
      </c>
      <c r="L593" s="611">
        <v>0.25763824392516732</v>
      </c>
      <c r="M593" s="610">
        <v>1.0000000000000001E+50</v>
      </c>
      <c r="N593" s="611">
        <v>1.0000000000000001E+50</v>
      </c>
      <c r="O593" s="610">
        <v>1.0000000000000001E+50</v>
      </c>
      <c r="P593" s="610">
        <v>1.0000000000000001E+50</v>
      </c>
      <c r="Q593" s="610">
        <v>1.0000000000000001E+50</v>
      </c>
      <c r="R593" s="610">
        <v>1.0000000000000001E+50</v>
      </c>
      <c r="S593" s="610">
        <v>1.0000000000000001E+50</v>
      </c>
      <c r="T593" s="610">
        <v>1.0000000000000001E+50</v>
      </c>
      <c r="U593" s="610">
        <v>1.0000000000000001E+50</v>
      </c>
      <c r="V593" s="610">
        <v>0.74172852347190343</v>
      </c>
      <c r="W593" s="610">
        <v>1.0000000000000001E+50</v>
      </c>
      <c r="X593" s="610">
        <v>1.0000000000000001E+50</v>
      </c>
      <c r="Y593" s="610">
        <v>1.0000000000000001E+50</v>
      </c>
      <c r="Z593" s="610">
        <v>1.0000000000000001E+50</v>
      </c>
      <c r="AA593" s="626">
        <v>1.0000000000000001E+50</v>
      </c>
      <c r="AB593" s="610">
        <v>1.034240916981038</v>
      </c>
      <c r="AC593" s="626">
        <v>5.7229202954101948E-3</v>
      </c>
      <c r="AD593" s="626">
        <v>8.9021369567871098E-4</v>
      </c>
      <c r="AE593" s="620">
        <v>5.8680926055465904E-3</v>
      </c>
      <c r="AF593" s="627">
        <v>7.9805816545368433E-2</v>
      </c>
      <c r="AG593" s="601">
        <f>Decap_Selection!$E$23</f>
        <v>0.08</v>
      </c>
      <c r="AH593" s="602"/>
      <c r="AI593" s="602"/>
      <c r="AJ593" s="602"/>
    </row>
    <row r="594" spans="1:36" s="22" customFormat="1">
      <c r="A594" s="597">
        <f t="shared" si="9"/>
        <v>61701492.792709857</v>
      </c>
      <c r="B594" s="607">
        <v>3.8767049211414735</v>
      </c>
      <c r="C594" s="606">
        <v>1.0000000000000001E+50</v>
      </c>
      <c r="D594" s="607">
        <v>0.20824230894934007</v>
      </c>
      <c r="E594" s="610">
        <v>1.0000000000000001E+50</v>
      </c>
      <c r="F594" s="611">
        <v>1.0000000000000001E+50</v>
      </c>
      <c r="G594" s="610">
        <v>1.0000000000000001E+50</v>
      </c>
      <c r="H594" s="610">
        <v>1.0000000000000001E+50</v>
      </c>
      <c r="I594" s="610">
        <v>0.25173661365691574</v>
      </c>
      <c r="J594" s="610">
        <v>1.0000000000000001E+50</v>
      </c>
      <c r="K594" s="610">
        <v>1.0000000000000001E+50</v>
      </c>
      <c r="L594" s="611">
        <v>0.26283753394091325</v>
      </c>
      <c r="M594" s="610">
        <v>1.0000000000000001E+50</v>
      </c>
      <c r="N594" s="611">
        <v>1.0000000000000001E+50</v>
      </c>
      <c r="O594" s="610">
        <v>1.0000000000000001E+50</v>
      </c>
      <c r="P594" s="610">
        <v>1.0000000000000001E+50</v>
      </c>
      <c r="Q594" s="610">
        <v>1.0000000000000001E+50</v>
      </c>
      <c r="R594" s="610">
        <v>1.0000000000000001E+50</v>
      </c>
      <c r="S594" s="610">
        <v>1.0000000000000001E+50</v>
      </c>
      <c r="T594" s="610">
        <v>1.0000000000000001E+50</v>
      </c>
      <c r="U594" s="610">
        <v>1.0000000000000001E+50</v>
      </c>
      <c r="V594" s="610">
        <v>0.75653958449005343</v>
      </c>
      <c r="W594" s="610">
        <v>1.0000000000000001E+50</v>
      </c>
      <c r="X594" s="610">
        <v>1.0000000000000001E+50</v>
      </c>
      <c r="Y594" s="610">
        <v>1.0000000000000001E+50</v>
      </c>
      <c r="Z594" s="610">
        <v>1.0000000000000001E+50</v>
      </c>
      <c r="AA594" s="626">
        <v>1.0000000000000001E+50</v>
      </c>
      <c r="AB594" s="610">
        <v>1.0139618136497877</v>
      </c>
      <c r="AC594" s="626">
        <v>5.8365135228666846E-3</v>
      </c>
      <c r="AD594" s="626">
        <v>8.9021369567871098E-4</v>
      </c>
      <c r="AE594" s="620">
        <v>5.9789283506543498E-3</v>
      </c>
      <c r="AF594" s="627">
        <v>8.1951644049512412E-2</v>
      </c>
      <c r="AG594" s="601">
        <f>Decap_Selection!$E$23</f>
        <v>0.08</v>
      </c>
      <c r="AH594" s="602"/>
      <c r="AI594" s="602"/>
      <c r="AJ594" s="602"/>
    </row>
    <row r="595" spans="1:36" s="22" customFormat="1">
      <c r="A595" s="597">
        <f t="shared" si="9"/>
        <v>62935522.648564056</v>
      </c>
      <c r="B595" s="607">
        <v>3.9542390144558621</v>
      </c>
      <c r="C595" s="606">
        <v>1.0000000000000001E+50</v>
      </c>
      <c r="D595" s="607">
        <v>0.21458541556765592</v>
      </c>
      <c r="E595" s="610">
        <v>1.0000000000000001E+50</v>
      </c>
      <c r="F595" s="611">
        <v>1.0000000000000001E+50</v>
      </c>
      <c r="G595" s="610">
        <v>1.0000000000000001E+50</v>
      </c>
      <c r="H595" s="610">
        <v>1.0000000000000001E+50</v>
      </c>
      <c r="I595" s="610">
        <v>0.25725544554378321</v>
      </c>
      <c r="J595" s="610">
        <v>1.0000000000000001E+50</v>
      </c>
      <c r="K595" s="610">
        <v>1.0000000000000001E+50</v>
      </c>
      <c r="L595" s="611">
        <v>0.26813989951239986</v>
      </c>
      <c r="M595" s="610">
        <v>1.0000000000000001E+50</v>
      </c>
      <c r="N595" s="611">
        <v>1.0000000000000001E+50</v>
      </c>
      <c r="O595" s="610">
        <v>1.0000000000000001E+50</v>
      </c>
      <c r="P595" s="610">
        <v>1.0000000000000001E+50</v>
      </c>
      <c r="Q595" s="610">
        <v>1.0000000000000001E+50</v>
      </c>
      <c r="R595" s="610">
        <v>1.0000000000000001E+50</v>
      </c>
      <c r="S595" s="610">
        <v>1.0000000000000001E+50</v>
      </c>
      <c r="T595" s="610">
        <v>1.0000000000000001E+50</v>
      </c>
      <c r="U595" s="610">
        <v>1.0000000000000001E+50</v>
      </c>
      <c r="V595" s="610">
        <v>0.77164732699619887</v>
      </c>
      <c r="W595" s="610">
        <v>1.0000000000000001E+50</v>
      </c>
      <c r="X595" s="610">
        <v>1.0000000000000001E+50</v>
      </c>
      <c r="Y595" s="610">
        <v>1.0000000000000001E+50</v>
      </c>
      <c r="Z595" s="610">
        <v>1.0000000000000001E+50</v>
      </c>
      <c r="AA595" s="626">
        <v>1.0000000000000001E+50</v>
      </c>
      <c r="AB595" s="610">
        <v>0.99408034240230414</v>
      </c>
      <c r="AC595" s="626">
        <v>5.952395455843887E-3</v>
      </c>
      <c r="AD595" s="626">
        <v>8.9021369567871098E-4</v>
      </c>
      <c r="AE595" s="620">
        <v>6.0921019182547838E-3</v>
      </c>
      <c r="AF595" s="627">
        <v>8.4150378433913209E-2</v>
      </c>
      <c r="AG595" s="601">
        <f>Decap_Selection!$E$23</f>
        <v>0.08</v>
      </c>
      <c r="AH595" s="602"/>
      <c r="AI595" s="602"/>
      <c r="AJ595" s="602"/>
    </row>
    <row r="596" spans="1:36" s="22" customFormat="1">
      <c r="A596" s="597">
        <f t="shared" si="9"/>
        <v>64194233.101535335</v>
      </c>
      <c r="B596" s="607">
        <v>4.0333237897367029</v>
      </c>
      <c r="C596" s="606">
        <v>1.0000000000000001E+50</v>
      </c>
      <c r="D596" s="607">
        <v>0.22101554370310889</v>
      </c>
      <c r="E596" s="610">
        <v>1.0000000000000001E+50</v>
      </c>
      <c r="F596" s="611">
        <v>1.0000000000000001E+50</v>
      </c>
      <c r="G596" s="610">
        <v>1.0000000000000001E+50</v>
      </c>
      <c r="H596" s="610">
        <v>1.0000000000000001E+50</v>
      </c>
      <c r="I596" s="610">
        <v>0.26287526117807164</v>
      </c>
      <c r="J596" s="610">
        <v>1.0000000000000001E+50</v>
      </c>
      <c r="K596" s="610">
        <v>1.0000000000000001E+50</v>
      </c>
      <c r="L596" s="611">
        <v>0.27354741988160014</v>
      </c>
      <c r="M596" s="610">
        <v>1.0000000000000001E+50</v>
      </c>
      <c r="N596" s="611">
        <v>1.0000000000000001E+50</v>
      </c>
      <c r="O596" s="610">
        <v>1.0000000000000001E+50</v>
      </c>
      <c r="P596" s="610">
        <v>1.0000000000000001E+50</v>
      </c>
      <c r="Q596" s="610">
        <v>1.0000000000000001E+50</v>
      </c>
      <c r="R596" s="610">
        <v>1.0000000000000001E+50</v>
      </c>
      <c r="S596" s="610">
        <v>1.0000000000000001E+50</v>
      </c>
      <c r="T596" s="610">
        <v>1.0000000000000001E+50</v>
      </c>
      <c r="U596" s="610">
        <v>1.0000000000000001E+50</v>
      </c>
      <c r="V596" s="610">
        <v>0.78705767563567397</v>
      </c>
      <c r="W596" s="610">
        <v>1.0000000000000001E+50</v>
      </c>
      <c r="X596" s="610">
        <v>1.0000000000000001E+50</v>
      </c>
      <c r="Y596" s="610">
        <v>1.0000000000000001E+50</v>
      </c>
      <c r="Z596" s="610">
        <v>1.0000000000000001E+50</v>
      </c>
      <c r="AA596" s="626">
        <v>1.0000000000000001E+50</v>
      </c>
      <c r="AB596" s="610">
        <v>0.97458870658319507</v>
      </c>
      <c r="AC596" s="626">
        <v>6.0706115452997065E-3</v>
      </c>
      <c r="AD596" s="626">
        <v>8.9021369567871098E-4</v>
      </c>
      <c r="AE596" s="620">
        <v>6.2076580651304206E-3</v>
      </c>
      <c r="AF596" s="627">
        <v>8.6404675211571039E-2</v>
      </c>
      <c r="AG596" s="601">
        <f>Decap_Selection!$E$23</f>
        <v>0.08</v>
      </c>
      <c r="AH596" s="602"/>
      <c r="AI596" s="602"/>
      <c r="AJ596" s="602"/>
    </row>
    <row r="597" spans="1:36" s="22" customFormat="1">
      <c r="A597" s="597">
        <f t="shared" si="9"/>
        <v>65478117.76356604</v>
      </c>
      <c r="B597" s="607">
        <v>4.1139902606213621</v>
      </c>
      <c r="C597" s="606">
        <v>1.0000000000000001E+50</v>
      </c>
      <c r="D597" s="607">
        <v>0.22753497159299105</v>
      </c>
      <c r="E597" s="610">
        <v>1.0000000000000001E+50</v>
      </c>
      <c r="F597" s="611">
        <v>1.0000000000000001E+50</v>
      </c>
      <c r="G597" s="610">
        <v>1.0000000000000001E+50</v>
      </c>
      <c r="H597" s="610">
        <v>1.0000000000000001E+50</v>
      </c>
      <c r="I597" s="610">
        <v>0.26859825817792138</v>
      </c>
      <c r="J597" s="610">
        <v>1.0000000000000001E+50</v>
      </c>
      <c r="K597" s="610">
        <v>1.0000000000000001E+50</v>
      </c>
      <c r="L597" s="611">
        <v>0.27906221553450722</v>
      </c>
      <c r="M597" s="610">
        <v>1.0000000000000001E+50</v>
      </c>
      <c r="N597" s="611">
        <v>1.0000000000000001E+50</v>
      </c>
      <c r="O597" s="610">
        <v>1.0000000000000001E+50</v>
      </c>
      <c r="P597" s="610">
        <v>1.0000000000000001E+50</v>
      </c>
      <c r="Q597" s="610">
        <v>1.0000000000000001E+50</v>
      </c>
      <c r="R597" s="610">
        <v>1.0000000000000001E+50</v>
      </c>
      <c r="S597" s="610">
        <v>1.0000000000000001E+50</v>
      </c>
      <c r="T597" s="610">
        <v>1.0000000000000001E+50</v>
      </c>
      <c r="U597" s="610">
        <v>1.0000000000000001E+50</v>
      </c>
      <c r="V597" s="610">
        <v>0.80277667372055939</v>
      </c>
      <c r="W597" s="610">
        <v>1.0000000000000001E+50</v>
      </c>
      <c r="X597" s="610">
        <v>1.0000000000000001E+50</v>
      </c>
      <c r="Y597" s="610">
        <v>1.0000000000000001E+50</v>
      </c>
      <c r="Z597" s="610">
        <v>1.0000000000000001E+50</v>
      </c>
      <c r="AA597" s="626">
        <v>1.0000000000000001E+50</v>
      </c>
      <c r="AB597" s="610">
        <v>0.95547926241370706</v>
      </c>
      <c r="AC597" s="626">
        <v>6.191208157144832E-3</v>
      </c>
      <c r="AD597" s="626">
        <v>8.9021369567871098E-4</v>
      </c>
      <c r="AE597" s="620">
        <v>6.3256424626079973E-3</v>
      </c>
      <c r="AF597" s="627">
        <v>8.8717332154839457E-2</v>
      </c>
      <c r="AG597" s="601">
        <f>Decap_Selection!$E$23</f>
        <v>0.08</v>
      </c>
      <c r="AH597" s="602"/>
      <c r="AI597" s="602"/>
      <c r="AJ597" s="602"/>
    </row>
    <row r="598" spans="1:36" s="22" customFormat="1">
      <c r="A598" s="597">
        <f t="shared" si="9"/>
        <v>66787680.118837364</v>
      </c>
      <c r="B598" s="607">
        <v>4.196270061019991</v>
      </c>
      <c r="C598" s="606">
        <v>1.0000000000000001E+50</v>
      </c>
      <c r="D598" s="607">
        <v>0.23414603641371953</v>
      </c>
      <c r="E598" s="610">
        <v>1.0000000000000001E+50</v>
      </c>
      <c r="F598" s="611">
        <v>1.0000000000000001E+50</v>
      </c>
      <c r="G598" s="610">
        <v>1.0000000000000001E+50</v>
      </c>
      <c r="H598" s="610">
        <v>1.0000000000000001E+50</v>
      </c>
      <c r="I598" s="610">
        <v>0.27442667503500789</v>
      </c>
      <c r="J598" s="610">
        <v>1.0000000000000001E+50</v>
      </c>
      <c r="K598" s="610">
        <v>1.0000000000000001E+50</v>
      </c>
      <c r="L598" s="611">
        <v>0.28468644903229351</v>
      </c>
      <c r="M598" s="610">
        <v>1.0000000000000001E+50</v>
      </c>
      <c r="N598" s="611">
        <v>1.0000000000000001E+50</v>
      </c>
      <c r="O598" s="610">
        <v>1.0000000000000001E+50</v>
      </c>
      <c r="P598" s="610">
        <v>1.0000000000000001E+50</v>
      </c>
      <c r="Q598" s="610">
        <v>1.0000000000000001E+50</v>
      </c>
      <c r="R598" s="610">
        <v>1.0000000000000001E+50</v>
      </c>
      <c r="S598" s="610">
        <v>1.0000000000000001E+50</v>
      </c>
      <c r="T598" s="610">
        <v>1.0000000000000001E+50</v>
      </c>
      <c r="U598" s="610">
        <v>1.0000000000000001E+50</v>
      </c>
      <c r="V598" s="610">
        <v>0.81881048559974101</v>
      </c>
      <c r="W598" s="610">
        <v>1.0000000000000001E+50</v>
      </c>
      <c r="X598" s="610">
        <v>1.0000000000000001E+50</v>
      </c>
      <c r="Y598" s="610">
        <v>1.0000000000000001E+50</v>
      </c>
      <c r="Z598" s="610">
        <v>1.0000000000000001E+50</v>
      </c>
      <c r="AA598" s="626">
        <v>1.0000000000000001E+50</v>
      </c>
      <c r="AB598" s="610">
        <v>0.9367445159941642</v>
      </c>
      <c r="AC598" s="626">
        <v>6.3142325904482323E-3</v>
      </c>
      <c r="AD598" s="626">
        <v>8.9021369567871098E-4</v>
      </c>
      <c r="AE598" s="620">
        <v>6.4461017154502963E-3</v>
      </c>
      <c r="AF598" s="627">
        <v>9.1091302535995511E-2</v>
      </c>
      <c r="AG598" s="601">
        <f>Decap_Selection!$E$23</f>
        <v>0.08</v>
      </c>
      <c r="AH598" s="602"/>
      <c r="AI598" s="602"/>
      <c r="AJ598" s="602"/>
    </row>
    <row r="599" spans="1:36" s="22" customFormat="1">
      <c r="A599" s="597">
        <f t="shared" si="9"/>
        <v>68123433.721214116</v>
      </c>
      <c r="B599" s="607">
        <v>4.2801954575209802</v>
      </c>
      <c r="C599" s="606">
        <v>1.0000000000000001E+50</v>
      </c>
      <c r="D599" s="607">
        <v>0.24085113246274581</v>
      </c>
      <c r="E599" s="610">
        <v>1.0000000000000001E+50</v>
      </c>
      <c r="F599" s="611">
        <v>1.0000000000000001E+50</v>
      </c>
      <c r="G599" s="610">
        <v>1.0000000000000001E+50</v>
      </c>
      <c r="H599" s="610">
        <v>1.0000000000000001E+50</v>
      </c>
      <c r="I599" s="610">
        <v>0.28036279196349462</v>
      </c>
      <c r="J599" s="610">
        <v>1.0000000000000001E+50</v>
      </c>
      <c r="K599" s="610">
        <v>1.0000000000000001E+50</v>
      </c>
      <c r="L599" s="611">
        <v>0.29042232585899536</v>
      </c>
      <c r="M599" s="610">
        <v>1.0000000000000001E+50</v>
      </c>
      <c r="N599" s="611">
        <v>1.0000000000000001E+50</v>
      </c>
      <c r="O599" s="610">
        <v>1.0000000000000001E+50</v>
      </c>
      <c r="P599" s="610">
        <v>1.0000000000000001E+50</v>
      </c>
      <c r="Q599" s="610">
        <v>1.0000000000000001E+50</v>
      </c>
      <c r="R599" s="610">
        <v>1.0000000000000001E+50</v>
      </c>
      <c r="S599" s="610">
        <v>1.0000000000000001E+50</v>
      </c>
      <c r="T599" s="610">
        <v>1.0000000000000001E+50</v>
      </c>
      <c r="U599" s="610">
        <v>1.0000000000000001E+50</v>
      </c>
      <c r="V599" s="610">
        <v>0.83516539907642817</v>
      </c>
      <c r="W599" s="610">
        <v>1.0000000000000001E+50</v>
      </c>
      <c r="X599" s="610">
        <v>1.0000000000000001E+50</v>
      </c>
      <c r="Y599" s="610">
        <v>1.0000000000000001E+50</v>
      </c>
      <c r="Z599" s="610">
        <v>1.0000000000000001E+50</v>
      </c>
      <c r="AA599" s="626">
        <v>1.0000000000000001E+50</v>
      </c>
      <c r="AB599" s="610">
        <v>0.91837712036518493</v>
      </c>
      <c r="AC599" s="626">
        <v>6.4397330960073388E-3</v>
      </c>
      <c r="AD599" s="626">
        <v>8.9021369567871098E-4</v>
      </c>
      <c r="AE599" s="620">
        <v>6.5690833810711311E-3</v>
      </c>
      <c r="AF599" s="627">
        <v>9.3529709617703391E-2</v>
      </c>
      <c r="AG599" s="601">
        <f>Decap_Selection!$E$23</f>
        <v>0.08</v>
      </c>
      <c r="AH599" s="602"/>
      <c r="AI599" s="602"/>
      <c r="AJ599" s="602"/>
    </row>
    <row r="600" spans="1:36" s="22" customFormat="1">
      <c r="A600" s="597">
        <f t="shared" si="9"/>
        <v>69485902.395638406</v>
      </c>
      <c r="B600" s="607">
        <v>4.3657993620445277</v>
      </c>
      <c r="C600" s="606">
        <v>1.0000000000000001E+50</v>
      </c>
      <c r="D600" s="607">
        <v>0.24765270972222</v>
      </c>
      <c r="E600" s="610">
        <v>1.0000000000000001E+50</v>
      </c>
      <c r="F600" s="611">
        <v>1.0000000000000001E+50</v>
      </c>
      <c r="G600" s="610">
        <v>1.0000000000000001E+50</v>
      </c>
      <c r="H600" s="610">
        <v>1.0000000000000001E+50</v>
      </c>
      <c r="I600" s="610">
        <v>0.28640893176756677</v>
      </c>
      <c r="J600" s="610">
        <v>1.0000000000000001E+50</v>
      </c>
      <c r="K600" s="610">
        <v>1.0000000000000001E+50</v>
      </c>
      <c r="L600" s="611">
        <v>0.29627209528605103</v>
      </c>
      <c r="M600" s="610">
        <v>1.0000000000000001E+50</v>
      </c>
      <c r="N600" s="611">
        <v>1.0000000000000001E+50</v>
      </c>
      <c r="O600" s="610">
        <v>1.0000000000000001E+50</v>
      </c>
      <c r="P600" s="610">
        <v>1.0000000000000001E+50</v>
      </c>
      <c r="Q600" s="610">
        <v>1.0000000000000001E+50</v>
      </c>
      <c r="R600" s="610">
        <v>1.0000000000000001E+50</v>
      </c>
      <c r="S600" s="610">
        <v>1.0000000000000001E+50</v>
      </c>
      <c r="T600" s="610">
        <v>1.0000000000000001E+50</v>
      </c>
      <c r="U600" s="610">
        <v>1.0000000000000001E+50</v>
      </c>
      <c r="V600" s="610">
        <v>0.85184782787407698</v>
      </c>
      <c r="W600" s="610">
        <v>1.0000000000000001E+50</v>
      </c>
      <c r="X600" s="610">
        <v>1.0000000000000001E+50</v>
      </c>
      <c r="Y600" s="610">
        <v>1.0000000000000001E+50</v>
      </c>
      <c r="Z600" s="610">
        <v>1.0000000000000001E+50</v>
      </c>
      <c r="AA600" s="626">
        <v>1.0000000000000001E+50</v>
      </c>
      <c r="AB600" s="610">
        <v>0.90036987262652179</v>
      </c>
      <c r="AC600" s="626">
        <v>6.5677588952902264E-3</v>
      </c>
      <c r="AD600" s="626">
        <v>8.9021369567871098E-4</v>
      </c>
      <c r="AE600" s="620">
        <v>6.6946359890823455E-3</v>
      </c>
      <c r="AF600" s="627">
        <v>9.6035862535222491E-2</v>
      </c>
      <c r="AG600" s="601">
        <f>Decap_Selection!$E$23</f>
        <v>0.08</v>
      </c>
      <c r="AH600" s="602"/>
      <c r="AI600" s="602"/>
      <c r="AJ600" s="602"/>
    </row>
    <row r="601" spans="1:36" s="22" customFormat="1">
      <c r="A601" s="597">
        <f t="shared" si="9"/>
        <v>70875620.443551183</v>
      </c>
      <c r="B601" s="607">
        <v>4.4531153447492686</v>
      </c>
      <c r="C601" s="606">
        <v>1.0000000000000001E+50</v>
      </c>
      <c r="D601" s="607">
        <v>0.25455327275054507</v>
      </c>
      <c r="E601" s="610">
        <v>1.0000000000000001E+50</v>
      </c>
      <c r="F601" s="611">
        <v>1.0000000000000001E+50</v>
      </c>
      <c r="G601" s="610">
        <v>1.0000000000000001E+50</v>
      </c>
      <c r="H601" s="610">
        <v>1.0000000000000001E+50</v>
      </c>
      <c r="I601" s="610">
        <v>0.29256746072769524</v>
      </c>
      <c r="J601" s="610">
        <v>1.0000000000000001E+50</v>
      </c>
      <c r="K601" s="610">
        <v>1.0000000000000001E+50</v>
      </c>
      <c r="L601" s="611">
        <v>0.3022380512540333</v>
      </c>
      <c r="M601" s="610">
        <v>1.0000000000000001E+50</v>
      </c>
      <c r="N601" s="611">
        <v>1.0000000000000001E+50</v>
      </c>
      <c r="O601" s="610">
        <v>1.0000000000000001E+50</v>
      </c>
      <c r="P601" s="610">
        <v>1.0000000000000001E+50</v>
      </c>
      <c r="Q601" s="610">
        <v>1.0000000000000001E+50</v>
      </c>
      <c r="R601" s="610">
        <v>1.0000000000000001E+50</v>
      </c>
      <c r="S601" s="610">
        <v>1.0000000000000001E+50</v>
      </c>
      <c r="T601" s="610">
        <v>1.0000000000000001E+50</v>
      </c>
      <c r="U601" s="610">
        <v>1.0000000000000001E+50</v>
      </c>
      <c r="V601" s="610">
        <v>0.86886431415168863</v>
      </c>
      <c r="W601" s="610">
        <v>1.0000000000000001E+50</v>
      </c>
      <c r="X601" s="610">
        <v>1.0000000000000001E+50</v>
      </c>
      <c r="Y601" s="610">
        <v>1.0000000000000001E+50</v>
      </c>
      <c r="Z601" s="610">
        <v>1.0000000000000001E+50</v>
      </c>
      <c r="AA601" s="626">
        <v>1.0000000000000001E+50</v>
      </c>
      <c r="AB601" s="610">
        <v>0.88271571111239289</v>
      </c>
      <c r="AC601" s="626">
        <v>6.6983601997573352E-3</v>
      </c>
      <c r="AD601" s="626">
        <v>8.9021369567871098E-4</v>
      </c>
      <c r="AE601" s="620">
        <v>6.8228090611818963E-3</v>
      </c>
      <c r="AF601" s="627">
        <v>9.8613273735196336E-2</v>
      </c>
      <c r="AG601" s="601">
        <f>Decap_Selection!$E$23</f>
        <v>0.08</v>
      </c>
      <c r="AH601" s="602"/>
      <c r="AI601" s="602"/>
      <c r="AJ601" s="602"/>
    </row>
    <row r="602" spans="1:36" s="22" customFormat="1">
      <c r="A602" s="597">
        <f t="shared" si="9"/>
        <v>72293132.852422208</v>
      </c>
      <c r="B602" s="607">
        <v>4.5421776471970468</v>
      </c>
      <c r="C602" s="606">
        <v>1.0000000000000001E+50</v>
      </c>
      <c r="D602" s="607">
        <v>0.26155537985685445</v>
      </c>
      <c r="E602" s="610">
        <v>1.0000000000000001E+50</v>
      </c>
      <c r="F602" s="611">
        <v>1.0000000000000001E+50</v>
      </c>
      <c r="G602" s="610">
        <v>1.0000000000000001E+50</v>
      </c>
      <c r="H602" s="610">
        <v>1.0000000000000001E+50</v>
      </c>
      <c r="I602" s="610">
        <v>0.29884078950581044</v>
      </c>
      <c r="J602" s="610">
        <v>1.0000000000000001E+50</v>
      </c>
      <c r="K602" s="610">
        <v>1.0000000000000001E+50</v>
      </c>
      <c r="L602" s="611">
        <v>0.30832253327191761</v>
      </c>
      <c r="M602" s="610">
        <v>1.0000000000000001E+50</v>
      </c>
      <c r="N602" s="611">
        <v>1.0000000000000001E+50</v>
      </c>
      <c r="O602" s="610">
        <v>1.0000000000000001E+50</v>
      </c>
      <c r="P602" s="610">
        <v>1.0000000000000001E+50</v>
      </c>
      <c r="Q602" s="610">
        <v>1.0000000000000001E+50</v>
      </c>
      <c r="R602" s="610">
        <v>1.0000000000000001E+50</v>
      </c>
      <c r="S602" s="610">
        <v>1.0000000000000001E+50</v>
      </c>
      <c r="T602" s="610">
        <v>1.0000000000000001E+50</v>
      </c>
      <c r="U602" s="610">
        <v>1.0000000000000001E+50</v>
      </c>
      <c r="V602" s="610">
        <v>0.88622153106946622</v>
      </c>
      <c r="W602" s="610">
        <v>1.0000000000000001E+50</v>
      </c>
      <c r="X602" s="610">
        <v>1.0000000000000001E+50</v>
      </c>
      <c r="Y602" s="610">
        <v>1.0000000000000001E+50</v>
      </c>
      <c r="Z602" s="610">
        <v>1.0000000000000001E+50</v>
      </c>
      <c r="AA602" s="626">
        <v>1.0000000000000001E+50</v>
      </c>
      <c r="AB602" s="610">
        <v>0.86540771262220362</v>
      </c>
      <c r="AC602" s="626">
        <v>6.8315882305703349E-3</v>
      </c>
      <c r="AD602" s="626">
        <v>8.9021369567871098E-4</v>
      </c>
      <c r="AE602" s="620">
        <v>6.9536531313921452E-3</v>
      </c>
      <c r="AF602" s="627">
        <v>0.10126567816140691</v>
      </c>
      <c r="AG602" s="601">
        <f>Decap_Selection!$E$23</f>
        <v>0.08</v>
      </c>
      <c r="AH602" s="602"/>
      <c r="AI602" s="602"/>
      <c r="AJ602" s="602"/>
    </row>
    <row r="603" spans="1:36" s="22" customFormat="1">
      <c r="A603" s="597">
        <f t="shared" si="9"/>
        <v>73738995.509470657</v>
      </c>
      <c r="B603" s="607">
        <v>4.6330211957809837</v>
      </c>
      <c r="C603" s="606">
        <v>1.0000000000000001E+50</v>
      </c>
      <c r="D603" s="607">
        <v>0.26866164252075175</v>
      </c>
      <c r="E603" s="610">
        <v>1.0000000000000001E+50</v>
      </c>
      <c r="F603" s="611">
        <v>1.0000000000000001E+50</v>
      </c>
      <c r="G603" s="610">
        <v>1.0000000000000001E+50</v>
      </c>
      <c r="H603" s="610">
        <v>1.0000000000000001E+50</v>
      </c>
      <c r="I603" s="610">
        <v>0.3052313740695855</v>
      </c>
      <c r="J603" s="610">
        <v>1.0000000000000001E+50</v>
      </c>
      <c r="K603" s="610">
        <v>1.0000000000000001E+50</v>
      </c>
      <c r="L603" s="611">
        <v>0.31452792733424084</v>
      </c>
      <c r="M603" s="610">
        <v>1.0000000000000001E+50</v>
      </c>
      <c r="N603" s="611">
        <v>1.0000000000000001E+50</v>
      </c>
      <c r="O603" s="610">
        <v>1.0000000000000001E+50</v>
      </c>
      <c r="P603" s="610">
        <v>1.0000000000000001E+50</v>
      </c>
      <c r="Q603" s="610">
        <v>1.0000000000000001E+50</v>
      </c>
      <c r="R603" s="610">
        <v>1.0000000000000001E+50</v>
      </c>
      <c r="S603" s="610">
        <v>1.0000000000000001E+50</v>
      </c>
      <c r="T603" s="610">
        <v>1.0000000000000001E+50</v>
      </c>
      <c r="U603" s="610">
        <v>1.0000000000000001E+50</v>
      </c>
      <c r="V603" s="610">
        <v>0.90392628540584308</v>
      </c>
      <c r="W603" s="610">
        <v>1.0000000000000001E+50</v>
      </c>
      <c r="X603" s="610">
        <v>1.0000000000000001E+50</v>
      </c>
      <c r="Y603" s="610">
        <v>1.0000000000000001E+50</v>
      </c>
      <c r="Z603" s="610">
        <v>1.0000000000000001E+50</v>
      </c>
      <c r="AA603" s="626">
        <v>1.0000000000000001E+50</v>
      </c>
      <c r="AB603" s="610">
        <v>0.84843908970556325</v>
      </c>
      <c r="AC603" s="626">
        <v>6.9674952386959447E-3</v>
      </c>
      <c r="AD603" s="626">
        <v>8.9021369567871098E-4</v>
      </c>
      <c r="AE603" s="620">
        <v>7.087219766657678E-3</v>
      </c>
      <c r="AF603" s="627">
        <v>0.10399705440673118</v>
      </c>
      <c r="AG603" s="601">
        <f>Decap_Selection!$E$23</f>
        <v>0.08</v>
      </c>
      <c r="AH603" s="602"/>
      <c r="AI603" s="602"/>
      <c r="AJ603" s="602"/>
    </row>
    <row r="604" spans="1:36" s="22" customFormat="1">
      <c r="A604" s="597">
        <f t="shared" si="9"/>
        <v>75213775.419660076</v>
      </c>
      <c r="B604" s="607">
        <v>4.7256816154220864</v>
      </c>
      <c r="C604" s="606">
        <v>1.0000000000000001E+50</v>
      </c>
      <c r="D604" s="607">
        <v>0.27587472502566479</v>
      </c>
      <c r="E604" s="610">
        <v>1.0000000000000001E+50</v>
      </c>
      <c r="F604" s="611">
        <v>1.0000000000000001E+50</v>
      </c>
      <c r="G604" s="610">
        <v>1.0000000000000001E+50</v>
      </c>
      <c r="H604" s="610">
        <v>1.0000000000000001E+50</v>
      </c>
      <c r="I604" s="610">
        <v>0.31174171663604822</v>
      </c>
      <c r="J604" s="610">
        <v>1.0000000000000001E+50</v>
      </c>
      <c r="K604" s="610">
        <v>1.0000000000000001E+50</v>
      </c>
      <c r="L604" s="611">
        <v>0.32085666685650532</v>
      </c>
      <c r="M604" s="610">
        <v>1.0000000000000001E+50</v>
      </c>
      <c r="N604" s="611">
        <v>1.0000000000000001E+50</v>
      </c>
      <c r="O604" s="610">
        <v>1.0000000000000001E+50</v>
      </c>
      <c r="P604" s="610">
        <v>1.0000000000000001E+50</v>
      </c>
      <c r="Q604" s="610">
        <v>1.0000000000000001E+50</v>
      </c>
      <c r="R604" s="610">
        <v>1.0000000000000001E+50</v>
      </c>
      <c r="S604" s="610">
        <v>1.0000000000000001E+50</v>
      </c>
      <c r="T604" s="610">
        <v>1.0000000000000001E+50</v>
      </c>
      <c r="U604" s="610">
        <v>1.0000000000000001E+50</v>
      </c>
      <c r="V604" s="610">
        <v>0.92198552022689639</v>
      </c>
      <c r="W604" s="610">
        <v>1.0000000000000001E+50</v>
      </c>
      <c r="X604" s="610">
        <v>1.0000000000000001E+50</v>
      </c>
      <c r="Y604" s="610">
        <v>1.0000000000000001E+50</v>
      </c>
      <c r="Z604" s="610">
        <v>1.0000000000000001E+50</v>
      </c>
      <c r="AA604" s="626">
        <v>1.0000000000000001E+50</v>
      </c>
      <c r="AB604" s="610">
        <v>0.83180318800054243</v>
      </c>
      <c r="AC604" s="626">
        <v>7.1061345254126154E-3</v>
      </c>
      <c r="AD604" s="626">
        <v>8.9021369567871098E-4</v>
      </c>
      <c r="AE604" s="620">
        <v>7.2235615878120567E-3</v>
      </c>
      <c r="AF604" s="627">
        <v>0.10681164808349736</v>
      </c>
      <c r="AG604" s="601">
        <f>Decap_Selection!$E$23</f>
        <v>0.08</v>
      </c>
      <c r="AH604" s="602"/>
      <c r="AI604" s="602"/>
      <c r="AJ604" s="602"/>
    </row>
    <row r="605" spans="1:36" s="22" customFormat="1">
      <c r="A605" s="597">
        <f t="shared" si="9"/>
        <v>76718050.928053275</v>
      </c>
      <c r="B605" s="607">
        <v>4.8201952435398265</v>
      </c>
      <c r="C605" s="606">
        <v>1.0000000000000001E+50</v>
      </c>
      <c r="D605" s="607">
        <v>0.28319734427914833</v>
      </c>
      <c r="E605" s="610">
        <v>1.0000000000000001E+50</v>
      </c>
      <c r="F605" s="611">
        <v>1.0000000000000001E+50</v>
      </c>
      <c r="G605" s="610">
        <v>1.0000000000000001E+50</v>
      </c>
      <c r="H605" s="610">
        <v>1.0000000000000001E+50</v>
      </c>
      <c r="I605" s="610">
        <v>0.31837436663476942</v>
      </c>
      <c r="J605" s="610">
        <v>1.0000000000000001E+50</v>
      </c>
      <c r="K605" s="610">
        <v>1.0000000000000001E+50</v>
      </c>
      <c r="L605" s="611">
        <v>0.32731123362919712</v>
      </c>
      <c r="M605" s="610">
        <v>1.0000000000000001E+50</v>
      </c>
      <c r="N605" s="611">
        <v>1.0000000000000001E+50</v>
      </c>
      <c r="O605" s="610">
        <v>1.0000000000000001E+50</v>
      </c>
      <c r="P605" s="610">
        <v>1.0000000000000001E+50</v>
      </c>
      <c r="Q605" s="610">
        <v>1.0000000000000001E+50</v>
      </c>
      <c r="R605" s="610">
        <v>1.0000000000000001E+50</v>
      </c>
      <c r="S605" s="610">
        <v>1.0000000000000001E+50</v>
      </c>
      <c r="T605" s="610">
        <v>1.0000000000000001E+50</v>
      </c>
      <c r="U605" s="610">
        <v>1.0000000000000001E+50</v>
      </c>
      <c r="V605" s="610">
        <v>0.94040631760921112</v>
      </c>
      <c r="W605" s="610">
        <v>1.0000000000000001E+50</v>
      </c>
      <c r="X605" s="610">
        <v>1.0000000000000001E+50</v>
      </c>
      <c r="Y605" s="610">
        <v>1.0000000000000001E+50</v>
      </c>
      <c r="Z605" s="610">
        <v>1.0000000000000001E+50</v>
      </c>
      <c r="AA605" s="626">
        <v>1.0000000000000001E+50</v>
      </c>
      <c r="AB605" s="610">
        <v>0.815493483624118</v>
      </c>
      <c r="AC605" s="626">
        <v>7.247560463228225E-3</v>
      </c>
      <c r="AD605" s="626">
        <v>8.9021369567871098E-4</v>
      </c>
      <c r="AE605" s="620">
        <v>7.3627322909230906E-3</v>
      </c>
      <c r="AF605" s="627">
        <v>0.10971399770243759</v>
      </c>
      <c r="AG605" s="601">
        <f>Decap_Selection!$E$23</f>
        <v>0.08</v>
      </c>
      <c r="AH605" s="602"/>
      <c r="AI605" s="602"/>
      <c r="AJ605" s="602"/>
    </row>
    <row r="606" spans="1:36" s="22" customFormat="1">
      <c r="A606" s="597">
        <f t="shared" si="9"/>
        <v>78252411.94661434</v>
      </c>
      <c r="B606" s="607">
        <v>4.9165991443020927</v>
      </c>
      <c r="C606" s="606">
        <v>1.0000000000000001E+50</v>
      </c>
      <c r="D606" s="607">
        <v>0.2906322697975961</v>
      </c>
      <c r="E606" s="610">
        <v>1.0000000000000001E+50</v>
      </c>
      <c r="F606" s="611">
        <v>1.0000000000000001E+50</v>
      </c>
      <c r="G606" s="610">
        <v>1.0000000000000001E+50</v>
      </c>
      <c r="H606" s="610">
        <v>1.0000000000000001E+50</v>
      </c>
      <c r="I606" s="610">
        <v>0.32513192169088417</v>
      </c>
      <c r="J606" s="610">
        <v>1.0000000000000001E+50</v>
      </c>
      <c r="K606" s="610">
        <v>1.0000000000000001E+50</v>
      </c>
      <c r="L606" s="611">
        <v>0.33389415879079049</v>
      </c>
      <c r="M606" s="610">
        <v>1.0000000000000001E+50</v>
      </c>
      <c r="N606" s="611">
        <v>1.0000000000000001E+50</v>
      </c>
      <c r="O606" s="610">
        <v>1.0000000000000001E+50</v>
      </c>
      <c r="P606" s="610">
        <v>1.0000000000000001E+50</v>
      </c>
      <c r="Q606" s="610">
        <v>1.0000000000000001E+50</v>
      </c>
      <c r="R606" s="610">
        <v>1.0000000000000001E+50</v>
      </c>
      <c r="S606" s="610">
        <v>1.0000000000000001E+50</v>
      </c>
      <c r="T606" s="610">
        <v>1.0000000000000001E+50</v>
      </c>
      <c r="U606" s="610">
        <v>1.0000000000000001E+50</v>
      </c>
      <c r="V606" s="610">
        <v>0.95919590141724642</v>
      </c>
      <c r="W606" s="610">
        <v>1.0000000000000001E+50</v>
      </c>
      <c r="X606" s="610">
        <v>1.0000000000000001E+50</v>
      </c>
      <c r="Y606" s="610">
        <v>1.0000000000000001E+50</v>
      </c>
      <c r="Z606" s="610">
        <v>1.0000000000000001E+50</v>
      </c>
      <c r="AA606" s="626">
        <v>1.0000000000000001E+50</v>
      </c>
      <c r="AB606" s="610">
        <v>0.79950358061378712</v>
      </c>
      <c r="AC606" s="626">
        <v>7.3918285172169772E-3</v>
      </c>
      <c r="AD606" s="626">
        <v>8.9021369567871098E-4</v>
      </c>
      <c r="AE606" s="620">
        <v>7.5047866690262956E-3</v>
      </c>
      <c r="AF606" s="627">
        <v>0.11270896339452956</v>
      </c>
      <c r="AG606" s="601">
        <f>Decap_Selection!$E$23</f>
        <v>0.08</v>
      </c>
      <c r="AH606" s="602"/>
      <c r="AI606" s="602"/>
      <c r="AJ606" s="602"/>
    </row>
    <row r="607" spans="1:36" s="22" customFormat="1">
      <c r="A607" s="597">
        <f t="shared" si="9"/>
        <v>79817460.185546622</v>
      </c>
      <c r="B607" s="607">
        <v>5.0149311231601619</v>
      </c>
      <c r="C607" s="606">
        <v>1.0000000000000001E+50</v>
      </c>
      <c r="D607" s="607">
        <v>0.29818232383626758</v>
      </c>
      <c r="E607" s="610">
        <v>1.0000000000000001E+50</v>
      </c>
      <c r="F607" s="611">
        <v>1.0000000000000001E+50</v>
      </c>
      <c r="G607" s="610">
        <v>1.0000000000000001E+50</v>
      </c>
      <c r="H607" s="610">
        <v>1.0000000000000001E+50</v>
      </c>
      <c r="I607" s="610">
        <v>0.33201702862822952</v>
      </c>
      <c r="J607" s="610">
        <v>1.0000000000000001E+50</v>
      </c>
      <c r="K607" s="610">
        <v>1.0000000000000001E+50</v>
      </c>
      <c r="L607" s="611">
        <v>0.34060802382011829</v>
      </c>
      <c r="M607" s="610">
        <v>1.0000000000000001E+50</v>
      </c>
      <c r="N607" s="611">
        <v>1.0000000000000001E+50</v>
      </c>
      <c r="O607" s="610">
        <v>1.0000000000000001E+50</v>
      </c>
      <c r="P607" s="610">
        <v>1.0000000000000001E+50</v>
      </c>
      <c r="Q607" s="610">
        <v>1.0000000000000001E+50</v>
      </c>
      <c r="R607" s="610">
        <v>1.0000000000000001E+50</v>
      </c>
      <c r="S607" s="610">
        <v>1.0000000000000001E+50</v>
      </c>
      <c r="T607" s="610">
        <v>1.0000000000000001E+50</v>
      </c>
      <c r="U607" s="610">
        <v>1.0000000000000001E+50</v>
      </c>
      <c r="V607" s="610">
        <v>0.97836164013630134</v>
      </c>
      <c r="W607" s="610">
        <v>1.0000000000000001E+50</v>
      </c>
      <c r="X607" s="610">
        <v>1.0000000000000001E+50</v>
      </c>
      <c r="Y607" s="610">
        <v>1.0000000000000001E+50</v>
      </c>
      <c r="Z607" s="610">
        <v>1.0000000000000001E+50</v>
      </c>
      <c r="AA607" s="626">
        <v>1.0000000000000001E+50</v>
      </c>
      <c r="AB607" s="610">
        <v>0.78382720841934761</v>
      </c>
      <c r="AC607" s="626">
        <v>7.5389952667839636E-3</v>
      </c>
      <c r="AD607" s="626">
        <v>8.9021369567871098E-4</v>
      </c>
      <c r="AE607" s="620">
        <v>7.649780634256362E-3</v>
      </c>
      <c r="AF607" s="627">
        <v>0.1158017588614795</v>
      </c>
      <c r="AG607" s="601">
        <f>Decap_Selection!$E$23</f>
        <v>0.08</v>
      </c>
      <c r="AH607" s="602"/>
      <c r="AI607" s="602"/>
      <c r="AJ607" s="602"/>
    </row>
    <row r="608" spans="1:36" s="22" customFormat="1">
      <c r="A608" s="597">
        <f t="shared" si="9"/>
        <v>81413809.38925755</v>
      </c>
      <c r="B608" s="607">
        <v>5.1152297416743728</v>
      </c>
      <c r="C608" s="606">
        <v>1.0000000000000001E+50</v>
      </c>
      <c r="D608" s="607">
        <v>0.30585038164841177</v>
      </c>
      <c r="E608" s="610">
        <v>1.0000000000000001E+50</v>
      </c>
      <c r="F608" s="611">
        <v>1.0000000000000001E+50</v>
      </c>
      <c r="G608" s="610">
        <v>1.0000000000000001E+50</v>
      </c>
      <c r="H608" s="610">
        <v>1.0000000000000001E+50</v>
      </c>
      <c r="I608" s="610">
        <v>0.33903238449289325</v>
      </c>
      <c r="J608" s="610">
        <v>1.0000000000000001E+50</v>
      </c>
      <c r="K608" s="610">
        <v>1.0000000000000001E+50</v>
      </c>
      <c r="L608" s="611">
        <v>0.34745546154849832</v>
      </c>
      <c r="M608" s="610">
        <v>1.0000000000000001E+50</v>
      </c>
      <c r="N608" s="611">
        <v>1.0000000000000001E+50</v>
      </c>
      <c r="O608" s="610">
        <v>1.0000000000000001E+50</v>
      </c>
      <c r="P608" s="610">
        <v>1.0000000000000001E+50</v>
      </c>
      <c r="Q608" s="610">
        <v>1.0000000000000001E+50</v>
      </c>
      <c r="R608" s="610">
        <v>1.0000000000000001E+50</v>
      </c>
      <c r="S608" s="610">
        <v>1.0000000000000001E+50</v>
      </c>
      <c r="T608" s="610">
        <v>1.0000000000000001E+50</v>
      </c>
      <c r="U608" s="610">
        <v>1.0000000000000001E+50</v>
      </c>
      <c r="V608" s="610">
        <v>0.99791104976219258</v>
      </c>
      <c r="W608" s="610">
        <v>1.0000000000000001E+50</v>
      </c>
      <c r="X608" s="610">
        <v>1.0000000000000001E+50</v>
      </c>
      <c r="Y608" s="610">
        <v>1.0000000000000001E+50</v>
      </c>
      <c r="Z608" s="610">
        <v>1.0000000000000001E+50</v>
      </c>
      <c r="AA608" s="626">
        <v>1.0000000000000001E+50</v>
      </c>
      <c r="AB608" s="610">
        <v>0.76845821944385839</v>
      </c>
      <c r="AC608" s="626">
        <v>7.6891184278659449E-3</v>
      </c>
      <c r="AD608" s="626">
        <v>8.9021369567871098E-4</v>
      </c>
      <c r="AE608" s="620">
        <v>7.7977712403865971E-3</v>
      </c>
      <c r="AF608" s="627">
        <v>0.11899798700092891</v>
      </c>
      <c r="AG608" s="601">
        <f>Decap_Selection!$E$23</f>
        <v>0.08</v>
      </c>
      <c r="AH608" s="602"/>
      <c r="AI608" s="602"/>
      <c r="AJ608" s="602"/>
    </row>
    <row r="609" spans="1:36" s="22" customFormat="1">
      <c r="A609" s="597">
        <f t="shared" si="9"/>
        <v>83042085.577042699</v>
      </c>
      <c r="B609" s="607">
        <v>5.2175343326363004</v>
      </c>
      <c r="C609" s="606">
        <v>1.0000000000000001E+50</v>
      </c>
      <c r="D609" s="607">
        <v>0.31363937185968571</v>
      </c>
      <c r="E609" s="610">
        <v>1.0000000000000001E+50</v>
      </c>
      <c r="F609" s="611">
        <v>1.0000000000000001E+50</v>
      </c>
      <c r="G609" s="610">
        <v>1.0000000000000001E+50</v>
      </c>
      <c r="H609" s="610">
        <v>1.0000000000000001E+50</v>
      </c>
      <c r="I609" s="610">
        <v>0.34618073759748846</v>
      </c>
      <c r="J609" s="610">
        <v>1.0000000000000001E+50</v>
      </c>
      <c r="K609" s="610">
        <v>1.0000000000000001E+50</v>
      </c>
      <c r="L609" s="611">
        <v>0.3544391571920103</v>
      </c>
      <c r="M609" s="610">
        <v>1.0000000000000001E+50</v>
      </c>
      <c r="N609" s="611">
        <v>1.0000000000000001E+50</v>
      </c>
      <c r="O609" s="610">
        <v>1.0000000000000001E+50</v>
      </c>
      <c r="P609" s="610">
        <v>1.0000000000000001E+50</v>
      </c>
      <c r="Q609" s="610">
        <v>1.0000000000000001E+50</v>
      </c>
      <c r="R609" s="610">
        <v>1.0000000000000001E+50</v>
      </c>
      <c r="S609" s="610">
        <v>1.0000000000000001E+50</v>
      </c>
      <c r="T609" s="610">
        <v>1.0000000000000001E+50</v>
      </c>
      <c r="U609" s="610">
        <v>1.0000000000000001E+50</v>
      </c>
      <c r="V609" s="610">
        <v>1.0178517967487726</v>
      </c>
      <c r="W609" s="610">
        <v>1.0000000000000001E+50</v>
      </c>
      <c r="X609" s="610">
        <v>1.0000000000000001E+50</v>
      </c>
      <c r="Y609" s="610">
        <v>1.0000000000000001E+50</v>
      </c>
      <c r="Z609" s="610">
        <v>1.0000000000000001E+50</v>
      </c>
      <c r="AA609" s="626">
        <v>1.0000000000000001E+50</v>
      </c>
      <c r="AB609" s="610">
        <v>0.75339058663281677</v>
      </c>
      <c r="AC609" s="626">
        <v>7.8422568755771253E-3</v>
      </c>
      <c r="AD609" s="626">
        <v>8.9021369567871098E-4</v>
      </c>
      <c r="AE609" s="620">
        <v>7.9488167057864233E-3</v>
      </c>
      <c r="AF609" s="627">
        <v>0.12230367972348473</v>
      </c>
      <c r="AG609" s="601">
        <f>Decap_Selection!$E$23</f>
        <v>0.08</v>
      </c>
      <c r="AH609" s="602"/>
      <c r="AI609" s="602"/>
      <c r="AJ609" s="602"/>
    </row>
    <row r="610" spans="1:36" s="22" customFormat="1">
      <c r="A610" s="597">
        <f t="shared" si="9"/>
        <v>84702927.288583547</v>
      </c>
      <c r="B610" s="607">
        <v>5.3218850154933781</v>
      </c>
      <c r="C610" s="606">
        <v>1.0000000000000001E+50</v>
      </c>
      <c r="D610" s="607">
        <v>0.32155227694609267</v>
      </c>
      <c r="E610" s="610">
        <v>1.0000000000000001E+50</v>
      </c>
      <c r="F610" s="611">
        <v>1.0000000000000001E+50</v>
      </c>
      <c r="G610" s="610">
        <v>1.0000000000000001E+50</v>
      </c>
      <c r="H610" s="610">
        <v>1.0000000000000001E+50</v>
      </c>
      <c r="I610" s="610">
        <v>0.35346488858648306</v>
      </c>
      <c r="J610" s="610">
        <v>1.0000000000000001E+50</v>
      </c>
      <c r="K610" s="610">
        <v>1.0000000000000001E+50</v>
      </c>
      <c r="L610" s="611">
        <v>0.36156184940432801</v>
      </c>
      <c r="M610" s="610">
        <v>1.0000000000000001E+50</v>
      </c>
      <c r="N610" s="611">
        <v>1.0000000000000001E+50</v>
      </c>
      <c r="O610" s="610">
        <v>1.0000000000000001E+50</v>
      </c>
      <c r="P610" s="610">
        <v>1.0000000000000001E+50</v>
      </c>
      <c r="Q610" s="610">
        <v>1.0000000000000001E+50</v>
      </c>
      <c r="R610" s="610">
        <v>1.0000000000000001E+50</v>
      </c>
      <c r="S610" s="610">
        <v>1.0000000000000001E+50</v>
      </c>
      <c r="T610" s="610">
        <v>1.0000000000000001E+50</v>
      </c>
      <c r="U610" s="610">
        <v>1.0000000000000001E+50</v>
      </c>
      <c r="V610" s="610">
        <v>1.0381917010144488</v>
      </c>
      <c r="W610" s="610">
        <v>1.0000000000000001E+50</v>
      </c>
      <c r="X610" s="610">
        <v>1.0000000000000001E+50</v>
      </c>
      <c r="Y610" s="610">
        <v>1.0000000000000001E+50</v>
      </c>
      <c r="Z610" s="610">
        <v>1.0000000000000001E+50</v>
      </c>
      <c r="AA610" s="626">
        <v>1.0000000000000001E+50</v>
      </c>
      <c r="AB610" s="610">
        <v>0.73861840111060828</v>
      </c>
      <c r="AC610" s="626">
        <v>7.9984706673087921E-3</v>
      </c>
      <c r="AD610" s="626">
        <v>8.9021369567871098E-4</v>
      </c>
      <c r="AE610" s="620">
        <v>8.1029764368071439E-3</v>
      </c>
      <c r="AF610" s="627">
        <v>0.12572534256259299</v>
      </c>
      <c r="AG610" s="601">
        <f>Decap_Selection!$E$23</f>
        <v>0.08</v>
      </c>
      <c r="AH610" s="602"/>
      <c r="AI610" s="602"/>
      <c r="AJ610" s="602"/>
    </row>
    <row r="611" spans="1:36" s="22" customFormat="1">
      <c r="A611" s="597">
        <f t="shared" si="9"/>
        <v>86396985.83435522</v>
      </c>
      <c r="B611" s="607">
        <v>5.4283227120820232</v>
      </c>
      <c r="C611" s="606">
        <v>1.0000000000000001E+50</v>
      </c>
      <c r="D611" s="607">
        <v>0.32959213380538743</v>
      </c>
      <c r="E611" s="610">
        <v>1.0000000000000001E+50</v>
      </c>
      <c r="F611" s="611">
        <v>1.0000000000000001E+50</v>
      </c>
      <c r="G611" s="610">
        <v>1.0000000000000001E+50</v>
      </c>
      <c r="H611" s="610">
        <v>1.0000000000000001E+50</v>
      </c>
      <c r="I611" s="610">
        <v>0.36088769152292816</v>
      </c>
      <c r="J611" s="610">
        <v>1.0000000000000001E+50</v>
      </c>
      <c r="K611" s="610">
        <v>1.0000000000000001E+50</v>
      </c>
      <c r="L611" s="611">
        <v>0.36882633135051918</v>
      </c>
      <c r="M611" s="610">
        <v>1.0000000000000001E+50</v>
      </c>
      <c r="N611" s="611">
        <v>1.0000000000000001E+50</v>
      </c>
      <c r="O611" s="610">
        <v>1.0000000000000001E+50</v>
      </c>
      <c r="P611" s="610">
        <v>1.0000000000000001E+50</v>
      </c>
      <c r="Q611" s="610">
        <v>1.0000000000000001E+50</v>
      </c>
      <c r="R611" s="610">
        <v>1.0000000000000001E+50</v>
      </c>
      <c r="S611" s="610">
        <v>1.0000000000000001E+50</v>
      </c>
      <c r="T611" s="610">
        <v>1.0000000000000001E+50</v>
      </c>
      <c r="U611" s="610">
        <v>1.0000000000000001E+50</v>
      </c>
      <c r="V611" s="610">
        <v>1.0589387390088787</v>
      </c>
      <c r="W611" s="610">
        <v>1.0000000000000001E+50</v>
      </c>
      <c r="X611" s="610">
        <v>1.0000000000000001E+50</v>
      </c>
      <c r="Y611" s="610">
        <v>1.0000000000000001E+50</v>
      </c>
      <c r="Z611" s="610">
        <v>1.0000000000000001E+50</v>
      </c>
      <c r="AA611" s="626">
        <v>1.0000000000000001E+50</v>
      </c>
      <c r="AB611" s="610">
        <v>0.72413586986330003</v>
      </c>
      <c r="AC611" s="626">
        <v>8.1578210662919936E-3</v>
      </c>
      <c r="AD611" s="626">
        <v>8.9021369567871098E-4</v>
      </c>
      <c r="AE611" s="620">
        <v>8.2603110516063557E-3</v>
      </c>
      <c r="AF611" s="627">
        <v>0.12927000477780184</v>
      </c>
      <c r="AG611" s="601">
        <f>Decap_Selection!$E$23</f>
        <v>0.08</v>
      </c>
      <c r="AH611" s="602"/>
      <c r="AI611" s="602"/>
      <c r="AJ611" s="602"/>
    </row>
    <row r="612" spans="1:36" s="22" customFormat="1">
      <c r="A612" s="597">
        <f t="shared" si="9"/>
        <v>88124925.551042333</v>
      </c>
      <c r="B612" s="607">
        <v>5.5368891626754069</v>
      </c>
      <c r="C612" s="606">
        <v>1.0000000000000001E+50</v>
      </c>
      <c r="D612" s="607">
        <v>0.3377620344133403</v>
      </c>
      <c r="E612" s="610">
        <v>1.0000000000000001E+50</v>
      </c>
      <c r="F612" s="611">
        <v>1.0000000000000001E+50</v>
      </c>
      <c r="G612" s="610">
        <v>1.0000000000000001E+50</v>
      </c>
      <c r="H612" s="610">
        <v>1.0000000000000001E+50</v>
      </c>
      <c r="I612" s="610">
        <v>0.36845205499694422</v>
      </c>
      <c r="J612" s="610">
        <v>1.0000000000000001E+50</v>
      </c>
      <c r="K612" s="610">
        <v>1.0000000000000001E+50</v>
      </c>
      <c r="L612" s="611">
        <v>0.37623545180223267</v>
      </c>
      <c r="M612" s="610">
        <v>1.0000000000000001E+50</v>
      </c>
      <c r="N612" s="611">
        <v>1.0000000000000001E+50</v>
      </c>
      <c r="O612" s="610">
        <v>1.0000000000000001E+50</v>
      </c>
      <c r="P612" s="610">
        <v>1.0000000000000001E+50</v>
      </c>
      <c r="Q612" s="610">
        <v>1.0000000000000001E+50</v>
      </c>
      <c r="R612" s="610">
        <v>1.0000000000000001E+50</v>
      </c>
      <c r="S612" s="610">
        <v>1.0000000000000001E+50</v>
      </c>
      <c r="T612" s="610">
        <v>1.0000000000000001E+50</v>
      </c>
      <c r="U612" s="610">
        <v>1.0000000000000001E+50</v>
      </c>
      <c r="V612" s="610">
        <v>1.0801010468410492</v>
      </c>
      <c r="W612" s="610">
        <v>1.0000000000000001E+50</v>
      </c>
      <c r="X612" s="610">
        <v>1.0000000000000001E+50</v>
      </c>
      <c r="Y612" s="610">
        <v>1.0000000000000001E+50</v>
      </c>
      <c r="Z612" s="610">
        <v>1.0000000000000001E+50</v>
      </c>
      <c r="AA612" s="626">
        <v>1.0000000000000001E+50</v>
      </c>
      <c r="AB612" s="610">
        <v>0.70993731346687061</v>
      </c>
      <c r="AC612" s="626">
        <v>8.3203705656324494E-3</v>
      </c>
      <c r="AD612" s="626">
        <v>8.9021369567871098E-4</v>
      </c>
      <c r="AE612" s="620">
        <v>8.4208824044214921E-3</v>
      </c>
      <c r="AF612" s="627">
        <v>0.13294527577042123</v>
      </c>
      <c r="AG612" s="601">
        <f>Decap_Selection!$E$23</f>
        <v>0.08</v>
      </c>
      <c r="AH612" s="602"/>
      <c r="AI612" s="602"/>
      <c r="AJ612" s="602"/>
    </row>
    <row r="613" spans="1:36" s="22" customFormat="1">
      <c r="A613" s="597">
        <f t="shared" si="9"/>
        <v>89887424.062063187</v>
      </c>
      <c r="B613" s="607">
        <v>5.6476269423521908</v>
      </c>
      <c r="C613" s="606">
        <v>1.0000000000000001E+50</v>
      </c>
      <c r="D613" s="607">
        <v>0.34606512655749383</v>
      </c>
      <c r="E613" s="610">
        <v>1.0000000000000001E+50</v>
      </c>
      <c r="F613" s="611">
        <v>1.0000000000000001E+50</v>
      </c>
      <c r="G613" s="610">
        <v>1.0000000000000001E+50</v>
      </c>
      <c r="H613" s="610">
        <v>1.0000000000000001E+50</v>
      </c>
      <c r="I613" s="610">
        <v>0.37616094325633925</v>
      </c>
      <c r="J613" s="610">
        <v>1.0000000000000001E+50</v>
      </c>
      <c r="K613" s="610">
        <v>1.0000000000000001E+50</v>
      </c>
      <c r="L613" s="611">
        <v>0.38379211625470261</v>
      </c>
      <c r="M613" s="610">
        <v>1.0000000000000001E+50</v>
      </c>
      <c r="N613" s="611">
        <v>1.0000000000000001E+50</v>
      </c>
      <c r="O613" s="610">
        <v>1.0000000000000001E+50</v>
      </c>
      <c r="P613" s="610">
        <v>1.0000000000000001E+50</v>
      </c>
      <c r="Q613" s="610">
        <v>1.0000000000000001E+50</v>
      </c>
      <c r="R613" s="610">
        <v>1.0000000000000001E+50</v>
      </c>
      <c r="S613" s="610">
        <v>1.0000000000000001E+50</v>
      </c>
      <c r="T613" s="610">
        <v>1.0000000000000001E+50</v>
      </c>
      <c r="U613" s="610">
        <v>1.0000000000000001E+50</v>
      </c>
      <c r="V613" s="610">
        <v>1.1016869234699618</v>
      </c>
      <c r="W613" s="610">
        <v>1.0000000000000001E+50</v>
      </c>
      <c r="X613" s="610">
        <v>1.0000000000000001E+50</v>
      </c>
      <c r="Y613" s="610">
        <v>1.0000000000000001E+50</v>
      </c>
      <c r="Z613" s="610">
        <v>1.0000000000000001E+50</v>
      </c>
      <c r="AA613" s="626">
        <v>1.0000000000000001E+50</v>
      </c>
      <c r="AB613" s="610">
        <v>0.69601716385998524</v>
      </c>
      <c r="AC613" s="626">
        <v>8.4861829128271976E-3</v>
      </c>
      <c r="AD613" s="626">
        <v>8.9021369567871098E-4</v>
      </c>
      <c r="AE613" s="620">
        <v>8.5847536103031488E-3</v>
      </c>
      <c r="AF613" s="627">
        <v>0.13675940877209708</v>
      </c>
      <c r="AG613" s="601">
        <f>Decap_Selection!$E$23</f>
        <v>0.08</v>
      </c>
      <c r="AH613" s="602"/>
      <c r="AI613" s="602"/>
      <c r="AJ613" s="602"/>
    </row>
    <row r="614" spans="1:36" s="22" customFormat="1">
      <c r="A614" s="597">
        <f t="shared" si="9"/>
        <v>91685172.543304458</v>
      </c>
      <c r="B614" s="607">
        <v>5.7605794776926436</v>
      </c>
      <c r="C614" s="606">
        <v>1.0000000000000001E+50</v>
      </c>
      <c r="D614" s="607">
        <v>0.35450461464209315</v>
      </c>
      <c r="E614" s="610">
        <v>1.0000000000000001E+50</v>
      </c>
      <c r="F614" s="611">
        <v>1.0000000000000001E+50</v>
      </c>
      <c r="G614" s="610">
        <v>1.0000000000000001E+50</v>
      </c>
      <c r="H614" s="610">
        <v>1.0000000000000001E+50</v>
      </c>
      <c r="I614" s="610">
        <v>0.38401737735974473</v>
      </c>
      <c r="J614" s="610">
        <v>1.0000000000000001E+50</v>
      </c>
      <c r="K614" s="610">
        <v>1.0000000000000001E+50</v>
      </c>
      <c r="L614" s="611">
        <v>0.39149928806600637</v>
      </c>
      <c r="M614" s="610">
        <v>1.0000000000000001E+50</v>
      </c>
      <c r="N614" s="611">
        <v>1.0000000000000001E+50</v>
      </c>
      <c r="O614" s="610">
        <v>1.0000000000000001E+50</v>
      </c>
      <c r="P614" s="610">
        <v>1.0000000000000001E+50</v>
      </c>
      <c r="Q614" s="610">
        <v>1.0000000000000001E+50</v>
      </c>
      <c r="R614" s="610">
        <v>1.0000000000000001E+50</v>
      </c>
      <c r="S614" s="610">
        <v>1.0000000000000001E+50</v>
      </c>
      <c r="T614" s="610">
        <v>1.0000000000000001E+50</v>
      </c>
      <c r="U614" s="610">
        <v>1.0000000000000001E+50</v>
      </c>
      <c r="V614" s="610">
        <v>1.1237048339591791</v>
      </c>
      <c r="W614" s="610">
        <v>1.0000000000000001E+50</v>
      </c>
      <c r="X614" s="610">
        <v>1.0000000000000001E+50</v>
      </c>
      <c r="Y614" s="610">
        <v>1.0000000000000001E+50</v>
      </c>
      <c r="Z614" s="610">
        <v>1.0000000000000001E+50</v>
      </c>
      <c r="AA614" s="626">
        <v>1.0000000000000001E+50</v>
      </c>
      <c r="AB614" s="610">
        <v>0.68236996216044199</v>
      </c>
      <c r="AC614" s="626">
        <v>8.6553231347726543E-3</v>
      </c>
      <c r="AD614" s="626">
        <v>8.9021369567871098E-4</v>
      </c>
      <c r="AE614" s="620">
        <v>8.7519890703190092E-3</v>
      </c>
      <c r="AF614" s="627">
        <v>0.14072137293648448</v>
      </c>
      <c r="AG614" s="601">
        <f>Decap_Selection!$E$23</f>
        <v>0.08</v>
      </c>
      <c r="AH614" s="602"/>
      <c r="AI614" s="602"/>
      <c r="AJ614" s="602"/>
    </row>
    <row r="615" spans="1:36" s="22" customFormat="1">
      <c r="A615" s="597">
        <f t="shared" si="9"/>
        <v>93518875.994170547</v>
      </c>
      <c r="B615" s="607">
        <v>5.8757910638086601</v>
      </c>
      <c r="C615" s="606">
        <v>1.0000000000000001E+50</v>
      </c>
      <c r="D615" s="607">
        <v>0.36308376055876757</v>
      </c>
      <c r="E615" s="610">
        <v>1.0000000000000001E+50</v>
      </c>
      <c r="F615" s="611">
        <v>1.0000000000000001E+50</v>
      </c>
      <c r="G615" s="610">
        <v>1.0000000000000001E+50</v>
      </c>
      <c r="H615" s="610">
        <v>1.0000000000000001E+50</v>
      </c>
      <c r="I615" s="610">
        <v>0.39202443635267031</v>
      </c>
      <c r="J615" s="610">
        <v>1.0000000000000001E+50</v>
      </c>
      <c r="K615" s="610">
        <v>1.0000000000000001E+50</v>
      </c>
      <c r="L615" s="611">
        <v>0.39935998961902247</v>
      </c>
      <c r="M615" s="610">
        <v>1.0000000000000001E+50</v>
      </c>
      <c r="N615" s="611">
        <v>1.0000000000000001E+50</v>
      </c>
      <c r="O615" s="610">
        <v>1.0000000000000001E+50</v>
      </c>
      <c r="P615" s="610">
        <v>1.0000000000000001E+50</v>
      </c>
      <c r="Q615" s="610">
        <v>1.0000000000000001E+50</v>
      </c>
      <c r="R615" s="610">
        <v>1.0000000000000001E+50</v>
      </c>
      <c r="S615" s="610">
        <v>1.0000000000000001E+50</v>
      </c>
      <c r="T615" s="610">
        <v>1.0000000000000001E+50</v>
      </c>
      <c r="U615" s="610">
        <v>1.0000000000000001E+50</v>
      </c>
      <c r="V615" s="610">
        <v>1.1461634127965048</v>
      </c>
      <c r="W615" s="610">
        <v>1.0000000000000001E+50</v>
      </c>
      <c r="X615" s="610">
        <v>1.0000000000000001E+50</v>
      </c>
      <c r="Y615" s="610">
        <v>1.0000000000000001E+50</v>
      </c>
      <c r="Z615" s="610">
        <v>1.0000000000000001E+50</v>
      </c>
      <c r="AA615" s="626">
        <v>1.0000000000000001E+50</v>
      </c>
      <c r="AB615" s="610">
        <v>0.66899035652443406</v>
      </c>
      <c r="AC615" s="626">
        <v>8.8278575632738231E-3</v>
      </c>
      <c r="AD615" s="626">
        <v>8.9021369567871098E-4</v>
      </c>
      <c r="AE615" s="620">
        <v>8.9226544972392328E-3</v>
      </c>
      <c r="AF615" s="627">
        <v>0.1448409351684101</v>
      </c>
      <c r="AG615" s="601">
        <f>Decap_Selection!$E$23</f>
        <v>0.08</v>
      </c>
      <c r="AH615" s="602"/>
      <c r="AI615" s="602"/>
      <c r="AJ615" s="602"/>
    </row>
    <row r="616" spans="1:36" s="22" customFormat="1">
      <c r="A616" s="597">
        <f t="shared" si="9"/>
        <v>95389253.514053956</v>
      </c>
      <c r="B616" s="607">
        <v>5.9933068817144068</v>
      </c>
      <c r="C616" s="606">
        <v>1.0000000000000001E+50</v>
      </c>
      <c r="D616" s="607">
        <v>0.37180588461832226</v>
      </c>
      <c r="E616" s="610">
        <v>1.0000000000000001E+50</v>
      </c>
      <c r="F616" s="611">
        <v>1.0000000000000001E+50</v>
      </c>
      <c r="G616" s="610">
        <v>1.0000000000000001E+50</v>
      </c>
      <c r="H616" s="610">
        <v>1.0000000000000001E+50</v>
      </c>
      <c r="I616" s="610">
        <v>0.40018525846689179</v>
      </c>
      <c r="J616" s="610">
        <v>1.0000000000000001E+50</v>
      </c>
      <c r="K616" s="610">
        <v>1.0000000000000001E+50</v>
      </c>
      <c r="L616" s="611">
        <v>0.407377303506545</v>
      </c>
      <c r="M616" s="610">
        <v>1.0000000000000001E+50</v>
      </c>
      <c r="N616" s="611">
        <v>1.0000000000000001E+50</v>
      </c>
      <c r="O616" s="610">
        <v>1.0000000000000001E+50</v>
      </c>
      <c r="P616" s="610">
        <v>1.0000000000000001E+50</v>
      </c>
      <c r="Q616" s="610">
        <v>1.0000000000000001E+50</v>
      </c>
      <c r="R616" s="610">
        <v>1.0000000000000001E+50</v>
      </c>
      <c r="S616" s="610">
        <v>1.0000000000000001E+50</v>
      </c>
      <c r="T616" s="610">
        <v>1.0000000000000001E+50</v>
      </c>
      <c r="U616" s="610">
        <v>1.0000000000000001E+50</v>
      </c>
      <c r="V616" s="610">
        <v>1.1690714672801061</v>
      </c>
      <c r="W616" s="610">
        <v>1.0000000000000001E+50</v>
      </c>
      <c r="X616" s="610">
        <v>1.0000000000000001E+50</v>
      </c>
      <c r="Y616" s="610">
        <v>1.0000000000000001E+50</v>
      </c>
      <c r="Z616" s="610">
        <v>1.0000000000000001E+50</v>
      </c>
      <c r="AA616" s="626">
        <v>1.0000000000000001E+50</v>
      </c>
      <c r="AB616" s="610">
        <v>0.65587310004778698</v>
      </c>
      <c r="AC616" s="626">
        <v>9.003853861064821E-3</v>
      </c>
      <c r="AD616" s="626">
        <v>8.9021369567871098E-4</v>
      </c>
      <c r="AE616" s="620">
        <v>9.0968169417145316E-3</v>
      </c>
      <c r="AF616" s="627">
        <v>0.14912875327164676</v>
      </c>
      <c r="AG616" s="601">
        <f>Decap_Selection!$E$23</f>
        <v>0.08</v>
      </c>
      <c r="AH616" s="602"/>
      <c r="AI616" s="602"/>
      <c r="AJ616" s="602"/>
    </row>
    <row r="617" spans="1:36" s="22" customFormat="1">
      <c r="A617" s="597">
        <f t="shared" si="9"/>
        <v>97297038.584335029</v>
      </c>
      <c r="B617" s="607">
        <v>6.113173016044354</v>
      </c>
      <c r="C617" s="606">
        <v>1.0000000000000001E+50</v>
      </c>
      <c r="D617" s="607">
        <v>0.38067436653964298</v>
      </c>
      <c r="E617" s="610">
        <v>1.0000000000000001E+50</v>
      </c>
      <c r="F617" s="611">
        <v>1.0000000000000001E+50</v>
      </c>
      <c r="G617" s="610">
        <v>1.0000000000000001E+50</v>
      </c>
      <c r="H617" s="610">
        <v>1.0000000000000001E+50</v>
      </c>
      <c r="I617" s="610">
        <v>0.40850304234359724</v>
      </c>
      <c r="J617" s="610">
        <v>1.0000000000000001E+50</v>
      </c>
      <c r="K617" s="610">
        <v>1.0000000000000001E+50</v>
      </c>
      <c r="L617" s="611">
        <v>0.41555437374001603</v>
      </c>
      <c r="M617" s="610">
        <v>1.0000000000000001E+50</v>
      </c>
      <c r="N617" s="611">
        <v>1.0000000000000001E+50</v>
      </c>
      <c r="O617" s="610">
        <v>1.0000000000000001E+50</v>
      </c>
      <c r="P617" s="610">
        <v>1.0000000000000001E+50</v>
      </c>
      <c r="Q617" s="610">
        <v>1.0000000000000001E+50</v>
      </c>
      <c r="R617" s="610">
        <v>1.0000000000000001E+50</v>
      </c>
      <c r="S617" s="610">
        <v>1.0000000000000001E+50</v>
      </c>
      <c r="T617" s="610">
        <v>1.0000000000000001E+50</v>
      </c>
      <c r="U617" s="610">
        <v>1.0000000000000001E+50</v>
      </c>
      <c r="V617" s="610">
        <v>1.1924379809723973</v>
      </c>
      <c r="W617" s="610">
        <v>1.0000000000000001E+50</v>
      </c>
      <c r="X617" s="610">
        <v>1.0000000000000001E+50</v>
      </c>
      <c r="Y617" s="610">
        <v>1.0000000000000001E+50</v>
      </c>
      <c r="Z617" s="610">
        <v>1.0000000000000001E+50</v>
      </c>
      <c r="AA617" s="626">
        <v>1.0000000000000001E+50</v>
      </c>
      <c r="AB617" s="610">
        <v>0.64301304870834886</v>
      </c>
      <c r="AC617" s="626">
        <v>9.1833810483508155E-3</v>
      </c>
      <c r="AD617" s="626">
        <v>8.9021369567871098E-4</v>
      </c>
      <c r="AE617" s="620">
        <v>9.2745448189580481E-3</v>
      </c>
      <c r="AF617" s="627">
        <v>0.15359648229576819</v>
      </c>
      <c r="AG617" s="601">
        <f>Decap_Selection!$E$23</f>
        <v>0.08</v>
      </c>
      <c r="AH617" s="602"/>
      <c r="AI617" s="602"/>
      <c r="AJ617" s="602"/>
    </row>
    <row r="618" spans="1:36" s="22" customFormat="1">
      <c r="A618" s="597">
        <f t="shared" si="9"/>
        <v>99242979.356021732</v>
      </c>
      <c r="B618" s="607">
        <v>6.2354364731256968</v>
      </c>
      <c r="C618" s="606">
        <v>1.0000000000000001E+50</v>
      </c>
      <c r="D618" s="607">
        <v>0.3896926464923075</v>
      </c>
      <c r="E618" s="610">
        <v>1.0000000000000001E+50</v>
      </c>
      <c r="F618" s="611">
        <v>1.0000000000000001E+50</v>
      </c>
      <c r="G618" s="610">
        <v>1.0000000000000001E+50</v>
      </c>
      <c r="H618" s="610">
        <v>1.0000000000000001E+50</v>
      </c>
      <c r="I618" s="610">
        <v>0.41698104828073246</v>
      </c>
      <c r="J618" s="610">
        <v>1.0000000000000001E+50</v>
      </c>
      <c r="K618" s="610">
        <v>1.0000000000000001E+50</v>
      </c>
      <c r="L618" s="611">
        <v>0.42389440698235281</v>
      </c>
      <c r="M618" s="610">
        <v>1.0000000000000001E+50</v>
      </c>
      <c r="N618" s="611">
        <v>1.0000000000000001E+50</v>
      </c>
      <c r="O618" s="610">
        <v>1.0000000000000001E+50</v>
      </c>
      <c r="P618" s="610">
        <v>1.0000000000000001E+50</v>
      </c>
      <c r="Q618" s="610">
        <v>1.0000000000000001E+50</v>
      </c>
      <c r="R618" s="610">
        <v>1.0000000000000001E+50</v>
      </c>
      <c r="S618" s="610">
        <v>1.0000000000000001E+50</v>
      </c>
      <c r="T618" s="610">
        <v>1.0000000000000001E+50</v>
      </c>
      <c r="U618" s="610">
        <v>1.0000000000000001E+50</v>
      </c>
      <c r="V618" s="610">
        <v>1.2162721172230477</v>
      </c>
      <c r="W618" s="610">
        <v>1.0000000000000001E+50</v>
      </c>
      <c r="X618" s="610">
        <v>1.0000000000000001E+50</v>
      </c>
      <c r="Y618" s="610">
        <v>1.0000000000000001E+50</v>
      </c>
      <c r="Z618" s="610">
        <v>1.0000000000000001E+50</v>
      </c>
      <c r="AA618" s="626">
        <v>1.0000000000000001E+50</v>
      </c>
      <c r="AB618" s="610">
        <v>0.63040515934872787</v>
      </c>
      <c r="AC618" s="626">
        <v>9.3665095298819286E-3</v>
      </c>
      <c r="AD618" s="626">
        <v>8.9021369567871098E-4</v>
      </c>
      <c r="AE618" s="620">
        <v>9.4559079359425677E-3</v>
      </c>
      <c r="AF618" s="627">
        <v>0.15825689632727133</v>
      </c>
      <c r="AG618" s="601">
        <f>Decap_Selection!$E$23</f>
        <v>0.08</v>
      </c>
      <c r="AH618" s="602"/>
      <c r="AI618" s="602"/>
      <c r="AJ618" s="602"/>
    </row>
    <row r="619" spans="1:36" s="22" customFormat="1">
      <c r="A619" s="597">
        <f t="shared" si="9"/>
        <v>101227838.94314218</v>
      </c>
      <c r="B619" s="607">
        <v>6.3601451994121811</v>
      </c>
      <c r="C619" s="606">
        <v>1.0000000000000001E+50</v>
      </c>
      <c r="D619" s="607">
        <v>0.39886422618997297</v>
      </c>
      <c r="E619" s="610">
        <v>1.0000000000000001E+50</v>
      </c>
      <c r="F619" s="611">
        <v>1.0000000000000001E+50</v>
      </c>
      <c r="G619" s="610">
        <v>1.0000000000000001E+50</v>
      </c>
      <c r="H619" s="610">
        <v>1.0000000000000001E+50</v>
      </c>
      <c r="I619" s="610">
        <v>0.42562259950499765</v>
      </c>
      <c r="J619" s="610">
        <v>1.0000000000000001E+50</v>
      </c>
      <c r="K619" s="610">
        <v>1.0000000000000001E+50</v>
      </c>
      <c r="L619" s="611">
        <v>0.43240067380534969</v>
      </c>
      <c r="M619" s="610">
        <v>1.0000000000000001E+50</v>
      </c>
      <c r="N619" s="611">
        <v>1.0000000000000001E+50</v>
      </c>
      <c r="O619" s="610">
        <v>1.0000000000000001E+50</v>
      </c>
      <c r="P619" s="610">
        <v>1.0000000000000001E+50</v>
      </c>
      <c r="Q619" s="610">
        <v>1.0000000000000001E+50</v>
      </c>
      <c r="R619" s="610">
        <v>1.0000000000000001E+50</v>
      </c>
      <c r="S619" s="610">
        <v>1.0000000000000001E+50</v>
      </c>
      <c r="T619" s="610">
        <v>1.0000000000000001E+50</v>
      </c>
      <c r="U619" s="610">
        <v>1.0000000000000001E+50</v>
      </c>
      <c r="V619" s="610">
        <v>1.2405832227624891</v>
      </c>
      <c r="W619" s="610">
        <v>1.0000000000000001E+50</v>
      </c>
      <c r="X619" s="610">
        <v>1.0000000000000001E+50</v>
      </c>
      <c r="Y619" s="610">
        <v>1.0000000000000001E+50</v>
      </c>
      <c r="Z619" s="610">
        <v>1.0000000000000001E+50</v>
      </c>
      <c r="AA619" s="626">
        <v>1.0000000000000001E+50</v>
      </c>
      <c r="AB619" s="610">
        <v>0.618044487698583</v>
      </c>
      <c r="AC619" s="626">
        <v>9.5533111225696559E-3</v>
      </c>
      <c r="AD619" s="626">
        <v>8.9021369567871098E-4</v>
      </c>
      <c r="AE619" s="620">
        <v>9.6409775191245908E-3</v>
      </c>
      <c r="AF619" s="627">
        <v>0.16312402841649928</v>
      </c>
      <c r="AG619" s="601">
        <f>Decap_Selection!$E$23</f>
        <v>0.08</v>
      </c>
      <c r="AH619" s="602"/>
      <c r="AI619" s="602"/>
      <c r="AJ619" s="602"/>
    </row>
    <row r="620" spans="1:36" s="22" customFormat="1">
      <c r="A620" s="597">
        <f t="shared" si="9"/>
        <v>103252395.72200502</v>
      </c>
      <c r="B620" s="607">
        <v>6.4873481002866713</v>
      </c>
      <c r="C620" s="606">
        <v>1.0000000000000001E+50</v>
      </c>
      <c r="D620" s="607">
        <v>0.40819267003204923</v>
      </c>
      <c r="E620" s="610">
        <v>1.0000000000000001E+50</v>
      </c>
      <c r="F620" s="611">
        <v>1.0000000000000001E+50</v>
      </c>
      <c r="G620" s="610">
        <v>1.0000000000000001E+50</v>
      </c>
      <c r="H620" s="610">
        <v>1.0000000000000001E+50</v>
      </c>
      <c r="I620" s="610">
        <v>0.4344310834689597</v>
      </c>
      <c r="J620" s="610">
        <v>1.0000000000000001E+50</v>
      </c>
      <c r="K620" s="610">
        <v>1.0000000000000001E+50</v>
      </c>
      <c r="L620" s="611">
        <v>0.44107650997214987</v>
      </c>
      <c r="M620" s="610">
        <v>1.0000000000000001E+50</v>
      </c>
      <c r="N620" s="611">
        <v>1.0000000000000001E+50</v>
      </c>
      <c r="O620" s="610">
        <v>1.0000000000000001E+50</v>
      </c>
      <c r="P620" s="610">
        <v>1.0000000000000001E+50</v>
      </c>
      <c r="Q620" s="610">
        <v>1.0000000000000001E+50</v>
      </c>
      <c r="R620" s="610">
        <v>1.0000000000000001E+50</v>
      </c>
      <c r="S620" s="610">
        <v>1.0000000000000001E+50</v>
      </c>
      <c r="T620" s="610">
        <v>1.0000000000000001E+50</v>
      </c>
      <c r="U620" s="610">
        <v>1.0000000000000001E+50</v>
      </c>
      <c r="V620" s="610">
        <v>1.2653808313673387</v>
      </c>
      <c r="W620" s="610">
        <v>1.0000000000000001E+50</v>
      </c>
      <c r="X620" s="610">
        <v>1.0000000000000001E+50</v>
      </c>
      <c r="Y620" s="610">
        <v>1.0000000000000001E+50</v>
      </c>
      <c r="Z620" s="610">
        <v>1.0000000000000001E+50</v>
      </c>
      <c r="AA620" s="626">
        <v>1.0000000000000001E+50</v>
      </c>
      <c r="AB620" s="610">
        <v>0.60592618643569396</v>
      </c>
      <c r="AC620" s="626">
        <v>9.743859083656714E-3</v>
      </c>
      <c r="AD620" s="626">
        <v>8.9021369567871098E-4</v>
      </c>
      <c r="AE620" s="620">
        <v>9.8298262427070453E-3</v>
      </c>
      <c r="AF620" s="627">
        <v>0.16821333188068338</v>
      </c>
      <c r="AG620" s="601">
        <f>Decap_Selection!$E$23</f>
        <v>0.08</v>
      </c>
      <c r="AH620" s="602"/>
      <c r="AI620" s="602"/>
      <c r="AJ620" s="602"/>
    </row>
    <row r="621" spans="1:36" s="22" customFormat="1">
      <c r="A621" s="597">
        <f t="shared" si="9"/>
        <v>105317443.63644512</v>
      </c>
      <c r="B621" s="607">
        <v>6.6170950592397064</v>
      </c>
      <c r="C621" s="606">
        <v>1.0000000000000001E+50</v>
      </c>
      <c r="D621" s="607">
        <v>0.41768160629153106</v>
      </c>
      <c r="E621" s="610">
        <v>1.0000000000000001E+50</v>
      </c>
      <c r="F621" s="611">
        <v>1.0000000000000001E+50</v>
      </c>
      <c r="G621" s="610">
        <v>1.0000000000000001E+50</v>
      </c>
      <c r="H621" s="610">
        <v>1.0000000000000001E+50</v>
      </c>
      <c r="I621" s="610">
        <v>0.44340995317375764</v>
      </c>
      <c r="J621" s="610">
        <v>1.0000000000000001E+50</v>
      </c>
      <c r="K621" s="610">
        <v>1.0000000000000001E+50</v>
      </c>
      <c r="L621" s="611">
        <v>0.44992531774528899</v>
      </c>
      <c r="M621" s="610">
        <v>1.0000000000000001E+50</v>
      </c>
      <c r="N621" s="611">
        <v>1.0000000000000001E+50</v>
      </c>
      <c r="O621" s="610">
        <v>1.0000000000000001E+50</v>
      </c>
      <c r="P621" s="610">
        <v>1.0000000000000001E+50</v>
      </c>
      <c r="Q621" s="610">
        <v>1.0000000000000001E+50</v>
      </c>
      <c r="R621" s="610">
        <v>1.0000000000000001E+50</v>
      </c>
      <c r="S621" s="610">
        <v>1.0000000000000001E+50</v>
      </c>
      <c r="T621" s="610">
        <v>1.0000000000000001E+50</v>
      </c>
      <c r="U621" s="610">
        <v>1.0000000000000001E+50</v>
      </c>
      <c r="V621" s="610">
        <v>1.290674667599168</v>
      </c>
      <c r="W621" s="610">
        <v>1.0000000000000001E+50</v>
      </c>
      <c r="X621" s="610">
        <v>1.0000000000000001E+50</v>
      </c>
      <c r="Y621" s="610">
        <v>1.0000000000000001E+50</v>
      </c>
      <c r="Z621" s="610">
        <v>1.0000000000000001E+50</v>
      </c>
      <c r="AA621" s="626">
        <v>1.0000000000000001E+50</v>
      </c>
      <c r="AB621" s="610">
        <v>0.59404550328505101</v>
      </c>
      <c r="AC621" s="626">
        <v>9.9382281394513518E-3</v>
      </c>
      <c r="AD621" s="626">
        <v>8.9021369567871098E-4</v>
      </c>
      <c r="AE621" s="620">
        <v>1.0022528257452574E-2</v>
      </c>
      <c r="AF621" s="627">
        <v>0.17354186690144091</v>
      </c>
      <c r="AG621" s="601">
        <f>Decap_Selection!$E$23</f>
        <v>0.08</v>
      </c>
      <c r="AH621" s="602"/>
      <c r="AI621" s="602"/>
      <c r="AJ621" s="602"/>
    </row>
    <row r="622" spans="1:36" s="22" customFormat="1">
      <c r="A622" s="597">
        <f t="shared" si="9"/>
        <v>107423792.50917402</v>
      </c>
      <c r="B622" s="607">
        <v>6.7494369574316568</v>
      </c>
      <c r="C622" s="606">
        <v>1.0000000000000001E+50</v>
      </c>
      <c r="D622" s="607">
        <v>0.42733472834719155</v>
      </c>
      <c r="E622" s="610">
        <v>1.0000000000000001E+50</v>
      </c>
      <c r="F622" s="611">
        <v>1.0000000000000001E+50</v>
      </c>
      <c r="G622" s="610">
        <v>1.0000000000000001E+50</v>
      </c>
      <c r="H622" s="610">
        <v>1.0000000000000001E+50</v>
      </c>
      <c r="I622" s="610">
        <v>0.4525627285178912</v>
      </c>
      <c r="J622" s="610">
        <v>1.0000000000000001E+50</v>
      </c>
      <c r="K622" s="610">
        <v>1.0000000000000001E+50</v>
      </c>
      <c r="L622" s="611">
        <v>0.45895056722082062</v>
      </c>
      <c r="M622" s="610">
        <v>1.0000000000000001E+50</v>
      </c>
      <c r="N622" s="611">
        <v>1.0000000000000001E+50</v>
      </c>
      <c r="O622" s="610">
        <v>1.0000000000000001E+50</v>
      </c>
      <c r="P622" s="610">
        <v>1.0000000000000001E+50</v>
      </c>
      <c r="Q622" s="610">
        <v>1.0000000000000001E+50</v>
      </c>
      <c r="R622" s="610">
        <v>1.0000000000000001E+50</v>
      </c>
      <c r="S622" s="610">
        <v>1.0000000000000001E+50</v>
      </c>
      <c r="T622" s="610">
        <v>1.0000000000000001E+50</v>
      </c>
      <c r="U622" s="610">
        <v>1.0000000000000001E+50</v>
      </c>
      <c r="V622" s="610">
        <v>1.3164746506180898</v>
      </c>
      <c r="W622" s="610">
        <v>1.0000000000000001E+50</v>
      </c>
      <c r="X622" s="610">
        <v>1.0000000000000001E+50</v>
      </c>
      <c r="Y622" s="610">
        <v>1.0000000000000001E+50</v>
      </c>
      <c r="Z622" s="610">
        <v>1.0000000000000001E+50</v>
      </c>
      <c r="AA622" s="626">
        <v>1.0000000000000001E+50</v>
      </c>
      <c r="AB622" s="610">
        <v>0.5823977791552174</v>
      </c>
      <c r="AC622" s="626">
        <v>1.0136494514637429E-2</v>
      </c>
      <c r="AD622" s="626">
        <v>8.9021369567871098E-4</v>
      </c>
      <c r="AE622" s="620">
        <v>1.0219159220059513E-2</v>
      </c>
      <c r="AF622" s="627">
        <v>0.17912851717703304</v>
      </c>
      <c r="AG622" s="601">
        <f>Decap_Selection!$E$23</f>
        <v>0.08</v>
      </c>
      <c r="AH622" s="602"/>
      <c r="AI622" s="602"/>
      <c r="AJ622" s="602"/>
    </row>
    <row r="623" spans="1:36" s="22" customFormat="1">
      <c r="A623" s="597">
        <f t="shared" si="9"/>
        <v>109572268.35935751</v>
      </c>
      <c r="B623" s="607">
        <v>6.884425693646131</v>
      </c>
      <c r="C623" s="606">
        <v>1.0000000000000001E+50</v>
      </c>
      <c r="D623" s="607">
        <v>0.43715579595861742</v>
      </c>
      <c r="E623" s="610">
        <v>1.0000000000000001E+50</v>
      </c>
      <c r="F623" s="611">
        <v>1.0000000000000001E+50</v>
      </c>
      <c r="G623" s="610">
        <v>1.0000000000000001E+50</v>
      </c>
      <c r="H623" s="610">
        <v>1.0000000000000001E+50</v>
      </c>
      <c r="I623" s="610">
        <v>0.4618929976725944</v>
      </c>
      <c r="J623" s="610">
        <v>1.0000000000000001E+50</v>
      </c>
      <c r="K623" s="610">
        <v>1.0000000000000001E+50</v>
      </c>
      <c r="L623" s="611">
        <v>0.46815579768905202</v>
      </c>
      <c r="M623" s="610">
        <v>1.0000000000000001E+50</v>
      </c>
      <c r="N623" s="611">
        <v>1.0000000000000001E+50</v>
      </c>
      <c r="O623" s="610">
        <v>1.0000000000000001E+50</v>
      </c>
      <c r="P623" s="610">
        <v>1.0000000000000001E+50</v>
      </c>
      <c r="Q623" s="610">
        <v>1.0000000000000001E+50</v>
      </c>
      <c r="R623" s="610">
        <v>1.0000000000000001E+50</v>
      </c>
      <c r="S623" s="610">
        <v>1.0000000000000001E+50</v>
      </c>
      <c r="T623" s="610">
        <v>1.0000000000000001E+50</v>
      </c>
      <c r="U623" s="610">
        <v>1.0000000000000001E+50</v>
      </c>
      <c r="V623" s="610">
        <v>1.3427908980726531</v>
      </c>
      <c r="W623" s="610">
        <v>1.0000000000000001E+50</v>
      </c>
      <c r="X623" s="610">
        <v>1.0000000000000001E+50</v>
      </c>
      <c r="Y623" s="610">
        <v>1.0000000000000001E+50</v>
      </c>
      <c r="Z623" s="610">
        <v>1.0000000000000001E+50</v>
      </c>
      <c r="AA623" s="626">
        <v>1.0000000000000001E+50</v>
      </c>
      <c r="AB623" s="610">
        <v>0.57097844631123496</v>
      </c>
      <c r="AC623" s="626">
        <v>1.0338735962171768E-2</v>
      </c>
      <c r="AD623" s="626">
        <v>8.9021369567871098E-4</v>
      </c>
      <c r="AE623" s="620">
        <v>1.0419796323112868E-2</v>
      </c>
      <c r="AF623" s="627">
        <v>0.18499424244084373</v>
      </c>
      <c r="AG623" s="601">
        <f>Decap_Selection!$E$23</f>
        <v>0.08</v>
      </c>
      <c r="AH623" s="602"/>
      <c r="AI623" s="602"/>
      <c r="AJ623" s="602"/>
    </row>
    <row r="624" spans="1:36" s="22" customFormat="1">
      <c r="A624" s="597">
        <f t="shared" si="9"/>
        <v>111763713.72654466</v>
      </c>
      <c r="B624" s="607">
        <v>7.0221142046424276</v>
      </c>
      <c r="C624" s="606">
        <v>1.0000000000000001E+50</v>
      </c>
      <c r="D624" s="607">
        <v>0.44714863658281923</v>
      </c>
      <c r="E624" s="610">
        <v>1.0000000000000001E+50</v>
      </c>
      <c r="F624" s="611">
        <v>1.0000000000000001E+50</v>
      </c>
      <c r="G624" s="610">
        <v>1.0000000000000001E+50</v>
      </c>
      <c r="H624" s="610">
        <v>1.0000000000000001E+50</v>
      </c>
      <c r="I624" s="610">
        <v>0.47140441848430942</v>
      </c>
      <c r="J624" s="610">
        <v>1.0000000000000001E+50</v>
      </c>
      <c r="K624" s="610">
        <v>1.0000000000000001E+50</v>
      </c>
      <c r="L624" s="611">
        <v>0.47754461902241618</v>
      </c>
      <c r="M624" s="610">
        <v>1.0000000000000001E+50</v>
      </c>
      <c r="N624" s="611">
        <v>1.0000000000000001E+50</v>
      </c>
      <c r="O624" s="610">
        <v>1.0000000000000001E+50</v>
      </c>
      <c r="P624" s="610">
        <v>1.0000000000000001E+50</v>
      </c>
      <c r="Q624" s="610">
        <v>1.0000000000000001E+50</v>
      </c>
      <c r="R624" s="610">
        <v>1.0000000000000001E+50</v>
      </c>
      <c r="S624" s="610">
        <v>1.0000000000000001E+50</v>
      </c>
      <c r="T624" s="610">
        <v>1.0000000000000001E+50</v>
      </c>
      <c r="U624" s="610">
        <v>1.0000000000000001E+50</v>
      </c>
      <c r="V624" s="610">
        <v>1.36963373006758</v>
      </c>
      <c r="W624" s="610">
        <v>1.0000000000000001E+50</v>
      </c>
      <c r="X624" s="610">
        <v>1.0000000000000001E+50</v>
      </c>
      <c r="Y624" s="610">
        <v>1.0000000000000001E+50</v>
      </c>
      <c r="Z624" s="610">
        <v>1.0000000000000001E+50</v>
      </c>
      <c r="AA624" s="626">
        <v>1.0000000000000001E+50</v>
      </c>
      <c r="AB624" s="610">
        <v>0.55978302658335544</v>
      </c>
      <c r="AC624" s="626">
        <v>1.0545031793780529E-2</v>
      </c>
      <c r="AD624" s="626">
        <v>8.9021369567871098E-4</v>
      </c>
      <c r="AE624" s="620">
        <v>1.0624518325622808E-2</v>
      </c>
      <c r="AF624" s="627">
        <v>0.19116237397727126</v>
      </c>
      <c r="AG624" s="601">
        <f>Decap_Selection!$E$23</f>
        <v>0.08</v>
      </c>
      <c r="AH624" s="602"/>
      <c r="AI624" s="602"/>
      <c r="AJ624" s="602"/>
    </row>
    <row r="625" spans="1:36" s="22" customFormat="1">
      <c r="A625" s="597">
        <f t="shared" si="9"/>
        <v>113998988.00107557</v>
      </c>
      <c r="B625" s="607">
        <v>7.162556485915057</v>
      </c>
      <c r="C625" s="606">
        <v>1.0000000000000001E+50</v>
      </c>
      <c r="D625" s="607">
        <v>0.45731714673136575</v>
      </c>
      <c r="E625" s="610">
        <v>1.0000000000000001E+50</v>
      </c>
      <c r="F625" s="611">
        <v>1.0000000000000001E+50</v>
      </c>
      <c r="G625" s="610">
        <v>1.0000000000000001E+50</v>
      </c>
      <c r="H625" s="610">
        <v>1.0000000000000001E+50</v>
      </c>
      <c r="I625" s="610">
        <v>0.48110071990478759</v>
      </c>
      <c r="J625" s="610">
        <v>1.0000000000000001E+50</v>
      </c>
      <c r="K625" s="610">
        <v>1.0000000000000001E+50</v>
      </c>
      <c r="L625" s="611">
        <v>0.487120713091031</v>
      </c>
      <c r="M625" s="610">
        <v>1.0000000000000001E+50</v>
      </c>
      <c r="N625" s="611">
        <v>1.0000000000000001E+50</v>
      </c>
      <c r="O625" s="610">
        <v>1.0000000000000001E+50</v>
      </c>
      <c r="P625" s="610">
        <v>1.0000000000000001E+50</v>
      </c>
      <c r="Q625" s="610">
        <v>1.0000000000000001E+50</v>
      </c>
      <c r="R625" s="610">
        <v>1.0000000000000001E+50</v>
      </c>
      <c r="S625" s="610">
        <v>1.0000000000000001E+50</v>
      </c>
      <c r="T625" s="610">
        <v>1.0000000000000001E+50</v>
      </c>
      <c r="U625" s="610">
        <v>1.0000000000000001E+50</v>
      </c>
      <c r="V625" s="610">
        <v>1.3970136732108906</v>
      </c>
      <c r="W625" s="610">
        <v>1.0000000000000001E+50</v>
      </c>
      <c r="X625" s="610">
        <v>1.0000000000000001E+50</v>
      </c>
      <c r="Y625" s="610">
        <v>1.0000000000000001E+50</v>
      </c>
      <c r="Z625" s="610">
        <v>1.0000000000000001E+50</v>
      </c>
      <c r="AA625" s="626">
        <v>1.0000000000000001E+50</v>
      </c>
      <c r="AB625" s="610">
        <v>0.54880712961089495</v>
      </c>
      <c r="AC625" s="626">
        <v>1.0755462911066573E-2</v>
      </c>
      <c r="AD625" s="626">
        <v>8.9021369567871098E-4</v>
      </c>
      <c r="AE625" s="620">
        <v>1.0833405584163333E-2</v>
      </c>
      <c r="AF625" s="627">
        <v>0.1976589619329589</v>
      </c>
      <c r="AG625" s="601">
        <f>Decap_Selection!$E$23</f>
        <v>0.08</v>
      </c>
      <c r="AH625" s="602"/>
      <c r="AI625" s="602"/>
      <c r="AJ625" s="602"/>
    </row>
    <row r="626" spans="1:36" s="22" customFormat="1">
      <c r="A626" s="597">
        <f t="shared" si="9"/>
        <v>116278967.76109707</v>
      </c>
      <c r="B626" s="607">
        <v>7.3058076128684331</v>
      </c>
      <c r="C626" s="606">
        <v>1.0000000000000001E+50</v>
      </c>
      <c r="D626" s="607">
        <v>0.46766529336718271</v>
      </c>
      <c r="E626" s="610">
        <v>1.0000000000000001E+50</v>
      </c>
      <c r="F626" s="611">
        <v>1.0000000000000001E+50</v>
      </c>
      <c r="G626" s="610">
        <v>1.0000000000000001E+50</v>
      </c>
      <c r="H626" s="610">
        <v>1.0000000000000001E+50</v>
      </c>
      <c r="I626" s="610">
        <v>0.49098570344935766</v>
      </c>
      <c r="J626" s="610">
        <v>1.0000000000000001E+50</v>
      </c>
      <c r="K626" s="610">
        <v>1.0000000000000001E+50</v>
      </c>
      <c r="L626" s="611">
        <v>0.49688783520649593</v>
      </c>
      <c r="M626" s="610">
        <v>1.0000000000000001E+50</v>
      </c>
      <c r="N626" s="611">
        <v>1.0000000000000001E+50</v>
      </c>
      <c r="O626" s="610">
        <v>1.0000000000000001E+50</v>
      </c>
      <c r="P626" s="610">
        <v>1.0000000000000001E+50</v>
      </c>
      <c r="Q626" s="610">
        <v>1.0000000000000001E+50</v>
      </c>
      <c r="R626" s="610">
        <v>1.0000000000000001E+50</v>
      </c>
      <c r="S626" s="610">
        <v>1.0000000000000001E+50</v>
      </c>
      <c r="T626" s="610">
        <v>1.0000000000000001E+50</v>
      </c>
      <c r="U626" s="610">
        <v>1.0000000000000001E+50</v>
      </c>
      <c r="V626" s="610">
        <v>1.4249414647420104</v>
      </c>
      <c r="W626" s="610">
        <v>1.0000000000000001E+50</v>
      </c>
      <c r="X626" s="610">
        <v>1.0000000000000001E+50</v>
      </c>
      <c r="Y626" s="610">
        <v>1.0000000000000001E+50</v>
      </c>
      <c r="Z626" s="610">
        <v>1.0000000000000001E+50</v>
      </c>
      <c r="AA626" s="626">
        <v>1.0000000000000001E+50</v>
      </c>
      <c r="AB626" s="610">
        <v>0.53804645112052518</v>
      </c>
      <c r="AC626" s="626">
        <v>1.0970111837240051E-2</v>
      </c>
      <c r="AD626" s="626">
        <v>8.9021369567871098E-4</v>
      </c>
      <c r="AE626" s="620">
        <v>1.1046540084624096E-2</v>
      </c>
      <c r="AF626" s="627">
        <v>0.20451318533944107</v>
      </c>
      <c r="AG626" s="601">
        <f>Decap_Selection!$E$23</f>
        <v>0.08</v>
      </c>
      <c r="AH626" s="602"/>
      <c r="AI626" s="602"/>
      <c r="AJ626" s="602"/>
    </row>
    <row r="627" spans="1:36" s="22" customFormat="1">
      <c r="A627" s="597">
        <f t="shared" si="9"/>
        <v>118604547.11631902</v>
      </c>
      <c r="B627" s="607">
        <v>7.4519237624150936</v>
      </c>
      <c r="C627" s="606">
        <v>1.0000000000000001E+50</v>
      </c>
      <c r="D627" s="607">
        <v>0.47819711534032971</v>
      </c>
      <c r="E627" s="610">
        <v>1.0000000000000001E+50</v>
      </c>
      <c r="F627" s="611">
        <v>1.0000000000000001E+50</v>
      </c>
      <c r="G627" s="610">
        <v>1.0000000000000001E+50</v>
      </c>
      <c r="H627" s="610">
        <v>1.0000000000000001E+50</v>
      </c>
      <c r="I627" s="610">
        <v>0.50106324468391306</v>
      </c>
      <c r="J627" s="610">
        <v>1.0000000000000001E+50</v>
      </c>
      <c r="K627" s="610">
        <v>1.0000000000000001E+50</v>
      </c>
      <c r="L627" s="611">
        <v>0.50684981559449438</v>
      </c>
      <c r="M627" s="610">
        <v>1.0000000000000001E+50</v>
      </c>
      <c r="N627" s="611">
        <v>1.0000000000000001E+50</v>
      </c>
      <c r="O627" s="610">
        <v>1.0000000000000001E+50</v>
      </c>
      <c r="P627" s="610">
        <v>1.0000000000000001E+50</v>
      </c>
      <c r="Q627" s="610">
        <v>1.0000000000000001E+50</v>
      </c>
      <c r="R627" s="610">
        <v>1.0000000000000001E+50</v>
      </c>
      <c r="S627" s="610">
        <v>1.0000000000000001E+50</v>
      </c>
      <c r="T627" s="610">
        <v>1.0000000000000001E+50</v>
      </c>
      <c r="U627" s="610">
        <v>1.0000000000000001E+50</v>
      </c>
      <c r="V627" s="610">
        <v>1.4534280567424782</v>
      </c>
      <c r="W627" s="610">
        <v>1.0000000000000001E+50</v>
      </c>
      <c r="X627" s="610">
        <v>1.0000000000000001E+50</v>
      </c>
      <c r="Y627" s="610">
        <v>1.0000000000000001E+50</v>
      </c>
      <c r="Z627" s="610">
        <v>1.0000000000000001E+50</v>
      </c>
      <c r="AA627" s="626">
        <v>1.0000000000000001E+50</v>
      </c>
      <c r="AB627" s="610">
        <v>0.52749677123832117</v>
      </c>
      <c r="AC627" s="626">
        <v>1.1189062749484655E-2</v>
      </c>
      <c r="AD627" s="626">
        <v>8.9021369567871098E-4</v>
      </c>
      <c r="AE627" s="620">
        <v>1.1264005474588413E-2</v>
      </c>
      <c r="AF627" s="627">
        <v>0.21175783847285529</v>
      </c>
      <c r="AG627" s="601">
        <f>Decap_Selection!$E$23</f>
        <v>0.08</v>
      </c>
      <c r="AH627" s="602"/>
      <c r="AI627" s="602"/>
      <c r="AJ627" s="602"/>
    </row>
    <row r="628" spans="1:36" s="22" customFormat="1">
      <c r="A628" s="597">
        <f t="shared" si="9"/>
        <v>120976638.0586454</v>
      </c>
      <c r="B628" s="607">
        <v>7.6009622350058352</v>
      </c>
      <c r="C628" s="606">
        <v>1.0000000000000001E+50</v>
      </c>
      <c r="D628" s="607">
        <v>0.48891672486221421</v>
      </c>
      <c r="E628" s="610">
        <v>1.0000000000000001E+50</v>
      </c>
      <c r="F628" s="611">
        <v>1.0000000000000001E+50</v>
      </c>
      <c r="G628" s="610">
        <v>1.0000000000000001E+50</v>
      </c>
      <c r="H628" s="610">
        <v>1.0000000000000001E+50</v>
      </c>
      <c r="I628" s="610">
        <v>0.51133729474118339</v>
      </c>
      <c r="J628" s="610">
        <v>1.0000000000000001E+50</v>
      </c>
      <c r="K628" s="610">
        <v>1.0000000000000001E+50</v>
      </c>
      <c r="L628" s="611">
        <v>0.51701056089677722</v>
      </c>
      <c r="M628" s="610">
        <v>1.0000000000000001E+50</v>
      </c>
      <c r="N628" s="611">
        <v>1.0000000000000001E+50</v>
      </c>
      <c r="O628" s="610">
        <v>1.0000000000000001E+50</v>
      </c>
      <c r="P628" s="610">
        <v>1.0000000000000001E+50</v>
      </c>
      <c r="Q628" s="610">
        <v>1.0000000000000001E+50</v>
      </c>
      <c r="R628" s="610">
        <v>1.0000000000000001E+50</v>
      </c>
      <c r="S628" s="610">
        <v>1.0000000000000001E+50</v>
      </c>
      <c r="T628" s="610">
        <v>1.0000000000000001E+50</v>
      </c>
      <c r="U628" s="610">
        <v>1.0000000000000001E+50</v>
      </c>
      <c r="V628" s="610">
        <v>1.4824846204308999</v>
      </c>
      <c r="W628" s="610">
        <v>1.0000000000000001E+50</v>
      </c>
      <c r="X628" s="610">
        <v>1.0000000000000001E+50</v>
      </c>
      <c r="Y628" s="610">
        <v>1.0000000000000001E+50</v>
      </c>
      <c r="Z628" s="610">
        <v>1.0000000000000001E+50</v>
      </c>
      <c r="AA628" s="626">
        <v>1.0000000000000001E+50</v>
      </c>
      <c r="AB628" s="610">
        <v>0.5171539528349105</v>
      </c>
      <c r="AC628" s="626">
        <v>1.1412401511972231E-2</v>
      </c>
      <c r="AD628" s="626">
        <v>8.9021369567871098E-4</v>
      </c>
      <c r="AE628" s="620">
        <v>1.1485887096350839E-2</v>
      </c>
      <c r="AF628" s="627">
        <v>0.21942991066666326</v>
      </c>
      <c r="AG628" s="601">
        <f>Decap_Selection!$E$23</f>
        <v>0.08</v>
      </c>
      <c r="AH628" s="602"/>
      <c r="AI628" s="602"/>
      <c r="AJ628" s="602"/>
    </row>
    <row r="629" spans="1:36" s="22" customFormat="1">
      <c r="A629" s="597">
        <f t="shared" si="9"/>
        <v>123396170.8198183</v>
      </c>
      <c r="B629" s="607">
        <v>7.7529814771005041</v>
      </c>
      <c r="C629" s="606">
        <v>1.0000000000000001E+50</v>
      </c>
      <c r="D629" s="607">
        <v>0.49982830901784386</v>
      </c>
      <c r="E629" s="610">
        <v>1.0000000000000001E+50</v>
      </c>
      <c r="F629" s="611">
        <v>1.0000000000000001E+50</v>
      </c>
      <c r="G629" s="610">
        <v>1.0000000000000001E+50</v>
      </c>
      <c r="H629" s="610">
        <v>1.0000000000000001E+50</v>
      </c>
      <c r="I629" s="610">
        <v>0.52181188186687033</v>
      </c>
      <c r="J629" s="610">
        <v>1.0000000000000001E+50</v>
      </c>
      <c r="K629" s="610">
        <v>1.0000000000000001E+50</v>
      </c>
      <c r="L629" s="611">
        <v>0.52737405570311746</v>
      </c>
      <c r="M629" s="610">
        <v>1.0000000000000001E+50</v>
      </c>
      <c r="N629" s="611">
        <v>1.0000000000000001E+50</v>
      </c>
      <c r="O629" s="610">
        <v>1.0000000000000001E+50</v>
      </c>
      <c r="P629" s="610">
        <v>1.0000000000000001E+50</v>
      </c>
      <c r="Q629" s="610">
        <v>1.0000000000000001E+50</v>
      </c>
      <c r="R629" s="610">
        <v>1.0000000000000001E+50</v>
      </c>
      <c r="S629" s="610">
        <v>1.0000000000000001E+50</v>
      </c>
      <c r="T629" s="610">
        <v>1.0000000000000001E+50</v>
      </c>
      <c r="U629" s="610">
        <v>1.0000000000000001E+50</v>
      </c>
      <c r="V629" s="610">
        <v>1.5121225505438414</v>
      </c>
      <c r="W629" s="610">
        <v>1.0000000000000001E+50</v>
      </c>
      <c r="X629" s="610">
        <v>1.0000000000000001E+50</v>
      </c>
      <c r="Y629" s="610">
        <v>1.0000000000000001E+50</v>
      </c>
      <c r="Z629" s="610">
        <v>1.0000000000000001E+50</v>
      </c>
      <c r="AA629" s="626">
        <v>1.0000000000000001E+50</v>
      </c>
      <c r="AB629" s="610">
        <v>0.50701393990306809</v>
      </c>
      <c r="AC629" s="626">
        <v>1.164021570953876E-2</v>
      </c>
      <c r="AD629" s="626">
        <v>8.9021369567871098E-4</v>
      </c>
      <c r="AE629" s="620">
        <v>1.1712272020587876E-2</v>
      </c>
      <c r="AF629" s="627">
        <v>0.22757128122247811</v>
      </c>
      <c r="AG629" s="601">
        <f>Decap_Selection!$E$23</f>
        <v>0.08</v>
      </c>
      <c r="AH629" s="602"/>
      <c r="AI629" s="602"/>
      <c r="AJ629" s="602"/>
    </row>
    <row r="630" spans="1:36" s="22" customFormat="1">
      <c r="A630" s="597">
        <f t="shared" si="9"/>
        <v>125864094.23621467</v>
      </c>
      <c r="B630" s="607">
        <v>7.9080411040881522</v>
      </c>
      <c r="C630" s="606">
        <v>1.0000000000000001E+50</v>
      </c>
      <c r="D630" s="607">
        <v>0.51093613131582993</v>
      </c>
      <c r="E630" s="610">
        <v>1.0000000000000001E+50</v>
      </c>
      <c r="F630" s="611">
        <v>1.0000000000000001E+50</v>
      </c>
      <c r="G630" s="610">
        <v>1.0000000000000001E+50</v>
      </c>
      <c r="H630" s="610">
        <v>1.0000000000000001E+50</v>
      </c>
      <c r="I630" s="610">
        <v>0.53249111299623308</v>
      </c>
      <c r="J630" s="610">
        <v>1.0000000000000001E+50</v>
      </c>
      <c r="K630" s="610">
        <v>1.0000000000000001E+50</v>
      </c>
      <c r="L630" s="611">
        <v>0.53794436411383739</v>
      </c>
      <c r="M630" s="610">
        <v>1.0000000000000001E+50</v>
      </c>
      <c r="N630" s="611">
        <v>1.0000000000000001E+50</v>
      </c>
      <c r="O630" s="610">
        <v>1.0000000000000001E+50</v>
      </c>
      <c r="P630" s="610">
        <v>1.0000000000000001E+50</v>
      </c>
      <c r="Q630" s="610">
        <v>1.0000000000000001E+50</v>
      </c>
      <c r="R630" s="610">
        <v>1.0000000000000001E+50</v>
      </c>
      <c r="S630" s="610">
        <v>1.0000000000000001E+50</v>
      </c>
      <c r="T630" s="610">
        <v>1.0000000000000001E+50</v>
      </c>
      <c r="U630" s="610">
        <v>1.0000000000000001E+50</v>
      </c>
      <c r="V630" s="610">
        <v>1.5423534698043735</v>
      </c>
      <c r="W630" s="610">
        <v>1.0000000000000001E+50</v>
      </c>
      <c r="X630" s="610">
        <v>1.0000000000000001E+50</v>
      </c>
      <c r="Y630" s="610">
        <v>1.0000000000000001E+50</v>
      </c>
      <c r="Z630" s="610">
        <v>1.0000000000000001E+50</v>
      </c>
      <c r="AA630" s="626">
        <v>1.0000000000000001E+50</v>
      </c>
      <c r="AB630" s="610">
        <v>0.49707275596712708</v>
      </c>
      <c r="AC630" s="626">
        <v>1.1872594682034861E-2</v>
      </c>
      <c r="AD630" s="626">
        <v>8.9021369567871098E-4</v>
      </c>
      <c r="AE630" s="620">
        <v>1.194324908069555E-2</v>
      </c>
      <c r="AF630" s="627">
        <v>0.23622955698728026</v>
      </c>
      <c r="AG630" s="601">
        <f>Decap_Selection!$E$23</f>
        <v>0.08</v>
      </c>
      <c r="AH630" s="602"/>
      <c r="AI630" s="602"/>
      <c r="AJ630" s="602"/>
    </row>
    <row r="631" spans="1:36" s="22" customFormat="1">
      <c r="A631" s="597">
        <f t="shared" si="9"/>
        <v>128381376.12093896</v>
      </c>
      <c r="B631" s="607">
        <v>8.0662019236656377</v>
      </c>
      <c r="C631" s="606">
        <v>1.0000000000000001E+50</v>
      </c>
      <c r="D631" s="607">
        <v>0.52224453327596687</v>
      </c>
      <c r="E631" s="610">
        <v>1.0000000000000001E+50</v>
      </c>
      <c r="F631" s="611">
        <v>1.0000000000000001E+50</v>
      </c>
      <c r="G631" s="610">
        <v>1.0000000000000001E+50</v>
      </c>
      <c r="H631" s="610">
        <v>1.0000000000000001E+50</v>
      </c>
      <c r="I631" s="610">
        <v>0.54337917536173608</v>
      </c>
      <c r="J631" s="610">
        <v>1.0000000000000001E+50</v>
      </c>
      <c r="K631" s="610">
        <v>1.0000000000000001E+50</v>
      </c>
      <c r="L631" s="611">
        <v>0.54872563133351826</v>
      </c>
      <c r="M631" s="610">
        <v>1.0000000000000001E+50</v>
      </c>
      <c r="N631" s="611">
        <v>1.0000000000000001E+50</v>
      </c>
      <c r="O631" s="610">
        <v>1.0000000000000001E+50</v>
      </c>
      <c r="P631" s="610">
        <v>1.0000000000000001E+50</v>
      </c>
      <c r="Q631" s="610">
        <v>1.0000000000000001E+50</v>
      </c>
      <c r="R631" s="610">
        <v>1.0000000000000001E+50</v>
      </c>
      <c r="S631" s="610">
        <v>1.0000000000000001E+50</v>
      </c>
      <c r="T631" s="610">
        <v>1.0000000000000001E+50</v>
      </c>
      <c r="U631" s="610">
        <v>1.0000000000000001E+50</v>
      </c>
      <c r="V631" s="610">
        <v>1.5731892334800199</v>
      </c>
      <c r="W631" s="610">
        <v>1.0000000000000001E+50</v>
      </c>
      <c r="X631" s="610">
        <v>1.0000000000000001E+50</v>
      </c>
      <c r="Y631" s="610">
        <v>1.0000000000000001E+50</v>
      </c>
      <c r="Z631" s="610">
        <v>1.0000000000000001E+50</v>
      </c>
      <c r="AA631" s="626">
        <v>1.0000000000000001E+50</v>
      </c>
      <c r="AB631" s="610">
        <v>0.4873265025235739</v>
      </c>
      <c r="AC631" s="626">
        <v>1.2109629559364369E-2</v>
      </c>
      <c r="AD631" s="626">
        <v>8.9021369567871098E-4</v>
      </c>
      <c r="AE631" s="620">
        <v>1.2178908907807954E-2</v>
      </c>
      <c r="AF631" s="627">
        <v>0.24545908797599975</v>
      </c>
      <c r="AG631" s="601">
        <f>Decap_Selection!$E$23</f>
        <v>0.08</v>
      </c>
      <c r="AH631" s="602"/>
      <c r="AI631" s="602"/>
      <c r="AJ631" s="602"/>
    </row>
    <row r="632" spans="1:36" s="22" customFormat="1">
      <c r="A632" s="597">
        <f t="shared" si="9"/>
        <v>130949003.64335774</v>
      </c>
      <c r="B632" s="607">
        <v>8.2275259596837778</v>
      </c>
      <c r="C632" s="606">
        <v>1.0000000000000001E+50</v>
      </c>
      <c r="D632" s="607">
        <v>0.53375793605430866</v>
      </c>
      <c r="E632" s="610">
        <v>1.0000000000000001E+50</v>
      </c>
      <c r="F632" s="611">
        <v>1.0000000000000001E+50</v>
      </c>
      <c r="G632" s="610">
        <v>1.0000000000000001E+50</v>
      </c>
      <c r="H632" s="610">
        <v>1.0000000000000001E+50</v>
      </c>
      <c r="I632" s="610">
        <v>0.55448033813236608</v>
      </c>
      <c r="J632" s="610">
        <v>1.0000000000000001E+50</v>
      </c>
      <c r="K632" s="610">
        <v>1.0000000000000001E+50</v>
      </c>
      <c r="L632" s="611">
        <v>0.55972208529651979</v>
      </c>
      <c r="M632" s="610">
        <v>1.0000000000000001E+50</v>
      </c>
      <c r="N632" s="611">
        <v>1.0000000000000001E+50</v>
      </c>
      <c r="O632" s="610">
        <v>1.0000000000000001E+50</v>
      </c>
      <c r="P632" s="610">
        <v>1.0000000000000001E+50</v>
      </c>
      <c r="Q632" s="610">
        <v>1.0000000000000001E+50</v>
      </c>
      <c r="R632" s="610">
        <v>1.0000000000000001E+50</v>
      </c>
      <c r="S632" s="610">
        <v>1.0000000000000001E+50</v>
      </c>
      <c r="T632" s="610">
        <v>1.0000000000000001E+50</v>
      </c>
      <c r="U632" s="610">
        <v>1.0000000000000001E+50</v>
      </c>
      <c r="V632" s="610">
        <v>1.6046419340319018</v>
      </c>
      <c r="W632" s="610">
        <v>1.0000000000000001E+50</v>
      </c>
      <c r="X632" s="610">
        <v>1.0000000000000001E+50</v>
      </c>
      <c r="Y632" s="610">
        <v>1.0000000000000001E+50</v>
      </c>
      <c r="Z632" s="610">
        <v>1.0000000000000001E+50</v>
      </c>
      <c r="AA632" s="626">
        <v>1.0000000000000001E+50</v>
      </c>
      <c r="AB632" s="610">
        <v>0.47777135751222588</v>
      </c>
      <c r="AC632" s="626">
        <v>1.2351413297224677E-2</v>
      </c>
      <c r="AD632" s="626">
        <v>8.9021369567871098E-4</v>
      </c>
      <c r="AE632" s="620">
        <v>1.2419343966510921E-2</v>
      </c>
      <c r="AF632" s="627">
        <v>0.2553222068091931</v>
      </c>
      <c r="AG632" s="601">
        <f>Decap_Selection!$E$23</f>
        <v>0.08</v>
      </c>
      <c r="AH632" s="602"/>
      <c r="AI632" s="602"/>
      <c r="AJ632" s="602"/>
    </row>
    <row r="633" spans="1:36" s="22" customFormat="1">
      <c r="A633" s="597">
        <f t="shared" si="9"/>
        <v>133567983.71622489</v>
      </c>
      <c r="B633" s="607">
        <v>8.3920764764704199</v>
      </c>
      <c r="C633" s="606">
        <v>1.0000000000000001E+50</v>
      </c>
      <c r="D633" s="607">
        <v>0.54548084210574777</v>
      </c>
      <c r="E633" s="610">
        <v>1.0000000000000001E+50</v>
      </c>
      <c r="F633" s="611">
        <v>1.0000000000000001E+50</v>
      </c>
      <c r="G633" s="610">
        <v>1.0000000000000001E+50</v>
      </c>
      <c r="H633" s="610">
        <v>1.0000000000000001E+50</v>
      </c>
      <c r="I633" s="610">
        <v>0.56579895408525716</v>
      </c>
      <c r="J633" s="610">
        <v>1.0000000000000001E+50</v>
      </c>
      <c r="K633" s="610">
        <v>1.0000000000000001E+50</v>
      </c>
      <c r="L633" s="611">
        <v>0.57093803832494461</v>
      </c>
      <c r="M633" s="610">
        <v>1.0000000000000001E+50</v>
      </c>
      <c r="N633" s="611">
        <v>1.0000000000000001E+50</v>
      </c>
      <c r="O633" s="610">
        <v>1.0000000000000001E+50</v>
      </c>
      <c r="P633" s="610">
        <v>1.0000000000000001E+50</v>
      </c>
      <c r="Q633" s="610">
        <v>1.0000000000000001E+50</v>
      </c>
      <c r="R633" s="610">
        <v>1.0000000000000001E+50</v>
      </c>
      <c r="S633" s="610">
        <v>1.0000000000000001E+50</v>
      </c>
      <c r="T633" s="610">
        <v>1.0000000000000001E+50</v>
      </c>
      <c r="U633" s="610">
        <v>1.0000000000000001E+50</v>
      </c>
      <c r="V633" s="610">
        <v>1.6367239058568928</v>
      </c>
      <c r="W633" s="610">
        <v>1.0000000000000001E+50</v>
      </c>
      <c r="X633" s="610">
        <v>1.0000000000000001E+50</v>
      </c>
      <c r="Y633" s="610">
        <v>1.0000000000000001E+50</v>
      </c>
      <c r="Z633" s="610">
        <v>1.0000000000000001E+50</v>
      </c>
      <c r="AA633" s="626">
        <v>1.0000000000000001E+50</v>
      </c>
      <c r="AB633" s="610">
        <v>0.46840357381738279</v>
      </c>
      <c r="AC633" s="626">
        <v>1.2598040713562899E-2</v>
      </c>
      <c r="AD633" s="626">
        <v>8.9021369567871098E-4</v>
      </c>
      <c r="AE633" s="620">
        <v>1.2664648591265416E-2</v>
      </c>
      <c r="AF633" s="627">
        <v>0.26589075168900655</v>
      </c>
      <c r="AG633" s="601">
        <f>Decap_Selection!$E$23</f>
        <v>0.08</v>
      </c>
      <c r="AH633" s="602"/>
      <c r="AI633" s="602"/>
      <c r="AJ633" s="602"/>
    </row>
    <row r="634" spans="1:36" s="22" customFormat="1">
      <c r="A634" s="597">
        <f t="shared" si="9"/>
        <v>136239343.39054939</v>
      </c>
      <c r="B634" s="607">
        <v>8.5599180036399929</v>
      </c>
      <c r="C634" s="606">
        <v>1.0000000000000001E+50</v>
      </c>
      <c r="D634" s="607">
        <v>0.55741783688418445</v>
      </c>
      <c r="E634" s="610">
        <v>1.0000000000000001E+50</v>
      </c>
      <c r="F634" s="611">
        <v>1.0000000000000001E+50</v>
      </c>
      <c r="G634" s="610">
        <v>1.0000000000000001E+50</v>
      </c>
      <c r="H634" s="610">
        <v>1.0000000000000001E+50</v>
      </c>
      <c r="I634" s="610">
        <v>0.57733946131026426</v>
      </c>
      <c r="J634" s="610">
        <v>1.0000000000000001E+50</v>
      </c>
      <c r="K634" s="610">
        <v>1.0000000000000001E+50</v>
      </c>
      <c r="L634" s="611">
        <v>0.58237788881970043</v>
      </c>
      <c r="M634" s="610">
        <v>1.0000000000000001E+50</v>
      </c>
      <c r="N634" s="611">
        <v>1.0000000000000001E+50</v>
      </c>
      <c r="O634" s="610">
        <v>1.0000000000000001E+50</v>
      </c>
      <c r="P634" s="610">
        <v>1.0000000000000001E+50</v>
      </c>
      <c r="Q634" s="610">
        <v>1.0000000000000001E+50</v>
      </c>
      <c r="R634" s="610">
        <v>1.0000000000000001E+50</v>
      </c>
      <c r="S634" s="610">
        <v>1.0000000000000001E+50</v>
      </c>
      <c r="T634" s="610">
        <v>1.0000000000000001E+50</v>
      </c>
      <c r="U634" s="610">
        <v>1.0000000000000001E+50</v>
      </c>
      <c r="V634" s="610">
        <v>1.6694477301246569</v>
      </c>
      <c r="W634" s="610">
        <v>1.0000000000000001E+50</v>
      </c>
      <c r="X634" s="610">
        <v>1.0000000000000001E+50</v>
      </c>
      <c r="Y634" s="610">
        <v>1.0000000000000001E+50</v>
      </c>
      <c r="Z634" s="610">
        <v>1.0000000000000001E+50</v>
      </c>
      <c r="AA634" s="626">
        <v>1.0000000000000001E+50</v>
      </c>
      <c r="AB634" s="610">
        <v>0.45921947779836964</v>
      </c>
      <c r="AC634" s="626">
        <v>1.2849608525762184E-2</v>
      </c>
      <c r="AD634" s="626">
        <v>8.9021369567871098E-4</v>
      </c>
      <c r="AE634" s="620">
        <v>1.2914919023555389E-2</v>
      </c>
      <c r="AF634" s="627">
        <v>0.27724795156318621</v>
      </c>
      <c r="AG634" s="601">
        <f>Decap_Selection!$E$23</f>
        <v>0.08</v>
      </c>
      <c r="AH634" s="602"/>
      <c r="AI634" s="602"/>
      <c r="AJ634" s="602"/>
    </row>
    <row r="635" spans="1:36" s="22" customFormat="1">
      <c r="A635" s="597">
        <f t="shared" si="9"/>
        <v>138964130.25836039</v>
      </c>
      <c r="B635" s="607">
        <v>8.7311163613992289</v>
      </c>
      <c r="C635" s="606">
        <v>1.0000000000000001E+50</v>
      </c>
      <c r="D635" s="607">
        <v>0.56957359058044332</v>
      </c>
      <c r="E635" s="610">
        <v>1.0000000000000001E+50</v>
      </c>
      <c r="F635" s="611">
        <v>1.0000000000000001E+50</v>
      </c>
      <c r="G635" s="610">
        <v>1.0000000000000001E+50</v>
      </c>
      <c r="H635" s="610">
        <v>1.0000000000000001E+50</v>
      </c>
      <c r="I635" s="610">
        <v>0.58910638494814238</v>
      </c>
      <c r="J635" s="610">
        <v>1.0000000000000001E+50</v>
      </c>
      <c r="K635" s="610">
        <v>1.0000000000000001E+50</v>
      </c>
      <c r="L635" s="611">
        <v>0.59404612298531967</v>
      </c>
      <c r="M635" s="610">
        <v>1.0000000000000001E+50</v>
      </c>
      <c r="N635" s="611">
        <v>1.0000000000000001E+50</v>
      </c>
      <c r="O635" s="610">
        <v>1.0000000000000001E+50</v>
      </c>
      <c r="P635" s="610">
        <v>1.0000000000000001E+50</v>
      </c>
      <c r="Q635" s="610">
        <v>1.0000000000000001E+50</v>
      </c>
      <c r="R635" s="610">
        <v>1.0000000000000001E+50</v>
      </c>
      <c r="S635" s="610">
        <v>1.0000000000000001E+50</v>
      </c>
      <c r="T635" s="610">
        <v>1.0000000000000001E+50</v>
      </c>
      <c r="U635" s="610">
        <v>1.0000000000000001E+50</v>
      </c>
      <c r="V635" s="610">
        <v>1.7028262397114537</v>
      </c>
      <c r="W635" s="610">
        <v>1.0000000000000001E+50</v>
      </c>
      <c r="X635" s="610">
        <v>1.0000000000000001E+50</v>
      </c>
      <c r="Y635" s="610">
        <v>1.0000000000000001E+50</v>
      </c>
      <c r="Z635" s="610">
        <v>1.0000000000000001E+50</v>
      </c>
      <c r="AA635" s="626">
        <v>1.0000000000000001E+50</v>
      </c>
      <c r="AB635" s="610">
        <v>0.4502154678488936</v>
      </c>
      <c r="AC635" s="626">
        <v>1.3106215388572704E-2</v>
      </c>
      <c r="AD635" s="626">
        <v>8.9021369567871098E-4</v>
      </c>
      <c r="AE635" s="620">
        <v>1.3170253449775089E-2</v>
      </c>
      <c r="AF635" s="627">
        <v>0.28949077807619655</v>
      </c>
      <c r="AG635" s="601">
        <f>Decap_Selection!$E$23</f>
        <v>0.08</v>
      </c>
      <c r="AH635" s="602"/>
      <c r="AI635" s="602"/>
      <c r="AJ635" s="602"/>
    </row>
    <row r="636" spans="1:36" s="22" customFormat="1">
      <c r="A636" s="597">
        <f t="shared" si="9"/>
        <v>141743412.8635276</v>
      </c>
      <c r="B636" s="607">
        <v>8.9057386863590136</v>
      </c>
      <c r="C636" s="606">
        <v>1.0000000000000001E+50</v>
      </c>
      <c r="D636" s="607">
        <v>0.58195285989815837</v>
      </c>
      <c r="E636" s="610">
        <v>1.0000000000000001E+50</v>
      </c>
      <c r="F636" s="611">
        <v>1.0000000000000001E+50</v>
      </c>
      <c r="G636" s="610">
        <v>1.0000000000000001E+50</v>
      </c>
      <c r="H636" s="610">
        <v>1.0000000000000001E+50</v>
      </c>
      <c r="I636" s="610">
        <v>0.60110433896300519</v>
      </c>
      <c r="J636" s="610">
        <v>1.0000000000000001E+50</v>
      </c>
      <c r="K636" s="610">
        <v>1.0000000000000001E+50</v>
      </c>
      <c r="L636" s="611">
        <v>0.60594731658921475</v>
      </c>
      <c r="M636" s="610">
        <v>1.0000000000000001E+50</v>
      </c>
      <c r="N636" s="611">
        <v>1.0000000000000001E+50</v>
      </c>
      <c r="O636" s="610">
        <v>1.0000000000000001E+50</v>
      </c>
      <c r="P636" s="610">
        <v>1.0000000000000001E+50</v>
      </c>
      <c r="Q636" s="610">
        <v>1.0000000000000001E+50</v>
      </c>
      <c r="R636" s="610">
        <v>1.0000000000000001E+50</v>
      </c>
      <c r="S636" s="610">
        <v>1.0000000000000001E+50</v>
      </c>
      <c r="T636" s="610">
        <v>1.0000000000000001E+50</v>
      </c>
      <c r="U636" s="610">
        <v>1.0000000000000001E+50</v>
      </c>
      <c r="V636" s="610">
        <v>1.7368725242326519</v>
      </c>
      <c r="W636" s="610">
        <v>1.0000000000000001E+50</v>
      </c>
      <c r="X636" s="610">
        <v>1.0000000000000001E+50</v>
      </c>
      <c r="Y636" s="610">
        <v>1.0000000000000001E+50</v>
      </c>
      <c r="Z636" s="610">
        <v>1.0000000000000001E+50</v>
      </c>
      <c r="AA636" s="626">
        <v>1.0000000000000001E+50</v>
      </c>
      <c r="AB636" s="610">
        <v>0.44138801298464936</v>
      </c>
      <c r="AC636" s="626">
        <v>1.3367961932802286E-2</v>
      </c>
      <c r="AD636" s="626">
        <v>8.9021369567871098E-4</v>
      </c>
      <c r="AE636" s="620">
        <v>1.3430752039871175E-2</v>
      </c>
      <c r="AF636" s="627">
        <v>0.30273290489680077</v>
      </c>
      <c r="AG636" s="601">
        <f>Decap_Selection!$E$23</f>
        <v>0.08</v>
      </c>
      <c r="AH636" s="602"/>
      <c r="AI636" s="602"/>
      <c r="AJ636" s="602"/>
    </row>
    <row r="637" spans="1:36" s="22" customFormat="1">
      <c r="A637" s="597">
        <f t="shared" si="9"/>
        <v>144578281.12079814</v>
      </c>
      <c r="B637" s="607">
        <v>9.0838534578624692</v>
      </c>
      <c r="C637" s="606">
        <v>1.0000000000000001E+50</v>
      </c>
      <c r="D637" s="607">
        <v>0.59456048986791343</v>
      </c>
      <c r="E637" s="610">
        <v>1.0000000000000001E+50</v>
      </c>
      <c r="F637" s="611">
        <v>1.0000000000000001E+50</v>
      </c>
      <c r="G637" s="610">
        <v>1.0000000000000001E+50</v>
      </c>
      <c r="H637" s="610">
        <v>1.0000000000000001E+50</v>
      </c>
      <c r="I637" s="610">
        <v>0.61333802794974823</v>
      </c>
      <c r="J637" s="610">
        <v>1.0000000000000001E+50</v>
      </c>
      <c r="K637" s="610">
        <v>1.0000000000000001E+50</v>
      </c>
      <c r="L637" s="611">
        <v>0.61808613675605895</v>
      </c>
      <c r="M637" s="610">
        <v>1.0000000000000001E+50</v>
      </c>
      <c r="N637" s="611">
        <v>1.0000000000000001E+50</v>
      </c>
      <c r="O637" s="610">
        <v>1.0000000000000001E+50</v>
      </c>
      <c r="P637" s="610">
        <v>1.0000000000000001E+50</v>
      </c>
      <c r="Q637" s="610">
        <v>1.0000000000000001E+50</v>
      </c>
      <c r="R637" s="610">
        <v>1.0000000000000001E+50</v>
      </c>
      <c r="S637" s="610">
        <v>1.0000000000000001E+50</v>
      </c>
      <c r="T637" s="610">
        <v>1.0000000000000001E+50</v>
      </c>
      <c r="U637" s="610">
        <v>1.0000000000000001E+50</v>
      </c>
      <c r="V637" s="610">
        <v>1.7715999351759284</v>
      </c>
      <c r="W637" s="610">
        <v>1.0000000000000001E+50</v>
      </c>
      <c r="X637" s="610">
        <v>1.0000000000000001E+50</v>
      </c>
      <c r="Y637" s="610">
        <v>1.0000000000000001E+50</v>
      </c>
      <c r="Z637" s="610">
        <v>1.0000000000000001E+50</v>
      </c>
      <c r="AA637" s="626">
        <v>1.0000000000000001E+50</v>
      </c>
      <c r="AB637" s="610">
        <v>0.43273365145861931</v>
      </c>
      <c r="AC637" s="626">
        <v>1.3634950804781798E-2</v>
      </c>
      <c r="AD637" s="626">
        <v>8.9021369567871098E-4</v>
      </c>
      <c r="AE637" s="620">
        <v>1.3696516986755154E-2</v>
      </c>
      <c r="AF637" s="627">
        <v>0.3171084655511498</v>
      </c>
      <c r="AG637" s="601">
        <f>Decap_Selection!$E$23</f>
        <v>0.08</v>
      </c>
      <c r="AH637" s="602"/>
      <c r="AI637" s="602"/>
      <c r="AJ637" s="602"/>
    </row>
    <row r="638" spans="1:36" s="22" customFormat="1">
      <c r="A638" s="597">
        <f t="shared" si="9"/>
        <v>147469846.7432141</v>
      </c>
      <c r="B638" s="607">
        <v>9.2655305248395941</v>
      </c>
      <c r="C638" s="606">
        <v>1.0000000000000001E+50</v>
      </c>
      <c r="D638" s="607">
        <v>0.60740141569997197</v>
      </c>
      <c r="E638" s="610">
        <v>1.0000000000000001E+50</v>
      </c>
      <c r="F638" s="611">
        <v>1.0000000000000001E+50</v>
      </c>
      <c r="G638" s="610">
        <v>1.0000000000000001E+50</v>
      </c>
      <c r="H638" s="610">
        <v>1.0000000000000001E+50</v>
      </c>
      <c r="I638" s="610">
        <v>0.62581224897713505</v>
      </c>
      <c r="J638" s="610">
        <v>1.0000000000000001E+50</v>
      </c>
      <c r="K638" s="610">
        <v>1.0000000000000001E+50</v>
      </c>
      <c r="L638" s="611">
        <v>0.63046734379799607</v>
      </c>
      <c r="M638" s="610">
        <v>1.0000000000000001E+50</v>
      </c>
      <c r="N638" s="611">
        <v>1.0000000000000001E+50</v>
      </c>
      <c r="O638" s="610">
        <v>1.0000000000000001E+50</v>
      </c>
      <c r="P638" s="610">
        <v>1.0000000000000001E+50</v>
      </c>
      <c r="Q638" s="610">
        <v>1.0000000000000001E+50</v>
      </c>
      <c r="R638" s="610">
        <v>1.0000000000000001E+50</v>
      </c>
      <c r="S638" s="610">
        <v>1.0000000000000001E+50</v>
      </c>
      <c r="T638" s="610">
        <v>1.0000000000000001E+50</v>
      </c>
      <c r="U638" s="610">
        <v>1.0000000000000001E+50</v>
      </c>
      <c r="V638" s="610">
        <v>1.8070220911371535</v>
      </c>
      <c r="W638" s="610">
        <v>1.0000000000000001E+50</v>
      </c>
      <c r="X638" s="610">
        <v>1.0000000000000001E+50</v>
      </c>
      <c r="Y638" s="610">
        <v>1.0000000000000001E+50</v>
      </c>
      <c r="Z638" s="610">
        <v>1.0000000000000001E+50</v>
      </c>
      <c r="AA638" s="626">
        <v>1.0000000000000001E+50</v>
      </c>
      <c r="AB638" s="610">
        <v>0.42424898940352507</v>
      </c>
      <c r="AC638" s="626">
        <v>1.390728670662082E-2</v>
      </c>
      <c r="AD638" s="626">
        <v>8.9021369567871098E-4</v>
      </c>
      <c r="AE638" s="620">
        <v>1.3967652546502037E-2</v>
      </c>
      <c r="AF638" s="627">
        <v>0.33277687281786872</v>
      </c>
      <c r="AG638" s="601">
        <f>Decap_Selection!$E$23</f>
        <v>0.08</v>
      </c>
      <c r="AH638" s="602"/>
      <c r="AI638" s="602"/>
      <c r="AJ638" s="602"/>
    </row>
    <row r="639" spans="1:36" s="22" customFormat="1">
      <c r="A639" s="597">
        <f t="shared" si="9"/>
        <v>150419243.67807838</v>
      </c>
      <c r="B639" s="607">
        <v>9.4508411331990096</v>
      </c>
      <c r="C639" s="606">
        <v>1.0000000000000001E+50</v>
      </c>
      <c r="D639" s="607">
        <v>0.62048066467598673</v>
      </c>
      <c r="E639" s="610">
        <v>1.0000000000000001E+50</v>
      </c>
      <c r="F639" s="611">
        <v>1.0000000000000001E+50</v>
      </c>
      <c r="G639" s="610">
        <v>1.0000000000000001E+50</v>
      </c>
      <c r="H639" s="610">
        <v>1.0000000000000001E+50</v>
      </c>
      <c r="I639" s="610">
        <v>0.63853189346726447</v>
      </c>
      <c r="J639" s="610">
        <v>1.0000000000000001E+50</v>
      </c>
      <c r="K639" s="610">
        <v>1.0000000000000001E+50</v>
      </c>
      <c r="L639" s="611">
        <v>0.64309579308139475</v>
      </c>
      <c r="M639" s="610">
        <v>1.0000000000000001E+50</v>
      </c>
      <c r="N639" s="611">
        <v>1.0000000000000001E+50</v>
      </c>
      <c r="O639" s="610">
        <v>1.0000000000000001E+50</v>
      </c>
      <c r="P639" s="610">
        <v>1.0000000000000001E+50</v>
      </c>
      <c r="Q639" s="610">
        <v>1.0000000000000001E+50</v>
      </c>
      <c r="R639" s="610">
        <v>1.0000000000000001E+50</v>
      </c>
      <c r="S639" s="610">
        <v>1.0000000000000001E+50</v>
      </c>
      <c r="T639" s="610">
        <v>1.0000000000000001E+50</v>
      </c>
      <c r="U639" s="610">
        <v>1.0000000000000001E+50</v>
      </c>
      <c r="V639" s="610">
        <v>1.8431528831610346</v>
      </c>
      <c r="W639" s="610">
        <v>1.0000000000000001E+50</v>
      </c>
      <c r="X639" s="610">
        <v>1.0000000000000001E+50</v>
      </c>
      <c r="Y639" s="610">
        <v>1.0000000000000001E+50</v>
      </c>
      <c r="Z639" s="610">
        <v>1.0000000000000001E+50</v>
      </c>
      <c r="AA639" s="626">
        <v>1.0000000000000001E+50</v>
      </c>
      <c r="AB639" s="610">
        <v>0.41593069950090011</v>
      </c>
      <c r="AC639" s="626">
        <v>1.4185076437269354E-2</v>
      </c>
      <c r="AD639" s="626">
        <v>8.9021369567871098E-4</v>
      </c>
      <c r="AE639" s="620">
        <v>1.4244265079351299E-2</v>
      </c>
      <c r="AF639" s="627">
        <v>0.34992906660245571</v>
      </c>
      <c r="AG639" s="601">
        <f>Decap_Selection!$E$23</f>
        <v>0.08</v>
      </c>
      <c r="AH639" s="602"/>
      <c r="AI639" s="602"/>
      <c r="AJ639" s="602"/>
    </row>
    <row r="640" spans="1:36" s="22" customFormat="1">
      <c r="A640" s="597">
        <f t="shared" si="9"/>
        <v>153427628.55163994</v>
      </c>
      <c r="B640" s="607">
        <v>9.6398579537675211</v>
      </c>
      <c r="C640" s="606">
        <v>1.0000000000000001E+50</v>
      </c>
      <c r="D640" s="607">
        <v>0.63380335808012733</v>
      </c>
      <c r="E640" s="610">
        <v>1.0000000000000001E+50</v>
      </c>
      <c r="F640" s="611">
        <v>1.0000000000000001E+50</v>
      </c>
      <c r="G640" s="610">
        <v>1.0000000000000001E+50</v>
      </c>
      <c r="H640" s="610">
        <v>1.0000000000000001E+50</v>
      </c>
      <c r="I640" s="610">
        <v>0.65150194911214487</v>
      </c>
      <c r="J640" s="610">
        <v>1.0000000000000001E+50</v>
      </c>
      <c r="K640" s="610">
        <v>1.0000000000000001E+50</v>
      </c>
      <c r="L640" s="611">
        <v>0.65597643693088248</v>
      </c>
      <c r="M640" s="610">
        <v>1.0000000000000001E+50</v>
      </c>
      <c r="N640" s="611">
        <v>1.0000000000000001E+50</v>
      </c>
      <c r="O640" s="610">
        <v>1.0000000000000001E+50</v>
      </c>
      <c r="P640" s="610">
        <v>1.0000000000000001E+50</v>
      </c>
      <c r="Q640" s="610">
        <v>1.0000000000000001E+50</v>
      </c>
      <c r="R640" s="610">
        <v>1.0000000000000001E+50</v>
      </c>
      <c r="S640" s="610">
        <v>1.0000000000000001E+50</v>
      </c>
      <c r="T640" s="610">
        <v>1.0000000000000001E+50</v>
      </c>
      <c r="U640" s="610">
        <v>1.0000000000000001E+50</v>
      </c>
      <c r="V640" s="610">
        <v>1.8800064801885905</v>
      </c>
      <c r="W640" s="610">
        <v>1.0000000000000001E+50</v>
      </c>
      <c r="X640" s="610">
        <v>1.0000000000000001E+50</v>
      </c>
      <c r="Y640" s="610">
        <v>1.0000000000000001E+50</v>
      </c>
      <c r="Z640" s="610">
        <v>1.0000000000000001E+50</v>
      </c>
      <c r="AA640" s="626">
        <v>1.0000000000000001E+50</v>
      </c>
      <c r="AB640" s="610">
        <v>0.40777551967625819</v>
      </c>
      <c r="AC640" s="626">
        <v>1.4468428934401747E-2</v>
      </c>
      <c r="AD640" s="626">
        <v>8.9021369567871098E-4</v>
      </c>
      <c r="AE640" s="620">
        <v>1.4526463091526661E-2</v>
      </c>
      <c r="AF640" s="627">
        <v>0.36879570955993862</v>
      </c>
      <c r="AG640" s="601">
        <f>Decap_Selection!$E$23</f>
        <v>0.08</v>
      </c>
      <c r="AH640" s="602"/>
      <c r="AI640" s="602"/>
      <c r="AJ640" s="602"/>
    </row>
    <row r="641" spans="1:36" s="22" customFormat="1">
      <c r="A641" s="597">
        <f t="shared" si="9"/>
        <v>156496181.12267274</v>
      </c>
      <c r="B641" s="607">
        <v>9.8326551107884921</v>
      </c>
      <c r="C641" s="606">
        <v>1.0000000000000001E+50</v>
      </c>
      <c r="D641" s="607">
        <v>0.64737471317010309</v>
      </c>
      <c r="E641" s="610">
        <v>1.0000000000000001E+50</v>
      </c>
      <c r="F641" s="611">
        <v>1.0000000000000001E+50</v>
      </c>
      <c r="G641" s="610">
        <v>1.0000000000000001E+50</v>
      </c>
      <c r="H641" s="610">
        <v>1.0000000000000001E+50</v>
      </c>
      <c r="I641" s="610">
        <v>0.66472750182812501</v>
      </c>
      <c r="J641" s="610">
        <v>1.0000000000000001E+50</v>
      </c>
      <c r="K641" s="610">
        <v>1.0000000000000001E+50</v>
      </c>
      <c r="L641" s="611">
        <v>0.66911432657140357</v>
      </c>
      <c r="M641" s="610">
        <v>1.0000000000000001E+50</v>
      </c>
      <c r="N641" s="611">
        <v>1.0000000000000001E+50</v>
      </c>
      <c r="O641" s="610">
        <v>1.0000000000000001E+50</v>
      </c>
      <c r="P641" s="610">
        <v>1.0000000000000001E+50</v>
      </c>
      <c r="Q641" s="610">
        <v>1.0000000000000001E+50</v>
      </c>
      <c r="R641" s="610">
        <v>1.0000000000000001E+50</v>
      </c>
      <c r="S641" s="610">
        <v>1.0000000000000001E+50</v>
      </c>
      <c r="T641" s="610">
        <v>1.0000000000000001E+50</v>
      </c>
      <c r="U641" s="610">
        <v>1.0000000000000001E+50</v>
      </c>
      <c r="V641" s="610">
        <v>1.9175973346136108</v>
      </c>
      <c r="W641" s="610">
        <v>1.0000000000000001E+50</v>
      </c>
      <c r="X641" s="610">
        <v>1.0000000000000001E+50</v>
      </c>
      <c r="Y641" s="610">
        <v>1.0000000000000001E+50</v>
      </c>
      <c r="Z641" s="610">
        <v>1.0000000000000001E+50</v>
      </c>
      <c r="AA641" s="626">
        <v>1.0000000000000001E+50</v>
      </c>
      <c r="AB641" s="610">
        <v>0.39978025181984872</v>
      </c>
      <c r="AC641" s="626">
        <v>1.4757455317139163E-2</v>
      </c>
      <c r="AD641" s="626">
        <v>8.9021369567871098E-4</v>
      </c>
      <c r="AE641" s="620">
        <v>1.4814357277891323E-2</v>
      </c>
      <c r="AF641" s="627">
        <v>0.38965807708588446</v>
      </c>
      <c r="AG641" s="601">
        <f>Decap_Selection!$E$23</f>
        <v>0.08</v>
      </c>
      <c r="AH641" s="602"/>
      <c r="AI641" s="602"/>
      <c r="AJ641" s="602"/>
    </row>
    <row r="642" spans="1:36" s="22" customFormat="1">
      <c r="A642" s="597">
        <f t="shared" si="9"/>
        <v>159626104.74512619</v>
      </c>
      <c r="B642" s="607">
        <v>10.029308210990168</v>
      </c>
      <c r="C642" s="606">
        <v>1.0000000000000001E+50</v>
      </c>
      <c r="D642" s="607">
        <v>0.66120004518860442</v>
      </c>
      <c r="E642" s="610">
        <v>1.0000000000000001E+50</v>
      </c>
      <c r="F642" s="611">
        <v>1.0000000000000001E+50</v>
      </c>
      <c r="G642" s="610">
        <v>1.0000000000000001E+50</v>
      </c>
      <c r="H642" s="610">
        <v>1.0000000000000001E+50</v>
      </c>
      <c r="I642" s="610">
        <v>0.67821373774893512</v>
      </c>
      <c r="J642" s="610">
        <v>1.0000000000000001E+50</v>
      </c>
      <c r="K642" s="610">
        <v>1.0000000000000001E+50</v>
      </c>
      <c r="L642" s="611">
        <v>0.68251461410906389</v>
      </c>
      <c r="M642" s="610">
        <v>1.0000000000000001E+50</v>
      </c>
      <c r="N642" s="611">
        <v>1.0000000000000001E+50</v>
      </c>
      <c r="O642" s="610">
        <v>1.0000000000000001E+50</v>
      </c>
      <c r="P642" s="610">
        <v>1.0000000000000001E+50</v>
      </c>
      <c r="Q642" s="610">
        <v>1.0000000000000001E+50</v>
      </c>
      <c r="R642" s="610">
        <v>1.0000000000000001E+50</v>
      </c>
      <c r="S642" s="610">
        <v>1.0000000000000001E+50</v>
      </c>
      <c r="T642" s="610">
        <v>1.0000000000000001E+50</v>
      </c>
      <c r="U642" s="610">
        <v>1.0000000000000001E+50</v>
      </c>
      <c r="V642" s="610">
        <v>1.9559401879502738</v>
      </c>
      <c r="W642" s="610">
        <v>1.0000000000000001E+50</v>
      </c>
      <c r="X642" s="610">
        <v>1.0000000000000001E+50</v>
      </c>
      <c r="Y642" s="610">
        <v>1.0000000000000001E+50</v>
      </c>
      <c r="Z642" s="610">
        <v>1.0000000000000001E+50</v>
      </c>
      <c r="AA642" s="626">
        <v>1.0000000000000001E+50</v>
      </c>
      <c r="AB642" s="610">
        <v>0.39194176053249591</v>
      </c>
      <c r="AC642" s="626">
        <v>1.5052268929627461E-2</v>
      </c>
      <c r="AD642" s="626">
        <v>8.9021369567871098E-4</v>
      </c>
      <c r="AE642" s="620">
        <v>1.5108060565455808E-2</v>
      </c>
      <c r="AF642" s="627">
        <v>0.41286273400186341</v>
      </c>
      <c r="AG642" s="601">
        <f>Decap_Selection!$E$23</f>
        <v>0.08</v>
      </c>
      <c r="AH642" s="602"/>
      <c r="AI642" s="602"/>
      <c r="AJ642" s="602"/>
    </row>
    <row r="643" spans="1:36" s="22" customFormat="1">
      <c r="A643" s="597">
        <f t="shared" si="9"/>
        <v>162818626.8400287</v>
      </c>
      <c r="B643" s="607">
        <v>10.229894373235366</v>
      </c>
      <c r="C643" s="606">
        <v>1.0000000000000001E+50</v>
      </c>
      <c r="D643" s="607">
        <v>0.67528476941572435</v>
      </c>
      <c r="E643" s="610">
        <v>1.0000000000000001E+50</v>
      </c>
      <c r="F643" s="611">
        <v>1.0000000000000001E+50</v>
      </c>
      <c r="G643" s="610">
        <v>1.0000000000000001E+50</v>
      </c>
      <c r="H643" s="610">
        <v>1.0000000000000001E+50</v>
      </c>
      <c r="I643" s="610">
        <v>0.69196594525811894</v>
      </c>
      <c r="J643" s="610">
        <v>1.0000000000000001E+50</v>
      </c>
      <c r="K643" s="610">
        <v>1.0000000000000001E+50</v>
      </c>
      <c r="L643" s="611">
        <v>0.69618255455153744</v>
      </c>
      <c r="M643" s="610">
        <v>1.0000000000000001E+50</v>
      </c>
      <c r="N643" s="611">
        <v>1.0000000000000001E+50</v>
      </c>
      <c r="O643" s="610">
        <v>1.0000000000000001E+50</v>
      </c>
      <c r="P643" s="610">
        <v>1.0000000000000001E+50</v>
      </c>
      <c r="Q643" s="610">
        <v>1.0000000000000001E+50</v>
      </c>
      <c r="R643" s="610">
        <v>1.0000000000000001E+50</v>
      </c>
      <c r="S643" s="610">
        <v>1.0000000000000001E+50</v>
      </c>
      <c r="T643" s="610">
        <v>1.0000000000000001E+50</v>
      </c>
      <c r="U643" s="610">
        <v>1.0000000000000001E+50</v>
      </c>
      <c r="V643" s="610">
        <v>1.9950500766141377</v>
      </c>
      <c r="W643" s="610">
        <v>1.0000000000000001E+50</v>
      </c>
      <c r="X643" s="610">
        <v>1.0000000000000001E+50</v>
      </c>
      <c r="Y643" s="610">
        <v>1.0000000000000001E+50</v>
      </c>
      <c r="Z643" s="610">
        <v>1.0000000000000001E+50</v>
      </c>
      <c r="AA643" s="626">
        <v>1.0000000000000001E+50</v>
      </c>
      <c r="AB643" s="610">
        <v>0.38425697189603059</v>
      </c>
      <c r="AC643" s="626">
        <v>1.5352985385487518E-2</v>
      </c>
      <c r="AD643" s="626">
        <v>8.9021369567871098E-4</v>
      </c>
      <c r="AE643" s="620">
        <v>1.5407688157755724E-2</v>
      </c>
      <c r="AF643" s="627">
        <v>0.43884162690603223</v>
      </c>
      <c r="AG643" s="601">
        <f>Decap_Selection!$E$23</f>
        <v>0.08</v>
      </c>
      <c r="AH643" s="602"/>
      <c r="AI643" s="602"/>
      <c r="AJ643" s="602"/>
    </row>
    <row r="644" spans="1:36" s="22" customFormat="1">
      <c r="A644" s="597">
        <f t="shared" ref="A644:A707" si="10">$A$35*A643</f>
        <v>166074999.37682927</v>
      </c>
      <c r="B644" s="607">
        <v>10.434492258764184</v>
      </c>
      <c r="C644" s="606">
        <v>1.0000000000000001E+50</v>
      </c>
      <c r="D644" s="607">
        <v>0.68963440326295611</v>
      </c>
      <c r="E644" s="610">
        <v>1.0000000000000001E+50</v>
      </c>
      <c r="F644" s="611">
        <v>1.0000000000000001E+50</v>
      </c>
      <c r="G644" s="610">
        <v>1.0000000000000001E+50</v>
      </c>
      <c r="H644" s="610">
        <v>1.0000000000000001E+50</v>
      </c>
      <c r="I644" s="610">
        <v>0.70598951706164592</v>
      </c>
      <c r="J644" s="610">
        <v>1.0000000000000001E+50</v>
      </c>
      <c r="K644" s="610">
        <v>1.0000000000000001E+50</v>
      </c>
      <c r="L644" s="611">
        <v>0.71012350786882905</v>
      </c>
      <c r="M644" s="610">
        <v>1.0000000000000001E+50</v>
      </c>
      <c r="N644" s="611">
        <v>1.0000000000000001E+50</v>
      </c>
      <c r="O644" s="610">
        <v>1.0000000000000001E+50</v>
      </c>
      <c r="P644" s="610">
        <v>1.0000000000000001E+50</v>
      </c>
      <c r="Q644" s="610">
        <v>1.0000000000000001E+50</v>
      </c>
      <c r="R644" s="610">
        <v>1.0000000000000001E+50</v>
      </c>
      <c r="S644" s="610">
        <v>1.0000000000000001E+50</v>
      </c>
      <c r="T644" s="610">
        <v>1.0000000000000001E+50</v>
      </c>
      <c r="U644" s="610">
        <v>1.0000000000000001E+50</v>
      </c>
      <c r="V644" s="610">
        <v>2.0349423378187859</v>
      </c>
      <c r="W644" s="610">
        <v>1.0000000000000001E+50</v>
      </c>
      <c r="X644" s="610">
        <v>1.0000000000000001E+50</v>
      </c>
      <c r="Y644" s="610">
        <v>1.0000000000000001E+50</v>
      </c>
      <c r="Z644" s="610">
        <v>1.0000000000000001E+50</v>
      </c>
      <c r="AA644" s="626">
        <v>1.0000000000000001E+50</v>
      </c>
      <c r="AB644" s="610">
        <v>0.37672287226783163</v>
      </c>
      <c r="AC644" s="626">
        <v>1.5659722613155437E-2</v>
      </c>
      <c r="AD644" s="626">
        <v>8.9021369567871098E-4</v>
      </c>
      <c r="AE644" s="620">
        <v>1.5713357580117129E-2</v>
      </c>
      <c r="AF644" s="627">
        <v>0.46814007342560732</v>
      </c>
      <c r="AG644" s="601">
        <f>Decap_Selection!$E$23</f>
        <v>0.08</v>
      </c>
      <c r="AH644" s="602"/>
      <c r="AI644" s="602"/>
      <c r="AJ644" s="602"/>
    </row>
    <row r="645" spans="1:36" s="22" customFormat="1">
      <c r="A645" s="597">
        <f t="shared" si="10"/>
        <v>169396499.36436585</v>
      </c>
      <c r="B645" s="607">
        <v>10.643182102041537</v>
      </c>
      <c r="C645" s="606">
        <v>1.0000000000000001E+50</v>
      </c>
      <c r="D645" s="607">
        <v>0.70425456840940015</v>
      </c>
      <c r="E645" s="610">
        <v>1.0000000000000001E+50</v>
      </c>
      <c r="F645" s="611">
        <v>1.0000000000000001E+50</v>
      </c>
      <c r="G645" s="610">
        <v>1.0000000000000001E+50</v>
      </c>
      <c r="H645" s="610">
        <v>1.0000000000000001E+50</v>
      </c>
      <c r="I645" s="610">
        <v>0.72028995230151216</v>
      </c>
      <c r="J645" s="610">
        <v>1.0000000000000001E+50</v>
      </c>
      <c r="K645" s="610">
        <v>1.0000000000000001E+50</v>
      </c>
      <c r="L645" s="611">
        <v>0.72434294109519981</v>
      </c>
      <c r="M645" s="610">
        <v>1.0000000000000001E+50</v>
      </c>
      <c r="N645" s="611">
        <v>1.0000000000000001E+50</v>
      </c>
      <c r="O645" s="610">
        <v>1.0000000000000001E+50</v>
      </c>
      <c r="P645" s="610">
        <v>1.0000000000000001E+50</v>
      </c>
      <c r="Q645" s="610">
        <v>1.0000000000000001E+50</v>
      </c>
      <c r="R645" s="610">
        <v>1.0000000000000001E+50</v>
      </c>
      <c r="S645" s="610">
        <v>1.0000000000000001E+50</v>
      </c>
      <c r="T645" s="610">
        <v>1.0000000000000001E+50</v>
      </c>
      <c r="U645" s="610">
        <v>1.0000000000000001E+50</v>
      </c>
      <c r="V645" s="610">
        <v>2.0756326155904272</v>
      </c>
      <c r="W645" s="610">
        <v>1.0000000000000001E+50</v>
      </c>
      <c r="X645" s="610">
        <v>1.0000000000000001E+50</v>
      </c>
      <c r="Y645" s="610">
        <v>1.0000000000000001E+50</v>
      </c>
      <c r="Z645" s="610">
        <v>1.0000000000000001E+50</v>
      </c>
      <c r="AA645" s="626">
        <v>1.0000000000000001E+50</v>
      </c>
      <c r="AB645" s="610">
        <v>0.36933650709900551</v>
      </c>
      <c r="AC645" s="626">
        <v>1.5972600902130468E-2</v>
      </c>
      <c r="AD645" s="626">
        <v>8.9021369567871098E-4</v>
      </c>
      <c r="AE645" s="620">
        <v>1.6025188725827592E-2</v>
      </c>
      <c r="AF645" s="627">
        <v>0.50145651785819179</v>
      </c>
      <c r="AG645" s="601">
        <f>Decap_Selection!$E$23</f>
        <v>0.08</v>
      </c>
      <c r="AH645" s="602"/>
      <c r="AI645" s="602"/>
      <c r="AJ645" s="602"/>
    </row>
    <row r="646" spans="1:36" s="22" customFormat="1">
      <c r="A646" s="597">
        <f t="shared" si="10"/>
        <v>172784429.35165316</v>
      </c>
      <c r="B646" s="607">
        <v>10.856045742221655</v>
      </c>
      <c r="C646" s="606">
        <v>1.0000000000000001E+50</v>
      </c>
      <c r="D646" s="607">
        <v>0.71915099298084439</v>
      </c>
      <c r="E646" s="610">
        <v>1.0000000000000001E+50</v>
      </c>
      <c r="F646" s="611">
        <v>1.0000000000000001E+50</v>
      </c>
      <c r="G646" s="610">
        <v>1.0000000000000001E+50</v>
      </c>
      <c r="H646" s="610">
        <v>1.0000000000000001E+50</v>
      </c>
      <c r="I646" s="610">
        <v>0.73487285871115182</v>
      </c>
      <c r="J646" s="610">
        <v>1.0000000000000001E+50</v>
      </c>
      <c r="K646" s="610">
        <v>1.0000000000000001E+50</v>
      </c>
      <c r="L646" s="611">
        <v>0.73884643047307985</v>
      </c>
      <c r="M646" s="610">
        <v>1.0000000000000001E+50</v>
      </c>
      <c r="N646" s="611">
        <v>1.0000000000000001E+50</v>
      </c>
      <c r="O646" s="610">
        <v>1.0000000000000001E+50</v>
      </c>
      <c r="P646" s="610">
        <v>1.0000000000000001E+50</v>
      </c>
      <c r="Q646" s="610">
        <v>1.0000000000000001E+50</v>
      </c>
      <c r="R646" s="610">
        <v>1.0000000000000001E+50</v>
      </c>
      <c r="S646" s="610">
        <v>1.0000000000000001E+50</v>
      </c>
      <c r="T646" s="610">
        <v>1.0000000000000001E+50</v>
      </c>
      <c r="U646" s="610">
        <v>1.0000000000000001E+50</v>
      </c>
      <c r="V646" s="610">
        <v>2.1171368669028183</v>
      </c>
      <c r="W646" s="610">
        <v>1.0000000000000001E+50</v>
      </c>
      <c r="X646" s="610">
        <v>1.0000000000000001E+50</v>
      </c>
      <c r="Y646" s="610">
        <v>1.0000000000000001E+50</v>
      </c>
      <c r="Z646" s="610">
        <v>1.0000000000000001E+50</v>
      </c>
      <c r="AA646" s="626">
        <v>1.0000000000000001E+50</v>
      </c>
      <c r="AB646" s="610">
        <v>0.3620949797757399</v>
      </c>
      <c r="AC646" s="626">
        <v>1.6291742950148704E-2</v>
      </c>
      <c r="AD646" s="626">
        <v>8.9021369567871098E-4</v>
      </c>
      <c r="AE646" s="620">
        <v>1.6343303903231216E-2</v>
      </c>
      <c r="AF646" s="627">
        <v>0.53970024892484481</v>
      </c>
      <c r="AG646" s="601">
        <f>Decap_Selection!$E$23</f>
        <v>0.08</v>
      </c>
      <c r="AH646" s="602"/>
      <c r="AI646" s="602"/>
      <c r="AJ646" s="602"/>
    </row>
    <row r="647" spans="1:36" s="22" customFormat="1">
      <c r="A647" s="597">
        <f t="shared" si="10"/>
        <v>176240117.93868622</v>
      </c>
      <c r="B647" s="607">
        <v>11.073166655241861</v>
      </c>
      <c r="C647" s="606">
        <v>1.0000000000000001E+50</v>
      </c>
      <c r="D647" s="607">
        <v>0.73432951377242006</v>
      </c>
      <c r="E647" s="610">
        <v>1.0000000000000001E+50</v>
      </c>
      <c r="F647" s="611">
        <v>1.0000000000000001E+50</v>
      </c>
      <c r="G647" s="610">
        <v>1.0000000000000001E+50</v>
      </c>
      <c r="H647" s="610">
        <v>1.0000000000000001E+50</v>
      </c>
      <c r="I647" s="610">
        <v>0.7497439548135032</v>
      </c>
      <c r="J647" s="610">
        <v>1.0000000000000001E+50</v>
      </c>
      <c r="K647" s="610">
        <v>1.0000000000000001E+50</v>
      </c>
      <c r="L647" s="611">
        <v>0.75363966363980917</v>
      </c>
      <c r="M647" s="610">
        <v>1.0000000000000001E+50</v>
      </c>
      <c r="N647" s="611">
        <v>1.0000000000000001E+50</v>
      </c>
      <c r="O647" s="610">
        <v>1.0000000000000001E+50</v>
      </c>
      <c r="P647" s="610">
        <v>1.0000000000000001E+50</v>
      </c>
      <c r="Q647" s="610">
        <v>1.0000000000000001E+50</v>
      </c>
      <c r="R647" s="610">
        <v>1.0000000000000001E+50</v>
      </c>
      <c r="S647" s="610">
        <v>1.0000000000000001E+50</v>
      </c>
      <c r="T647" s="610">
        <v>1.0000000000000001E+50</v>
      </c>
      <c r="U647" s="610">
        <v>1.0000000000000001E+50</v>
      </c>
      <c r="V647" s="610">
        <v>2.1594713679349038</v>
      </c>
      <c r="W647" s="610">
        <v>1.0000000000000001E+50</v>
      </c>
      <c r="X647" s="610">
        <v>1.0000000000000001E+50</v>
      </c>
      <c r="Y647" s="610">
        <v>1.0000000000000001E+50</v>
      </c>
      <c r="Z647" s="610">
        <v>1.0000000000000001E+50</v>
      </c>
      <c r="AA647" s="626">
        <v>1.0000000000000001E+50</v>
      </c>
      <c r="AB647" s="610">
        <v>0.354995450483376</v>
      </c>
      <c r="AC647" s="626">
        <v>1.6617273911301165E-2</v>
      </c>
      <c r="AD647" s="626">
        <v>8.9021369567871098E-4</v>
      </c>
      <c r="AE647" s="620">
        <v>1.6667827883766469E-2</v>
      </c>
      <c r="AF647" s="627">
        <v>0.58407729943098541</v>
      </c>
      <c r="AG647" s="601">
        <f>Decap_Selection!$E$23</f>
        <v>0.08</v>
      </c>
      <c r="AH647" s="602"/>
      <c r="AI647" s="602"/>
      <c r="AJ647" s="602"/>
    </row>
    <row r="648" spans="1:36" s="22" customFormat="1">
      <c r="A648" s="597">
        <f t="shared" si="10"/>
        <v>179764920.29745996</v>
      </c>
      <c r="B648" s="607">
        <v>11.294629986558235</v>
      </c>
      <c r="C648" s="606">
        <v>1.0000000000000001E+50</v>
      </c>
      <c r="D648" s="607">
        <v>0.74979607851555519</v>
      </c>
      <c r="E648" s="610">
        <v>1.0000000000000001E+50</v>
      </c>
      <c r="F648" s="611">
        <v>1.0000000000000001E+50</v>
      </c>
      <c r="G648" s="610">
        <v>1.0000000000000001E+50</v>
      </c>
      <c r="H648" s="610">
        <v>1.0000000000000001E+50</v>
      </c>
      <c r="I648" s="610">
        <v>0.76490907216258364</v>
      </c>
      <c r="J648" s="610">
        <v>1.0000000000000001E+50</v>
      </c>
      <c r="K648" s="610">
        <v>1.0000000000000001E+50</v>
      </c>
      <c r="L648" s="611">
        <v>0.76872844185806333</v>
      </c>
      <c r="M648" s="610">
        <v>1.0000000000000001E+50</v>
      </c>
      <c r="N648" s="611">
        <v>1.0000000000000001E+50</v>
      </c>
      <c r="O648" s="610">
        <v>1.0000000000000001E+50</v>
      </c>
      <c r="P648" s="610">
        <v>1.0000000000000001E+50</v>
      </c>
      <c r="Q648" s="610">
        <v>1.0000000000000001E+50</v>
      </c>
      <c r="R648" s="610">
        <v>1.0000000000000001E+50</v>
      </c>
      <c r="S648" s="610">
        <v>1.0000000000000001E+50</v>
      </c>
      <c r="T648" s="610">
        <v>1.0000000000000001E+50</v>
      </c>
      <c r="U648" s="610">
        <v>1.0000000000000001E+50</v>
      </c>
      <c r="V648" s="610">
        <v>2.2026527204536408</v>
      </c>
      <c r="W648" s="610">
        <v>1.0000000000000001E+50</v>
      </c>
      <c r="X648" s="610">
        <v>1.0000000000000001E+50</v>
      </c>
      <c r="Y648" s="610">
        <v>1.0000000000000001E+50</v>
      </c>
      <c r="Z648" s="610">
        <v>1.0000000000000001E+50</v>
      </c>
      <c r="AA648" s="626">
        <v>1.0000000000000001E+50</v>
      </c>
      <c r="AB648" s="610">
        <v>0.34803513509275624</v>
      </c>
      <c r="AC648" s="626">
        <v>1.6949321445115025E-2</v>
      </c>
      <c r="AD648" s="626">
        <v>8.9021369567871098E-4</v>
      </c>
      <c r="AE648" s="620">
        <v>1.6998887950965755E-2</v>
      </c>
      <c r="AF648" s="627">
        <v>0.63622196444581547</v>
      </c>
      <c r="AG648" s="601">
        <f>Decap_Selection!$E$23</f>
        <v>0.08</v>
      </c>
      <c r="AH648" s="602"/>
      <c r="AI648" s="602"/>
      <c r="AJ648" s="602"/>
    </row>
    <row r="649" spans="1:36" s="22" customFormat="1">
      <c r="A649" s="597">
        <f t="shared" si="10"/>
        <v>183360218.70340917</v>
      </c>
      <c r="B649" s="607">
        <v>11.520522584536005</v>
      </c>
      <c r="C649" s="606">
        <v>1.0000000000000001E+50</v>
      </c>
      <c r="D649" s="607">
        <v>0.7655567481899912</v>
      </c>
      <c r="E649" s="610">
        <v>1.0000000000000001E+50</v>
      </c>
      <c r="F649" s="611">
        <v>1.0000000000000001E+50</v>
      </c>
      <c r="G649" s="610">
        <v>1.0000000000000001E+50</v>
      </c>
      <c r="H649" s="610">
        <v>1.0000000000000001E+50</v>
      </c>
      <c r="I649" s="610">
        <v>0.78037415762945084</v>
      </c>
      <c r="J649" s="610">
        <v>1.0000000000000001E+50</v>
      </c>
      <c r="K649" s="610">
        <v>1.0000000000000001E+50</v>
      </c>
      <c r="L649" s="611">
        <v>0.78411868229084103</v>
      </c>
      <c r="M649" s="610">
        <v>1.0000000000000001E+50</v>
      </c>
      <c r="N649" s="611">
        <v>1.0000000000000001E+50</v>
      </c>
      <c r="O649" s="610">
        <v>1.0000000000000001E+50</v>
      </c>
      <c r="P649" s="610">
        <v>1.0000000000000001E+50</v>
      </c>
      <c r="Q649" s="610">
        <v>1.0000000000000001E+50</v>
      </c>
      <c r="R649" s="610">
        <v>1.0000000000000001E+50</v>
      </c>
      <c r="S649" s="610">
        <v>1.0000000000000001E+50</v>
      </c>
      <c r="T649" s="610">
        <v>1.0000000000000001E+50</v>
      </c>
      <c r="U649" s="610">
        <v>1.0000000000000001E+50</v>
      </c>
      <c r="V649" s="610">
        <v>2.246697858324505</v>
      </c>
      <c r="W649" s="610">
        <v>1.0000000000000001E+50</v>
      </c>
      <c r="X649" s="610">
        <v>1.0000000000000001E+50</v>
      </c>
      <c r="Y649" s="610">
        <v>1.0000000000000001E+50</v>
      </c>
      <c r="Z649" s="610">
        <v>1.0000000000000001E+50</v>
      </c>
      <c r="AA649" s="626">
        <v>1.0000000000000001E+50</v>
      </c>
      <c r="AB649" s="610">
        <v>0.34121130406840838</v>
      </c>
      <c r="AC649" s="626">
        <v>1.7288015766617332E-2</v>
      </c>
      <c r="AD649" s="626">
        <v>8.9021369567871098E-4</v>
      </c>
      <c r="AE649" s="620">
        <v>1.7336613950436289E-2</v>
      </c>
      <c r="AF649" s="627">
        <v>0.69840486214802622</v>
      </c>
      <c r="AG649" s="601">
        <f>Decap_Selection!$E$23</f>
        <v>0.08</v>
      </c>
      <c r="AH649" s="602"/>
      <c r="AI649" s="602"/>
      <c r="AJ649" s="602"/>
    </row>
    <row r="650" spans="1:36" s="22" customFormat="1">
      <c r="A650" s="597">
        <f t="shared" si="10"/>
        <v>187027423.07747737</v>
      </c>
      <c r="B650" s="607">
        <v>11.750933034507717</v>
      </c>
      <c r="C650" s="606">
        <v>1.0000000000000001E+50</v>
      </c>
      <c r="D650" s="607">
        <v>0.78161769938164039</v>
      </c>
      <c r="E650" s="610">
        <v>1.0000000000000001E+50</v>
      </c>
      <c r="F650" s="611">
        <v>1.0000000000000001E+50</v>
      </c>
      <c r="G650" s="610">
        <v>1.0000000000000001E+50</v>
      </c>
      <c r="H650" s="610">
        <v>1.0000000000000001E+50</v>
      </c>
      <c r="I650" s="610">
        <v>0.79614527573344362</v>
      </c>
      <c r="J650" s="610">
        <v>1.0000000000000001E+50</v>
      </c>
      <c r="K650" s="610">
        <v>1.0000000000000001E+50</v>
      </c>
      <c r="L650" s="611">
        <v>0.79981642032190192</v>
      </c>
      <c r="M650" s="610">
        <v>1.0000000000000001E+50</v>
      </c>
      <c r="N650" s="611">
        <v>1.0000000000000001E+50</v>
      </c>
      <c r="O650" s="610">
        <v>1.0000000000000001E+50</v>
      </c>
      <c r="P650" s="610">
        <v>1.0000000000000001E+50</v>
      </c>
      <c r="Q650" s="610">
        <v>1.0000000000000001E+50</v>
      </c>
      <c r="R650" s="610">
        <v>1.0000000000000001E+50</v>
      </c>
      <c r="S650" s="610">
        <v>1.0000000000000001E+50</v>
      </c>
      <c r="T650" s="610">
        <v>1.0000000000000001E+50</v>
      </c>
      <c r="U650" s="610">
        <v>1.0000000000000001E+50</v>
      </c>
      <c r="V650" s="610">
        <v>2.291624054152221</v>
      </c>
      <c r="W650" s="610">
        <v>1.0000000000000001E+50</v>
      </c>
      <c r="X650" s="610">
        <v>1.0000000000000001E+50</v>
      </c>
      <c r="Y650" s="610">
        <v>1.0000000000000001E+50</v>
      </c>
      <c r="Z650" s="610">
        <v>1.0000000000000001E+50</v>
      </c>
      <c r="AA650" s="626">
        <v>1.0000000000000001E+50</v>
      </c>
      <c r="AB650" s="610">
        <v>0.33452128139813969</v>
      </c>
      <c r="AC650" s="626">
        <v>1.7633489697400813E-2</v>
      </c>
      <c r="AD650" s="626">
        <v>8.9021369567871098E-4</v>
      </c>
      <c r="AE650" s="620">
        <v>1.768113834084201E-2</v>
      </c>
      <c r="AF650" s="627">
        <v>0.7738748971262327</v>
      </c>
      <c r="AG650" s="601">
        <f>Decap_Selection!$E$23</f>
        <v>0.08</v>
      </c>
      <c r="AH650" s="602"/>
      <c r="AI650" s="602"/>
      <c r="AJ650" s="602"/>
    </row>
    <row r="651" spans="1:36" s="22" customFormat="1">
      <c r="A651" s="597">
        <f t="shared" si="10"/>
        <v>190767971.53902692</v>
      </c>
      <c r="B651" s="607">
        <v>11.985951693512563</v>
      </c>
      <c r="C651" s="606">
        <v>1.0000000000000001E+50</v>
      </c>
      <c r="D651" s="607">
        <v>0.79798522668711025</v>
      </c>
      <c r="E651" s="610">
        <v>1.0000000000000001E+50</v>
      </c>
      <c r="F651" s="611">
        <v>1.0000000000000001E+50</v>
      </c>
      <c r="G651" s="610">
        <v>1.0000000000000001E+50</v>
      </c>
      <c r="H651" s="610">
        <v>1.0000000000000001E+50</v>
      </c>
      <c r="I651" s="610">
        <v>0.81222861101960708</v>
      </c>
      <c r="J651" s="610">
        <v>1.0000000000000001E+50</v>
      </c>
      <c r="K651" s="610">
        <v>1.0000000000000001E+50</v>
      </c>
      <c r="L651" s="611">
        <v>0.81582781192256737</v>
      </c>
      <c r="M651" s="610">
        <v>1.0000000000000001E+50</v>
      </c>
      <c r="N651" s="611">
        <v>1.0000000000000001E+50</v>
      </c>
      <c r="O651" s="610">
        <v>1.0000000000000001E+50</v>
      </c>
      <c r="P651" s="610">
        <v>1.0000000000000001E+50</v>
      </c>
      <c r="Q651" s="610">
        <v>1.0000000000000001E+50</v>
      </c>
      <c r="R651" s="610">
        <v>1.0000000000000001E+50</v>
      </c>
      <c r="S651" s="610">
        <v>1.0000000000000001E+50</v>
      </c>
      <c r="T651" s="610">
        <v>1.0000000000000001E+50</v>
      </c>
      <c r="U651" s="610">
        <v>1.0000000000000001E+50</v>
      </c>
      <c r="V651" s="610">
        <v>2.3374489260543458</v>
      </c>
      <c r="W651" s="610">
        <v>1.0000000000000001E+50</v>
      </c>
      <c r="X651" s="610">
        <v>1.0000000000000001E+50</v>
      </c>
      <c r="Y651" s="610">
        <v>1.0000000000000001E+50</v>
      </c>
      <c r="Z651" s="610">
        <v>1.0000000000000001E+50</v>
      </c>
      <c r="AA651" s="626">
        <v>1.0000000000000001E+50</v>
      </c>
      <c r="AB651" s="610">
        <v>0.3279624435436202</v>
      </c>
      <c r="AC651" s="626">
        <v>1.7985878717711779E-2</v>
      </c>
      <c r="AD651" s="626">
        <v>8.9021369567871098E-4</v>
      </c>
      <c r="AE651" s="620">
        <v>1.8032596245906748E-2</v>
      </c>
      <c r="AF651" s="627">
        <v>0.86744726051289289</v>
      </c>
      <c r="AG651" s="601">
        <f>Decap_Selection!$E$23</f>
        <v>0.08</v>
      </c>
      <c r="AH651" s="602"/>
      <c r="AI651" s="602"/>
      <c r="AJ651" s="602"/>
    </row>
    <row r="652" spans="1:36" s="22" customFormat="1">
      <c r="A652" s="597">
        <f t="shared" si="10"/>
        <v>194583330.96980745</v>
      </c>
      <c r="B652" s="607">
        <v>12.225670725730556</v>
      </c>
      <c r="C652" s="606">
        <v>1.0000000000000001E+50</v>
      </c>
      <c r="D652" s="607">
        <v>0.8146657451657302</v>
      </c>
      <c r="E652" s="610">
        <v>1.0000000000000001E+50</v>
      </c>
      <c r="F652" s="611">
        <v>1.0000000000000001E+50</v>
      </c>
      <c r="G652" s="610">
        <v>1.0000000000000001E+50</v>
      </c>
      <c r="H652" s="610">
        <v>1.0000000000000001E+50</v>
      </c>
      <c r="I652" s="610">
        <v>0.82863047048324379</v>
      </c>
      <c r="J652" s="610">
        <v>1.0000000000000001E+50</v>
      </c>
      <c r="K652" s="610">
        <v>1.0000000000000001E+50</v>
      </c>
      <c r="L652" s="611">
        <v>0.83215913606581182</v>
      </c>
      <c r="M652" s="610">
        <v>1.0000000000000001E+50</v>
      </c>
      <c r="N652" s="611">
        <v>1.0000000000000001E+50</v>
      </c>
      <c r="O652" s="610">
        <v>1.0000000000000001E+50</v>
      </c>
      <c r="P652" s="610">
        <v>1.0000000000000001E+50</v>
      </c>
      <c r="Q652" s="610">
        <v>1.0000000000000001E+50</v>
      </c>
      <c r="R652" s="610">
        <v>1.0000000000000001E+50</v>
      </c>
      <c r="S652" s="610">
        <v>1.0000000000000001E+50</v>
      </c>
      <c r="T652" s="610">
        <v>1.0000000000000001E+50</v>
      </c>
      <c r="U652" s="610">
        <v>1.0000000000000001E+50</v>
      </c>
      <c r="V652" s="610">
        <v>2.3841904445703381</v>
      </c>
      <c r="W652" s="610">
        <v>1.0000000000000001E+50</v>
      </c>
      <c r="X652" s="610">
        <v>1.0000000000000001E+50</v>
      </c>
      <c r="Y652" s="610">
        <v>1.0000000000000001E+50</v>
      </c>
      <c r="Z652" s="610">
        <v>1.0000000000000001E+50</v>
      </c>
      <c r="AA652" s="626">
        <v>1.0000000000000001E+50</v>
      </c>
      <c r="AB652" s="610">
        <v>0.32153221841154367</v>
      </c>
      <c r="AC652" s="626">
        <v>1.8345321019580613E-2</v>
      </c>
      <c r="AD652" s="626">
        <v>8.9021369567871098E-4</v>
      </c>
      <c r="AE652" s="620">
        <v>1.839112550745927E-2</v>
      </c>
      <c r="AF652" s="627">
        <v>0.98657080560498844</v>
      </c>
      <c r="AG652" s="601">
        <f>Decap_Selection!$E$23</f>
        <v>0.08</v>
      </c>
      <c r="AH652" s="602"/>
      <c r="AI652" s="602"/>
      <c r="AJ652" s="602"/>
    </row>
    <row r="653" spans="1:36" s="22" customFormat="1">
      <c r="A653" s="597">
        <f t="shared" si="10"/>
        <v>198474997.5892036</v>
      </c>
      <c r="B653" s="607">
        <v>12.470184138625305</v>
      </c>
      <c r="C653" s="606">
        <v>1.0000000000000001E+50</v>
      </c>
      <c r="D653" s="607">
        <v>0.83166579283994924</v>
      </c>
      <c r="E653" s="610">
        <v>1.0000000000000001E+50</v>
      </c>
      <c r="F653" s="611">
        <v>1.0000000000000001E+50</v>
      </c>
      <c r="G653" s="610">
        <v>1.0000000000000001E+50</v>
      </c>
      <c r="H653" s="610">
        <v>1.0000000000000001E+50</v>
      </c>
      <c r="I653" s="610">
        <v>0.84535728604252169</v>
      </c>
      <c r="J653" s="610">
        <v>1.0000000000000001E+50</v>
      </c>
      <c r="K653" s="610">
        <v>1.0000000000000001E+50</v>
      </c>
      <c r="L653" s="611">
        <v>0.84881679718858938</v>
      </c>
      <c r="M653" s="610">
        <v>1.0000000000000001E+50</v>
      </c>
      <c r="N653" s="611">
        <v>1.0000000000000001E+50</v>
      </c>
      <c r="O653" s="610">
        <v>1.0000000000000001E+50</v>
      </c>
      <c r="P653" s="610">
        <v>1.0000000000000001E+50</v>
      </c>
      <c r="Q653" s="610">
        <v>1.0000000000000001E+50</v>
      </c>
      <c r="R653" s="610">
        <v>1.0000000000000001E+50</v>
      </c>
      <c r="S653" s="610">
        <v>1.0000000000000001E+50</v>
      </c>
      <c r="T653" s="610">
        <v>1.0000000000000001E+50</v>
      </c>
      <c r="U653" s="610">
        <v>1.0000000000000001E+50</v>
      </c>
      <c r="V653" s="610">
        <v>2.4318669397088311</v>
      </c>
      <c r="W653" s="610">
        <v>1.0000000000000001E+50</v>
      </c>
      <c r="X653" s="610">
        <v>1.0000000000000001E+50</v>
      </c>
      <c r="Y653" s="610">
        <v>1.0000000000000001E+50</v>
      </c>
      <c r="Z653" s="610">
        <v>1.0000000000000001E+50</v>
      </c>
      <c r="AA653" s="626">
        <v>1.0000000000000001E+50</v>
      </c>
      <c r="AB653" s="610">
        <v>0.31522808434496413</v>
      </c>
      <c r="AC653" s="626">
        <v>1.8711957561015621E-2</v>
      </c>
      <c r="AD653" s="626">
        <v>8.9021369567871098E-4</v>
      </c>
      <c r="AE653" s="620">
        <v>1.8756866739541078E-2</v>
      </c>
      <c r="AF653" s="627">
        <v>1.1433983776533383</v>
      </c>
      <c r="AG653" s="601">
        <f>Decap_Selection!$E$23</f>
        <v>0.08</v>
      </c>
      <c r="AH653" s="602"/>
      <c r="AI653" s="602"/>
      <c r="AJ653" s="602"/>
    </row>
    <row r="654" spans="1:36" s="22" customFormat="1">
      <c r="A654" s="597">
        <f t="shared" si="10"/>
        <v>202444497.54098767</v>
      </c>
      <c r="B654" s="607">
        <v>12.719587819809705</v>
      </c>
      <c r="C654" s="606">
        <v>1.0000000000000001E+50</v>
      </c>
      <c r="D654" s="607">
        <v>0.84899203324500638</v>
      </c>
      <c r="E654" s="610">
        <v>1.0000000000000001E+50</v>
      </c>
      <c r="F654" s="611">
        <v>1.0000000000000001E+50</v>
      </c>
      <c r="G654" s="610">
        <v>1.0000000000000001E+50</v>
      </c>
      <c r="H654" s="610">
        <v>1.0000000000000001E+50</v>
      </c>
      <c r="I654" s="610">
        <v>0.86241561706012193</v>
      </c>
      <c r="J654" s="610">
        <v>1.0000000000000001E+50</v>
      </c>
      <c r="K654" s="610">
        <v>1.0000000000000001E+50</v>
      </c>
      <c r="L654" s="611">
        <v>0.86580732770336533</v>
      </c>
      <c r="M654" s="610">
        <v>1.0000000000000001E+50</v>
      </c>
      <c r="N654" s="611">
        <v>1.0000000000000001E+50</v>
      </c>
      <c r="O654" s="610">
        <v>1.0000000000000001E+50</v>
      </c>
      <c r="P654" s="610">
        <v>1.0000000000000001E+50</v>
      </c>
      <c r="Q654" s="610">
        <v>1.0000000000000001E+50</v>
      </c>
      <c r="R654" s="610">
        <v>1.0000000000000001E+50</v>
      </c>
      <c r="S654" s="610">
        <v>1.0000000000000001E+50</v>
      </c>
      <c r="T654" s="610">
        <v>1.0000000000000001E+50</v>
      </c>
      <c r="U654" s="610">
        <v>1.0000000000000001E+50</v>
      </c>
      <c r="V654" s="610">
        <v>2.4804971081358782</v>
      </c>
      <c r="W654" s="610">
        <v>1.0000000000000001E+50</v>
      </c>
      <c r="X654" s="610">
        <v>1.0000000000000001E+50</v>
      </c>
      <c r="Y654" s="610">
        <v>1.0000000000000001E+50</v>
      </c>
      <c r="Z654" s="610">
        <v>1.0000000000000001E+50</v>
      </c>
      <c r="AA654" s="626">
        <v>1.0000000000000001E+50</v>
      </c>
      <c r="AB654" s="610">
        <v>0.30904756913441028</v>
      </c>
      <c r="AC654" s="626">
        <v>1.9085932121281519E-2</v>
      </c>
      <c r="AD654" s="626">
        <v>8.9021369567871098E-4</v>
      </c>
      <c r="AE654" s="620">
        <v>1.9129963383598476E-2</v>
      </c>
      <c r="AF654" s="627">
        <v>1.3591491743255977</v>
      </c>
      <c r="AG654" s="601">
        <f>Decap_Selection!$E$23</f>
        <v>0.08</v>
      </c>
      <c r="AH654" s="602"/>
      <c r="AI654" s="602"/>
      <c r="AJ654" s="602"/>
    </row>
    <row r="655" spans="1:36" s="22" customFormat="1">
      <c r="A655" s="597">
        <f t="shared" si="10"/>
        <v>206493387.49180743</v>
      </c>
      <c r="B655" s="607">
        <v>12.973979574648936</v>
      </c>
      <c r="C655" s="606">
        <v>1.0000000000000001E+50</v>
      </c>
      <c r="D655" s="607">
        <v>0.8666512580287935</v>
      </c>
      <c r="E655" s="610">
        <v>1.0000000000000001E+50</v>
      </c>
      <c r="F655" s="611">
        <v>1.0000000000000001E+50</v>
      </c>
      <c r="G655" s="610">
        <v>1.0000000000000001E+50</v>
      </c>
      <c r="H655" s="610">
        <v>1.0000000000000001E+50</v>
      </c>
      <c r="I655" s="610">
        <v>0.87981215291490145</v>
      </c>
      <c r="J655" s="610">
        <v>1.0000000000000001E+50</v>
      </c>
      <c r="K655" s="610">
        <v>1.0000000000000001E+50</v>
      </c>
      <c r="L655" s="611">
        <v>0.88313739055983231</v>
      </c>
      <c r="M655" s="610">
        <v>1.0000000000000001E+50</v>
      </c>
      <c r="N655" s="611">
        <v>1.0000000000000001E+50</v>
      </c>
      <c r="O655" s="610">
        <v>1.0000000000000001E+50</v>
      </c>
      <c r="P655" s="610">
        <v>1.0000000000000001E+50</v>
      </c>
      <c r="Q655" s="610">
        <v>1.0000000000000001E+50</v>
      </c>
      <c r="R655" s="610">
        <v>1.0000000000000001E+50</v>
      </c>
      <c r="S655" s="610">
        <v>1.0000000000000001E+50</v>
      </c>
      <c r="T655" s="610">
        <v>1.0000000000000001E+50</v>
      </c>
      <c r="U655" s="610">
        <v>1.0000000000000001E+50</v>
      </c>
      <c r="V655" s="610">
        <v>2.5301000205069824</v>
      </c>
      <c r="W655" s="610">
        <v>1.0000000000000001E+50</v>
      </c>
      <c r="X655" s="610">
        <v>1.0000000000000001E+50</v>
      </c>
      <c r="Y655" s="610">
        <v>1.0000000000000001E+50</v>
      </c>
      <c r="Z655" s="610">
        <v>1.0000000000000001E+50</v>
      </c>
      <c r="AA655" s="626">
        <v>1.0000000000000001E+50</v>
      </c>
      <c r="AB655" s="610">
        <v>0.3029882490483915</v>
      </c>
      <c r="AC655" s="626">
        <v>1.94673913572843E-2</v>
      </c>
      <c r="AD655" s="626">
        <v>8.9021369567871098E-4</v>
      </c>
      <c r="AE655" s="620">
        <v>1.9510561764780637E-2</v>
      </c>
      <c r="AF655" s="627">
        <v>1.6743294828348829</v>
      </c>
      <c r="AG655" s="601">
        <f>Decap_Selection!$E$23</f>
        <v>0.08</v>
      </c>
      <c r="AH655" s="602"/>
      <c r="AI655" s="602"/>
      <c r="AJ655" s="602"/>
    </row>
    <row r="656" spans="1:36" s="22" customFormat="1">
      <c r="A656" s="597">
        <f t="shared" si="10"/>
        <v>210623255.24164358</v>
      </c>
      <c r="B656" s="607">
        <v>13.233459164615484</v>
      </c>
      <c r="C656" s="606">
        <v>1.0000000000000001E+50</v>
      </c>
      <c r="D656" s="607">
        <v>0.88465038960285636</v>
      </c>
      <c r="E656" s="610">
        <v>1.0000000000000001E+50</v>
      </c>
      <c r="F656" s="611">
        <v>1.0000000000000001E+50</v>
      </c>
      <c r="G656" s="610">
        <v>1.0000000000000001E+50</v>
      </c>
      <c r="H656" s="610">
        <v>1.0000000000000001E+50</v>
      </c>
      <c r="I656" s="610">
        <v>0.89755371562458175</v>
      </c>
      <c r="J656" s="610">
        <v>1.0000000000000001E+50</v>
      </c>
      <c r="K656" s="610">
        <v>1.0000000000000001E+50</v>
      </c>
      <c r="L656" s="611">
        <v>0.90081378185782124</v>
      </c>
      <c r="M656" s="610">
        <v>1.0000000000000001E+50</v>
      </c>
      <c r="N656" s="611">
        <v>1.0000000000000001E+50</v>
      </c>
      <c r="O656" s="610">
        <v>1.0000000000000001E+50</v>
      </c>
      <c r="P656" s="610">
        <v>1.0000000000000001E+50</v>
      </c>
      <c r="Q656" s="610">
        <v>1.0000000000000001E+50</v>
      </c>
      <c r="R656" s="610">
        <v>1.0000000000000001E+50</v>
      </c>
      <c r="S656" s="610">
        <v>1.0000000000000001E+50</v>
      </c>
      <c r="T656" s="610">
        <v>1.0000000000000001E+50</v>
      </c>
      <c r="U656" s="610">
        <v>1.0000000000000001E+50</v>
      </c>
      <c r="V656" s="610">
        <v>2.5806951289457931</v>
      </c>
      <c r="W656" s="610">
        <v>1.0000000000000001E+50</v>
      </c>
      <c r="X656" s="610">
        <v>1.0000000000000001E+50</v>
      </c>
      <c r="Y656" s="610">
        <v>1.0000000000000001E+50</v>
      </c>
      <c r="Z656" s="610">
        <v>1.0000000000000001E+50</v>
      </c>
      <c r="AA656" s="626">
        <v>1.0000000000000001E+50</v>
      </c>
      <c r="AB656" s="610">
        <v>0.29704774788291477</v>
      </c>
      <c r="AC656" s="626">
        <v>1.9856484861084486E-2</v>
      </c>
      <c r="AD656" s="626">
        <v>8.9021369567871098E-4</v>
      </c>
      <c r="AE656" s="620">
        <v>1.9898811149365935E-2</v>
      </c>
      <c r="AF656" s="627">
        <v>2.1762659747304149</v>
      </c>
      <c r="AG656" s="601">
        <f>Decap_Selection!$E$23</f>
        <v>0.08</v>
      </c>
      <c r="AH656" s="602"/>
      <c r="AI656" s="602"/>
      <c r="AJ656" s="602"/>
    </row>
    <row r="657" spans="1:36" s="22" customFormat="1">
      <c r="A657" s="597">
        <f t="shared" si="10"/>
        <v>214835720.34647647</v>
      </c>
      <c r="B657" s="607">
        <v>13.49812834641129</v>
      </c>
      <c r="C657" s="606">
        <v>1.0000000000000001E+50</v>
      </c>
      <c r="D657" s="607">
        <v>0.90299648384551223</v>
      </c>
      <c r="E657" s="610">
        <v>1.0000000000000001E+50</v>
      </c>
      <c r="F657" s="611">
        <v>1.0000000000000001E+50</v>
      </c>
      <c r="G657" s="610">
        <v>1.0000000000000001E+50</v>
      </c>
      <c r="H657" s="610">
        <v>1.0000000000000001E+50</v>
      </c>
      <c r="I657" s="610">
        <v>0.91564726252048922</v>
      </c>
      <c r="J657" s="610">
        <v>1.0000000000000001E+50</v>
      </c>
      <c r="K657" s="610">
        <v>1.0000000000000001E+50</v>
      </c>
      <c r="L657" s="611">
        <v>0.91884343351242503</v>
      </c>
      <c r="M657" s="610">
        <v>1.0000000000000001E+50</v>
      </c>
      <c r="N657" s="611">
        <v>1.0000000000000001E+50</v>
      </c>
      <c r="O657" s="610">
        <v>1.0000000000000001E+50</v>
      </c>
      <c r="P657" s="610">
        <v>1.0000000000000001E+50</v>
      </c>
      <c r="Q657" s="610">
        <v>1.0000000000000001E+50</v>
      </c>
      <c r="R657" s="610">
        <v>1.0000000000000001E+50</v>
      </c>
      <c r="S657" s="610">
        <v>1.0000000000000001E+50</v>
      </c>
      <c r="T657" s="610">
        <v>1.0000000000000001E+50</v>
      </c>
      <c r="U657" s="610">
        <v>1.0000000000000001E+50</v>
      </c>
      <c r="V657" s="610">
        <v>2.6323022746723868</v>
      </c>
      <c r="W657" s="610">
        <v>1.0000000000000001E+50</v>
      </c>
      <c r="X657" s="610">
        <v>1.0000000000000001E+50</v>
      </c>
      <c r="Y657" s="610">
        <v>1.0000000000000001E+50</v>
      </c>
      <c r="Z657" s="610">
        <v>1.0000000000000001E+50</v>
      </c>
      <c r="AA657" s="626">
        <v>1.0000000000000001E+50</v>
      </c>
      <c r="AB657" s="610">
        <v>0.29122373602963986</v>
      </c>
      <c r="AC657" s="626">
        <v>2.0253365218561383E-2</v>
      </c>
      <c r="AD657" s="626">
        <v>8.9021369567871098E-4</v>
      </c>
      <c r="AE657" s="620">
        <v>2.0294863803339128E-2</v>
      </c>
      <c r="AF657" s="627">
        <v>3.0883161404907127</v>
      </c>
      <c r="AG657" s="601">
        <f>Decap_Selection!$E$23</f>
        <v>0.08</v>
      </c>
      <c r="AH657" s="602"/>
      <c r="AI657" s="602"/>
      <c r="AJ657" s="602"/>
    </row>
    <row r="658" spans="1:36" s="22" customFormat="1">
      <c r="A658" s="597">
        <f t="shared" si="10"/>
        <v>219132434.75340599</v>
      </c>
      <c r="B658" s="607">
        <v>13.768090911872358</v>
      </c>
      <c r="C658" s="606">
        <v>1.0000000000000001E+50</v>
      </c>
      <c r="D658" s="607">
        <v>0.92169673285807863</v>
      </c>
      <c r="E658" s="610">
        <v>1.0000000000000001E+50</v>
      </c>
      <c r="F658" s="611">
        <v>1.0000000000000001E+50</v>
      </c>
      <c r="G658" s="610">
        <v>1.0000000000000001E+50</v>
      </c>
      <c r="H658" s="610">
        <v>1.0000000000000001E+50</v>
      </c>
      <c r="I658" s="610">
        <v>0.93409988897539109</v>
      </c>
      <c r="J658" s="610">
        <v>1.0000000000000001E+50</v>
      </c>
      <c r="K658" s="610">
        <v>1.0000000000000001E+50</v>
      </c>
      <c r="L658" s="611">
        <v>0.93723341597238607</v>
      </c>
      <c r="M658" s="610">
        <v>1.0000000000000001E+50</v>
      </c>
      <c r="N658" s="611">
        <v>1.0000000000000001E+50</v>
      </c>
      <c r="O658" s="610">
        <v>1.0000000000000001E+50</v>
      </c>
      <c r="P658" s="610">
        <v>1.0000000000000001E+50</v>
      </c>
      <c r="Q658" s="610">
        <v>1.0000000000000001E+50</v>
      </c>
      <c r="R658" s="610">
        <v>1.0000000000000001E+50</v>
      </c>
      <c r="S658" s="610">
        <v>1.0000000000000001E+50</v>
      </c>
      <c r="T658" s="610">
        <v>1.0000000000000001E+50</v>
      </c>
      <c r="U658" s="610">
        <v>1.0000000000000001E+50</v>
      </c>
      <c r="V658" s="610">
        <v>2.6849416957841465</v>
      </c>
      <c r="W658" s="610">
        <v>1.0000000000000001E+50</v>
      </c>
      <c r="X658" s="610">
        <v>1.0000000000000001E+50</v>
      </c>
      <c r="Y658" s="610">
        <v>1.0000000000000001E+50</v>
      </c>
      <c r="Z658" s="610">
        <v>1.0000000000000001E+50</v>
      </c>
      <c r="AA658" s="626">
        <v>1.0000000000000001E+50</v>
      </c>
      <c r="AB658" s="610">
        <v>0.28551392956230748</v>
      </c>
      <c r="AC658" s="626">
        <v>2.0658188069251373E-2</v>
      </c>
      <c r="AD658" s="626">
        <v>8.9021369567871098E-4</v>
      </c>
      <c r="AE658" s="620">
        <v>2.0698875052142626E-2</v>
      </c>
      <c r="AF658" s="627">
        <v>5.1188157745739327</v>
      </c>
      <c r="AG658" s="601">
        <f>Decap_Selection!$E$23</f>
        <v>0.08</v>
      </c>
      <c r="AH658" s="602"/>
      <c r="AI658" s="602"/>
      <c r="AJ658" s="602"/>
    </row>
    <row r="659" spans="1:36" s="22" customFormat="1">
      <c r="A659" s="597">
        <f t="shared" si="10"/>
        <v>223515083.44847411</v>
      </c>
      <c r="B659" s="607">
        <v>14.04345272867141</v>
      </c>
      <c r="C659" s="606">
        <v>1.0000000000000001E+50</v>
      </c>
      <c r="D659" s="607">
        <v>0.94075846777524719</v>
      </c>
      <c r="E659" s="610">
        <v>1.0000000000000001E+50</v>
      </c>
      <c r="F659" s="611">
        <v>1.0000000000000001E+50</v>
      </c>
      <c r="G659" s="610">
        <v>1.0000000000000001E+50</v>
      </c>
      <c r="H659" s="610">
        <v>1.0000000000000001E+50</v>
      </c>
      <c r="I659" s="610">
        <v>0.95291883118550014</v>
      </c>
      <c r="J659" s="610">
        <v>1.0000000000000001E+50</v>
      </c>
      <c r="K659" s="610">
        <v>1.0000000000000001E+50</v>
      </c>
      <c r="L659" s="611">
        <v>0.95599094099281323</v>
      </c>
      <c r="M659" s="610">
        <v>1.0000000000000001E+50</v>
      </c>
      <c r="N659" s="611">
        <v>1.0000000000000001E+50</v>
      </c>
      <c r="O659" s="610">
        <v>1.0000000000000001E+50</v>
      </c>
      <c r="P659" s="610">
        <v>1.0000000000000001E+50</v>
      </c>
      <c r="Q659" s="610">
        <v>1.0000000000000001E+50</v>
      </c>
      <c r="R659" s="610">
        <v>1.0000000000000001E+50</v>
      </c>
      <c r="S659" s="610">
        <v>1.0000000000000001E+50</v>
      </c>
      <c r="T659" s="610">
        <v>1.0000000000000001E+50</v>
      </c>
      <c r="U659" s="610">
        <v>1.0000000000000001E+50</v>
      </c>
      <c r="V659" s="610">
        <v>2.7386340351922742</v>
      </c>
      <c r="W659" s="610">
        <v>1.0000000000000001E+50</v>
      </c>
      <c r="X659" s="610">
        <v>1.0000000000000001E+50</v>
      </c>
      <c r="Y659" s="610">
        <v>1.0000000000000001E+50</v>
      </c>
      <c r="Z659" s="610">
        <v>1.0000000000000001E+50</v>
      </c>
      <c r="AA659" s="626">
        <v>1.0000000000000001E+50</v>
      </c>
      <c r="AB659" s="610">
        <v>0.27991608934108142</v>
      </c>
      <c r="AC659" s="626">
        <v>2.1071112167383665E-2</v>
      </c>
      <c r="AD659" s="626">
        <v>8.9021369567871098E-4</v>
      </c>
      <c r="AE659" s="620">
        <v>2.1111003341625349E-2</v>
      </c>
      <c r="AF659" s="627">
        <v>9.3019067918271485</v>
      </c>
      <c r="AG659" s="601">
        <f>Decap_Selection!$E$23</f>
        <v>0.08</v>
      </c>
      <c r="AH659" s="602"/>
      <c r="AI659" s="602"/>
      <c r="AJ659" s="602"/>
    </row>
    <row r="660" spans="1:36" s="22" customFormat="1">
      <c r="A660" s="597">
        <f t="shared" si="10"/>
        <v>227985385.11744359</v>
      </c>
      <c r="B660" s="607">
        <v>14.324321781834652</v>
      </c>
      <c r="C660" s="606">
        <v>1.0000000000000001E+50</v>
      </c>
      <c r="D660" s="607">
        <v>0.96018916163064127</v>
      </c>
      <c r="E660" s="610">
        <v>1.0000000000000001E+50</v>
      </c>
      <c r="F660" s="611">
        <v>1.0000000000000001E+50</v>
      </c>
      <c r="G660" s="610">
        <v>1.0000000000000001E+50</v>
      </c>
      <c r="H660" s="610">
        <v>1.0000000000000001E+50</v>
      </c>
      <c r="I660" s="610">
        <v>0.97211146900773027</v>
      </c>
      <c r="J660" s="610">
        <v>1.0000000000000001E+50</v>
      </c>
      <c r="K660" s="610">
        <v>1.0000000000000001E+50</v>
      </c>
      <c r="L660" s="611">
        <v>0.97512336446330783</v>
      </c>
      <c r="M660" s="610">
        <v>1.0000000000000001E+50</v>
      </c>
      <c r="N660" s="611">
        <v>1.0000000000000001E+50</v>
      </c>
      <c r="O660" s="610">
        <v>1.0000000000000001E+50</v>
      </c>
      <c r="P660" s="610">
        <v>1.0000000000000001E+50</v>
      </c>
      <c r="Q660" s="610">
        <v>1.0000000000000001E+50</v>
      </c>
      <c r="R660" s="610">
        <v>1.0000000000000001E+50</v>
      </c>
      <c r="S660" s="610">
        <v>1.0000000000000001E+50</v>
      </c>
      <c r="T660" s="610">
        <v>1.0000000000000001E+50</v>
      </c>
      <c r="U660" s="610">
        <v>1.0000000000000001E+50</v>
      </c>
      <c r="V660" s="610">
        <v>2.7934003487170509</v>
      </c>
      <c r="W660" s="610">
        <v>1.0000000000000001E+50</v>
      </c>
      <c r="X660" s="610">
        <v>1.0000000000000001E+50</v>
      </c>
      <c r="Y660" s="610">
        <v>1.0000000000000001E+50</v>
      </c>
      <c r="Z660" s="610">
        <v>1.0000000000000001E+50</v>
      </c>
      <c r="AA660" s="626">
        <v>1.0000000000000001E+50</v>
      </c>
      <c r="AB660" s="610">
        <v>0.27442802013445455</v>
      </c>
      <c r="AC660" s="626">
        <v>2.1492299444137448E-2</v>
      </c>
      <c r="AD660" s="626">
        <v>8.9021369567871098E-4</v>
      </c>
      <c r="AE660" s="620">
        <v>2.1531410300213116E-2</v>
      </c>
      <c r="AF660" s="627">
        <v>6.2479521797497917</v>
      </c>
      <c r="AG660" s="601">
        <f>Decap_Selection!$E$23</f>
        <v>0.08</v>
      </c>
      <c r="AH660" s="602"/>
      <c r="AI660" s="602"/>
      <c r="AJ660" s="602"/>
    </row>
    <row r="661" spans="1:36" s="22" customFormat="1">
      <c r="A661" s="597">
        <f t="shared" si="10"/>
        <v>232545092.81979248</v>
      </c>
      <c r="B661" s="607">
        <v>14.610808216088804</v>
      </c>
      <c r="C661" s="606">
        <v>1.0000000000000001E+50</v>
      </c>
      <c r="D661" s="607">
        <v>0.97999643227864508</v>
      </c>
      <c r="E661" s="610">
        <v>1.0000000000000001E+50</v>
      </c>
      <c r="F661" s="611">
        <v>1.0000000000000001E+50</v>
      </c>
      <c r="G661" s="610">
        <v>1.0000000000000001E+50</v>
      </c>
      <c r="H661" s="610">
        <v>1.0000000000000001E+50</v>
      </c>
      <c r="I661" s="610">
        <v>0.99168532885331995</v>
      </c>
      <c r="J661" s="610">
        <v>1.0000000000000001E+50</v>
      </c>
      <c r="K661" s="610">
        <v>1.0000000000000001E+50</v>
      </c>
      <c r="L661" s="611">
        <v>0.99463818929262104</v>
      </c>
      <c r="M661" s="610">
        <v>1.0000000000000001E+50</v>
      </c>
      <c r="N661" s="611">
        <v>1.0000000000000001E+50</v>
      </c>
      <c r="O661" s="610">
        <v>1.0000000000000001E+50</v>
      </c>
      <c r="P661" s="610">
        <v>1.0000000000000001E+50</v>
      </c>
      <c r="Q661" s="610">
        <v>1.0000000000000001E+50</v>
      </c>
      <c r="R661" s="610">
        <v>1.0000000000000001E+50</v>
      </c>
      <c r="S661" s="610">
        <v>1.0000000000000001E+50</v>
      </c>
      <c r="T661" s="610">
        <v>1.0000000000000001E+50</v>
      </c>
      <c r="U661" s="610">
        <v>1.0000000000000001E+50</v>
      </c>
      <c r="V661" s="610">
        <v>2.8492621133450253</v>
      </c>
      <c r="W661" s="610">
        <v>1.0000000000000001E+50</v>
      </c>
      <c r="X661" s="610">
        <v>1.0000000000000001E+50</v>
      </c>
      <c r="Y661" s="610">
        <v>1.0000000000000001E+50</v>
      </c>
      <c r="Z661" s="610">
        <v>1.0000000000000001E+50</v>
      </c>
      <c r="AA661" s="626">
        <v>1.0000000000000001E+50</v>
      </c>
      <c r="AB661" s="610">
        <v>0.26904756975837374</v>
      </c>
      <c r="AC661" s="626">
        <v>2.1921915071144858E-2</v>
      </c>
      <c r="AD661" s="626">
        <v>8.9021369567871098E-4</v>
      </c>
      <c r="AE661" s="620">
        <v>2.1960260802325205E-2</v>
      </c>
      <c r="AF661" s="627">
        <v>3.5120845886008674</v>
      </c>
      <c r="AG661" s="601">
        <f>Decap_Selection!$E$23</f>
        <v>0.08</v>
      </c>
      <c r="AH661" s="602"/>
      <c r="AI661" s="602"/>
      <c r="AJ661" s="602"/>
    </row>
    <row r="662" spans="1:36" s="22" customFormat="1">
      <c r="A662" s="597">
        <f t="shared" si="10"/>
        <v>237195994.67618832</v>
      </c>
      <c r="B662" s="607">
        <v>14.90302437905515</v>
      </c>
      <c r="C662" s="606">
        <v>1.0000000000000001E+50</v>
      </c>
      <c r="D662" s="607">
        <v>1.0001880453735992</v>
      </c>
      <c r="E662" s="610">
        <v>1.0000000000000001E+50</v>
      </c>
      <c r="F662" s="611">
        <v>1.0000000000000001E+50</v>
      </c>
      <c r="G662" s="610">
        <v>1.0000000000000001E+50</v>
      </c>
      <c r="H662" s="610">
        <v>1.0000000000000001E+50</v>
      </c>
      <c r="I662" s="610">
        <v>1.0116480866389532</v>
      </c>
      <c r="J662" s="610">
        <v>1.0000000000000001E+50</v>
      </c>
      <c r="K662" s="610">
        <v>1.0000000000000001E+50</v>
      </c>
      <c r="L662" s="611">
        <v>1.0145430683509602</v>
      </c>
      <c r="M662" s="610">
        <v>1.0000000000000001E+50</v>
      </c>
      <c r="N662" s="611">
        <v>1.0000000000000001E+50</v>
      </c>
      <c r="O662" s="610">
        <v>1.0000000000000001E+50</v>
      </c>
      <c r="P662" s="610">
        <v>1.0000000000000001E+50</v>
      </c>
      <c r="Q662" s="610">
        <v>1.0000000000000001E+50</v>
      </c>
      <c r="R662" s="610">
        <v>1.0000000000000001E+50</v>
      </c>
      <c r="S662" s="610">
        <v>1.0000000000000001E+50</v>
      </c>
      <c r="T662" s="610">
        <v>1.0000000000000001E+50</v>
      </c>
      <c r="U662" s="610">
        <v>1.0000000000000001E+50</v>
      </c>
      <c r="V662" s="610">
        <v>2.9062412356513674</v>
      </c>
      <c r="W662" s="610">
        <v>1.0000000000000001E+50</v>
      </c>
      <c r="X662" s="610">
        <v>1.0000000000000001E+50</v>
      </c>
      <c r="Y662" s="610">
        <v>1.0000000000000001E+50</v>
      </c>
      <c r="Z662" s="610">
        <v>1.0000000000000001E+50</v>
      </c>
      <c r="AA662" s="626">
        <v>1.0000000000000001E+50</v>
      </c>
      <c r="AB662" s="610">
        <v>0.26377262823224529</v>
      </c>
      <c r="AC662" s="626">
        <v>2.2360127525264749E-2</v>
      </c>
      <c r="AD662" s="626">
        <v>8.9021369567871098E-4</v>
      </c>
      <c r="AE662" s="620">
        <v>2.2397723033061975E-2</v>
      </c>
      <c r="AF662" s="627">
        <v>2.3649397044831564</v>
      </c>
      <c r="AG662" s="601">
        <f>Decap_Selection!$E$23</f>
        <v>0.08</v>
      </c>
      <c r="AH662" s="602"/>
      <c r="AI662" s="602"/>
      <c r="AJ662" s="602"/>
    </row>
    <row r="663" spans="1:36" s="22" customFormat="1">
      <c r="A663" s="597">
        <f t="shared" si="10"/>
        <v>241939914.5697121</v>
      </c>
      <c r="B663" s="607">
        <v>15.201084865307404</v>
      </c>
      <c r="C663" s="606">
        <v>1.0000000000000001E+50</v>
      </c>
      <c r="D663" s="607">
        <v>1.0207719174074952</v>
      </c>
      <c r="E663" s="610">
        <v>1.0000000000000001E+50</v>
      </c>
      <c r="F663" s="611">
        <v>1.0000000000000001E+50</v>
      </c>
      <c r="G663" s="610">
        <v>1.0000000000000001E+50</v>
      </c>
      <c r="H663" s="610">
        <v>1.0000000000000001E+50</v>
      </c>
      <c r="I663" s="610">
        <v>1.0320075707965353</v>
      </c>
      <c r="J663" s="610">
        <v>1.0000000000000001E+50</v>
      </c>
      <c r="K663" s="610">
        <v>1.0000000000000001E+50</v>
      </c>
      <c r="L663" s="611">
        <v>1.0348458074711058</v>
      </c>
      <c r="M663" s="610">
        <v>1.0000000000000001E+50</v>
      </c>
      <c r="N663" s="611">
        <v>1.0000000000000001E+50</v>
      </c>
      <c r="O663" s="610">
        <v>1.0000000000000001E+50</v>
      </c>
      <c r="P663" s="610">
        <v>1.0000000000000001E+50</v>
      </c>
      <c r="Q663" s="610">
        <v>1.0000000000000001E+50</v>
      </c>
      <c r="R663" s="610">
        <v>1.0000000000000001E+50</v>
      </c>
      <c r="S663" s="610">
        <v>1.0000000000000001E+50</v>
      </c>
      <c r="T663" s="610">
        <v>1.0000000000000001E+50</v>
      </c>
      <c r="U663" s="610">
        <v>1.0000000000000001E+50</v>
      </c>
      <c r="V663" s="610">
        <v>2.9643600603906792</v>
      </c>
      <c r="W663" s="610">
        <v>1.0000000000000001E+50</v>
      </c>
      <c r="X663" s="610">
        <v>1.0000000000000001E+50</v>
      </c>
      <c r="Y663" s="610">
        <v>1.0000000000000001E+50</v>
      </c>
      <c r="Z663" s="610">
        <v>1.0000000000000001E+50</v>
      </c>
      <c r="AA663" s="626">
        <v>1.0000000000000001E+50</v>
      </c>
      <c r="AB663" s="610">
        <v>0.25860112695149201</v>
      </c>
      <c r="AC663" s="626">
        <v>2.2807108654652502E-2</v>
      </c>
      <c r="AD663" s="626">
        <v>8.9021369567871098E-4</v>
      </c>
      <c r="AE663" s="620">
        <v>2.2843968554189038E-2</v>
      </c>
      <c r="AF663" s="627">
        <v>1.7682601089248227</v>
      </c>
      <c r="AG663" s="601">
        <f>Decap_Selection!$E$23</f>
        <v>0.08</v>
      </c>
      <c r="AH663" s="602"/>
      <c r="AI663" s="602"/>
      <c r="AJ663" s="602"/>
    </row>
    <row r="664" spans="1:36" s="22" customFormat="1">
      <c r="A664" s="597">
        <f t="shared" si="10"/>
        <v>246778712.86110634</v>
      </c>
      <c r="B664" s="607">
        <v>15.505106561310754</v>
      </c>
      <c r="C664" s="606">
        <v>1.0000000000000001E+50</v>
      </c>
      <c r="D664" s="607">
        <v>1.0417561188073183</v>
      </c>
      <c r="E664" s="610">
        <v>1.0000000000000001E+50</v>
      </c>
      <c r="F664" s="611">
        <v>1.0000000000000001E+50</v>
      </c>
      <c r="G664" s="610">
        <v>1.0000000000000001E+50</v>
      </c>
      <c r="H664" s="610">
        <v>1.0000000000000001E+50</v>
      </c>
      <c r="I664" s="610">
        <v>1.0527717653427988</v>
      </c>
      <c r="J664" s="610">
        <v>1.0000000000000001E+50</v>
      </c>
      <c r="K664" s="610">
        <v>1.0000000000000001E+50</v>
      </c>
      <c r="L664" s="611">
        <v>1.0555543685095161</v>
      </c>
      <c r="M664" s="610">
        <v>1.0000000000000001E+50</v>
      </c>
      <c r="N664" s="611">
        <v>1.0000000000000001E+50</v>
      </c>
      <c r="O664" s="610">
        <v>1.0000000000000001E+50</v>
      </c>
      <c r="P664" s="610">
        <v>1.0000000000000001E+50</v>
      </c>
      <c r="Q664" s="610">
        <v>1.0000000000000001E+50</v>
      </c>
      <c r="R664" s="610">
        <v>1.0000000000000001E+50</v>
      </c>
      <c r="S664" s="610">
        <v>1.0000000000000001E+50</v>
      </c>
      <c r="T664" s="610">
        <v>1.0000000000000001E+50</v>
      </c>
      <c r="U664" s="610">
        <v>1.0000000000000001E+50</v>
      </c>
      <c r="V664" s="610">
        <v>3.0236413792596522</v>
      </c>
      <c r="W664" s="610">
        <v>1.0000000000000001E+50</v>
      </c>
      <c r="X664" s="610">
        <v>1.0000000000000001E+50</v>
      </c>
      <c r="Y664" s="610">
        <v>1.0000000000000001E+50</v>
      </c>
      <c r="Z664" s="610">
        <v>1.0000000000000001E+50</v>
      </c>
      <c r="AA664" s="626">
        <v>1.0000000000000001E+50</v>
      </c>
      <c r="AB664" s="610">
        <v>0.25353103787633569</v>
      </c>
      <c r="AC664" s="626">
        <v>2.3263033746151945E-2</v>
      </c>
      <c r="AD664" s="626">
        <v>8.9021369567871098E-4</v>
      </c>
      <c r="AE664" s="620">
        <v>2.3299172371443942E-2</v>
      </c>
      <c r="AF664" s="627">
        <v>1.4067186471963991</v>
      </c>
      <c r="AG664" s="601">
        <f>Decap_Selection!$E$23</f>
        <v>0.08</v>
      </c>
      <c r="AH664" s="602"/>
      <c r="AI664" s="602"/>
      <c r="AJ664" s="602"/>
    </row>
    <row r="665" spans="1:36" s="22" customFormat="1">
      <c r="A665" s="597">
        <f t="shared" si="10"/>
        <v>251714287.11832848</v>
      </c>
      <c r="B665" s="607">
        <v>15.815208691259718</v>
      </c>
      <c r="C665" s="606">
        <v>1.0000000000000001E+50</v>
      </c>
      <c r="D665" s="607">
        <v>1.0631488770932243</v>
      </c>
      <c r="E665" s="610">
        <v>1.0000000000000001E+50</v>
      </c>
      <c r="F665" s="611">
        <v>1.0000000000000001E+50</v>
      </c>
      <c r="G665" s="610">
        <v>1.0000000000000001E+50</v>
      </c>
      <c r="H665" s="610">
        <v>1.0000000000000001E+50</v>
      </c>
      <c r="I665" s="610">
        <v>1.0739488130099495</v>
      </c>
      <c r="J665" s="610">
        <v>1.0000000000000001E+50</v>
      </c>
      <c r="K665" s="610">
        <v>1.0000000000000001E+50</v>
      </c>
      <c r="L665" s="611">
        <v>1.0766768724686173</v>
      </c>
      <c r="M665" s="610">
        <v>1.0000000000000001E+50</v>
      </c>
      <c r="N665" s="611">
        <v>1.0000000000000001E+50</v>
      </c>
      <c r="O665" s="610">
        <v>1.0000000000000001E+50</v>
      </c>
      <c r="P665" s="610">
        <v>1.0000000000000001E+50</v>
      </c>
      <c r="Q665" s="610">
        <v>1.0000000000000001E+50</v>
      </c>
      <c r="R665" s="610">
        <v>1.0000000000000001E+50</v>
      </c>
      <c r="S665" s="610">
        <v>1.0000000000000001E+50</v>
      </c>
      <c r="T665" s="610">
        <v>1.0000000000000001E+50</v>
      </c>
      <c r="U665" s="610">
        <v>1.0000000000000001E+50</v>
      </c>
      <c r="V665" s="610">
        <v>3.0841084398349845</v>
      </c>
      <c r="W665" s="610">
        <v>1.0000000000000001E+50</v>
      </c>
      <c r="X665" s="610">
        <v>1.0000000000000001E+50</v>
      </c>
      <c r="Y665" s="610">
        <v>1.0000000000000001E+50</v>
      </c>
      <c r="Z665" s="610">
        <v>1.0000000000000001E+50</v>
      </c>
      <c r="AA665" s="626">
        <v>1.0000000000000001E+50</v>
      </c>
      <c r="AB665" s="610">
        <v>0.24856037273648623</v>
      </c>
      <c r="AC665" s="626">
        <v>2.3728081594035749E-2</v>
      </c>
      <c r="AD665" s="626">
        <v>8.9021369567871098E-4</v>
      </c>
      <c r="AE665" s="620">
        <v>2.3763513003191905E-2</v>
      </c>
      <c r="AF665" s="627">
        <v>1.1650502385194983</v>
      </c>
      <c r="AG665" s="601">
        <f>Decap_Selection!$E$23</f>
        <v>0.08</v>
      </c>
      <c r="AH665" s="602"/>
      <c r="AI665" s="602"/>
      <c r="AJ665" s="602"/>
    </row>
    <row r="666" spans="1:36" s="22" customFormat="1">
      <c r="A666" s="597">
        <f t="shared" si="10"/>
        <v>256748572.86069506</v>
      </c>
      <c r="B666" s="607">
        <v>16.131512863832704</v>
      </c>
      <c r="C666" s="606">
        <v>1.0000000000000001E+50</v>
      </c>
      <c r="D666" s="607">
        <v>1.0849585800987513</v>
      </c>
      <c r="E666" s="610">
        <v>1.0000000000000001E+50</v>
      </c>
      <c r="F666" s="611">
        <v>1.0000000000000001E+50</v>
      </c>
      <c r="G666" s="610">
        <v>1.0000000000000001E+50</v>
      </c>
      <c r="H666" s="610">
        <v>1.0000000000000001E+50</v>
      </c>
      <c r="I666" s="610">
        <v>1.0955470184385698</v>
      </c>
      <c r="J666" s="610">
        <v>1.0000000000000001E+50</v>
      </c>
      <c r="K666" s="610">
        <v>1.0000000000000001E+50</v>
      </c>
      <c r="L666" s="611">
        <v>1.0982216026815008</v>
      </c>
      <c r="M666" s="610">
        <v>1.0000000000000001E+50</v>
      </c>
      <c r="N666" s="611">
        <v>1.0000000000000001E+50</v>
      </c>
      <c r="O666" s="610">
        <v>1.0000000000000001E+50</v>
      </c>
      <c r="P666" s="610">
        <v>1.0000000000000001E+50</v>
      </c>
      <c r="Q666" s="610">
        <v>1.0000000000000001E+50</v>
      </c>
      <c r="R666" s="610">
        <v>1.0000000000000001E+50</v>
      </c>
      <c r="S666" s="610">
        <v>1.0000000000000001E+50</v>
      </c>
      <c r="T666" s="610">
        <v>1.0000000000000001E+50</v>
      </c>
      <c r="U666" s="610">
        <v>1.0000000000000001E+50</v>
      </c>
      <c r="V666" s="610">
        <v>3.1457849546900865</v>
      </c>
      <c r="W666" s="610">
        <v>1.0000000000000001E+50</v>
      </c>
      <c r="X666" s="610">
        <v>1.0000000000000001E+50</v>
      </c>
      <c r="Y666" s="610">
        <v>1.0000000000000001E+50</v>
      </c>
      <c r="Z666" s="610">
        <v>1.0000000000000001E+50</v>
      </c>
      <c r="AA666" s="626">
        <v>1.0000000000000001E+50</v>
      </c>
      <c r="AB666" s="610">
        <v>0.24368718225142827</v>
      </c>
      <c r="AC666" s="626">
        <v>2.4202434570121247E-2</v>
      </c>
      <c r="AD666" s="626">
        <v>8.9021369567871098E-4</v>
      </c>
      <c r="AE666" s="620">
        <v>2.4237172550457545E-2</v>
      </c>
      <c r="AF666" s="627">
        <v>0.99230682847313867</v>
      </c>
      <c r="AG666" s="601">
        <f>Decap_Selection!$E$23</f>
        <v>0.08</v>
      </c>
      <c r="AH666" s="602"/>
      <c r="AI666" s="602"/>
      <c r="AJ666" s="602"/>
    </row>
    <row r="667" spans="1:36" s="22" customFormat="1">
      <c r="A667" s="597">
        <f t="shared" si="10"/>
        <v>261883544.31790897</v>
      </c>
      <c r="B667" s="607">
        <v>16.454143119881703</v>
      </c>
      <c r="C667" s="606">
        <v>1.0000000000000001E+50</v>
      </c>
      <c r="D667" s="607">
        <v>1.1071937792543061</v>
      </c>
      <c r="E667" s="610">
        <v>1.0000000000000001E+50</v>
      </c>
      <c r="F667" s="611">
        <v>1.0000000000000001E+50</v>
      </c>
      <c r="G667" s="610">
        <v>1.0000000000000001E+50</v>
      </c>
      <c r="H667" s="610">
        <v>1.0000000000000001E+50</v>
      </c>
      <c r="I667" s="610">
        <v>1.1175748514340371</v>
      </c>
      <c r="J667" s="610">
        <v>1.0000000000000001E+50</v>
      </c>
      <c r="K667" s="610">
        <v>1.0000000000000001E+50</v>
      </c>
      <c r="L667" s="611">
        <v>1.1201970080602863</v>
      </c>
      <c r="M667" s="610">
        <v>1.0000000000000001E+50</v>
      </c>
      <c r="N667" s="611">
        <v>1.0000000000000001E+50</v>
      </c>
      <c r="O667" s="610">
        <v>1.0000000000000001E+50</v>
      </c>
      <c r="P667" s="610">
        <v>1.0000000000000001E+50</v>
      </c>
      <c r="Q667" s="610">
        <v>1.0000000000000001E+50</v>
      </c>
      <c r="R667" s="610">
        <v>1.0000000000000001E+50</v>
      </c>
      <c r="S667" s="610">
        <v>1.0000000000000001E+50</v>
      </c>
      <c r="T667" s="610">
        <v>1.0000000000000001E+50</v>
      </c>
      <c r="U667" s="610">
        <v>1.0000000000000001E+50</v>
      </c>
      <c r="V667" s="610">
        <v>3.2086951106941259</v>
      </c>
      <c r="W667" s="610">
        <v>1.0000000000000001E+50</v>
      </c>
      <c r="X667" s="610">
        <v>1.0000000000000001E+50</v>
      </c>
      <c r="Y667" s="610">
        <v>1.0000000000000001E+50</v>
      </c>
      <c r="Z667" s="610">
        <v>1.0000000000000001E+50</v>
      </c>
      <c r="AA667" s="626">
        <v>1.0000000000000001E+50</v>
      </c>
      <c r="AB667" s="610">
        <v>0.23890955536599739</v>
      </c>
      <c r="AC667" s="626">
        <v>2.4686278695289183E-2</v>
      </c>
      <c r="AD667" s="626">
        <v>8.9021369567871098E-4</v>
      </c>
      <c r="AE667" s="620">
        <v>2.4720336768360197E-2</v>
      </c>
      <c r="AF667" s="627">
        <v>0.8627052755068173</v>
      </c>
      <c r="AG667" s="601">
        <f>Decap_Selection!$E$23</f>
        <v>0.08</v>
      </c>
      <c r="AH667" s="602"/>
      <c r="AI667" s="602"/>
      <c r="AJ667" s="602"/>
    </row>
    <row r="668" spans="1:36" s="22" customFormat="1">
      <c r="A668" s="597">
        <f t="shared" si="10"/>
        <v>267121215.20426714</v>
      </c>
      <c r="B668" s="607">
        <v>16.783225981075756</v>
      </c>
      <c r="C668" s="606">
        <v>1.0000000000000001E+50</v>
      </c>
      <c r="D668" s="607">
        <v>1.1298631929351763</v>
      </c>
      <c r="E668" s="610">
        <v>1.0000000000000001E+50</v>
      </c>
      <c r="F668" s="611">
        <v>1.0000000000000001E+50</v>
      </c>
      <c r="G668" s="610">
        <v>1.0000000000000001E+50</v>
      </c>
      <c r="H668" s="610">
        <v>1.0000000000000001E+50</v>
      </c>
      <c r="I668" s="610">
        <v>1.1400409502877298</v>
      </c>
      <c r="J668" s="610">
        <v>1.0000000000000001E+50</v>
      </c>
      <c r="K668" s="610">
        <v>1.0000000000000001E+50</v>
      </c>
      <c r="L668" s="611">
        <v>1.1426117064094121</v>
      </c>
      <c r="M668" s="610">
        <v>1.0000000000000001E+50</v>
      </c>
      <c r="N668" s="611">
        <v>1.0000000000000001E+50</v>
      </c>
      <c r="O668" s="610">
        <v>1.0000000000000001E+50</v>
      </c>
      <c r="P668" s="610">
        <v>1.0000000000000001E+50</v>
      </c>
      <c r="Q668" s="610">
        <v>1.0000000000000001E+50</v>
      </c>
      <c r="R668" s="610">
        <v>1.0000000000000001E+50</v>
      </c>
      <c r="S668" s="610">
        <v>1.0000000000000001E+50</v>
      </c>
      <c r="T668" s="610">
        <v>1.0000000000000001E+50</v>
      </c>
      <c r="U668" s="610">
        <v>1.0000000000000001E+50</v>
      </c>
      <c r="V668" s="610">
        <v>3.2728635784970801</v>
      </c>
      <c r="W668" s="610">
        <v>1.0000000000000001E+50</v>
      </c>
      <c r="X668" s="610">
        <v>1.0000000000000001E+50</v>
      </c>
      <c r="Y668" s="610">
        <v>1.0000000000000001E+50</v>
      </c>
      <c r="Z668" s="610">
        <v>1.0000000000000001E+50</v>
      </c>
      <c r="AA668" s="626">
        <v>1.0000000000000001E+50</v>
      </c>
      <c r="AB668" s="610">
        <v>0.23422561850094598</v>
      </c>
      <c r="AC668" s="626">
        <v>2.5179803712433436E-2</v>
      </c>
      <c r="AD668" s="626">
        <v>8.9021369567871098E-4</v>
      </c>
      <c r="AE668" s="620">
        <v>2.5213195138980883E-2</v>
      </c>
      <c r="AF668" s="627">
        <v>0.76185298187238137</v>
      </c>
      <c r="AG668" s="601">
        <f>Decap_Selection!$E$23</f>
        <v>0.08</v>
      </c>
      <c r="AH668" s="602"/>
      <c r="AI668" s="602"/>
      <c r="AJ668" s="602"/>
    </row>
    <row r="669" spans="1:36" s="22" customFormat="1">
      <c r="A669" s="597">
        <f t="shared" si="10"/>
        <v>272463639.50835252</v>
      </c>
      <c r="B669" s="607">
        <v>17.118890499517292</v>
      </c>
      <c r="C669" s="606">
        <v>1.0000000000000001E+50</v>
      </c>
      <c r="D669" s="607">
        <v>1.1529757098753672</v>
      </c>
      <c r="E669" s="610">
        <v>1.0000000000000001E+50</v>
      </c>
      <c r="F669" s="611">
        <v>1.0000000000000001E+50</v>
      </c>
      <c r="G669" s="610">
        <v>1.0000000000000001E+50</v>
      </c>
      <c r="H669" s="610">
        <v>1.0000000000000001E+50</v>
      </c>
      <c r="I669" s="610">
        <v>1.1629541251643243</v>
      </c>
      <c r="J669" s="610">
        <v>1.0000000000000001E+50</v>
      </c>
      <c r="K669" s="610">
        <v>1.0000000000000001E+50</v>
      </c>
      <c r="L669" s="611">
        <v>1.1654744878051624</v>
      </c>
      <c r="M669" s="610">
        <v>1.0000000000000001E+50</v>
      </c>
      <c r="N669" s="611">
        <v>1.0000000000000001E+50</v>
      </c>
      <c r="O669" s="610">
        <v>1.0000000000000001E+50</v>
      </c>
      <c r="P669" s="610">
        <v>1.0000000000000001E+50</v>
      </c>
      <c r="Q669" s="610">
        <v>1.0000000000000001E+50</v>
      </c>
      <c r="R669" s="610">
        <v>1.0000000000000001E+50</v>
      </c>
      <c r="S669" s="610">
        <v>1.0000000000000001E+50</v>
      </c>
      <c r="T669" s="610">
        <v>1.0000000000000001E+50</v>
      </c>
      <c r="U669" s="610">
        <v>1.0000000000000001E+50</v>
      </c>
      <c r="V669" s="610">
        <v>3.3383155222044993</v>
      </c>
      <c r="W669" s="610">
        <v>1.0000000000000001E+50</v>
      </c>
      <c r="X669" s="610">
        <v>1.0000000000000001E+50</v>
      </c>
      <c r="Y669" s="610">
        <v>1.0000000000000001E+50</v>
      </c>
      <c r="Z669" s="610">
        <v>1.0000000000000001E+50</v>
      </c>
      <c r="AA669" s="626">
        <v>1.0000000000000001E+50</v>
      </c>
      <c r="AB669" s="610">
        <v>0.22963353481820598</v>
      </c>
      <c r="AC669" s="626">
        <v>2.5683203160870385E-2</v>
      </c>
      <c r="AD669" s="626">
        <v>8.9021369567871098E-4</v>
      </c>
      <c r="AE669" s="620">
        <v>2.5715940945689603E-2</v>
      </c>
      <c r="AF669" s="627">
        <v>0.68110078903103433</v>
      </c>
      <c r="AG669" s="601">
        <f>Decap_Selection!$E$23</f>
        <v>0.08</v>
      </c>
      <c r="AH669" s="602"/>
      <c r="AI669" s="602"/>
      <c r="AJ669" s="602"/>
    </row>
    <row r="670" spans="1:36" s="22" customFormat="1">
      <c r="A670" s="597">
        <f t="shared" si="10"/>
        <v>277912912.29851955</v>
      </c>
      <c r="B670" s="607">
        <v>17.461268308350789</v>
      </c>
      <c r="C670" s="606">
        <v>1.0000000000000001E+50</v>
      </c>
      <c r="D670" s="607">
        <v>1.1765403926485685</v>
      </c>
      <c r="E670" s="610">
        <v>1.0000000000000001E+50</v>
      </c>
      <c r="F670" s="611">
        <v>1.0000000000000001E+50</v>
      </c>
      <c r="G670" s="610">
        <v>1.0000000000000001E+50</v>
      </c>
      <c r="H670" s="610">
        <v>1.0000000000000001E+50</v>
      </c>
      <c r="I670" s="610">
        <v>1.1863233615565052</v>
      </c>
      <c r="J670" s="610">
        <v>1.0000000000000001E+50</v>
      </c>
      <c r="K670" s="610">
        <v>1.0000000000000001E+50</v>
      </c>
      <c r="L670" s="611">
        <v>1.1887943180427478</v>
      </c>
      <c r="M670" s="610">
        <v>1.0000000000000001E+50</v>
      </c>
      <c r="N670" s="611">
        <v>1.0000000000000001E+50</v>
      </c>
      <c r="O670" s="610">
        <v>1.0000000000000001E+50</v>
      </c>
      <c r="P670" s="610">
        <v>1.0000000000000001E+50</v>
      </c>
      <c r="Q670" s="610">
        <v>1.0000000000000001E+50</v>
      </c>
      <c r="R670" s="610">
        <v>1.0000000000000001E+50</v>
      </c>
      <c r="S670" s="610">
        <v>1.0000000000000001E+50</v>
      </c>
      <c r="T670" s="610">
        <v>1.0000000000000001E+50</v>
      </c>
      <c r="U670" s="610">
        <v>1.0000000000000001E+50</v>
      </c>
      <c r="V670" s="610">
        <v>3.4050766092457891</v>
      </c>
      <c r="W670" s="610">
        <v>1.0000000000000001E+50</v>
      </c>
      <c r="X670" s="610">
        <v>1.0000000000000001E+50</v>
      </c>
      <c r="Y670" s="610">
        <v>1.0000000000000001E+50</v>
      </c>
      <c r="Z670" s="610">
        <v>1.0000000000000001E+50</v>
      </c>
      <c r="AA670" s="626">
        <v>1.0000000000000001E+50</v>
      </c>
      <c r="AB670" s="610">
        <v>0.22513150350056055</v>
      </c>
      <c r="AC670" s="626">
        <v>2.619667445223697E-2</v>
      </c>
      <c r="AD670" s="626">
        <v>8.9021369567871098E-4</v>
      </c>
      <c r="AE670" s="620">
        <v>2.6228771348962149E-2</v>
      </c>
      <c r="AF670" s="627">
        <v>0.614944367478512</v>
      </c>
      <c r="AG670" s="601">
        <f>Decap_Selection!$E$23</f>
        <v>0.08</v>
      </c>
      <c r="AH670" s="602"/>
      <c r="AI670" s="602"/>
      <c r="AJ670" s="602"/>
    </row>
    <row r="671" spans="1:36" s="22" customFormat="1">
      <c r="A671" s="597">
        <f t="shared" si="10"/>
        <v>283471170.54448992</v>
      </c>
      <c r="B671" s="607">
        <v>17.81049367338364</v>
      </c>
      <c r="C671" s="606">
        <v>1.0000000000000001E+50</v>
      </c>
      <c r="D671" s="607">
        <v>1.2005664812176007</v>
      </c>
      <c r="E671" s="610">
        <v>1.0000000000000001E+50</v>
      </c>
      <c r="F671" s="611">
        <v>1.0000000000000001E+50</v>
      </c>
      <c r="G671" s="610">
        <v>1.0000000000000001E+50</v>
      </c>
      <c r="H671" s="610">
        <v>1.0000000000000001E+50</v>
      </c>
      <c r="I671" s="610">
        <v>1.2101578238084534</v>
      </c>
      <c r="J671" s="610">
        <v>1.0000000000000001E+50</v>
      </c>
      <c r="K671" s="610">
        <v>1.0000000000000001E+50</v>
      </c>
      <c r="L671" s="611">
        <v>1.2125803421523027</v>
      </c>
      <c r="M671" s="610">
        <v>1.0000000000000001E+50</v>
      </c>
      <c r="N671" s="611">
        <v>1.0000000000000001E+50</v>
      </c>
      <c r="O671" s="610">
        <v>1.0000000000000001E+50</v>
      </c>
      <c r="P671" s="610">
        <v>1.0000000000000001E+50</v>
      </c>
      <c r="Q671" s="610">
        <v>1.0000000000000001E+50</v>
      </c>
      <c r="R671" s="610">
        <v>1.0000000000000001E+50</v>
      </c>
      <c r="S671" s="610">
        <v>1.0000000000000001E+50</v>
      </c>
      <c r="T671" s="610">
        <v>1.0000000000000001E+50</v>
      </c>
      <c r="U671" s="610">
        <v>1.0000000000000001E+50</v>
      </c>
      <c r="V671" s="610">
        <v>3.4731730204398676</v>
      </c>
      <c r="W671" s="610">
        <v>1.0000000000000001E+50</v>
      </c>
      <c r="X671" s="610">
        <v>1.0000000000000001E+50</v>
      </c>
      <c r="Y671" s="610">
        <v>1.0000000000000001E+50</v>
      </c>
      <c r="Z671" s="610">
        <v>1.0000000000000001E+50</v>
      </c>
      <c r="AA671" s="626">
        <v>1.0000000000000001E+50</v>
      </c>
      <c r="AB671" s="610">
        <v>0.22071775904544025</v>
      </c>
      <c r="AC671" s="626">
        <v>2.6720418947907366E-2</v>
      </c>
      <c r="AD671" s="626">
        <v>8.9021369567871098E-4</v>
      </c>
      <c r="AE671" s="620">
        <v>2.6751887463716269E-2</v>
      </c>
      <c r="AF671" s="627">
        <v>0.55971665424187134</v>
      </c>
      <c r="AG671" s="601">
        <f>Decap_Selection!$E$23</f>
        <v>0.08</v>
      </c>
      <c r="AH671" s="602"/>
      <c r="AI671" s="602"/>
      <c r="AJ671" s="602"/>
    </row>
    <row r="672" spans="1:36" s="22" customFormat="1">
      <c r="A672" s="597">
        <f t="shared" si="10"/>
        <v>289140593.95537972</v>
      </c>
      <c r="B672" s="607">
        <v>18.166703545739392</v>
      </c>
      <c r="C672" s="606">
        <v>1.0000000000000001E+50</v>
      </c>
      <c r="D672" s="607">
        <v>1.225063396553709</v>
      </c>
      <c r="E672" s="610">
        <v>1.0000000000000001E+50</v>
      </c>
      <c r="F672" s="611">
        <v>1.0000000000000001E+50</v>
      </c>
      <c r="G672" s="610">
        <v>1.0000000000000001E+50</v>
      </c>
      <c r="H672" s="610">
        <v>1.0000000000000001E+50</v>
      </c>
      <c r="I672" s="610">
        <v>1.2344668587094805</v>
      </c>
      <c r="J672" s="610">
        <v>1.0000000000000001E+50</v>
      </c>
      <c r="K672" s="610">
        <v>1.0000000000000001E+50</v>
      </c>
      <c r="L672" s="611">
        <v>1.2368418879851637</v>
      </c>
      <c r="M672" s="610">
        <v>1.0000000000000001E+50</v>
      </c>
      <c r="N672" s="611">
        <v>1.0000000000000001E+50</v>
      </c>
      <c r="O672" s="610">
        <v>1.0000000000000001E+50</v>
      </c>
      <c r="P672" s="610">
        <v>1.0000000000000001E+50</v>
      </c>
      <c r="Q672" s="610">
        <v>1.0000000000000001E+50</v>
      </c>
      <c r="R672" s="610">
        <v>1.0000000000000001E+50</v>
      </c>
      <c r="S672" s="610">
        <v>1.0000000000000001E+50</v>
      </c>
      <c r="T672" s="610">
        <v>1.0000000000000001E+50</v>
      </c>
      <c r="U672" s="610">
        <v>1.0000000000000001E+50</v>
      </c>
      <c r="V672" s="610">
        <v>3.5426314602621578</v>
      </c>
      <c r="W672" s="610">
        <v>1.0000000000000001E+50</v>
      </c>
      <c r="X672" s="610">
        <v>1.0000000000000001E+50</v>
      </c>
      <c r="Y672" s="610">
        <v>1.0000000000000001E+50</v>
      </c>
      <c r="Z672" s="610">
        <v>1.0000000000000001E+50</v>
      </c>
      <c r="AA672" s="626">
        <v>1.0000000000000001E+50</v>
      </c>
      <c r="AB672" s="610">
        <v>0.21639057057256916</v>
      </c>
      <c r="AC672" s="626">
        <v>2.7254642037958514E-2</v>
      </c>
      <c r="AD672" s="626">
        <v>8.9021369567871098E-4</v>
      </c>
      <c r="AE672" s="620">
        <v>2.7285494438197524E-2</v>
      </c>
      <c r="AF672" s="627">
        <v>0.51288152789360919</v>
      </c>
      <c r="AG672" s="601">
        <f>Decap_Selection!$E$23</f>
        <v>0.08</v>
      </c>
      <c r="AH672" s="602"/>
      <c r="AI672" s="602"/>
      <c r="AJ672" s="602"/>
    </row>
    <row r="673" spans="1:36" s="22" customFormat="1">
      <c r="A673" s="597">
        <f t="shared" si="10"/>
        <v>294923405.83448732</v>
      </c>
      <c r="B673" s="607">
        <v>18.530037615564051</v>
      </c>
      <c r="C673" s="606">
        <v>1.0000000000000001E+50</v>
      </c>
      <c r="D673" s="607">
        <v>1.2500407443271067</v>
      </c>
      <c r="E673" s="610">
        <v>1.0000000000000001E+50</v>
      </c>
      <c r="F673" s="611">
        <v>1.0000000000000001E+50</v>
      </c>
      <c r="G673" s="610">
        <v>1.0000000000000001E+50</v>
      </c>
      <c r="H673" s="610">
        <v>1.0000000000000001E+50</v>
      </c>
      <c r="I673" s="610">
        <v>1.2592599991592239</v>
      </c>
      <c r="J673" s="610">
        <v>1.0000000000000001E+50</v>
      </c>
      <c r="K673" s="610">
        <v>1.0000000000000001E+50</v>
      </c>
      <c r="L673" s="611">
        <v>1.2615884698718465</v>
      </c>
      <c r="M673" s="610">
        <v>1.0000000000000001E+50</v>
      </c>
      <c r="N673" s="611">
        <v>1.0000000000000001E+50</v>
      </c>
      <c r="O673" s="610">
        <v>1.0000000000000001E+50</v>
      </c>
      <c r="P673" s="610">
        <v>1.0000000000000001E+50</v>
      </c>
      <c r="Q673" s="610">
        <v>1.0000000000000001E+50</v>
      </c>
      <c r="R673" s="610">
        <v>1.0000000000000001E+50</v>
      </c>
      <c r="S673" s="610">
        <v>1.0000000000000001E+50</v>
      </c>
      <c r="T673" s="610">
        <v>1.0000000000000001E+50</v>
      </c>
      <c r="U673" s="610">
        <v>1.0000000000000001E+50</v>
      </c>
      <c r="V673" s="610">
        <v>3.6134791673169304</v>
      </c>
      <c r="W673" s="610">
        <v>1.0000000000000001E+50</v>
      </c>
      <c r="X673" s="610">
        <v>1.0000000000000001E+50</v>
      </c>
      <c r="Y673" s="610">
        <v>1.0000000000000001E+50</v>
      </c>
      <c r="Z673" s="610">
        <v>1.0000000000000001E+50</v>
      </c>
      <c r="AA673" s="626">
        <v>1.0000000000000001E+50</v>
      </c>
      <c r="AB673" s="610">
        <v>0.21214824114518779</v>
      </c>
      <c r="AC673" s="626">
        <v>2.7799553221715494E-2</v>
      </c>
      <c r="AD673" s="626">
        <v>8.9021369567871098E-4</v>
      </c>
      <c r="AE673" s="620">
        <v>2.7829801534445857E-2</v>
      </c>
      <c r="AF673" s="627">
        <v>0.4726296126330396</v>
      </c>
      <c r="AG673" s="601">
        <f>Decap_Selection!$E$23</f>
        <v>0.08</v>
      </c>
      <c r="AH673" s="602"/>
      <c r="AI673" s="602"/>
      <c r="AJ673" s="602"/>
    </row>
    <row r="674" spans="1:36" s="22" customFormat="1">
      <c r="A674" s="597">
        <f t="shared" si="10"/>
        <v>300821873.95117706</v>
      </c>
      <c r="B674" s="607">
        <v>18.900638366806593</v>
      </c>
      <c r="C674" s="606">
        <v>1.0000000000000001E+50</v>
      </c>
      <c r="D674" s="607">
        <v>1.2755083186701985</v>
      </c>
      <c r="E674" s="610">
        <v>1.0000000000000001E+50</v>
      </c>
      <c r="F674" s="611">
        <v>1.0000000000000001E+50</v>
      </c>
      <c r="G674" s="610">
        <v>1.0000000000000001E+50</v>
      </c>
      <c r="H674" s="610">
        <v>1.0000000000000001E+50</v>
      </c>
      <c r="I674" s="610">
        <v>1.2845469679058423</v>
      </c>
      <c r="J674" s="610">
        <v>1.0000000000000001E+50</v>
      </c>
      <c r="K674" s="610">
        <v>1.0000000000000001E+50</v>
      </c>
      <c r="L674" s="611">
        <v>1.2868297923531529</v>
      </c>
      <c r="M674" s="610">
        <v>1.0000000000000001E+50</v>
      </c>
      <c r="N674" s="611">
        <v>1.0000000000000001E+50</v>
      </c>
      <c r="O674" s="610">
        <v>1.0000000000000001E+50</v>
      </c>
      <c r="P674" s="610">
        <v>1.0000000000000001E+50</v>
      </c>
      <c r="Q674" s="610">
        <v>1.0000000000000001E+50</v>
      </c>
      <c r="R674" s="610">
        <v>1.0000000000000001E+50</v>
      </c>
      <c r="S674" s="610">
        <v>1.0000000000000001E+50</v>
      </c>
      <c r="T674" s="610">
        <v>1.0000000000000001E+50</v>
      </c>
      <c r="U674" s="610">
        <v>1.0000000000000001E+50</v>
      </c>
      <c r="V674" s="610">
        <v>3.6857439250191093</v>
      </c>
      <c r="W674" s="610">
        <v>1.0000000000000001E+50</v>
      </c>
      <c r="X674" s="610">
        <v>1.0000000000000001E+50</v>
      </c>
      <c r="Y674" s="610">
        <v>1.0000000000000001E+50</v>
      </c>
      <c r="Z674" s="610">
        <v>1.0000000000000001E+50</v>
      </c>
      <c r="AA674" s="626">
        <v>1.0000000000000001E+50</v>
      </c>
      <c r="AB674" s="610">
        <v>0.20798910710458735</v>
      </c>
      <c r="AC674" s="626">
        <v>2.8355366189908443E-2</v>
      </c>
      <c r="AD674" s="626">
        <v>8.9021369567871098E-4</v>
      </c>
      <c r="AE674" s="620">
        <v>2.8385022210374533E-2</v>
      </c>
      <c r="AF674" s="627">
        <v>0.43763565831904971</v>
      </c>
      <c r="AG674" s="601">
        <f>Decap_Selection!$E$23</f>
        <v>0.08</v>
      </c>
      <c r="AH674" s="602"/>
      <c r="AI674" s="602"/>
      <c r="AJ674" s="602"/>
    </row>
    <row r="675" spans="1:36" s="22" customFormat="1">
      <c r="A675" s="597">
        <f t="shared" si="10"/>
        <v>306838311.43020064</v>
      </c>
      <c r="B675" s="607">
        <v>19.278651133094932</v>
      </c>
      <c r="C675" s="606">
        <v>1.0000000000000001E+50</v>
      </c>
      <c r="D675" s="607">
        <v>1.3014761060149436</v>
      </c>
      <c r="E675" s="610">
        <v>1.0000000000000001E+50</v>
      </c>
      <c r="F675" s="611">
        <v>1.0000000000000001E+50</v>
      </c>
      <c r="G675" s="610">
        <v>1.0000000000000001E+50</v>
      </c>
      <c r="H675" s="610">
        <v>1.0000000000000001E+50</v>
      </c>
      <c r="I675" s="610">
        <v>1.31033768135867</v>
      </c>
      <c r="J675" s="610">
        <v>1.0000000000000001E+50</v>
      </c>
      <c r="K675" s="610">
        <v>1.0000000000000001E+50</v>
      </c>
      <c r="L675" s="611">
        <v>1.3125757539858691</v>
      </c>
      <c r="M675" s="610">
        <v>1.0000000000000001E+50</v>
      </c>
      <c r="N675" s="611">
        <v>1.0000000000000001E+50</v>
      </c>
      <c r="O675" s="610">
        <v>1.0000000000000001E+50</v>
      </c>
      <c r="P675" s="610">
        <v>1.0000000000000001E+50</v>
      </c>
      <c r="Q675" s="610">
        <v>1.0000000000000001E+50</v>
      </c>
      <c r="R675" s="610">
        <v>1.0000000000000001E+50</v>
      </c>
      <c r="S675" s="610">
        <v>1.0000000000000001E+50</v>
      </c>
      <c r="T675" s="610">
        <v>1.0000000000000001E+50</v>
      </c>
      <c r="U675" s="610">
        <v>1.0000000000000001E+50</v>
      </c>
      <c r="V675" s="610">
        <v>3.7594540724897354</v>
      </c>
      <c r="W675" s="610">
        <v>1.0000000000000001E+50</v>
      </c>
      <c r="X675" s="610">
        <v>1.0000000000000001E+50</v>
      </c>
      <c r="Y675" s="610">
        <v>1.0000000000000001E+50</v>
      </c>
      <c r="Z675" s="610">
        <v>1.0000000000000001E+50</v>
      </c>
      <c r="AA675" s="626">
        <v>1.0000000000000001E+50</v>
      </c>
      <c r="AB675" s="610">
        <v>0.2039115374176943</v>
      </c>
      <c r="AC675" s="626">
        <v>2.8922298908473035E-2</v>
      </c>
      <c r="AD675" s="626">
        <v>8.9021369567871098E-4</v>
      </c>
      <c r="AE675" s="620">
        <v>2.8951374203493575E-2</v>
      </c>
      <c r="AF675" s="627">
        <v>0.40690693043574849</v>
      </c>
      <c r="AG675" s="601">
        <f>Decap_Selection!$E$23</f>
        <v>0.08</v>
      </c>
      <c r="AH675" s="602"/>
      <c r="AI675" s="602"/>
      <c r="AJ675" s="602"/>
    </row>
    <row r="676" spans="1:36" s="22" customFormat="1">
      <c r="A676" s="597">
        <f t="shared" si="10"/>
        <v>312975077.65880466</v>
      </c>
      <c r="B676" s="607">
        <v>19.664224154729588</v>
      </c>
      <c r="C676" s="606">
        <v>1.0000000000000001E+50</v>
      </c>
      <c r="D676" s="607">
        <v>1.3279542890058424</v>
      </c>
      <c r="E676" s="610">
        <v>1.0000000000000001E+50</v>
      </c>
      <c r="F676" s="611">
        <v>1.0000000000000001E+50</v>
      </c>
      <c r="G676" s="610">
        <v>1.0000000000000001E+50</v>
      </c>
      <c r="H676" s="610">
        <v>1.0000000000000001E+50</v>
      </c>
      <c r="I676" s="610">
        <v>1.3366422534768285</v>
      </c>
      <c r="J676" s="610">
        <v>1.0000000000000001E+50</v>
      </c>
      <c r="K676" s="610">
        <v>1.0000000000000001E+50</v>
      </c>
      <c r="L676" s="611">
        <v>1.3388364512245468</v>
      </c>
      <c r="M676" s="610">
        <v>1.0000000000000001E+50</v>
      </c>
      <c r="N676" s="611">
        <v>1.0000000000000001E+50</v>
      </c>
      <c r="O676" s="610">
        <v>1.0000000000000001E+50</v>
      </c>
      <c r="P676" s="610">
        <v>1.0000000000000001E+50</v>
      </c>
      <c r="Q676" s="610">
        <v>1.0000000000000001E+50</v>
      </c>
      <c r="R676" s="610">
        <v>1.0000000000000001E+50</v>
      </c>
      <c r="S676" s="610">
        <v>1.0000000000000001E+50</v>
      </c>
      <c r="T676" s="610">
        <v>1.0000000000000001E+50</v>
      </c>
      <c r="U676" s="610">
        <v>1.0000000000000001E+50</v>
      </c>
      <c r="V676" s="610">
        <v>3.8346385156693414</v>
      </c>
      <c r="W676" s="610">
        <v>1.0000000000000001E+50</v>
      </c>
      <c r="X676" s="610">
        <v>1.0000000000000001E+50</v>
      </c>
      <c r="Y676" s="610">
        <v>1.0000000000000001E+50</v>
      </c>
      <c r="Z676" s="610">
        <v>1.0000000000000001E+50</v>
      </c>
      <c r="AA676" s="626">
        <v>1.0000000000000001E+50</v>
      </c>
      <c r="AB676" s="610">
        <v>0.19991393303744903</v>
      </c>
      <c r="AC676" s="626">
        <v>2.9500573704027578E-2</v>
      </c>
      <c r="AD676" s="626">
        <v>8.9021369567871098E-4</v>
      </c>
      <c r="AE676" s="620">
        <v>2.95290796163107E-2</v>
      </c>
      <c r="AF676" s="627">
        <v>0.37968516251251044</v>
      </c>
      <c r="AG676" s="601">
        <f>Decap_Selection!$E$23</f>
        <v>0.08</v>
      </c>
      <c r="AH676" s="602"/>
      <c r="AI676" s="602"/>
      <c r="AJ676" s="602"/>
    </row>
    <row r="677" spans="1:36" s="22" customFormat="1">
      <c r="A677" s="597">
        <f t="shared" si="10"/>
        <v>319234579.21198076</v>
      </c>
      <c r="B677" s="607">
        <v>20.057508636817072</v>
      </c>
      <c r="C677" s="606">
        <v>1.0000000000000001E+50</v>
      </c>
      <c r="D677" s="607">
        <v>1.3549532504900796</v>
      </c>
      <c r="E677" s="610">
        <v>1.0000000000000001E+50</v>
      </c>
      <c r="F677" s="611">
        <v>1.0000000000000001E+50</v>
      </c>
      <c r="G677" s="610">
        <v>1.0000000000000001E+50</v>
      </c>
      <c r="H677" s="610">
        <v>1.0000000000000001E+50</v>
      </c>
      <c r="I677" s="610">
        <v>1.36347099973532</v>
      </c>
      <c r="J677" s="610">
        <v>1.0000000000000001E+50</v>
      </c>
      <c r="K677" s="610">
        <v>1.0000000000000001E+50</v>
      </c>
      <c r="L677" s="611">
        <v>1.3656221823808967</v>
      </c>
      <c r="M677" s="610">
        <v>1.0000000000000001E+50</v>
      </c>
      <c r="N677" s="611">
        <v>1.0000000000000001E+50</v>
      </c>
      <c r="O677" s="610">
        <v>1.0000000000000001E+50</v>
      </c>
      <c r="P677" s="610">
        <v>1.0000000000000001E+50</v>
      </c>
      <c r="Q677" s="610">
        <v>1.0000000000000001E+50</v>
      </c>
      <c r="R677" s="610">
        <v>1.0000000000000001E+50</v>
      </c>
      <c r="S677" s="610">
        <v>1.0000000000000001E+50</v>
      </c>
      <c r="T677" s="610">
        <v>1.0000000000000001E+50</v>
      </c>
      <c r="U677" s="610">
        <v>1.0000000000000001E+50</v>
      </c>
      <c r="V677" s="610">
        <v>3.9113267386536239</v>
      </c>
      <c r="W677" s="610">
        <v>1.0000000000000001E+50</v>
      </c>
      <c r="X677" s="610">
        <v>1.0000000000000001E+50</v>
      </c>
      <c r="Y677" s="610">
        <v>1.0000000000000001E+50</v>
      </c>
      <c r="Z677" s="610">
        <v>1.0000000000000001E+50</v>
      </c>
      <c r="AA677" s="626">
        <v>1.0000000000000001E+50</v>
      </c>
      <c r="AB677" s="610">
        <v>0.195994726275728</v>
      </c>
      <c r="AC677" s="626">
        <v>3.0090417351060134E-2</v>
      </c>
      <c r="AD677" s="626">
        <v>8.9021369567871098E-4</v>
      </c>
      <c r="AE677" s="620">
        <v>3.0118365003443223E-2</v>
      </c>
      <c r="AF677" s="627">
        <v>0.35538124025190015</v>
      </c>
      <c r="AG677" s="601">
        <f>Decap_Selection!$E$23</f>
        <v>0.08</v>
      </c>
      <c r="AH677" s="602"/>
      <c r="AI677" s="602"/>
      <c r="AJ677" s="602"/>
    </row>
    <row r="678" spans="1:36" s="22" customFormat="1">
      <c r="A678" s="597">
        <f t="shared" si="10"/>
        <v>325619270.79622036</v>
      </c>
      <c r="B678" s="607">
        <v>20.458658808566053</v>
      </c>
      <c r="C678" s="606">
        <v>1.0000000000000001E+50</v>
      </c>
      <c r="D678" s="607">
        <v>1.3824835775863582</v>
      </c>
      <c r="E678" s="610">
        <v>1.0000000000000001E+50</v>
      </c>
      <c r="F678" s="611">
        <v>1.0000000000000001E+50</v>
      </c>
      <c r="G678" s="610">
        <v>1.0000000000000001E+50</v>
      </c>
      <c r="H678" s="610">
        <v>1.0000000000000001E+50</v>
      </c>
      <c r="I678" s="610">
        <v>1.3908344411701554</v>
      </c>
      <c r="J678" s="610">
        <v>1.0000000000000001E+50</v>
      </c>
      <c r="K678" s="610">
        <v>1.0000000000000001E+50</v>
      </c>
      <c r="L678" s="611">
        <v>1.392943451662336</v>
      </c>
      <c r="M678" s="610">
        <v>1.0000000000000001E+50</v>
      </c>
      <c r="N678" s="611">
        <v>1.0000000000000001E+50</v>
      </c>
      <c r="O678" s="610">
        <v>1.0000000000000001E+50</v>
      </c>
      <c r="P678" s="610">
        <v>1.0000000000000001E+50</v>
      </c>
      <c r="Q678" s="610">
        <v>1.0000000000000001E+50</v>
      </c>
      <c r="R678" s="610">
        <v>1.0000000000000001E+50</v>
      </c>
      <c r="S678" s="610">
        <v>1.0000000000000001E+50</v>
      </c>
      <c r="T678" s="610">
        <v>1.0000000000000001E+50</v>
      </c>
      <c r="U678" s="610">
        <v>1.0000000000000001E+50</v>
      </c>
      <c r="V678" s="610">
        <v>3.9895488152558274</v>
      </c>
      <c r="W678" s="610">
        <v>1.0000000000000001E+50</v>
      </c>
      <c r="X678" s="610">
        <v>1.0000000000000001E+50</v>
      </c>
      <c r="Y678" s="610">
        <v>1.0000000000000001E+50</v>
      </c>
      <c r="Z678" s="610">
        <v>1.0000000000000001E+50</v>
      </c>
      <c r="AA678" s="626">
        <v>1.0000000000000001E+50</v>
      </c>
      <c r="AB678" s="610">
        <v>0.19215238018856404</v>
      </c>
      <c r="AC678" s="626">
        <v>3.0692061160859894E-2</v>
      </c>
      <c r="AD678" s="626">
        <v>8.9021369567871098E-4</v>
      </c>
      <c r="AE678" s="620">
        <v>3.0719461460475134E-2</v>
      </c>
      <c r="AF678" s="627">
        <v>0.3335305507125404</v>
      </c>
      <c r="AG678" s="601">
        <f>Decap_Selection!$E$23</f>
        <v>0.08</v>
      </c>
      <c r="AH678" s="602"/>
      <c r="AI678" s="602"/>
      <c r="AJ678" s="602"/>
    </row>
    <row r="679" spans="1:36" s="22" customFormat="1">
      <c r="A679" s="597">
        <f t="shared" si="10"/>
        <v>332131656.21214479</v>
      </c>
      <c r="B679" s="607">
        <v>20.867831983769385</v>
      </c>
      <c r="C679" s="606">
        <v>1.0000000000000001E+50</v>
      </c>
      <c r="D679" s="607">
        <v>1.4105560658340266</v>
      </c>
      <c r="E679" s="610">
        <v>1.0000000000000001E+50</v>
      </c>
      <c r="F679" s="611">
        <v>1.0000000000000001E+50</v>
      </c>
      <c r="G679" s="610">
        <v>1.0000000000000001E+50</v>
      </c>
      <c r="H679" s="610">
        <v>1.0000000000000001E+50</v>
      </c>
      <c r="I679" s="610">
        <v>1.4187433085041039</v>
      </c>
      <c r="J679" s="610">
        <v>1.0000000000000001E+50</v>
      </c>
      <c r="K679" s="610">
        <v>1.0000000000000001E+50</v>
      </c>
      <c r="L679" s="611">
        <v>1.4208109732912848</v>
      </c>
      <c r="M679" s="610">
        <v>1.0000000000000001E+50</v>
      </c>
      <c r="N679" s="611">
        <v>1.0000000000000001E+50</v>
      </c>
      <c r="O679" s="610">
        <v>1.0000000000000001E+50</v>
      </c>
      <c r="P679" s="610">
        <v>1.0000000000000001E+50</v>
      </c>
      <c r="Q679" s="610">
        <v>1.0000000000000001E+50</v>
      </c>
      <c r="R679" s="610">
        <v>1.0000000000000001E+50</v>
      </c>
      <c r="S679" s="610">
        <v>1.0000000000000001E+50</v>
      </c>
      <c r="T679" s="610">
        <v>1.0000000000000001E+50</v>
      </c>
      <c r="U679" s="610">
        <v>1.0000000000000001E+50</v>
      </c>
      <c r="V679" s="610">
        <v>4.0693354208004031</v>
      </c>
      <c r="W679" s="610">
        <v>1.0000000000000001E+50</v>
      </c>
      <c r="X679" s="610">
        <v>1.0000000000000001E+50</v>
      </c>
      <c r="Y679" s="610">
        <v>1.0000000000000001E+50</v>
      </c>
      <c r="Z679" s="610">
        <v>1.0000000000000001E+50</v>
      </c>
      <c r="AA679" s="626">
        <v>1.0000000000000001E+50</v>
      </c>
      <c r="AB679" s="610">
        <v>0.18838538797342222</v>
      </c>
      <c r="AC679" s="626">
        <v>3.1305741072227694E-2</v>
      </c>
      <c r="AD679" s="626">
        <v>8.9021369567871098E-4</v>
      </c>
      <c r="AE679" s="620">
        <v>3.1332604714594293E-2</v>
      </c>
      <c r="AF679" s="627">
        <v>0.31376175594540212</v>
      </c>
      <c r="AG679" s="601">
        <f>Decap_Selection!$E$23</f>
        <v>0.08</v>
      </c>
      <c r="AH679" s="602"/>
      <c r="AI679" s="602"/>
      <c r="AJ679" s="602"/>
    </row>
    <row r="680" spans="1:36" s="22" customFormat="1">
      <c r="A680" s="597">
        <f t="shared" si="10"/>
        <v>338774289.33638769</v>
      </c>
      <c r="B680" s="607">
        <v>21.285188622495752</v>
      </c>
      <c r="C680" s="606">
        <v>1.0000000000000001E+50</v>
      </c>
      <c r="D680" s="607">
        <v>1.4391817234240998</v>
      </c>
      <c r="E680" s="610">
        <v>1.0000000000000001E+50</v>
      </c>
      <c r="F680" s="611">
        <v>1.0000000000000001E+50</v>
      </c>
      <c r="G680" s="610">
        <v>1.0000000000000001E+50</v>
      </c>
      <c r="H680" s="610">
        <v>1.0000000000000001E+50</v>
      </c>
      <c r="I680" s="610">
        <v>1.4472085463546807</v>
      </c>
      <c r="J680" s="610">
        <v>1.0000000000000001E+50</v>
      </c>
      <c r="K680" s="610">
        <v>1.0000000000000001E+50</v>
      </c>
      <c r="L680" s="611">
        <v>1.4492356757068163</v>
      </c>
      <c r="M680" s="610">
        <v>1.0000000000000001E+50</v>
      </c>
      <c r="N680" s="611">
        <v>1.0000000000000001E+50</v>
      </c>
      <c r="O680" s="610">
        <v>1.0000000000000001E+50</v>
      </c>
      <c r="P680" s="610">
        <v>1.0000000000000001E+50</v>
      </c>
      <c r="Q680" s="610">
        <v>1.0000000000000001E+50</v>
      </c>
      <c r="R680" s="610">
        <v>1.0000000000000001E+50</v>
      </c>
      <c r="S680" s="610">
        <v>1.0000000000000001E+50</v>
      </c>
      <c r="T680" s="610">
        <v>1.0000000000000001E+50</v>
      </c>
      <c r="U680" s="610">
        <v>1.0000000000000001E+50</v>
      </c>
      <c r="V680" s="610">
        <v>4.1507178441525463</v>
      </c>
      <c r="W680" s="610">
        <v>1.0000000000000001E+50</v>
      </c>
      <c r="X680" s="610">
        <v>1.0000000000000001E+50</v>
      </c>
      <c r="Y680" s="610">
        <v>1.0000000000000001E+50</v>
      </c>
      <c r="Z680" s="610">
        <v>1.0000000000000001E+50</v>
      </c>
      <c r="AA680" s="626">
        <v>1.0000000000000001E+50</v>
      </c>
      <c r="AB680" s="610">
        <v>0.18469227237829663</v>
      </c>
      <c r="AC680" s="626">
        <v>3.1931697744001196E-2</v>
      </c>
      <c r="AD680" s="626">
        <v>8.9021369567871098E-4</v>
      </c>
      <c r="AE680" s="620">
        <v>3.1958035217045239E-2</v>
      </c>
      <c r="AF680" s="627">
        <v>0.29577450984913023</v>
      </c>
      <c r="AG680" s="601">
        <f>Decap_Selection!$E$23</f>
        <v>0.08</v>
      </c>
      <c r="AH680" s="602"/>
      <c r="AI680" s="602"/>
      <c r="AJ680" s="602"/>
    </row>
    <row r="681" spans="1:36" s="22" customFormat="1">
      <c r="A681" s="597">
        <f t="shared" si="10"/>
        <v>345549775.12311548</v>
      </c>
      <c r="B681" s="607">
        <v>21.710892394015257</v>
      </c>
      <c r="C681" s="606">
        <v>1.0000000000000001E+50</v>
      </c>
      <c r="D681" s="607">
        <v>1.468371775513829</v>
      </c>
      <c r="E681" s="610">
        <v>1.0000000000000001E+50</v>
      </c>
      <c r="F681" s="611">
        <v>1.0000000000000001E+50</v>
      </c>
      <c r="G681" s="610">
        <v>1.0000000000000001E+50</v>
      </c>
      <c r="H681" s="610">
        <v>1.0000000000000001E+50</v>
      </c>
      <c r="I681" s="610">
        <v>1.4762413175260254</v>
      </c>
      <c r="J681" s="610">
        <v>1.0000000000000001E+50</v>
      </c>
      <c r="K681" s="610">
        <v>1.0000000000000001E+50</v>
      </c>
      <c r="L681" s="611">
        <v>1.4782287058503207</v>
      </c>
      <c r="M681" s="610">
        <v>1.0000000000000001E+50</v>
      </c>
      <c r="N681" s="611">
        <v>1.0000000000000001E+50</v>
      </c>
      <c r="O681" s="610">
        <v>1.0000000000000001E+50</v>
      </c>
      <c r="P681" s="610">
        <v>1.0000000000000001E+50</v>
      </c>
      <c r="Q681" s="610">
        <v>1.0000000000000001E+50</v>
      </c>
      <c r="R681" s="610">
        <v>1.0000000000000001E+50</v>
      </c>
      <c r="S681" s="610">
        <v>1.0000000000000001E+50</v>
      </c>
      <c r="T681" s="610">
        <v>1.0000000000000001E+50</v>
      </c>
      <c r="U681" s="610">
        <v>1.0000000000000001E+50</v>
      </c>
      <c r="V681" s="610">
        <v>4.2337279999883428</v>
      </c>
      <c r="W681" s="610">
        <v>1.0000000000000001E+50</v>
      </c>
      <c r="X681" s="610">
        <v>1.0000000000000001E+50</v>
      </c>
      <c r="Y681" s="610">
        <v>1.0000000000000001E+50</v>
      </c>
      <c r="Z681" s="610">
        <v>1.0000000000000001E+50</v>
      </c>
      <c r="AA681" s="626">
        <v>1.0000000000000001E+50</v>
      </c>
      <c r="AB681" s="610">
        <v>0.18107158512239546</v>
      </c>
      <c r="AC681" s="626">
        <v>3.2570176649431098E-2</v>
      </c>
      <c r="AD681" s="626">
        <v>8.9021369567871098E-4</v>
      </c>
      <c r="AE681" s="620">
        <v>3.2595998237433983E-2</v>
      </c>
      <c r="AF681" s="627">
        <v>0.27932326781601574</v>
      </c>
      <c r="AG681" s="601">
        <f>Decap_Selection!$E$23</f>
        <v>0.08</v>
      </c>
      <c r="AH681" s="602"/>
      <c r="AI681" s="602"/>
      <c r="AJ681" s="602"/>
    </row>
    <row r="682" spans="1:36" s="22" customFormat="1">
      <c r="A682" s="597">
        <f t="shared" si="10"/>
        <v>352460770.62557781</v>
      </c>
      <c r="B682" s="607">
        <v>22.145110240983399</v>
      </c>
      <c r="C682" s="606">
        <v>1.0000000000000001E+50</v>
      </c>
      <c r="D682" s="607">
        <v>1.4981376686265027</v>
      </c>
      <c r="E682" s="610">
        <v>1.0000000000000001E+50</v>
      </c>
      <c r="F682" s="611">
        <v>1.0000000000000001E+50</v>
      </c>
      <c r="G682" s="610">
        <v>1.0000000000000001E+50</v>
      </c>
      <c r="H682" s="610">
        <v>1.0000000000000001E+50</v>
      </c>
      <c r="I682" s="610">
        <v>1.5058530073863476</v>
      </c>
      <c r="J682" s="610">
        <v>1.0000000000000001E+50</v>
      </c>
      <c r="K682" s="610">
        <v>1.0000000000000001E+50</v>
      </c>
      <c r="L682" s="611">
        <v>1.5078014335368466</v>
      </c>
      <c r="M682" s="610">
        <v>1.0000000000000001E+50</v>
      </c>
      <c r="N682" s="611">
        <v>1.0000000000000001E+50</v>
      </c>
      <c r="O682" s="610">
        <v>1.0000000000000001E+50</v>
      </c>
      <c r="P682" s="610">
        <v>1.0000000000000001E+50</v>
      </c>
      <c r="Q682" s="610">
        <v>1.0000000000000001E+50</v>
      </c>
      <c r="R682" s="610">
        <v>1.0000000000000001E+50</v>
      </c>
      <c r="S682" s="610">
        <v>1.0000000000000001E+50</v>
      </c>
      <c r="T682" s="610">
        <v>1.0000000000000001E+50</v>
      </c>
      <c r="U682" s="610">
        <v>1.0000000000000001E+50</v>
      </c>
      <c r="V682" s="610">
        <v>4.3183984413103245</v>
      </c>
      <c r="W682" s="610">
        <v>1.0000000000000001E+50</v>
      </c>
      <c r="X682" s="610">
        <v>1.0000000000000001E+50</v>
      </c>
      <c r="Y682" s="610">
        <v>1.0000000000000001E+50</v>
      </c>
      <c r="Z682" s="610">
        <v>1.0000000000000001E+50</v>
      </c>
      <c r="AA682" s="626">
        <v>1.0000000000000001E+50</v>
      </c>
      <c r="AB682" s="610">
        <v>0.17752190632818693</v>
      </c>
      <c r="AC682" s="626">
        <v>3.3221428172445305E-2</v>
      </c>
      <c r="AD682" s="626">
        <v>8.9021369567871098E-4</v>
      </c>
      <c r="AE682" s="620">
        <v>3.3246743959921783E-2</v>
      </c>
      <c r="AF682" s="627">
        <v>0.26420533127902113</v>
      </c>
      <c r="AG682" s="601">
        <f>Decap_Selection!$E$23</f>
        <v>0.08</v>
      </c>
      <c r="AH682" s="602"/>
      <c r="AI682" s="602"/>
      <c r="AJ682" s="602"/>
    </row>
    <row r="683" spans="1:36" s="22" customFormat="1">
      <c r="A683" s="597">
        <f t="shared" si="10"/>
        <v>359509986.03808939</v>
      </c>
      <c r="B683" s="607">
        <v>22.588012444908792</v>
      </c>
      <c r="C683" s="606">
        <v>1.0000000000000001E+50</v>
      </c>
      <c r="D683" s="607">
        <v>1.5284910751381942</v>
      </c>
      <c r="E683" s="610">
        <v>1.0000000000000001E+50</v>
      </c>
      <c r="F683" s="611">
        <v>1.0000000000000001E+50</v>
      </c>
      <c r="G683" s="610">
        <v>1.0000000000000001E+50</v>
      </c>
      <c r="H683" s="610">
        <v>1.0000000000000001E+50</v>
      </c>
      <c r="I683" s="610">
        <v>1.5360552283326627</v>
      </c>
      <c r="J683" s="610">
        <v>1.0000000000000001E+50</v>
      </c>
      <c r="K683" s="610">
        <v>1.0000000000000001E+50</v>
      </c>
      <c r="L683" s="611">
        <v>1.5379654559138538</v>
      </c>
      <c r="M683" s="610">
        <v>1.0000000000000001E+50</v>
      </c>
      <c r="N683" s="611">
        <v>1.0000000000000001E+50</v>
      </c>
      <c r="O683" s="610">
        <v>1.0000000000000001E+50</v>
      </c>
      <c r="P683" s="610">
        <v>1.0000000000000001E+50</v>
      </c>
      <c r="Q683" s="610">
        <v>1.0000000000000001E+50</v>
      </c>
      <c r="R683" s="610">
        <v>1.0000000000000001E+50</v>
      </c>
      <c r="S683" s="610">
        <v>1.0000000000000001E+50</v>
      </c>
      <c r="T683" s="610">
        <v>1.0000000000000001E+50</v>
      </c>
      <c r="U683" s="610">
        <v>1.0000000000000001E+50</v>
      </c>
      <c r="V683" s="610">
        <v>4.4047623722133586</v>
      </c>
      <c r="W683" s="610">
        <v>1.0000000000000001E+50</v>
      </c>
      <c r="X683" s="610">
        <v>1.0000000000000001E+50</v>
      </c>
      <c r="Y683" s="610">
        <v>1.0000000000000001E+50</v>
      </c>
      <c r="Z683" s="610">
        <v>1.0000000000000001E+50</v>
      </c>
      <c r="AA683" s="626">
        <v>1.0000000000000001E+50</v>
      </c>
      <c r="AB683" s="610">
        <v>0.174041843964584</v>
      </c>
      <c r="AC683" s="626">
        <v>3.3885707705838861E-2</v>
      </c>
      <c r="AD683" s="626">
        <v>8.9021369567871098E-4</v>
      </c>
      <c r="AE683" s="620">
        <v>3.3910527581345586E-2</v>
      </c>
      <c r="AF683" s="627">
        <v>0.25025188940226889</v>
      </c>
      <c r="AG683" s="601">
        <f>Decap_Selection!$E$23</f>
        <v>0.08</v>
      </c>
      <c r="AH683" s="602"/>
      <c r="AI683" s="602"/>
      <c r="AJ683" s="602"/>
    </row>
    <row r="684" spans="1:36" s="22" customFormat="1">
      <c r="A684" s="597">
        <f t="shared" si="10"/>
        <v>366700185.75885117</v>
      </c>
      <c r="B684" s="607">
        <v>23.039772692930217</v>
      </c>
      <c r="C684" s="606">
        <v>1.0000000000000001E+50</v>
      </c>
      <c r="D684" s="607">
        <v>1.5594438978532046</v>
      </c>
      <c r="E684" s="610">
        <v>1.0000000000000001E+50</v>
      </c>
      <c r="F684" s="611">
        <v>1.0000000000000001E+50</v>
      </c>
      <c r="G684" s="610">
        <v>1.0000000000000001E+50</v>
      </c>
      <c r="H684" s="610">
        <v>1.0000000000000001E+50</v>
      </c>
      <c r="I684" s="610">
        <v>1.5668598243445653</v>
      </c>
      <c r="J684" s="610">
        <v>1.0000000000000001E+50</v>
      </c>
      <c r="K684" s="610">
        <v>1.0000000000000001E+50</v>
      </c>
      <c r="L684" s="611">
        <v>1.5687326020091104</v>
      </c>
      <c r="M684" s="610">
        <v>1.0000000000000001E+50</v>
      </c>
      <c r="N684" s="611">
        <v>1.0000000000000001E+50</v>
      </c>
      <c r="O684" s="610">
        <v>1.0000000000000001E+50</v>
      </c>
      <c r="P684" s="610">
        <v>1.0000000000000001E+50</v>
      </c>
      <c r="Q684" s="610">
        <v>1.0000000000000001E+50</v>
      </c>
      <c r="R684" s="610">
        <v>1.0000000000000001E+50</v>
      </c>
      <c r="S684" s="610">
        <v>1.0000000000000001E+50</v>
      </c>
      <c r="T684" s="610">
        <v>1.0000000000000001E+50</v>
      </c>
      <c r="U684" s="610">
        <v>1.0000000000000001E+50</v>
      </c>
      <c r="V684" s="610">
        <v>4.4928536609058627</v>
      </c>
      <c r="W684" s="610">
        <v>1.0000000000000001E+50</v>
      </c>
      <c r="X684" s="610">
        <v>1.0000000000000001E+50</v>
      </c>
      <c r="Y684" s="610">
        <v>1.0000000000000001E+50</v>
      </c>
      <c r="Z684" s="610">
        <v>1.0000000000000001E+50</v>
      </c>
      <c r="AA684" s="626">
        <v>1.0000000000000001E+50</v>
      </c>
      <c r="AB684" s="610">
        <v>0.17063003330104923</v>
      </c>
      <c r="AC684" s="626">
        <v>3.4563275751428126E-2</v>
      </c>
      <c r="AD684" s="626">
        <v>8.9021369567871098E-4</v>
      </c>
      <c r="AE684" s="620">
        <v>3.4587609411303816E-2</v>
      </c>
      <c r="AF684" s="627">
        <v>0.23732121685503518</v>
      </c>
      <c r="AG684" s="601">
        <f>Decap_Selection!$E$23</f>
        <v>0.08</v>
      </c>
      <c r="AH684" s="602"/>
      <c r="AI684" s="602"/>
      <c r="AJ684" s="602"/>
    </row>
    <row r="685" spans="1:36" s="22" customFormat="1">
      <c r="A685" s="597">
        <f t="shared" si="10"/>
        <v>374034189.47402823</v>
      </c>
      <c r="B685" s="607">
        <v>23.500568145929275</v>
      </c>
      <c r="C685" s="606">
        <v>1.0000000000000001E+50</v>
      </c>
      <c r="D685" s="607">
        <v>1.5910082746699938</v>
      </c>
      <c r="E685" s="610">
        <v>1.0000000000000001E+50</v>
      </c>
      <c r="F685" s="611">
        <v>1.0000000000000001E+50</v>
      </c>
      <c r="G685" s="610">
        <v>1.0000000000000001E+50</v>
      </c>
      <c r="H685" s="610">
        <v>1.0000000000000001E+50</v>
      </c>
      <c r="I685" s="610">
        <v>1.5982788756288244</v>
      </c>
      <c r="J685" s="610">
        <v>1.0000000000000001E+50</v>
      </c>
      <c r="K685" s="610">
        <v>1.0000000000000001E+50</v>
      </c>
      <c r="L685" s="611">
        <v>1.6001149373695249</v>
      </c>
      <c r="M685" s="610">
        <v>1.0000000000000001E+50</v>
      </c>
      <c r="N685" s="611">
        <v>1.0000000000000001E+50</v>
      </c>
      <c r="O685" s="610">
        <v>1.0000000000000001E+50</v>
      </c>
      <c r="P685" s="610">
        <v>1.0000000000000001E+50</v>
      </c>
      <c r="Q685" s="610">
        <v>1.0000000000000001E+50</v>
      </c>
      <c r="R685" s="610">
        <v>1.0000000000000001E+50</v>
      </c>
      <c r="S685" s="610">
        <v>1.0000000000000001E+50</v>
      </c>
      <c r="T685" s="610">
        <v>1.0000000000000001E+50</v>
      </c>
      <c r="U685" s="610">
        <v>1.0000000000000001E+50</v>
      </c>
      <c r="V685" s="610">
        <v>4.5827068529914472</v>
      </c>
      <c r="W685" s="610">
        <v>1.0000000000000001E+50</v>
      </c>
      <c r="X685" s="610">
        <v>1.0000000000000001E+50</v>
      </c>
      <c r="Y685" s="610">
        <v>1.0000000000000001E+50</v>
      </c>
      <c r="Z685" s="610">
        <v>1.0000000000000001E+50</v>
      </c>
      <c r="AA685" s="626">
        <v>1.0000000000000001E+50</v>
      </c>
      <c r="AB685" s="610">
        <v>0.1672851363724055</v>
      </c>
      <c r="AC685" s="626">
        <v>3.5254398022208491E-2</v>
      </c>
      <c r="AD685" s="626">
        <v>8.9021369567871098E-4</v>
      </c>
      <c r="AE685" s="620">
        <v>3.527825497424654E-2</v>
      </c>
      <c r="AF685" s="627">
        <v>0.22529344584146013</v>
      </c>
      <c r="AG685" s="601">
        <f>Decap_Selection!$E$23</f>
        <v>0.08</v>
      </c>
      <c r="AH685" s="602"/>
      <c r="AI685" s="602"/>
      <c r="AJ685" s="602"/>
    </row>
    <row r="686" spans="1:36" s="22" customFormat="1">
      <c r="A686" s="597">
        <f t="shared" si="10"/>
        <v>381514873.2635088</v>
      </c>
      <c r="B686" s="607">
        <v>23.970579508005162</v>
      </c>
      <c r="C686" s="606">
        <v>1.0000000000000001E+50</v>
      </c>
      <c r="D686" s="607">
        <v>1.6231965833394071</v>
      </c>
      <c r="E686" s="610">
        <v>1.0000000000000001E+50</v>
      </c>
      <c r="F686" s="611">
        <v>1.0000000000000001E+50</v>
      </c>
      <c r="G686" s="610">
        <v>1.0000000000000001E+50</v>
      </c>
      <c r="H686" s="610">
        <v>1.0000000000000001E+50</v>
      </c>
      <c r="I686" s="610">
        <v>1.6303247033566204</v>
      </c>
      <c r="J686" s="610">
        <v>1.0000000000000001E+50</v>
      </c>
      <c r="K686" s="610">
        <v>1.0000000000000001E+50</v>
      </c>
      <c r="L686" s="611">
        <v>1.6321247687927314</v>
      </c>
      <c r="M686" s="610">
        <v>1.0000000000000001E+50</v>
      </c>
      <c r="N686" s="611">
        <v>1.0000000000000001E+50</v>
      </c>
      <c r="O686" s="610">
        <v>1.0000000000000001E+50</v>
      </c>
      <c r="P686" s="610">
        <v>1.0000000000000001E+50</v>
      </c>
      <c r="Q686" s="610">
        <v>1.0000000000000001E+50</v>
      </c>
      <c r="R686" s="610">
        <v>1.0000000000000001E+50</v>
      </c>
      <c r="S686" s="610">
        <v>1.0000000000000001E+50</v>
      </c>
      <c r="T686" s="610">
        <v>1.0000000000000001E+50</v>
      </c>
      <c r="U686" s="610">
        <v>1.0000000000000001E+50</v>
      </c>
      <c r="V686" s="610">
        <v>4.6743571850162224</v>
      </c>
      <c r="W686" s="610">
        <v>1.0000000000000001E+50</v>
      </c>
      <c r="X686" s="610">
        <v>1.0000000000000001E+50</v>
      </c>
      <c r="Y686" s="610">
        <v>1.0000000000000001E+50</v>
      </c>
      <c r="Z686" s="610">
        <v>1.0000000000000001E+50</v>
      </c>
      <c r="AA686" s="626">
        <v>1.0000000000000001E+50</v>
      </c>
      <c r="AB686" s="610">
        <v>0.16400584145414326</v>
      </c>
      <c r="AC686" s="626">
        <v>3.5959345546555672E-2</v>
      </c>
      <c r="AD686" s="626">
        <v>8.9021369567871098E-4</v>
      </c>
      <c r="AE686" s="620">
        <v>3.5982735113610331E-2</v>
      </c>
      <c r="AF686" s="627">
        <v>0.21406650327055599</v>
      </c>
      <c r="AG686" s="601">
        <f>Decap_Selection!$E$23</f>
        <v>0.08</v>
      </c>
      <c r="AH686" s="602"/>
      <c r="AI686" s="602"/>
      <c r="AJ686" s="602"/>
    </row>
    <row r="687" spans="1:36" s="22" customFormat="1">
      <c r="A687" s="597">
        <f t="shared" si="10"/>
        <v>389145170.72877896</v>
      </c>
      <c r="B687" s="607">
        <v>24.449991097339083</v>
      </c>
      <c r="C687" s="606">
        <v>1.0000000000000001E+50</v>
      </c>
      <c r="D687" s="607">
        <v>1.6560214463170813</v>
      </c>
      <c r="E687" s="610">
        <v>1.0000000000000001E+50</v>
      </c>
      <c r="F687" s="611">
        <v>1.0000000000000001E+50</v>
      </c>
      <c r="G687" s="610">
        <v>1.0000000000000001E+50</v>
      </c>
      <c r="H687" s="610">
        <v>1.0000000000000001E+50</v>
      </c>
      <c r="I687" s="610">
        <v>1.6630098744952901</v>
      </c>
      <c r="J687" s="610">
        <v>1.0000000000000001E+50</v>
      </c>
      <c r="K687" s="610">
        <v>1.0000000000000001E+50</v>
      </c>
      <c r="L687" s="611">
        <v>1.6647746491532827</v>
      </c>
      <c r="M687" s="610">
        <v>1.0000000000000001E+50</v>
      </c>
      <c r="N687" s="611">
        <v>1.0000000000000001E+50</v>
      </c>
      <c r="O687" s="610">
        <v>1.0000000000000001E+50</v>
      </c>
      <c r="P687" s="610">
        <v>1.0000000000000001E+50</v>
      </c>
      <c r="Q687" s="610">
        <v>1.0000000000000001E+50</v>
      </c>
      <c r="R687" s="610">
        <v>1.0000000000000001E+50</v>
      </c>
      <c r="S687" s="610">
        <v>1.0000000000000001E+50</v>
      </c>
      <c r="T687" s="610">
        <v>1.0000000000000001E+50</v>
      </c>
      <c r="U687" s="610">
        <v>1.0000000000000001E+50</v>
      </c>
      <c r="V687" s="610">
        <v>4.767840598287048</v>
      </c>
      <c r="W687" s="610">
        <v>1.0000000000000001E+50</v>
      </c>
      <c r="X687" s="610">
        <v>1.0000000000000001E+50</v>
      </c>
      <c r="Y687" s="610">
        <v>1.0000000000000001E+50</v>
      </c>
      <c r="Z687" s="610">
        <v>1.0000000000000001E+50</v>
      </c>
      <c r="AA687" s="626">
        <v>1.0000000000000001E+50</v>
      </c>
      <c r="AB687" s="610">
        <v>0.16079086254801786</v>
      </c>
      <c r="AC687" s="626">
        <v>3.6678394774511479E-2</v>
      </c>
      <c r="AD687" s="626">
        <v>8.9021369567871098E-4</v>
      </c>
      <c r="AE687" s="620">
        <v>3.6701326098038528E-2</v>
      </c>
      <c r="AF687" s="627">
        <v>0.20355292107000222</v>
      </c>
      <c r="AG687" s="601">
        <f>Decap_Selection!$E$23</f>
        <v>0.08</v>
      </c>
      <c r="AH687" s="602"/>
      <c r="AI687" s="602"/>
      <c r="AJ687" s="602"/>
    </row>
    <row r="688" spans="1:36" s="22" customFormat="1">
      <c r="A688" s="597">
        <f t="shared" si="10"/>
        <v>396928074.14335454</v>
      </c>
      <c r="B688" s="607">
        <v>24.938990918475898</v>
      </c>
      <c r="C688" s="606">
        <v>1.0000000000000001E+50</v>
      </c>
      <c r="D688" s="607">
        <v>1.6894957357118994</v>
      </c>
      <c r="E688" s="610">
        <v>1.0000000000000001E+50</v>
      </c>
      <c r="F688" s="611">
        <v>1.0000000000000001E+50</v>
      </c>
      <c r="G688" s="610">
        <v>1.0000000000000001E+50</v>
      </c>
      <c r="H688" s="610">
        <v>1.0000000000000001E+50</v>
      </c>
      <c r="I688" s="610">
        <v>1.6963472067364627</v>
      </c>
      <c r="J688" s="610">
        <v>1.0000000000000001E+50</v>
      </c>
      <c r="K688" s="610">
        <v>1.0000000000000001E+50</v>
      </c>
      <c r="L688" s="611">
        <v>1.6980773823253463</v>
      </c>
      <c r="M688" s="610">
        <v>1.0000000000000001E+50</v>
      </c>
      <c r="N688" s="611">
        <v>1.0000000000000001E+50</v>
      </c>
      <c r="O688" s="610">
        <v>1.0000000000000001E+50</v>
      </c>
      <c r="P688" s="610">
        <v>1.0000000000000001E+50</v>
      </c>
      <c r="Q688" s="610">
        <v>1.0000000000000001E+50</v>
      </c>
      <c r="R688" s="610">
        <v>1.0000000000000001E+50</v>
      </c>
      <c r="S688" s="610">
        <v>1.0000000000000001E+50</v>
      </c>
      <c r="T688" s="610">
        <v>1.0000000000000001E+50</v>
      </c>
      <c r="U688" s="610">
        <v>1.0000000000000001E+50</v>
      </c>
      <c r="V688" s="610">
        <v>4.8631937529661613</v>
      </c>
      <c r="W688" s="610">
        <v>1.0000000000000001E+50</v>
      </c>
      <c r="X688" s="610">
        <v>1.0000000000000001E+50</v>
      </c>
      <c r="Y688" s="610">
        <v>1.0000000000000001E+50</v>
      </c>
      <c r="Z688" s="610">
        <v>1.0000000000000001E+50</v>
      </c>
      <c r="AA688" s="626">
        <v>1.0000000000000001E+50</v>
      </c>
      <c r="AB688" s="610">
        <v>0.15763893887773542</v>
      </c>
      <c r="AC688" s="626">
        <v>3.7411827686195741E-2</v>
      </c>
      <c r="AD688" s="626">
        <v>8.9021369567871098E-4</v>
      </c>
      <c r="AE688" s="620">
        <v>3.7434309729728617E-2</v>
      </c>
      <c r="AF688" s="627">
        <v>0.19367730836267358</v>
      </c>
      <c r="AG688" s="601">
        <f>Decap_Selection!$E$23</f>
        <v>0.08</v>
      </c>
      <c r="AH688" s="602"/>
      <c r="AI688" s="602"/>
      <c r="AJ688" s="602"/>
    </row>
    <row r="689" spans="1:36" s="22" customFormat="1">
      <c r="A689" s="597">
        <f t="shared" si="10"/>
        <v>404866635.62622166</v>
      </c>
      <c r="B689" s="607">
        <v>25.437770736051316</v>
      </c>
      <c r="C689" s="606">
        <v>1.0000000000000001E+50</v>
      </c>
      <c r="D689" s="607">
        <v>1.7236325783324447</v>
      </c>
      <c r="E689" s="610">
        <v>1.0000000000000001E+50</v>
      </c>
      <c r="F689" s="611">
        <v>1.0000000000000001E+50</v>
      </c>
      <c r="G689" s="610">
        <v>1.0000000000000001E+50</v>
      </c>
      <c r="H689" s="610">
        <v>1.0000000000000001E+50</v>
      </c>
      <c r="I689" s="610">
        <v>1.7303497735225233</v>
      </c>
      <c r="J689" s="610">
        <v>1.0000000000000001E+50</v>
      </c>
      <c r="K689" s="610">
        <v>1.0000000000000001E+50</v>
      </c>
      <c r="L689" s="611">
        <v>1.7320460282038264</v>
      </c>
      <c r="M689" s="610">
        <v>1.0000000000000001E+50</v>
      </c>
      <c r="N689" s="611">
        <v>1.0000000000000001E+50</v>
      </c>
      <c r="O689" s="610">
        <v>1.0000000000000001E+50</v>
      </c>
      <c r="P689" s="610">
        <v>1.0000000000000001E+50</v>
      </c>
      <c r="Q689" s="610">
        <v>1.0000000000000001E+50</v>
      </c>
      <c r="R689" s="610">
        <v>1.0000000000000001E+50</v>
      </c>
      <c r="S689" s="610">
        <v>1.0000000000000001E+50</v>
      </c>
      <c r="T689" s="610">
        <v>1.0000000000000001E+50</v>
      </c>
      <c r="U689" s="610">
        <v>1.0000000000000001E+50</v>
      </c>
      <c r="V689" s="610">
        <v>4.9604540424477168</v>
      </c>
      <c r="W689" s="610">
        <v>1.0000000000000001E+50</v>
      </c>
      <c r="X689" s="610">
        <v>1.0000000000000001E+50</v>
      </c>
      <c r="Y689" s="610">
        <v>1.0000000000000001E+50</v>
      </c>
      <c r="Z689" s="610">
        <v>1.0000000000000001E+50</v>
      </c>
      <c r="AA689" s="626">
        <v>1.0000000000000001E+50</v>
      </c>
      <c r="AB689" s="610">
        <v>0.15454883439453035</v>
      </c>
      <c r="AC689" s="626">
        <v>3.8159931902386757E-2</v>
      </c>
      <c r="AD689" s="626">
        <v>8.9021369567871098E-4</v>
      </c>
      <c r="AE689" s="620">
        <v>3.8181973454949225E-2</v>
      </c>
      <c r="AF689" s="627">
        <v>0.18437433068571418</v>
      </c>
      <c r="AG689" s="601">
        <f>Decap_Selection!$E$23</f>
        <v>0.08</v>
      </c>
      <c r="AH689" s="602"/>
      <c r="AI689" s="602"/>
      <c r="AJ689" s="602"/>
    </row>
    <row r="690" spans="1:36" s="22" customFormat="1">
      <c r="A690" s="597">
        <f t="shared" si="10"/>
        <v>412963968.33874607</v>
      </c>
      <c r="B690" s="607">
        <v>25.946526149993819</v>
      </c>
      <c r="C690" s="606">
        <v>1.0000000000000001E+50</v>
      </c>
      <c r="D690" s="607">
        <v>1.7584453608334258</v>
      </c>
      <c r="E690" s="610">
        <v>1.0000000000000001E+50</v>
      </c>
      <c r="F690" s="611">
        <v>1.0000000000000001E+50</v>
      </c>
      <c r="G690" s="610">
        <v>1.0000000000000001E+50</v>
      </c>
      <c r="H690" s="610">
        <v>1.0000000000000001E+50</v>
      </c>
      <c r="I690" s="610">
        <v>1.7650309091733791</v>
      </c>
      <c r="J690" s="610">
        <v>1.0000000000000001E+50</v>
      </c>
      <c r="K690" s="610">
        <v>1.0000000000000001E+50</v>
      </c>
      <c r="L690" s="611">
        <v>1.766693907825891</v>
      </c>
      <c r="M690" s="610">
        <v>1.0000000000000001E+50</v>
      </c>
      <c r="N690" s="611">
        <v>1.0000000000000001E+50</v>
      </c>
      <c r="O690" s="610">
        <v>1.0000000000000001E+50</v>
      </c>
      <c r="P690" s="610">
        <v>1.0000000000000001E+50</v>
      </c>
      <c r="Q690" s="610">
        <v>1.0000000000000001E+50</v>
      </c>
      <c r="R690" s="610">
        <v>1.0000000000000001E+50</v>
      </c>
      <c r="S690" s="610">
        <v>1.0000000000000001E+50</v>
      </c>
      <c r="T690" s="610">
        <v>1.0000000000000001E+50</v>
      </c>
      <c r="U690" s="610">
        <v>1.0000000000000001E+50</v>
      </c>
      <c r="V690" s="610">
        <v>5.0596596080218594</v>
      </c>
      <c r="W690" s="610">
        <v>1.0000000000000001E+50</v>
      </c>
      <c r="X690" s="610">
        <v>1.0000000000000001E+50</v>
      </c>
      <c r="Y690" s="610">
        <v>1.0000000000000001E+50</v>
      </c>
      <c r="Z690" s="610">
        <v>1.0000000000000001E+50</v>
      </c>
      <c r="AA690" s="626">
        <v>1.0000000000000001E+50</v>
      </c>
      <c r="AB690" s="610">
        <v>0.1515193372924391</v>
      </c>
      <c r="AC690" s="626">
        <v>3.8923000797313985E-2</v>
      </c>
      <c r="AD690" s="626">
        <v>8.9021369567871098E-4</v>
      </c>
      <c r="AE690" s="620">
        <v>3.8944610476770176E-2</v>
      </c>
      <c r="AF690" s="627">
        <v>0.17558708147258822</v>
      </c>
      <c r="AG690" s="601">
        <f>Decap_Selection!$E$23</f>
        <v>0.08</v>
      </c>
      <c r="AH690" s="602"/>
      <c r="AI690" s="602"/>
      <c r="AJ690" s="602"/>
    </row>
    <row r="691" spans="1:36" s="22" customFormat="1">
      <c r="A691" s="597">
        <f t="shared" si="10"/>
        <v>421223247.70552099</v>
      </c>
      <c r="B691" s="607">
        <v>26.465456672230442</v>
      </c>
      <c r="C691" s="606">
        <v>1.0000000000000001E+50</v>
      </c>
      <c r="D691" s="607">
        <v>1.7939477349640791</v>
      </c>
      <c r="E691" s="610">
        <v>1.0000000000000001E+50</v>
      </c>
      <c r="F691" s="611">
        <v>1.0000000000000001E+50</v>
      </c>
      <c r="G691" s="610">
        <v>1.0000000000000001E+50</v>
      </c>
      <c r="H691" s="610">
        <v>1.0000000000000001E+50</v>
      </c>
      <c r="I691" s="610">
        <v>1.8004042141155328</v>
      </c>
      <c r="J691" s="610">
        <v>1.0000000000000001E+50</v>
      </c>
      <c r="K691" s="610">
        <v>1.0000000000000001E+50</v>
      </c>
      <c r="L691" s="611">
        <v>1.8020346085949079</v>
      </c>
      <c r="M691" s="610">
        <v>1.0000000000000001E+50</v>
      </c>
      <c r="N691" s="611">
        <v>1.0000000000000001E+50</v>
      </c>
      <c r="O691" s="610">
        <v>1.0000000000000001E+50</v>
      </c>
      <c r="P691" s="610">
        <v>1.0000000000000001E+50</v>
      </c>
      <c r="Q691" s="610">
        <v>1.0000000000000001E+50</v>
      </c>
      <c r="R691" s="610">
        <v>1.0000000000000001E+50</v>
      </c>
      <c r="S691" s="610">
        <v>1.0000000000000001E+50</v>
      </c>
      <c r="T691" s="610">
        <v>1.0000000000000001E+50</v>
      </c>
      <c r="U691" s="610">
        <v>1.0000000000000001E+50</v>
      </c>
      <c r="V691" s="610">
        <v>5.1608493538320968</v>
      </c>
      <c r="W691" s="610">
        <v>1.0000000000000001E+50</v>
      </c>
      <c r="X691" s="610">
        <v>1.0000000000000001E+50</v>
      </c>
      <c r="Y691" s="610">
        <v>1.0000000000000001E+50</v>
      </c>
      <c r="Z691" s="610">
        <v>1.0000000000000001E+50</v>
      </c>
      <c r="AA691" s="626">
        <v>1.0000000000000001E+50</v>
      </c>
      <c r="AB691" s="610">
        <v>0.14854925953308115</v>
      </c>
      <c r="AC691" s="626">
        <v>3.9701333613706723E-2</v>
      </c>
      <c r="AD691" s="626">
        <v>8.9021369567871098E-4</v>
      </c>
      <c r="AE691" s="620">
        <v>3.9722519870049683E-2</v>
      </c>
      <c r="AF691" s="627">
        <v>0.16726575977754823</v>
      </c>
      <c r="AG691" s="601">
        <f>Decap_Selection!$E$23</f>
        <v>0.08</v>
      </c>
      <c r="AH691" s="602"/>
      <c r="AI691" s="602"/>
      <c r="AJ691" s="602"/>
    </row>
    <row r="692" spans="1:36" s="22" customFormat="1">
      <c r="A692" s="597">
        <f t="shared" si="10"/>
        <v>429647712.65963143</v>
      </c>
      <c r="B692" s="607">
        <v>26.994765804926754</v>
      </c>
      <c r="C692" s="606">
        <v>1.0000000000000001E+50</v>
      </c>
      <c r="D692" s="607">
        <v>1.8301536229206135</v>
      </c>
      <c r="E692" s="610">
        <v>1.0000000000000001E+50</v>
      </c>
      <c r="F692" s="611">
        <v>1.0000000000000001E+50</v>
      </c>
      <c r="G692" s="610">
        <v>1.0000000000000001E+50</v>
      </c>
      <c r="H692" s="610">
        <v>1.0000000000000001E+50</v>
      </c>
      <c r="I692" s="610">
        <v>1.8364835602155154</v>
      </c>
      <c r="J692" s="610">
        <v>1.0000000000000001E+50</v>
      </c>
      <c r="K692" s="610">
        <v>1.0000000000000001E+50</v>
      </c>
      <c r="L692" s="611">
        <v>1.8380819896088361</v>
      </c>
      <c r="M692" s="610">
        <v>1.0000000000000001E+50</v>
      </c>
      <c r="N692" s="611">
        <v>1.0000000000000001E+50</v>
      </c>
      <c r="O692" s="610">
        <v>1.0000000000000001E+50</v>
      </c>
      <c r="P692" s="610">
        <v>1.0000000000000001E+50</v>
      </c>
      <c r="Q692" s="610">
        <v>1.0000000000000001E+50</v>
      </c>
      <c r="R692" s="610">
        <v>1.0000000000000001E+50</v>
      </c>
      <c r="S692" s="610">
        <v>1.0000000000000001E+50</v>
      </c>
      <c r="T692" s="610">
        <v>1.0000000000000001E+50</v>
      </c>
      <c r="U692" s="610">
        <v>1.0000000000000001E+50</v>
      </c>
      <c r="V692" s="610">
        <v>5.2640629621318196</v>
      </c>
      <c r="W692" s="610">
        <v>1.0000000000000001E+50</v>
      </c>
      <c r="X692" s="610">
        <v>1.0000000000000001E+50</v>
      </c>
      <c r="Y692" s="610">
        <v>1.0000000000000001E+50</v>
      </c>
      <c r="Z692" s="610">
        <v>1.0000000000000001E+50</v>
      </c>
      <c r="AA692" s="626">
        <v>1.0000000000000001E+50</v>
      </c>
      <c r="AB692" s="610">
        <v>0.14563743637976062</v>
      </c>
      <c r="AC692" s="626">
        <v>4.0495235580144437E-2</v>
      </c>
      <c r="AD692" s="626">
        <v>8.9021369567871098E-4</v>
      </c>
      <c r="AE692" s="620">
        <v>4.0516006698724009E-2</v>
      </c>
      <c r="AF692" s="627">
        <v>0.15936658912320933</v>
      </c>
      <c r="AG692" s="601">
        <f>Decap_Selection!$E$23</f>
        <v>0.08</v>
      </c>
      <c r="AH692" s="602"/>
      <c r="AI692" s="602"/>
      <c r="AJ692" s="602"/>
    </row>
    <row r="693" spans="1:36" s="22" customFormat="1">
      <c r="A693" s="597">
        <f t="shared" si="10"/>
        <v>438240666.91282409</v>
      </c>
      <c r="B693" s="607">
        <v>27.53466112029167</v>
      </c>
      <c r="C693" s="606">
        <v>1.0000000000000001E+50</v>
      </c>
      <c r="D693" s="607">
        <v>1.867077222804771</v>
      </c>
      <c r="E693" s="610">
        <v>1.0000000000000001E+50</v>
      </c>
      <c r="F693" s="611">
        <v>1.0000000000000001E+50</v>
      </c>
      <c r="G693" s="610">
        <v>1.0000000000000001E+50</v>
      </c>
      <c r="H693" s="610">
        <v>1.0000000000000001E+50</v>
      </c>
      <c r="I693" s="610">
        <v>1.8732830962197715</v>
      </c>
      <c r="J693" s="610">
        <v>1.0000000000000001E+50</v>
      </c>
      <c r="K693" s="610">
        <v>1.0000000000000001E+50</v>
      </c>
      <c r="L693" s="611">
        <v>1.8748501870951635</v>
      </c>
      <c r="M693" s="610">
        <v>1.0000000000000001E+50</v>
      </c>
      <c r="N693" s="611">
        <v>1.0000000000000001E+50</v>
      </c>
      <c r="O693" s="610">
        <v>1.0000000000000001E+50</v>
      </c>
      <c r="P693" s="610">
        <v>1.0000000000000001E+50</v>
      </c>
      <c r="Q693" s="610">
        <v>1.0000000000000001E+50</v>
      </c>
      <c r="R693" s="610">
        <v>1.0000000000000001E+50</v>
      </c>
      <c r="S693" s="610">
        <v>1.0000000000000001E+50</v>
      </c>
      <c r="T693" s="610">
        <v>1.0000000000000001E+50</v>
      </c>
      <c r="U693" s="610">
        <v>1.0000000000000001E+50</v>
      </c>
      <c r="V693" s="610">
        <v>5.3693409088459818</v>
      </c>
      <c r="W693" s="610">
        <v>1.0000000000000001E+50</v>
      </c>
      <c r="X693" s="610">
        <v>1.0000000000000001E+50</v>
      </c>
      <c r="Y693" s="610">
        <v>1.0000000000000001E+50</v>
      </c>
      <c r="Z693" s="610">
        <v>1.0000000000000001E+50</v>
      </c>
      <c r="AA693" s="626">
        <v>1.0000000000000001E+50</v>
      </c>
      <c r="AB693" s="610">
        <v>0.14278272594070548</v>
      </c>
      <c r="AC693" s="626">
        <v>4.130501803075419E-2</v>
      </c>
      <c r="AD693" s="626">
        <v>8.9021369567871098E-4</v>
      </c>
      <c r="AE693" s="620">
        <v>4.1325382135445302E-2</v>
      </c>
      <c r="AF693" s="627">
        <v>0.15185092771024702</v>
      </c>
      <c r="AG693" s="601">
        <f>Decap_Selection!$E$23</f>
        <v>0.08</v>
      </c>
      <c r="AH693" s="602"/>
      <c r="AI693" s="602"/>
      <c r="AJ693" s="602"/>
    </row>
    <row r="694" spans="1:36" s="22" customFormat="1">
      <c r="A694" s="597">
        <f t="shared" si="10"/>
        <v>447005480.25108057</v>
      </c>
      <c r="B694" s="607">
        <v>28.085354341978274</v>
      </c>
      <c r="C694" s="606">
        <v>1.0000000000000001E+50</v>
      </c>
      <c r="D694" s="607">
        <v>1.9047330141906689</v>
      </c>
      <c r="E694" s="610">
        <v>1.0000000000000001E+50</v>
      </c>
      <c r="F694" s="611">
        <v>1.0000000000000001E+50</v>
      </c>
      <c r="G694" s="610">
        <v>1.0000000000000001E+50</v>
      </c>
      <c r="H694" s="610">
        <v>1.0000000000000001E+50</v>
      </c>
      <c r="I694" s="610">
        <v>1.9108172533031258</v>
      </c>
      <c r="J694" s="610">
        <v>1.0000000000000001E+50</v>
      </c>
      <c r="K694" s="610">
        <v>1.0000000000000001E+50</v>
      </c>
      <c r="L694" s="611">
        <v>1.9123536199545252</v>
      </c>
      <c r="M694" s="610">
        <v>1.0000000000000001E+50</v>
      </c>
      <c r="N694" s="611">
        <v>1.0000000000000001E+50</v>
      </c>
      <c r="O694" s="610">
        <v>1.0000000000000001E+50</v>
      </c>
      <c r="P694" s="610">
        <v>1.0000000000000001E+50</v>
      </c>
      <c r="Q694" s="610">
        <v>1.0000000000000001E+50</v>
      </c>
      <c r="R694" s="610">
        <v>1.0000000000000001E+50</v>
      </c>
      <c r="S694" s="610">
        <v>1.0000000000000001E+50</v>
      </c>
      <c r="T694" s="610">
        <v>1.0000000000000001E+50</v>
      </c>
      <c r="U694" s="610">
        <v>1.0000000000000001E+50</v>
      </c>
      <c r="V694" s="610">
        <v>5.4767244794440018</v>
      </c>
      <c r="W694" s="610">
        <v>1.0000000000000001E+50</v>
      </c>
      <c r="X694" s="610">
        <v>1.0000000000000001E+50</v>
      </c>
      <c r="Y694" s="610">
        <v>1.0000000000000001E+50</v>
      </c>
      <c r="Z694" s="610">
        <v>1.0000000000000001E+50</v>
      </c>
      <c r="AA694" s="626">
        <v>1.0000000000000001E+50</v>
      </c>
      <c r="AB694" s="610">
        <v>0.13998400872126607</v>
      </c>
      <c r="AC694" s="626">
        <v>4.2130998527302614E-2</v>
      </c>
      <c r="AD694" s="626">
        <v>8.9021369567871098E-4</v>
      </c>
      <c r="AE694" s="620">
        <v>4.2150963583614878E-2</v>
      </c>
      <c r="AF694" s="627">
        <v>0.14468453163002784</v>
      </c>
      <c r="AG694" s="601">
        <f>Decap_Selection!$E$23</f>
        <v>0.08</v>
      </c>
      <c r="AH694" s="602"/>
      <c r="AI694" s="602"/>
      <c r="AJ694" s="602"/>
    </row>
    <row r="695" spans="1:36" s="22" customFormat="1">
      <c r="A695" s="597">
        <f t="shared" si="10"/>
        <v>455945589.85610217</v>
      </c>
      <c r="B695" s="607">
        <v>28.647061428112696</v>
      </c>
      <c r="C695" s="606">
        <v>1.0000000000000001E+50</v>
      </c>
      <c r="D695" s="607">
        <v>1.9431357638020701</v>
      </c>
      <c r="E695" s="610">
        <v>1.0000000000000001E+50</v>
      </c>
      <c r="F695" s="611">
        <v>1.0000000000000001E+50</v>
      </c>
      <c r="G695" s="610">
        <v>1.0000000000000001E+50</v>
      </c>
      <c r="H695" s="610">
        <v>1.0000000000000001E+50</v>
      </c>
      <c r="I695" s="610">
        <v>1.9491007507280143</v>
      </c>
      <c r="J695" s="610">
        <v>1.0000000000000001E+50</v>
      </c>
      <c r="K695" s="610">
        <v>1.0000000000000001E+50</v>
      </c>
      <c r="L695" s="611">
        <v>1.9506069954151741</v>
      </c>
      <c r="M695" s="610">
        <v>1.0000000000000001E+50</v>
      </c>
      <c r="N695" s="611">
        <v>1.0000000000000001E+50</v>
      </c>
      <c r="O695" s="610">
        <v>1.0000000000000001E+50</v>
      </c>
      <c r="P695" s="610">
        <v>1.0000000000000001E+50</v>
      </c>
      <c r="Q695" s="610">
        <v>1.0000000000000001E+50</v>
      </c>
      <c r="R695" s="610">
        <v>1.0000000000000001E+50</v>
      </c>
      <c r="S695" s="610">
        <v>1.0000000000000001E+50</v>
      </c>
      <c r="T695" s="610">
        <v>1.0000000000000001E+50</v>
      </c>
      <c r="U695" s="610">
        <v>1.0000000000000001E+50</v>
      </c>
      <c r="V695" s="610">
        <v>5.5862557851301506</v>
      </c>
      <c r="W695" s="610">
        <v>1.0000000000000001E+50</v>
      </c>
      <c r="X695" s="610">
        <v>1.0000000000000001E+50</v>
      </c>
      <c r="Y695" s="610">
        <v>1.0000000000000001E+50</v>
      </c>
      <c r="Z695" s="610">
        <v>1.0000000000000001E+50</v>
      </c>
      <c r="AA695" s="626">
        <v>1.0000000000000001E+50</v>
      </c>
      <c r="AB695" s="610">
        <v>0.13724018718489581</v>
      </c>
      <c r="AC695" s="626">
        <v>4.297350098372997E-2</v>
      </c>
      <c r="AD695" s="626">
        <v>8.9021369567871098E-4</v>
      </c>
      <c r="AE695" s="620">
        <v>4.2993074801859578E-2</v>
      </c>
      <c r="AF695" s="627">
        <v>0.13783694126727269</v>
      </c>
      <c r="AG695" s="601">
        <f>Decap_Selection!$E$23</f>
        <v>0.08</v>
      </c>
      <c r="AH695" s="602"/>
      <c r="AI695" s="602"/>
      <c r="AJ695" s="602"/>
    </row>
    <row r="696" spans="1:36" s="22" customFormat="1">
      <c r="A696" s="597">
        <f t="shared" si="10"/>
        <v>465064501.65322423</v>
      </c>
      <c r="B696" s="607">
        <v>29.220002655983649</v>
      </c>
      <c r="C696" s="606">
        <v>1.0000000000000001E+50</v>
      </c>
      <c r="D696" s="607">
        <v>1.9823005313023334</v>
      </c>
      <c r="E696" s="610">
        <v>1.0000000000000001E+50</v>
      </c>
      <c r="F696" s="611">
        <v>1.0000000000000001E+50</v>
      </c>
      <c r="G696" s="610">
        <v>1.0000000000000001E+50</v>
      </c>
      <c r="H696" s="610">
        <v>1.0000000000000001E+50</v>
      </c>
      <c r="I696" s="610">
        <v>1.9881486016166885</v>
      </c>
      <c r="J696" s="610">
        <v>1.0000000000000001E+50</v>
      </c>
      <c r="K696" s="610">
        <v>1.0000000000000001E+50</v>
      </c>
      <c r="L696" s="611">
        <v>1.9896253148005187</v>
      </c>
      <c r="M696" s="610">
        <v>1.0000000000000001E+50</v>
      </c>
      <c r="N696" s="611">
        <v>1.0000000000000001E+50</v>
      </c>
      <c r="O696" s="610">
        <v>1.0000000000000001E+50</v>
      </c>
      <c r="P696" s="610">
        <v>1.0000000000000001E+50</v>
      </c>
      <c r="Q696" s="610">
        <v>1.0000000000000001E+50</v>
      </c>
      <c r="R696" s="610">
        <v>1.0000000000000001E+50</v>
      </c>
      <c r="S696" s="610">
        <v>1.0000000000000001E+50</v>
      </c>
      <c r="T696" s="610">
        <v>1.0000000000000001E+50</v>
      </c>
      <c r="U696" s="610">
        <v>1.0000000000000001E+50</v>
      </c>
      <c r="V696" s="610">
        <v>5.6979777793577426</v>
      </c>
      <c r="W696" s="610">
        <v>1.0000000000000001E+50</v>
      </c>
      <c r="X696" s="610">
        <v>1.0000000000000001E+50</v>
      </c>
      <c r="Y696" s="610">
        <v>1.0000000000000001E+50</v>
      </c>
      <c r="Z696" s="610">
        <v>1.0000000000000001E+50</v>
      </c>
      <c r="AA696" s="626">
        <v>1.0000000000000001E+50</v>
      </c>
      <c r="AB696" s="610">
        <v>0.13455018532274374</v>
      </c>
      <c r="AC696" s="626">
        <v>4.3832855793175349E-2</v>
      </c>
      <c r="AD696" s="626">
        <v>8.9021369567871098E-4</v>
      </c>
      <c r="AE696" s="620">
        <v>4.3852046031000173E-2</v>
      </c>
      <c r="AF696" s="627">
        <v>0.13128096754393143</v>
      </c>
      <c r="AG696" s="601">
        <f>Decap_Selection!$E$23</f>
        <v>0.08</v>
      </c>
      <c r="AH696" s="602"/>
      <c r="AI696" s="602"/>
      <c r="AJ696" s="602"/>
    </row>
    <row r="697" spans="1:36" s="22" customFormat="1">
      <c r="A697" s="597">
        <f t="shared" si="10"/>
        <v>474365791.68628871</v>
      </c>
      <c r="B697" s="607">
        <v>29.804402708425567</v>
      </c>
      <c r="C697" s="606">
        <v>1.0000000000000001E+50</v>
      </c>
      <c r="D697" s="607">
        <v>2.0222426751992897</v>
      </c>
      <c r="E697" s="610">
        <v>1.0000000000000001E+50</v>
      </c>
      <c r="F697" s="611">
        <v>1.0000000000000001E+50</v>
      </c>
      <c r="G697" s="610">
        <v>1.0000000000000001E+50</v>
      </c>
      <c r="H697" s="610">
        <v>1.0000000000000001E+50</v>
      </c>
      <c r="I697" s="610">
        <v>2.0279761188386667</v>
      </c>
      <c r="J697" s="610">
        <v>1.0000000000000001E+50</v>
      </c>
      <c r="K697" s="610">
        <v>1.0000000000000001E+50</v>
      </c>
      <c r="L697" s="611">
        <v>2.0294238794119939</v>
      </c>
      <c r="M697" s="610">
        <v>1.0000000000000001E+50</v>
      </c>
      <c r="N697" s="611">
        <v>1.0000000000000001E+50</v>
      </c>
      <c r="O697" s="610">
        <v>1.0000000000000001E+50</v>
      </c>
      <c r="P697" s="610">
        <v>1.0000000000000001E+50</v>
      </c>
      <c r="Q697" s="610">
        <v>1.0000000000000001E+50</v>
      </c>
      <c r="R697" s="610">
        <v>1.0000000000000001E+50</v>
      </c>
      <c r="S697" s="610">
        <v>1.0000000000000001E+50</v>
      </c>
      <c r="T697" s="610">
        <v>1.0000000000000001E+50</v>
      </c>
      <c r="U697" s="610">
        <v>1.0000000000000001E+50</v>
      </c>
      <c r="V697" s="610">
        <v>5.8119342746736367</v>
      </c>
      <c r="W697" s="610">
        <v>1.0000000000000001E+50</v>
      </c>
      <c r="X697" s="610">
        <v>1.0000000000000001E+50</v>
      </c>
      <c r="Y697" s="610">
        <v>1.0000000000000001E+50</v>
      </c>
      <c r="Z697" s="610">
        <v>1.0000000000000001E+50</v>
      </c>
      <c r="AA697" s="626">
        <v>1.0000000000000001E+50</v>
      </c>
      <c r="AB697" s="610">
        <v>0.13191294823168853</v>
      </c>
      <c r="AC697" s="626">
        <v>4.4709399957542618E-2</v>
      </c>
      <c r="AD697" s="626">
        <v>8.9021369567871098E-4</v>
      </c>
      <c r="AE697" s="620">
        <v>4.4728214123561483E-2</v>
      </c>
      <c r="AF697" s="627">
        <v>0.12499225958647396</v>
      </c>
      <c r="AG697" s="601">
        <f>Decap_Selection!$E$23</f>
        <v>0.08</v>
      </c>
      <c r="AH697" s="602"/>
      <c r="AI697" s="602"/>
      <c r="AJ697" s="602"/>
    </row>
    <row r="698" spans="1:36" s="22" customFormat="1">
      <c r="A698" s="597">
        <f t="shared" si="10"/>
        <v>483853107.52001452</v>
      </c>
      <c r="B698" s="607">
        <v>30.400490761929621</v>
      </c>
      <c r="C698" s="606">
        <v>1.0000000000000001E+50</v>
      </c>
      <c r="D698" s="607">
        <v>2.0629778588673662</v>
      </c>
      <c r="E698" s="610">
        <v>1.0000000000000001E+50</v>
      </c>
      <c r="F698" s="611">
        <v>1.0000000000000001E+50</v>
      </c>
      <c r="G698" s="610">
        <v>1.0000000000000001E+50</v>
      </c>
      <c r="H698" s="610">
        <v>1.0000000000000001E+50</v>
      </c>
      <c r="I698" s="610">
        <v>2.0685989210157332</v>
      </c>
      <c r="J698" s="610">
        <v>1.0000000000000001E+50</v>
      </c>
      <c r="K698" s="610">
        <v>1.0000000000000001E+50</v>
      </c>
      <c r="L698" s="611">
        <v>2.0700182965295735</v>
      </c>
      <c r="M698" s="610">
        <v>1.0000000000000001E+50</v>
      </c>
      <c r="N698" s="611">
        <v>1.0000000000000001E+50</v>
      </c>
      <c r="O698" s="610">
        <v>1.0000000000000001E+50</v>
      </c>
      <c r="P698" s="610">
        <v>1.0000000000000001E+50</v>
      </c>
      <c r="Q698" s="610">
        <v>1.0000000000000001E+50</v>
      </c>
      <c r="R698" s="610">
        <v>1.0000000000000001E+50</v>
      </c>
      <c r="S698" s="610">
        <v>1.0000000000000001E+50</v>
      </c>
      <c r="T698" s="610">
        <v>1.0000000000000001E+50</v>
      </c>
      <c r="U698" s="610">
        <v>1.0000000000000001E+50</v>
      </c>
      <c r="V698" s="610">
        <v>5.9281699598996207</v>
      </c>
      <c r="W698" s="610">
        <v>1.0000000000000001E+50</v>
      </c>
      <c r="X698" s="610">
        <v>1.0000000000000001E+50</v>
      </c>
      <c r="Y698" s="610">
        <v>1.0000000000000001E+50</v>
      </c>
      <c r="Z698" s="610">
        <v>1.0000000000000001E+50</v>
      </c>
      <c r="AA698" s="626">
        <v>1.0000000000000001E+50</v>
      </c>
      <c r="AB698" s="610">
        <v>0.12932744170064978</v>
      </c>
      <c r="AC698" s="626">
        <v>4.5603477219658128E-2</v>
      </c>
      <c r="AD698" s="626">
        <v>8.9021369567871098E-4</v>
      </c>
      <c r="AE698" s="620">
        <v>4.562192267587515E-2</v>
      </c>
      <c r="AF698" s="627">
        <v>0.11894893919093834</v>
      </c>
      <c r="AG698" s="601">
        <f>Decap_Selection!$E$23</f>
        <v>0.08</v>
      </c>
      <c r="AH698" s="602"/>
      <c r="AI698" s="602"/>
      <c r="AJ698" s="602"/>
    </row>
    <row r="699" spans="1:36" s="22" customFormat="1">
      <c r="A699" s="597">
        <f t="shared" si="10"/>
        <v>493530169.67041481</v>
      </c>
      <c r="B699" s="607">
        <v>31.00850057651677</v>
      </c>
      <c r="C699" s="606">
        <v>1.0000000000000001E+50</v>
      </c>
      <c r="D699" s="607">
        <v>2.1045220566893152</v>
      </c>
      <c r="E699" s="610">
        <v>1.0000000000000001E+50</v>
      </c>
      <c r="F699" s="611">
        <v>1.0000000000000001E+50</v>
      </c>
      <c r="G699" s="610">
        <v>1.0000000000000001E+50</v>
      </c>
      <c r="H699" s="610">
        <v>1.0000000000000001E+50</v>
      </c>
      <c r="I699" s="610">
        <v>2.1100329386468402</v>
      </c>
      <c r="J699" s="610">
        <v>1.0000000000000001E+50</v>
      </c>
      <c r="K699" s="610">
        <v>1.0000000000000001E+50</v>
      </c>
      <c r="L699" s="611">
        <v>2.111424485532265</v>
      </c>
      <c r="M699" s="610">
        <v>1.0000000000000001E+50</v>
      </c>
      <c r="N699" s="611">
        <v>1.0000000000000001E+50</v>
      </c>
      <c r="O699" s="610">
        <v>1.0000000000000001E+50</v>
      </c>
      <c r="P699" s="610">
        <v>1.0000000000000001E+50</v>
      </c>
      <c r="Q699" s="610">
        <v>1.0000000000000001E+50</v>
      </c>
      <c r="R699" s="610">
        <v>1.0000000000000001E+50</v>
      </c>
      <c r="S699" s="610">
        <v>1.0000000000000001E+50</v>
      </c>
      <c r="T699" s="610">
        <v>1.0000000000000001E+50</v>
      </c>
      <c r="U699" s="610">
        <v>1.0000000000000001E+50</v>
      </c>
      <c r="V699" s="610">
        <v>6.0467304176574359</v>
      </c>
      <c r="W699" s="610">
        <v>1.0000000000000001E+50</v>
      </c>
      <c r="X699" s="610">
        <v>1.0000000000000001E+50</v>
      </c>
      <c r="Y699" s="610">
        <v>1.0000000000000001E+50</v>
      </c>
      <c r="Z699" s="610">
        <v>1.0000000000000001E+50</v>
      </c>
      <c r="AA699" s="626">
        <v>1.0000000000000001E+50</v>
      </c>
      <c r="AB699" s="610">
        <v>0.12679265180501334</v>
      </c>
      <c r="AC699" s="626">
        <v>4.6515438198071864E-2</v>
      </c>
      <c r="AD699" s="626">
        <v>8.9021369567871098E-4</v>
      </c>
      <c r="AE699" s="620">
        <v>4.6533522162826829E-2</v>
      </c>
      <c r="AF699" s="627">
        <v>0.11313129039902393</v>
      </c>
      <c r="AG699" s="601">
        <f>Decap_Selection!$E$23</f>
        <v>0.08</v>
      </c>
      <c r="AH699" s="602"/>
      <c r="AI699" s="602"/>
      <c r="AJ699" s="602"/>
    </row>
    <row r="700" spans="1:36" s="22" customFormat="1">
      <c r="A700" s="597">
        <f t="shared" si="10"/>
        <v>503400773.0638231</v>
      </c>
      <c r="B700" s="607">
        <v>31.628670587408457</v>
      </c>
      <c r="C700" s="606">
        <v>1.0000000000000001E+50</v>
      </c>
      <c r="D700" s="607">
        <v>2.1468915603199545</v>
      </c>
      <c r="E700" s="610">
        <v>1.0000000000000001E+50</v>
      </c>
      <c r="F700" s="611">
        <v>1.0000000000000001E+50</v>
      </c>
      <c r="G700" s="610">
        <v>1.0000000000000001E+50</v>
      </c>
      <c r="H700" s="610">
        <v>1.0000000000000001E+50</v>
      </c>
      <c r="I700" s="610">
        <v>2.1522944203553274</v>
      </c>
      <c r="J700" s="610">
        <v>1.0000000000000001E+50</v>
      </c>
      <c r="K700" s="610">
        <v>1.0000000000000001E+50</v>
      </c>
      <c r="L700" s="611">
        <v>2.1536586841410088</v>
      </c>
      <c r="M700" s="610">
        <v>1.0000000000000001E+50</v>
      </c>
      <c r="N700" s="611">
        <v>1.0000000000000001E+50</v>
      </c>
      <c r="O700" s="610">
        <v>1.0000000000000001E+50</v>
      </c>
      <c r="P700" s="610">
        <v>1.0000000000000001E+50</v>
      </c>
      <c r="Q700" s="610">
        <v>1.0000000000000001E+50</v>
      </c>
      <c r="R700" s="610">
        <v>1.0000000000000001E+50</v>
      </c>
      <c r="S700" s="610">
        <v>1.0000000000000001E+50</v>
      </c>
      <c r="T700" s="610">
        <v>1.0000000000000001E+50</v>
      </c>
      <c r="U700" s="610">
        <v>1.0000000000000001E+50</v>
      </c>
      <c r="V700" s="610">
        <v>6.1676621422443318</v>
      </c>
      <c r="W700" s="610">
        <v>1.0000000000000001E+50</v>
      </c>
      <c r="X700" s="610">
        <v>1.0000000000000001E+50</v>
      </c>
      <c r="Y700" s="610">
        <v>1.0000000000000001E+50</v>
      </c>
      <c r="Z700" s="610">
        <v>1.0000000000000001E+50</v>
      </c>
      <c r="AA700" s="626">
        <v>1.0000000000000001E+50</v>
      </c>
      <c r="AB700" s="610">
        <v>0.12430758450901189</v>
      </c>
      <c r="AC700" s="626">
        <v>4.7445640524554952E-2</v>
      </c>
      <c r="AD700" s="626">
        <v>8.9021369567871098E-4</v>
      </c>
      <c r="AE700" s="620">
        <v>4.7463370075300639E-2</v>
      </c>
      <c r="AF700" s="627">
        <v>0.10752149479342313</v>
      </c>
      <c r="AG700" s="601">
        <f>Decap_Selection!$E$23</f>
        <v>0.08</v>
      </c>
      <c r="AH700" s="602"/>
      <c r="AI700" s="602"/>
      <c r="AJ700" s="602"/>
    </row>
    <row r="701" spans="1:36" s="22" customFormat="1">
      <c r="A701" s="597">
        <f t="shared" si="10"/>
        <v>513468788.52509958</v>
      </c>
      <c r="B701" s="607">
        <v>32.261243998530489</v>
      </c>
      <c r="C701" s="606">
        <v>1.0000000000000001E+50</v>
      </c>
      <c r="D701" s="607">
        <v>2.1901029850743665</v>
      </c>
      <c r="E701" s="610">
        <v>1.0000000000000001E+50</v>
      </c>
      <c r="F701" s="611">
        <v>1.0000000000000001E+50</v>
      </c>
      <c r="G701" s="610">
        <v>1.0000000000000001E+50</v>
      </c>
      <c r="H701" s="610">
        <v>1.0000000000000001E+50</v>
      </c>
      <c r="I701" s="610">
        <v>2.1953999392608887</v>
      </c>
      <c r="J701" s="610">
        <v>1.0000000000000001E+50</v>
      </c>
      <c r="K701" s="610">
        <v>1.0000000000000001E+50</v>
      </c>
      <c r="L701" s="611">
        <v>2.1967374547864091</v>
      </c>
      <c r="M701" s="610">
        <v>1.0000000000000001E+50</v>
      </c>
      <c r="N701" s="611">
        <v>1.0000000000000001E+50</v>
      </c>
      <c r="O701" s="610">
        <v>1.0000000000000001E+50</v>
      </c>
      <c r="P701" s="610">
        <v>1.0000000000000001E+50</v>
      </c>
      <c r="Q701" s="610">
        <v>1.0000000000000001E+50</v>
      </c>
      <c r="R701" s="610">
        <v>1.0000000000000001E+50</v>
      </c>
      <c r="S701" s="610">
        <v>1.0000000000000001E+50</v>
      </c>
      <c r="T701" s="610">
        <v>1.0000000000000001E+50</v>
      </c>
      <c r="U701" s="610">
        <v>1.0000000000000001E+50</v>
      </c>
      <c r="V701" s="610">
        <v>6.2910125578661056</v>
      </c>
      <c r="W701" s="610">
        <v>1.0000000000000001E+50</v>
      </c>
      <c r="X701" s="610">
        <v>1.0000000000000001E+50</v>
      </c>
      <c r="Y701" s="610">
        <v>1.0000000000000001E+50</v>
      </c>
      <c r="Z701" s="610">
        <v>1.0000000000000001E+50</v>
      </c>
      <c r="AA701" s="626">
        <v>1.0000000000000001E+50</v>
      </c>
      <c r="AB701" s="610">
        <v>0.12187126527590544</v>
      </c>
      <c r="AC701" s="626">
        <v>4.8394448984347548E-2</v>
      </c>
      <c r="AD701" s="626">
        <v>8.9021369567871098E-4</v>
      </c>
      <c r="AE701" s="620">
        <v>4.8411831060374798E-2</v>
      </c>
      <c r="AF701" s="627">
        <v>0.10210340492600624</v>
      </c>
      <c r="AG701" s="601">
        <f>Decap_Selection!$E$23</f>
        <v>0.08</v>
      </c>
      <c r="AH701" s="602"/>
      <c r="AI701" s="602"/>
      <c r="AJ701" s="602"/>
    </row>
    <row r="702" spans="1:36" s="22" customFormat="1">
      <c r="A702" s="597">
        <f t="shared" si="10"/>
        <v>523738164.29560155</v>
      </c>
      <c r="B702" s="607">
        <v>32.906468877887228</v>
      </c>
      <c r="C702" s="606">
        <v>1.0000000000000001E+50</v>
      </c>
      <c r="D702" s="607">
        <v>2.23417327644307</v>
      </c>
      <c r="E702" s="610">
        <v>1.0000000000000001E+50</v>
      </c>
      <c r="F702" s="611">
        <v>1.0000000000000001E+50</v>
      </c>
      <c r="G702" s="610">
        <v>1.0000000000000001E+50</v>
      </c>
      <c r="H702" s="610">
        <v>1.0000000000000001E+50</v>
      </c>
      <c r="I702" s="610">
        <v>2.2393663994787949</v>
      </c>
      <c r="J702" s="610">
        <v>1.0000000000000001E+50</v>
      </c>
      <c r="K702" s="610">
        <v>1.0000000000000001E+50</v>
      </c>
      <c r="L702" s="611">
        <v>2.2406776911038011</v>
      </c>
      <c r="M702" s="610">
        <v>1.0000000000000001E+50</v>
      </c>
      <c r="N702" s="611">
        <v>1.0000000000000001E+50</v>
      </c>
      <c r="O702" s="610">
        <v>1.0000000000000001E+50</v>
      </c>
      <c r="P702" s="610">
        <v>1.0000000000000001E+50</v>
      </c>
      <c r="Q702" s="610">
        <v>1.0000000000000001E+50</v>
      </c>
      <c r="R702" s="610">
        <v>1.0000000000000001E+50</v>
      </c>
      <c r="S702" s="610">
        <v>1.0000000000000001E+50</v>
      </c>
      <c r="T702" s="610">
        <v>1.0000000000000001E+50</v>
      </c>
      <c r="U702" s="610">
        <v>1.0000000000000001E+50</v>
      </c>
      <c r="V702" s="610">
        <v>6.4168300372348419</v>
      </c>
      <c r="W702" s="610">
        <v>1.0000000000000001E+50</v>
      </c>
      <c r="X702" s="610">
        <v>1.0000000000000001E+50</v>
      </c>
      <c r="Y702" s="610">
        <v>1.0000000000000001E+50</v>
      </c>
      <c r="Z702" s="610">
        <v>1.0000000000000001E+50</v>
      </c>
      <c r="AA702" s="626">
        <v>1.0000000000000001E+50</v>
      </c>
      <c r="AB702" s="610">
        <v>0.11948273868580812</v>
      </c>
      <c r="AC702" s="626">
        <v>4.9362235659211808E-2</v>
      </c>
      <c r="AD702" s="626">
        <v>8.9021369567871098E-4</v>
      </c>
      <c r="AE702" s="620">
        <v>4.93792770643234E-2</v>
      </c>
      <c r="AF702" s="627">
        <v>9.6862349723764354E-2</v>
      </c>
      <c r="AG702" s="601">
        <f>Decap_Selection!$E$23</f>
        <v>0.08</v>
      </c>
      <c r="AH702" s="602"/>
      <c r="AI702" s="602"/>
      <c r="AJ702" s="602"/>
    </row>
    <row r="703" spans="1:36" s="22" customFormat="1">
      <c r="A703" s="597">
        <f t="shared" si="10"/>
        <v>534212927.58151358</v>
      </c>
      <c r="B703" s="607">
        <v>33.564598254843148</v>
      </c>
      <c r="C703" s="606">
        <v>1.0000000000000001E+50</v>
      </c>
      <c r="D703" s="607">
        <v>2.2791197167367039</v>
      </c>
      <c r="E703" s="610">
        <v>1.0000000000000001E+50</v>
      </c>
      <c r="F703" s="611">
        <v>1.0000000000000001E+50</v>
      </c>
      <c r="G703" s="610">
        <v>1.0000000000000001E+50</v>
      </c>
      <c r="H703" s="610">
        <v>1.0000000000000001E+50</v>
      </c>
      <c r="I703" s="610">
        <v>2.2842110427489302</v>
      </c>
      <c r="J703" s="610">
        <v>1.0000000000000001E+50</v>
      </c>
      <c r="K703" s="610">
        <v>1.0000000000000001E+50</v>
      </c>
      <c r="L703" s="611">
        <v>2.285496624558208</v>
      </c>
      <c r="M703" s="610">
        <v>1.0000000000000001E+50</v>
      </c>
      <c r="N703" s="611">
        <v>1.0000000000000001E+50</v>
      </c>
      <c r="O703" s="610">
        <v>1.0000000000000001E+50</v>
      </c>
      <c r="P703" s="610">
        <v>1.0000000000000001E+50</v>
      </c>
      <c r="Q703" s="610">
        <v>1.0000000000000001E+50</v>
      </c>
      <c r="R703" s="610">
        <v>1.0000000000000001E+50</v>
      </c>
      <c r="S703" s="610">
        <v>1.0000000000000001E+50</v>
      </c>
      <c r="T703" s="610">
        <v>1.0000000000000001E+50</v>
      </c>
      <c r="U703" s="610">
        <v>1.0000000000000001E+50</v>
      </c>
      <c r="V703" s="610">
        <v>6.5451639205385987</v>
      </c>
      <c r="W703" s="610">
        <v>1.0000000000000001E+50</v>
      </c>
      <c r="X703" s="610">
        <v>1.0000000000000001E+50</v>
      </c>
      <c r="Y703" s="610">
        <v>1.0000000000000001E+50</v>
      </c>
      <c r="Z703" s="610">
        <v>1.0000000000000001E+50</v>
      </c>
      <c r="AA703" s="626">
        <v>1.0000000000000001E+50</v>
      </c>
      <c r="AB703" s="610">
        <v>0.11714106806101142</v>
      </c>
      <c r="AC703" s="626">
        <v>5.0349380073346425E-2</v>
      </c>
      <c r="AD703" s="626">
        <v>8.9021369567871098E-4</v>
      </c>
      <c r="AE703" s="620">
        <v>5.0366087478480467E-2</v>
      </c>
      <c r="AF703" s="627">
        <v>9.1784966861669981E-2</v>
      </c>
      <c r="AG703" s="601">
        <f>Decap_Selection!$E$23</f>
        <v>0.08</v>
      </c>
      <c r="AH703" s="602"/>
      <c r="AI703" s="602"/>
      <c r="AJ703" s="602"/>
    </row>
    <row r="704" spans="1:36" s="22" customFormat="1">
      <c r="A704" s="597">
        <f t="shared" si="10"/>
        <v>544897186.1331439</v>
      </c>
      <c r="B704" s="607">
        <v>34.235890219349997</v>
      </c>
      <c r="C704" s="606">
        <v>1.0000000000000001E+50</v>
      </c>
      <c r="D704" s="607">
        <v>2.3249599318628387</v>
      </c>
      <c r="E704" s="610">
        <v>1.0000000000000001E+50</v>
      </c>
      <c r="F704" s="611">
        <v>1.0000000000000001E+50</v>
      </c>
      <c r="G704" s="610">
        <v>1.0000000000000001E+50</v>
      </c>
      <c r="H704" s="610">
        <v>1.0000000000000001E+50</v>
      </c>
      <c r="I704" s="610">
        <v>2.3299514551972194</v>
      </c>
      <c r="J704" s="610">
        <v>1.0000000000000001E+50</v>
      </c>
      <c r="K704" s="610">
        <v>1.0000000000000001E+50</v>
      </c>
      <c r="L704" s="611">
        <v>2.3312118312017782</v>
      </c>
      <c r="M704" s="610">
        <v>1.0000000000000001E+50</v>
      </c>
      <c r="N704" s="611">
        <v>1.0000000000000001E+50</v>
      </c>
      <c r="O704" s="610">
        <v>1.0000000000000001E+50</v>
      </c>
      <c r="P704" s="610">
        <v>1.0000000000000001E+50</v>
      </c>
      <c r="Q704" s="610">
        <v>1.0000000000000001E+50</v>
      </c>
      <c r="R704" s="610">
        <v>1.0000000000000001E+50</v>
      </c>
      <c r="S704" s="610">
        <v>1.0000000000000001E+50</v>
      </c>
      <c r="T704" s="610">
        <v>1.0000000000000001E+50</v>
      </c>
      <c r="U704" s="610">
        <v>1.0000000000000001E+50</v>
      </c>
      <c r="V704" s="610">
        <v>6.6760645347905019</v>
      </c>
      <c r="W704" s="610">
        <v>1.0000000000000001E+50</v>
      </c>
      <c r="X704" s="610">
        <v>1.0000000000000001E+50</v>
      </c>
      <c r="Y704" s="610">
        <v>1.0000000000000001E+50</v>
      </c>
      <c r="Z704" s="610">
        <v>1.0000000000000001E+50</v>
      </c>
      <c r="AA704" s="626">
        <v>1.0000000000000001E+50</v>
      </c>
      <c r="AB704" s="610">
        <v>0.11484533509865777</v>
      </c>
      <c r="AC704" s="626">
        <v>5.1356269342219686E-2</v>
      </c>
      <c r="AD704" s="626">
        <v>8.9021369567871098E-4</v>
      </c>
      <c r="AE704" s="620">
        <v>5.1372649288023549E-2</v>
      </c>
      <c r="AF704" s="627">
        <v>8.6859058015503504E-2</v>
      </c>
      <c r="AG704" s="601">
        <f>Decap_Selection!$E$23</f>
        <v>0.08</v>
      </c>
      <c r="AH704" s="602"/>
      <c r="AI704" s="602"/>
      <c r="AJ704" s="602"/>
    </row>
    <row r="705" spans="1:36" s="22" customFormat="1">
      <c r="A705" s="597">
        <f t="shared" si="10"/>
        <v>555795129.85580683</v>
      </c>
      <c r="B705" s="607">
        <v>34.920608023158536</v>
      </c>
      <c r="C705" s="606">
        <v>1.0000000000000001E+50</v>
      </c>
      <c r="D705" s="607">
        <v>2.371711898237562</v>
      </c>
      <c r="E705" s="610">
        <v>1.0000000000000001E+50</v>
      </c>
      <c r="F705" s="611">
        <v>1.0000000000000001E+50</v>
      </c>
      <c r="G705" s="610">
        <v>1.0000000000000001E+50</v>
      </c>
      <c r="H705" s="610">
        <v>1.0000000000000001E+50</v>
      </c>
      <c r="I705" s="610">
        <v>2.3766055742321228</v>
      </c>
      <c r="J705" s="610">
        <v>1.0000000000000001E+50</v>
      </c>
      <c r="K705" s="610">
        <v>1.0000000000000001E+50</v>
      </c>
      <c r="L705" s="611">
        <v>2.3778412385663521</v>
      </c>
      <c r="M705" s="610">
        <v>1.0000000000000001E+50</v>
      </c>
      <c r="N705" s="611">
        <v>1.0000000000000001E+50</v>
      </c>
      <c r="O705" s="610">
        <v>1.0000000000000001E+50</v>
      </c>
      <c r="P705" s="610">
        <v>1.0000000000000001E+50</v>
      </c>
      <c r="Q705" s="610">
        <v>1.0000000000000001E+50</v>
      </c>
      <c r="R705" s="610">
        <v>1.0000000000000001E+50</v>
      </c>
      <c r="S705" s="610">
        <v>1.0000000000000001E+50</v>
      </c>
      <c r="T705" s="610">
        <v>1.0000000000000001E+50</v>
      </c>
      <c r="U705" s="610">
        <v>1.0000000000000001E+50</v>
      </c>
      <c r="V705" s="610">
        <v>6.8095832135648324</v>
      </c>
      <c r="W705" s="610">
        <v>1.0000000000000001E+50</v>
      </c>
      <c r="X705" s="610">
        <v>1.0000000000000001E+50</v>
      </c>
      <c r="Y705" s="610">
        <v>1.0000000000000001E+50</v>
      </c>
      <c r="Z705" s="610">
        <v>1.0000000000000001E+50</v>
      </c>
      <c r="AA705" s="626">
        <v>1.0000000000000001E+50</v>
      </c>
      <c r="AB705" s="610">
        <v>0.11259463951061924</v>
      </c>
      <c r="AC705" s="626">
        <v>5.2383298324379497E-2</v>
      </c>
      <c r="AD705" s="626">
        <v>8.9021369567871098E-4</v>
      </c>
      <c r="AE705" s="620">
        <v>5.2399357223735038E-2</v>
      </c>
      <c r="AF705" s="627">
        <v>8.2073463663311239E-2</v>
      </c>
      <c r="AG705" s="601">
        <f>Decap_Selection!$E$23</f>
        <v>0.08</v>
      </c>
      <c r="AH705" s="602"/>
      <c r="AI705" s="602"/>
      <c r="AJ705" s="602"/>
    </row>
    <row r="706" spans="1:36" s="22" customFormat="1">
      <c r="A706" s="597">
        <f t="shared" si="10"/>
        <v>566911032.45292294</v>
      </c>
      <c r="B706" s="607">
        <v>35.619020183054602</v>
      </c>
      <c r="C706" s="606">
        <v>1.0000000000000001E+50</v>
      </c>
      <c r="D706" s="607">
        <v>2.41939394983455</v>
      </c>
      <c r="E706" s="610">
        <v>1.0000000000000001E+50</v>
      </c>
      <c r="F706" s="611">
        <v>1.0000000000000001E+50</v>
      </c>
      <c r="G706" s="610">
        <v>1.0000000000000001E+50</v>
      </c>
      <c r="H706" s="610">
        <v>1.0000000000000001E+50</v>
      </c>
      <c r="I706" s="610">
        <v>2.4241916955788794</v>
      </c>
      <c r="J706" s="610">
        <v>1.0000000000000001E+50</v>
      </c>
      <c r="K706" s="610">
        <v>1.0000000000000001E+50</v>
      </c>
      <c r="L706" s="611">
        <v>2.4254031326938659</v>
      </c>
      <c r="M706" s="610">
        <v>1.0000000000000001E+50</v>
      </c>
      <c r="N706" s="611">
        <v>1.0000000000000001E+50</v>
      </c>
      <c r="O706" s="610">
        <v>1.0000000000000001E+50</v>
      </c>
      <c r="P706" s="610">
        <v>1.0000000000000001E+50</v>
      </c>
      <c r="Q706" s="610">
        <v>1.0000000000000001E+50</v>
      </c>
      <c r="R706" s="610">
        <v>1.0000000000000001E+50</v>
      </c>
      <c r="S706" s="610">
        <v>1.0000000000000001E+50</v>
      </c>
      <c r="T706" s="610">
        <v>1.0000000000000001E+50</v>
      </c>
      <c r="U706" s="610">
        <v>1.0000000000000001E+50</v>
      </c>
      <c r="V706" s="610">
        <v>6.9457723171278305</v>
      </c>
      <c r="W706" s="610">
        <v>1.0000000000000001E+50</v>
      </c>
      <c r="X706" s="610">
        <v>1.0000000000000001E+50</v>
      </c>
      <c r="Y706" s="610">
        <v>1.0000000000000001E+50</v>
      </c>
      <c r="Z706" s="610">
        <v>1.0000000000000001E+50</v>
      </c>
      <c r="AA706" s="626">
        <v>1.0000000000000001E+50</v>
      </c>
      <c r="AB706" s="610">
        <v>0.11038809867044111</v>
      </c>
      <c r="AC706" s="626">
        <v>5.3430869776299857E-2</v>
      </c>
      <c r="AD706" s="626">
        <v>8.9021369567871098E-4</v>
      </c>
      <c r="AE706" s="620">
        <v>5.3446613916800813E-2</v>
      </c>
      <c r="AF706" s="627">
        <v>7.7417954733575128E-2</v>
      </c>
      <c r="AG706" s="601">
        <f>Decap_Selection!$E$23</f>
        <v>0.08</v>
      </c>
      <c r="AH706" s="602"/>
      <c r="AI706" s="602"/>
      <c r="AJ706" s="602"/>
    </row>
    <row r="707" spans="1:36" s="22" customFormat="1">
      <c r="A707" s="597">
        <f t="shared" si="10"/>
        <v>578249253.1019814</v>
      </c>
      <c r="B707" s="607">
        <v>36.331400586159695</v>
      </c>
      <c r="C707" s="606">
        <v>1.0000000000000001E+50</v>
      </c>
      <c r="D707" s="607">
        <v>2.4680247853743928</v>
      </c>
      <c r="E707" s="610">
        <v>1.0000000000000001E+50</v>
      </c>
      <c r="F707" s="611">
        <v>1.0000000000000001E+50</v>
      </c>
      <c r="G707" s="610">
        <v>1.0000000000000001E+50</v>
      </c>
      <c r="H707" s="610">
        <v>1.0000000000000001E+50</v>
      </c>
      <c r="I707" s="610">
        <v>2.4727284804542795</v>
      </c>
      <c r="J707" s="610">
        <v>1.0000000000000001E+50</v>
      </c>
      <c r="K707" s="610">
        <v>1.0000000000000001E+50</v>
      </c>
      <c r="L707" s="611">
        <v>2.4739161653073509</v>
      </c>
      <c r="M707" s="610">
        <v>1.0000000000000001E+50</v>
      </c>
      <c r="N707" s="611">
        <v>1.0000000000000001E+50</v>
      </c>
      <c r="O707" s="610">
        <v>1.0000000000000001E+50</v>
      </c>
      <c r="P707" s="610">
        <v>1.0000000000000001E+50</v>
      </c>
      <c r="Q707" s="610">
        <v>1.0000000000000001E+50</v>
      </c>
      <c r="R707" s="610">
        <v>1.0000000000000001E+50</v>
      </c>
      <c r="S707" s="610">
        <v>1.0000000000000001E+50</v>
      </c>
      <c r="T707" s="610">
        <v>1.0000000000000001E+50</v>
      </c>
      <c r="U707" s="610">
        <v>1.0000000000000001E+50</v>
      </c>
      <c r="V707" s="610">
        <v>7.0846852529711501</v>
      </c>
      <c r="W707" s="610">
        <v>1.0000000000000001E+50</v>
      </c>
      <c r="X707" s="610">
        <v>1.0000000000000001E+50</v>
      </c>
      <c r="Y707" s="610">
        <v>1.0000000000000001E+50</v>
      </c>
      <c r="Z707" s="610">
        <v>1.0000000000000001E+50</v>
      </c>
      <c r="AA707" s="626">
        <v>1.0000000000000001E+50</v>
      </c>
      <c r="AB707" s="610">
        <v>0.10822484726721107</v>
      </c>
      <c r="AC707" s="626">
        <v>5.4499394510324706E-2</v>
      </c>
      <c r="AD707" s="626">
        <v>8.9021369567871098E-4</v>
      </c>
      <c r="AE707" s="620">
        <v>5.4514830056707174E-2</v>
      </c>
      <c r="AF707" s="627">
        <v>7.2883138937220524E-2</v>
      </c>
      <c r="AG707" s="601">
        <f>Decap_Selection!$E$23</f>
        <v>0.08</v>
      </c>
      <c r="AH707" s="602"/>
      <c r="AI707" s="602"/>
      <c r="AJ707" s="602"/>
    </row>
    <row r="708" spans="1:36" s="22" customFormat="1">
      <c r="A708" s="597">
        <f t="shared" ref="A708:A735" si="11">$A$35*A707</f>
        <v>589814238.16402102</v>
      </c>
      <c r="B708" s="607">
        <v>37.058028597337803</v>
      </c>
      <c r="C708" s="606">
        <v>1.0000000000000001E+50</v>
      </c>
      <c r="D708" s="607">
        <v>2.5176234756569733</v>
      </c>
      <c r="E708" s="610">
        <v>1.0000000000000001E+50</v>
      </c>
      <c r="F708" s="611">
        <v>1.0000000000000001E+50</v>
      </c>
      <c r="G708" s="610">
        <v>1.0000000000000001E+50</v>
      </c>
      <c r="H708" s="610">
        <v>1.0000000000000001E+50</v>
      </c>
      <c r="I708" s="610">
        <v>2.5222349628847591</v>
      </c>
      <c r="J708" s="610">
        <v>1.0000000000000001E+50</v>
      </c>
      <c r="K708" s="610">
        <v>1.0000000000000001E+50</v>
      </c>
      <c r="L708" s="611">
        <v>2.5233993611253323</v>
      </c>
      <c r="M708" s="610">
        <v>1.0000000000000001E+50</v>
      </c>
      <c r="N708" s="611">
        <v>1.0000000000000001E+50</v>
      </c>
      <c r="O708" s="610">
        <v>1.0000000000000001E+50</v>
      </c>
      <c r="P708" s="610">
        <v>1.0000000000000001E+50</v>
      </c>
      <c r="Q708" s="610">
        <v>1.0000000000000001E+50</v>
      </c>
      <c r="R708" s="610">
        <v>1.0000000000000001E+50</v>
      </c>
      <c r="S708" s="610">
        <v>1.0000000000000001E+50</v>
      </c>
      <c r="T708" s="610">
        <v>1.0000000000000001E+50</v>
      </c>
      <c r="U708" s="610">
        <v>1.0000000000000001E+50</v>
      </c>
      <c r="V708" s="610">
        <v>7.2263764967559556</v>
      </c>
      <c r="W708" s="610">
        <v>1.0000000000000001E+50</v>
      </c>
      <c r="X708" s="610">
        <v>1.0000000000000001E+50</v>
      </c>
      <c r="Y708" s="610">
        <v>1.0000000000000001E+50</v>
      </c>
      <c r="Z708" s="610">
        <v>1.0000000000000001E+50</v>
      </c>
      <c r="AA708" s="626">
        <v>1.0000000000000001E+50</v>
      </c>
      <c r="AB708" s="610">
        <v>0.10610403696621903</v>
      </c>
      <c r="AC708" s="626">
        <v>5.5589291555770776E-2</v>
      </c>
      <c r="AD708" s="626">
        <v>8.9021369567871098E-4</v>
      </c>
      <c r="AE708" s="620">
        <v>5.5604424552297464E-2</v>
      </c>
      <c r="AF708" s="627">
        <v>6.8460380102634416E-2</v>
      </c>
      <c r="AG708" s="601">
        <f>Decap_Selection!$E$23</f>
        <v>0.08</v>
      </c>
      <c r="AH708" s="602"/>
      <c r="AI708" s="602"/>
      <c r="AJ708" s="602"/>
    </row>
    <row r="709" spans="1:36" s="22" customFormat="1">
      <c r="A709" s="597">
        <f t="shared" si="11"/>
        <v>601610522.92730141</v>
      </c>
      <c r="B709" s="607">
        <v>37.799189168750146</v>
      </c>
      <c r="C709" s="606">
        <v>1.0000000000000001E+50</v>
      </c>
      <c r="D709" s="607">
        <v>2.5682094710398005</v>
      </c>
      <c r="E709" s="610">
        <v>1.0000000000000001E+50</v>
      </c>
      <c r="F709" s="611">
        <v>1.0000000000000001E+50</v>
      </c>
      <c r="G709" s="610">
        <v>1.0000000000000001E+50</v>
      </c>
      <c r="H709" s="610">
        <v>1.0000000000000001E+50</v>
      </c>
      <c r="I709" s="610">
        <v>2.5727305571707006</v>
      </c>
      <c r="J709" s="610">
        <v>1.0000000000000001E+50</v>
      </c>
      <c r="K709" s="610">
        <v>1.0000000000000001E+50</v>
      </c>
      <c r="L709" s="611">
        <v>2.5738721253224996</v>
      </c>
      <c r="M709" s="610">
        <v>1.0000000000000001E+50</v>
      </c>
      <c r="N709" s="611">
        <v>1.0000000000000001E+50</v>
      </c>
      <c r="O709" s="610">
        <v>1.0000000000000001E+50</v>
      </c>
      <c r="P709" s="610">
        <v>1.0000000000000001E+50</v>
      </c>
      <c r="Q709" s="610">
        <v>1.0000000000000001E+50</v>
      </c>
      <c r="R709" s="610">
        <v>1.0000000000000001E+50</v>
      </c>
      <c r="S709" s="610">
        <v>1.0000000000000001E+50</v>
      </c>
      <c r="T709" s="610">
        <v>1.0000000000000001E+50</v>
      </c>
      <c r="U709" s="610">
        <v>1.0000000000000001E+50</v>
      </c>
      <c r="V709" s="610">
        <v>7.3709016136759375</v>
      </c>
      <c r="W709" s="610">
        <v>1.0000000000000001E+50</v>
      </c>
      <c r="X709" s="610">
        <v>1.0000000000000001E+50</v>
      </c>
      <c r="Y709" s="610">
        <v>1.0000000000000001E+50</v>
      </c>
      <c r="Z709" s="610">
        <v>1.0000000000000001E+50</v>
      </c>
      <c r="AA709" s="626">
        <v>1.0000000000000001E+50</v>
      </c>
      <c r="AB709" s="610">
        <v>0.10402483607627384</v>
      </c>
      <c r="AC709" s="626">
        <v>5.6700988323252856E-2</v>
      </c>
      <c r="AD709" s="626">
        <v>8.9021369567871098E-4</v>
      </c>
      <c r="AE709" s="620">
        <v>5.6715824696052061E-2</v>
      </c>
      <c r="AF709" s="627">
        <v>6.4141729293151165E-2</v>
      </c>
      <c r="AG709" s="601">
        <f>Decap_Selection!$E$23</f>
        <v>0.08</v>
      </c>
      <c r="AH709" s="602"/>
      <c r="AI709" s="602"/>
      <c r="AJ709" s="602"/>
    </row>
    <row r="710" spans="1:36" s="22" customFormat="1">
      <c r="A710" s="597">
        <f t="shared" si="11"/>
        <v>613642733.38584745</v>
      </c>
      <c r="B710" s="607">
        <v>38.555172951601236</v>
      </c>
      <c r="C710" s="606">
        <v>1.0000000000000001E+50</v>
      </c>
      <c r="D710" s="607">
        <v>2.6198026090652036</v>
      </c>
      <c r="E710" s="610">
        <v>1.0000000000000001E+50</v>
      </c>
      <c r="F710" s="611">
        <v>1.0000000000000001E+50</v>
      </c>
      <c r="G710" s="610">
        <v>1.0000000000000001E+50</v>
      </c>
      <c r="H710" s="610">
        <v>1.0000000000000001E+50</v>
      </c>
      <c r="I710" s="610">
        <v>2.6242350654998616</v>
      </c>
      <c r="J710" s="610">
        <v>1.0000000000000001E+50</v>
      </c>
      <c r="K710" s="610">
        <v>1.0000000000000001E+50</v>
      </c>
      <c r="L710" s="611">
        <v>2.6253542511395849</v>
      </c>
      <c r="M710" s="610">
        <v>1.0000000000000001E+50</v>
      </c>
      <c r="N710" s="611">
        <v>1.0000000000000001E+50</v>
      </c>
      <c r="O710" s="610">
        <v>1.0000000000000001E+50</v>
      </c>
      <c r="P710" s="610">
        <v>1.0000000000000001E+50</v>
      </c>
      <c r="Q710" s="610">
        <v>1.0000000000000001E+50</v>
      </c>
      <c r="R710" s="610">
        <v>1.0000000000000001E+50</v>
      </c>
      <c r="S710" s="610">
        <v>1.0000000000000001E+50</v>
      </c>
      <c r="T710" s="610">
        <v>1.0000000000000001E+50</v>
      </c>
      <c r="U710" s="610">
        <v>1.0000000000000001E+50</v>
      </c>
      <c r="V710" s="610">
        <v>7.5183172802475848</v>
      </c>
      <c r="W710" s="610">
        <v>1.0000000000000001E+50</v>
      </c>
      <c r="X710" s="610">
        <v>1.0000000000000001E+50</v>
      </c>
      <c r="Y710" s="610">
        <v>1.0000000000000001E+50</v>
      </c>
      <c r="Z710" s="610">
        <v>1.0000000000000001E+50</v>
      </c>
      <c r="AA710" s="626">
        <v>1.0000000000000001E+50</v>
      </c>
      <c r="AB710" s="610">
        <v>0.10198642922354684</v>
      </c>
      <c r="AC710" s="626">
        <v>5.7834920772295836E-2</v>
      </c>
      <c r="AD710" s="626">
        <v>8.9021369567871098E-4</v>
      </c>
      <c r="AE710" s="620">
        <v>5.7849466331655899E-2</v>
      </c>
      <c r="AF710" s="627">
        <v>5.9919866968282415E-2</v>
      </c>
      <c r="AG710" s="601">
        <f>Decap_Selection!$E$23</f>
        <v>0.08</v>
      </c>
      <c r="AH710" s="602"/>
      <c r="AI710" s="602"/>
      <c r="AJ710" s="602"/>
    </row>
    <row r="711" spans="1:36" s="22" customFormat="1">
      <c r="A711" s="597">
        <f t="shared" si="11"/>
        <v>625915588.05356443</v>
      </c>
      <c r="B711" s="607">
        <v>39.326276410119604</v>
      </c>
      <c r="C711" s="606">
        <v>1.0000000000000001E+50</v>
      </c>
      <c r="D711" s="607">
        <v>2.6724231222393895</v>
      </c>
      <c r="E711" s="610">
        <v>1.0000000000000001E+50</v>
      </c>
      <c r="F711" s="611">
        <v>1.0000000000000001E+50</v>
      </c>
      <c r="G711" s="610">
        <v>1.0000000000000001E+50</v>
      </c>
      <c r="H711" s="610">
        <v>1.0000000000000001E+50</v>
      </c>
      <c r="I711" s="610">
        <v>2.6767686857129172</v>
      </c>
      <c r="J711" s="610">
        <v>1.0000000000000001E+50</v>
      </c>
      <c r="K711" s="610">
        <v>1.0000000000000001E+50</v>
      </c>
      <c r="L711" s="611">
        <v>2.6778659276454104</v>
      </c>
      <c r="M711" s="610">
        <v>1.0000000000000001E+50</v>
      </c>
      <c r="N711" s="611">
        <v>1.0000000000000001E+50</v>
      </c>
      <c r="O711" s="610">
        <v>1.0000000000000001E+50</v>
      </c>
      <c r="P711" s="610">
        <v>1.0000000000000001E+50</v>
      </c>
      <c r="Q711" s="610">
        <v>1.0000000000000001E+50</v>
      </c>
      <c r="R711" s="610">
        <v>1.0000000000000001E+50</v>
      </c>
      <c r="S711" s="610">
        <v>1.0000000000000001E+50</v>
      </c>
      <c r="T711" s="610">
        <v>1.0000000000000001E+50</v>
      </c>
      <c r="U711" s="610">
        <v>1.0000000000000001E+50</v>
      </c>
      <c r="V711" s="610">
        <v>7.6686813065362589</v>
      </c>
      <c r="W711" s="610">
        <v>1.0000000000000001E+50</v>
      </c>
      <c r="X711" s="610">
        <v>1.0000000000000001E+50</v>
      </c>
      <c r="Y711" s="610">
        <v>1.0000000000000001E+50</v>
      </c>
      <c r="Z711" s="610">
        <v>1.0000000000000001E+50</v>
      </c>
      <c r="AA711" s="626">
        <v>1.0000000000000001E+50</v>
      </c>
      <c r="AB711" s="610">
        <v>9.9988017031814078E-2</v>
      </c>
      <c r="AC711" s="626">
        <v>5.8991533582299263E-2</v>
      </c>
      <c r="AD711" s="626">
        <v>8.9021369567871098E-4</v>
      </c>
      <c r="AE711" s="620">
        <v>5.9005794024919234E-2</v>
      </c>
      <c r="AF711" s="627">
        <v>5.5788056014777862E-2</v>
      </c>
      <c r="AG711" s="601">
        <f>Decap_Selection!$E$23</f>
        <v>0.08</v>
      </c>
      <c r="AH711" s="602"/>
      <c r="AI711" s="602"/>
      <c r="AJ711" s="602"/>
    </row>
    <row r="712" spans="1:36" s="22" customFormat="1">
      <c r="A712" s="597">
        <f t="shared" si="11"/>
        <v>638433899.81463575</v>
      </c>
      <c r="B712" s="607">
        <v>40.112801937818418</v>
      </c>
      <c r="C712" s="606">
        <v>1.0000000000000001E+50</v>
      </c>
      <c r="D712" s="607">
        <v>2.7260916459664131</v>
      </c>
      <c r="E712" s="610">
        <v>1.0000000000000001E+50</v>
      </c>
      <c r="F712" s="611">
        <v>1.0000000000000001E+50</v>
      </c>
      <c r="G712" s="610">
        <v>1.0000000000000001E+50</v>
      </c>
      <c r="H712" s="610">
        <v>1.0000000000000001E+50</v>
      </c>
      <c r="I712" s="610">
        <v>2.7303520192241608</v>
      </c>
      <c r="J712" s="610">
        <v>1.0000000000000001E+50</v>
      </c>
      <c r="K712" s="610">
        <v>1.0000000000000001E+50</v>
      </c>
      <c r="L712" s="611">
        <v>2.7314277476541782</v>
      </c>
      <c r="M712" s="610">
        <v>1.0000000000000001E+50</v>
      </c>
      <c r="N712" s="611">
        <v>1.0000000000000001E+50</v>
      </c>
      <c r="O712" s="610">
        <v>1.0000000000000001E+50</v>
      </c>
      <c r="P712" s="610">
        <v>1.0000000000000001E+50</v>
      </c>
      <c r="Q712" s="610">
        <v>1.0000000000000001E+50</v>
      </c>
      <c r="R712" s="610">
        <v>1.0000000000000001E+50</v>
      </c>
      <c r="S712" s="610">
        <v>1.0000000000000001E+50</v>
      </c>
      <c r="T712" s="610">
        <v>1.0000000000000001E+50</v>
      </c>
      <c r="U712" s="610">
        <v>1.0000000000000001E+50</v>
      </c>
      <c r="V712" s="610">
        <v>7.8220526588268227</v>
      </c>
      <c r="W712" s="610">
        <v>1.0000000000000001E+50</v>
      </c>
      <c r="X712" s="610">
        <v>1.0000000000000001E+50</v>
      </c>
      <c r="Y712" s="610">
        <v>1.0000000000000001E+50</v>
      </c>
      <c r="Z712" s="610">
        <v>1.0000000000000001E+50</v>
      </c>
      <c r="AA712" s="626">
        <v>1.0000000000000001E+50</v>
      </c>
      <c r="AB712" s="610">
        <v>9.8028815808972117E-2</v>
      </c>
      <c r="AC712" s="626">
        <v>6.0171280326921414E-2</v>
      </c>
      <c r="AD712" s="626">
        <v>8.9021369567871098E-4</v>
      </c>
      <c r="AE712" s="620">
        <v>6.0185261238118855E-2</v>
      </c>
      <c r="AF712" s="627">
        <v>5.1740106219183055E-2</v>
      </c>
      <c r="AG712" s="601">
        <f>Decap_Selection!$E$23</f>
        <v>0.08</v>
      </c>
      <c r="AH712" s="602"/>
      <c r="AI712" s="602"/>
      <c r="AJ712" s="602"/>
    </row>
    <row r="713" spans="1:36" s="22" customFormat="1">
      <c r="A713" s="597">
        <f t="shared" si="11"/>
        <v>651202577.81092846</v>
      </c>
      <c r="B713" s="607">
        <v>40.915057976081073</v>
      </c>
      <c r="C713" s="606">
        <v>1.0000000000000001E+50</v>
      </c>
      <c r="D713" s="607">
        <v>2.7808292266401593</v>
      </c>
      <c r="E713" s="610">
        <v>1.0000000000000001E+50</v>
      </c>
      <c r="F713" s="611">
        <v>1.0000000000000001E+50</v>
      </c>
      <c r="G713" s="610">
        <v>1.0000000000000001E+50</v>
      </c>
      <c r="H713" s="610">
        <v>1.0000000000000001E+50</v>
      </c>
      <c r="I713" s="610">
        <v>2.7850060791004712</v>
      </c>
      <c r="J713" s="610">
        <v>1.0000000000000001E+50</v>
      </c>
      <c r="K713" s="610">
        <v>1.0000000000000001E+50</v>
      </c>
      <c r="L713" s="611">
        <v>2.7860607158010731</v>
      </c>
      <c r="M713" s="610">
        <v>1.0000000000000001E+50</v>
      </c>
      <c r="N713" s="611">
        <v>1.0000000000000001E+50</v>
      </c>
      <c r="O713" s="610">
        <v>1.0000000000000001E+50</v>
      </c>
      <c r="P713" s="610">
        <v>1.0000000000000001E+50</v>
      </c>
      <c r="Q713" s="610">
        <v>1.0000000000000001E+50</v>
      </c>
      <c r="R713" s="610">
        <v>1.0000000000000001E+50</v>
      </c>
      <c r="S713" s="610">
        <v>1.0000000000000001E+50</v>
      </c>
      <c r="T713" s="610">
        <v>1.0000000000000001E+50</v>
      </c>
      <c r="U713" s="610">
        <v>1.0000000000000001E+50</v>
      </c>
      <c r="V713" s="610">
        <v>7.978491482747665</v>
      </c>
      <c r="W713" s="610">
        <v>1.0000000000000001E+50</v>
      </c>
      <c r="X713" s="610">
        <v>1.0000000000000001E+50</v>
      </c>
      <c r="Y713" s="610">
        <v>1.0000000000000001E+50</v>
      </c>
      <c r="Z713" s="610">
        <v>1.0000000000000001E+50</v>
      </c>
      <c r="AA713" s="626">
        <v>1.0000000000000001E+50</v>
      </c>
      <c r="AB713" s="610">
        <v>9.6108057239703851E-2</v>
      </c>
      <c r="AC713" s="626">
        <v>6.1374623651951385E-2</v>
      </c>
      <c r="AD713" s="626">
        <v>8.9021369567871098E-4</v>
      </c>
      <c r="AE713" s="620">
        <v>6.1388330507827979E-2</v>
      </c>
      <c r="AF713" s="627">
        <v>4.7770351848906607E-2</v>
      </c>
      <c r="AG713" s="601">
        <f>Decap_Selection!$E$23</f>
        <v>0.08</v>
      </c>
      <c r="AH713" s="602"/>
      <c r="AI713" s="602"/>
      <c r="AJ713" s="602"/>
    </row>
    <row r="714" spans="1:36" s="22" customFormat="1">
      <c r="A714" s="597">
        <f t="shared" si="11"/>
        <v>664226629.36714709</v>
      </c>
      <c r="B714" s="607">
        <v>41.73335913511869</v>
      </c>
      <c r="C714" s="606">
        <v>1.0000000000000001E+50</v>
      </c>
      <c r="D714" s="607">
        <v>2.8366573298975251</v>
      </c>
      <c r="E714" s="610">
        <v>1.0000000000000001E+50</v>
      </c>
      <c r="F714" s="611">
        <v>1.0000000000000001E+50</v>
      </c>
      <c r="G714" s="610">
        <v>1.0000000000000001E+50</v>
      </c>
      <c r="H714" s="610">
        <v>1.0000000000000001E+50</v>
      </c>
      <c r="I714" s="610">
        <v>2.8407522983017146</v>
      </c>
      <c r="J714" s="610">
        <v>1.0000000000000001E+50</v>
      </c>
      <c r="K714" s="610">
        <v>1.0000000000000001E+50</v>
      </c>
      <c r="L714" s="611">
        <v>2.8417862567793857</v>
      </c>
      <c r="M714" s="610">
        <v>1.0000000000000001E+50</v>
      </c>
      <c r="N714" s="611">
        <v>1.0000000000000001E+50</v>
      </c>
      <c r="O714" s="610">
        <v>1.0000000000000001E+50</v>
      </c>
      <c r="P714" s="610">
        <v>1.0000000000000001E+50</v>
      </c>
      <c r="Q714" s="610">
        <v>1.0000000000000001E+50</v>
      </c>
      <c r="R714" s="610">
        <v>1.0000000000000001E+50</v>
      </c>
      <c r="S714" s="610">
        <v>1.0000000000000001E+50</v>
      </c>
      <c r="T714" s="610">
        <v>1.0000000000000001E+50</v>
      </c>
      <c r="U714" s="610">
        <v>1.0000000000000001E+50</v>
      </c>
      <c r="V714" s="610">
        <v>8.1380591268572218</v>
      </c>
      <c r="W714" s="610">
        <v>1.0000000000000001E+50</v>
      </c>
      <c r="X714" s="610">
        <v>1.0000000000000001E+50</v>
      </c>
      <c r="Y714" s="610">
        <v>1.0000000000000001E+50</v>
      </c>
      <c r="Z714" s="610">
        <v>1.0000000000000001E+50</v>
      </c>
      <c r="AA714" s="626">
        <v>1.0000000000000001E+50</v>
      </c>
      <c r="AB714" s="610">
        <v>9.4224988084174663E-2</v>
      </c>
      <c r="AC714" s="626">
        <v>6.2602035456738828E-2</v>
      </c>
      <c r="AD714" s="626">
        <v>8.9021369567871098E-4</v>
      </c>
      <c r="AE714" s="620">
        <v>6.2615473626304541E-2</v>
      </c>
      <c r="AF714" s="627">
        <v>4.3873645764711304E-2</v>
      </c>
      <c r="AG714" s="601">
        <f>Decap_Selection!$E$23</f>
        <v>0.08</v>
      </c>
      <c r="AH714" s="602"/>
      <c r="AI714" s="602"/>
      <c r="AJ714" s="602"/>
    </row>
    <row r="715" spans="1:36" s="22" customFormat="1">
      <c r="A715" s="597">
        <f t="shared" si="11"/>
        <v>677511161.95449007</v>
      </c>
      <c r="B715" s="607">
        <v>42.568026317346522</v>
      </c>
      <c r="C715" s="606">
        <v>1.0000000000000001E+50</v>
      </c>
      <c r="D715" s="607">
        <v>2.8935978490360239</v>
      </c>
      <c r="E715" s="610">
        <v>1.0000000000000001E+50</v>
      </c>
      <c r="F715" s="611">
        <v>1.0000000000000001E+50</v>
      </c>
      <c r="G715" s="610">
        <v>1.0000000000000001E+50</v>
      </c>
      <c r="H715" s="610">
        <v>1.0000000000000001E+50</v>
      </c>
      <c r="I715" s="610">
        <v>2.8976125380858067</v>
      </c>
      <c r="J715" s="610">
        <v>1.0000000000000001E+50</v>
      </c>
      <c r="K715" s="610">
        <v>1.0000000000000001E+50</v>
      </c>
      <c r="L715" s="611">
        <v>2.8986262237423408</v>
      </c>
      <c r="M715" s="610">
        <v>1.0000000000000001E+50</v>
      </c>
      <c r="N715" s="611">
        <v>1.0000000000000001E+50</v>
      </c>
      <c r="O715" s="610">
        <v>1.0000000000000001E+50</v>
      </c>
      <c r="P715" s="610">
        <v>1.0000000000000001E+50</v>
      </c>
      <c r="Q715" s="610">
        <v>1.0000000000000001E+50</v>
      </c>
      <c r="R715" s="610">
        <v>1.0000000000000001E+50</v>
      </c>
      <c r="S715" s="610">
        <v>1.0000000000000001E+50</v>
      </c>
      <c r="T715" s="610">
        <v>1.0000000000000001E+50</v>
      </c>
      <c r="U715" s="610">
        <v>1.0000000000000001E+50</v>
      </c>
      <c r="V715" s="610">
        <v>8.3008181667022356</v>
      </c>
      <c r="W715" s="610">
        <v>1.0000000000000001E+50</v>
      </c>
      <c r="X715" s="610">
        <v>1.0000000000000001E+50</v>
      </c>
      <c r="Y715" s="610">
        <v>1.0000000000000001E+50</v>
      </c>
      <c r="Z715" s="610">
        <v>1.0000000000000001E+50</v>
      </c>
      <c r="AA715" s="626">
        <v>1.0000000000000001E+50</v>
      </c>
      <c r="AB715" s="610">
        <v>9.2378869882640186E-2</v>
      </c>
      <c r="AC715" s="626">
        <v>6.3853997079252517E-2</v>
      </c>
      <c r="AD715" s="626">
        <v>8.9021369567871098E-4</v>
      </c>
      <c r="AE715" s="620">
        <v>6.3867171826509139E-2</v>
      </c>
      <c r="AF715" s="627">
        <v>4.0045376506172549E-2</v>
      </c>
      <c r="AG715" s="601">
        <f>Decap_Selection!$E$23</f>
        <v>0.08</v>
      </c>
      <c r="AH715" s="602"/>
      <c r="AI715" s="602"/>
      <c r="AJ715" s="602"/>
    </row>
    <row r="716" spans="1:36" s="22" customFormat="1">
      <c r="A716" s="597">
        <f t="shared" si="11"/>
        <v>691061385.19357991</v>
      </c>
      <c r="B716" s="607">
        <v>43.419386843228224</v>
      </c>
      <c r="C716" s="606">
        <v>1.0000000000000001E+50</v>
      </c>
      <c r="D716" s="607">
        <v>2.9516731135991185</v>
      </c>
      <c r="E716" s="610">
        <v>1.0000000000000001E+50</v>
      </c>
      <c r="F716" s="611">
        <v>1.0000000000000001E+50</v>
      </c>
      <c r="G716" s="610">
        <v>1.0000000000000001E+50</v>
      </c>
      <c r="H716" s="610">
        <v>1.0000000000000001E+50</v>
      </c>
      <c r="I716" s="610">
        <v>2.9556090965817408</v>
      </c>
      <c r="J716" s="610">
        <v>1.0000000000000001E+50</v>
      </c>
      <c r="K716" s="610">
        <v>1.0000000000000001E+50</v>
      </c>
      <c r="L716" s="611">
        <v>2.9566029068729698</v>
      </c>
      <c r="M716" s="610">
        <v>1.0000000000000001E+50</v>
      </c>
      <c r="N716" s="611">
        <v>1.0000000000000001E+50</v>
      </c>
      <c r="O716" s="610">
        <v>1.0000000000000001E+50</v>
      </c>
      <c r="P716" s="610">
        <v>1.0000000000000001E+50</v>
      </c>
      <c r="Q716" s="610">
        <v>1.0000000000000001E+50</v>
      </c>
      <c r="R716" s="610">
        <v>1.0000000000000001E+50</v>
      </c>
      <c r="S716" s="610">
        <v>1.0000000000000001E+50</v>
      </c>
      <c r="T716" s="610">
        <v>1.0000000000000001E+50</v>
      </c>
      <c r="U716" s="610">
        <v>1.0000000000000001E+50</v>
      </c>
      <c r="V716" s="610">
        <v>8.4668324293571917</v>
      </c>
      <c r="W716" s="610">
        <v>1.0000000000000001E+50</v>
      </c>
      <c r="X716" s="610">
        <v>1.0000000000000001E+50</v>
      </c>
      <c r="Y716" s="610">
        <v>1.0000000000000001E+50</v>
      </c>
      <c r="Z716" s="610">
        <v>1.0000000000000001E+50</v>
      </c>
      <c r="AA716" s="626">
        <v>1.0000000000000001E+50</v>
      </c>
      <c r="AB716" s="610">
        <v>9.0568978665849509E-2</v>
      </c>
      <c r="AC716" s="626">
        <v>6.5130999484840357E-2</v>
      </c>
      <c r="AD716" s="626">
        <v>8.9021369567871098E-4</v>
      </c>
      <c r="AE716" s="620">
        <v>6.5143915970825153E-2</v>
      </c>
      <c r="AF716" s="627">
        <v>3.6281520300146211E-2</v>
      </c>
      <c r="AG716" s="601">
        <f>Decap_Selection!$E$23</f>
        <v>0.08</v>
      </c>
      <c r="AH716" s="602"/>
      <c r="AI716" s="602"/>
      <c r="AJ716" s="602"/>
    </row>
    <row r="717" spans="1:36" s="22" customFormat="1">
      <c r="A717" s="597">
        <f t="shared" si="11"/>
        <v>704882612.89745152</v>
      </c>
      <c r="B717" s="607">
        <v>44.287774579636682</v>
      </c>
      <c r="C717" s="606">
        <v>1.0000000000000001E+50</v>
      </c>
      <c r="D717" s="607">
        <v>3.0109058981326484</v>
      </c>
      <c r="E717" s="610">
        <v>1.0000000000000001E+50</v>
      </c>
      <c r="F717" s="611">
        <v>1.0000000000000001E+50</v>
      </c>
      <c r="G717" s="610">
        <v>1.0000000000000001E+50</v>
      </c>
      <c r="H717" s="610">
        <v>1.0000000000000001E+50</v>
      </c>
      <c r="I717" s="610">
        <v>3.0147647175339385</v>
      </c>
      <c r="J717" s="610">
        <v>1.0000000000000001E+50</v>
      </c>
      <c r="K717" s="610">
        <v>1.0000000000000001E+50</v>
      </c>
      <c r="L717" s="611">
        <v>3.0157390421253565</v>
      </c>
      <c r="M717" s="610">
        <v>1.0000000000000001E+50</v>
      </c>
      <c r="N717" s="611">
        <v>1.0000000000000001E+50</v>
      </c>
      <c r="O717" s="610">
        <v>1.0000000000000001E+50</v>
      </c>
      <c r="P717" s="610">
        <v>1.0000000000000001E+50</v>
      </c>
      <c r="Q717" s="610">
        <v>1.0000000000000001E+50</v>
      </c>
      <c r="R717" s="610">
        <v>1.0000000000000001E+50</v>
      </c>
      <c r="S717" s="610">
        <v>1.0000000000000001E+50</v>
      </c>
      <c r="T717" s="610">
        <v>1.0000000000000001E+50</v>
      </c>
      <c r="U717" s="610">
        <v>1.0000000000000001E+50</v>
      </c>
      <c r="V717" s="610">
        <v>8.6361670184545289</v>
      </c>
      <c r="W717" s="610">
        <v>1.0000000000000001E+50</v>
      </c>
      <c r="X717" s="610">
        <v>1.0000000000000001E+50</v>
      </c>
      <c r="Y717" s="610">
        <v>1.0000000000000001E+50</v>
      </c>
      <c r="Z717" s="610">
        <v>1.0000000000000001E+50</v>
      </c>
      <c r="AA717" s="626">
        <v>1.0000000000000001E+50</v>
      </c>
      <c r="AB717" s="610">
        <v>8.879460467113133E-2</v>
      </c>
      <c r="AC717" s="626">
        <v>6.6433543458764899E-2</v>
      </c>
      <c r="AD717" s="626">
        <v>8.9021369567871098E-4</v>
      </c>
      <c r="AE717" s="620">
        <v>6.6446206743555017E-2</v>
      </c>
      <c r="AF717" s="627">
        <v>3.2578750578378363E-2</v>
      </c>
      <c r="AG717" s="601">
        <f>Decap_Selection!$E$23</f>
        <v>0.08</v>
      </c>
      <c r="AH717" s="602"/>
      <c r="AI717" s="602"/>
      <c r="AJ717" s="602"/>
    </row>
    <row r="718" spans="1:36" s="22" customFormat="1">
      <c r="A718" s="597">
        <f t="shared" si="11"/>
        <v>718980265.15540051</v>
      </c>
      <c r="B718" s="607">
        <v>45.173530070782249</v>
      </c>
      <c r="C718" s="606">
        <v>1.0000000000000001E+50</v>
      </c>
      <c r="D718" s="607">
        <v>3.0713194311157817</v>
      </c>
      <c r="E718" s="610">
        <v>1.0000000000000001E+50</v>
      </c>
      <c r="F718" s="611">
        <v>1.0000000000000001E+50</v>
      </c>
      <c r="G718" s="610">
        <v>1.0000000000000001E+50</v>
      </c>
      <c r="H718" s="610">
        <v>1.0000000000000001E+50</v>
      </c>
      <c r="I718" s="610">
        <v>3.0751025992213483</v>
      </c>
      <c r="J718" s="610">
        <v>1.0000000000000001E+50</v>
      </c>
      <c r="K718" s="610">
        <v>1.0000000000000001E+50</v>
      </c>
      <c r="L718" s="611">
        <v>3.0760578201406936</v>
      </c>
      <c r="M718" s="610">
        <v>1.0000000000000001E+50</v>
      </c>
      <c r="N718" s="611">
        <v>1.0000000000000001E+50</v>
      </c>
      <c r="O718" s="610">
        <v>1.0000000000000001E+50</v>
      </c>
      <c r="P718" s="610">
        <v>1.0000000000000001E+50</v>
      </c>
      <c r="Q718" s="610">
        <v>1.0000000000000001E+50</v>
      </c>
      <c r="R718" s="610">
        <v>1.0000000000000001E+50</v>
      </c>
      <c r="S718" s="610">
        <v>1.0000000000000001E+50</v>
      </c>
      <c r="T718" s="610">
        <v>1.0000000000000001E+50</v>
      </c>
      <c r="U718" s="610">
        <v>1.0000000000000001E+50</v>
      </c>
      <c r="V718" s="610">
        <v>8.8088883397154962</v>
      </c>
      <c r="W718" s="610">
        <v>1.0000000000000001E+50</v>
      </c>
      <c r="X718" s="610">
        <v>1.0000000000000001E+50</v>
      </c>
      <c r="Y718" s="610">
        <v>1.0000000000000001E+50</v>
      </c>
      <c r="Z718" s="610">
        <v>1.0000000000000001E+50</v>
      </c>
      <c r="AA718" s="626">
        <v>1.0000000000000001E+50</v>
      </c>
      <c r="AB718" s="610">
        <v>8.7055052064050467E-2</v>
      </c>
      <c r="AC718" s="626">
        <v>6.7762139802589647E-2</v>
      </c>
      <c r="AD718" s="626">
        <v>8.9021369567871098E-4</v>
      </c>
      <c r="AE718" s="620">
        <v>6.7774554847268131E-2</v>
      </c>
      <c r="AF718" s="627">
        <v>2.8934649372154717E-2</v>
      </c>
      <c r="AG718" s="601">
        <f>Decap_Selection!$E$23</f>
        <v>0.08</v>
      </c>
      <c r="AH718" s="602"/>
      <c r="AI718" s="602"/>
      <c r="AJ718" s="602"/>
    </row>
    <row r="719" spans="1:36" s="22" customFormat="1">
      <c r="A719" s="597">
        <f t="shared" si="11"/>
        <v>733359870.45850849</v>
      </c>
      <c r="B719" s="607">
        <v>46.077000671759492</v>
      </c>
      <c r="C719" s="606">
        <v>1.0000000000000001E+50</v>
      </c>
      <c r="D719" s="607">
        <v>3.1329374040699878</v>
      </c>
      <c r="E719" s="610">
        <v>1.0000000000000001E+50</v>
      </c>
      <c r="F719" s="611">
        <v>1.0000000000000001E+50</v>
      </c>
      <c r="G719" s="610">
        <v>1.0000000000000001E+50</v>
      </c>
      <c r="H719" s="610">
        <v>1.0000000000000001E+50</v>
      </c>
      <c r="I719" s="610">
        <v>3.1366464035547974</v>
      </c>
      <c r="J719" s="610">
        <v>1.0000000000000001E+50</v>
      </c>
      <c r="K719" s="610">
        <v>1.0000000000000001E+50</v>
      </c>
      <c r="L719" s="611">
        <v>3.1375828953416538</v>
      </c>
      <c r="M719" s="610">
        <v>1.0000000000000001E+50</v>
      </c>
      <c r="N719" s="611">
        <v>1.0000000000000001E+50</v>
      </c>
      <c r="O719" s="610">
        <v>1.0000000000000001E+50</v>
      </c>
      <c r="P719" s="610">
        <v>1.0000000000000001E+50</v>
      </c>
      <c r="Q719" s="610">
        <v>1.0000000000000001E+50</v>
      </c>
      <c r="R719" s="610">
        <v>1.0000000000000001E+50</v>
      </c>
      <c r="S719" s="610">
        <v>1.0000000000000001E+50</v>
      </c>
      <c r="T719" s="610">
        <v>1.0000000000000001E+50</v>
      </c>
      <c r="U719" s="610">
        <v>1.0000000000000001E+50</v>
      </c>
      <c r="V719" s="610">
        <v>8.9850641269915883</v>
      </c>
      <c r="W719" s="610">
        <v>1.0000000000000001E+50</v>
      </c>
      <c r="X719" s="610">
        <v>1.0000000000000001E+50</v>
      </c>
      <c r="Y719" s="610">
        <v>1.0000000000000001E+50</v>
      </c>
      <c r="Z719" s="610">
        <v>1.0000000000000001E+50</v>
      </c>
      <c r="AA719" s="626">
        <v>1.0000000000000001E+50</v>
      </c>
      <c r="AB719" s="610">
        <v>8.5349638665526528E-2</v>
      </c>
      <c r="AC719" s="626">
        <v>6.9117309534493451E-2</v>
      </c>
      <c r="AD719" s="626">
        <v>8.9021369567871098E-4</v>
      </c>
      <c r="AE719" s="620">
        <v>6.9129481203077409E-2</v>
      </c>
      <c r="AF719" s="627">
        <v>2.5348112585383643E-2</v>
      </c>
      <c r="AG719" s="601">
        <f>Decap_Selection!$E$23</f>
        <v>0.08</v>
      </c>
      <c r="AH719" s="602"/>
      <c r="AI719" s="602"/>
      <c r="AJ719" s="602"/>
    </row>
    <row r="720" spans="1:36" s="22" customFormat="1">
      <c r="A720" s="597">
        <f t="shared" si="11"/>
        <v>748027067.86767864</v>
      </c>
      <c r="B720" s="607">
        <v>46.998540684764876</v>
      </c>
      <c r="C720" s="606">
        <v>1.0000000000000001E+50</v>
      </c>
      <c r="D720" s="607">
        <v>3.1957839808496264</v>
      </c>
      <c r="E720" s="610">
        <v>1.0000000000000001E+50</v>
      </c>
      <c r="F720" s="611">
        <v>1.0000000000000001E+50</v>
      </c>
      <c r="G720" s="610">
        <v>1.0000000000000001E+50</v>
      </c>
      <c r="H720" s="610">
        <v>1.0000000000000001E+50</v>
      </c>
      <c r="I720" s="610">
        <v>3.1994202653561619</v>
      </c>
      <c r="J720" s="610">
        <v>1.0000000000000001E+50</v>
      </c>
      <c r="K720" s="610">
        <v>1.0000000000000001E+50</v>
      </c>
      <c r="L720" s="611">
        <v>3.2003383952086373</v>
      </c>
      <c r="M720" s="610">
        <v>1.0000000000000001E+50</v>
      </c>
      <c r="N720" s="611">
        <v>1.0000000000000001E+50</v>
      </c>
      <c r="O720" s="610">
        <v>1.0000000000000001E+50</v>
      </c>
      <c r="P720" s="610">
        <v>1.0000000000000001E+50</v>
      </c>
      <c r="Q720" s="610">
        <v>1.0000000000000001E+50</v>
      </c>
      <c r="R720" s="610">
        <v>1.0000000000000001E+50</v>
      </c>
      <c r="S720" s="610">
        <v>1.0000000000000001E+50</v>
      </c>
      <c r="T720" s="610">
        <v>1.0000000000000001E+50</v>
      </c>
      <c r="U720" s="610">
        <v>1.0000000000000001E+50</v>
      </c>
      <c r="V720" s="610">
        <v>9.1647634688268731</v>
      </c>
      <c r="W720" s="610">
        <v>1.0000000000000001E+50</v>
      </c>
      <c r="X720" s="610">
        <v>1.0000000000000001E+50</v>
      </c>
      <c r="Y720" s="610">
        <v>1.0000000000000001E+50</v>
      </c>
      <c r="Z720" s="610">
        <v>1.0000000000000001E+50</v>
      </c>
      <c r="AA720" s="626">
        <v>1.0000000000000001E+50</v>
      </c>
      <c r="AB720" s="610">
        <v>8.3677695684306927E-2</v>
      </c>
      <c r="AC720" s="626">
        <v>7.0499584093591458E-2</v>
      </c>
      <c r="AD720" s="626">
        <v>8.9021369567871098E-4</v>
      </c>
      <c r="AE720" s="620">
        <v>7.0511517154923181E-2</v>
      </c>
      <c r="AF720" s="627">
        <v>2.1820153583087067E-2</v>
      </c>
      <c r="AG720" s="601">
        <f>Decap_Selection!$E$23</f>
        <v>0.08</v>
      </c>
      <c r="AH720" s="602"/>
      <c r="AI720" s="602"/>
      <c r="AJ720" s="602"/>
    </row>
    <row r="721" spans="1:36" s="22" customFormat="1">
      <c r="A721" s="597">
        <f t="shared" si="11"/>
        <v>762987609.22503221</v>
      </c>
      <c r="B721" s="607">
        <v>47.938511498038807</v>
      </c>
      <c r="C721" s="606">
        <v>1.0000000000000001E+50</v>
      </c>
      <c r="D721" s="607">
        <v>3.2598838071177569</v>
      </c>
      <c r="E721" s="610">
        <v>1.0000000000000001E+50</v>
      </c>
      <c r="F721" s="611">
        <v>1.0000000000000001E+50</v>
      </c>
      <c r="G721" s="610">
        <v>1.0000000000000001E+50</v>
      </c>
      <c r="H721" s="610">
        <v>1.0000000000000001E+50</v>
      </c>
      <c r="I721" s="610">
        <v>3.2634488018229884</v>
      </c>
      <c r="J721" s="610">
        <v>1.0000000000000001E+50</v>
      </c>
      <c r="K721" s="610">
        <v>1.0000000000000001E+50</v>
      </c>
      <c r="L721" s="611">
        <v>3.2643489297415251</v>
      </c>
      <c r="M721" s="610">
        <v>1.0000000000000001E+50</v>
      </c>
      <c r="N721" s="611">
        <v>1.0000000000000001E+50</v>
      </c>
      <c r="O721" s="610">
        <v>1.0000000000000001E+50</v>
      </c>
      <c r="P721" s="610">
        <v>1.0000000000000001E+50</v>
      </c>
      <c r="Q721" s="610">
        <v>1.0000000000000001E+50</v>
      </c>
      <c r="R721" s="610">
        <v>1.0000000000000001E+50</v>
      </c>
      <c r="S721" s="610">
        <v>1.0000000000000001E+50</v>
      </c>
      <c r="T721" s="610">
        <v>1.0000000000000001E+50</v>
      </c>
      <c r="U721" s="610">
        <v>1.0000000000000001E+50</v>
      </c>
      <c r="V721" s="610">
        <v>9.3480568355514961</v>
      </c>
      <c r="W721" s="610">
        <v>1.0000000000000001E+50</v>
      </c>
      <c r="X721" s="610">
        <v>1.0000000000000001E+50</v>
      </c>
      <c r="Y721" s="610">
        <v>1.0000000000000001E+50</v>
      </c>
      <c r="Z721" s="610">
        <v>1.0000000000000001E+50</v>
      </c>
      <c r="AA721" s="626">
        <v>1.0000000000000001E+50</v>
      </c>
      <c r="AB721" s="610">
        <v>8.2038567454690112E-2</v>
      </c>
      <c r="AC721" s="626">
        <v>7.1909505548342467E-2</v>
      </c>
      <c r="AD721" s="626">
        <v>8.9021369567871098E-4</v>
      </c>
      <c r="AE721" s="620">
        <v>7.1921204677944245E-2</v>
      </c>
      <c r="AF721" s="627">
        <v>1.8355600309238013E-2</v>
      </c>
      <c r="AG721" s="601">
        <f>Decap_Selection!$E$23</f>
        <v>0.08</v>
      </c>
      <c r="AH721" s="602"/>
      <c r="AI721" s="602"/>
      <c r="AJ721" s="602"/>
    </row>
    <row r="722" spans="1:36" s="22" customFormat="1">
      <c r="A722" s="597">
        <f t="shared" si="11"/>
        <v>778247361.4095329</v>
      </c>
      <c r="B722" s="607">
        <v>48.897281727586474</v>
      </c>
      <c r="C722" s="606">
        <v>1.0000000000000001E+50</v>
      </c>
      <c r="D722" s="607">
        <v>3.3252620200109155</v>
      </c>
      <c r="E722" s="610">
        <v>1.0000000000000001E+50</v>
      </c>
      <c r="F722" s="611">
        <v>1.0000000000000001E+50</v>
      </c>
      <c r="G722" s="610">
        <v>1.0000000000000001E+50</v>
      </c>
      <c r="H722" s="610">
        <v>1.0000000000000001E+50</v>
      </c>
      <c r="I722" s="610">
        <v>3.3287571221822847</v>
      </c>
      <c r="J722" s="610">
        <v>1.0000000000000001E+50</v>
      </c>
      <c r="K722" s="610">
        <v>1.0000000000000001E+50</v>
      </c>
      <c r="L722" s="611">
        <v>3.3296396011106557</v>
      </c>
      <c r="M722" s="610">
        <v>1.0000000000000001E+50</v>
      </c>
      <c r="N722" s="611">
        <v>1.0000000000000001E+50</v>
      </c>
      <c r="O722" s="610">
        <v>1.0000000000000001E+50</v>
      </c>
      <c r="P722" s="610">
        <v>1.0000000000000001E+50</v>
      </c>
      <c r="Q722" s="610">
        <v>1.0000000000000001E+50</v>
      </c>
      <c r="R722" s="610">
        <v>1.0000000000000001E+50</v>
      </c>
      <c r="S722" s="610">
        <v>1.0000000000000001E+50</v>
      </c>
      <c r="T722" s="610">
        <v>1.0000000000000001E+50</v>
      </c>
      <c r="U722" s="610">
        <v>1.0000000000000001E+50</v>
      </c>
      <c r="V722" s="610">
        <v>9.5350161069171389</v>
      </c>
      <c r="W722" s="610">
        <v>1.0000000000000001E+50</v>
      </c>
      <c r="X722" s="610">
        <v>1.0000000000000001E+50</v>
      </c>
      <c r="Y722" s="610">
        <v>1.0000000000000001E+50</v>
      </c>
      <c r="Z722" s="610">
        <v>1.0000000000000001E+50</v>
      </c>
      <c r="AA722" s="626">
        <v>1.0000000000000001E+50</v>
      </c>
      <c r="AB722" s="610">
        <v>8.0431611179395179E-2</v>
      </c>
      <c r="AC722" s="626">
        <v>7.3347626809124947E-2</v>
      </c>
      <c r="AD722" s="626">
        <v>8.9021369567871098E-4</v>
      </c>
      <c r="AE722" s="620">
        <v>7.3359096591018053E-2</v>
      </c>
      <c r="AF722" s="627">
        <v>1.4967021564072903E-2</v>
      </c>
      <c r="AG722" s="601">
        <f>Decap_Selection!$E$23</f>
        <v>0.08</v>
      </c>
      <c r="AH722" s="602"/>
      <c r="AI722" s="602"/>
      <c r="AJ722" s="602"/>
    </row>
    <row r="723" spans="1:36" s="22" customFormat="1">
      <c r="A723" s="597">
        <f t="shared" si="11"/>
        <v>793812308.63772357</v>
      </c>
      <c r="B723" s="607">
        <v>49.875227361733188</v>
      </c>
      <c r="C723" s="606">
        <v>1.0000000000000001E+50</v>
      </c>
      <c r="D723" s="607">
        <v>3.3919442579966375</v>
      </c>
      <c r="E723" s="610">
        <v>1.0000000000000001E+50</v>
      </c>
      <c r="F723" s="611">
        <v>1.0000000000000001E+50</v>
      </c>
      <c r="G723" s="610">
        <v>1.0000000000000001E+50</v>
      </c>
      <c r="H723" s="610">
        <v>1.0000000000000001E+50</v>
      </c>
      <c r="I723" s="610">
        <v>3.3953708375372686</v>
      </c>
      <c r="J723" s="610">
        <v>1.0000000000000001E+50</v>
      </c>
      <c r="K723" s="610">
        <v>1.0000000000000001E+50</v>
      </c>
      <c r="L723" s="611">
        <v>3.3962360135008209</v>
      </c>
      <c r="M723" s="610">
        <v>1.0000000000000001E+50</v>
      </c>
      <c r="N723" s="611">
        <v>1.0000000000000001E+50</v>
      </c>
      <c r="O723" s="610">
        <v>1.0000000000000001E+50</v>
      </c>
      <c r="P723" s="610">
        <v>1.0000000000000001E+50</v>
      </c>
      <c r="Q723" s="610">
        <v>1.0000000000000001E+50</v>
      </c>
      <c r="R723" s="610">
        <v>1.0000000000000001E+50</v>
      </c>
      <c r="S723" s="610">
        <v>1.0000000000000001E+50</v>
      </c>
      <c r="T723" s="610">
        <v>1.0000000000000001E+50</v>
      </c>
      <c r="U723" s="610">
        <v>1.0000000000000001E+50</v>
      </c>
      <c r="V723" s="610">
        <v>9.725714600285146</v>
      </c>
      <c r="W723" s="610">
        <v>1.0000000000000001E+50</v>
      </c>
      <c r="X723" s="610">
        <v>1.0000000000000001E+50</v>
      </c>
      <c r="Y723" s="610">
        <v>1.0000000000000001E+50</v>
      </c>
      <c r="Z723" s="610">
        <v>1.0000000000000001E+50</v>
      </c>
      <c r="AA723" s="626">
        <v>1.0000000000000001E+50</v>
      </c>
      <c r="AB723" s="610">
        <v>7.8856196677478188E-2</v>
      </c>
      <c r="AC723" s="626">
        <v>7.4814511845064546E-2</v>
      </c>
      <c r="AD723" s="626">
        <v>8.9021369567871098E-4</v>
      </c>
      <c r="AE723" s="620">
        <v>7.4825756773553284E-2</v>
      </c>
      <c r="AF723" s="627">
        <v>1.1685000317168338E-2</v>
      </c>
      <c r="AG723" s="601">
        <f>Decap_Selection!$E$23</f>
        <v>0.08</v>
      </c>
      <c r="AH723" s="602"/>
      <c r="AI723" s="602"/>
      <c r="AJ723" s="602"/>
    </row>
    <row r="724" spans="1:36" s="22" customFormat="1">
      <c r="A724" s="597">
        <f t="shared" si="11"/>
        <v>809688554.81047809</v>
      </c>
      <c r="B724" s="607">
        <v>50.872731908570792</v>
      </c>
      <c r="C724" s="606">
        <v>1.0000000000000001E+50</v>
      </c>
      <c r="D724" s="607">
        <v>3.4599566709275908</v>
      </c>
      <c r="E724" s="610">
        <v>1.0000000000000001E+50</v>
      </c>
      <c r="F724" s="611">
        <v>1.0000000000000001E+50</v>
      </c>
      <c r="G724" s="610">
        <v>1.0000000000000001E+50</v>
      </c>
      <c r="H724" s="610">
        <v>1.0000000000000001E+50</v>
      </c>
      <c r="I724" s="610">
        <v>3.4633160709109267</v>
      </c>
      <c r="J724" s="610">
        <v>1.0000000000000001E+50</v>
      </c>
      <c r="K724" s="610">
        <v>1.0000000000000001E+50</v>
      </c>
      <c r="L724" s="611">
        <v>3.4641642831521144</v>
      </c>
      <c r="M724" s="610">
        <v>1.0000000000000001E+50</v>
      </c>
      <c r="N724" s="611">
        <v>1.0000000000000001E+50</v>
      </c>
      <c r="O724" s="610">
        <v>1.0000000000000001E+50</v>
      </c>
      <c r="P724" s="610">
        <v>1.0000000000000001E+50</v>
      </c>
      <c r="Q724" s="610">
        <v>1.0000000000000001E+50</v>
      </c>
      <c r="R724" s="610">
        <v>1.0000000000000001E+50</v>
      </c>
      <c r="S724" s="610">
        <v>1.0000000000000001E+50</v>
      </c>
      <c r="T724" s="610">
        <v>1.0000000000000001E+50</v>
      </c>
      <c r="U724" s="610">
        <v>1.0000000000000001E+50</v>
      </c>
      <c r="V724" s="610">
        <v>9.9202270993784207</v>
      </c>
      <c r="W724" s="610">
        <v>1.0000000000000001E+50</v>
      </c>
      <c r="X724" s="610">
        <v>1.0000000000000001E+50</v>
      </c>
      <c r="Y724" s="610">
        <v>1.0000000000000001E+50</v>
      </c>
      <c r="Z724" s="610">
        <v>1.0000000000000001E+50</v>
      </c>
      <c r="AA724" s="626">
        <v>1.0000000000000001E+50</v>
      </c>
      <c r="AB724" s="610">
        <v>7.7311706137194999E-2</v>
      </c>
      <c r="AC724" s="626">
        <v>7.6310735905198573E-2</v>
      </c>
      <c r="AD724" s="626">
        <v>8.9021369567871098E-4</v>
      </c>
      <c r="AE724" s="620">
        <v>7.6321760386619864E-2</v>
      </c>
      <c r="AF724" s="627">
        <v>8.5896538537103394E-3</v>
      </c>
      <c r="AG724" s="601">
        <f>Decap_Selection!$E$23</f>
        <v>0.08</v>
      </c>
      <c r="AH724" s="602"/>
      <c r="AI724" s="602"/>
      <c r="AJ724" s="602"/>
    </row>
    <row r="725" spans="1:36" s="22" customFormat="1">
      <c r="A725" s="597">
        <f t="shared" si="11"/>
        <v>825882325.90668762</v>
      </c>
      <c r="B725" s="607">
        <v>51.890186546352915</v>
      </c>
      <c r="C725" s="606">
        <v>1.0000000000000001E+50</v>
      </c>
      <c r="D725" s="607">
        <v>3.5293259302962565</v>
      </c>
      <c r="E725" s="610">
        <v>1.0000000000000001E+50</v>
      </c>
      <c r="F725" s="611">
        <v>1.0000000000000001E+50</v>
      </c>
      <c r="G725" s="610">
        <v>1.0000000000000001E+50</v>
      </c>
      <c r="H725" s="610">
        <v>1.0000000000000001E+50</v>
      </c>
      <c r="I725" s="610">
        <v>3.5326194674903251</v>
      </c>
      <c r="J725" s="610">
        <v>1.0000000000000001E+50</v>
      </c>
      <c r="K725" s="610">
        <v>1.0000000000000001E+50</v>
      </c>
      <c r="L725" s="611">
        <v>3.5334510486016013</v>
      </c>
      <c r="M725" s="610">
        <v>1.0000000000000001E+50</v>
      </c>
      <c r="N725" s="611">
        <v>1.0000000000000001E+50</v>
      </c>
      <c r="O725" s="610">
        <v>1.0000000000000001E+50</v>
      </c>
      <c r="P725" s="610">
        <v>1.0000000000000001E+50</v>
      </c>
      <c r="Q725" s="610">
        <v>1.0000000000000001E+50</v>
      </c>
      <c r="R725" s="610">
        <v>1.0000000000000001E+50</v>
      </c>
      <c r="S725" s="610">
        <v>1.0000000000000001E+50</v>
      </c>
      <c r="T725" s="610">
        <v>1.0000000000000001E+50</v>
      </c>
      <c r="U725" s="610">
        <v>1.0000000000000001E+50</v>
      </c>
      <c r="V725" s="610">
        <v>10.118629883608399</v>
      </c>
      <c r="W725" s="610">
        <v>1.0000000000000001E+50</v>
      </c>
      <c r="X725" s="610">
        <v>1.0000000000000001E+50</v>
      </c>
      <c r="Y725" s="610">
        <v>1.0000000000000001E+50</v>
      </c>
      <c r="Z725" s="610">
        <v>1.0000000000000001E+50</v>
      </c>
      <c r="AA725" s="626">
        <v>1.0000000000000001E+50</v>
      </c>
      <c r="AB725" s="610">
        <v>7.5797533873714892E-2</v>
      </c>
      <c r="AC725" s="626">
        <v>7.7836885744063763E-2</v>
      </c>
      <c r="AD725" s="626">
        <v>8.9021369567871098E-4</v>
      </c>
      <c r="AE725" s="620">
        <v>7.7847694098502951E-2</v>
      </c>
      <c r="AF725" s="627">
        <v>5.9251139407126441E-3</v>
      </c>
      <c r="AG725" s="601">
        <f>Decap_Selection!$E$23</f>
        <v>0.08</v>
      </c>
      <c r="AH725" s="602"/>
      <c r="AI725" s="602"/>
      <c r="AJ725" s="602"/>
    </row>
    <row r="726" spans="1:36" s="22" customFormat="1">
      <c r="A726" s="597">
        <f t="shared" si="11"/>
        <v>842399972.42482138</v>
      </c>
      <c r="B726" s="607">
        <v>52.927990276898328</v>
      </c>
      <c r="C726" s="606">
        <v>1.0000000000000001E+50</v>
      </c>
      <c r="D726" s="607">
        <v>3.6000792396941921</v>
      </c>
      <c r="E726" s="610">
        <v>1.0000000000000001E+50</v>
      </c>
      <c r="F726" s="611">
        <v>1.0000000000000001E+50</v>
      </c>
      <c r="G726" s="610">
        <v>1.0000000000000001E+50</v>
      </c>
      <c r="H726" s="610">
        <v>1.0000000000000001E+50</v>
      </c>
      <c r="I726" s="610">
        <v>3.6033082050756975</v>
      </c>
      <c r="J726" s="610">
        <v>1.0000000000000001E+50</v>
      </c>
      <c r="K726" s="610">
        <v>1.0000000000000001E+50</v>
      </c>
      <c r="L726" s="611">
        <v>3.6041234811298013</v>
      </c>
      <c r="M726" s="610">
        <v>1.0000000000000001E+50</v>
      </c>
      <c r="N726" s="611">
        <v>1.0000000000000001E+50</v>
      </c>
      <c r="O726" s="610">
        <v>1.0000000000000001E+50</v>
      </c>
      <c r="P726" s="610">
        <v>1.0000000000000001E+50</v>
      </c>
      <c r="Q726" s="610">
        <v>1.0000000000000001E+50</v>
      </c>
      <c r="R726" s="610">
        <v>1.0000000000000001E+50</v>
      </c>
      <c r="S726" s="610">
        <v>1.0000000000000001E+50</v>
      </c>
      <c r="T726" s="610">
        <v>1.0000000000000001E+50</v>
      </c>
      <c r="U726" s="610">
        <v>1.0000000000000001E+50</v>
      </c>
      <c r="V726" s="610">
        <v>10.321000757988518</v>
      </c>
      <c r="W726" s="610">
        <v>1.0000000000000001E+50</v>
      </c>
      <c r="X726" s="610">
        <v>1.0000000000000001E+50</v>
      </c>
      <c r="Y726" s="610">
        <v>1.0000000000000001E+50</v>
      </c>
      <c r="Z726" s="610">
        <v>1.0000000000000001E+50</v>
      </c>
      <c r="AA726" s="626">
        <v>1.0000000000000001E+50</v>
      </c>
      <c r="AB726" s="610">
        <v>7.4313086091588959E-2</v>
      </c>
      <c r="AC726" s="626">
        <v>7.9393559851796219E-2</v>
      </c>
      <c r="AD726" s="626">
        <v>8.9021369567871098E-4</v>
      </c>
      <c r="AE726" s="620">
        <v>7.9404156314769839E-2</v>
      </c>
      <c r="AF726" s="627">
        <v>4.4685937924408923E-3</v>
      </c>
      <c r="AG726" s="601">
        <f>Decap_Selection!$E$23</f>
        <v>0.08</v>
      </c>
      <c r="AH726" s="602"/>
      <c r="AI726" s="602"/>
      <c r="AJ726" s="602"/>
    </row>
    <row r="727" spans="1:36" s="22" customFormat="1">
      <c r="A727" s="597">
        <f t="shared" si="11"/>
        <v>859247971.87331784</v>
      </c>
      <c r="B727" s="607">
        <v>53.986550082062131</v>
      </c>
      <c r="C727" s="606">
        <v>1.0000000000000001E+50</v>
      </c>
      <c r="D727" s="607">
        <v>3.6722443454799603</v>
      </c>
      <c r="E727" s="610">
        <v>1.0000000000000001E+50</v>
      </c>
      <c r="F727" s="611">
        <v>1.0000000000000001E+50</v>
      </c>
      <c r="G727" s="610">
        <v>1.0000000000000001E+50</v>
      </c>
      <c r="H727" s="610">
        <v>1.0000000000000001E+50</v>
      </c>
      <c r="I727" s="610">
        <v>3.6754100047383931</v>
      </c>
      <c r="J727" s="610">
        <v>1.0000000000000001E+50</v>
      </c>
      <c r="K727" s="610">
        <v>1.0000000000000001E+50</v>
      </c>
      <c r="L727" s="611">
        <v>3.6762092954160868</v>
      </c>
      <c r="M727" s="610">
        <v>1.0000000000000001E+50</v>
      </c>
      <c r="N727" s="611">
        <v>1.0000000000000001E+50</v>
      </c>
      <c r="O727" s="610">
        <v>1.0000000000000001E+50</v>
      </c>
      <c r="P727" s="610">
        <v>1.0000000000000001E+50</v>
      </c>
      <c r="Q727" s="610">
        <v>1.0000000000000001E+50</v>
      </c>
      <c r="R727" s="610">
        <v>1.0000000000000001E+50</v>
      </c>
      <c r="S727" s="610">
        <v>1.0000000000000001E+50</v>
      </c>
      <c r="T727" s="610">
        <v>1.0000000000000001E+50</v>
      </c>
      <c r="U727" s="610">
        <v>1.0000000000000001E+50</v>
      </c>
      <c r="V727" s="610">
        <v>10.527419083646002</v>
      </c>
      <c r="W727" s="610">
        <v>1.0000000000000001E+50</v>
      </c>
      <c r="X727" s="610">
        <v>1.0000000000000001E+50</v>
      </c>
      <c r="Y727" s="610">
        <v>1.0000000000000001E+50</v>
      </c>
      <c r="Z727" s="610">
        <v>1.0000000000000001E+50</v>
      </c>
      <c r="AA727" s="626">
        <v>1.0000000000000001E+50</v>
      </c>
      <c r="AB727" s="610">
        <v>7.2857780651880796E-2</v>
      </c>
      <c r="AC727" s="626">
        <v>8.0981368688833322E-2</v>
      </c>
      <c r="AD727" s="626">
        <v>8.9021369567871098E-4</v>
      </c>
      <c r="AE727" s="620">
        <v>8.0991757412939291E-2</v>
      </c>
      <c r="AF727" s="627">
        <v>5.2823341655541967E-3</v>
      </c>
      <c r="AG727" s="601">
        <f>Decap_Selection!$E$23</f>
        <v>0.08</v>
      </c>
      <c r="AH727" s="602"/>
      <c r="AI727" s="602"/>
      <c r="AJ727" s="602"/>
    </row>
    <row r="728" spans="1:36" s="22" customFormat="1">
      <c r="A728" s="597">
        <f t="shared" si="11"/>
        <v>876432931.31078422</v>
      </c>
      <c r="B728" s="607">
        <v>55.066281083336534</v>
      </c>
      <c r="C728" s="606">
        <v>1.0000000000000001E+50</v>
      </c>
      <c r="D728" s="607">
        <v>3.7458495476599296</v>
      </c>
      <c r="E728" s="610">
        <v>1.0000000000000001E+50</v>
      </c>
      <c r="F728" s="611">
        <v>1.0000000000000001E+50</v>
      </c>
      <c r="G728" s="610">
        <v>1.0000000000000001E+50</v>
      </c>
      <c r="H728" s="610">
        <v>1.0000000000000001E+50</v>
      </c>
      <c r="I728" s="610">
        <v>3.7489531416918838</v>
      </c>
      <c r="J728" s="610">
        <v>1.0000000000000001E+50</v>
      </c>
      <c r="K728" s="610">
        <v>1.0000000000000001E+50</v>
      </c>
      <c r="L728" s="611">
        <v>3.7497367604071932</v>
      </c>
      <c r="M728" s="610">
        <v>1.0000000000000001E+50</v>
      </c>
      <c r="N728" s="611">
        <v>1.0000000000000001E+50</v>
      </c>
      <c r="O728" s="610">
        <v>1.0000000000000001E+50</v>
      </c>
      <c r="P728" s="610">
        <v>1.0000000000000001E+50</v>
      </c>
      <c r="Q728" s="610">
        <v>1.0000000000000001E+50</v>
      </c>
      <c r="R728" s="610">
        <v>1.0000000000000001E+50</v>
      </c>
      <c r="S728" s="610">
        <v>1.0000000000000001E+50</v>
      </c>
      <c r="T728" s="610">
        <v>1.0000000000000001E+50</v>
      </c>
      <c r="U728" s="610">
        <v>1.0000000000000001E+50</v>
      </c>
      <c r="V728" s="610">
        <v>10.737965808943869</v>
      </c>
      <c r="W728" s="610">
        <v>1.0000000000000001E+50</v>
      </c>
      <c r="X728" s="610">
        <v>1.0000000000000001E+50</v>
      </c>
      <c r="Y728" s="610">
        <v>1.0000000000000001E+50</v>
      </c>
      <c r="Z728" s="610">
        <v>1.0000000000000001E+50</v>
      </c>
      <c r="AA728" s="626">
        <v>1.0000000000000001E+50</v>
      </c>
      <c r="AB728" s="610">
        <v>7.1431046843867765E-2</v>
      </c>
      <c r="AC728" s="626">
        <v>8.2600934925310079E-2</v>
      </c>
      <c r="AD728" s="626">
        <v>8.9021369567871098E-4</v>
      </c>
      <c r="AE728" s="620">
        <v>8.261111998184606E-2</v>
      </c>
      <c r="AF728" s="627">
        <v>7.6501582253067106E-3</v>
      </c>
      <c r="AG728" s="601">
        <f>Decap_Selection!$E$23</f>
        <v>0.08</v>
      </c>
      <c r="AH728" s="602"/>
      <c r="AI728" s="602"/>
      <c r="AJ728" s="602"/>
    </row>
    <row r="729" spans="1:36" s="22" customFormat="1">
      <c r="A729" s="597">
        <f t="shared" si="11"/>
        <v>893961589.93699992</v>
      </c>
      <c r="B729" s="607">
        <v>56.167606704643639</v>
      </c>
      <c r="C729" s="606">
        <v>1.0000000000000001E+50</v>
      </c>
      <c r="D729" s="607">
        <v>3.8209237109861811</v>
      </c>
      <c r="E729" s="610">
        <v>1.0000000000000001E+50</v>
      </c>
      <c r="F729" s="611">
        <v>1.0000000000000001E+50</v>
      </c>
      <c r="G729" s="610">
        <v>1.0000000000000001E+50</v>
      </c>
      <c r="H729" s="610">
        <v>1.0000000000000001E+50</v>
      </c>
      <c r="I729" s="610">
        <v>3.8239664563800684</v>
      </c>
      <c r="J729" s="610">
        <v>1.0000000000000001E+50</v>
      </c>
      <c r="K729" s="610">
        <v>1.0000000000000001E+50</v>
      </c>
      <c r="L729" s="611">
        <v>3.824734710403074</v>
      </c>
      <c r="M729" s="610">
        <v>1.0000000000000001E+50</v>
      </c>
      <c r="N729" s="611">
        <v>1.0000000000000001E+50</v>
      </c>
      <c r="O729" s="610">
        <v>1.0000000000000001E+50</v>
      </c>
      <c r="P729" s="610">
        <v>1.0000000000000001E+50</v>
      </c>
      <c r="Q729" s="610">
        <v>1.0000000000000001E+50</v>
      </c>
      <c r="R729" s="610">
        <v>1.0000000000000001E+50</v>
      </c>
      <c r="S729" s="610">
        <v>1.0000000000000001E+50</v>
      </c>
      <c r="T729" s="610">
        <v>1.0000000000000001E+50</v>
      </c>
      <c r="U729" s="610">
        <v>1.0000000000000001E+50</v>
      </c>
      <c r="V729" s="610">
        <v>10.952723501225396</v>
      </c>
      <c r="W729" s="610">
        <v>1.0000000000000001E+50</v>
      </c>
      <c r="X729" s="610">
        <v>1.0000000000000001E+50</v>
      </c>
      <c r="Y729" s="610">
        <v>1.0000000000000001E+50</v>
      </c>
      <c r="Z729" s="610">
        <v>1.0000000000000001E+50</v>
      </c>
      <c r="AA729" s="626">
        <v>1.0000000000000001E+50</v>
      </c>
      <c r="AB729" s="610">
        <v>7.0032325161223333E-2</v>
      </c>
      <c r="AC729" s="626">
        <v>8.4252893685243482E-2</v>
      </c>
      <c r="AD729" s="626">
        <v>8.9021369567871098E-4</v>
      </c>
      <c r="AE729" s="620">
        <v>8.4262879065793814E-2</v>
      </c>
      <c r="AF729" s="627">
        <v>1.0560302737287749E-2</v>
      </c>
      <c r="AG729" s="601">
        <f>Decap_Selection!$E$23</f>
        <v>0.08</v>
      </c>
      <c r="AH729" s="602"/>
      <c r="AI729" s="602"/>
      <c r="AJ729" s="602"/>
    </row>
    <row r="730" spans="1:36" s="22" customFormat="1">
      <c r="A730" s="597">
        <f t="shared" si="11"/>
        <v>911840821.73573995</v>
      </c>
      <c r="B730" s="607">
        <v>57.290958838383929</v>
      </c>
      <c r="C730" s="606">
        <v>1.0000000000000001E+50</v>
      </c>
      <c r="D730" s="607">
        <v>3.8974962762759051</v>
      </c>
      <c r="E730" s="610">
        <v>1.0000000000000001E+50</v>
      </c>
      <c r="F730" s="611">
        <v>1.0000000000000001E+50</v>
      </c>
      <c r="G730" s="610">
        <v>1.0000000000000001E+50</v>
      </c>
      <c r="H730" s="610">
        <v>1.0000000000000001E+50</v>
      </c>
      <c r="I730" s="610">
        <v>3.9004793657872492</v>
      </c>
      <c r="J730" s="610">
        <v>1.0000000000000001E+50</v>
      </c>
      <c r="K730" s="610">
        <v>1.0000000000000001E+50</v>
      </c>
      <c r="L730" s="611">
        <v>3.9012325563644716</v>
      </c>
      <c r="M730" s="610">
        <v>1.0000000000000001E+50</v>
      </c>
      <c r="N730" s="611">
        <v>1.0000000000000001E+50</v>
      </c>
      <c r="O730" s="610">
        <v>1.0000000000000001E+50</v>
      </c>
      <c r="P730" s="610">
        <v>1.0000000000000001E+50</v>
      </c>
      <c r="Q730" s="610">
        <v>1.0000000000000001E+50</v>
      </c>
      <c r="R730" s="610">
        <v>1.0000000000000001E+50</v>
      </c>
      <c r="S730" s="610">
        <v>1.0000000000000001E+50</v>
      </c>
      <c r="T730" s="610">
        <v>1.0000000000000001E+50</v>
      </c>
      <c r="U730" s="610">
        <v>1.0000000000000001E+50</v>
      </c>
      <c r="V730" s="610">
        <v>11.171776379193442</v>
      </c>
      <c r="W730" s="610">
        <v>1.0000000000000001E+50</v>
      </c>
      <c r="X730" s="610">
        <v>1.0000000000000001E+50</v>
      </c>
      <c r="Y730" s="610">
        <v>1.0000000000000001E+50</v>
      </c>
      <c r="Z730" s="610">
        <v>1.0000000000000001E+50</v>
      </c>
      <c r="AA730" s="626">
        <v>1.0000000000000001E+50</v>
      </c>
      <c r="AB730" s="610">
        <v>6.8661067082592772E-2</v>
      </c>
      <c r="AC730" s="626">
        <v>8.5937892795600657E-2</v>
      </c>
      <c r="AD730" s="626">
        <v>8.9021369567871098E-4</v>
      </c>
      <c r="AE730" s="620">
        <v>8.5947682413592769E-2</v>
      </c>
      <c r="AF730" s="627">
        <v>1.3661717441505539E-2</v>
      </c>
      <c r="AG730" s="601">
        <f>Decap_Selection!$E$23</f>
        <v>0.08</v>
      </c>
      <c r="AH730" s="602"/>
      <c r="AI730" s="602"/>
      <c r="AJ730" s="602"/>
    </row>
    <row r="731" spans="1:36" s="22" customFormat="1">
      <c r="A731" s="597">
        <f t="shared" si="11"/>
        <v>930077638.17045474</v>
      </c>
      <c r="B731" s="607">
        <v>58.436778014805924</v>
      </c>
      <c r="C731" s="606">
        <v>1.0000000000000001E+50</v>
      </c>
      <c r="D731" s="607">
        <v>3.9755972719567119</v>
      </c>
      <c r="E731" s="610">
        <v>1.0000000000000001E+50</v>
      </c>
      <c r="F731" s="611">
        <v>1.0000000000000001E+50</v>
      </c>
      <c r="G731" s="610">
        <v>1.0000000000000001E+50</v>
      </c>
      <c r="H731" s="610">
        <v>1.0000000000000001E+50</v>
      </c>
      <c r="I731" s="610">
        <v>3.9785218749741955</v>
      </c>
      <c r="J731" s="610">
        <v>1.0000000000000001E+50</v>
      </c>
      <c r="K731" s="610">
        <v>1.0000000000000001E+50</v>
      </c>
      <c r="L731" s="611">
        <v>3.9792602974466287</v>
      </c>
      <c r="M731" s="610">
        <v>1.0000000000000001E+50</v>
      </c>
      <c r="N731" s="611">
        <v>1.0000000000000001E+50</v>
      </c>
      <c r="O731" s="610">
        <v>1.0000000000000001E+50</v>
      </c>
      <c r="P731" s="610">
        <v>1.0000000000000001E+50</v>
      </c>
      <c r="Q731" s="610">
        <v>1.0000000000000001E+50</v>
      </c>
      <c r="R731" s="610">
        <v>1.0000000000000001E+50</v>
      </c>
      <c r="S731" s="610">
        <v>1.0000000000000001E+50</v>
      </c>
      <c r="T731" s="610">
        <v>1.0000000000000001E+50</v>
      </c>
      <c r="U731" s="610">
        <v>1.0000000000000001E+50</v>
      </c>
      <c r="V731" s="610">
        <v>11.395210345937427</v>
      </c>
      <c r="W731" s="610">
        <v>1.0000000000000001E+50</v>
      </c>
      <c r="X731" s="610">
        <v>1.0000000000000001E+50</v>
      </c>
      <c r="Y731" s="610">
        <v>1.0000000000000001E+50</v>
      </c>
      <c r="Z731" s="610">
        <v>1.0000000000000001E+50</v>
      </c>
      <c r="AA731" s="626">
        <v>1.0000000000000001E+50</v>
      </c>
      <c r="AB731" s="610">
        <v>6.7316734856476074E-2</v>
      </c>
      <c r="AC731" s="626">
        <v>8.7656593040348868E-2</v>
      </c>
      <c r="AD731" s="626">
        <v>8.9021369567871098E-4</v>
      </c>
      <c r="AE731" s="620">
        <v>8.7666190732579405E-2</v>
      </c>
      <c r="AF731" s="627">
        <v>1.6843732788554368E-2</v>
      </c>
      <c r="AG731" s="601">
        <f>Decap_Selection!$E$23</f>
        <v>0.08</v>
      </c>
      <c r="AH731" s="602"/>
      <c r="AI731" s="602"/>
      <c r="AJ731" s="602"/>
    </row>
    <row r="732" spans="1:36" s="22" customFormat="1">
      <c r="A732" s="597">
        <f t="shared" si="11"/>
        <v>948679190.93386388</v>
      </c>
      <c r="B732" s="607">
        <v>59.605513574763165</v>
      </c>
      <c r="C732" s="606">
        <v>1.0000000000000001E+50</v>
      </c>
      <c r="D732" s="607">
        <v>4.0552573258423763</v>
      </c>
      <c r="E732" s="610">
        <v>1.0000000000000001E+50</v>
      </c>
      <c r="F732" s="611">
        <v>1.0000000000000001E+50</v>
      </c>
      <c r="G732" s="610">
        <v>1.0000000000000001E+50</v>
      </c>
      <c r="H732" s="610">
        <v>1.0000000000000001E+50</v>
      </c>
      <c r="I732" s="610">
        <v>4.0581245888448265</v>
      </c>
      <c r="J732" s="610">
        <v>1.0000000000000001E+50</v>
      </c>
      <c r="K732" s="610">
        <v>1.0000000000000001E+50</v>
      </c>
      <c r="L732" s="611">
        <v>4.0588485327636574</v>
      </c>
      <c r="M732" s="610">
        <v>1.0000000000000001E+50</v>
      </c>
      <c r="N732" s="611">
        <v>1.0000000000000001E+50</v>
      </c>
      <c r="O732" s="610">
        <v>1.0000000000000001E+50</v>
      </c>
      <c r="P732" s="610">
        <v>1.0000000000000001E+50</v>
      </c>
      <c r="Q732" s="610">
        <v>1.0000000000000001E+50</v>
      </c>
      <c r="R732" s="610">
        <v>1.0000000000000001E+50</v>
      </c>
      <c r="S732" s="610">
        <v>1.0000000000000001E+50</v>
      </c>
      <c r="T732" s="610">
        <v>1.0000000000000001E+50</v>
      </c>
      <c r="U732" s="610">
        <v>1.0000000000000001E+50</v>
      </c>
      <c r="V732" s="610">
        <v>11.623113022620789</v>
      </c>
      <c r="W732" s="610">
        <v>1.0000000000000001E+50</v>
      </c>
      <c r="X732" s="610">
        <v>1.0000000000000001E+50</v>
      </c>
      <c r="Y732" s="610">
        <v>1.0000000000000001E+50</v>
      </c>
      <c r="Z732" s="610">
        <v>1.0000000000000001E+50</v>
      </c>
      <c r="AA732" s="626">
        <v>1.0000000000000001E+50</v>
      </c>
      <c r="AB732" s="610">
        <v>6.5998801290333531E-2</v>
      </c>
      <c r="AC732" s="626">
        <v>8.9409668419586322E-2</v>
      </c>
      <c r="AD732" s="626">
        <v>8.9021369567871098E-4</v>
      </c>
      <c r="AE732" s="620">
        <v>8.9419077947717751E-2</v>
      </c>
      <c r="AF732" s="627">
        <v>2.0065060533854852E-2</v>
      </c>
      <c r="AG732" s="601">
        <f>Decap_Selection!$E$23</f>
        <v>0.08</v>
      </c>
      <c r="AH732" s="602"/>
      <c r="AI732" s="602"/>
      <c r="AJ732" s="602"/>
    </row>
    <row r="733" spans="1:36" s="22" customFormat="1">
      <c r="A733" s="597">
        <f t="shared" si="11"/>
        <v>967652774.75254118</v>
      </c>
      <c r="B733" s="607">
        <v>60.797623845926182</v>
      </c>
      <c r="C733" s="606">
        <v>1.0000000000000001E+50</v>
      </c>
      <c r="D733" s="607">
        <v>4.136507677143646</v>
      </c>
      <c r="E733" s="610">
        <v>1.0000000000000001E+50</v>
      </c>
      <c r="F733" s="611">
        <v>1.0000000000000001E+50</v>
      </c>
      <c r="G733" s="610">
        <v>1.0000000000000001E+50</v>
      </c>
      <c r="H733" s="610">
        <v>1.0000000000000001E+50</v>
      </c>
      <c r="I733" s="610">
        <v>4.1393187241481328</v>
      </c>
      <c r="J733" s="610">
        <v>1.0000000000000001E+50</v>
      </c>
      <c r="K733" s="610">
        <v>1.0000000000000001E+50</v>
      </c>
      <c r="L733" s="611">
        <v>4.1400284733881998</v>
      </c>
      <c r="M733" s="610">
        <v>1.0000000000000001E+50</v>
      </c>
      <c r="N733" s="611">
        <v>1.0000000000000001E+50</v>
      </c>
      <c r="O733" s="610">
        <v>1.0000000000000001E+50</v>
      </c>
      <c r="P733" s="610">
        <v>1.0000000000000001E+50</v>
      </c>
      <c r="Q733" s="610">
        <v>1.0000000000000001E+50</v>
      </c>
      <c r="R733" s="610">
        <v>1.0000000000000001E+50</v>
      </c>
      <c r="S733" s="610">
        <v>1.0000000000000001E+50</v>
      </c>
      <c r="T733" s="610">
        <v>1.0000000000000001E+50</v>
      </c>
      <c r="U733" s="610">
        <v>1.0000000000000001E+50</v>
      </c>
      <c r="V733" s="610">
        <v>11.855573782842239</v>
      </c>
      <c r="W733" s="610">
        <v>1.0000000000000001E+50</v>
      </c>
      <c r="X733" s="610">
        <v>1.0000000000000001E+50</v>
      </c>
      <c r="Y733" s="610">
        <v>1.0000000000000001E+50</v>
      </c>
      <c r="Z733" s="610">
        <v>1.0000000000000001E+50</v>
      </c>
      <c r="AA733" s="626">
        <v>1.0000000000000001E+50</v>
      </c>
      <c r="AB733" s="610">
        <v>6.4706749543831724E-2</v>
      </c>
      <c r="AC733" s="626">
        <v>9.1197806413855956E-2</v>
      </c>
      <c r="AD733" s="626">
        <v>8.9021369567871098E-4</v>
      </c>
      <c r="AE733" s="620">
        <v>9.1207031465884242E-2</v>
      </c>
      <c r="AF733" s="627">
        <v>2.3308096016948356E-2</v>
      </c>
      <c r="AG733" s="601">
        <f>Decap_Selection!$E$23</f>
        <v>0.08</v>
      </c>
      <c r="AH733" s="602"/>
      <c r="AI733" s="602"/>
      <c r="AJ733" s="602"/>
    </row>
    <row r="734" spans="1:36" s="22" customFormat="1">
      <c r="A734" s="597">
        <f t="shared" si="11"/>
        <v>987005830.24759197</v>
      </c>
      <c r="B734" s="607">
        <v>62.013576322518958</v>
      </c>
      <c r="C734" s="606">
        <v>1.0000000000000001E+50</v>
      </c>
      <c r="D734" s="607">
        <v>4.2193801887188265</v>
      </c>
      <c r="E734" s="610">
        <v>1.0000000000000001E+50</v>
      </c>
      <c r="F734" s="611">
        <v>1.0000000000000001E+50</v>
      </c>
      <c r="G734" s="610">
        <v>1.0000000000000001E+50</v>
      </c>
      <c r="H734" s="610">
        <v>1.0000000000000001E+50</v>
      </c>
      <c r="I734" s="610">
        <v>4.2221361217200268</v>
      </c>
      <c r="J734" s="610">
        <v>1.0000000000000001E+50</v>
      </c>
      <c r="K734" s="610">
        <v>1.0000000000000001E+50</v>
      </c>
      <c r="L734" s="611">
        <v>4.2228319545910553</v>
      </c>
      <c r="M734" s="610">
        <v>1.0000000000000001E+50</v>
      </c>
      <c r="N734" s="611">
        <v>1.0000000000000001E+50</v>
      </c>
      <c r="O734" s="610">
        <v>1.0000000000000001E+50</v>
      </c>
      <c r="P734" s="610">
        <v>1.0000000000000001E+50</v>
      </c>
      <c r="Q734" s="610">
        <v>1.0000000000000001E+50</v>
      </c>
      <c r="R734" s="610">
        <v>1.0000000000000001E+50</v>
      </c>
      <c r="S734" s="610">
        <v>1.0000000000000001E+50</v>
      </c>
      <c r="T734" s="610">
        <v>1.0000000000000001E+50</v>
      </c>
      <c r="U734" s="610">
        <v>1.0000000000000001E+50</v>
      </c>
      <c r="V734" s="610">
        <v>12.09268378768423</v>
      </c>
      <c r="W734" s="610">
        <v>1.0000000000000001E+50</v>
      </c>
      <c r="X734" s="610">
        <v>1.0000000000000001E+50</v>
      </c>
      <c r="Y734" s="610">
        <v>1.0000000000000001E+50</v>
      </c>
      <c r="Z734" s="610">
        <v>1.0000000000000001E+50</v>
      </c>
      <c r="AA734" s="626">
        <v>1.0000000000000001E+50</v>
      </c>
      <c r="AB734" s="610">
        <v>6.3440072926148117E-2</v>
      </c>
      <c r="AC734" s="626">
        <v>9.3021708253745741E-2</v>
      </c>
      <c r="AD734" s="626">
        <v>8.9021369567871098E-4</v>
      </c>
      <c r="AE734" s="620">
        <v>9.3030752445439471E-2</v>
      </c>
      <c r="AF734" s="627">
        <v>2.6564797394799063E-2</v>
      </c>
      <c r="AG734" s="601">
        <f>Decap_Selection!$E$23</f>
        <v>0.08</v>
      </c>
      <c r="AH734" s="602"/>
      <c r="AI734" s="602"/>
      <c r="AJ734" s="602"/>
    </row>
    <row r="735" spans="1:36" s="22" customFormat="1" ht="13.5" thickBot="1">
      <c r="A735" s="599">
        <f t="shared" si="11"/>
        <v>1006745946.8525438</v>
      </c>
      <c r="B735" s="607">
        <v>63.253847848649997</v>
      </c>
      <c r="C735" s="606">
        <v>1.0000000000000001E+50</v>
      </c>
      <c r="D735" s="607">
        <v>4.3039073595689272</v>
      </c>
      <c r="E735" s="610">
        <v>1.0000000000000001E+50</v>
      </c>
      <c r="F735" s="611">
        <v>1.0000000000000001E+50</v>
      </c>
      <c r="G735" s="610">
        <v>1.0000000000000001E+50</v>
      </c>
      <c r="H735" s="610">
        <v>1.0000000000000001E+50</v>
      </c>
      <c r="I735" s="610">
        <v>4.3066092589699512</v>
      </c>
      <c r="J735" s="610">
        <v>1.0000000000000001E+50</v>
      </c>
      <c r="K735" s="610">
        <v>1.0000000000000001E+50</v>
      </c>
      <c r="L735" s="611">
        <v>4.3072914483256115</v>
      </c>
      <c r="M735" s="610">
        <v>1.0000000000000001E+50</v>
      </c>
      <c r="N735" s="611">
        <v>1.0000000000000001E+50</v>
      </c>
      <c r="O735" s="610">
        <v>1.0000000000000001E+50</v>
      </c>
      <c r="P735" s="610">
        <v>1.0000000000000001E+50</v>
      </c>
      <c r="Q735" s="610">
        <v>1.0000000000000001E+50</v>
      </c>
      <c r="R735" s="610">
        <v>1.0000000000000001E+50</v>
      </c>
      <c r="S735" s="610">
        <v>1.0000000000000001E+50</v>
      </c>
      <c r="T735" s="610">
        <v>1.0000000000000001E+50</v>
      </c>
      <c r="U735" s="610">
        <v>1.0000000000000001E+50</v>
      </c>
      <c r="V735" s="610">
        <v>12.334536021462393</v>
      </c>
      <c r="W735" s="610">
        <v>1.0000000000000001E+50</v>
      </c>
      <c r="X735" s="610">
        <v>1.0000000000000001E+50</v>
      </c>
      <c r="Y735" s="610">
        <v>1.0000000000000001E+50</v>
      </c>
      <c r="Z735" s="610">
        <v>1.0000000000000001E+50</v>
      </c>
      <c r="AA735" s="626">
        <v>1.0000000000000001E+50</v>
      </c>
      <c r="AB735" s="610">
        <v>6.21982746972553E-2</v>
      </c>
      <c r="AC735" s="626">
        <v>9.4882089194881072E-2</v>
      </c>
      <c r="AD735" s="626">
        <v>8.9021369567871098E-4</v>
      </c>
      <c r="AE735" s="620">
        <v>9.4890956071192689E-2</v>
      </c>
      <c r="AF735" s="627">
        <v>2.9831513661813826E-2</v>
      </c>
      <c r="AG735" s="598">
        <f>Decap_Selection!$E$23</f>
        <v>0.08</v>
      </c>
      <c r="AH735" s="602"/>
      <c r="AI735" s="602"/>
      <c r="AJ735" s="602"/>
    </row>
    <row r="736" spans="1:36">
      <c r="AG736" s="21"/>
      <c r="AH736" s="21"/>
      <c r="AI736" s="21"/>
    </row>
    <row r="737" spans="33:35">
      <c r="AG737" s="21"/>
      <c r="AH737" s="21"/>
      <c r="AI737" s="21"/>
    </row>
  </sheetData>
  <sheetProtection selectLockedCells="1"/>
  <phoneticPr fontId="2"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sheetPr codeName="Sheet42"/>
  <dimension ref="A1:AI735"/>
  <sheetViews>
    <sheetView topLeftCell="A6" workbookViewId="0">
      <selection activeCell="D40" sqref="D40"/>
    </sheetView>
  </sheetViews>
  <sheetFormatPr defaultRowHeight="12.75"/>
  <sheetData>
    <row r="1" spans="1:4">
      <c r="B1" t="s">
        <v>903</v>
      </c>
      <c r="C1" t="s">
        <v>902</v>
      </c>
      <c r="D1" t="s">
        <v>893</v>
      </c>
    </row>
    <row r="2" spans="1:4">
      <c r="A2" t="s">
        <v>822</v>
      </c>
      <c r="B2">
        <v>1E-3</v>
      </c>
      <c r="C2">
        <v>10</v>
      </c>
    </row>
    <row r="3" spans="1:4">
      <c r="A3" t="s">
        <v>892</v>
      </c>
      <c r="B3">
        <v>1.9132305169478059E-3</v>
      </c>
      <c r="D3">
        <v>6.2983870967741939E-2</v>
      </c>
    </row>
    <row r="4" spans="1:4">
      <c r="A4" t="s">
        <v>904</v>
      </c>
      <c r="B4">
        <v>5.0000000000000001E-4</v>
      </c>
      <c r="C4">
        <v>1.4999999999999999E-2</v>
      </c>
    </row>
    <row r="5" spans="1:4">
      <c r="A5" t="s">
        <v>1223</v>
      </c>
      <c r="B5">
        <v>8.9021369567871098E-4</v>
      </c>
      <c r="C5">
        <v>2.5916192473293277E-2</v>
      </c>
    </row>
    <row r="6" spans="1:4">
      <c r="A6" t="s">
        <v>841</v>
      </c>
      <c r="B6">
        <v>0</v>
      </c>
      <c r="C6">
        <v>0</v>
      </c>
      <c r="D6">
        <v>0</v>
      </c>
    </row>
    <row r="7" spans="1:4">
      <c r="A7" t="s">
        <v>842</v>
      </c>
      <c r="B7">
        <v>7.7999999999999996E-3</v>
      </c>
      <c r="C7">
        <v>0.23420014142990112</v>
      </c>
      <c r="D7">
        <v>0.10999999999999999</v>
      </c>
    </row>
    <row r="8" spans="1:4">
      <c r="A8" t="s">
        <v>854</v>
      </c>
      <c r="B8">
        <v>0</v>
      </c>
      <c r="C8">
        <v>0</v>
      </c>
      <c r="D8">
        <v>0</v>
      </c>
    </row>
    <row r="9" spans="1:4">
      <c r="A9" t="s">
        <v>905</v>
      </c>
      <c r="B9">
        <v>0</v>
      </c>
      <c r="C9">
        <v>0</v>
      </c>
      <c r="D9">
        <v>0</v>
      </c>
    </row>
    <row r="10" spans="1:4">
      <c r="A10" t="s">
        <v>906</v>
      </c>
      <c r="B10">
        <v>0</v>
      </c>
      <c r="C10">
        <v>0</v>
      </c>
      <c r="D10">
        <v>0</v>
      </c>
    </row>
    <row r="11" spans="1:4">
      <c r="A11" t="s">
        <v>907</v>
      </c>
      <c r="B11">
        <v>1.9E-2</v>
      </c>
      <c r="C11">
        <v>0.62830556631088252</v>
      </c>
      <c r="D11">
        <v>9.4E-2</v>
      </c>
    </row>
    <row r="12" spans="1:4">
      <c r="A12" t="s">
        <v>908</v>
      </c>
      <c r="B12">
        <v>2.8000000000000001E-2</v>
      </c>
      <c r="C12">
        <v>1.256611132621765</v>
      </c>
      <c r="D12">
        <v>0.1</v>
      </c>
    </row>
    <row r="13" spans="1:4">
      <c r="A13" t="s">
        <v>909</v>
      </c>
      <c r="B13">
        <v>0.02</v>
      </c>
      <c r="C13">
        <v>1.256611132621765</v>
      </c>
      <c r="D13">
        <v>0.22</v>
      </c>
    </row>
    <row r="14" spans="1:4">
      <c r="A14" t="s">
        <v>910</v>
      </c>
      <c r="B14">
        <v>1.6E-2</v>
      </c>
      <c r="C14">
        <v>1.256611132621765</v>
      </c>
      <c r="D14">
        <v>0.47</v>
      </c>
    </row>
    <row r="15" spans="1:4">
      <c r="A15" t="s">
        <v>911</v>
      </c>
      <c r="B15">
        <v>0</v>
      </c>
      <c r="C15">
        <v>0</v>
      </c>
      <c r="D15">
        <v>0</v>
      </c>
    </row>
    <row r="16" spans="1:4">
      <c r="A16" t="s">
        <v>912</v>
      </c>
      <c r="B16">
        <v>1.2E-2</v>
      </c>
      <c r="C16">
        <v>1.3619288802146912</v>
      </c>
      <c r="D16">
        <v>2.2000000000000002</v>
      </c>
    </row>
    <row r="17" spans="1:4">
      <c r="A17" t="s">
        <v>913</v>
      </c>
      <c r="B17">
        <v>0</v>
      </c>
      <c r="C17">
        <v>0</v>
      </c>
      <c r="D17">
        <v>0</v>
      </c>
    </row>
    <row r="18" spans="1:4">
      <c r="A18" t="s">
        <v>914</v>
      </c>
      <c r="B18">
        <v>0</v>
      </c>
      <c r="C18">
        <v>0</v>
      </c>
      <c r="D18">
        <v>0</v>
      </c>
    </row>
    <row r="19" spans="1:4">
      <c r="A19" t="s">
        <v>915</v>
      </c>
      <c r="B19">
        <v>0</v>
      </c>
      <c r="C19">
        <v>0</v>
      </c>
      <c r="D19">
        <v>0</v>
      </c>
    </row>
    <row r="20" spans="1:4">
      <c r="A20" t="s">
        <v>916</v>
      </c>
      <c r="B20">
        <v>0</v>
      </c>
      <c r="C20">
        <v>0</v>
      </c>
      <c r="D20">
        <v>0</v>
      </c>
    </row>
    <row r="21" spans="1:4">
      <c r="A21" t="s">
        <v>917</v>
      </c>
      <c r="B21">
        <v>0</v>
      </c>
      <c r="C21">
        <v>0</v>
      </c>
      <c r="D21">
        <v>0</v>
      </c>
    </row>
    <row r="22" spans="1:4">
      <c r="A22" t="s">
        <v>918</v>
      </c>
      <c r="B22">
        <v>0</v>
      </c>
      <c r="C22">
        <v>0</v>
      </c>
      <c r="D22">
        <v>0</v>
      </c>
    </row>
    <row r="23" spans="1:4">
      <c r="A23" t="s">
        <v>919</v>
      </c>
      <c r="B23">
        <v>0</v>
      </c>
      <c r="C23">
        <v>0</v>
      </c>
      <c r="D23">
        <v>0</v>
      </c>
    </row>
    <row r="24" spans="1:4">
      <c r="A24" t="s">
        <v>920</v>
      </c>
      <c r="B24">
        <v>0</v>
      </c>
      <c r="C24">
        <v>0</v>
      </c>
      <c r="D24">
        <v>0</v>
      </c>
    </row>
    <row r="25" spans="1:4">
      <c r="A25" t="s">
        <v>921</v>
      </c>
      <c r="B25">
        <v>0.03</v>
      </c>
      <c r="C25">
        <v>1.95</v>
      </c>
      <c r="D25">
        <v>200</v>
      </c>
    </row>
    <row r="26" spans="1:4">
      <c r="A26" t="s">
        <v>922</v>
      </c>
      <c r="B26">
        <v>0</v>
      </c>
      <c r="C26">
        <v>0</v>
      </c>
      <c r="D26">
        <v>0</v>
      </c>
    </row>
    <row r="27" spans="1:4">
      <c r="A27" t="s">
        <v>923</v>
      </c>
      <c r="B27">
        <v>0</v>
      </c>
      <c r="C27">
        <v>0</v>
      </c>
      <c r="D27">
        <v>0</v>
      </c>
    </row>
    <row r="28" spans="1:4">
      <c r="A28" t="s">
        <v>924</v>
      </c>
      <c r="B28">
        <v>0</v>
      </c>
      <c r="C28">
        <v>0</v>
      </c>
      <c r="D28">
        <v>0</v>
      </c>
    </row>
    <row r="29" spans="1:4">
      <c r="A29" t="s">
        <v>925</v>
      </c>
      <c r="B29">
        <v>0</v>
      </c>
      <c r="C29">
        <v>0</v>
      </c>
      <c r="D29">
        <v>0</v>
      </c>
    </row>
    <row r="30" spans="1:4">
      <c r="A30" t="s">
        <v>926</v>
      </c>
      <c r="B30">
        <v>0</v>
      </c>
      <c r="C30">
        <v>0</v>
      </c>
      <c r="D30">
        <v>0</v>
      </c>
    </row>
    <row r="35" spans="1:35">
      <c r="A35">
        <v>1.02</v>
      </c>
    </row>
    <row r="36" spans="1:35">
      <c r="A36" t="s">
        <v>853</v>
      </c>
      <c r="B36" t="s">
        <v>850</v>
      </c>
      <c r="C36" t="s">
        <v>932</v>
      </c>
      <c r="D36" t="s">
        <v>933</v>
      </c>
      <c r="E36" t="s">
        <v>934</v>
      </c>
      <c r="F36" t="s">
        <v>935</v>
      </c>
      <c r="G36" t="s">
        <v>936</v>
      </c>
      <c r="H36" t="s">
        <v>937</v>
      </c>
      <c r="I36" t="s">
        <v>938</v>
      </c>
      <c r="J36" t="s">
        <v>939</v>
      </c>
      <c r="K36" t="s">
        <v>940</v>
      </c>
      <c r="L36" t="s">
        <v>941</v>
      </c>
      <c r="M36" t="s">
        <v>942</v>
      </c>
      <c r="N36" t="s">
        <v>943</v>
      </c>
      <c r="O36" t="s">
        <v>944</v>
      </c>
      <c r="P36" t="s">
        <v>945</v>
      </c>
      <c r="Q36" t="s">
        <v>946</v>
      </c>
      <c r="R36" t="s">
        <v>947</v>
      </c>
      <c r="S36" t="s">
        <v>948</v>
      </c>
      <c r="T36" t="s">
        <v>949</v>
      </c>
      <c r="U36" t="s">
        <v>950</v>
      </c>
      <c r="V36" t="s">
        <v>951</v>
      </c>
      <c r="W36" t="s">
        <v>952</v>
      </c>
      <c r="X36" t="s">
        <v>953</v>
      </c>
      <c r="Y36" t="s">
        <v>954</v>
      </c>
      <c r="Z36" t="s">
        <v>955</v>
      </c>
      <c r="AA36" t="s">
        <v>956</v>
      </c>
      <c r="AB36" t="s">
        <v>957</v>
      </c>
      <c r="AC36" t="s">
        <v>1108</v>
      </c>
      <c r="AD36" t="s">
        <v>1107</v>
      </c>
      <c r="AE36" t="s">
        <v>1109</v>
      </c>
      <c r="AF36" t="s">
        <v>820</v>
      </c>
      <c r="AG36" t="s">
        <v>1001</v>
      </c>
      <c r="AH36" t="s">
        <v>1000</v>
      </c>
      <c r="AI36" t="s">
        <v>1026</v>
      </c>
    </row>
    <row r="37" spans="1:35">
      <c r="A37">
        <v>1000</v>
      </c>
      <c r="B37">
        <v>1.0019718603334127E-3</v>
      </c>
      <c r="C37">
        <v>1.0000000000000001E+50</v>
      </c>
      <c r="D37">
        <v>1446.9057905134302</v>
      </c>
      <c r="E37">
        <v>1.0000000000000001E+50</v>
      </c>
      <c r="F37">
        <v>1.0000000000000001E+50</v>
      </c>
      <c r="G37">
        <v>1.0000000000000001E+50</v>
      </c>
      <c r="H37">
        <v>1693.1876250528685</v>
      </c>
      <c r="I37">
        <v>1591.5963635112794</v>
      </c>
      <c r="J37">
        <v>723.45288836310692</v>
      </c>
      <c r="K37">
        <v>338.63751826147922</v>
      </c>
      <c r="L37">
        <v>1.0000000000000001E+50</v>
      </c>
      <c r="M37">
        <v>72.345282036422404</v>
      </c>
      <c r="N37">
        <v>1.0000000000000001E+50</v>
      </c>
      <c r="O37">
        <v>1.0000000000000001E+50</v>
      </c>
      <c r="P37">
        <v>1.0000000000000001E+50</v>
      </c>
      <c r="Q37">
        <v>1.0000000000000001E+50</v>
      </c>
      <c r="R37">
        <v>1.0000000000000001E+50</v>
      </c>
      <c r="S37">
        <v>1.0000000000000001E+50</v>
      </c>
      <c r="T37">
        <v>1.0000000000000001E+50</v>
      </c>
      <c r="U37">
        <v>1.0000000000000001E+50</v>
      </c>
      <c r="V37">
        <v>0.79635121166652723</v>
      </c>
      <c r="W37">
        <v>1.0000000000000001E+50</v>
      </c>
      <c r="X37">
        <v>1.0000000000000001E+50</v>
      </c>
      <c r="Y37">
        <v>1.0000000000000001E+50</v>
      </c>
      <c r="Z37">
        <v>1.0000000000000001E+50</v>
      </c>
      <c r="AA37">
        <v>1.0000000000000001E+50</v>
      </c>
      <c r="AB37">
        <v>2526.9903972334246</v>
      </c>
      <c r="AC37">
        <v>5.0000000888211998E-4</v>
      </c>
      <c r="AD37">
        <v>8.9021371057068405E-4</v>
      </c>
      <c r="AE37">
        <v>1.3902137194478244E-3</v>
      </c>
      <c r="AF37">
        <v>2.3911242387649237E-3</v>
      </c>
      <c r="AG37">
        <v>3.4285714285714287E-2</v>
      </c>
      <c r="AH37">
        <v>41217115.507939763</v>
      </c>
      <c r="AI37">
        <v>1E-3</v>
      </c>
    </row>
    <row r="38" spans="1:35">
      <c r="A38">
        <v>1020</v>
      </c>
      <c r="B38">
        <v>1.0020514419427577E-3</v>
      </c>
      <c r="C38">
        <v>1.0000000000000001E+50</v>
      </c>
      <c r="D38">
        <v>1418.5350886812073</v>
      </c>
      <c r="E38">
        <v>1.0000000000000001E+50</v>
      </c>
      <c r="F38">
        <v>1.0000000000000001E+50</v>
      </c>
      <c r="G38">
        <v>1.0000000000000001E+50</v>
      </c>
      <c r="H38">
        <v>1659.9878675467548</v>
      </c>
      <c r="I38">
        <v>1560.3885913747649</v>
      </c>
      <c r="J38">
        <v>709.26753730912333</v>
      </c>
      <c r="K38">
        <v>331.99756662527466</v>
      </c>
      <c r="L38">
        <v>1.0000000000000001E+50</v>
      </c>
      <c r="M38">
        <v>70.926746795026304</v>
      </c>
      <c r="N38">
        <v>1.0000000000000001E+50</v>
      </c>
      <c r="O38">
        <v>1.0000000000000001E+50</v>
      </c>
      <c r="P38">
        <v>1.0000000000000001E+50</v>
      </c>
      <c r="Q38">
        <v>1.0000000000000001E+50</v>
      </c>
      <c r="R38">
        <v>1.0000000000000001E+50</v>
      </c>
      <c r="S38">
        <v>1.0000000000000001E+50</v>
      </c>
      <c r="T38">
        <v>1.0000000000000001E+50</v>
      </c>
      <c r="U38">
        <v>1.0000000000000001E+50</v>
      </c>
      <c r="V38">
        <v>0.78075837828764838</v>
      </c>
      <c r="W38">
        <v>1.0000000000000001E+50</v>
      </c>
      <c r="X38">
        <v>1.0000000000000001E+50</v>
      </c>
      <c r="Y38">
        <v>1.0000000000000001E+50</v>
      </c>
      <c r="Z38">
        <v>1.0000000000000001E+50</v>
      </c>
      <c r="AA38">
        <v>1.0000000000000001E+50</v>
      </c>
      <c r="AB38">
        <v>2477.4415659151514</v>
      </c>
      <c r="AC38">
        <v>5.0000000924095762E-4</v>
      </c>
      <c r="AD38">
        <v>8.9021371117231976E-4</v>
      </c>
      <c r="AE38">
        <v>1.3902137204080966E-3</v>
      </c>
      <c r="AF38">
        <v>2.3911610196732393E-3</v>
      </c>
      <c r="AG38">
        <v>3.4285714285714287E-2</v>
      </c>
      <c r="AH38">
        <v>41217115.507939763</v>
      </c>
      <c r="AI38">
        <v>100</v>
      </c>
    </row>
    <row r="39" spans="1:35">
      <c r="A39">
        <v>1040.4000000000001</v>
      </c>
      <c r="B39">
        <v>1.0021342319412416E-3</v>
      </c>
      <c r="C39">
        <v>1.0000000000000001E+50</v>
      </c>
      <c r="D39">
        <v>1390.7206751190558</v>
      </c>
      <c r="E39">
        <v>1.0000000000000001E+50</v>
      </c>
      <c r="F39">
        <v>1.0000000000000001E+50</v>
      </c>
      <c r="G39">
        <v>1.0000000000000001E+50</v>
      </c>
      <c r="H39">
        <v>1627.4390856749737</v>
      </c>
      <c r="I39">
        <v>1529.792736332907</v>
      </c>
      <c r="J39">
        <v>695.36033038741812</v>
      </c>
      <c r="K39">
        <v>325.48781011323695</v>
      </c>
      <c r="L39">
        <v>1.0000000000000001E+50</v>
      </c>
      <c r="M39">
        <v>69.53602596413802</v>
      </c>
      <c r="N39">
        <v>1.0000000000000001E+50</v>
      </c>
      <c r="O39">
        <v>1.0000000000000001E+50</v>
      </c>
      <c r="P39">
        <v>1.0000000000000001E+50</v>
      </c>
      <c r="Q39">
        <v>1.0000000000000001E+50</v>
      </c>
      <c r="R39">
        <v>1.0000000000000001E+50</v>
      </c>
      <c r="S39">
        <v>1.0000000000000001E+50</v>
      </c>
      <c r="T39">
        <v>1.0000000000000001E+50</v>
      </c>
      <c r="U39">
        <v>1.0000000000000001E+50</v>
      </c>
      <c r="V39">
        <v>0.76547172402628172</v>
      </c>
      <c r="W39">
        <v>1.0000000000000001E+50</v>
      </c>
      <c r="X39">
        <v>1.0000000000000001E+50</v>
      </c>
      <c r="Y39">
        <v>1.0000000000000001E+50</v>
      </c>
      <c r="Z39">
        <v>1.0000000000000001E+50</v>
      </c>
      <c r="AA39">
        <v>1.0000000000000001E+50</v>
      </c>
      <c r="AB39">
        <v>2428.8642803090006</v>
      </c>
      <c r="AC39">
        <v>5.0000000961429223E-4</v>
      </c>
      <c r="AD39">
        <v>8.9021371179826155E-4</v>
      </c>
      <c r="AE39">
        <v>1.3902137214071638E-3</v>
      </c>
      <c r="AF39">
        <v>2.3911992861153086E-3</v>
      </c>
      <c r="AG39">
        <v>3.4285714285714287E-2</v>
      </c>
    </row>
    <row r="40" spans="1:35">
      <c r="A40">
        <v>1061.2080000000001</v>
      </c>
      <c r="B40">
        <v>1.0022203593966408E-3</v>
      </c>
      <c r="C40">
        <v>1.0000000000000001E+50</v>
      </c>
      <c r="D40">
        <v>1363.4516422138138</v>
      </c>
      <c r="E40">
        <v>1.0000000000000001E+50</v>
      </c>
      <c r="F40">
        <v>1.0000000000000001E+50</v>
      </c>
      <c r="G40">
        <v>1.0000000000000001E+50</v>
      </c>
      <c r="H40">
        <v>1595.52851520934</v>
      </c>
      <c r="I40">
        <v>1499.7968000111796</v>
      </c>
      <c r="J40">
        <v>681.72581379135488</v>
      </c>
      <c r="K40">
        <v>319.10569587967501</v>
      </c>
      <c r="L40">
        <v>1.0000000000000001E+50</v>
      </c>
      <c r="M40">
        <v>68.172574163039656</v>
      </c>
      <c r="N40">
        <v>1.0000000000000001E+50</v>
      </c>
      <c r="O40">
        <v>1.0000000000000001E+50</v>
      </c>
      <c r="P40">
        <v>1.0000000000000001E+50</v>
      </c>
      <c r="Q40">
        <v>1.0000000000000001E+50</v>
      </c>
      <c r="R40">
        <v>1.0000000000000001E+50</v>
      </c>
      <c r="S40">
        <v>1.0000000000000001E+50</v>
      </c>
      <c r="T40">
        <v>1.0000000000000001E+50</v>
      </c>
      <c r="U40">
        <v>1.0000000000000001E+50</v>
      </c>
      <c r="V40">
        <v>0.75048525407701705</v>
      </c>
      <c r="W40">
        <v>1.0000000000000001E+50</v>
      </c>
      <c r="X40">
        <v>1.0000000000000001E+50</v>
      </c>
      <c r="Y40">
        <v>1.0000000000000001E+50</v>
      </c>
      <c r="Z40">
        <v>1.0000000000000001E+50</v>
      </c>
      <c r="AA40">
        <v>1.0000000000000001E+50</v>
      </c>
      <c r="AB40">
        <v>2381.2394904990501</v>
      </c>
      <c r="AC40">
        <v>5.0000001000270972E-4</v>
      </c>
      <c r="AD40">
        <v>8.9021371244949138E-4</v>
      </c>
      <c r="AE40">
        <v>1.3902137224465934E-3</v>
      </c>
      <c r="AF40">
        <v>2.3912390980724767E-3</v>
      </c>
      <c r="AG40">
        <v>3.4285714285714287E-2</v>
      </c>
    </row>
    <row r="41" spans="1:35">
      <c r="A41">
        <v>1082.4321600000001</v>
      </c>
      <c r="B41">
        <v>1.0023099585458647E-3</v>
      </c>
      <c r="C41">
        <v>1.0000000000000001E+50</v>
      </c>
      <c r="D41">
        <v>1336.717296227087</v>
      </c>
      <c r="E41">
        <v>1.0000000000000001E+50</v>
      </c>
      <c r="F41">
        <v>1.0000000000000001E+50</v>
      </c>
      <c r="G41">
        <v>1.0000000000000001E+50</v>
      </c>
      <c r="H41">
        <v>1564.243642200651</v>
      </c>
      <c r="I41">
        <v>1470.3890192972999</v>
      </c>
      <c r="J41">
        <v>668.35864065168028</v>
      </c>
      <c r="K41">
        <v>312.84872113469328</v>
      </c>
      <c r="L41">
        <v>1.0000000000000001E+50</v>
      </c>
      <c r="M41">
        <v>66.835856704750299</v>
      </c>
      <c r="N41">
        <v>1.0000000000000001E+50</v>
      </c>
      <c r="O41">
        <v>1.0000000000000001E+50</v>
      </c>
      <c r="P41">
        <v>1.0000000000000001E+50</v>
      </c>
      <c r="Q41">
        <v>1.0000000000000001E+50</v>
      </c>
      <c r="R41">
        <v>1.0000000000000001E+50</v>
      </c>
      <c r="S41">
        <v>1.0000000000000001E+50</v>
      </c>
      <c r="T41">
        <v>1.0000000000000001E+50</v>
      </c>
      <c r="U41">
        <v>1.0000000000000001E+50</v>
      </c>
      <c r="V41">
        <v>0.73579309135139992</v>
      </c>
      <c r="W41">
        <v>1.0000000000000001E+50</v>
      </c>
      <c r="X41">
        <v>1.0000000000000001E+50</v>
      </c>
      <c r="Y41">
        <v>1.0000000000000001E+50</v>
      </c>
      <c r="Z41">
        <v>1.0000000000000001E+50</v>
      </c>
      <c r="AA41">
        <v>1.0000000000000001E+50</v>
      </c>
      <c r="AB41">
        <v>2334.548520097138</v>
      </c>
      <c r="AC41">
        <v>5.0000001040681919E-4</v>
      </c>
      <c r="AD41">
        <v>8.9021371312703089E-4</v>
      </c>
      <c r="AE41">
        <v>1.3902137235280157E-3</v>
      </c>
      <c r="AF41">
        <v>2.3912805179465107E-3</v>
      </c>
      <c r="AG41">
        <v>3.4285714285714287E-2</v>
      </c>
    </row>
    <row r="42" spans="1:35">
      <c r="A42">
        <v>1104.0808032</v>
      </c>
      <c r="B42">
        <v>1.0024031690000891E-3</v>
      </c>
      <c r="C42">
        <v>1.0000000000000001E+50</v>
      </c>
      <c r="D42">
        <v>1310.5071531016258</v>
      </c>
      <c r="E42">
        <v>1.0000000000000001E+50</v>
      </c>
      <c r="F42">
        <v>1.0000000000000001E+50</v>
      </c>
      <c r="G42">
        <v>1.0000000000000001E+50</v>
      </c>
      <c r="H42">
        <v>1533.5721980712558</v>
      </c>
      <c r="I42">
        <v>1441.5578617282422</v>
      </c>
      <c r="J42">
        <v>655.25356893971252</v>
      </c>
      <c r="K42">
        <v>306.71443216270558</v>
      </c>
      <c r="L42">
        <v>1.0000000000000001E+50</v>
      </c>
      <c r="M42">
        <v>65.525349386345169</v>
      </c>
      <c r="N42">
        <v>1.0000000000000001E+50</v>
      </c>
      <c r="O42">
        <v>1.0000000000000001E+50</v>
      </c>
      <c r="P42">
        <v>1.0000000000000001E+50</v>
      </c>
      <c r="Q42">
        <v>1.0000000000000001E+50</v>
      </c>
      <c r="R42">
        <v>1.0000000000000001E+50</v>
      </c>
      <c r="S42">
        <v>1.0000000000000001E+50</v>
      </c>
      <c r="T42">
        <v>1.0000000000000001E+50</v>
      </c>
      <c r="U42">
        <v>1.0000000000000001E+50</v>
      </c>
      <c r="V42">
        <v>0.72138947417304478</v>
      </c>
      <c r="W42">
        <v>1.0000000000000001E+50</v>
      </c>
      <c r="X42">
        <v>1.0000000000000001E+50</v>
      </c>
      <c r="Y42">
        <v>1.0000000000000001E+50</v>
      </c>
      <c r="Z42">
        <v>1.0000000000000001E+50</v>
      </c>
      <c r="AA42">
        <v>1.0000000000000001E+50</v>
      </c>
      <c r="AB42">
        <v>2288.773058918794</v>
      </c>
      <c r="AC42">
        <v>5.0000001082725468E-4</v>
      </c>
      <c r="AD42">
        <v>8.9021371383194304E-4</v>
      </c>
      <c r="AE42">
        <v>1.3902137246531276E-3</v>
      </c>
      <c r="AF42">
        <v>2.3913236106571562E-3</v>
      </c>
      <c r="AG42">
        <v>3.4285714285714287E-2</v>
      </c>
    </row>
    <row r="43" spans="1:35">
      <c r="A43">
        <v>1126.1624192639999</v>
      </c>
      <c r="B43">
        <v>1.0025001359578794E-3</v>
      </c>
      <c r="C43">
        <v>1.0000000000000001E+50</v>
      </c>
      <c r="D43">
        <v>1284.81093434993</v>
      </c>
      <c r="E43">
        <v>1.0000000000000001E+50</v>
      </c>
      <c r="F43">
        <v>1.0000000000000001E+50</v>
      </c>
      <c r="G43">
        <v>1.0000000000000001E+50</v>
      </c>
      <c r="H43">
        <v>1503.5021548038496</v>
      </c>
      <c r="I43">
        <v>1413.2920209677059</v>
      </c>
      <c r="J43">
        <v>642.40545941164248</v>
      </c>
      <c r="K43">
        <v>300.7004233601935</v>
      </c>
      <c r="L43">
        <v>1.0000000000000001E+50</v>
      </c>
      <c r="M43">
        <v>64.240538283385661</v>
      </c>
      <c r="N43">
        <v>1.0000000000000001E+50</v>
      </c>
      <c r="O43">
        <v>1.0000000000000001E+50</v>
      </c>
      <c r="P43">
        <v>1.0000000000000001E+50</v>
      </c>
      <c r="Q43">
        <v>1.0000000000000001E+50</v>
      </c>
      <c r="R43">
        <v>1.0000000000000001E+50</v>
      </c>
      <c r="S43">
        <v>1.0000000000000001E+50</v>
      </c>
      <c r="T43">
        <v>1.0000000000000001E+50</v>
      </c>
      <c r="U43">
        <v>1.0000000000000001E+50</v>
      </c>
      <c r="V43">
        <v>0.70726875401800016</v>
      </c>
      <c r="W43">
        <v>1.0000000000000001E+50</v>
      </c>
      <c r="X43">
        <v>1.0000000000000001E+50</v>
      </c>
      <c r="Y43">
        <v>1.0000000000000001E+50</v>
      </c>
      <c r="Z43">
        <v>1.0000000000000001E+50</v>
      </c>
      <c r="AA43">
        <v>1.0000000000000001E+50</v>
      </c>
      <c r="AB43">
        <v>2243.8951558027716</v>
      </c>
      <c r="AC43">
        <v>5.0000001126467573E-4</v>
      </c>
      <c r="AD43">
        <v>8.902137145653336E-4</v>
      </c>
      <c r="AE43">
        <v>1.3902137258236941E-3</v>
      </c>
      <c r="AF43">
        <v>2.3913684437436092E-3</v>
      </c>
      <c r="AG43">
        <v>3.4285714285714287E-2</v>
      </c>
    </row>
    <row r="44" spans="1:35">
      <c r="A44">
        <v>1148.68566764928</v>
      </c>
      <c r="B44">
        <v>1.0026010104265941E-3</v>
      </c>
      <c r="C44">
        <v>1.0000000000000001E+50</v>
      </c>
      <c r="D44">
        <v>1259.6185630234693</v>
      </c>
      <c r="E44">
        <v>1.0000000000000001E+50</v>
      </c>
      <c r="F44">
        <v>1.0000000000000001E+50</v>
      </c>
      <c r="G44">
        <v>1.0000000000000001E+50</v>
      </c>
      <c r="H44">
        <v>1474.0217202246019</v>
      </c>
      <c r="I44">
        <v>1385.5804123722548</v>
      </c>
      <c r="J44">
        <v>629.80927359314569</v>
      </c>
      <c r="K44">
        <v>294.80433629233238</v>
      </c>
      <c r="L44">
        <v>1.0000000000000001E+50</v>
      </c>
      <c r="M44">
        <v>62.98091954838042</v>
      </c>
      <c r="N44">
        <v>1.0000000000000001E+50</v>
      </c>
      <c r="O44">
        <v>1.0000000000000001E+50</v>
      </c>
      <c r="P44">
        <v>1.0000000000000001E+50</v>
      </c>
      <c r="Q44">
        <v>1.0000000000000001E+50</v>
      </c>
      <c r="R44">
        <v>1.0000000000000001E+50</v>
      </c>
      <c r="S44">
        <v>1.0000000000000001E+50</v>
      </c>
      <c r="T44">
        <v>1.0000000000000001E+50</v>
      </c>
      <c r="U44">
        <v>1.0000000000000001E+50</v>
      </c>
      <c r="V44">
        <v>0.69342539329947883</v>
      </c>
      <c r="W44">
        <v>1.0000000000000001E+50</v>
      </c>
      <c r="X44">
        <v>1.0000000000000001E+50</v>
      </c>
      <c r="Y44">
        <v>1.0000000000000001E+50</v>
      </c>
      <c r="Z44">
        <v>1.0000000000000001E+50</v>
      </c>
      <c r="AA44">
        <v>1.0000000000000001E+50</v>
      </c>
      <c r="AB44">
        <v>2199.8972115713764</v>
      </c>
      <c r="AC44">
        <v>5.0000001171976861E-4</v>
      </c>
      <c r="AD44">
        <v>8.9021371532835313E-4</v>
      </c>
      <c r="AE44">
        <v>1.3902137270415513E-3</v>
      </c>
      <c r="AF44">
        <v>2.3914150874700651E-3</v>
      </c>
      <c r="AG44">
        <v>3.4285714285714287E-2</v>
      </c>
    </row>
    <row r="45" spans="1:35">
      <c r="A45">
        <v>1171.6593810022657</v>
      </c>
      <c r="B45">
        <v>1.0027059494523848E-3</v>
      </c>
      <c r="C45">
        <v>1.0000000000000001E+50</v>
      </c>
      <c r="D45">
        <v>1234.9201597609392</v>
      </c>
      <c r="E45">
        <v>1.0000000000000001E+50</v>
      </c>
      <c r="F45">
        <v>1.0000000000000001E+50</v>
      </c>
      <c r="G45">
        <v>1.0000000000000001E+50</v>
      </c>
      <c r="H45">
        <v>1445.1193333787755</v>
      </c>
      <c r="I45">
        <v>1358.4121686444007</v>
      </c>
      <c r="J45">
        <v>617.46007180350898</v>
      </c>
      <c r="K45">
        <v>289.0238587681153</v>
      </c>
      <c r="L45">
        <v>1.0000000000000001E+50</v>
      </c>
      <c r="M45">
        <v>61.745999213198033</v>
      </c>
      <c r="N45">
        <v>1.0000000000000001E+50</v>
      </c>
      <c r="O45">
        <v>1.0000000000000001E+50</v>
      </c>
      <c r="P45">
        <v>1.0000000000000001E+50</v>
      </c>
      <c r="Q45">
        <v>1.0000000000000001E+50</v>
      </c>
      <c r="R45">
        <v>1.0000000000000001E+50</v>
      </c>
      <c r="S45">
        <v>1.0000000000000001E+50</v>
      </c>
      <c r="T45">
        <v>1.0000000000000001E+50</v>
      </c>
      <c r="U45">
        <v>1.0000000000000001E+50</v>
      </c>
      <c r="V45">
        <v>0.67985396319608027</v>
      </c>
      <c r="W45">
        <v>1.0000000000000001E+50</v>
      </c>
      <c r="X45">
        <v>1.0000000000000001E+50</v>
      </c>
      <c r="Y45">
        <v>1.0000000000000001E+50</v>
      </c>
      <c r="Z45">
        <v>1.0000000000000001E+50</v>
      </c>
      <c r="AA45">
        <v>1.0000000000000001E+50</v>
      </c>
      <c r="AB45">
        <v>2156.7619721288333</v>
      </c>
      <c r="AC45">
        <v>5.0000001219324718E-4</v>
      </c>
      <c r="AD45">
        <v>8.9021371612219859E-4</v>
      </c>
      <c r="AE45">
        <v>1.3902137283086102E-3</v>
      </c>
      <c r="AF45">
        <v>2.3914636149355208E-3</v>
      </c>
      <c r="AG45">
        <v>3.4285714285714287E-2</v>
      </c>
    </row>
    <row r="46" spans="1:35">
      <c r="A46">
        <v>1195.0925686223111</v>
      </c>
      <c r="B46">
        <v>1.0028151163591042E-3</v>
      </c>
      <c r="C46">
        <v>1.0000000000000001E+50</v>
      </c>
      <c r="D46">
        <v>1210.7060389140015</v>
      </c>
      <c r="E46">
        <v>1.0000000000000001E+50</v>
      </c>
      <c r="F46">
        <v>1.0000000000000001E+50</v>
      </c>
      <c r="G46">
        <v>1.0000000000000001E+50</v>
      </c>
      <c r="H46">
        <v>1416.7836599970194</v>
      </c>
      <c r="I46">
        <v>1331.7766355709168</v>
      </c>
      <c r="J46">
        <v>605.35301121850102</v>
      </c>
      <c r="K46">
        <v>283.35672393361125</v>
      </c>
      <c r="L46">
        <v>1.0000000000000001E+50</v>
      </c>
      <c r="M46">
        <v>60.535292995354219</v>
      </c>
      <c r="N46">
        <v>1.0000000000000001E+50</v>
      </c>
      <c r="O46">
        <v>1.0000000000000001E+50</v>
      </c>
      <c r="P46">
        <v>1.0000000000000001E+50</v>
      </c>
      <c r="Q46">
        <v>1.0000000000000001E+50</v>
      </c>
      <c r="R46">
        <v>1.0000000000000001E+50</v>
      </c>
      <c r="S46">
        <v>1.0000000000000001E+50</v>
      </c>
      <c r="T46">
        <v>1.0000000000000001E+50</v>
      </c>
      <c r="U46">
        <v>1.0000000000000001E+50</v>
      </c>
      <c r="V46">
        <v>0.66654914152265943</v>
      </c>
      <c r="W46">
        <v>1.0000000000000001E+50</v>
      </c>
      <c r="X46">
        <v>1.0000000000000001E+50</v>
      </c>
      <c r="Y46">
        <v>1.0000000000000001E+50</v>
      </c>
      <c r="Z46">
        <v>1.0000000000000001E+50</v>
      </c>
      <c r="AA46">
        <v>1.0000000000000001E+50</v>
      </c>
      <c r="AB46">
        <v>2114.4725216949682</v>
      </c>
      <c r="AC46">
        <v>5.0000001268585444E-4</v>
      </c>
      <c r="AD46">
        <v>8.9021371694811551E-4</v>
      </c>
      <c r="AE46">
        <v>1.390213729626858E-3</v>
      </c>
      <c r="AF46">
        <v>2.3915141021879746E-3</v>
      </c>
      <c r="AG46">
        <v>3.4285714285714287E-2</v>
      </c>
    </row>
    <row r="47" spans="1:35">
      <c r="A47">
        <v>1218.9944199947574</v>
      </c>
      <c r="B47">
        <v>1.0029286809964586E-3</v>
      </c>
      <c r="C47">
        <v>1.0000000000000001E+50</v>
      </c>
      <c r="D47">
        <v>1186.9667047489913</v>
      </c>
      <c r="E47">
        <v>1.0000000000000001E+50</v>
      </c>
      <c r="F47">
        <v>1.0000000000000001E+50</v>
      </c>
      <c r="G47">
        <v>1.0000000000000001E+50</v>
      </c>
      <c r="H47">
        <v>1389.0035880505559</v>
      </c>
      <c r="I47">
        <v>1305.6633678447156</v>
      </c>
      <c r="J47">
        <v>593.48334397122585</v>
      </c>
      <c r="K47">
        <v>277.80070938300281</v>
      </c>
      <c r="L47">
        <v>1.0000000000000001E+50</v>
      </c>
      <c r="M47">
        <v>59.348326108096785</v>
      </c>
      <c r="N47">
        <v>1.0000000000000001E+50</v>
      </c>
      <c r="O47">
        <v>1.0000000000000001E+50</v>
      </c>
      <c r="P47">
        <v>1.0000000000000001E+50</v>
      </c>
      <c r="Q47">
        <v>1.0000000000000001E+50</v>
      </c>
      <c r="R47">
        <v>1.0000000000000001E+50</v>
      </c>
      <c r="S47">
        <v>1.0000000000000001E+50</v>
      </c>
      <c r="T47">
        <v>1.0000000000000001E+50</v>
      </c>
      <c r="U47">
        <v>1.0000000000000001E+50</v>
      </c>
      <c r="V47">
        <v>0.65350571064299767</v>
      </c>
      <c r="W47">
        <v>1.0000000000000001E+50</v>
      </c>
      <c r="X47">
        <v>1.0000000000000001E+50</v>
      </c>
      <c r="Y47">
        <v>1.0000000000000001E+50</v>
      </c>
      <c r="Z47">
        <v>1.0000000000000001E+50</v>
      </c>
      <c r="AA47">
        <v>1.0000000000000001E+50</v>
      </c>
      <c r="AB47">
        <v>2073.0122761715716</v>
      </c>
      <c r="AC47">
        <v>5.0000001319836299E-4</v>
      </c>
      <c r="AD47">
        <v>8.9021371780739951E-4</v>
      </c>
      <c r="AE47">
        <v>1.3902137309983631E-3</v>
      </c>
      <c r="AF47">
        <v>2.3915666283432229E-3</v>
      </c>
      <c r="AG47">
        <v>3.4285714285714287E-2</v>
      </c>
    </row>
    <row r="48" spans="1:35">
      <c r="A48">
        <v>1243.3743083946526</v>
      </c>
      <c r="B48">
        <v>1.0030468199977375E-3</v>
      </c>
      <c r="C48">
        <v>1.0000000000000001E+50</v>
      </c>
      <c r="D48">
        <v>1163.6928477230979</v>
      </c>
      <c r="E48">
        <v>1.0000000000000001E+50</v>
      </c>
      <c r="F48">
        <v>1.0000000000000001E+50</v>
      </c>
      <c r="G48">
        <v>1.0000000000000001E+50</v>
      </c>
      <c r="H48">
        <v>1361.7682233935245</v>
      </c>
      <c r="I48">
        <v>1280.0621249686496</v>
      </c>
      <c r="J48">
        <v>581.84641529021383</v>
      </c>
      <c r="K48">
        <v>272.35363628705426</v>
      </c>
      <c r="L48">
        <v>1.0000000000000001E+50</v>
      </c>
      <c r="M48">
        <v>58.184633074215071</v>
      </c>
      <c r="N48">
        <v>1.0000000000000001E+50</v>
      </c>
      <c r="O48">
        <v>1.0000000000000001E+50</v>
      </c>
      <c r="P48">
        <v>1.0000000000000001E+50</v>
      </c>
      <c r="Q48">
        <v>1.0000000000000001E+50</v>
      </c>
      <c r="R48">
        <v>1.0000000000000001E+50</v>
      </c>
      <c r="S48">
        <v>1.0000000000000001E+50</v>
      </c>
      <c r="T48">
        <v>1.0000000000000001E+50</v>
      </c>
      <c r="U48">
        <v>1.0000000000000001E+50</v>
      </c>
      <c r="V48">
        <v>0.64071855542346612</v>
      </c>
      <c r="W48">
        <v>1.0000000000000001E+50</v>
      </c>
      <c r="X48">
        <v>1.0000000000000001E+50</v>
      </c>
      <c r="Y48">
        <v>1.0000000000000001E+50</v>
      </c>
      <c r="Z48">
        <v>1.0000000000000001E+50</v>
      </c>
      <c r="AA48">
        <v>1.0000000000000001E+50</v>
      </c>
      <c r="AB48">
        <v>2032.3649766388305</v>
      </c>
      <c r="AC48">
        <v>5.0000001373157676E-4</v>
      </c>
      <c r="AD48">
        <v>8.9021371870139847E-4</v>
      </c>
      <c r="AE48">
        <v>1.3902137324252771E-3</v>
      </c>
      <c r="AF48">
        <v>2.3916212757084236E-3</v>
      </c>
      <c r="AG48">
        <v>3.4285714285714287E-2</v>
      </c>
    </row>
    <row r="49" spans="1:33">
      <c r="A49">
        <v>1268.2417945625457</v>
      </c>
      <c r="B49">
        <v>1.0031697170474795E-3</v>
      </c>
      <c r="C49">
        <v>1.0000000000000001E+50</v>
      </c>
      <c r="D49">
        <v>1140.875340833567</v>
      </c>
      <c r="E49">
        <v>1.0000000000000001E+50</v>
      </c>
      <c r="F49">
        <v>1.0000000000000001E+50</v>
      </c>
      <c r="G49">
        <v>1.0000000000000001E+50</v>
      </c>
      <c r="H49">
        <v>1335.0668854907647</v>
      </c>
      <c r="I49">
        <v>1254.9628672396302</v>
      </c>
      <c r="J49">
        <v>570.43766167402157</v>
      </c>
      <c r="K49">
        <v>267.01336853866934</v>
      </c>
      <c r="L49">
        <v>1.0000000000000001E+50</v>
      </c>
      <c r="M49">
        <v>57.04375754349973</v>
      </c>
      <c r="N49">
        <v>1.0000000000000001E+50</v>
      </c>
      <c r="O49">
        <v>1.0000000000000001E+50</v>
      </c>
      <c r="P49">
        <v>1.0000000000000001E+50</v>
      </c>
      <c r="Q49">
        <v>1.0000000000000001E+50</v>
      </c>
      <c r="R49">
        <v>1.0000000000000001E+50</v>
      </c>
      <c r="S49">
        <v>1.0000000000000001E+50</v>
      </c>
      <c r="T49">
        <v>1.0000000000000001E+50</v>
      </c>
      <c r="U49">
        <v>1.0000000000000001E+50</v>
      </c>
      <c r="V49">
        <v>0.62818266122687061</v>
      </c>
      <c r="W49">
        <v>1.0000000000000001E+50</v>
      </c>
      <c r="X49">
        <v>1.0000000000000001E+50</v>
      </c>
      <c r="Y49">
        <v>1.0000000000000001E+50</v>
      </c>
      <c r="Z49">
        <v>1.0000000000000001E+50</v>
      </c>
      <c r="AA49">
        <v>1.0000000000000001E+50</v>
      </c>
      <c r="AB49">
        <v>1992.5146829792814</v>
      </c>
      <c r="AC49">
        <v>5.0000001428633254E-4</v>
      </c>
      <c r="AD49">
        <v>8.9021371963151502E-4</v>
      </c>
      <c r="AE49">
        <v>1.3902137339098382E-3</v>
      </c>
      <c r="AF49">
        <v>2.39167812991062E-3</v>
      </c>
      <c r="AG49">
        <v>3.4285714285714287E-2</v>
      </c>
    </row>
    <row r="50" spans="1:33">
      <c r="A50">
        <v>1293.6066304537967</v>
      </c>
      <c r="B50">
        <v>1.0032975631594275E-3</v>
      </c>
      <c r="C50">
        <v>1.0000000000000001E+50</v>
      </c>
      <c r="D50">
        <v>1118.5052360384805</v>
      </c>
      <c r="E50">
        <v>1.0000000000000001E+50</v>
      </c>
      <c r="F50">
        <v>1.0000000000000001E+50</v>
      </c>
      <c r="G50">
        <v>1.0000000000000001E+50</v>
      </c>
      <c r="H50">
        <v>1308.8891032293739</v>
      </c>
      <c r="I50">
        <v>1230.3557518114892</v>
      </c>
      <c r="J50">
        <v>559.25260910162308</v>
      </c>
      <c r="K50">
        <v>261.77781191520148</v>
      </c>
      <c r="L50">
        <v>1.0000000000000001E+50</v>
      </c>
      <c r="M50">
        <v>55.925252113781845</v>
      </c>
      <c r="N50">
        <v>1.0000000000000001E+50</v>
      </c>
      <c r="O50">
        <v>1.0000000000000001E+50</v>
      </c>
      <c r="P50">
        <v>1.0000000000000001E+50</v>
      </c>
      <c r="Q50">
        <v>1.0000000000000001E+50</v>
      </c>
      <c r="R50">
        <v>1.0000000000000001E+50</v>
      </c>
      <c r="S50">
        <v>1.0000000000000001E+50</v>
      </c>
      <c r="T50">
        <v>1.0000000000000001E+50</v>
      </c>
      <c r="U50">
        <v>1.0000000000000001E+50</v>
      </c>
      <c r="V50">
        <v>0.61589311194569518</v>
      </c>
      <c r="W50">
        <v>1.0000000000000001E+50</v>
      </c>
      <c r="X50">
        <v>1.0000000000000001E+50</v>
      </c>
      <c r="Y50">
        <v>1.0000000000000001E+50</v>
      </c>
      <c r="Z50">
        <v>1.0000000000000001E+50</v>
      </c>
      <c r="AA50">
        <v>1.0000000000000001E+50</v>
      </c>
      <c r="AB50">
        <v>1953.445767626783</v>
      </c>
      <c r="AC50">
        <v>5.0000001486350031E-4</v>
      </c>
      <c r="AD50">
        <v>8.9021372059920828E-4</v>
      </c>
      <c r="AE50">
        <v>1.3902137354543757E-3</v>
      </c>
      <c r="AF50">
        <v>2.3917372800304256E-3</v>
      </c>
      <c r="AG50">
        <v>3.4285714285714287E-2</v>
      </c>
    </row>
    <row r="51" spans="1:33">
      <c r="A51">
        <v>1319.4787630628728</v>
      </c>
      <c r="B51">
        <v>1.0034305569651583E-3</v>
      </c>
      <c r="C51">
        <v>1.0000000000000001E+50</v>
      </c>
      <c r="D51">
        <v>1096.5737607477226</v>
      </c>
      <c r="E51">
        <v>1.0000000000000001E+50</v>
      </c>
      <c r="F51">
        <v>1.0000000000000001E+50</v>
      </c>
      <c r="G51">
        <v>1.0000000000000001E+50</v>
      </c>
      <c r="H51">
        <v>1283.2246108123863</v>
      </c>
      <c r="I51">
        <v>1206.2311288350386</v>
      </c>
      <c r="J51">
        <v>548.28687127789181</v>
      </c>
      <c r="K51">
        <v>256.64491325719058</v>
      </c>
      <c r="L51">
        <v>1.0000000000000001E+50</v>
      </c>
      <c r="M51">
        <v>54.828678155481107</v>
      </c>
      <c r="N51">
        <v>1.0000000000000001E+50</v>
      </c>
      <c r="O51">
        <v>1.0000000000000001E+50</v>
      </c>
      <c r="P51">
        <v>1.0000000000000001E+50</v>
      </c>
      <c r="Q51">
        <v>1.0000000000000001E+50</v>
      </c>
      <c r="R51">
        <v>1.0000000000000001E+50</v>
      </c>
      <c r="S51">
        <v>1.0000000000000001E+50</v>
      </c>
      <c r="T51">
        <v>1.0000000000000001E+50</v>
      </c>
      <c r="U51">
        <v>1.0000000000000001E+50</v>
      </c>
      <c r="V51">
        <v>0.60384508807396953</v>
      </c>
      <c r="W51">
        <v>1.0000000000000001E+50</v>
      </c>
      <c r="X51">
        <v>1.0000000000000001E+50</v>
      </c>
      <c r="Y51">
        <v>1.0000000000000001E+50</v>
      </c>
      <c r="Z51">
        <v>1.0000000000000001E+50</v>
      </c>
      <c r="AA51">
        <v>1.0000000000000001E+50</v>
      </c>
      <c r="AB51">
        <v>1915.1429094380592</v>
      </c>
      <c r="AC51">
        <v>5.0000001546398568E-4</v>
      </c>
      <c r="AD51">
        <v>8.9021372160599636E-4</v>
      </c>
      <c r="AE51">
        <v>1.3902137370613125E-3</v>
      </c>
      <c r="AF51">
        <v>2.3917988187410755E-3</v>
      </c>
      <c r="AG51">
        <v>3.4285714285714287E-2</v>
      </c>
    </row>
    <row r="52" spans="1:33">
      <c r="A52">
        <v>1345.8683383241303</v>
      </c>
      <c r="B52">
        <v>1.0035689050137636E-3</v>
      </c>
      <c r="C52">
        <v>1.0000000000000001E+50</v>
      </c>
      <c r="D52">
        <v>1075.0723143827486</v>
      </c>
      <c r="E52">
        <v>1.0000000000000001E+50</v>
      </c>
      <c r="F52">
        <v>1.0000000000000001E+50</v>
      </c>
      <c r="G52">
        <v>1.0000000000000001E+50</v>
      </c>
      <c r="H52">
        <v>1258.063343732973</v>
      </c>
      <c r="I52">
        <v>1182.5795376738179</v>
      </c>
      <c r="J52">
        <v>537.53614791348525</v>
      </c>
      <c r="K52">
        <v>251.61265966320215</v>
      </c>
      <c r="L52">
        <v>1.0000000000000001E+50</v>
      </c>
      <c r="M52">
        <v>53.753605639594312</v>
      </c>
      <c r="N52">
        <v>1.0000000000000001E+50</v>
      </c>
      <c r="O52">
        <v>1.0000000000000001E+50</v>
      </c>
      <c r="P52">
        <v>1.0000000000000001E+50</v>
      </c>
      <c r="Q52">
        <v>1.0000000000000001E+50</v>
      </c>
      <c r="R52">
        <v>1.0000000000000001E+50</v>
      </c>
      <c r="S52">
        <v>1.0000000000000001E+50</v>
      </c>
      <c r="T52">
        <v>1.0000000000000001E+50</v>
      </c>
      <c r="U52">
        <v>1.0000000000000001E+50</v>
      </c>
      <c r="V52">
        <v>0.5920338648170056</v>
      </c>
      <c r="W52">
        <v>1.0000000000000001E+50</v>
      </c>
      <c r="X52">
        <v>1.0000000000000001E+50</v>
      </c>
      <c r="Y52">
        <v>1.0000000000000001E+50</v>
      </c>
      <c r="Z52">
        <v>1.0000000000000001E+50</v>
      </c>
      <c r="AA52">
        <v>1.0000000000000001E+50</v>
      </c>
      <c r="AB52">
        <v>1877.5910876844096</v>
      </c>
      <c r="AC52">
        <v>5.0000001608873073E-4</v>
      </c>
      <c r="AD52">
        <v>8.9021372265345872E-4</v>
      </c>
      <c r="AE52">
        <v>1.3902137387331696E-3</v>
      </c>
      <c r="AF52">
        <v>2.3918628424530477E-3</v>
      </c>
      <c r="AG52">
        <v>3.4285714285714287E-2</v>
      </c>
    </row>
    <row r="53" spans="1:33">
      <c r="A53">
        <v>1372.785705090613</v>
      </c>
      <c r="B53">
        <v>1.0037128220829849E-3</v>
      </c>
      <c r="C53">
        <v>1.0000000000000001E+50</v>
      </c>
      <c r="D53">
        <v>1053.9924650038063</v>
      </c>
      <c r="E53">
        <v>1.0000000000000001E+50</v>
      </c>
      <c r="F53">
        <v>1.0000000000000001E+50</v>
      </c>
      <c r="G53">
        <v>1.0000000000000001E+50</v>
      </c>
      <c r="H53">
        <v>1233.3954348275722</v>
      </c>
      <c r="I53">
        <v>1159.3917031940377</v>
      </c>
      <c r="J53">
        <v>526.99622303845649</v>
      </c>
      <c r="K53">
        <v>246.67907770045414</v>
      </c>
      <c r="L53">
        <v>1.0000000000000001E+50</v>
      </c>
      <c r="M53">
        <v>52.699612969056361</v>
      </c>
      <c r="N53">
        <v>1.0000000000000001E+50</v>
      </c>
      <c r="O53">
        <v>1.0000000000000001E+50</v>
      </c>
      <c r="P53">
        <v>1.0000000000000001E+50</v>
      </c>
      <c r="Q53">
        <v>1.0000000000000001E+50</v>
      </c>
      <c r="R53">
        <v>1.0000000000000001E+50</v>
      </c>
      <c r="S53">
        <v>1.0000000000000001E+50</v>
      </c>
      <c r="T53">
        <v>1.0000000000000001E+50</v>
      </c>
      <c r="U53">
        <v>1.0000000000000001E+50</v>
      </c>
      <c r="V53">
        <v>0.58045481023825873</v>
      </c>
      <c r="W53">
        <v>1.0000000000000001E+50</v>
      </c>
      <c r="X53">
        <v>1.0000000000000001E+50</v>
      </c>
      <c r="Y53">
        <v>1.0000000000000001E+50</v>
      </c>
      <c r="Z53">
        <v>1.0000000000000001E+50</v>
      </c>
      <c r="AA53">
        <v>1.0000000000000001E+50</v>
      </c>
      <c r="AB53">
        <v>1840.7755761612245</v>
      </c>
      <c r="AC53">
        <v>5.0000001673871546E-4</v>
      </c>
      <c r="AD53">
        <v>8.9021372374323846E-4</v>
      </c>
      <c r="AE53">
        <v>1.3902137404725697E-3</v>
      </c>
      <c r="AF53">
        <v>2.3919294514644952E-3</v>
      </c>
      <c r="AG53">
        <v>3.4285714285714287E-2</v>
      </c>
    </row>
    <row r="54" spans="1:33">
      <c r="A54">
        <v>1400.2414191924252</v>
      </c>
      <c r="B54">
        <v>1.0038625315022104E-3</v>
      </c>
      <c r="C54">
        <v>1.0000000000000001E+50</v>
      </c>
      <c r="D54">
        <v>1033.3259460032971</v>
      </c>
      <c r="E54">
        <v>1.0000000000000001E+50</v>
      </c>
      <c r="F54">
        <v>1.0000000000000001E+50</v>
      </c>
      <c r="G54">
        <v>1.0000000000000001E+50</v>
      </c>
      <c r="H54">
        <v>1209.2112104064176</v>
      </c>
      <c r="I54">
        <v>1136.6585321272746</v>
      </c>
      <c r="J54">
        <v>516.66296334893309</v>
      </c>
      <c r="K54">
        <v>241.84223263092204</v>
      </c>
      <c r="L54">
        <v>1.0000000000000001E+50</v>
      </c>
      <c r="M54">
        <v>51.666286813408256</v>
      </c>
      <c r="N54">
        <v>1.0000000000000001E+50</v>
      </c>
      <c r="O54">
        <v>1.0000000000000001E+50</v>
      </c>
      <c r="P54">
        <v>1.0000000000000001E+50</v>
      </c>
      <c r="Q54">
        <v>1.0000000000000001E+50</v>
      </c>
      <c r="R54">
        <v>1.0000000000000001E+50</v>
      </c>
      <c r="S54">
        <v>1.0000000000000001E+50</v>
      </c>
      <c r="T54">
        <v>1.0000000000000001E+50</v>
      </c>
      <c r="U54">
        <v>1.0000000000000001E+50</v>
      </c>
      <c r="V54">
        <v>0.56910338344258793</v>
      </c>
      <c r="W54">
        <v>1.0000000000000001E+50</v>
      </c>
      <c r="X54">
        <v>1.0000000000000001E+50</v>
      </c>
      <c r="Y54">
        <v>1.0000000000000001E+50</v>
      </c>
      <c r="Z54">
        <v>1.0000000000000001E+50</v>
      </c>
      <c r="AA54">
        <v>1.0000000000000001E+50</v>
      </c>
      <c r="AB54">
        <v>1804.6819374130041</v>
      </c>
      <c r="AC54">
        <v>5.0000001741495957E-4</v>
      </c>
      <c r="AD54">
        <v>8.9021372487704537E-4</v>
      </c>
      <c r="AE54">
        <v>1.3902137422822417E-3</v>
      </c>
      <c r="AF54">
        <v>2.391998750117703E-3</v>
      </c>
      <c r="AG54">
        <v>3.4285714285714287E-2</v>
      </c>
    </row>
    <row r="55" spans="1:33">
      <c r="A55">
        <v>1428.2462475762736</v>
      </c>
      <c r="B55">
        <v>1.0040182654877598E-3</v>
      </c>
      <c r="C55">
        <v>1.0000000000000001E+50</v>
      </c>
      <c r="D55">
        <v>1013.0646528639663</v>
      </c>
      <c r="E55">
        <v>1.0000000000000001E+50</v>
      </c>
      <c r="F55">
        <v>1.0000000000000001E+50</v>
      </c>
      <c r="G55">
        <v>1.0000000000000001E+50</v>
      </c>
      <c r="H55">
        <v>1185.5011864599326</v>
      </c>
      <c r="I55">
        <v>1114.3711095044837</v>
      </c>
      <c r="J55">
        <v>506.5323165862132</v>
      </c>
      <c r="K55">
        <v>237.10022765261778</v>
      </c>
      <c r="L55">
        <v>1.0000000000000001E+50</v>
      </c>
      <c r="M55">
        <v>50.65322194670658</v>
      </c>
      <c r="N55">
        <v>1.0000000000000001E+50</v>
      </c>
      <c r="O55">
        <v>1.0000000000000001E+50</v>
      </c>
      <c r="P55">
        <v>1.0000000000000001E+50</v>
      </c>
      <c r="Q55">
        <v>1.0000000000000001E+50</v>
      </c>
      <c r="R55">
        <v>1.0000000000000001E+50</v>
      </c>
      <c r="S55">
        <v>1.0000000000000001E+50</v>
      </c>
      <c r="T55">
        <v>1.0000000000000001E+50</v>
      </c>
      <c r="U55">
        <v>1.0000000000000001E+50</v>
      </c>
      <c r="V55">
        <v>0.55797513279520117</v>
      </c>
      <c r="W55">
        <v>1.0000000000000001E+50</v>
      </c>
      <c r="X55">
        <v>1.0000000000000001E+50</v>
      </c>
      <c r="Y55">
        <v>1.0000000000000001E+50</v>
      </c>
      <c r="Z55">
        <v>1.0000000000000001E+50</v>
      </c>
      <c r="AA55">
        <v>1.0000000000000001E+50</v>
      </c>
      <c r="AB55">
        <v>1769.2960170716135</v>
      </c>
      <c r="AC55">
        <v>5.0000001811852384E-4</v>
      </c>
      <c r="AD55">
        <v>8.902137260566581E-4</v>
      </c>
      <c r="AE55">
        <v>1.3902137441650243E-3</v>
      </c>
      <c r="AF55">
        <v>2.3920708469618163E-3</v>
      </c>
      <c r="AG55">
        <v>3.4285714285714287E-2</v>
      </c>
    </row>
    <row r="56" spans="1:33">
      <c r="A56">
        <v>1456.811172527799</v>
      </c>
      <c r="B56">
        <v>1.0041802654908851E-3</v>
      </c>
      <c r="C56">
        <v>1.0000000000000001E+50</v>
      </c>
      <c r="D56">
        <v>993.20063998066018</v>
      </c>
      <c r="E56">
        <v>1.0000000000000001E+50</v>
      </c>
      <c r="F56">
        <v>1.0000000000000001E+50</v>
      </c>
      <c r="G56">
        <v>1.0000000000000001E+50</v>
      </c>
      <c r="H56">
        <v>1162.25606493951</v>
      </c>
      <c r="I56">
        <v>1092.5206951599293</v>
      </c>
      <c r="J56">
        <v>496.60030994764475</v>
      </c>
      <c r="K56">
        <v>232.45120315574584</v>
      </c>
      <c r="L56">
        <v>1.0000000000000001E+50</v>
      </c>
      <c r="M56">
        <v>49.660021088611437</v>
      </c>
      <c r="N56">
        <v>1.0000000000000001E+50</v>
      </c>
      <c r="O56">
        <v>1.0000000000000001E+50</v>
      </c>
      <c r="P56">
        <v>1.0000000000000001E+50</v>
      </c>
      <c r="Q56">
        <v>1.0000000000000001E+50</v>
      </c>
      <c r="R56">
        <v>1.0000000000000001E+50</v>
      </c>
      <c r="S56">
        <v>1.0000000000000001E+50</v>
      </c>
      <c r="T56">
        <v>1.0000000000000001E+50</v>
      </c>
      <c r="U56">
        <v>1.0000000000000001E+50</v>
      </c>
      <c r="V56">
        <v>0.54706569417558348</v>
      </c>
      <c r="W56">
        <v>1.0000000000000001E+50</v>
      </c>
      <c r="X56">
        <v>1.0000000000000001E+50</v>
      </c>
      <c r="Y56">
        <v>1.0000000000000001E+50</v>
      </c>
      <c r="Z56">
        <v>1.0000000000000001E+50</v>
      </c>
      <c r="AA56">
        <v>1.0000000000000001E+50</v>
      </c>
      <c r="AB56">
        <v>1734.6039383055438</v>
      </c>
      <c r="AC56">
        <v>5.0000001885051231E-4</v>
      </c>
      <c r="AD56">
        <v>8.9021372728392714E-4</v>
      </c>
      <c r="AE56">
        <v>1.3902137461238712E-3</v>
      </c>
      <c r="AF56">
        <v>2.3921458549220915E-3</v>
      </c>
      <c r="AG56">
        <v>3.4285714285714287E-2</v>
      </c>
    </row>
    <row r="57" spans="1:33">
      <c r="A57">
        <v>1485.947395978355</v>
      </c>
      <c r="B57">
        <v>1.0043487825589469E-3</v>
      </c>
      <c r="C57">
        <v>1.0000000000000001E+50</v>
      </c>
      <c r="D57">
        <v>973.72611754440527</v>
      </c>
      <c r="E57">
        <v>1.0000000000000001E+50</v>
      </c>
      <c r="F57">
        <v>1.0000000000000001E+50</v>
      </c>
      <c r="G57">
        <v>1.0000000000000001E+50</v>
      </c>
      <c r="H57">
        <v>1139.4667301112206</v>
      </c>
      <c r="I57">
        <v>1071.098720303673</v>
      </c>
      <c r="J57">
        <v>486.86304852866363</v>
      </c>
      <c r="K57">
        <v>227.89333599344485</v>
      </c>
      <c r="L57">
        <v>1.0000000000000001E+50</v>
      </c>
      <c r="M57">
        <v>48.686294748590278</v>
      </c>
      <c r="N57">
        <v>1.0000000000000001E+50</v>
      </c>
      <c r="O57">
        <v>1.0000000000000001E+50</v>
      </c>
      <c r="P57">
        <v>1.0000000000000001E+50</v>
      </c>
      <c r="Q57">
        <v>1.0000000000000001E+50</v>
      </c>
      <c r="R57">
        <v>1.0000000000000001E+50</v>
      </c>
      <c r="S57">
        <v>1.0000000000000001E+50</v>
      </c>
      <c r="T57">
        <v>1.0000000000000001E+50</v>
      </c>
      <c r="U57">
        <v>1.0000000000000001E+50</v>
      </c>
      <c r="V57">
        <v>0.53637078926572923</v>
      </c>
      <c r="W57">
        <v>1.0000000000000001E+50</v>
      </c>
      <c r="X57">
        <v>1.0000000000000001E+50</v>
      </c>
      <c r="Y57">
        <v>1.0000000000000001E+50</v>
      </c>
      <c r="Z57">
        <v>1.0000000000000001E+50</v>
      </c>
      <c r="AA57">
        <v>1.0000000000000001E+50</v>
      </c>
      <c r="AB57">
        <v>1700.5920963780266</v>
      </c>
      <c r="AC57">
        <v>5.0000001961207294E-4</v>
      </c>
      <c r="AD57">
        <v>8.9021372856077784E-4</v>
      </c>
      <c r="AE57">
        <v>1.3902137481618558E-3</v>
      </c>
      <c r="AF57">
        <v>2.3922238914759275E-3</v>
      </c>
      <c r="AG57">
        <v>3.4285714285714287E-2</v>
      </c>
    </row>
    <row r="58" spans="1:33">
      <c r="A58">
        <v>1515.6663438979222</v>
      </c>
      <c r="B58">
        <v>1.0045240777102138E-3</v>
      </c>
      <c r="C58">
        <v>1.0000000000000001E+50</v>
      </c>
      <c r="D58">
        <v>954.63344848757981</v>
      </c>
      <c r="E58">
        <v>1.0000000000000001E+50</v>
      </c>
      <c r="F58">
        <v>1.0000000000000001E+50</v>
      </c>
      <c r="G58">
        <v>1.0000000000000001E+50</v>
      </c>
      <c r="H58">
        <v>1117.1242449810138</v>
      </c>
      <c r="I58">
        <v>1050.0967841612612</v>
      </c>
      <c r="J58">
        <v>477.31671379537994</v>
      </c>
      <c r="K58">
        <v>223.42483876682752</v>
      </c>
      <c r="L58">
        <v>1.0000000000000001E+50</v>
      </c>
      <c r="M58">
        <v>47.731661073176419</v>
      </c>
      <c r="N58">
        <v>1.0000000000000001E+50</v>
      </c>
      <c r="O58">
        <v>1.0000000000000001E+50</v>
      </c>
      <c r="P58">
        <v>1.0000000000000001E+50</v>
      </c>
      <c r="Q58">
        <v>1.0000000000000001E+50</v>
      </c>
      <c r="R58">
        <v>1.0000000000000001E+50</v>
      </c>
      <c r="S58">
        <v>1.0000000000000001E+50</v>
      </c>
      <c r="T58">
        <v>1.0000000000000001E+50</v>
      </c>
      <c r="U58">
        <v>1.0000000000000001E+50</v>
      </c>
      <c r="V58">
        <v>0.5258862238719948</v>
      </c>
      <c r="W58">
        <v>1.0000000000000001E+50</v>
      </c>
      <c r="X58">
        <v>1.0000000000000001E+50</v>
      </c>
      <c r="Y58">
        <v>1.0000000000000001E+50</v>
      </c>
      <c r="Z58">
        <v>1.0000000000000001E+50</v>
      </c>
      <c r="AA58">
        <v>1.0000000000000001E+50</v>
      </c>
      <c r="AB58">
        <v>1667.247153311833</v>
      </c>
      <c r="AC58">
        <v>5.0000002040440062E-4</v>
      </c>
      <c r="AD58">
        <v>8.9021372988921325E-4</v>
      </c>
      <c r="AE58">
        <v>1.3902137502821747E-3</v>
      </c>
      <c r="AF58">
        <v>2.3923050788359373E-3</v>
      </c>
      <c r="AG58">
        <v>3.4285714285714287E-2</v>
      </c>
    </row>
    <row r="59" spans="1:33">
      <c r="A59">
        <v>1545.9796707758805</v>
      </c>
      <c r="B59">
        <v>1.0047064223227687E-3</v>
      </c>
      <c r="C59">
        <v>1.0000000000000001E+50</v>
      </c>
      <c r="D59">
        <v>935.91514548898431</v>
      </c>
      <c r="E59">
        <v>1.0000000000000001E+50</v>
      </c>
      <c r="F59">
        <v>1.0000000000000001E+50</v>
      </c>
      <c r="G59">
        <v>1.0000000000000001E+50</v>
      </c>
      <c r="H59">
        <v>1095.2198477900154</v>
      </c>
      <c r="I59">
        <v>1029.5066506793048</v>
      </c>
      <c r="J59">
        <v>467.95756208711413</v>
      </c>
      <c r="K59">
        <v>219.04395912404038</v>
      </c>
      <c r="L59">
        <v>1.0000000000000001E+50</v>
      </c>
      <c r="M59">
        <v>46.795745696222625</v>
      </c>
      <c r="N59">
        <v>1.0000000000000001E+50</v>
      </c>
      <c r="O59">
        <v>1.0000000000000001E+50</v>
      </c>
      <c r="P59">
        <v>1.0000000000000001E+50</v>
      </c>
      <c r="Q59">
        <v>1.0000000000000001E+50</v>
      </c>
      <c r="R59">
        <v>1.0000000000000001E+50</v>
      </c>
      <c r="S59">
        <v>1.0000000000000001E+50</v>
      </c>
      <c r="T59">
        <v>1.0000000000000001E+50</v>
      </c>
      <c r="U59">
        <v>1.0000000000000001E+50</v>
      </c>
      <c r="V59">
        <v>0.51560788627992438</v>
      </c>
      <c r="W59">
        <v>1.0000000000000001E+50</v>
      </c>
      <c r="X59">
        <v>1.0000000000000001E+50</v>
      </c>
      <c r="Y59">
        <v>1.0000000000000001E+50</v>
      </c>
      <c r="Z59">
        <v>1.0000000000000001E+50</v>
      </c>
      <c r="AA59">
        <v>1.0000000000000001E+50</v>
      </c>
      <c r="AB59">
        <v>1634.5560326587038</v>
      </c>
      <c r="AC59">
        <v>5.000000212287384E-4</v>
      </c>
      <c r="AD59">
        <v>8.9021373127131764E-4</v>
      </c>
      <c r="AE59">
        <v>1.3902137524881546E-3</v>
      </c>
      <c r="AF59">
        <v>2.3923895441403599E-3</v>
      </c>
      <c r="AG59">
        <v>3.4285714285714287E-2</v>
      </c>
    </row>
    <row r="60" spans="1:33">
      <c r="A60">
        <v>1576.8992641913983</v>
      </c>
      <c r="B60">
        <v>1.0048960985380056E-3</v>
      </c>
      <c r="C60">
        <v>1.0000000000000001E+50</v>
      </c>
      <c r="D60">
        <v>917.56386803763928</v>
      </c>
      <c r="E60">
        <v>1.0000000000000001E+50</v>
      </c>
      <c r="F60">
        <v>1.0000000000000001E+50</v>
      </c>
      <c r="G60">
        <v>1.0000000000000001E+50</v>
      </c>
      <c r="H60">
        <v>1073.7449485785423</v>
      </c>
      <c r="I60">
        <v>1009.320245295654</v>
      </c>
      <c r="J60">
        <v>458.78192314829403</v>
      </c>
      <c r="K60">
        <v>214.74897907306649</v>
      </c>
      <c r="L60">
        <v>1.0000000000000001E+50</v>
      </c>
      <c r="M60">
        <v>45.878181592090861</v>
      </c>
      <c r="N60">
        <v>1.0000000000000001E+50</v>
      </c>
      <c r="O60">
        <v>1.0000000000000001E+50</v>
      </c>
      <c r="P60">
        <v>1.0000000000000001E+50</v>
      </c>
      <c r="Q60">
        <v>1.0000000000000001E+50</v>
      </c>
      <c r="R60">
        <v>1.0000000000000001E+50</v>
      </c>
      <c r="S60">
        <v>1.0000000000000001E+50</v>
      </c>
      <c r="T60">
        <v>1.0000000000000001E+50</v>
      </c>
      <c r="U60">
        <v>1.0000000000000001E+50</v>
      </c>
      <c r="V60">
        <v>0.50553174564139414</v>
      </c>
      <c r="W60">
        <v>1.0000000000000001E+50</v>
      </c>
      <c r="X60">
        <v>1.0000000000000001E+50</v>
      </c>
      <c r="Y60">
        <v>1.0000000000000001E+50</v>
      </c>
      <c r="Z60">
        <v>1.0000000000000001E+50</v>
      </c>
      <c r="AA60">
        <v>1.0000000000000001E+50</v>
      </c>
      <c r="AB60">
        <v>1602.505914371322</v>
      </c>
      <c r="AC60">
        <v>5.0000002208637939E-4</v>
      </c>
      <c r="AD60">
        <v>8.9021373270925888E-4</v>
      </c>
      <c r="AE60">
        <v>1.390213754783256E-3</v>
      </c>
      <c r="AF60">
        <v>2.39247741965108E-3</v>
      </c>
      <c r="AG60">
        <v>3.4285714285714287E-2</v>
      </c>
    </row>
    <row r="61" spans="1:33">
      <c r="A61">
        <v>1608.4372494752263</v>
      </c>
      <c r="B61">
        <v>1.005093399679216E-3</v>
      </c>
      <c r="C61">
        <v>1.0000000000000001E+50</v>
      </c>
      <c r="D61">
        <v>899.5724195541527</v>
      </c>
      <c r="E61">
        <v>1.0000000000000001E+50</v>
      </c>
      <c r="F61">
        <v>1.0000000000000001E+50</v>
      </c>
      <c r="G61">
        <v>1.0000000000000001E+50</v>
      </c>
      <c r="H61">
        <v>1052.6911258174923</v>
      </c>
      <c r="I61">
        <v>989.52965177290343</v>
      </c>
      <c r="J61">
        <v>449.78619868914018</v>
      </c>
      <c r="K61">
        <v>210.53821430800369</v>
      </c>
      <c r="L61">
        <v>1.0000000000000001E+50</v>
      </c>
      <c r="M61">
        <v>44.978608931720714</v>
      </c>
      <c r="N61">
        <v>1.0000000000000001E+50</v>
      </c>
      <c r="O61">
        <v>1.0000000000000001E+50</v>
      </c>
      <c r="P61">
        <v>1.0000000000000001E+50</v>
      </c>
      <c r="Q61">
        <v>1.0000000000000001E+50</v>
      </c>
      <c r="R61">
        <v>1.0000000000000001E+50</v>
      </c>
      <c r="S61">
        <v>1.0000000000000001E+50</v>
      </c>
      <c r="T61">
        <v>1.0000000000000001E+50</v>
      </c>
      <c r="U61">
        <v>1.0000000000000001E+50</v>
      </c>
      <c r="V61">
        <v>0.49565385039344356</v>
      </c>
      <c r="W61">
        <v>1.0000000000000001E+50</v>
      </c>
      <c r="X61">
        <v>1.0000000000000001E+50</v>
      </c>
      <c r="Y61">
        <v>1.0000000000000001E+50</v>
      </c>
      <c r="Z61">
        <v>1.0000000000000001E+50</v>
      </c>
      <c r="AA61">
        <v>1.0000000000000001E+50</v>
      </c>
      <c r="AB61">
        <v>1571.0842297758513</v>
      </c>
      <c r="AC61">
        <v>5.0000002297866911E-4</v>
      </c>
      <c r="AD61">
        <v>8.9021373420529297E-4</v>
      </c>
      <c r="AE61">
        <v>1.3902137571710797E-3</v>
      </c>
      <c r="AF61">
        <v>2.3925688429595692E-3</v>
      </c>
      <c r="AG61">
        <v>3.4285714285714287E-2</v>
      </c>
    </row>
    <row r="62" spans="1:33">
      <c r="A62">
        <v>1640.6059944647309</v>
      </c>
      <c r="B62">
        <v>1.00529863068578E-3</v>
      </c>
      <c r="C62">
        <v>1.0000000000000001E+50</v>
      </c>
      <c r="D62">
        <v>881.93374456853041</v>
      </c>
      <c r="E62">
        <v>1.0000000000000001E+50</v>
      </c>
      <c r="F62">
        <v>1.0000000000000001E+50</v>
      </c>
      <c r="G62">
        <v>1.0000000000000001E+50</v>
      </c>
      <c r="H62">
        <v>1032.0501231057826</v>
      </c>
      <c r="I62">
        <v>970.12710909398572</v>
      </c>
      <c r="J62">
        <v>440.9668609745703</v>
      </c>
      <c r="K62">
        <v>206.41001354855177</v>
      </c>
      <c r="L62">
        <v>1.0000000000000001E+50</v>
      </c>
      <c r="M62">
        <v>44.096674941519879</v>
      </c>
      <c r="N62">
        <v>1.0000000000000001E+50</v>
      </c>
      <c r="O62">
        <v>1.0000000000000001E+50</v>
      </c>
      <c r="P62">
        <v>1.0000000000000001E+50</v>
      </c>
      <c r="Q62">
        <v>1.0000000000000001E+50</v>
      </c>
      <c r="R62">
        <v>1.0000000000000001E+50</v>
      </c>
      <c r="S62">
        <v>1.0000000000000001E+50</v>
      </c>
      <c r="T62">
        <v>1.0000000000000001E+50</v>
      </c>
      <c r="U62">
        <v>1.0000000000000001E+50</v>
      </c>
      <c r="V62">
        <v>0.48597032670817214</v>
      </c>
      <c r="W62">
        <v>1.0000000000000001E+50</v>
      </c>
      <c r="X62">
        <v>1.0000000000000001E+50</v>
      </c>
      <c r="Y62">
        <v>1.0000000000000001E+50</v>
      </c>
      <c r="Z62">
        <v>1.0000000000000001E+50</v>
      </c>
      <c r="AA62">
        <v>1.0000000000000001E+50</v>
      </c>
      <c r="AB62">
        <v>1540.2786566430377</v>
      </c>
      <c r="AC62">
        <v>5.0000002390700735E-4</v>
      </c>
      <c r="AD62">
        <v>8.9021373576176678E-4</v>
      </c>
      <c r="AE62">
        <v>1.3902137596553713E-3</v>
      </c>
      <c r="AF62">
        <v>2.3926639572010677E-3</v>
      </c>
      <c r="AG62">
        <v>3.4285714285714287E-2</v>
      </c>
    </row>
    <row r="63" spans="1:33">
      <c r="A63">
        <v>1673.4181143540254</v>
      </c>
      <c r="B63">
        <v>1.0055121085634899E-3</v>
      </c>
      <c r="C63">
        <v>1.0000000000000001E+50</v>
      </c>
      <c r="D63">
        <v>864.64092595332681</v>
      </c>
      <c r="E63">
        <v>1.0000000000000001E+50</v>
      </c>
      <c r="F63">
        <v>1.0000000000000001E+50</v>
      </c>
      <c r="G63">
        <v>1.0000000000000001E+50</v>
      </c>
      <c r="H63">
        <v>1011.8138459325456</v>
      </c>
      <c r="I63">
        <v>951.10500841863404</v>
      </c>
      <c r="J63">
        <v>432.3204514407746</v>
      </c>
      <c r="K63">
        <v>202.36275789245229</v>
      </c>
      <c r="L63">
        <v>1.0000000000000001E+50</v>
      </c>
      <c r="M63">
        <v>43.23203376502159</v>
      </c>
      <c r="N63">
        <v>1.0000000000000001E+50</v>
      </c>
      <c r="O63">
        <v>1.0000000000000001E+50</v>
      </c>
      <c r="P63">
        <v>1.0000000000000001E+50</v>
      </c>
      <c r="Q63">
        <v>1.0000000000000001E+50</v>
      </c>
      <c r="R63">
        <v>1.0000000000000001E+50</v>
      </c>
      <c r="S63">
        <v>1.0000000000000001E+50</v>
      </c>
      <c r="T63">
        <v>1.0000000000000001E+50</v>
      </c>
      <c r="U63">
        <v>1.0000000000000001E+50</v>
      </c>
      <c r="V63">
        <v>0.47647737697309323</v>
      </c>
      <c r="W63">
        <v>1.0000000000000001E+50</v>
      </c>
      <c r="X63">
        <v>1.0000000000000001E+50</v>
      </c>
      <c r="Y63">
        <v>1.0000000000000001E+50</v>
      </c>
      <c r="Z63">
        <v>1.0000000000000001E+50</v>
      </c>
      <c r="AA63">
        <v>1.0000000000000001E+50</v>
      </c>
      <c r="AB63">
        <v>1510.0771143559662</v>
      </c>
      <c r="AC63">
        <v>5.0000002487285043E-4</v>
      </c>
      <c r="AD63">
        <v>8.9021373738112225E-4</v>
      </c>
      <c r="AE63">
        <v>1.3902137622400284E-3</v>
      </c>
      <c r="AF63">
        <v>2.3927629112773137E-3</v>
      </c>
      <c r="AG63">
        <v>3.4285714285714287E-2</v>
      </c>
    </row>
    <row r="64" spans="1:33">
      <c r="A64">
        <v>1706.8864766411059</v>
      </c>
      <c r="B64">
        <v>1.0057341628515435E-3</v>
      </c>
      <c r="C64">
        <v>1.0000000000000001E+50</v>
      </c>
      <c r="D64">
        <v>847.68718221104621</v>
      </c>
      <c r="E64">
        <v>1.0000000000000001E+50</v>
      </c>
      <c r="F64">
        <v>1.0000000000000001E+50</v>
      </c>
      <c r="G64">
        <v>1.0000000000000001E+50</v>
      </c>
      <c r="H64">
        <v>991.97435850281192</v>
      </c>
      <c r="I64">
        <v>932.45589009952482</v>
      </c>
      <c r="J64">
        <v>423.84357933891658</v>
      </c>
      <c r="K64">
        <v>198.39486018062442</v>
      </c>
      <c r="L64">
        <v>1.0000000000000001E+50</v>
      </c>
      <c r="M64">
        <v>42.38434632725469</v>
      </c>
      <c r="N64">
        <v>1.0000000000000001E+50</v>
      </c>
      <c r="O64">
        <v>1.0000000000000001E+50</v>
      </c>
      <c r="P64">
        <v>1.0000000000000001E+50</v>
      </c>
      <c r="Q64">
        <v>1.0000000000000001E+50</v>
      </c>
      <c r="R64">
        <v>1.0000000000000001E+50</v>
      </c>
      <c r="S64">
        <v>1.0000000000000001E+50</v>
      </c>
      <c r="T64">
        <v>1.0000000000000001E+50</v>
      </c>
      <c r="U64">
        <v>1.0000000000000001E+50</v>
      </c>
      <c r="V64">
        <v>0.46717127830134547</v>
      </c>
      <c r="W64">
        <v>1.0000000000000001E+50</v>
      </c>
      <c r="X64">
        <v>1.0000000000000001E+50</v>
      </c>
      <c r="Y64">
        <v>1.0000000000000001E+50</v>
      </c>
      <c r="Z64">
        <v>1.0000000000000001E+50</v>
      </c>
      <c r="AA64">
        <v>1.0000000000000001E+50</v>
      </c>
      <c r="AB64">
        <v>1480.4677591725638</v>
      </c>
      <c r="AC64">
        <v>5.000000258777135E-4</v>
      </c>
      <c r="AD64">
        <v>8.9021373906589968E-4</v>
      </c>
      <c r="AE64">
        <v>1.3902137649291055E-3</v>
      </c>
      <c r="AF64">
        <v>2.3928658600881796E-3</v>
      </c>
      <c r="AG64">
        <v>3.4285714285714287E-2</v>
      </c>
    </row>
    <row r="65" spans="1:33">
      <c r="A65">
        <v>1741.024206173928</v>
      </c>
      <c r="B65">
        <v>1.0059651361067606E-3</v>
      </c>
      <c r="C65">
        <v>1.0000000000000001E+50</v>
      </c>
      <c r="D65">
        <v>831.06586481473096</v>
      </c>
      <c r="E65">
        <v>1.0000000000000001E+50</v>
      </c>
      <c r="F65">
        <v>1.0000000000000001E+50</v>
      </c>
      <c r="G65">
        <v>1.0000000000000001E+50</v>
      </c>
      <c r="H65">
        <v>972.52388062543196</v>
      </c>
      <c r="I65">
        <v>914.17244075692554</v>
      </c>
      <c r="J65">
        <v>415.53292040542692</v>
      </c>
      <c r="K65">
        <v>194.5047643747497</v>
      </c>
      <c r="L65">
        <v>1.0000000000000001E+50</v>
      </c>
      <c r="M65">
        <v>41.553280201772992</v>
      </c>
      <c r="N65">
        <v>1.0000000000000001E+50</v>
      </c>
      <c r="O65">
        <v>1.0000000000000001E+50</v>
      </c>
      <c r="P65">
        <v>1.0000000000000001E+50</v>
      </c>
      <c r="Q65">
        <v>1.0000000000000001E+50</v>
      </c>
      <c r="R65">
        <v>1.0000000000000001E+50</v>
      </c>
      <c r="S65">
        <v>1.0000000000000001E+50</v>
      </c>
      <c r="T65">
        <v>1.0000000000000001E+50</v>
      </c>
      <c r="U65">
        <v>1.0000000000000001E+50</v>
      </c>
      <c r="V65">
        <v>0.45804838107117674</v>
      </c>
      <c r="W65">
        <v>1.0000000000000001E+50</v>
      </c>
      <c r="X65">
        <v>1.0000000000000001E+50</v>
      </c>
      <c r="Y65">
        <v>1.0000000000000001E+50</v>
      </c>
      <c r="Z65">
        <v>1.0000000000000001E+50</v>
      </c>
      <c r="AA65">
        <v>1.0000000000000001E+50</v>
      </c>
      <c r="AB65">
        <v>1451.4389795809941</v>
      </c>
      <c r="AC65">
        <v>5.0000002692317312E-4</v>
      </c>
      <c r="AD65">
        <v>8.9021374081874201E-4</v>
      </c>
      <c r="AE65">
        <v>1.3902137677268213E-3</v>
      </c>
      <c r="AF65">
        <v>2.3929729647725467E-3</v>
      </c>
      <c r="AG65">
        <v>3.4285714285714287E-2</v>
      </c>
    </row>
    <row r="66" spans="1:33">
      <c r="A66">
        <v>1775.8446902974065</v>
      </c>
      <c r="B66">
        <v>1.0062053844055946E-3</v>
      </c>
      <c r="C66">
        <v>1.0000000000000001E+50</v>
      </c>
      <c r="D66">
        <v>814.77045560069587</v>
      </c>
      <c r="E66">
        <v>1.0000000000000001E+50</v>
      </c>
      <c r="F66">
        <v>1.0000000000000001E+50</v>
      </c>
      <c r="G66">
        <v>1.0000000000000001E+50</v>
      </c>
      <c r="H66">
        <v>953.45478466202269</v>
      </c>
      <c r="I66">
        <v>896.24749041070118</v>
      </c>
      <c r="J66">
        <v>407.38521555837059</v>
      </c>
      <c r="K66">
        <v>190.69094494706115</v>
      </c>
      <c r="L66">
        <v>1.0000000000000001E+50</v>
      </c>
      <c r="M66">
        <v>40.738509480292002</v>
      </c>
      <c r="N66">
        <v>1.0000000000000001E+50</v>
      </c>
      <c r="O66">
        <v>1.0000000000000001E+50</v>
      </c>
      <c r="P66">
        <v>1.0000000000000001E+50</v>
      </c>
      <c r="Q66">
        <v>1.0000000000000001E+50</v>
      </c>
      <c r="R66">
        <v>1.0000000000000001E+50</v>
      </c>
      <c r="S66">
        <v>1.0000000000000001E+50</v>
      </c>
      <c r="T66">
        <v>1.0000000000000001E+50</v>
      </c>
      <c r="U66">
        <v>1.0000000000000001E+50</v>
      </c>
      <c r="V66">
        <v>0.44910510749412469</v>
      </c>
      <c r="W66">
        <v>1.0000000000000001E+50</v>
      </c>
      <c r="X66">
        <v>1.0000000000000001E+50</v>
      </c>
      <c r="Y66">
        <v>1.0000000000000001E+50</v>
      </c>
      <c r="Z66">
        <v>1.0000000000000001E+50</v>
      </c>
      <c r="AA66">
        <v>1.0000000000000001E+50</v>
      </c>
      <c r="AB66">
        <v>1422.9793917461225</v>
      </c>
      <c r="AC66">
        <v>5.0000002801086935E-4</v>
      </c>
      <c r="AD66">
        <v>8.9021374264239923E-4</v>
      </c>
      <c r="AE66">
        <v>1.390213770637565E-3</v>
      </c>
      <c r="AF66">
        <v>2.3930843929587972E-3</v>
      </c>
      <c r="AG66">
        <v>3.4285714285714287E-2</v>
      </c>
    </row>
    <row r="67" spans="1:33">
      <c r="A67">
        <v>1811.3615841033547</v>
      </c>
      <c r="B67">
        <v>1.0064552778645086E-3</v>
      </c>
      <c r="C67">
        <v>1.0000000000000001E+50</v>
      </c>
      <c r="D67">
        <v>798.79456421238626</v>
      </c>
      <c r="E67">
        <v>1.0000000000000001E+50</v>
      </c>
      <c r="F67">
        <v>1.0000000000000001E+50</v>
      </c>
      <c r="G67">
        <v>1.0000000000000001E+50</v>
      </c>
      <c r="H67">
        <v>934.75959253573581</v>
      </c>
      <c r="I67">
        <v>878.67400966855962</v>
      </c>
      <c r="J67">
        <v>399.39726961937612</v>
      </c>
      <c r="K67">
        <v>186.95190628209687</v>
      </c>
      <c r="L67">
        <v>1.0000000000000001E+50</v>
      </c>
      <c r="M67">
        <v>39.93971464488169</v>
      </c>
      <c r="N67">
        <v>1.0000000000000001E+50</v>
      </c>
      <c r="O67">
        <v>1.0000000000000001E+50</v>
      </c>
      <c r="P67">
        <v>1.0000000000000001E+50</v>
      </c>
      <c r="Q67">
        <v>1.0000000000000001E+50</v>
      </c>
      <c r="R67">
        <v>1.0000000000000001E+50</v>
      </c>
      <c r="S67">
        <v>1.0000000000000001E+50</v>
      </c>
      <c r="T67">
        <v>1.0000000000000001E+50</v>
      </c>
      <c r="U67">
        <v>1.0000000000000001E+50</v>
      </c>
      <c r="V67">
        <v>0.44033795021133482</v>
      </c>
      <c r="W67">
        <v>1.0000000000000001E+50</v>
      </c>
      <c r="X67">
        <v>1.0000000000000001E+50</v>
      </c>
      <c r="Y67">
        <v>1.0000000000000001E+50</v>
      </c>
      <c r="Z67">
        <v>1.0000000000000001E+50</v>
      </c>
      <c r="AA67">
        <v>1.0000000000000001E+50</v>
      </c>
      <c r="AB67">
        <v>1395.077835045269</v>
      </c>
      <c r="AC67">
        <v>5.000000291425084E-4</v>
      </c>
      <c r="AD67">
        <v>8.9021374453973211E-4</v>
      </c>
      <c r="AE67">
        <v>1.3902137736659026E-3</v>
      </c>
      <c r="AF67">
        <v>2.3932003190252973E-3</v>
      </c>
      <c r="AG67">
        <v>3.4285714285714287E-2</v>
      </c>
    </row>
    <row r="68" spans="1:33">
      <c r="A68">
        <v>1847.588815785422</v>
      </c>
      <c r="B68">
        <v>1.006715201179318E-3</v>
      </c>
      <c r="C68">
        <v>1.0000000000000001E+50</v>
      </c>
      <c r="D68">
        <v>783.13192559435618</v>
      </c>
      <c r="E68">
        <v>1.0000000000000001E+50</v>
      </c>
      <c r="F68">
        <v>1.0000000000000001E+50</v>
      </c>
      <c r="G68">
        <v>1.0000000000000001E+50</v>
      </c>
      <c r="H68">
        <v>916.43097279867857</v>
      </c>
      <c r="I68">
        <v>861.44510696942518</v>
      </c>
      <c r="J68">
        <v>391.56595006062486</v>
      </c>
      <c r="K68">
        <v>183.28618209018441</v>
      </c>
      <c r="L68">
        <v>1.0000000000000001E+50</v>
      </c>
      <c r="M68">
        <v>39.15658244266546</v>
      </c>
      <c r="N68">
        <v>1.0000000000000001E+50</v>
      </c>
      <c r="O68">
        <v>1.0000000000000001E+50</v>
      </c>
      <c r="P68">
        <v>1.0000000000000001E+50</v>
      </c>
      <c r="Q68">
        <v>1.0000000000000001E+50</v>
      </c>
      <c r="R68">
        <v>1.0000000000000001E+50</v>
      </c>
      <c r="S68">
        <v>1.0000000000000001E+50</v>
      </c>
      <c r="T68">
        <v>1.0000000000000001E+50</v>
      </c>
      <c r="U68">
        <v>1.0000000000000001E+50</v>
      </c>
      <c r="V68">
        <v>0.43174347091745641</v>
      </c>
      <c r="W68">
        <v>1.0000000000000001E+50</v>
      </c>
      <c r="X68">
        <v>1.0000000000000001E+50</v>
      </c>
      <c r="Y68">
        <v>1.0000000000000001E+50</v>
      </c>
      <c r="Z68">
        <v>1.0000000000000001E+50</v>
      </c>
      <c r="AA68">
        <v>1.0000000000000001E+50</v>
      </c>
      <c r="AB68">
        <v>1367.7233676914923</v>
      </c>
      <c r="AC68">
        <v>5.0000003031986566E-4</v>
      </c>
      <c r="AD68">
        <v>8.9021374651371732E-4</v>
      </c>
      <c r="AE68">
        <v>1.390213776816585E-3</v>
      </c>
      <c r="AF68">
        <v>2.3933209243712579E-3</v>
      </c>
      <c r="AG68">
        <v>3.4285714285714287E-2</v>
      </c>
    </row>
    <row r="69" spans="1:33">
      <c r="A69">
        <v>1884.5405921011304</v>
      </c>
      <c r="B69">
        <v>1.0069855541840953E-3</v>
      </c>
      <c r="C69">
        <v>1.0000000000000001E+50</v>
      </c>
      <c r="D69">
        <v>767.7763975353829</v>
      </c>
      <c r="E69">
        <v>1.0000000000000001E+50</v>
      </c>
      <c r="F69">
        <v>1.0000000000000001E+50</v>
      </c>
      <c r="G69">
        <v>1.0000000000000001E+50</v>
      </c>
      <c r="H69">
        <v>898.4617377568369</v>
      </c>
      <c r="I69">
        <v>844.55402588086713</v>
      </c>
      <c r="J69">
        <v>383.88818577640711</v>
      </c>
      <c r="K69">
        <v>179.69233483242505</v>
      </c>
      <c r="L69">
        <v>1.0000000000000001E+50</v>
      </c>
      <c r="M69">
        <v>38.388805762975778</v>
      </c>
      <c r="N69">
        <v>1.0000000000000001E+50</v>
      </c>
      <c r="O69">
        <v>1.0000000000000001E+50</v>
      </c>
      <c r="P69">
        <v>1.0000000000000001E+50</v>
      </c>
      <c r="Q69">
        <v>1.0000000000000001E+50</v>
      </c>
      <c r="R69">
        <v>1.0000000000000001E+50</v>
      </c>
      <c r="S69">
        <v>1.0000000000000001E+50</v>
      </c>
      <c r="T69">
        <v>1.0000000000000001E+50</v>
      </c>
      <c r="U69">
        <v>1.0000000000000001E+50</v>
      </c>
      <c r="V69">
        <v>0.42331829901158019</v>
      </c>
      <c r="W69">
        <v>1.0000000000000001E+50</v>
      </c>
      <c r="X69">
        <v>1.0000000000000001E+50</v>
      </c>
      <c r="Y69">
        <v>1.0000000000000001E+50</v>
      </c>
      <c r="Z69">
        <v>1.0000000000000001E+50</v>
      </c>
      <c r="AA69">
        <v>1.0000000000000001E+50</v>
      </c>
      <c r="AB69">
        <v>1340.9052624426922</v>
      </c>
      <c r="AC69">
        <v>5.0000003154478828E-4</v>
      </c>
      <c r="AD69">
        <v>8.9021374856745156E-4</v>
      </c>
      <c r="AE69">
        <v>1.3902137800945549E-3</v>
      </c>
      <c r="AF69">
        <v>2.3934463976983929E-3</v>
      </c>
      <c r="AG69">
        <v>3.4285714285714287E-2</v>
      </c>
    </row>
    <row r="70" spans="1:33">
      <c r="A70">
        <v>1922.2314039431531</v>
      </c>
      <c r="B70">
        <v>1.0072667524302595E-3</v>
      </c>
      <c r="C70">
        <v>1.0000000000000001E+50</v>
      </c>
      <c r="D70">
        <v>752.72195825975678</v>
      </c>
      <c r="E70">
        <v>1.0000000000000001E+50</v>
      </c>
      <c r="F70">
        <v>1.0000000000000001E+50</v>
      </c>
      <c r="G70">
        <v>1.0000000000000001E+50</v>
      </c>
      <c r="H70">
        <v>880.84484065137019</v>
      </c>
      <c r="I70">
        <v>827.99414244951731</v>
      </c>
      <c r="J70">
        <v>376.36096587876835</v>
      </c>
      <c r="K70">
        <v>176.16895515695282</v>
      </c>
      <c r="L70">
        <v>1.0000000000000001E+50</v>
      </c>
      <c r="M70">
        <v>37.636083516918632</v>
      </c>
      <c r="N70">
        <v>1.0000000000000001E+50</v>
      </c>
      <c r="O70">
        <v>1.0000000000000001E+50</v>
      </c>
      <c r="P70">
        <v>1.0000000000000001E+50</v>
      </c>
      <c r="Q70">
        <v>1.0000000000000001E+50</v>
      </c>
      <c r="R70">
        <v>1.0000000000000001E+50</v>
      </c>
      <c r="S70">
        <v>1.0000000000000001E+50</v>
      </c>
      <c r="T70">
        <v>1.0000000000000001E+50</v>
      </c>
      <c r="U70">
        <v>1.0000000000000001E+50</v>
      </c>
      <c r="V70">
        <v>0.41505913027468505</v>
      </c>
      <c r="W70">
        <v>1.0000000000000001E+50</v>
      </c>
      <c r="X70">
        <v>1.0000000000000001E+50</v>
      </c>
      <c r="Y70">
        <v>1.0000000000000001E+50</v>
      </c>
      <c r="Z70">
        <v>1.0000000000000001E+50</v>
      </c>
      <c r="AA70">
        <v>1.0000000000000001E+50</v>
      </c>
      <c r="AB70">
        <v>1314.6130023948504</v>
      </c>
      <c r="AC70">
        <v>5.0000003281919767E-4</v>
      </c>
      <c r="AD70">
        <v>8.9021375070415655E-4</v>
      </c>
      <c r="AE70">
        <v>1.3902137835049549E-3</v>
      </c>
      <c r="AF70">
        <v>2.3935769353037877E-3</v>
      </c>
      <c r="AG70">
        <v>3.4285714285714287E-2</v>
      </c>
    </row>
    <row r="71" spans="1:33">
      <c r="A71">
        <v>1960.6760320220162</v>
      </c>
      <c r="B71">
        <v>1.0075592277864751E-3</v>
      </c>
      <c r="C71">
        <v>1.0000000000000001E+50</v>
      </c>
      <c r="D71">
        <v>737.96270406580072</v>
      </c>
      <c r="E71">
        <v>1.0000000000000001E+50</v>
      </c>
      <c r="F71">
        <v>1.0000000000000001E+50</v>
      </c>
      <c r="G71">
        <v>1.0000000000000001E+50</v>
      </c>
      <c r="H71">
        <v>863.57337289517841</v>
      </c>
      <c r="I71">
        <v>811.75896260344155</v>
      </c>
      <c r="J71">
        <v>368.98133851676823</v>
      </c>
      <c r="K71">
        <v>172.71466134624811</v>
      </c>
      <c r="L71">
        <v>1.0000000000000001E+50</v>
      </c>
      <c r="M71">
        <v>36.898120519299489</v>
      </c>
      <c r="N71">
        <v>1.0000000000000001E+50</v>
      </c>
      <c r="O71">
        <v>1.0000000000000001E+50</v>
      </c>
      <c r="P71">
        <v>1.0000000000000001E+50</v>
      </c>
      <c r="Q71">
        <v>1.0000000000000001E+50</v>
      </c>
      <c r="R71">
        <v>1.0000000000000001E+50</v>
      </c>
      <c r="S71">
        <v>1.0000000000000001E+50</v>
      </c>
      <c r="T71">
        <v>1.0000000000000001E+50</v>
      </c>
      <c r="U71">
        <v>1.0000000000000001E+50</v>
      </c>
      <c r="V71">
        <v>0.40696272557306978</v>
      </c>
      <c r="W71">
        <v>1.0000000000000001E+50</v>
      </c>
      <c r="X71">
        <v>1.0000000000000001E+50</v>
      </c>
      <c r="Y71">
        <v>1.0000000000000001E+50</v>
      </c>
      <c r="Z71">
        <v>1.0000000000000001E+50</v>
      </c>
      <c r="AA71">
        <v>1.0000000000000001E+50</v>
      </c>
      <c r="AB71">
        <v>1288.8362768577515</v>
      </c>
      <c r="AC71">
        <v>5.0000003414509323E-4</v>
      </c>
      <c r="AD71">
        <v>8.9021375292718452E-4</v>
      </c>
      <c r="AE71">
        <v>1.3902137870531351E-3</v>
      </c>
      <c r="AF71">
        <v>2.3937127413844227E-3</v>
      </c>
      <c r="AG71">
        <v>3.4285714285714287E-2</v>
      </c>
    </row>
    <row r="72" spans="1:33">
      <c r="A72">
        <v>1999.8895526624565</v>
      </c>
      <c r="B72">
        <v>1.0078634290600014E-3</v>
      </c>
      <c r="C72">
        <v>1.0000000000000001E+50</v>
      </c>
      <c r="D72">
        <v>723.49284701069439</v>
      </c>
      <c r="E72">
        <v>1.0000000000000001E+50</v>
      </c>
      <c r="F72">
        <v>1.0000000000000001E+50</v>
      </c>
      <c r="G72">
        <v>1.0000000000000001E+50</v>
      </c>
      <c r="H72">
        <v>846.6405613636515</v>
      </c>
      <c r="I72">
        <v>795.84211960544576</v>
      </c>
      <c r="J72">
        <v>361.74640971889244</v>
      </c>
      <c r="K72">
        <v>169.32809877528695</v>
      </c>
      <c r="L72">
        <v>1.0000000000000001E+50</v>
      </c>
      <c r="M72">
        <v>36.1746273728644</v>
      </c>
      <c r="N72">
        <v>1.0000000000000001E+50</v>
      </c>
      <c r="O72">
        <v>1.0000000000000001E+50</v>
      </c>
      <c r="P72">
        <v>1.0000000000000001E+50</v>
      </c>
      <c r="Q72">
        <v>1.0000000000000001E+50</v>
      </c>
      <c r="R72">
        <v>1.0000000000000001E+50</v>
      </c>
      <c r="S72">
        <v>1.0000000000000001E+50</v>
      </c>
      <c r="T72">
        <v>1.0000000000000001E+50</v>
      </c>
      <c r="U72">
        <v>1.0000000000000001E+50</v>
      </c>
      <c r="V72">
        <v>0.39902590958726331</v>
      </c>
      <c r="W72">
        <v>1.0000000000000001E+50</v>
      </c>
      <c r="X72">
        <v>1.0000000000000001E+50</v>
      </c>
      <c r="Y72">
        <v>1.0000000000000001E+50</v>
      </c>
      <c r="Z72">
        <v>1.0000000000000001E+50</v>
      </c>
      <c r="AA72">
        <v>1.0000000000000001E+50</v>
      </c>
      <c r="AB72">
        <v>1263.5649773115772</v>
      </c>
      <c r="AC72">
        <v>5.0000003552455488E-4</v>
      </c>
      <c r="AD72">
        <v>8.9021375524002281E-4</v>
      </c>
      <c r="AE72">
        <v>1.3902137907446618E-3</v>
      </c>
      <c r="AF72">
        <v>2.3938540283538071E-3</v>
      </c>
      <c r="AG72">
        <v>3.4285714285714287E-2</v>
      </c>
    </row>
    <row r="73" spans="1:33">
      <c r="A73">
        <v>2039.8873437157056</v>
      </c>
      <c r="B73">
        <v>1.0081798226401393E-3</v>
      </c>
      <c r="C73">
        <v>1.0000000000000001E+50</v>
      </c>
      <c r="D73">
        <v>709.30671264069053</v>
      </c>
      <c r="E73">
        <v>1.0000000000000001E+50</v>
      </c>
      <c r="F73">
        <v>1.0000000000000001E+50</v>
      </c>
      <c r="G73">
        <v>1.0000000000000001E+50</v>
      </c>
      <c r="H73">
        <v>830.03976573854175</v>
      </c>
      <c r="I73">
        <v>780.23737155631511</v>
      </c>
      <c r="J73">
        <v>354.65334225816127</v>
      </c>
      <c r="K73">
        <v>166.00793938031617</v>
      </c>
      <c r="L73">
        <v>1.0000000000000001E+50</v>
      </c>
      <c r="M73">
        <v>35.465320354810821</v>
      </c>
      <c r="N73">
        <v>1.0000000000000001E+50</v>
      </c>
      <c r="O73">
        <v>1.0000000000000001E+50</v>
      </c>
      <c r="P73">
        <v>1.0000000000000001E+50</v>
      </c>
      <c r="Q73">
        <v>1.0000000000000001E+50</v>
      </c>
      <c r="R73">
        <v>1.0000000000000001E+50</v>
      </c>
      <c r="S73">
        <v>1.0000000000000001E+50</v>
      </c>
      <c r="T73">
        <v>1.0000000000000001E+50</v>
      </c>
      <c r="U73">
        <v>1.0000000000000001E+50</v>
      </c>
      <c r="V73">
        <v>0.39124556956590856</v>
      </c>
      <c r="W73">
        <v>1.0000000000000001E+50</v>
      </c>
      <c r="X73">
        <v>1.0000000000000001E+50</v>
      </c>
      <c r="Y73">
        <v>1.0000000000000001E+50</v>
      </c>
      <c r="Z73">
        <v>1.0000000000000001E+50</v>
      </c>
      <c r="AA73">
        <v>1.0000000000000001E+50</v>
      </c>
      <c r="AB73">
        <v>1238.7891934427805</v>
      </c>
      <c r="AC73">
        <v>5.0000003695974691E-4</v>
      </c>
      <c r="AD73">
        <v>8.902137576462997E-4</v>
      </c>
      <c r="AE73">
        <v>1.3902137945853259E-3</v>
      </c>
      <c r="AF73">
        <v>2.3940010171711965E-3</v>
      </c>
      <c r="AG73">
        <v>3.4285714285714287E-2</v>
      </c>
    </row>
    <row r="74" spans="1:33">
      <c r="A74">
        <v>2080.6850905900196</v>
      </c>
      <c r="B74">
        <v>1.0085088931644391E-3</v>
      </c>
      <c r="C74">
        <v>1.0000000000000001E+50</v>
      </c>
      <c r="D74">
        <v>695.39873776583943</v>
      </c>
      <c r="E74">
        <v>1.0000000000000001E+50</v>
      </c>
      <c r="F74">
        <v>1.0000000000000001E+50</v>
      </c>
      <c r="G74">
        <v>1.0000000000000001E+50</v>
      </c>
      <c r="H74">
        <v>813.76447590391774</v>
      </c>
      <c r="I74">
        <v>764.93859894700995</v>
      </c>
      <c r="J74">
        <v>347.69935453949211</v>
      </c>
      <c r="K74">
        <v>162.75288113804351</v>
      </c>
      <c r="L74">
        <v>1.0000000000000001E+50</v>
      </c>
      <c r="M74">
        <v>34.769921305523845</v>
      </c>
      <c r="N74">
        <v>1.0000000000000001E+50</v>
      </c>
      <c r="O74">
        <v>1.0000000000000001E+50</v>
      </c>
      <c r="P74">
        <v>1.0000000000000001E+50</v>
      </c>
      <c r="Q74">
        <v>1.0000000000000001E+50</v>
      </c>
      <c r="R74">
        <v>1.0000000000000001E+50</v>
      </c>
      <c r="S74">
        <v>1.0000000000000001E+50</v>
      </c>
      <c r="T74">
        <v>1.0000000000000001E+50</v>
      </c>
      <c r="U74">
        <v>1.0000000000000001E+50</v>
      </c>
      <c r="V74">
        <v>0.38361865410412949</v>
      </c>
      <c r="W74">
        <v>1.0000000000000001E+50</v>
      </c>
      <c r="X74">
        <v>1.0000000000000001E+50</v>
      </c>
      <c r="Y74">
        <v>1.0000000000000001E+50</v>
      </c>
      <c r="Z74">
        <v>1.0000000000000001E+50</v>
      </c>
      <c r="AA74">
        <v>1.0000000000000001E+50</v>
      </c>
      <c r="AB74">
        <v>1214.4992092576865</v>
      </c>
      <c r="AC74">
        <v>5.0000003845292065E-4</v>
      </c>
      <c r="AD74">
        <v>8.9021376014979017E-4</v>
      </c>
      <c r="AE74">
        <v>1.390213798581153E-3</v>
      </c>
      <c r="AF74">
        <v>2.3941539376838824E-3</v>
      </c>
      <c r="AG74">
        <v>3.4285714285714287E-2</v>
      </c>
    </row>
    <row r="75" spans="1:33">
      <c r="A75">
        <v>2122.2987924018203</v>
      </c>
      <c r="B75">
        <v>1.0088511442083361E-3</v>
      </c>
      <c r="C75">
        <v>1.0000000000000001E+50</v>
      </c>
      <c r="D75">
        <v>681.76346827834766</v>
      </c>
      <c r="E75">
        <v>1.0000000000000001E+50</v>
      </c>
      <c r="F75">
        <v>1.0000000000000001E+50</v>
      </c>
      <c r="G75">
        <v>1.0000000000000001E+50</v>
      </c>
      <c r="H75">
        <v>797.80830939317752</v>
      </c>
      <c r="I75">
        <v>749.93980225886094</v>
      </c>
      <c r="J75">
        <v>340.88171950887772</v>
      </c>
      <c r="K75">
        <v>159.56164755504068</v>
      </c>
      <c r="L75">
        <v>1.0000000000000001E+50</v>
      </c>
      <c r="M75">
        <v>34.088157519493926</v>
      </c>
      <c r="N75">
        <v>1.0000000000000001E+50</v>
      </c>
      <c r="O75">
        <v>1.0000000000000001E+50</v>
      </c>
      <c r="P75">
        <v>1.0000000000000001E+50</v>
      </c>
      <c r="Q75">
        <v>1.0000000000000001E+50</v>
      </c>
      <c r="R75">
        <v>1.0000000000000001E+50</v>
      </c>
      <c r="S75">
        <v>1.0000000000000001E+50</v>
      </c>
      <c r="T75">
        <v>1.0000000000000001E+50</v>
      </c>
      <c r="U75">
        <v>1.0000000000000001E+50</v>
      </c>
      <c r="V75">
        <v>0.37614217194589999</v>
      </c>
      <c r="W75">
        <v>1.0000000000000001E+50</v>
      </c>
      <c r="X75">
        <v>1.0000000000000001E+50</v>
      </c>
      <c r="Y75">
        <v>1.0000000000000001E+50</v>
      </c>
      <c r="Z75">
        <v>1.0000000000000001E+50</v>
      </c>
      <c r="AA75">
        <v>1.0000000000000001E+50</v>
      </c>
      <c r="AB75">
        <v>1190.6854992723011</v>
      </c>
      <c r="AC75">
        <v>5.0000004000641854E-4</v>
      </c>
      <c r="AD75">
        <v>8.9021376275442174E-4</v>
      </c>
      <c r="AE75">
        <v>1.3902138027384115E-3</v>
      </c>
      <c r="AF75">
        <v>2.394313028983068E-3</v>
      </c>
      <c r="AG75">
        <v>3.4285714285714287E-2</v>
      </c>
    </row>
    <row r="76" spans="1:33">
      <c r="A76">
        <v>2164.7447682498569</v>
      </c>
      <c r="B76">
        <v>1.0092070989988907E-3</v>
      </c>
      <c r="C76">
        <v>1.0000000000000001E+50</v>
      </c>
      <c r="D76">
        <v>668.39555701371012</v>
      </c>
      <c r="E76">
        <v>1.0000000000000001E+50</v>
      </c>
      <c r="F76">
        <v>1.0000000000000001E+50</v>
      </c>
      <c r="G76">
        <v>1.0000000000000001E+50</v>
      </c>
      <c r="H76">
        <v>782.16500888612097</v>
      </c>
      <c r="I76">
        <v>735.23509961081322</v>
      </c>
      <c r="J76">
        <v>334.19776358395302</v>
      </c>
      <c r="K76">
        <v>156.43298716715742</v>
      </c>
      <c r="L76">
        <v>1.0000000000000001E+50</v>
      </c>
      <c r="M76">
        <v>33.419761638373629</v>
      </c>
      <c r="N76">
        <v>1.0000000000000001E+50</v>
      </c>
      <c r="O76">
        <v>1.0000000000000001E+50</v>
      </c>
      <c r="P76">
        <v>1.0000000000000001E+50</v>
      </c>
      <c r="Q76">
        <v>1.0000000000000001E+50</v>
      </c>
      <c r="R76">
        <v>1.0000000000000001E+50</v>
      </c>
      <c r="S76">
        <v>1.0000000000000001E+50</v>
      </c>
      <c r="T76">
        <v>1.0000000000000001E+50</v>
      </c>
      <c r="U76">
        <v>1.0000000000000001E+50</v>
      </c>
      <c r="V76">
        <v>0.36881319080994041</v>
      </c>
      <c r="W76">
        <v>1.0000000000000001E+50</v>
      </c>
      <c r="X76">
        <v>1.0000000000000001E+50</v>
      </c>
      <c r="Y76">
        <v>1.0000000000000001E+50</v>
      </c>
      <c r="Z76">
        <v>1.0000000000000001E+50</v>
      </c>
      <c r="AA76">
        <v>1.0000000000000001E+50</v>
      </c>
      <c r="AB76">
        <v>1167.3387247768267</v>
      </c>
      <c r="AC76">
        <v>5.0000004162267775E-4</v>
      </c>
      <c r="AD76">
        <v>8.9021376546428034E-4</v>
      </c>
      <c r="AE76">
        <v>1.3902138070636231E-3</v>
      </c>
      <c r="AF76">
        <v>2.3944785397738552E-3</v>
      </c>
      <c r="AG76">
        <v>3.4285714285714287E-2</v>
      </c>
    </row>
    <row r="77" spans="1:33">
      <c r="A77">
        <v>2208.0396636148539</v>
      </c>
      <c r="B77">
        <v>1.0095773011533165E-3</v>
      </c>
      <c r="C77">
        <v>1.0000000000000001E+50</v>
      </c>
      <c r="D77">
        <v>655.2897616537839</v>
      </c>
      <c r="E77">
        <v>1.0000000000000001E+50</v>
      </c>
      <c r="F77">
        <v>1.0000000000000001E+50</v>
      </c>
      <c r="G77">
        <v>1.0000000000000001E+50</v>
      </c>
      <c r="H77">
        <v>766.82843975509832</v>
      </c>
      <c r="I77">
        <v>720.81872445280896</v>
      </c>
      <c r="J77">
        <v>327.64486560553189</v>
      </c>
      <c r="K77">
        <v>153.36567304875157</v>
      </c>
      <c r="L77">
        <v>1.0000000000000001E+50</v>
      </c>
      <c r="M77">
        <v>32.764471546131126</v>
      </c>
      <c r="N77">
        <v>1.0000000000000001E+50</v>
      </c>
      <c r="O77">
        <v>1.0000000000000001E+50</v>
      </c>
      <c r="P77">
        <v>1.0000000000000001E+50</v>
      </c>
      <c r="Q77">
        <v>1.0000000000000001E+50</v>
      </c>
      <c r="R77">
        <v>1.0000000000000001E+50</v>
      </c>
      <c r="S77">
        <v>1.0000000000000001E+50</v>
      </c>
      <c r="T77">
        <v>1.0000000000000001E+50</v>
      </c>
      <c r="U77">
        <v>1.0000000000000001E+50</v>
      </c>
      <c r="V77">
        <v>0.36162883623867831</v>
      </c>
      <c r="W77">
        <v>1.0000000000000001E+50</v>
      </c>
      <c r="X77">
        <v>1.0000000000000001E+50</v>
      </c>
      <c r="Y77">
        <v>1.0000000000000001E+50</v>
      </c>
      <c r="Z77">
        <v>1.0000000000000001E+50</v>
      </c>
      <c r="AA77">
        <v>1.0000000000000001E+50</v>
      </c>
      <c r="AB77">
        <v>1144.4497301734216</v>
      </c>
      <c r="AC77">
        <v>5.0000004330423391E-4</v>
      </c>
      <c r="AD77">
        <v>8.9021376828361722E-4</v>
      </c>
      <c r="AE77">
        <v>1.3902138115635737E-3</v>
      </c>
      <c r="AF77">
        <v>2.3946507287598904E-3</v>
      </c>
      <c r="AG77">
        <v>3.4285714285714287E-2</v>
      </c>
    </row>
    <row r="78" spans="1:33">
      <c r="A78">
        <v>2252.2004568871512</v>
      </c>
      <c r="B78">
        <v>1.0099623154429956E-3</v>
      </c>
      <c r="C78">
        <v>1.0000000000000001E+50</v>
      </c>
      <c r="D78">
        <v>642.4409426709766</v>
      </c>
      <c r="E78">
        <v>1.0000000000000001E+50</v>
      </c>
      <c r="F78">
        <v>1.0000000000000001E+50</v>
      </c>
      <c r="G78">
        <v>1.0000000000000001E+50</v>
      </c>
      <c r="H78">
        <v>751.79258765927341</v>
      </c>
      <c r="I78">
        <v>706.68502330439389</v>
      </c>
      <c r="J78">
        <v>321.22045580970109</v>
      </c>
      <c r="K78">
        <v>150.35850233154125</v>
      </c>
      <c r="L78">
        <v>1.0000000000000001E+50</v>
      </c>
      <c r="M78">
        <v>32.12203026625965</v>
      </c>
      <c r="N78">
        <v>1.0000000000000001E+50</v>
      </c>
      <c r="O78">
        <v>1.0000000000000001E+50</v>
      </c>
      <c r="P78">
        <v>1.0000000000000001E+50</v>
      </c>
      <c r="Q78">
        <v>1.0000000000000001E+50</v>
      </c>
      <c r="R78">
        <v>1.0000000000000001E+50</v>
      </c>
      <c r="S78">
        <v>1.0000000000000001E+50</v>
      </c>
      <c r="T78">
        <v>1.0000000000000001E+50</v>
      </c>
      <c r="U78">
        <v>1.0000000000000001E+50</v>
      </c>
      <c r="V78">
        <v>0.35458629046981854</v>
      </c>
      <c r="W78">
        <v>1.0000000000000001E+50</v>
      </c>
      <c r="X78">
        <v>1.0000000000000001E+50</v>
      </c>
      <c r="Y78">
        <v>1.0000000000000001E+50</v>
      </c>
      <c r="Z78">
        <v>1.0000000000000001E+50</v>
      </c>
      <c r="AA78">
        <v>1.0000000000000001E+50</v>
      </c>
      <c r="AB78">
        <v>1122.0095393857707</v>
      </c>
      <c r="AC78">
        <v>5.0000004505372487E-4</v>
      </c>
      <c r="AD78">
        <v>8.9021377121685529E-4</v>
      </c>
      <c r="AE78">
        <v>1.3902138162453217E-3</v>
      </c>
      <c r="AF78">
        <v>2.3948298650432413E-3</v>
      </c>
      <c r="AG78">
        <v>3.4285714285714287E-2</v>
      </c>
    </row>
    <row r="79" spans="1:33">
      <c r="A79">
        <v>2297.2444660248943</v>
      </c>
      <c r="B79">
        <v>1.0103627285836616E-3</v>
      </c>
      <c r="C79">
        <v>1.0000000000000001E+50</v>
      </c>
      <c r="D79">
        <v>629.84406131274648</v>
      </c>
      <c r="E79">
        <v>1.0000000000000001E+50</v>
      </c>
      <c r="F79">
        <v>1.0000000000000001E+50</v>
      </c>
      <c r="G79">
        <v>1.0000000000000001E+50</v>
      </c>
      <c r="H79">
        <v>737.05155618606011</v>
      </c>
      <c r="I79">
        <v>692.82845353766697</v>
      </c>
      <c r="J79">
        <v>314.92201482007022</v>
      </c>
      <c r="K79">
        <v>147.41029573289234</v>
      </c>
      <c r="L79">
        <v>1.0000000000000001E+50</v>
      </c>
      <c r="M79">
        <v>31.492185861002401</v>
      </c>
      <c r="N79">
        <v>1.0000000000000001E+50</v>
      </c>
      <c r="O79">
        <v>1.0000000000000001E+50</v>
      </c>
      <c r="P79">
        <v>1.0000000000000001E+50</v>
      </c>
      <c r="Q79">
        <v>1.0000000000000001E+50</v>
      </c>
      <c r="R79">
        <v>1.0000000000000001E+50</v>
      </c>
      <c r="S79">
        <v>1.0000000000000001E+50</v>
      </c>
      <c r="T79">
        <v>1.0000000000000001E+50</v>
      </c>
      <c r="U79">
        <v>1.0000000000000001E+50</v>
      </c>
      <c r="V79">
        <v>0.34768279133007612</v>
      </c>
      <c r="W79">
        <v>1.0000000000000001E+50</v>
      </c>
      <c r="X79">
        <v>1.0000000000000001E+50</v>
      </c>
      <c r="Y79">
        <v>1.0000000000000001E+50</v>
      </c>
      <c r="Z79">
        <v>1.0000000000000001E+50</v>
      </c>
      <c r="AA79">
        <v>1.0000000000000001E+50</v>
      </c>
      <c r="AB79">
        <v>1100.0093523390556</v>
      </c>
      <c r="AC79">
        <v>5.0000004687389529E-4</v>
      </c>
      <c r="AD79">
        <v>8.9021377426859623E-4</v>
      </c>
      <c r="AE79">
        <v>1.3902138211162125E-3</v>
      </c>
      <c r="AF79">
        <v>2.3950162285400912E-3</v>
      </c>
      <c r="AG79">
        <v>3.4285714285714287E-2</v>
      </c>
    </row>
    <row r="80" spans="1:33">
      <c r="A80">
        <v>2343.1893553453924</v>
      </c>
      <c r="B80">
        <v>1.0107791500524668E-3</v>
      </c>
      <c r="C80">
        <v>1.0000000000000001E+50</v>
      </c>
      <c r="D80">
        <v>617.49417762561916</v>
      </c>
      <c r="E80">
        <v>1.0000000000000001E+50</v>
      </c>
      <c r="F80">
        <v>1.0000000000000001E+50</v>
      </c>
      <c r="G80">
        <v>1.0000000000000001E+50</v>
      </c>
      <c r="H80">
        <v>722.59956453880227</v>
      </c>
      <c r="I80">
        <v>679.24358120369993</v>
      </c>
      <c r="J80">
        <v>308.74707265978049</v>
      </c>
      <c r="K80">
        <v>144.51989709335436</v>
      </c>
      <c r="L80">
        <v>1.0000000000000001E+50</v>
      </c>
      <c r="M80">
        <v>30.874691332553397</v>
      </c>
      <c r="N80">
        <v>1.0000000000000001E+50</v>
      </c>
      <c r="O80">
        <v>1.0000000000000001E+50</v>
      </c>
      <c r="P80">
        <v>1.0000000000000001E+50</v>
      </c>
      <c r="Q80">
        <v>1.0000000000000001E+50</v>
      </c>
      <c r="R80">
        <v>1.0000000000000001E+50</v>
      </c>
      <c r="S80">
        <v>1.0000000000000001E+50</v>
      </c>
      <c r="T80">
        <v>1.0000000000000001E+50</v>
      </c>
      <c r="U80">
        <v>1.0000000000000001E+50</v>
      </c>
      <c r="V80">
        <v>0.34091563115063367</v>
      </c>
      <c r="W80">
        <v>1.0000000000000001E+50</v>
      </c>
      <c r="X80">
        <v>1.0000000000000001E+50</v>
      </c>
      <c r="Y80">
        <v>1.0000000000000001E+50</v>
      </c>
      <c r="Z80">
        <v>1.0000000000000001E+50</v>
      </c>
      <c r="AA80">
        <v>1.0000000000000001E+50</v>
      </c>
      <c r="AB80">
        <v>1078.4405415089436</v>
      </c>
      <c r="AC80">
        <v>5.0000004876760054E-4</v>
      </c>
      <c r="AD80">
        <v>8.9021377744362743E-4</v>
      </c>
      <c r="AE80">
        <v>1.3902138261838875E-3</v>
      </c>
      <c r="AF80">
        <v>2.3952101104128603E-3</v>
      </c>
      <c r="AG80">
        <v>3.4285714285714287E-2</v>
      </c>
    </row>
    <row r="81" spans="1:33">
      <c r="A81">
        <v>2390.0531424523001</v>
      </c>
      <c r="B81">
        <v>1.0112122129326221E-3</v>
      </c>
      <c r="C81">
        <v>1.0000000000000001E+50</v>
      </c>
      <c r="D81">
        <v>605.386448517953</v>
      </c>
      <c r="E81">
        <v>1.0000000000000001E+50</v>
      </c>
      <c r="F81">
        <v>1.0000000000000001E+50</v>
      </c>
      <c r="G81">
        <v>1.0000000000000001E+50</v>
      </c>
      <c r="H81">
        <v>708.43094526979485</v>
      </c>
      <c r="I81">
        <v>665.92507890157754</v>
      </c>
      <c r="J81">
        <v>302.69320778288682</v>
      </c>
      <c r="K81">
        <v>141.68617292326476</v>
      </c>
      <c r="L81">
        <v>1.0000000000000001E+50</v>
      </c>
      <c r="M81">
        <v>30.269304526195601</v>
      </c>
      <c r="N81">
        <v>1.0000000000000001E+50</v>
      </c>
      <c r="O81">
        <v>1.0000000000000001E+50</v>
      </c>
      <c r="P81">
        <v>1.0000000000000001E+50</v>
      </c>
      <c r="Q81">
        <v>1.0000000000000001E+50</v>
      </c>
      <c r="R81">
        <v>1.0000000000000001E+50</v>
      </c>
      <c r="S81">
        <v>1.0000000000000001E+50</v>
      </c>
      <c r="T81">
        <v>1.0000000000000001E+50</v>
      </c>
      <c r="U81">
        <v>1.0000000000000001E+50</v>
      </c>
      <c r="V81">
        <v>0.33428215570389441</v>
      </c>
      <c r="W81">
        <v>1.0000000000000001E+50</v>
      </c>
      <c r="X81">
        <v>1.0000000000000001E+50</v>
      </c>
      <c r="Y81">
        <v>1.0000000000000001E+50</v>
      </c>
      <c r="Z81">
        <v>1.0000000000000001E+50</v>
      </c>
      <c r="AA81">
        <v>1.0000000000000001E+50</v>
      </c>
      <c r="AB81">
        <v>1057.2946485382472</v>
      </c>
      <c r="AC81">
        <v>5.0000005073781142E-4</v>
      </c>
      <c r="AD81">
        <v>8.9021378074692983E-4</v>
      </c>
      <c r="AE81">
        <v>1.3902138314562963E-3</v>
      </c>
      <c r="AF81">
        <v>2.3954118135193912E-3</v>
      </c>
      <c r="AG81">
        <v>3.4285714285714287E-2</v>
      </c>
    </row>
    <row r="82" spans="1:33">
      <c r="A82">
        <v>2437.8542053013462</v>
      </c>
      <c r="B82">
        <v>1.0116625747863207E-3</v>
      </c>
      <c r="C82">
        <v>1.0000000000000001E+50</v>
      </c>
      <c r="D82">
        <v>593.51612586068586</v>
      </c>
      <c r="E82">
        <v>1.0000000000000001E+50</v>
      </c>
      <c r="F82">
        <v>1.0000000000000001E+50</v>
      </c>
      <c r="G82">
        <v>1.0000000000000001E+50</v>
      </c>
      <c r="H82">
        <v>694.54014205775604</v>
      </c>
      <c r="I82">
        <v>652.86772368922038</v>
      </c>
      <c r="J82">
        <v>296.75804612473155</v>
      </c>
      <c r="K82">
        <v>138.90801195824312</v>
      </c>
      <c r="L82">
        <v>1.0000000000000001E+50</v>
      </c>
      <c r="M82">
        <v>29.675788035338268</v>
      </c>
      <c r="N82">
        <v>1.0000000000000001E+50</v>
      </c>
      <c r="O82">
        <v>1.0000000000000001E+50</v>
      </c>
      <c r="P82">
        <v>1.0000000000000001E+50</v>
      </c>
      <c r="Q82">
        <v>1.0000000000000001E+50</v>
      </c>
      <c r="R82">
        <v>1.0000000000000001E+50</v>
      </c>
      <c r="S82">
        <v>1.0000000000000001E+50</v>
      </c>
      <c r="T82">
        <v>1.0000000000000001E+50</v>
      </c>
      <c r="U82">
        <v>1.0000000000000001E+50</v>
      </c>
      <c r="V82">
        <v>0.32777976316110857</v>
      </c>
      <c r="W82">
        <v>1.0000000000000001E+50</v>
      </c>
      <c r="X82">
        <v>1.0000000000000001E+50</v>
      </c>
      <c r="Y82">
        <v>1.0000000000000001E+50</v>
      </c>
      <c r="Z82">
        <v>1.0000000000000001E+50</v>
      </c>
      <c r="AA82">
        <v>1.0000000000000001E+50</v>
      </c>
      <c r="AB82">
        <v>1036.5633809199189</v>
      </c>
      <c r="AC82">
        <v>5.0000005278761901E-4</v>
      </c>
      <c r="AD82">
        <v>8.902137841836857E-4</v>
      </c>
      <c r="AE82">
        <v>1.3902138369417103E-3</v>
      </c>
      <c r="AF82">
        <v>2.3956216528798562E-3</v>
      </c>
      <c r="AG82">
        <v>3.4285714285714287E-2</v>
      </c>
    </row>
    <row r="83" spans="1:33">
      <c r="A83">
        <v>2486.6112894073731</v>
      </c>
      <c r="B83">
        <v>1.0121309185566404E-3</v>
      </c>
      <c r="C83">
        <v>1.0000000000000001E+50</v>
      </c>
      <c r="D83">
        <v>581.87855462532514</v>
      </c>
      <c r="E83">
        <v>1.0000000000000001E+50</v>
      </c>
      <c r="F83">
        <v>1.0000000000000001E+50</v>
      </c>
      <c r="G83">
        <v>1.0000000000000001E+50</v>
      </c>
      <c r="H83">
        <v>680.92170752887705</v>
      </c>
      <c r="I83">
        <v>640.06639503517283</v>
      </c>
      <c r="J83">
        <v>290.93926017093889</v>
      </c>
      <c r="K83">
        <v>136.18432472340115</v>
      </c>
      <c r="L83">
        <v>1.0000000000000001E+50</v>
      </c>
      <c r="M83">
        <v>29.093909108416373</v>
      </c>
      <c r="N83">
        <v>1.0000000000000001E+50</v>
      </c>
      <c r="O83">
        <v>1.0000000000000001E+50</v>
      </c>
      <c r="P83">
        <v>1.0000000000000001E+50</v>
      </c>
      <c r="Q83">
        <v>1.0000000000000001E+50</v>
      </c>
      <c r="R83">
        <v>1.0000000000000001E+50</v>
      </c>
      <c r="S83">
        <v>1.0000000000000001E+50</v>
      </c>
      <c r="T83">
        <v>1.0000000000000001E+50</v>
      </c>
      <c r="U83">
        <v>1.0000000000000001E+50</v>
      </c>
      <c r="V83">
        <v>0.32140590307046024</v>
      </c>
      <c r="W83">
        <v>1.0000000000000001E+50</v>
      </c>
      <c r="X83">
        <v>1.0000000000000001E+50</v>
      </c>
      <c r="Y83">
        <v>1.0000000000000001E+50</v>
      </c>
      <c r="Z83">
        <v>1.0000000000000001E+50</v>
      </c>
      <c r="AA83">
        <v>1.0000000000000001E+50</v>
      </c>
      <c r="AB83">
        <v>1016.2386087450883</v>
      </c>
      <c r="AC83">
        <v>5.0000005492023861E-4</v>
      </c>
      <c r="AD83">
        <v>8.9021378775928656E-4</v>
      </c>
      <c r="AE83">
        <v>1.3902138426487352E-3</v>
      </c>
      <c r="AF83">
        <v>2.3958399561620587E-3</v>
      </c>
      <c r="AG83">
        <v>3.4285714285714287E-2</v>
      </c>
    </row>
    <row r="84" spans="1:33">
      <c r="A84">
        <v>2536.3435151955205</v>
      </c>
      <c r="B84">
        <v>1.0126179534991273E-3</v>
      </c>
      <c r="C84">
        <v>1.0000000000000001E+50</v>
      </c>
      <c r="D84">
        <v>570.46917105844489</v>
      </c>
      <c r="E84">
        <v>1.0000000000000001E+50</v>
      </c>
      <c r="F84">
        <v>1.0000000000000001E+50</v>
      </c>
      <c r="G84">
        <v>1.0000000000000001E+50</v>
      </c>
      <c r="H84">
        <v>667.57030112059772</v>
      </c>
      <c r="I84">
        <v>627.51607281055078</v>
      </c>
      <c r="J84">
        <v>285.23456804466423</v>
      </c>
      <c r="K84">
        <v>133.51404310609783</v>
      </c>
      <c r="L84">
        <v>1.0000000000000001E+50</v>
      </c>
      <c r="M84">
        <v>28.523439557615426</v>
      </c>
      <c r="N84">
        <v>1.0000000000000001E+50</v>
      </c>
      <c r="O84">
        <v>1.0000000000000001E+50</v>
      </c>
      <c r="P84">
        <v>1.0000000000000001E+50</v>
      </c>
      <c r="Q84">
        <v>1.0000000000000001E+50</v>
      </c>
      <c r="R84">
        <v>1.0000000000000001E+50</v>
      </c>
      <c r="S84">
        <v>1.0000000000000001E+50</v>
      </c>
      <c r="T84">
        <v>1.0000000000000001E+50</v>
      </c>
      <c r="U84">
        <v>1.0000000000000001E+50</v>
      </c>
      <c r="V84">
        <v>0.31515807535520829</v>
      </c>
      <c r="W84">
        <v>1.0000000000000001E+50</v>
      </c>
      <c r="X84">
        <v>1.0000000000000001E+50</v>
      </c>
      <c r="Y84">
        <v>1.0000000000000001E+50</v>
      </c>
      <c r="Z84">
        <v>1.0000000000000001E+50</v>
      </c>
      <c r="AA84">
        <v>1.0000000000000001E+50</v>
      </c>
      <c r="AB84">
        <v>996.31236151486382</v>
      </c>
      <c r="AC84">
        <v>5.0000005713901619E-4</v>
      </c>
      <c r="AD84">
        <v>8.9021379147934154E-4</v>
      </c>
      <c r="AE84">
        <v>1.390213848586324E-3</v>
      </c>
      <c r="AF84">
        <v>2.3960670641858402E-3</v>
      </c>
      <c r="AG84">
        <v>3.4285714285714287E-2</v>
      </c>
    </row>
    <row r="85" spans="1:33">
      <c r="A85">
        <v>2587.0703854994308</v>
      </c>
      <c r="B85">
        <v>1.0131244161437482E-3</v>
      </c>
      <c r="C85">
        <v>1.0000000000000001E+50</v>
      </c>
      <c r="D85">
        <v>559.28350089197954</v>
      </c>
      <c r="E85">
        <v>1.0000000000000001E+50</v>
      </c>
      <c r="F85">
        <v>1.0000000000000001E+50</v>
      </c>
      <c r="G85">
        <v>1.0000000000000001E+50</v>
      </c>
      <c r="H85">
        <v>654.48068698726763</v>
      </c>
      <c r="I85">
        <v>615.21183532036412</v>
      </c>
      <c r="J85">
        <v>279.64173261174051</v>
      </c>
      <c r="K85">
        <v>130.89611993707135</v>
      </c>
      <c r="L85">
        <v>1.0000000000000001E+50</v>
      </c>
      <c r="M85">
        <v>27.964155669386109</v>
      </c>
      <c r="N85">
        <v>1.0000000000000001E+50</v>
      </c>
      <c r="O85">
        <v>1.0000000000000001E+50</v>
      </c>
      <c r="P85">
        <v>1.0000000000000001E+50</v>
      </c>
      <c r="Q85">
        <v>1.0000000000000001E+50</v>
      </c>
      <c r="R85">
        <v>1.0000000000000001E+50</v>
      </c>
      <c r="S85">
        <v>1.0000000000000001E+50</v>
      </c>
      <c r="T85">
        <v>1.0000000000000001E+50</v>
      </c>
      <c r="U85">
        <v>1.0000000000000001E+50</v>
      </c>
      <c r="V85">
        <v>0.30903382933148266</v>
      </c>
      <c r="W85">
        <v>1.0000000000000001E+50</v>
      </c>
      <c r="X85">
        <v>1.0000000000000001E+50</v>
      </c>
      <c r="Y85">
        <v>1.0000000000000001E+50</v>
      </c>
      <c r="Z85">
        <v>1.0000000000000001E+50</v>
      </c>
      <c r="AA85">
        <v>1.0000000000000001E+50</v>
      </c>
      <c r="AB85">
        <v>976.77682501464506</v>
      </c>
      <c r="AC85">
        <v>5.0000005944743234E-4</v>
      </c>
      <c r="AD85">
        <v>8.9021379534968688E-4</v>
      </c>
      <c r="AE85">
        <v>1.3902138547637912E-3</v>
      </c>
      <c r="AF85">
        <v>2.3963033314473264E-3</v>
      </c>
      <c r="AG85">
        <v>3.4285714285714287E-2</v>
      </c>
    </row>
    <row r="86" spans="1:33">
      <c r="A86">
        <v>2638.8117932094196</v>
      </c>
      <c r="B86">
        <v>1.0136510712879011E-3</v>
      </c>
      <c r="C86">
        <v>1.0000000000000001E+50</v>
      </c>
      <c r="D86">
        <v>548.31715758860923</v>
      </c>
      <c r="E86">
        <v>1.0000000000000001E+50</v>
      </c>
      <c r="F86">
        <v>1.0000000000000001E+50</v>
      </c>
      <c r="G86">
        <v>1.0000000000000001E+50</v>
      </c>
      <c r="H86">
        <v>641.64773194687371</v>
      </c>
      <c r="I86">
        <v>603.14885737344048</v>
      </c>
      <c r="J86">
        <v>274.15856060337029</v>
      </c>
      <c r="K86">
        <v>128.32952857978492</v>
      </c>
      <c r="L86">
        <v>1.0000000000000001E+50</v>
      </c>
      <c r="M86">
        <v>27.415838116713406</v>
      </c>
      <c r="N86">
        <v>1.0000000000000001E+50</v>
      </c>
      <c r="O86">
        <v>1.0000000000000001E+50</v>
      </c>
      <c r="P86">
        <v>1.0000000000000001E+50</v>
      </c>
      <c r="Q86">
        <v>1.0000000000000001E+50</v>
      </c>
      <c r="R86">
        <v>1.0000000000000001E+50</v>
      </c>
      <c r="S86">
        <v>1.0000000000000001E+50</v>
      </c>
      <c r="T86">
        <v>1.0000000000000001E+50</v>
      </c>
      <c r="U86">
        <v>1.0000000000000001E+50</v>
      </c>
      <c r="V86">
        <v>0.30303076274534779</v>
      </c>
      <c r="W86">
        <v>1.0000000000000001E+50</v>
      </c>
      <c r="X86">
        <v>1.0000000000000001E+50</v>
      </c>
      <c r="Y86">
        <v>1.0000000000000001E+50</v>
      </c>
      <c r="Z86">
        <v>1.0000000000000001E+50</v>
      </c>
      <c r="AA86">
        <v>1.0000000000000001E+50</v>
      </c>
      <c r="AB86">
        <v>957.62433824972629</v>
      </c>
      <c r="AC86">
        <v>5.0000006184910842E-4</v>
      </c>
      <c r="AD86">
        <v>8.9021379937639401E-4</v>
      </c>
      <c r="AE86">
        <v>1.390213861190828E-3</v>
      </c>
      <c r="AF86">
        <v>2.3965491266637563E-3</v>
      </c>
      <c r="AG86">
        <v>3.4285714285714287E-2</v>
      </c>
    </row>
    <row r="87" spans="1:33">
      <c r="A87">
        <v>2691.5880290736081</v>
      </c>
      <c r="B87">
        <v>1.0141987130211532E-3</v>
      </c>
      <c r="C87">
        <v>1.0000000000000001E+50</v>
      </c>
      <c r="D87">
        <v>537.56584062154809</v>
      </c>
      <c r="E87">
        <v>1.0000000000000001E+50</v>
      </c>
      <c r="F87">
        <v>1.0000000000000001E+50</v>
      </c>
      <c r="G87">
        <v>1.0000000000000001E+50</v>
      </c>
      <c r="H87">
        <v>629.06640346802749</v>
      </c>
      <c r="I87">
        <v>591.32240839019278</v>
      </c>
      <c r="J87">
        <v>268.78290175602109</v>
      </c>
      <c r="K87">
        <v>125.81326252782391</v>
      </c>
      <c r="L87">
        <v>1.0000000000000001E+50</v>
      </c>
      <c r="M87">
        <v>26.878271873106097</v>
      </c>
      <c r="N87">
        <v>1.0000000000000001E+50</v>
      </c>
      <c r="O87">
        <v>1.0000000000000001E+50</v>
      </c>
      <c r="P87">
        <v>1.0000000000000001E+50</v>
      </c>
      <c r="Q87">
        <v>1.0000000000000001E+50</v>
      </c>
      <c r="R87">
        <v>1.0000000000000001E+50</v>
      </c>
      <c r="S87">
        <v>1.0000000000000001E+50</v>
      </c>
      <c r="T87">
        <v>1.0000000000000001E+50</v>
      </c>
      <c r="U87">
        <v>1.0000000000000001E+50</v>
      </c>
      <c r="V87">
        <v>0.29714652082874554</v>
      </c>
      <c r="W87">
        <v>1.0000000000000001E+50</v>
      </c>
      <c r="X87">
        <v>1.0000000000000001E+50</v>
      </c>
      <c r="Y87">
        <v>1.0000000000000001E+50</v>
      </c>
      <c r="Z87">
        <v>1.0000000000000001E+50</v>
      </c>
      <c r="AA87">
        <v>1.0000000000000001E+50</v>
      </c>
      <c r="AB87">
        <v>938.84739044098365</v>
      </c>
      <c r="AC87">
        <v>5.0000006434781225E-4</v>
      </c>
      <c r="AD87">
        <v>8.9021380356578016E-4</v>
      </c>
      <c r="AE87">
        <v>1.3902138678775172E-3</v>
      </c>
      <c r="AF87">
        <v>2.3968048333396887E-3</v>
      </c>
      <c r="AG87">
        <v>3.4285714285714287E-2</v>
      </c>
    </row>
    <row r="88" spans="1:33">
      <c r="A88">
        <v>2745.4197896550804</v>
      </c>
      <c r="B88">
        <v>1.014768165782368E-3</v>
      </c>
      <c r="C88">
        <v>1.0000000000000001E+50</v>
      </c>
      <c r="D88">
        <v>527.0253337880639</v>
      </c>
      <c r="E88">
        <v>1.0000000000000001E+50</v>
      </c>
      <c r="F88">
        <v>1.0000000000000001E+50</v>
      </c>
      <c r="G88">
        <v>1.0000000000000001E+50</v>
      </c>
      <c r="H88">
        <v>616.73176769642362</v>
      </c>
      <c r="I88">
        <v>579.72785054748999</v>
      </c>
      <c r="J88">
        <v>263.51264796818396</v>
      </c>
      <c r="K88">
        <v>123.34633501018752</v>
      </c>
      <c r="L88">
        <v>1.0000000000000001E+50</v>
      </c>
      <c r="M88">
        <v>26.351246128272564</v>
      </c>
      <c r="N88">
        <v>1.0000000000000001E+50</v>
      </c>
      <c r="O88">
        <v>1.0000000000000001E+50</v>
      </c>
      <c r="P88">
        <v>1.0000000000000001E+50</v>
      </c>
      <c r="Q88">
        <v>1.0000000000000001E+50</v>
      </c>
      <c r="R88">
        <v>1.0000000000000001E+50</v>
      </c>
      <c r="S88">
        <v>1.0000000000000001E+50</v>
      </c>
      <c r="T88">
        <v>1.0000000000000001E+50</v>
      </c>
      <c r="U88">
        <v>1.0000000000000001E+50</v>
      </c>
      <c r="V88">
        <v>0.2913787953739444</v>
      </c>
      <c r="W88">
        <v>1.0000000000000001E+50</v>
      </c>
      <c r="X88">
        <v>1.0000000000000001E+50</v>
      </c>
      <c r="Y88">
        <v>1.0000000000000001E+50</v>
      </c>
      <c r="Z88">
        <v>1.0000000000000001E+50</v>
      </c>
      <c r="AA88">
        <v>1.0000000000000001E+50</v>
      </c>
      <c r="AB88">
        <v>920.4386180794728</v>
      </c>
      <c r="AC88">
        <v>5.0000006694746364E-4</v>
      </c>
      <c r="AD88">
        <v>8.9021380792441752E-4</v>
      </c>
      <c r="AE88">
        <v>1.3902138748343486E-3</v>
      </c>
      <c r="AF88">
        <v>2.3970708503553923E-3</v>
      </c>
      <c r="AG88">
        <v>3.4285714285714287E-2</v>
      </c>
    </row>
    <row r="89" spans="1:33">
      <c r="A89">
        <v>2800.328185448182</v>
      </c>
      <c r="B89">
        <v>1.0153602854498683E-3</v>
      </c>
      <c r="C89">
        <v>1.0000000000000001E+50</v>
      </c>
      <c r="D89">
        <v>516.69150355606541</v>
      </c>
      <c r="E89">
        <v>1.0000000000000001E+50</v>
      </c>
      <c r="F89">
        <v>1.0000000000000001E+50</v>
      </c>
      <c r="G89">
        <v>1.0000000000000001E+50</v>
      </c>
      <c r="H89">
        <v>604.63898751999488</v>
      </c>
      <c r="I89">
        <v>568.36063695990401</v>
      </c>
      <c r="J89">
        <v>258.34573247366779</v>
      </c>
      <c r="K89">
        <v>120.92777860431984</v>
      </c>
      <c r="L89">
        <v>1.0000000000000001E+50</v>
      </c>
      <c r="M89">
        <v>25.834554205450107</v>
      </c>
      <c r="N89">
        <v>1.0000000000000001E+50</v>
      </c>
      <c r="O89">
        <v>1.0000000000000001E+50</v>
      </c>
      <c r="P89">
        <v>1.0000000000000001E+50</v>
      </c>
      <c r="Q89">
        <v>1.0000000000000001E+50</v>
      </c>
      <c r="R89">
        <v>1.0000000000000001E+50</v>
      </c>
      <c r="S89">
        <v>1.0000000000000001E+50</v>
      </c>
      <c r="T89">
        <v>1.0000000000000001E+50</v>
      </c>
      <c r="U89">
        <v>1.0000000000000001E+50</v>
      </c>
      <c r="V89">
        <v>0.28572532382612459</v>
      </c>
      <c r="W89">
        <v>1.0000000000000001E+50</v>
      </c>
      <c r="X89">
        <v>1.0000000000000001E+50</v>
      </c>
      <c r="Y89">
        <v>1.0000000000000001E+50</v>
      </c>
      <c r="Z89">
        <v>1.0000000000000001E+50</v>
      </c>
      <c r="AA89">
        <v>1.0000000000000001E+50</v>
      </c>
      <c r="AB89">
        <v>902.39080203877779</v>
      </c>
      <c r="AC89">
        <v>5.0000006965214094E-4</v>
      </c>
      <c r="AD89">
        <v>8.9021381245914374E-4</v>
      </c>
      <c r="AE89">
        <v>1.3902138820722357E-3</v>
      </c>
      <c r="AF89">
        <v>2.3973475925782545E-3</v>
      </c>
      <c r="AG89">
        <v>3.4285714285714287E-2</v>
      </c>
    </row>
    <row r="90" spans="1:33">
      <c r="A90">
        <v>2856.3347491571458</v>
      </c>
      <c r="B90">
        <v>1.0159759604652558E-3</v>
      </c>
      <c r="C90">
        <v>1.0000000000000001E+50</v>
      </c>
      <c r="D90">
        <v>506.5602974431086</v>
      </c>
      <c r="E90">
        <v>1.0000000000000001E+50</v>
      </c>
      <c r="F90">
        <v>1.0000000000000001E+50</v>
      </c>
      <c r="G90">
        <v>1.0000000000000001E+50</v>
      </c>
      <c r="H90">
        <v>592.7833206720054</v>
      </c>
      <c r="I90">
        <v>557.21630989661617</v>
      </c>
      <c r="J90">
        <v>253.28012903110206</v>
      </c>
      <c r="K90">
        <v>118.55664485672838</v>
      </c>
      <c r="L90">
        <v>1.0000000000000001E+50</v>
      </c>
      <c r="M90">
        <v>25.32799348035531</v>
      </c>
      <c r="N90">
        <v>1.0000000000000001E+50</v>
      </c>
      <c r="O90">
        <v>1.0000000000000001E+50</v>
      </c>
      <c r="P90">
        <v>1.0000000000000001E+50</v>
      </c>
      <c r="Q90">
        <v>1.0000000000000001E+50</v>
      </c>
      <c r="R90">
        <v>1.0000000000000001E+50</v>
      </c>
      <c r="S90">
        <v>1.0000000000000001E+50</v>
      </c>
      <c r="T90">
        <v>1.0000000000000001E+50</v>
      </c>
      <c r="U90">
        <v>1.0000000000000001E+50</v>
      </c>
      <c r="V90">
        <v>0.28018388839373498</v>
      </c>
      <c r="W90">
        <v>1.0000000000000001E+50</v>
      </c>
      <c r="X90">
        <v>1.0000000000000001E+50</v>
      </c>
      <c r="Y90">
        <v>1.0000000000000001E+50</v>
      </c>
      <c r="Z90">
        <v>1.0000000000000001E+50</v>
      </c>
      <c r="AA90">
        <v>1.0000000000000001E+50</v>
      </c>
      <c r="AB90">
        <v>884.69686474398031</v>
      </c>
      <c r="AC90">
        <v>5.0000007246608729E-4</v>
      </c>
      <c r="AD90">
        <v>8.9021381717707291E-4</v>
      </c>
      <c r="AE90">
        <v>1.3902138896025337E-3</v>
      </c>
      <c r="AF90">
        <v>2.3976354914980857E-3</v>
      </c>
      <c r="AG90">
        <v>3.4285714285714287E-2</v>
      </c>
    </row>
    <row r="91" spans="1:33">
      <c r="A91">
        <v>2913.4614441402887</v>
      </c>
      <c r="B91">
        <v>1.0166161129914911E-3</v>
      </c>
      <c r="C91">
        <v>1.0000000000000001E+50</v>
      </c>
      <c r="D91">
        <v>496.62774242718825</v>
      </c>
      <c r="E91">
        <v>1.0000000000000001E+50</v>
      </c>
      <c r="F91">
        <v>1.0000000000000001E+50</v>
      </c>
      <c r="G91">
        <v>1.0000000000000001E+50</v>
      </c>
      <c r="H91">
        <v>581.16011787133834</v>
      </c>
      <c r="I91">
        <v>546.29049903328769</v>
      </c>
      <c r="J91">
        <v>248.31385112933279</v>
      </c>
      <c r="K91">
        <v>116.23200391104147</v>
      </c>
      <c r="L91">
        <v>1.0000000000000001E+50</v>
      </c>
      <c r="M91">
        <v>24.831365301723388</v>
      </c>
      <c r="N91">
        <v>1.0000000000000001E+50</v>
      </c>
      <c r="O91">
        <v>1.0000000000000001E+50</v>
      </c>
      <c r="P91">
        <v>1.0000000000000001E+50</v>
      </c>
      <c r="Q91">
        <v>1.0000000000000001E+50</v>
      </c>
      <c r="R91">
        <v>1.0000000000000001E+50</v>
      </c>
      <c r="S91">
        <v>1.0000000000000001E+50</v>
      </c>
      <c r="T91">
        <v>1.0000000000000001E+50</v>
      </c>
      <c r="U91">
        <v>1.0000000000000001E+50</v>
      </c>
      <c r="V91">
        <v>0.27475231517626753</v>
      </c>
      <c r="W91">
        <v>1.0000000000000001E+50</v>
      </c>
      <c r="X91">
        <v>1.0000000000000001E+50</v>
      </c>
      <c r="Y91">
        <v>1.0000000000000001E+50</v>
      </c>
      <c r="Z91">
        <v>1.0000000000000001E+50</v>
      </c>
      <c r="AA91">
        <v>1.0000000000000001E+50</v>
      </c>
      <c r="AB91">
        <v>867.34986739614101</v>
      </c>
      <c r="AC91">
        <v>5.00000075393717E-4</v>
      </c>
      <c r="AD91">
        <v>8.9021382208560635E-4</v>
      </c>
      <c r="AE91">
        <v>1.3902138974370554E-3</v>
      </c>
      <c r="AF91">
        <v>2.3979349958872043E-3</v>
      </c>
      <c r="AG91">
        <v>3.4285714285714287E-2</v>
      </c>
    </row>
    <row r="92" spans="1:33">
      <c r="A92">
        <v>2971.7306730230944</v>
      </c>
      <c r="B92">
        <v>1.0172817001058081E-3</v>
      </c>
      <c r="C92">
        <v>1.0000000000000001E+50</v>
      </c>
      <c r="D92">
        <v>486.88994338869026</v>
      </c>
      <c r="E92">
        <v>1.0000000000000001E+50</v>
      </c>
      <c r="F92">
        <v>1.0000000000000001E+50</v>
      </c>
      <c r="G92">
        <v>1.0000000000000001E+50</v>
      </c>
      <c r="H92">
        <v>569.76482099924806</v>
      </c>
      <c r="I92">
        <v>535.57891973820745</v>
      </c>
      <c r="J92">
        <v>243.44495120839858</v>
      </c>
      <c r="K92">
        <v>113.95294414335893</v>
      </c>
      <c r="L92">
        <v>1.0000000000000001E+50</v>
      </c>
      <c r="M92">
        <v>24.344474913405882</v>
      </c>
      <c r="N92">
        <v>1.0000000000000001E+50</v>
      </c>
      <c r="O92">
        <v>1.0000000000000001E+50</v>
      </c>
      <c r="P92">
        <v>1.0000000000000001E+50</v>
      </c>
      <c r="Q92">
        <v>1.0000000000000001E+50</v>
      </c>
      <c r="R92">
        <v>1.0000000000000001E+50</v>
      </c>
      <c r="S92">
        <v>1.0000000000000001E+50</v>
      </c>
      <c r="T92">
        <v>1.0000000000000001E+50</v>
      </c>
      <c r="U92">
        <v>1.0000000000000001E+50</v>
      </c>
      <c r="V92">
        <v>0.26942847330909847</v>
      </c>
      <c r="W92">
        <v>1.0000000000000001E+50</v>
      </c>
      <c r="X92">
        <v>1.0000000000000001E+50</v>
      </c>
      <c r="Y92">
        <v>1.0000000000000001E+50</v>
      </c>
      <c r="Z92">
        <v>1.0000000000000001E+50</v>
      </c>
      <c r="AA92">
        <v>1.0000000000000001E+50</v>
      </c>
      <c r="AB92">
        <v>850.34300725120215</v>
      </c>
      <c r="AC92">
        <v>5.0000007843962286E-4</v>
      </c>
      <c r="AD92">
        <v>8.9021382719244458E-4</v>
      </c>
      <c r="AE92">
        <v>1.3902139055880921E-3</v>
      </c>
      <c r="AF92">
        <v>2.3982465724862439E-3</v>
      </c>
      <c r="AG92">
        <v>3.4285714285714287E-2</v>
      </c>
    </row>
    <row r="93" spans="1:33">
      <c r="A93">
        <v>3031.1652864835564</v>
      </c>
      <c r="B93">
        <v>1.0179737150280048E-3</v>
      </c>
      <c r="C93">
        <v>1.0000000000000001E+50</v>
      </c>
      <c r="D93">
        <v>477.34308158289366</v>
      </c>
      <c r="E93">
        <v>1.0000000000000001E+50</v>
      </c>
      <c r="F93">
        <v>1.0000000000000001E+50</v>
      </c>
      <c r="G93">
        <v>1.0000000000000001E+50</v>
      </c>
      <c r="H93">
        <v>558.59296131186352</v>
      </c>
      <c r="I93">
        <v>525.07737139204414</v>
      </c>
      <c r="J93">
        <v>238.67151989578133</v>
      </c>
      <c r="K93">
        <v>111.71857180475217</v>
      </c>
      <c r="L93">
        <v>1.0000000000000001E+50</v>
      </c>
      <c r="M93">
        <v>23.867131377995602</v>
      </c>
      <c r="N93">
        <v>1.0000000000000001E+50</v>
      </c>
      <c r="O93">
        <v>1.0000000000000001E+50</v>
      </c>
      <c r="P93">
        <v>1.0000000000000001E+50</v>
      </c>
      <c r="Q93">
        <v>1.0000000000000001E+50</v>
      </c>
      <c r="R93">
        <v>1.0000000000000001E+50</v>
      </c>
      <c r="S93">
        <v>1.0000000000000001E+50</v>
      </c>
      <c r="T93">
        <v>1.0000000000000001E+50</v>
      </c>
      <c r="U93">
        <v>1.0000000000000001E+50</v>
      </c>
      <c r="V93">
        <v>0.26421027412505255</v>
      </c>
      <c r="W93">
        <v>1.0000000000000001E+50</v>
      </c>
      <c r="X93">
        <v>1.0000000000000001E+50</v>
      </c>
      <c r="Y93">
        <v>1.0000000000000001E+50</v>
      </c>
      <c r="Z93">
        <v>1.0000000000000001E+50</v>
      </c>
      <c r="AA93">
        <v>1.0000000000000001E+50</v>
      </c>
      <c r="AB93">
        <v>833.66961495224405</v>
      </c>
      <c r="AC93">
        <v>5.000000816085834E-4</v>
      </c>
      <c r="AD93">
        <v>8.9021383250559901E-4</v>
      </c>
      <c r="AE93">
        <v>1.3902139140684305E-3</v>
      </c>
      <c r="AF93">
        <v>2.3985707067166319E-3</v>
      </c>
      <c r="AG93">
        <v>3.4285714285714287E-2</v>
      </c>
    </row>
    <row r="94" spans="1:33">
      <c r="A94">
        <v>3091.7885922132277</v>
      </c>
      <c r="B94">
        <v>1.0186931883846232E-3</v>
      </c>
      <c r="C94">
        <v>1.0000000000000001E+50</v>
      </c>
      <c r="D94">
        <v>467.98341314242379</v>
      </c>
      <c r="E94">
        <v>1.0000000000000001E+50</v>
      </c>
      <c r="F94">
        <v>1.0000000000000001E+50</v>
      </c>
      <c r="G94">
        <v>1.0000000000000001E+50</v>
      </c>
      <c r="H94">
        <v>547.64015768773857</v>
      </c>
      <c r="I94">
        <v>514.78173574054449</v>
      </c>
      <c r="J94">
        <v>233.99168525763304</v>
      </c>
      <c r="K94">
        <v>109.52801067077479</v>
      </c>
      <c r="L94">
        <v>1.0000000000000001E+50</v>
      </c>
      <c r="M94">
        <v>23.399147501949255</v>
      </c>
      <c r="N94">
        <v>1.0000000000000001E+50</v>
      </c>
      <c r="O94">
        <v>1.0000000000000001E+50</v>
      </c>
      <c r="P94">
        <v>1.0000000000000001E+50</v>
      </c>
      <c r="Q94">
        <v>1.0000000000000001E+50</v>
      </c>
      <c r="R94">
        <v>1.0000000000000001E+50</v>
      </c>
      <c r="S94">
        <v>1.0000000000000001E+50</v>
      </c>
      <c r="T94">
        <v>1.0000000000000001E+50</v>
      </c>
      <c r="U94">
        <v>1.0000000000000001E+50</v>
      </c>
      <c r="V94">
        <v>0.2590956703323537</v>
      </c>
      <c r="W94">
        <v>1.0000000000000001E+50</v>
      </c>
      <c r="X94">
        <v>1.0000000000000001E+50</v>
      </c>
      <c r="Y94">
        <v>1.0000000000000001E+50</v>
      </c>
      <c r="Z94">
        <v>1.0000000000000001E+50</v>
      </c>
      <c r="AA94">
        <v>1.0000000000000001E+50</v>
      </c>
      <c r="AB94">
        <v>817.32315191405155</v>
      </c>
      <c r="AC94">
        <v>5.0000008490556989E-4</v>
      </c>
      <c r="AD94">
        <v>8.9021383803340487E-4</v>
      </c>
      <c r="AE94">
        <v>1.3902139228913742E-3</v>
      </c>
      <c r="AF94">
        <v>2.3989079034207367E-3</v>
      </c>
      <c r="AG94">
        <v>3.4285714285714287E-2</v>
      </c>
    </row>
    <row r="95" spans="1:33">
      <c r="A95">
        <v>3153.6243640574921</v>
      </c>
      <c r="B95">
        <v>1.0194411895094798E-3</v>
      </c>
      <c r="C95">
        <v>1.0000000000000001E+50</v>
      </c>
      <c r="D95">
        <v>458.80726760906862</v>
      </c>
      <c r="E95">
        <v>1.0000000000000001E+50</v>
      </c>
      <c r="F95">
        <v>1.0000000000000001E+50</v>
      </c>
      <c r="G95">
        <v>1.0000000000000001E+50</v>
      </c>
      <c r="H95">
        <v>536.9021149097656</v>
      </c>
      <c r="I95">
        <v>504.68797527953149</v>
      </c>
      <c r="J95">
        <v>229.40361206468393</v>
      </c>
      <c r="K95">
        <v>107.38040169784477</v>
      </c>
      <c r="L95">
        <v>1.0000000000000001E+50</v>
      </c>
      <c r="M95">
        <v>22.940339762178191</v>
      </c>
      <c r="N95">
        <v>1.0000000000000001E+50</v>
      </c>
      <c r="O95">
        <v>1.0000000000000001E+50</v>
      </c>
      <c r="P95">
        <v>1.0000000000000001E+50</v>
      </c>
      <c r="Q95">
        <v>1.0000000000000001E+50</v>
      </c>
      <c r="R95">
        <v>1.0000000000000001E+50</v>
      </c>
      <c r="S95">
        <v>1.0000000000000001E+50</v>
      </c>
      <c r="T95">
        <v>1.0000000000000001E+50</v>
      </c>
      <c r="U95">
        <v>1.0000000000000001E+50</v>
      </c>
      <c r="V95">
        <v>0.25408265520863116</v>
      </c>
      <c r="W95">
        <v>1.0000000000000001E+50</v>
      </c>
      <c r="X95">
        <v>1.0000000000000001E+50</v>
      </c>
      <c r="Y95">
        <v>1.0000000000000001E+50</v>
      </c>
      <c r="Z95">
        <v>1.0000000000000001E+50</v>
      </c>
      <c r="AA95">
        <v>1.0000000000000001E+50</v>
      </c>
      <c r="AB95">
        <v>801.29720775896294</v>
      </c>
      <c r="AC95">
        <v>5.0000008833575463E-4</v>
      </c>
      <c r="AD95">
        <v>8.9021384378453394E-4</v>
      </c>
      <c r="AE95">
        <v>1.3902139320707651E-3</v>
      </c>
      <c r="AF95">
        <v>2.3992586876307063E-3</v>
      </c>
      <c r="AG95">
        <v>3.4285714285714287E-2</v>
      </c>
    </row>
    <row r="96" spans="1:33">
      <c r="A96">
        <v>3216.6968513386419</v>
      </c>
      <c r="B96">
        <v>1.020218827780977E-3</v>
      </c>
      <c r="C96">
        <v>1.0000000000000001E+50</v>
      </c>
      <c r="D96">
        <v>449.81104649438367</v>
      </c>
      <c r="E96">
        <v>1.0000000000000001E+50</v>
      </c>
      <c r="F96">
        <v>1.0000000000000001E+50</v>
      </c>
      <c r="G96">
        <v>1.0000000000000001E+50</v>
      </c>
      <c r="H96">
        <v>526.37462198077685</v>
      </c>
      <c r="I96">
        <v>494.79213167156917</v>
      </c>
      <c r="J96">
        <v>224.90550107254447</v>
      </c>
      <c r="K96">
        <v>105.27490268636488</v>
      </c>
      <c r="L96">
        <v>1.0000000000000001E+50</v>
      </c>
      <c r="M96">
        <v>22.490528234078582</v>
      </c>
      <c r="N96">
        <v>1.0000000000000001E+50</v>
      </c>
      <c r="O96">
        <v>1.0000000000000001E+50</v>
      </c>
      <c r="P96">
        <v>1.0000000000000001E+50</v>
      </c>
      <c r="Q96">
        <v>1.0000000000000001E+50</v>
      </c>
      <c r="R96">
        <v>1.0000000000000001E+50</v>
      </c>
      <c r="S96">
        <v>1.0000000000000001E+50</v>
      </c>
      <c r="T96">
        <v>1.0000000000000001E+50</v>
      </c>
      <c r="U96">
        <v>1.0000000000000001E+50</v>
      </c>
      <c r="V96">
        <v>0.2491692618106533</v>
      </c>
      <c r="W96">
        <v>1.0000000000000001E+50</v>
      </c>
      <c r="X96">
        <v>1.0000000000000001E+50</v>
      </c>
      <c r="Y96">
        <v>1.0000000000000001E+50</v>
      </c>
      <c r="Z96">
        <v>1.0000000000000001E+50</v>
      </c>
      <c r="AA96">
        <v>1.0000000000000001E+50</v>
      </c>
      <c r="AB96">
        <v>785.58549780299541</v>
      </c>
      <c r="AC96">
        <v>5.0000009190451884E-4</v>
      </c>
      <c r="AD96">
        <v>8.9021384976800872E-4</v>
      </c>
      <c r="AE96">
        <v>1.3902139416210031E-3</v>
      </c>
      <c r="AF96">
        <v>2.3996236053670564E-3</v>
      </c>
      <c r="AG96">
        <v>3.4285714285714287E-2</v>
      </c>
    </row>
    <row r="97" spans="1:33">
      <c r="A97">
        <v>3281.0307883654145</v>
      </c>
      <c r="B97">
        <v>1.0210272539965648E-3</v>
      </c>
      <c r="C97">
        <v>1.0000000000000001E+50</v>
      </c>
      <c r="D97">
        <v>440.99122186851986</v>
      </c>
      <c r="E97">
        <v>1.0000000000000001E+50</v>
      </c>
      <c r="F97">
        <v>1.0000000000000001E+50</v>
      </c>
      <c r="G97">
        <v>1.0000000000000001E+50</v>
      </c>
      <c r="H97">
        <v>516.05355047217267</v>
      </c>
      <c r="I97">
        <v>485.09032419367406</v>
      </c>
      <c r="J97">
        <v>220.49558831611967</v>
      </c>
      <c r="K97">
        <v>103.21068795044825</v>
      </c>
      <c r="L97">
        <v>1.0000000000000001E+50</v>
      </c>
      <c r="M97">
        <v>22.04953652097274</v>
      </c>
      <c r="N97">
        <v>1.0000000000000001E+50</v>
      </c>
      <c r="O97">
        <v>1.0000000000000001E+50</v>
      </c>
      <c r="P97">
        <v>1.0000000000000001E+50</v>
      </c>
      <c r="Q97">
        <v>1.0000000000000001E+50</v>
      </c>
      <c r="R97">
        <v>1.0000000000000001E+50</v>
      </c>
      <c r="S97">
        <v>1.0000000000000001E+50</v>
      </c>
      <c r="T97">
        <v>1.0000000000000001E+50</v>
      </c>
      <c r="U97">
        <v>1.0000000000000001E+50</v>
      </c>
      <c r="V97">
        <v>0.24435356219947296</v>
      </c>
      <c r="W97">
        <v>1.0000000000000001E+50</v>
      </c>
      <c r="X97">
        <v>1.0000000000000001E+50</v>
      </c>
      <c r="Y97">
        <v>1.0000000000000001E+50</v>
      </c>
      <c r="Z97">
        <v>1.0000000000000001E+50</v>
      </c>
      <c r="AA97">
        <v>1.0000000000000001E+50</v>
      </c>
      <c r="AB97">
        <v>770.18186059126424</v>
      </c>
      <c r="AC97">
        <v>5.0000009561746101E-4</v>
      </c>
      <c r="AD97">
        <v>8.9021385599321581E-4</v>
      </c>
      <c r="AE97">
        <v>1.3902139515570709E-3</v>
      </c>
      <c r="AF97">
        <v>2.4000032244681051E-3</v>
      </c>
      <c r="AG97">
        <v>3.4285714285714287E-2</v>
      </c>
    </row>
    <row r="98" spans="1:33">
      <c r="A98">
        <v>3346.6514041327227</v>
      </c>
      <c r="B98">
        <v>1.0218676617846745E-3</v>
      </c>
      <c r="C98">
        <v>1.0000000000000001E+50</v>
      </c>
      <c r="D98">
        <v>432.34433497672234</v>
      </c>
      <c r="E98">
        <v>1.0000000000000001E+50</v>
      </c>
      <c r="F98">
        <v>1.0000000000000001E+50</v>
      </c>
      <c r="G98">
        <v>1.0000000000000001E+50</v>
      </c>
      <c r="H98">
        <v>505.93485290493044</v>
      </c>
      <c r="I98">
        <v>475.57874821546278</v>
      </c>
      <c r="J98">
        <v>216.17214441785805</v>
      </c>
      <c r="K98">
        <v>101.18694799412005</v>
      </c>
      <c r="L98">
        <v>1.0000000000000001E+50</v>
      </c>
      <c r="M98">
        <v>21.617191684933953</v>
      </c>
      <c r="N98">
        <v>1.0000000000000001E+50</v>
      </c>
      <c r="O98">
        <v>1.0000000000000001E+50</v>
      </c>
      <c r="P98">
        <v>1.0000000000000001E+50</v>
      </c>
      <c r="Q98">
        <v>1.0000000000000001E+50</v>
      </c>
      <c r="R98">
        <v>1.0000000000000001E+50</v>
      </c>
      <c r="S98">
        <v>1.0000000000000001E+50</v>
      </c>
      <c r="T98">
        <v>1.0000000000000001E+50</v>
      </c>
      <c r="U98">
        <v>1.0000000000000001E+50</v>
      </c>
      <c r="V98">
        <v>0.23963366668066732</v>
      </c>
      <c r="W98">
        <v>1.0000000000000001E+50</v>
      </c>
      <c r="X98">
        <v>1.0000000000000001E+50</v>
      </c>
      <c r="Y98">
        <v>1.0000000000000001E+50</v>
      </c>
      <c r="Z98">
        <v>1.0000000000000001E+50</v>
      </c>
      <c r="AA98">
        <v>1.0000000000000001E+50</v>
      </c>
      <c r="AB98">
        <v>755.08025548172589</v>
      </c>
      <c r="AC98">
        <v>5.0000009948040602E-4</v>
      </c>
      <c r="AD98">
        <v>8.9021386246992116E-4</v>
      </c>
      <c r="AE98">
        <v>1.3902139618945557E-3</v>
      </c>
      <c r="AF98">
        <v>2.4003981354513725E-3</v>
      </c>
      <c r="AG98">
        <v>3.4285714285714287E-2</v>
      </c>
    </row>
    <row r="99" spans="1:33">
      <c r="A99">
        <v>3413.5844322153771</v>
      </c>
      <c r="B99">
        <v>1.0227412890543774E-3</v>
      </c>
      <c r="C99">
        <v>1.0000000000000001E+50</v>
      </c>
      <c r="D99">
        <v>423.86699488295494</v>
      </c>
      <c r="E99">
        <v>1.0000000000000001E+50</v>
      </c>
      <c r="F99">
        <v>1.0000000000000001E+50</v>
      </c>
      <c r="G99">
        <v>1.0000000000000001E+50</v>
      </c>
      <c r="H99">
        <v>496.01456116235636</v>
      </c>
      <c r="I99">
        <v>466.25367370713985</v>
      </c>
      <c r="J99">
        <v>211.93347390956427</v>
      </c>
      <c r="K99">
        <v>99.202889193867946</v>
      </c>
      <c r="L99">
        <v>1.0000000000000001E+50</v>
      </c>
      <c r="M99">
        <v>21.193324178967707</v>
      </c>
      <c r="N99">
        <v>1.0000000000000001E+50</v>
      </c>
      <c r="O99">
        <v>1.0000000000000001E+50</v>
      </c>
      <c r="P99">
        <v>1.0000000000000001E+50</v>
      </c>
      <c r="Q99">
        <v>1.0000000000000001E+50</v>
      </c>
      <c r="R99">
        <v>1.0000000000000001E+50</v>
      </c>
      <c r="S99">
        <v>1.0000000000000001E+50</v>
      </c>
      <c r="T99">
        <v>1.0000000000000001E+50</v>
      </c>
      <c r="U99">
        <v>1.0000000000000001E+50</v>
      </c>
      <c r="V99">
        <v>0.2350077230593641</v>
      </c>
      <c r="W99">
        <v>1.0000000000000001E+50</v>
      </c>
      <c r="X99">
        <v>1.0000000000000001E+50</v>
      </c>
      <c r="Y99">
        <v>1.0000000000000001E+50</v>
      </c>
      <c r="Z99">
        <v>1.0000000000000001E+50</v>
      </c>
      <c r="AA99">
        <v>1.0000000000000001E+50</v>
      </c>
      <c r="AB99">
        <v>740.27476027629791</v>
      </c>
      <c r="AC99">
        <v>5.0000010349941402E-4</v>
      </c>
      <c r="AD99">
        <v>8.9021386920828548E-4</v>
      </c>
      <c r="AE99">
        <v>1.3902139726496747E-3</v>
      </c>
      <c r="AF99">
        <v>2.4008089524081163E-3</v>
      </c>
      <c r="AG99">
        <v>3.4285714285714287E-2</v>
      </c>
    </row>
    <row r="100" spans="1:33">
      <c r="A100">
        <v>3481.8561208596848</v>
      </c>
      <c r="B100">
        <v>1.0236494194829637E-3</v>
      </c>
      <c r="C100">
        <v>1.0000000000000001E+50</v>
      </c>
      <c r="D100">
        <v>415.55587714012182</v>
      </c>
      <c r="E100">
        <v>1.0000000000000001E+50</v>
      </c>
      <c r="F100">
        <v>1.0000000000000001E+50</v>
      </c>
      <c r="G100">
        <v>1.0000000000000001E+50</v>
      </c>
      <c r="H100">
        <v>486.28878493396383</v>
      </c>
      <c r="I100">
        <v>457.11144377674134</v>
      </c>
      <c r="J100">
        <v>207.77791456750953</v>
      </c>
      <c r="K100">
        <v>97.257733487417397</v>
      </c>
      <c r="L100">
        <v>1.0000000000000001E+50</v>
      </c>
      <c r="M100">
        <v>20.777767780522641</v>
      </c>
      <c r="N100">
        <v>1.0000000000000001E+50</v>
      </c>
      <c r="O100">
        <v>1.0000000000000001E+50</v>
      </c>
      <c r="P100">
        <v>1.0000000000000001E+50</v>
      </c>
      <c r="Q100">
        <v>1.0000000000000001E+50</v>
      </c>
      <c r="R100">
        <v>1.0000000000000001E+50</v>
      </c>
      <c r="S100">
        <v>1.0000000000000001E+50</v>
      </c>
      <c r="T100">
        <v>1.0000000000000001E+50</v>
      </c>
      <c r="U100">
        <v>1.0000000000000001E+50</v>
      </c>
      <c r="V100">
        <v>0.23047391590975164</v>
      </c>
      <c r="W100">
        <v>1.0000000000000001E+50</v>
      </c>
      <c r="X100">
        <v>1.0000000000000001E+50</v>
      </c>
      <c r="Y100">
        <v>1.0000000000000001E+50</v>
      </c>
      <c r="Z100">
        <v>1.0000000000000001E+50</v>
      </c>
      <c r="AA100">
        <v>1.0000000000000001E+50</v>
      </c>
      <c r="AB100">
        <v>725.75956889842905</v>
      </c>
      <c r="AC100">
        <v>5.0000010768078997E-4</v>
      </c>
      <c r="AD100">
        <v>8.9021387621887951E-4</v>
      </c>
      <c r="AE100">
        <v>1.3902139838393006E-3</v>
      </c>
      <c r="AF100">
        <v>2.4012363139322025E-3</v>
      </c>
      <c r="AG100">
        <v>3.4285714285714287E-2</v>
      </c>
    </row>
    <row r="101" spans="1:33">
      <c r="A101">
        <v>3551.4932432768787</v>
      </c>
      <c r="B101">
        <v>1.0245933840415543E-3</v>
      </c>
      <c r="C101">
        <v>1.0000000000000001E+50</v>
      </c>
      <c r="D101">
        <v>407.40772248636341</v>
      </c>
      <c r="E101">
        <v>1.0000000000000001E+50</v>
      </c>
      <c r="F101">
        <v>1.0000000000000001E+50</v>
      </c>
      <c r="G101">
        <v>1.0000000000000001E+50</v>
      </c>
      <c r="H101">
        <v>476.75371018985913</v>
      </c>
      <c r="I101">
        <v>448.1484732360592</v>
      </c>
      <c r="J101">
        <v>203.70383676057926</v>
      </c>
      <c r="K101">
        <v>95.350718068608955</v>
      </c>
      <c r="L101">
        <v>1.0000000000000001E+50</v>
      </c>
      <c r="M101">
        <v>20.37035952630524</v>
      </c>
      <c r="N101">
        <v>1.0000000000000001E+50</v>
      </c>
      <c r="O101">
        <v>1.0000000000000001E+50</v>
      </c>
      <c r="P101">
        <v>1.0000000000000001E+50</v>
      </c>
      <c r="Q101">
        <v>1.0000000000000001E+50</v>
      </c>
      <c r="R101">
        <v>1.0000000000000001E+50</v>
      </c>
      <c r="S101">
        <v>1.0000000000000001E+50</v>
      </c>
      <c r="T101">
        <v>1.0000000000000001E+50</v>
      </c>
      <c r="U101">
        <v>1.0000000000000001E+50</v>
      </c>
      <c r="V101">
        <v>0.22603046585877287</v>
      </c>
      <c r="W101">
        <v>1.0000000000000001E+50</v>
      </c>
      <c r="X101">
        <v>1.0000000000000001E+50</v>
      </c>
      <c r="Y101">
        <v>1.0000000000000001E+50</v>
      </c>
      <c r="Z101">
        <v>1.0000000000000001E+50</v>
      </c>
      <c r="AA101">
        <v>1.0000000000000001E+50</v>
      </c>
      <c r="AB101">
        <v>711.52898911620673</v>
      </c>
      <c r="AC101">
        <v>5.0000011203109329E-4</v>
      </c>
      <c r="AD101">
        <v>8.9021388351270153E-4</v>
      </c>
      <c r="AE101">
        <v>1.3902139954809871E-3</v>
      </c>
      <c r="AF101">
        <v>2.4016808840845436E-3</v>
      </c>
      <c r="AG101">
        <v>3.4285714285714287E-2</v>
      </c>
    </row>
    <row r="102" spans="1:33">
      <c r="A102">
        <v>3622.5231081424163</v>
      </c>
      <c r="B102">
        <v>1.0255745625587843E-3</v>
      </c>
      <c r="C102">
        <v>1.0000000000000001E+50</v>
      </c>
      <c r="D102">
        <v>399.41933556691333</v>
      </c>
      <c r="E102">
        <v>1.0000000000000001E+50</v>
      </c>
      <c r="F102">
        <v>1.0000000000000001E+50</v>
      </c>
      <c r="G102">
        <v>1.0000000000000001E+50</v>
      </c>
      <c r="H102">
        <v>467.40559768504448</v>
      </c>
      <c r="I102">
        <v>439.36124719468529</v>
      </c>
      <c r="J102">
        <v>199.70964281120214</v>
      </c>
      <c r="K102">
        <v>93.481095088258783</v>
      </c>
      <c r="L102">
        <v>1.0000000000000001E+50</v>
      </c>
      <c r="M102">
        <v>19.970939648372681</v>
      </c>
      <c r="N102">
        <v>1.0000000000000001E+50</v>
      </c>
      <c r="O102">
        <v>1.0000000000000001E+50</v>
      </c>
      <c r="P102">
        <v>1.0000000000000001E+50</v>
      </c>
      <c r="Q102">
        <v>1.0000000000000001E+50</v>
      </c>
      <c r="R102">
        <v>1.0000000000000001E+50</v>
      </c>
      <c r="S102">
        <v>1.0000000000000001E+50</v>
      </c>
      <c r="T102">
        <v>1.0000000000000001E+50</v>
      </c>
      <c r="U102">
        <v>1.0000000000000001E+50</v>
      </c>
      <c r="V102">
        <v>0.2216756288837112</v>
      </c>
      <c r="W102">
        <v>1.0000000000000001E+50</v>
      </c>
      <c r="X102">
        <v>1.0000000000000001E+50</v>
      </c>
      <c r="Y102">
        <v>1.0000000000000001E+50</v>
      </c>
      <c r="Z102">
        <v>1.0000000000000001E+50</v>
      </c>
      <c r="AA102">
        <v>1.0000000000000001E+50</v>
      </c>
      <c r="AB102">
        <v>697.5774403101085</v>
      </c>
      <c r="AC102">
        <v>5.0000011655714903E-4</v>
      </c>
      <c r="AD102">
        <v>8.9021389110119397E-4</v>
      </c>
      <c r="AE102">
        <v>1.3902140075929977E-3</v>
      </c>
      <c r="AF102">
        <v>2.4021433533943813E-3</v>
      </c>
      <c r="AG102">
        <v>3.4285714285714287E-2</v>
      </c>
    </row>
    <row r="103" spans="1:33">
      <c r="A103">
        <v>3694.9735703052647</v>
      </c>
      <c r="B103">
        <v>1.0265943853225064E-3</v>
      </c>
      <c r="C103">
        <v>1.0000000000000001E+50</v>
      </c>
      <c r="D103">
        <v>391.58758368101883</v>
      </c>
      <c r="E103">
        <v>1.0000000000000001E+50</v>
      </c>
      <c r="F103">
        <v>1.0000000000000001E+50</v>
      </c>
      <c r="G103">
        <v>1.0000000000000001E+50</v>
      </c>
      <c r="H103">
        <v>458.24078149304751</v>
      </c>
      <c r="I103">
        <v>430.74631968162305</v>
      </c>
      <c r="J103">
        <v>195.79376636880986</v>
      </c>
      <c r="K103">
        <v>91.64813136088442</v>
      </c>
      <c r="L103">
        <v>1.0000000000000001E+50</v>
      </c>
      <c r="M103">
        <v>19.579351511478716</v>
      </c>
      <c r="N103">
        <v>1.0000000000000001E+50</v>
      </c>
      <c r="O103">
        <v>1.0000000000000001E+50</v>
      </c>
      <c r="P103">
        <v>1.0000000000000001E+50</v>
      </c>
      <c r="Q103">
        <v>1.0000000000000001E+50</v>
      </c>
      <c r="R103">
        <v>1.0000000000000001E+50</v>
      </c>
      <c r="S103">
        <v>1.0000000000000001E+50</v>
      </c>
      <c r="T103">
        <v>1.0000000000000001E+50</v>
      </c>
      <c r="U103">
        <v>1.0000000000000001E+50</v>
      </c>
      <c r="V103">
        <v>0.217407695623379</v>
      </c>
      <c r="W103">
        <v>1.0000000000000001E+50</v>
      </c>
      <c r="X103">
        <v>1.0000000000000001E+50</v>
      </c>
      <c r="Y103">
        <v>1.0000000000000001E+50</v>
      </c>
      <c r="Z103">
        <v>1.0000000000000001E+50</v>
      </c>
      <c r="AA103">
        <v>1.0000000000000001E+50</v>
      </c>
      <c r="AB103">
        <v>683.89945128452393</v>
      </c>
      <c r="AC103">
        <v>5.0000012126605721E-4</v>
      </c>
      <c r="AD103">
        <v>8.9021389899626138E-4</v>
      </c>
      <c r="AE103">
        <v>1.3902140201943335E-3</v>
      </c>
      <c r="AF103">
        <v>2.4026244398987228E-3</v>
      </c>
      <c r="AG103">
        <v>3.4285714285714287E-2</v>
      </c>
    </row>
    <row r="104" spans="1:33">
      <c r="A104">
        <v>3768.8730417113702</v>
      </c>
      <c r="B104">
        <v>1.0276543347193707E-3</v>
      </c>
      <c r="C104">
        <v>1.0000000000000001E+50</v>
      </c>
      <c r="D104">
        <v>383.90939555343078</v>
      </c>
      <c r="E104">
        <v>1.0000000000000001E+50</v>
      </c>
      <c r="F104">
        <v>1.0000000000000001E+50</v>
      </c>
      <c r="G104">
        <v>1.0000000000000001E+50</v>
      </c>
      <c r="H104">
        <v>449.25566756830278</v>
      </c>
      <c r="I104">
        <v>422.3003122939262</v>
      </c>
      <c r="J104">
        <v>191.95467179558179</v>
      </c>
      <c r="K104">
        <v>89.851108077180982</v>
      </c>
      <c r="L104">
        <v>1.0000000000000001E+50</v>
      </c>
      <c r="M104">
        <v>19.195441551648099</v>
      </c>
      <c r="N104">
        <v>1.0000000000000001E+50</v>
      </c>
      <c r="O104">
        <v>1.0000000000000001E+50</v>
      </c>
      <c r="P104">
        <v>1.0000000000000001E+50</v>
      </c>
      <c r="Q104">
        <v>1.0000000000000001E+50</v>
      </c>
      <c r="R104">
        <v>1.0000000000000001E+50</v>
      </c>
      <c r="S104">
        <v>1.0000000000000001E+50</v>
      </c>
      <c r="T104">
        <v>1.0000000000000001E+50</v>
      </c>
      <c r="U104">
        <v>1.0000000000000001E+50</v>
      </c>
      <c r="V104">
        <v>0.21322499070262516</v>
      </c>
      <c r="W104">
        <v>1.0000000000000001E+50</v>
      </c>
      <c r="X104">
        <v>1.0000000000000001E+50</v>
      </c>
      <c r="Y104">
        <v>1.0000000000000001E+50</v>
      </c>
      <c r="Z104">
        <v>1.0000000000000001E+50</v>
      </c>
      <c r="AA104">
        <v>1.0000000000000001E+50</v>
      </c>
      <c r="AB104">
        <v>670.4896581221883</v>
      </c>
      <c r="AC104">
        <v>5.0000012616520536E-4</v>
      </c>
      <c r="AD104">
        <v>8.9021390721028936E-4</v>
      </c>
      <c r="AE104">
        <v>1.3902140333047631E-3</v>
      </c>
      <c r="AF104">
        <v>2.4031248902212842E-3</v>
      </c>
      <c r="AG104">
        <v>3.4285714285714287E-2</v>
      </c>
    </row>
    <row r="105" spans="1:33">
      <c r="A105">
        <v>3844.2505025455976</v>
      </c>
      <c r="B105">
        <v>1.0287559469120361E-3</v>
      </c>
      <c r="C105">
        <v>1.0000000000000001E+50</v>
      </c>
      <c r="D105">
        <v>376.38176012998116</v>
      </c>
      <c r="E105">
        <v>1.0000000000000001E+50</v>
      </c>
      <c r="F105">
        <v>1.0000000000000001E+50</v>
      </c>
      <c r="G105">
        <v>1.0000000000000001E+50</v>
      </c>
      <c r="H105">
        <v>440.44673233672205</v>
      </c>
      <c r="I105">
        <v>414.01991287183472</v>
      </c>
      <c r="J105">
        <v>188.19085356423437</v>
      </c>
      <c r="K105">
        <v>88.089320522135267</v>
      </c>
      <c r="L105">
        <v>1.0000000000000001E+50</v>
      </c>
      <c r="M105">
        <v>18.819059215955399</v>
      </c>
      <c r="N105">
        <v>1.0000000000000001E+50</v>
      </c>
      <c r="O105">
        <v>1.0000000000000001E+50</v>
      </c>
      <c r="P105">
        <v>1.0000000000000001E+50</v>
      </c>
      <c r="Q105">
        <v>1.0000000000000001E+50</v>
      </c>
      <c r="R105">
        <v>1.0000000000000001E+50</v>
      </c>
      <c r="S105">
        <v>1.0000000000000001E+50</v>
      </c>
      <c r="T105">
        <v>1.0000000000000001E+50</v>
      </c>
      <c r="U105">
        <v>1.0000000000000001E+50</v>
      </c>
      <c r="V105">
        <v>0.20912587206988201</v>
      </c>
      <c r="W105">
        <v>1.0000000000000001E+50</v>
      </c>
      <c r="X105">
        <v>1.0000000000000001E+50</v>
      </c>
      <c r="Y105">
        <v>1.0000000000000001E+50</v>
      </c>
      <c r="Z105">
        <v>1.0000000000000001E+50</v>
      </c>
      <c r="AA105">
        <v>1.0000000000000001E+50</v>
      </c>
      <c r="AB105">
        <v>657.34280208068492</v>
      </c>
      <c r="AC105">
        <v>5.0000013126227894E-4</v>
      </c>
      <c r="AD105">
        <v>8.902139157561642E-4</v>
      </c>
      <c r="AE105">
        <v>1.3902140469448537E-3</v>
      </c>
      <c r="AF105">
        <v>2.4036454806923269E-3</v>
      </c>
      <c r="AG105">
        <v>3.4285714285714287E-2</v>
      </c>
    </row>
    <row r="106" spans="1:33">
      <c r="A106">
        <v>3921.1355125965097</v>
      </c>
      <c r="B106">
        <v>1.029900813553654E-3</v>
      </c>
      <c r="C106">
        <v>1.0000000000000001E+50</v>
      </c>
      <c r="D106">
        <v>369.00172539677868</v>
      </c>
      <c r="E106">
        <v>1.0000000000000001E+50</v>
      </c>
      <c r="F106">
        <v>1.0000000000000001E+50</v>
      </c>
      <c r="G106">
        <v>1.0000000000000001E+50</v>
      </c>
      <c r="H106">
        <v>431.81052131390078</v>
      </c>
      <c r="I106">
        <v>405.90187419988911</v>
      </c>
      <c r="J106">
        <v>184.50083566761799</v>
      </c>
      <c r="K106">
        <v>86.362077798666874</v>
      </c>
      <c r="L106">
        <v>1.0000000000000001E+50</v>
      </c>
      <c r="M106">
        <v>18.450056903484661</v>
      </c>
      <c r="N106">
        <v>1.0000000000000001E+50</v>
      </c>
      <c r="O106">
        <v>1.0000000000000001E+50</v>
      </c>
      <c r="P106">
        <v>1.0000000000000001E+50</v>
      </c>
      <c r="Q106">
        <v>1.0000000000000001E+50</v>
      </c>
      <c r="R106">
        <v>1.0000000000000001E+50</v>
      </c>
      <c r="S106">
        <v>1.0000000000000001E+50</v>
      </c>
      <c r="T106">
        <v>1.0000000000000001E+50</v>
      </c>
      <c r="U106">
        <v>1.0000000000000001E+50</v>
      </c>
      <c r="V106">
        <v>0.2051087303474782</v>
      </c>
      <c r="W106">
        <v>1.0000000000000001E+50</v>
      </c>
      <c r="X106">
        <v>1.0000000000000001E+50</v>
      </c>
      <c r="Y106">
        <v>1.0000000000000001E+50</v>
      </c>
      <c r="Z106">
        <v>1.0000000000000001E+50</v>
      </c>
      <c r="AA106">
        <v>1.0000000000000001E+50</v>
      </c>
      <c r="AB106">
        <v>644.45372753019353</v>
      </c>
      <c r="AC106">
        <v>5.0000013656527429E-4</v>
      </c>
      <c r="AD106">
        <v>8.9021392464729216E-4</v>
      </c>
      <c r="AE106">
        <v>1.3902140611360039E-3</v>
      </c>
      <c r="AF106">
        <v>2.4041870185108117E-3</v>
      </c>
      <c r="AG106">
        <v>3.4285714285714287E-2</v>
      </c>
    </row>
    <row r="107" spans="1:33">
      <c r="A107">
        <v>3999.55822284844</v>
      </c>
      <c r="B107">
        <v>1.0310905835391577E-3</v>
      </c>
      <c r="C107">
        <v>1.0000000000000001E+50</v>
      </c>
      <c r="D107">
        <v>361.76639722255544</v>
      </c>
      <c r="E107">
        <v>1.0000000000000001E+50</v>
      </c>
      <c r="F107">
        <v>1.0000000000000001E+50</v>
      </c>
      <c r="G107">
        <v>1.0000000000000001E+50</v>
      </c>
      <c r="H107">
        <v>423.34364775041848</v>
      </c>
      <c r="I107">
        <v>397.94301273351203</v>
      </c>
      <c r="J107">
        <v>180.88317103989095</v>
      </c>
      <c r="K107">
        <v>84.668702556688118</v>
      </c>
      <c r="L107">
        <v>1.0000000000000001E+50</v>
      </c>
      <c r="M107">
        <v>18.088289907446679</v>
      </c>
      <c r="N107">
        <v>1.0000000000000001E+50</v>
      </c>
      <c r="O107">
        <v>1.0000000000000001E+50</v>
      </c>
      <c r="P107">
        <v>1.0000000000000001E+50</v>
      </c>
      <c r="Q107">
        <v>1.0000000000000001E+50</v>
      </c>
      <c r="R107">
        <v>1.0000000000000001E+50</v>
      </c>
      <c r="S107">
        <v>1.0000000000000001E+50</v>
      </c>
      <c r="T107">
        <v>1.0000000000000001E+50</v>
      </c>
      <c r="U107">
        <v>1.0000000000000001E+50</v>
      </c>
      <c r="V107">
        <v>0.20117198819444573</v>
      </c>
      <c r="W107">
        <v>1.0000000000000001E+50</v>
      </c>
      <c r="X107">
        <v>1.0000000000000001E+50</v>
      </c>
      <c r="Y107">
        <v>1.0000000000000001E+50</v>
      </c>
      <c r="Z107">
        <v>1.0000000000000001E+50</v>
      </c>
      <c r="AA107">
        <v>1.0000000000000001E+50</v>
      </c>
      <c r="AB107">
        <v>631.81737993167474</v>
      </c>
      <c r="AC107">
        <v>5.0000014208251059E-4</v>
      </c>
      <c r="AD107">
        <v>8.902139338976215E-4</v>
      </c>
      <c r="AE107">
        <v>1.3902140759004765E-3</v>
      </c>
      <c r="AF107">
        <v>2.4047503429503424E-3</v>
      </c>
      <c r="AG107">
        <v>3.4285714285714287E-2</v>
      </c>
    </row>
    <row r="108" spans="1:33">
      <c r="A108">
        <v>4079.5493873054088</v>
      </c>
      <c r="B108">
        <v>1.032326964792759E-3</v>
      </c>
      <c r="C108">
        <v>1.0000000000000001E+50</v>
      </c>
      <c r="D108">
        <v>354.6729382237134</v>
      </c>
      <c r="E108">
        <v>1.0000000000000001E+50</v>
      </c>
      <c r="F108">
        <v>1.0000000000000001E+50</v>
      </c>
      <c r="G108">
        <v>1.0000000000000001E+50</v>
      </c>
      <c r="H108">
        <v>415.04279130370082</v>
      </c>
      <c r="I108">
        <v>390.14020735055982</v>
      </c>
      <c r="J108">
        <v>177.33644098904222</v>
      </c>
      <c r="K108">
        <v>83.008530727476725</v>
      </c>
      <c r="L108">
        <v>1.0000000000000001E+50</v>
      </c>
      <c r="M108">
        <v>17.733616358431252</v>
      </c>
      <c r="N108">
        <v>1.0000000000000001E+50</v>
      </c>
      <c r="O108">
        <v>1.0000000000000001E+50</v>
      </c>
      <c r="P108">
        <v>1.0000000000000001E+50</v>
      </c>
      <c r="Q108">
        <v>1.0000000000000001E+50</v>
      </c>
      <c r="R108">
        <v>1.0000000000000001E+50</v>
      </c>
      <c r="S108">
        <v>1.0000000000000001E+50</v>
      </c>
      <c r="T108">
        <v>1.0000000000000001E+50</v>
      </c>
      <c r="U108">
        <v>1.0000000000000001E+50</v>
      </c>
      <c r="V108">
        <v>0.19731409968155572</v>
      </c>
      <c r="W108">
        <v>1.0000000000000001E+50</v>
      </c>
      <c r="X108">
        <v>1.0000000000000001E+50</v>
      </c>
      <c r="Y108">
        <v>1.0000000000000001E+50</v>
      </c>
      <c r="Z108">
        <v>1.0000000000000001E+50</v>
      </c>
      <c r="AA108">
        <v>1.0000000000000001E+50</v>
      </c>
      <c r="AB108">
        <v>619.42880385469778</v>
      </c>
      <c r="AC108">
        <v>5.0000014782264313E-4</v>
      </c>
      <c r="AD108">
        <v>8.9021394352166417E-4</v>
      </c>
      <c r="AE108">
        <v>1.3902140912614338E-3</v>
      </c>
      <c r="AF108">
        <v>2.4053363266104007E-3</v>
      </c>
      <c r="AG108">
        <v>3.4285714285714287E-2</v>
      </c>
    </row>
    <row r="109" spans="1:33">
      <c r="A109">
        <v>4161.1403750515174</v>
      </c>
      <c r="B109">
        <v>1.0336117260909218E-3</v>
      </c>
      <c r="C109">
        <v>1.0000000000000001E+50</v>
      </c>
      <c r="D109">
        <v>347.71856665162585</v>
      </c>
      <c r="E109">
        <v>1.0000000000000001E+50</v>
      </c>
      <c r="F109">
        <v>1.0000000000000001E+50</v>
      </c>
      <c r="G109">
        <v>1.0000000000000001E+50</v>
      </c>
      <c r="H109">
        <v>406.90469673592588</v>
      </c>
      <c r="I109">
        <v>382.49039812735305</v>
      </c>
      <c r="J109">
        <v>173.85925464054216</v>
      </c>
      <c r="K109">
        <v>81.380911263256493</v>
      </c>
      <c r="L109">
        <v>1.0000000000000001E+50</v>
      </c>
      <c r="M109">
        <v>17.385897168772093</v>
      </c>
      <c r="N109">
        <v>1.0000000000000001E+50</v>
      </c>
      <c r="O109">
        <v>1.0000000000000001E+50</v>
      </c>
      <c r="P109">
        <v>1.0000000000000001E+50</v>
      </c>
      <c r="Q109">
        <v>1.0000000000000001E+50</v>
      </c>
      <c r="R109">
        <v>1.0000000000000001E+50</v>
      </c>
      <c r="S109">
        <v>1.0000000000000001E+50</v>
      </c>
      <c r="T109">
        <v>1.0000000000000001E+50</v>
      </c>
      <c r="U109">
        <v>1.0000000000000001E+50</v>
      </c>
      <c r="V109">
        <v>0.1935335496783209</v>
      </c>
      <c r="W109">
        <v>1.0000000000000001E+50</v>
      </c>
      <c r="X109">
        <v>1.0000000000000001E+50</v>
      </c>
      <c r="Y109">
        <v>1.0000000000000001E+50</v>
      </c>
      <c r="Z109">
        <v>1.0000000000000001E+50</v>
      </c>
      <c r="AA109">
        <v>1.0000000000000001E+50</v>
      </c>
      <c r="AB109">
        <v>607.28314103413436</v>
      </c>
      <c r="AC109">
        <v>5.0000015379467698E-4</v>
      </c>
      <c r="AD109">
        <v>8.90213953534518E-4</v>
      </c>
      <c r="AE109">
        <v>1.3902141072429733E-3</v>
      </c>
      <c r="AF109">
        <v>2.4059458767144147E-3</v>
      </c>
      <c r="AG109">
        <v>3.4285714285714287E-2</v>
      </c>
    </row>
    <row r="110" spans="1:33">
      <c r="A110">
        <v>4244.3631825525481</v>
      </c>
      <c r="B110">
        <v>1.0349466989199427E-3</v>
      </c>
      <c r="C110">
        <v>1.0000000000000001E+50</v>
      </c>
      <c r="D110">
        <v>340.90055530175454</v>
      </c>
      <c r="E110">
        <v>1.0000000000000001E+50</v>
      </c>
      <c r="F110">
        <v>1.0000000000000001E+50</v>
      </c>
      <c r="G110">
        <v>1.0000000000000001E+50</v>
      </c>
      <c r="H110">
        <v>398.92617263745916</v>
      </c>
      <c r="I110">
        <v>374.99058513870602</v>
      </c>
      <c r="J110">
        <v>170.45024839190114</v>
      </c>
      <c r="K110">
        <v>79.785205881884593</v>
      </c>
      <c r="L110">
        <v>1.0000000000000001E+50</v>
      </c>
      <c r="M110">
        <v>17.044995978002678</v>
      </c>
      <c r="N110">
        <v>1.0000000000000001E+50</v>
      </c>
      <c r="O110">
        <v>1.0000000000000001E+50</v>
      </c>
      <c r="P110">
        <v>1.0000000000000001E+50</v>
      </c>
      <c r="Q110">
        <v>1.0000000000000001E+50</v>
      </c>
      <c r="R110">
        <v>1.0000000000000001E+50</v>
      </c>
      <c r="S110">
        <v>1.0000000000000001E+50</v>
      </c>
      <c r="T110">
        <v>1.0000000000000001E+50</v>
      </c>
      <c r="U110">
        <v>1.0000000000000001E+50</v>
      </c>
      <c r="V110">
        <v>0.18982885325170659</v>
      </c>
      <c r="W110">
        <v>1.0000000000000001E+50</v>
      </c>
      <c r="X110">
        <v>1.0000000000000001E+50</v>
      </c>
      <c r="Y110">
        <v>1.0000000000000001E+50</v>
      </c>
      <c r="Z110">
        <v>1.0000000000000001E+50</v>
      </c>
      <c r="AA110">
        <v>1.0000000000000001E+50</v>
      </c>
      <c r="AB110">
        <v>595.37562846495689</v>
      </c>
      <c r="AC110">
        <v>5.0000016000798105E-4</v>
      </c>
      <c r="AD110">
        <v>8.9021396395189112E-4</v>
      </c>
      <c r="AE110">
        <v>1.390214123870167E-3</v>
      </c>
      <c r="AF110">
        <v>2.4065799364562453E-3</v>
      </c>
      <c r="AG110">
        <v>3.4285714285714287E-2</v>
      </c>
    </row>
    <row r="111" spans="1:33">
      <c r="A111">
        <v>4329.2504462035995</v>
      </c>
      <c r="B111">
        <v>1.0363337793671207E-3</v>
      </c>
      <c r="C111">
        <v>1.0000000000000001E+50</v>
      </c>
      <c r="D111">
        <v>334.21623044415844</v>
      </c>
      <c r="E111">
        <v>1.0000000000000001E+50</v>
      </c>
      <c r="F111">
        <v>1.0000000000000001E+50</v>
      </c>
      <c r="G111">
        <v>1.0000000000000001E+50</v>
      </c>
      <c r="H111">
        <v>391.10409017532078</v>
      </c>
      <c r="I111">
        <v>367.63782728148584</v>
      </c>
      <c r="J111">
        <v>167.10808537792357</v>
      </c>
      <c r="K111">
        <v>78.220788816544811</v>
      </c>
      <c r="L111">
        <v>1.0000000000000001E+50</v>
      </c>
      <c r="M111">
        <v>16.710779099381526</v>
      </c>
      <c r="N111">
        <v>1.0000000000000001E+50</v>
      </c>
      <c r="O111">
        <v>1.0000000000000001E+50</v>
      </c>
      <c r="P111">
        <v>1.0000000000000001E+50</v>
      </c>
      <c r="Q111">
        <v>1.0000000000000001E+50</v>
      </c>
      <c r="R111">
        <v>1.0000000000000001E+50</v>
      </c>
      <c r="S111">
        <v>1.0000000000000001E+50</v>
      </c>
      <c r="T111">
        <v>1.0000000000000001E+50</v>
      </c>
      <c r="U111">
        <v>1.0000000000000001E+50</v>
      </c>
      <c r="V111">
        <v>0.1861985550762966</v>
      </c>
      <c r="W111">
        <v>1.0000000000000001E+50</v>
      </c>
      <c r="X111">
        <v>1.0000000000000001E+50</v>
      </c>
      <c r="Y111">
        <v>1.0000000000000001E+50</v>
      </c>
      <c r="Z111">
        <v>1.0000000000000001E+50</v>
      </c>
      <c r="AA111">
        <v>1.0000000000000001E+50</v>
      </c>
      <c r="AB111">
        <v>583.70159653439316</v>
      </c>
      <c r="AC111">
        <v>5.0000016647230242E-4</v>
      </c>
      <c r="AD111">
        <v>8.9021397479012584E-4</v>
      </c>
      <c r="AE111">
        <v>1.3902141411690991E-3</v>
      </c>
      <c r="AF111">
        <v>2.4072394863967127E-3</v>
      </c>
      <c r="AG111">
        <v>3.4285714285714287E-2</v>
      </c>
    </row>
    <row r="112" spans="1:33">
      <c r="A112">
        <v>4415.8354551276716</v>
      </c>
      <c r="B112">
        <v>1.0377749300443408E-3</v>
      </c>
      <c r="C112">
        <v>1.0000000000000001E+50</v>
      </c>
      <c r="D112">
        <v>327.66297077497188</v>
      </c>
      <c r="E112">
        <v>1.0000000000000001E+50</v>
      </c>
      <c r="F112">
        <v>1.0000000000000001E+50</v>
      </c>
      <c r="G112">
        <v>1.0000000000000001E+50</v>
      </c>
      <c r="H112">
        <v>383.43538186619236</v>
      </c>
      <c r="I112">
        <v>360.42924112123876</v>
      </c>
      <c r="J112">
        <v>163.8314549464472</v>
      </c>
      <c r="K112">
        <v>76.68704657034877</v>
      </c>
      <c r="L112">
        <v>1.0000000000000001E+50</v>
      </c>
      <c r="M112">
        <v>16.383115467466034</v>
      </c>
      <c r="N112">
        <v>1.0000000000000001E+50</v>
      </c>
      <c r="O112">
        <v>1.0000000000000001E+50</v>
      </c>
      <c r="P112">
        <v>1.0000000000000001E+50</v>
      </c>
      <c r="Q112">
        <v>1.0000000000000001E+50</v>
      </c>
      <c r="R112">
        <v>1.0000000000000001E+50</v>
      </c>
      <c r="S112">
        <v>1.0000000000000001E+50</v>
      </c>
      <c r="T112">
        <v>1.0000000000000001E+50</v>
      </c>
      <c r="U112">
        <v>1.0000000000000001E+50</v>
      </c>
      <c r="V112">
        <v>0.18264122885566231</v>
      </c>
      <c r="W112">
        <v>1.0000000000000001E+50</v>
      </c>
      <c r="X112">
        <v>1.0000000000000001E+50</v>
      </c>
      <c r="Y112">
        <v>1.0000000000000001E+50</v>
      </c>
      <c r="Z112">
        <v>1.0000000000000001E+50</v>
      </c>
      <c r="AA112">
        <v>1.0000000000000001E+50</v>
      </c>
      <c r="AB112">
        <v>572.25646719070562</v>
      </c>
      <c r="AC112">
        <v>5.0000017319778219E-4</v>
      </c>
      <c r="AD112">
        <v>8.9021398606622525E-4</v>
      </c>
      <c r="AE112">
        <v>1.3902141591669076E-3</v>
      </c>
      <c r="AF112">
        <v>2.4079255459118127E-3</v>
      </c>
      <c r="AG112">
        <v>3.4285714285714287E-2</v>
      </c>
    </row>
    <row r="113" spans="1:33">
      <c r="A113">
        <v>4504.152164230225</v>
      </c>
      <c r="B113">
        <v>1.0392721820427263E-3</v>
      </c>
      <c r="C113">
        <v>1.0000000000000001E+50</v>
      </c>
      <c r="D113">
        <v>321.23820638844217</v>
      </c>
      <c r="E113">
        <v>1.0000000000000001E+50</v>
      </c>
      <c r="F113">
        <v>1.0000000000000001E+50</v>
      </c>
      <c r="G113">
        <v>1.0000000000000001E+50</v>
      </c>
      <c r="H113">
        <v>375.91704037348211</v>
      </c>
      <c r="I113">
        <v>353.36199976143149</v>
      </c>
      <c r="J113">
        <v>160.61907214436155</v>
      </c>
      <c r="K113">
        <v>75.183377675748943</v>
      </c>
      <c r="L113">
        <v>1.0000000000000001E+50</v>
      </c>
      <c r="M113">
        <v>16.061876586714291</v>
      </c>
      <c r="N113">
        <v>1.0000000000000001E+50</v>
      </c>
      <c r="O113">
        <v>1.0000000000000001E+50</v>
      </c>
      <c r="P113">
        <v>1.0000000000000001E+50</v>
      </c>
      <c r="Q113">
        <v>1.0000000000000001E+50</v>
      </c>
      <c r="R113">
        <v>1.0000000000000001E+50</v>
      </c>
      <c r="S113">
        <v>1.0000000000000001E+50</v>
      </c>
      <c r="T113">
        <v>1.0000000000000001E+50</v>
      </c>
      <c r="U113">
        <v>1.0000000000000001E+50</v>
      </c>
      <c r="V113">
        <v>0.17915547675469032</v>
      </c>
      <c r="W113">
        <v>1.0000000000000001E+50</v>
      </c>
      <c r="X113">
        <v>1.0000000000000001E+50</v>
      </c>
      <c r="Y113">
        <v>1.0000000000000001E+50</v>
      </c>
      <c r="Z113">
        <v>1.0000000000000001E+50</v>
      </c>
      <c r="AA113">
        <v>1.0000000000000001E+50</v>
      </c>
      <c r="AB113">
        <v>561.03575214787747</v>
      </c>
      <c r="AC113">
        <v>5.0000018019497137E-4</v>
      </c>
      <c r="AD113">
        <v>8.9021399779787877E-4</v>
      </c>
      <c r="AE113">
        <v>1.3902141778918276E-3</v>
      </c>
      <c r="AF113">
        <v>2.4086391746943338E-3</v>
      </c>
      <c r="AG113">
        <v>3.4285714285714287E-2</v>
      </c>
    </row>
    <row r="114" spans="1:33">
      <c r="A114">
        <v>4594.2352075148292</v>
      </c>
      <c r="B114">
        <v>1.0408276369168483E-3</v>
      </c>
      <c r="C114">
        <v>1.0000000000000001E+50</v>
      </c>
      <c r="D114">
        <v>314.93941776912362</v>
      </c>
      <c r="E114">
        <v>1.0000000000000001E+50</v>
      </c>
      <c r="F114">
        <v>1.0000000000000001E+50</v>
      </c>
      <c r="G114">
        <v>1.0000000000000001E+50</v>
      </c>
      <c r="H114">
        <v>368.54611732797719</v>
      </c>
      <c r="I114">
        <v>346.43333173486405</v>
      </c>
      <c r="J114">
        <v>157.4696772137051</v>
      </c>
      <c r="K114">
        <v>73.709192458669051</v>
      </c>
      <c r="L114">
        <v>1.0000000000000001E+50</v>
      </c>
      <c r="M114">
        <v>15.746936481094627</v>
      </c>
      <c r="N114">
        <v>1.0000000000000001E+50</v>
      </c>
      <c r="O114">
        <v>1.0000000000000001E+50</v>
      </c>
      <c r="P114">
        <v>1.0000000000000001E+50</v>
      </c>
      <c r="Q114">
        <v>1.0000000000000001E+50</v>
      </c>
      <c r="R114">
        <v>1.0000000000000001E+50</v>
      </c>
      <c r="S114">
        <v>1.0000000000000001E+50</v>
      </c>
      <c r="T114">
        <v>1.0000000000000001E+50</v>
      </c>
      <c r="U114">
        <v>1.0000000000000001E+50</v>
      </c>
      <c r="V114">
        <v>0.17573992884262365</v>
      </c>
      <c r="W114">
        <v>1.0000000000000001E+50</v>
      </c>
      <c r="X114">
        <v>1.0000000000000001E+50</v>
      </c>
      <c r="Y114">
        <v>1.0000000000000001E+50</v>
      </c>
      <c r="Z114">
        <v>1.0000000000000001E+50</v>
      </c>
      <c r="AA114">
        <v>1.0000000000000001E+50</v>
      </c>
      <c r="AB114">
        <v>550.03505112549931</v>
      </c>
      <c r="AC114">
        <v>5.0000018747484685E-4</v>
      </c>
      <c r="AD114">
        <v>8.9021401000349105E-4</v>
      </c>
      <c r="AE114">
        <v>1.3902141973732339E-3</v>
      </c>
      <c r="AF114">
        <v>2.4093814743105838E-3</v>
      </c>
      <c r="AG114">
        <v>3.4285714285714287E-2</v>
      </c>
    </row>
    <row r="115" spans="1:33">
      <c r="A115">
        <v>4686.119911665126</v>
      </c>
      <c r="B115">
        <v>1.0424434686967994E-3</v>
      </c>
      <c r="C115">
        <v>1.0000000000000001E+50</v>
      </c>
      <c r="D115">
        <v>308.76413480383218</v>
      </c>
      <c r="E115">
        <v>1.0000000000000001E+50</v>
      </c>
      <c r="F115">
        <v>1.0000000000000001E+50</v>
      </c>
      <c r="G115">
        <v>1.0000000000000001E+50</v>
      </c>
      <c r="H115">
        <v>361.31972217162041</v>
      </c>
      <c r="I115">
        <v>339.64051991681998</v>
      </c>
      <c r="J115">
        <v>154.38203509764224</v>
      </c>
      <c r="K115">
        <v>72.263912807259189</v>
      </c>
      <c r="L115">
        <v>1.0000000000000001E+50</v>
      </c>
      <c r="M115">
        <v>15.438171644683269</v>
      </c>
      <c r="N115">
        <v>1.0000000000000001E+50</v>
      </c>
      <c r="O115">
        <v>1.0000000000000001E+50</v>
      </c>
      <c r="P115">
        <v>1.0000000000000001E+50</v>
      </c>
      <c r="Q115">
        <v>1.0000000000000001E+50</v>
      </c>
      <c r="R115">
        <v>1.0000000000000001E+50</v>
      </c>
      <c r="S115">
        <v>1.0000000000000001E+50</v>
      </c>
      <c r="T115">
        <v>1.0000000000000001E+50</v>
      </c>
      <c r="U115">
        <v>1.0000000000000001E+50</v>
      </c>
      <c r="V115">
        <v>0.17239324254657756</v>
      </c>
      <c r="W115">
        <v>1.0000000000000001E+50</v>
      </c>
      <c r="X115">
        <v>1.0000000000000001E+50</v>
      </c>
      <c r="Y115">
        <v>1.0000000000000001E+50</v>
      </c>
      <c r="Z115">
        <v>1.0000000000000001E+50</v>
      </c>
      <c r="AA115">
        <v>1.0000000000000001E+50</v>
      </c>
      <c r="AB115">
        <v>539.25005012317035</v>
      </c>
      <c r="AC115">
        <v>5.0000019504882909E-4</v>
      </c>
      <c r="AD115">
        <v>8.9021402270220986E-4</v>
      </c>
      <c r="AE115">
        <v>1.390214217641689E-3</v>
      </c>
      <c r="AF115">
        <v>2.4101535898140131E-3</v>
      </c>
      <c r="AG115">
        <v>3.4285714285714287E-2</v>
      </c>
    </row>
    <row r="116" spans="1:33">
      <c r="A116">
        <v>4779.8423098984285</v>
      </c>
      <c r="B116">
        <v>1.0441219259262448E-3</v>
      </c>
      <c r="C116">
        <v>1.0000000000000001E+50</v>
      </c>
      <c r="D116">
        <v>302.70993581297358</v>
      </c>
      <c r="E116">
        <v>1.0000000000000001E+50</v>
      </c>
      <c r="F116">
        <v>1.0000000000000001E+50</v>
      </c>
      <c r="G116">
        <v>1.0000000000000001E+50</v>
      </c>
      <c r="H116">
        <v>354.23502102395838</v>
      </c>
      <c r="I116">
        <v>332.98090045952773</v>
      </c>
      <c r="J116">
        <v>151.35493495612749</v>
      </c>
      <c r="K116">
        <v>70.846971945185544</v>
      </c>
      <c r="L116">
        <v>1.0000000000000001E+50</v>
      </c>
      <c r="M116">
        <v>15.135460993230643</v>
      </c>
      <c r="N116">
        <v>1.0000000000000001E+50</v>
      </c>
      <c r="O116">
        <v>1.0000000000000001E+50</v>
      </c>
      <c r="P116">
        <v>1.0000000000000001E+50</v>
      </c>
      <c r="Q116">
        <v>1.0000000000000001E+50</v>
      </c>
      <c r="R116">
        <v>1.0000000000000001E+50</v>
      </c>
      <c r="S116">
        <v>1.0000000000000001E+50</v>
      </c>
      <c r="T116">
        <v>1.0000000000000001E+50</v>
      </c>
      <c r="U116">
        <v>1.0000000000000001E+50</v>
      </c>
      <c r="V116">
        <v>0.16911410211529432</v>
      </c>
      <c r="W116">
        <v>1.0000000000000001E+50</v>
      </c>
      <c r="X116">
        <v>1.0000000000000001E+50</v>
      </c>
      <c r="Y116">
        <v>1.0000000000000001E+50</v>
      </c>
      <c r="Z116">
        <v>1.0000000000000001E+50</v>
      </c>
      <c r="AA116">
        <v>1.0000000000000001E+50</v>
      </c>
      <c r="AB116">
        <v>528.67651972873273</v>
      </c>
      <c r="AC116">
        <v>5.0000020292880029E-4</v>
      </c>
      <c r="AD116">
        <v>8.9021403591395655E-4</v>
      </c>
      <c r="AE116">
        <v>1.3902142387289891E-3</v>
      </c>
      <c r="AF116">
        <v>2.410956711417514E-3</v>
      </c>
      <c r="AG116">
        <v>3.4285714285714287E-2</v>
      </c>
    </row>
    <row r="117" spans="1:33">
      <c r="A117">
        <v>4875.4391560963968</v>
      </c>
      <c r="B117">
        <v>1.0458653337243799E-3</v>
      </c>
      <c r="C117">
        <v>1.0000000000000001E+50</v>
      </c>
      <c r="D117">
        <v>296.7744466008653</v>
      </c>
      <c r="E117">
        <v>1.0000000000000001E+50</v>
      </c>
      <c r="F117">
        <v>1.0000000000000001E+50</v>
      </c>
      <c r="G117">
        <v>1.0000000000000001E+50</v>
      </c>
      <c r="H117">
        <v>347.28923557081555</v>
      </c>
      <c r="I117">
        <v>326.45186174751353</v>
      </c>
      <c r="J117">
        <v>148.38718969106611</v>
      </c>
      <c r="K117">
        <v>69.457814209364898</v>
      </c>
      <c r="L117">
        <v>1.0000000000000001E+50</v>
      </c>
      <c r="M117">
        <v>14.838685816677364</v>
      </c>
      <c r="N117">
        <v>1.0000000000000001E+50</v>
      </c>
      <c r="O117">
        <v>1.0000000000000001E+50</v>
      </c>
      <c r="P117">
        <v>1.0000000000000001E+50</v>
      </c>
      <c r="Q117">
        <v>1.0000000000000001E+50</v>
      </c>
      <c r="R117">
        <v>1.0000000000000001E+50</v>
      </c>
      <c r="S117">
        <v>1.0000000000000001E+50</v>
      </c>
      <c r="T117">
        <v>1.0000000000000001E+50</v>
      </c>
      <c r="U117">
        <v>1.0000000000000001E+50</v>
      </c>
      <c r="V117">
        <v>0.16590121809290262</v>
      </c>
      <c r="W117">
        <v>1.0000000000000001E+50</v>
      </c>
      <c r="X117">
        <v>1.0000000000000001E+50</v>
      </c>
      <c r="Y117">
        <v>1.0000000000000001E+50</v>
      </c>
      <c r="Z117">
        <v>1.0000000000000001E+50</v>
      </c>
      <c r="AA117">
        <v>1.0000000000000001E+50</v>
      </c>
      <c r="AB117">
        <v>518.31031345967915</v>
      </c>
      <c r="AC117">
        <v>5.0000021112712209E-4</v>
      </c>
      <c r="AD117">
        <v>8.9021404965945782E-4</v>
      </c>
      <c r="AE117">
        <v>1.3902142606682158E-3</v>
      </c>
      <c r="AF117">
        <v>2.4117920762262448E-3</v>
      </c>
      <c r="AG117">
        <v>3.4285714285714287E-2</v>
      </c>
    </row>
    <row r="118" spans="1:33">
      <c r="A118">
        <v>4972.9479392183248</v>
      </c>
      <c r="B118">
        <v>1.0476760958695102E-3</v>
      </c>
      <c r="C118">
        <v>1.0000000000000001E+50</v>
      </c>
      <c r="D118">
        <v>290.95533952467872</v>
      </c>
      <c r="E118">
        <v>1.0000000000000001E+50</v>
      </c>
      <c r="F118">
        <v>1.0000000000000001E+50</v>
      </c>
      <c r="G118">
        <v>1.0000000000000001E+50</v>
      </c>
      <c r="H118">
        <v>340.47964197475932</v>
      </c>
      <c r="I118">
        <v>320.0508433734397</v>
      </c>
      <c r="J118">
        <v>145.47763548078558</v>
      </c>
      <c r="K118">
        <v>68.095894832057724</v>
      </c>
      <c r="L118">
        <v>1.0000000000000001E+50</v>
      </c>
      <c r="M118">
        <v>14.547729732601249</v>
      </c>
      <c r="N118">
        <v>1.0000000000000001E+50</v>
      </c>
      <c r="O118">
        <v>1.0000000000000001E+50</v>
      </c>
      <c r="P118">
        <v>1.0000000000000001E+50</v>
      </c>
      <c r="Q118">
        <v>1.0000000000000001E+50</v>
      </c>
      <c r="R118">
        <v>1.0000000000000001E+50</v>
      </c>
      <c r="S118">
        <v>1.0000000000000001E+50</v>
      </c>
      <c r="T118">
        <v>1.0000000000000001E+50</v>
      </c>
      <c r="U118">
        <v>1.0000000000000001E+50</v>
      </c>
      <c r="V118">
        <v>0.16275332680245308</v>
      </c>
      <c r="W118">
        <v>1.0000000000000001E+50</v>
      </c>
      <c r="X118">
        <v>1.0000000000000001E+50</v>
      </c>
      <c r="Y118">
        <v>1.0000000000000001E+50</v>
      </c>
      <c r="Z118">
        <v>1.0000000000000001E+50</v>
      </c>
      <c r="AA118">
        <v>1.0000000000000001E+50</v>
      </c>
      <c r="AB118">
        <v>508.14736613708004</v>
      </c>
      <c r="AC118">
        <v>5.0000021965665594E-4</v>
      </c>
      <c r="AD118">
        <v>8.9021406396027703E-4</v>
      </c>
      <c r="AE118">
        <v>1.3902142834937871E-3</v>
      </c>
      <c r="AF118">
        <v>2.4126609700328111E-3</v>
      </c>
      <c r="AG118">
        <v>3.4285714285714287E-2</v>
      </c>
    </row>
    <row r="119" spans="1:33">
      <c r="A119">
        <v>5072.4068980026914</v>
      </c>
      <c r="B119">
        <v>1.049556696901781E-3</v>
      </c>
      <c r="C119">
        <v>1.0000000000000001E+50</v>
      </c>
      <c r="D119">
        <v>285.25033258163921</v>
      </c>
      <c r="E119">
        <v>1.0000000000000001E+50</v>
      </c>
      <c r="F119">
        <v>1.0000000000000001E+50</v>
      </c>
      <c r="G119">
        <v>1.0000000000000001E+50</v>
      </c>
      <c r="H119">
        <v>333.80356980692858</v>
      </c>
      <c r="I119">
        <v>313.77533513402204</v>
      </c>
      <c r="J119">
        <v>142.62513132363475</v>
      </c>
      <c r="K119">
        <v>66.760679727233722</v>
      </c>
      <c r="L119">
        <v>1.0000000000000001E+50</v>
      </c>
      <c r="M119">
        <v>14.262478640577179</v>
      </c>
      <c r="N119">
        <v>1.0000000000000001E+50</v>
      </c>
      <c r="O119">
        <v>1.0000000000000001E+50</v>
      </c>
      <c r="P119">
        <v>1.0000000000000001E+50</v>
      </c>
      <c r="Q119">
        <v>1.0000000000000001E+50</v>
      </c>
      <c r="R119">
        <v>1.0000000000000001E+50</v>
      </c>
      <c r="S119">
        <v>1.0000000000000001E+50</v>
      </c>
      <c r="T119">
        <v>1.0000000000000001E+50</v>
      </c>
      <c r="U119">
        <v>1.0000000000000001E+50</v>
      </c>
      <c r="V119">
        <v>0.15966918983900227</v>
      </c>
      <c r="W119">
        <v>1.0000000000000001E+50</v>
      </c>
      <c r="X119">
        <v>1.0000000000000001E+50</v>
      </c>
      <c r="Y119">
        <v>1.0000000000000001E+50</v>
      </c>
      <c r="Z119">
        <v>1.0000000000000001E+50</v>
      </c>
      <c r="AA119">
        <v>1.0000000000000001E+50</v>
      </c>
      <c r="AB119">
        <v>498.18369229139768</v>
      </c>
      <c r="AC119">
        <v>5.0000022853078285E-4</v>
      </c>
      <c r="AD119">
        <v>8.9021407883884914E-4</v>
      </c>
      <c r="AE119">
        <v>1.390214307241511E-3</v>
      </c>
      <c r="AF119">
        <v>2.4135647291767259E-3</v>
      </c>
      <c r="AG119">
        <v>3.4285714285714287E-2</v>
      </c>
    </row>
    <row r="120" spans="1:33">
      <c r="A120">
        <v>5173.8550359627452</v>
      </c>
      <c r="B120">
        <v>1.051509704242351E-3</v>
      </c>
      <c r="C120">
        <v>1.0000000000000001E+50</v>
      </c>
      <c r="D120">
        <v>279.65718851412191</v>
      </c>
      <c r="E120">
        <v>1.0000000000000001E+50</v>
      </c>
      <c r="F120">
        <v>1.0000000000000001E+50</v>
      </c>
      <c r="G120">
        <v>1.0000000000000001E+50</v>
      </c>
      <c r="H120">
        <v>327.25840099980638</v>
      </c>
      <c r="I120">
        <v>307.62287604563738</v>
      </c>
      <c r="J120">
        <v>139.82855859053237</v>
      </c>
      <c r="K120">
        <v>65.451645281126304</v>
      </c>
      <c r="L120">
        <v>1.0000000000000001E+50</v>
      </c>
      <c r="M120">
        <v>13.982820677431814</v>
      </c>
      <c r="N120">
        <v>1.0000000000000001E+50</v>
      </c>
      <c r="O120">
        <v>1.0000000000000001E+50</v>
      </c>
      <c r="P120">
        <v>1.0000000000000001E+50</v>
      </c>
      <c r="Q120">
        <v>1.0000000000000001E+50</v>
      </c>
      <c r="R120">
        <v>1.0000000000000001E+50</v>
      </c>
      <c r="S120">
        <v>1.0000000000000001E+50</v>
      </c>
      <c r="T120">
        <v>1.0000000000000001E+50</v>
      </c>
      <c r="U120">
        <v>1.0000000000000001E+50</v>
      </c>
      <c r="V120">
        <v>0.15664759357202224</v>
      </c>
      <c r="W120">
        <v>1.0000000000000001E+50</v>
      </c>
      <c r="X120">
        <v>1.0000000000000001E+50</v>
      </c>
      <c r="Y120">
        <v>1.0000000000000001E+50</v>
      </c>
      <c r="Z120">
        <v>1.0000000000000001E+50</v>
      </c>
      <c r="AA120">
        <v>1.0000000000000001E+50</v>
      </c>
      <c r="AB120">
        <v>488.41538459955501</v>
      </c>
      <c r="AC120">
        <v>5.0000023776342419E-4</v>
      </c>
      <c r="AD120">
        <v>8.902140943185152E-4</v>
      </c>
      <c r="AE120">
        <v>1.3902143319486425E-3</v>
      </c>
      <c r="AF120">
        <v>2.4145047424700221E-3</v>
      </c>
      <c r="AG120">
        <v>3.4285714285714287E-2</v>
      </c>
    </row>
    <row r="121" spans="1:33">
      <c r="A121">
        <v>5277.3321366820001</v>
      </c>
      <c r="B121">
        <v>1.0535377703261126E-3</v>
      </c>
      <c r="C121">
        <v>1.0000000000000001E+50</v>
      </c>
      <c r="D121">
        <v>274.17371393229632</v>
      </c>
      <c r="E121">
        <v>1.0000000000000001E+50</v>
      </c>
      <c r="F121">
        <v>1.0000000000000001E+50</v>
      </c>
      <c r="G121">
        <v>1.0000000000000001E+50</v>
      </c>
      <c r="H121">
        <v>320.84156882052719</v>
      </c>
      <c r="I121">
        <v>301.59105337923137</v>
      </c>
      <c r="J121">
        <v>137.08682058628909</v>
      </c>
      <c r="K121">
        <v>64.168278146893812</v>
      </c>
      <c r="L121">
        <v>1.0000000000000001E+50</v>
      </c>
      <c r="M121">
        <v>13.708646173375685</v>
      </c>
      <c r="N121">
        <v>1.0000000000000001E+50</v>
      </c>
      <c r="O121">
        <v>1.0000000000000001E+50</v>
      </c>
      <c r="P121">
        <v>1.0000000000000001E+50</v>
      </c>
      <c r="Q121">
        <v>1.0000000000000001E+50</v>
      </c>
      <c r="R121">
        <v>1.0000000000000001E+50</v>
      </c>
      <c r="S121">
        <v>1.0000000000000001E+50</v>
      </c>
      <c r="T121">
        <v>1.0000000000000001E+50</v>
      </c>
      <c r="U121">
        <v>1.0000000000000001E+50</v>
      </c>
      <c r="V121">
        <v>0.15368734865691464</v>
      </c>
      <c r="W121">
        <v>1.0000000000000001E+50</v>
      </c>
      <c r="X121">
        <v>1.0000000000000001E+50</v>
      </c>
      <c r="Y121">
        <v>1.0000000000000001E+50</v>
      </c>
      <c r="Z121">
        <v>1.0000000000000001E+50</v>
      </c>
      <c r="AA121">
        <v>1.0000000000000001E+50</v>
      </c>
      <c r="AB121">
        <v>478.83861235265329</v>
      </c>
      <c r="AC121">
        <v>5.0000024736906415E-4</v>
      </c>
      <c r="AD121">
        <v>8.9021411042355947E-4</v>
      </c>
      <c r="AE121">
        <v>1.3902143576539417E-3</v>
      </c>
      <c r="AF121">
        <v>2.41548245319097E-3</v>
      </c>
      <c r="AG121">
        <v>3.4285714285714287E-2</v>
      </c>
    </row>
    <row r="122" spans="1:33">
      <c r="A122">
        <v>5382.8787794156406</v>
      </c>
      <c r="B122">
        <v>1.0556436347448255E-3</v>
      </c>
      <c r="C122">
        <v>1.0000000000000001E+50</v>
      </c>
      <c r="D122">
        <v>268.79775845397364</v>
      </c>
      <c r="E122">
        <v>1.0000000000000001E+50</v>
      </c>
      <c r="F122">
        <v>1.0000000000000001E+50</v>
      </c>
      <c r="G122">
        <v>1.0000000000000001E+50</v>
      </c>
      <c r="H122">
        <v>314.55055686431496</v>
      </c>
      <c r="I122">
        <v>295.67750171415059</v>
      </c>
      <c r="J122">
        <v>134.39884211953057</v>
      </c>
      <c r="K122">
        <v>62.910075043307167</v>
      </c>
      <c r="L122">
        <v>1.0000000000000001E+50</v>
      </c>
      <c r="M122">
        <v>13.439847608995441</v>
      </c>
      <c r="N122">
        <v>1.0000000000000001E+50</v>
      </c>
      <c r="O122">
        <v>1.0000000000000001E+50</v>
      </c>
      <c r="P122">
        <v>1.0000000000000001E+50</v>
      </c>
      <c r="Q122">
        <v>1.0000000000000001E+50</v>
      </c>
      <c r="R122">
        <v>1.0000000000000001E+50</v>
      </c>
      <c r="S122">
        <v>1.0000000000000001E+50</v>
      </c>
      <c r="T122">
        <v>1.0000000000000001E+50</v>
      </c>
      <c r="U122">
        <v>1.0000000000000001E+50</v>
      </c>
      <c r="V122">
        <v>0.15078728955541162</v>
      </c>
      <c r="W122">
        <v>1.0000000000000001E+50</v>
      </c>
      <c r="X122">
        <v>1.0000000000000001E+50</v>
      </c>
      <c r="Y122">
        <v>1.0000000000000001E+50</v>
      </c>
      <c r="Z122">
        <v>1.0000000000000001E+50</v>
      </c>
      <c r="AA122">
        <v>1.0000000000000001E+50</v>
      </c>
      <c r="AB122">
        <v>469.44961995373302</v>
      </c>
      <c r="AC122">
        <v>5.0000025736277173E-4</v>
      </c>
      <c r="AD122">
        <v>8.9021412717924734E-4</v>
      </c>
      <c r="AE122">
        <v>1.3902143843977342E-3</v>
      </c>
      <c r="AF122">
        <v>2.4164993611478463E-3</v>
      </c>
      <c r="AG122">
        <v>3.4285714285714287E-2</v>
      </c>
    </row>
    <row r="123" spans="1:33">
      <c r="A123">
        <v>5490.5363550039538</v>
      </c>
      <c r="B123">
        <v>1.0578301263973284E-3</v>
      </c>
      <c r="C123">
        <v>1.0000000000000001E+50</v>
      </c>
      <c r="D123">
        <v>263.52721386131918</v>
      </c>
      <c r="E123">
        <v>1.0000000000000001E+50</v>
      </c>
      <c r="F123">
        <v>1.0000000000000001E+50</v>
      </c>
      <c r="G123">
        <v>1.0000000000000001E+50</v>
      </c>
      <c r="H123">
        <v>308.38289806765732</v>
      </c>
      <c r="I123">
        <v>289.87990201052622</v>
      </c>
      <c r="J123">
        <v>131.76356908105424</v>
      </c>
      <c r="K123">
        <v>61.676542557384572</v>
      </c>
      <c r="L123">
        <v>1.0000000000000001E+50</v>
      </c>
      <c r="M123">
        <v>13.176319573089367</v>
      </c>
      <c r="N123">
        <v>1.0000000000000001E+50</v>
      </c>
      <c r="O123">
        <v>1.0000000000000001E+50</v>
      </c>
      <c r="P123">
        <v>1.0000000000000001E+50</v>
      </c>
      <c r="Q123">
        <v>1.0000000000000001E+50</v>
      </c>
      <c r="R123">
        <v>1.0000000000000001E+50</v>
      </c>
      <c r="S123">
        <v>1.0000000000000001E+50</v>
      </c>
      <c r="T123">
        <v>1.0000000000000001E+50</v>
      </c>
      <c r="U123">
        <v>1.0000000000000001E+50</v>
      </c>
      <c r="V123">
        <v>0.14794627406464916</v>
      </c>
      <c r="W123">
        <v>1.0000000000000001E+50</v>
      </c>
      <c r="X123">
        <v>1.0000000000000001E+50</v>
      </c>
      <c r="Y123">
        <v>1.0000000000000001E+50</v>
      </c>
      <c r="Z123">
        <v>1.0000000000000001E+50</v>
      </c>
      <c r="AA123">
        <v>1.0000000000000001E+50</v>
      </c>
      <c r="AB123">
        <v>460.24472544499065</v>
      </c>
      <c r="AC123">
        <v>5.0000026776022503E-4</v>
      </c>
      <c r="AD123">
        <v>8.9021414461186465E-4</v>
      </c>
      <c r="AE123">
        <v>1.3902144122219756E-3</v>
      </c>
      <c r="AF123">
        <v>2.4175570248147035E-3</v>
      </c>
      <c r="AG123">
        <v>3.4285714285714287E-2</v>
      </c>
    </row>
    <row r="124" spans="1:33">
      <c r="A124">
        <v>5600.3470821040328</v>
      </c>
      <c r="B124">
        <v>1.0601001656432591E-3</v>
      </c>
      <c r="C124">
        <v>1.0000000000000001E+50</v>
      </c>
      <c r="D124">
        <v>258.36001327410054</v>
      </c>
      <c r="E124">
        <v>1.0000000000000001E+50</v>
      </c>
      <c r="F124">
        <v>1.0000000000000001E+50</v>
      </c>
      <c r="G124">
        <v>1.0000000000000001E+50</v>
      </c>
      <c r="H124">
        <v>302.33617374083013</v>
      </c>
      <c r="I124">
        <v>284.19598069984727</v>
      </c>
      <c r="J124">
        <v>129.17996803045287</v>
      </c>
      <c r="K124">
        <v>60.467196950896252</v>
      </c>
      <c r="L124">
        <v>1.0000000000000001E+50</v>
      </c>
      <c r="M124">
        <v>12.91795872132966</v>
      </c>
      <c r="N124">
        <v>1.0000000000000001E+50</v>
      </c>
      <c r="O124">
        <v>1.0000000000000001E+50</v>
      </c>
      <c r="P124">
        <v>1.0000000000000001E+50</v>
      </c>
      <c r="Q124">
        <v>1.0000000000000001E+50</v>
      </c>
      <c r="R124">
        <v>1.0000000000000001E+50</v>
      </c>
      <c r="S124">
        <v>1.0000000000000001E+50</v>
      </c>
      <c r="T124">
        <v>1.0000000000000001E+50</v>
      </c>
      <c r="U124">
        <v>1.0000000000000001E+50</v>
      </c>
      <c r="V124">
        <v>0.14516318285470048</v>
      </c>
      <c r="W124">
        <v>1.0000000000000001E+50</v>
      </c>
      <c r="X124">
        <v>1.0000000000000001E+50</v>
      </c>
      <c r="Y124">
        <v>1.0000000000000001E+50</v>
      </c>
      <c r="Z124">
        <v>1.0000000000000001E+50</v>
      </c>
      <c r="AA124">
        <v>1.0000000000000001E+50</v>
      </c>
      <c r="AB124">
        <v>451.22031906387383</v>
      </c>
      <c r="AC124">
        <v>5.0000027857773511E-4</v>
      </c>
      <c r="AD124">
        <v>8.9021416274875931E-4</v>
      </c>
      <c r="AE124">
        <v>1.3902144411703156E-3</v>
      </c>
      <c r="AF124">
        <v>2.418657063541124E-3</v>
      </c>
      <c r="AG124">
        <v>3.4285714285714287E-2</v>
      </c>
    </row>
    <row r="125" spans="1:33">
      <c r="A125">
        <v>5712.3540237461139</v>
      </c>
      <c r="B125">
        <v>1.0624567664565079E-3</v>
      </c>
      <c r="C125">
        <v>1.0000000000000001E+50</v>
      </c>
      <c r="D125">
        <v>253.29413033914631</v>
      </c>
      <c r="E125">
        <v>1.0000000000000001E+50</v>
      </c>
      <c r="F125">
        <v>1.0000000000000001E+50</v>
      </c>
      <c r="G125">
        <v>1.0000000000000001E+50</v>
      </c>
      <c r="H125">
        <v>296.4080126193914</v>
      </c>
      <c r="I125">
        <v>278.62350879336429</v>
      </c>
      <c r="J125">
        <v>126.64702579084378</v>
      </c>
      <c r="K125">
        <v>59.281563970663193</v>
      </c>
      <c r="L125">
        <v>1.0000000000000001E+50</v>
      </c>
      <c r="M125">
        <v>12.664663735735241</v>
      </c>
      <c r="N125">
        <v>1.0000000000000001E+50</v>
      </c>
      <c r="O125">
        <v>1.0000000000000001E+50</v>
      </c>
      <c r="P125">
        <v>1.0000000000000001E+50</v>
      </c>
      <c r="Q125">
        <v>1.0000000000000001E+50</v>
      </c>
      <c r="R125">
        <v>1.0000000000000001E+50</v>
      </c>
      <c r="S125">
        <v>1.0000000000000001E+50</v>
      </c>
      <c r="T125">
        <v>1.0000000000000001E+50</v>
      </c>
      <c r="U125">
        <v>1.0000000000000001E+50</v>
      </c>
      <c r="V125">
        <v>0.14243691901436042</v>
      </c>
      <c r="W125">
        <v>1.0000000000000001E+50</v>
      </c>
      <c r="X125">
        <v>1.0000000000000001E+50</v>
      </c>
      <c r="Y125">
        <v>1.0000000000000001E+50</v>
      </c>
      <c r="Z125">
        <v>1.0000000000000001E+50</v>
      </c>
      <c r="AA125">
        <v>1.0000000000000001E+50</v>
      </c>
      <c r="AB125">
        <v>442.37286182748795</v>
      </c>
      <c r="AC125">
        <v>5.0000028983227234E-4</v>
      </c>
      <c r="AD125">
        <v>8.9021418161838403E-4</v>
      </c>
      <c r="AE125">
        <v>1.3902144712881681E-3</v>
      </c>
      <c r="AF125">
        <v>2.419801159837922E-3</v>
      </c>
      <c r="AG125">
        <v>3.4285714285714287E-2</v>
      </c>
    </row>
    <row r="126" spans="1:33">
      <c r="A126">
        <v>5826.6011042210366</v>
      </c>
      <c r="B126">
        <v>1.0649030385744154E-3</v>
      </c>
      <c r="C126">
        <v>1.0000000000000001E+50</v>
      </c>
      <c r="D126">
        <v>248.32757843569755</v>
      </c>
      <c r="E126">
        <v>1.0000000000000001E+50</v>
      </c>
      <c r="F126">
        <v>1.0000000000000001E+50</v>
      </c>
      <c r="G126">
        <v>1.0000000000000001E+50</v>
      </c>
      <c r="H126">
        <v>290.59608993427412</v>
      </c>
      <c r="I126">
        <v>273.16030100797678</v>
      </c>
      <c r="J126">
        <v>124.16374905154481</v>
      </c>
      <c r="K126">
        <v>58.119178662575486</v>
      </c>
      <c r="L126">
        <v>1.0000000000000001E+50</v>
      </c>
      <c r="M126">
        <v>12.416335284939212</v>
      </c>
      <c r="N126">
        <v>1.0000000000000001E+50</v>
      </c>
      <c r="O126">
        <v>1.0000000000000001E+50</v>
      </c>
      <c r="P126">
        <v>1.0000000000000001E+50</v>
      </c>
      <c r="Q126">
        <v>1.0000000000000001E+50</v>
      </c>
      <c r="R126">
        <v>1.0000000000000001E+50</v>
      </c>
      <c r="S126">
        <v>1.0000000000000001E+50</v>
      </c>
      <c r="T126">
        <v>1.0000000000000001E+50</v>
      </c>
      <c r="U126">
        <v>1.0000000000000001E+50</v>
      </c>
      <c r="V126">
        <v>0.139766407604975</v>
      </c>
      <c r="W126">
        <v>1.0000000000000001E+50</v>
      </c>
      <c r="X126">
        <v>1.0000000000000001E+50</v>
      </c>
      <c r="Y126">
        <v>1.0000000000000001E+50</v>
      </c>
      <c r="Z126">
        <v>1.0000000000000001E+50</v>
      </c>
      <c r="AA126">
        <v>1.0000000000000001E+50</v>
      </c>
      <c r="AB126">
        <v>433.69888414475992</v>
      </c>
      <c r="AC126">
        <v>5.0000030154149263E-4</v>
      </c>
      <c r="AD126">
        <v>8.9021420125034133E-4</v>
      </c>
      <c r="AE126">
        <v>1.3902145026227811E-3</v>
      </c>
      <c r="AF126">
        <v>2.4209910617407661E-3</v>
      </c>
      <c r="AG126">
        <v>3.4285714285714287E-2</v>
      </c>
    </row>
    <row r="127" spans="1:33">
      <c r="A127">
        <v>5943.1331263054572</v>
      </c>
      <c r="B127">
        <v>1.0674421896385068E-3</v>
      </c>
      <c r="C127">
        <v>1.0000000000000001E+50</v>
      </c>
      <c r="D127">
        <v>243.45840989634124</v>
      </c>
      <c r="E127">
        <v>1.0000000000000001E+50</v>
      </c>
      <c r="F127">
        <v>1.0000000000000001E+50</v>
      </c>
      <c r="G127">
        <v>1.0000000000000001E+50</v>
      </c>
      <c r="H127">
        <v>284.89812650011146</v>
      </c>
      <c r="I127">
        <v>267.80421490925897</v>
      </c>
      <c r="J127">
        <v>121.72916397854064</v>
      </c>
      <c r="K127">
        <v>56.979585189257449</v>
      </c>
      <c r="L127">
        <v>1.0000000000000001E+50</v>
      </c>
      <c r="M127">
        <v>12.172875985235388</v>
      </c>
      <c r="N127">
        <v>1.0000000000000001E+50</v>
      </c>
      <c r="O127">
        <v>1.0000000000000001E+50</v>
      </c>
      <c r="P127">
        <v>1.0000000000000001E+50</v>
      </c>
      <c r="Q127">
        <v>1.0000000000000001E+50</v>
      </c>
      <c r="R127">
        <v>1.0000000000000001E+50</v>
      </c>
      <c r="S127">
        <v>1.0000000000000001E+50</v>
      </c>
      <c r="T127">
        <v>1.0000000000000001E+50</v>
      </c>
      <c r="U127">
        <v>1.0000000000000001E+50</v>
      </c>
      <c r="V127">
        <v>0.13715059522211179</v>
      </c>
      <c r="W127">
        <v>1.0000000000000001E+50</v>
      </c>
      <c r="X127">
        <v>1.0000000000000001E+50</v>
      </c>
      <c r="Y127">
        <v>1.0000000000000001E+50</v>
      </c>
      <c r="Z127">
        <v>1.0000000000000001E+50</v>
      </c>
      <c r="AA127">
        <v>1.0000000000000001E+50</v>
      </c>
      <c r="AB127">
        <v>425.19498445581405</v>
      </c>
      <c r="AC127">
        <v>5.0000031372376508E-4</v>
      </c>
      <c r="AD127">
        <v>8.9021422167542916E-4</v>
      </c>
      <c r="AE127">
        <v>1.3902145352233117E-3</v>
      </c>
      <c r="AF127">
        <v>2.4222285852536917E-3</v>
      </c>
      <c r="AG127">
        <v>3.4285714285714287E-2</v>
      </c>
    </row>
    <row r="128" spans="1:33">
      <c r="A128">
        <v>6061.9957888315666</v>
      </c>
      <c r="B128">
        <v>1.0700775273223655E-3</v>
      </c>
      <c r="C128">
        <v>1.0000000000000001E+50</v>
      </c>
      <c r="D128">
        <v>238.68471524321876</v>
      </c>
      <c r="E128">
        <v>1.0000000000000001E+50</v>
      </c>
      <c r="F128">
        <v>1.0000000000000001E+50</v>
      </c>
      <c r="G128">
        <v>1.0000000000000001E+50</v>
      </c>
      <c r="H128">
        <v>279.31188782143903</v>
      </c>
      <c r="I128">
        <v>262.55315007129002</v>
      </c>
      <c r="J128">
        <v>119.34231583258683</v>
      </c>
      <c r="K128">
        <v>55.862336651307729</v>
      </c>
      <c r="L128">
        <v>1.0000000000000001E+50</v>
      </c>
      <c r="M128">
        <v>11.934190362388591</v>
      </c>
      <c r="N128">
        <v>1.0000000000000001E+50</v>
      </c>
      <c r="O128">
        <v>1.0000000000000001E+50</v>
      </c>
      <c r="P128">
        <v>1.0000000000000001E+50</v>
      </c>
      <c r="Q128">
        <v>1.0000000000000001E+50</v>
      </c>
      <c r="R128">
        <v>1.0000000000000001E+50</v>
      </c>
      <c r="S128">
        <v>1.0000000000000001E+50</v>
      </c>
      <c r="T128">
        <v>1.0000000000000001E+50</v>
      </c>
      <c r="U128">
        <v>1.0000000000000001E+50</v>
      </c>
      <c r="V128">
        <v>0.13458844956487098</v>
      </c>
      <c r="W128">
        <v>1.0000000000000001E+50</v>
      </c>
      <c r="X128">
        <v>1.0000000000000001E+50</v>
      </c>
      <c r="Y128">
        <v>1.0000000000000001E+50</v>
      </c>
      <c r="Z128">
        <v>1.0000000000000001E+50</v>
      </c>
      <c r="AA128">
        <v>1.0000000000000001E+50</v>
      </c>
      <c r="AB128">
        <v>416.85782789802738</v>
      </c>
      <c r="AC128">
        <v>5.0000032639820101E-4</v>
      </c>
      <c r="AD128">
        <v>8.9021424292569005E-4</v>
      </c>
      <c r="AE128">
        <v>1.3902145691409029E-3</v>
      </c>
      <c r="AF128">
        <v>2.4235156168744372E-3</v>
      </c>
      <c r="AG128">
        <v>3.4285714285714287E-2</v>
      </c>
    </row>
    <row r="129" spans="1:33">
      <c r="A129">
        <v>6183.2357046081979</v>
      </c>
      <c r="B129">
        <v>1.0728124614420519E-3</v>
      </c>
      <c r="C129">
        <v>1.0000000000000001E+50</v>
      </c>
      <c r="D129">
        <v>234.00462243921129</v>
      </c>
      <c r="E129">
        <v>1.0000000000000001E+50</v>
      </c>
      <c r="F129">
        <v>1.0000000000000001E+50</v>
      </c>
      <c r="G129">
        <v>1.0000000000000001E+50</v>
      </c>
      <c r="H129">
        <v>273.83518321642202</v>
      </c>
      <c r="I129">
        <v>257.40504725295676</v>
      </c>
      <c r="J129">
        <v>117.0022685948027</v>
      </c>
      <c r="K129">
        <v>54.766994912044815</v>
      </c>
      <c r="L129">
        <v>1.0000000000000001E+50</v>
      </c>
      <c r="M129">
        <v>11.700184814193792</v>
      </c>
      <c r="N129">
        <v>1.0000000000000001E+50</v>
      </c>
      <c r="O129">
        <v>1.0000000000000001E+50</v>
      </c>
      <c r="P129">
        <v>1.0000000000000001E+50</v>
      </c>
      <c r="Q129">
        <v>1.0000000000000001E+50</v>
      </c>
      <c r="R129">
        <v>1.0000000000000001E+50</v>
      </c>
      <c r="S129">
        <v>1.0000000000000001E+50</v>
      </c>
      <c r="T129">
        <v>1.0000000000000001E+50</v>
      </c>
      <c r="U129">
        <v>1.0000000000000001E+50</v>
      </c>
      <c r="V129">
        <v>0.13207895901263916</v>
      </c>
      <c r="W129">
        <v>1.0000000000000001E+50</v>
      </c>
      <c r="X129">
        <v>1.0000000000000001E+50</v>
      </c>
      <c r="Y129">
        <v>1.0000000000000001E+50</v>
      </c>
      <c r="Z129">
        <v>1.0000000000000001E+50</v>
      </c>
      <c r="AA129">
        <v>1.0000000000000001E+50</v>
      </c>
      <c r="AB129">
        <v>408.68414499824001</v>
      </c>
      <c r="AC129">
        <v>5.0000033958468384E-4</v>
      </c>
      <c r="AD129">
        <v>8.9021426503446092E-4</v>
      </c>
      <c r="AE129">
        <v>1.3902146044287638E-3</v>
      </c>
      <c r="AF129">
        <v>2.4248541162035322E-3</v>
      </c>
      <c r="AG129">
        <v>3.4285714285714287E-2</v>
      </c>
    </row>
    <row r="130" spans="1:33">
      <c r="A130">
        <v>6306.900418700362</v>
      </c>
      <c r="B130">
        <v>1.0756505060442905E-3</v>
      </c>
      <c r="C130">
        <v>1.0000000000000001E+50</v>
      </c>
      <c r="D130">
        <v>229.41629615380751</v>
      </c>
      <c r="E130">
        <v>1.0000000000000001E+50</v>
      </c>
      <c r="F130">
        <v>1.0000000000000001E+50</v>
      </c>
      <c r="G130">
        <v>1.0000000000000001E+50</v>
      </c>
      <c r="H130">
        <v>268.46586495776444</v>
      </c>
      <c r="I130">
        <v>252.35788759040912</v>
      </c>
      <c r="J130">
        <v>114.70810459960474</v>
      </c>
      <c r="K130">
        <v>53.693130425688608</v>
      </c>
      <c r="L130">
        <v>1.0000000000000001E+50</v>
      </c>
      <c r="M130">
        <v>11.470767573769344</v>
      </c>
      <c r="N130">
        <v>1.0000000000000001E+50</v>
      </c>
      <c r="O130">
        <v>1.0000000000000001E+50</v>
      </c>
      <c r="P130">
        <v>1.0000000000000001E+50</v>
      </c>
      <c r="Q130">
        <v>1.0000000000000001E+50</v>
      </c>
      <c r="R130">
        <v>1.0000000000000001E+50</v>
      </c>
      <c r="S130">
        <v>1.0000000000000001E+50</v>
      </c>
      <c r="T130">
        <v>1.0000000000000001E+50</v>
      </c>
      <c r="U130">
        <v>1.0000000000000001E+50</v>
      </c>
      <c r="V130">
        <v>0.12962113220909027</v>
      </c>
      <c r="W130">
        <v>1.0000000000000001E+50</v>
      </c>
      <c r="X130">
        <v>1.0000000000000001E+50</v>
      </c>
      <c r="Y130">
        <v>1.0000000000000001E+50</v>
      </c>
      <c r="Z130">
        <v>1.0000000000000001E+50</v>
      </c>
      <c r="AA130">
        <v>1.0000000000000001E+50</v>
      </c>
      <c r="AB130">
        <v>400.6707303906087</v>
      </c>
      <c r="AC130">
        <v>5.0000035330390025E-4</v>
      </c>
      <c r="AD130">
        <v>8.9021428803642551E-4</v>
      </c>
      <c r="AE130">
        <v>1.3902146411422535E-3</v>
      </c>
      <c r="AF130">
        <v>2.4262461186390343E-3</v>
      </c>
      <c r="AG130">
        <v>3.4285714285714287E-2</v>
      </c>
    </row>
    <row r="131" spans="1:33">
      <c r="A131">
        <v>6433.0384270743698</v>
      </c>
      <c r="B131">
        <v>1.0785952814674896E-3</v>
      </c>
      <c r="C131">
        <v>1.0000000000000001E+50</v>
      </c>
      <c r="D131">
        <v>224.91793704336595</v>
      </c>
      <c r="E131">
        <v>1.0000000000000001E+50</v>
      </c>
      <c r="F131">
        <v>1.0000000000000001E+50</v>
      </c>
      <c r="G131">
        <v>1.0000000000000001E+50</v>
      </c>
      <c r="H131">
        <v>263.2018274304628</v>
      </c>
      <c r="I131">
        <v>247.40969180534779</v>
      </c>
      <c r="J131">
        <v>112.458924174838</v>
      </c>
      <c r="K131">
        <v>52.640322068911061</v>
      </c>
      <c r="L131">
        <v>1.0000000000000001E+50</v>
      </c>
      <c r="M131">
        <v>11.24584867356999</v>
      </c>
      <c r="N131">
        <v>1.0000000000000001E+50</v>
      </c>
      <c r="O131">
        <v>1.0000000000000001E+50</v>
      </c>
      <c r="P131">
        <v>1.0000000000000001E+50</v>
      </c>
      <c r="Q131">
        <v>1.0000000000000001E+50</v>
      </c>
      <c r="R131">
        <v>1.0000000000000001E+50</v>
      </c>
      <c r="S131">
        <v>1.0000000000000001E+50</v>
      </c>
      <c r="T131">
        <v>1.0000000000000001E+50</v>
      </c>
      <c r="U131">
        <v>1.0000000000000001E+50</v>
      </c>
      <c r="V131">
        <v>0.12721399765324251</v>
      </c>
      <c r="W131">
        <v>1.0000000000000001E+50</v>
      </c>
      <c r="X131">
        <v>1.0000000000000001E+50</v>
      </c>
      <c r="Y131">
        <v>1.0000000000000001E+50</v>
      </c>
      <c r="Z131">
        <v>1.0000000000000001E+50</v>
      </c>
      <c r="AA131">
        <v>1.0000000000000001E+50</v>
      </c>
      <c r="AB131">
        <v>392.81444155960122</v>
      </c>
      <c r="AC131">
        <v>5.0000036757737263E-4</v>
      </c>
      <c r="AD131">
        <v>8.9021431196766899E-4</v>
      </c>
      <c r="AE131">
        <v>1.3902146793389673E-3</v>
      </c>
      <c r="AF131">
        <v>2.4276937381587514E-3</v>
      </c>
      <c r="AG131">
        <v>3.4285714285714287E-2</v>
      </c>
    </row>
    <row r="132" spans="1:33">
      <c r="A132">
        <v>6561.6991956158572</v>
      </c>
      <c r="B132">
        <v>1.0816505163705012E-3</v>
      </c>
      <c r="C132">
        <v>1.0000000000000001E+50</v>
      </c>
      <c r="D132">
        <v>220.50778104549039</v>
      </c>
      <c r="E132">
        <v>1.0000000000000001E+50</v>
      </c>
      <c r="F132">
        <v>1.0000000000000001E+50</v>
      </c>
      <c r="G132">
        <v>1.0000000000000001E+50</v>
      </c>
      <c r="H132">
        <v>258.04100630607513</v>
      </c>
      <c r="I132">
        <v>242.55851942883757</v>
      </c>
      <c r="J132">
        <v>110.25384528896338</v>
      </c>
      <c r="K132">
        <v>51.608156975689987</v>
      </c>
      <c r="L132">
        <v>1.0000000000000001E+50</v>
      </c>
      <c r="M132">
        <v>11.02533991010546</v>
      </c>
      <c r="N132">
        <v>1.0000000000000001E+50</v>
      </c>
      <c r="O132">
        <v>1.0000000000000001E+50</v>
      </c>
      <c r="P132">
        <v>1.0000000000000001E+50</v>
      </c>
      <c r="Q132">
        <v>1.0000000000000001E+50</v>
      </c>
      <c r="R132">
        <v>1.0000000000000001E+50</v>
      </c>
      <c r="S132">
        <v>1.0000000000000001E+50</v>
      </c>
      <c r="T132">
        <v>1.0000000000000001E+50</v>
      </c>
      <c r="U132">
        <v>1.0000000000000001E+50</v>
      </c>
      <c r="V132">
        <v>0.12485660329738087</v>
      </c>
      <c r="W132">
        <v>1.0000000000000001E+50</v>
      </c>
      <c r="X132">
        <v>1.0000000000000001E+50</v>
      </c>
      <c r="Y132">
        <v>1.0000000000000001E+50</v>
      </c>
      <c r="Z132">
        <v>1.0000000000000001E+50</v>
      </c>
      <c r="AA132">
        <v>1.0000000000000001E+50</v>
      </c>
      <c r="AB132">
        <v>385.11219760763669</v>
      </c>
      <c r="AC132">
        <v>5.0000038242749279E-4</v>
      </c>
      <c r="AD132">
        <v>8.9021433686573383E-4</v>
      </c>
      <c r="AE132">
        <v>1.3902147190788269E-3</v>
      </c>
      <c r="AF132">
        <v>2.4291991701917547E-3</v>
      </c>
      <c r="AG132">
        <v>3.4285714285714287E-2</v>
      </c>
    </row>
    <row r="133" spans="1:33">
      <c r="A133">
        <v>6692.9331795281742</v>
      </c>
      <c r="B133">
        <v>1.0848200497239073E-3</v>
      </c>
      <c r="C133">
        <v>1.0000000000000001E+50</v>
      </c>
      <c r="D133">
        <v>216.18409868724049</v>
      </c>
      <c r="E133">
        <v>1.0000000000000001E+50</v>
      </c>
      <c r="F133">
        <v>1.0000000000000001E+50</v>
      </c>
      <c r="G133">
        <v>1.0000000000000001E+50</v>
      </c>
      <c r="H133">
        <v>252.98137773317998</v>
      </c>
      <c r="I133">
        <v>237.80246804033871</v>
      </c>
      <c r="J133">
        <v>108.09200320516283</v>
      </c>
      <c r="K133">
        <v>50.596230375400552</v>
      </c>
      <c r="L133">
        <v>1.0000000000000001E+50</v>
      </c>
      <c r="M133">
        <v>10.809154809350881</v>
      </c>
      <c r="N133">
        <v>1.0000000000000001E+50</v>
      </c>
      <c r="O133">
        <v>1.0000000000000001E+50</v>
      </c>
      <c r="P133">
        <v>1.0000000000000001E+50</v>
      </c>
      <c r="Q133">
        <v>1.0000000000000001E+50</v>
      </c>
      <c r="R133">
        <v>1.0000000000000001E+50</v>
      </c>
      <c r="S133">
        <v>1.0000000000000001E+50</v>
      </c>
      <c r="T133">
        <v>1.0000000000000001E+50</v>
      </c>
      <c r="U133">
        <v>1.0000000000000001E+50</v>
      </c>
      <c r="V133">
        <v>0.12254801615165967</v>
      </c>
      <c r="W133">
        <v>1.0000000000000001E+50</v>
      </c>
      <c r="X133">
        <v>1.0000000000000001E+50</v>
      </c>
      <c r="Y133">
        <v>1.0000000000000001E+50</v>
      </c>
      <c r="Z133">
        <v>1.0000000000000001E+50</v>
      </c>
      <c r="AA133">
        <v>1.0000000000000001E+50</v>
      </c>
      <c r="AB133">
        <v>377.56097804689085</v>
      </c>
      <c r="AC133">
        <v>5.000003978775573E-4</v>
      </c>
      <c r="AD133">
        <v>8.9021436276967992E-4</v>
      </c>
      <c r="AE133">
        <v>1.3902147604241757E-3</v>
      </c>
      <c r="AF133">
        <v>2.430764694580909E-3</v>
      </c>
      <c r="AG133">
        <v>3.4285714285714287E-2</v>
      </c>
    </row>
    <row r="134" spans="1:33">
      <c r="A134">
        <v>6826.7918431187381</v>
      </c>
      <c r="B134">
        <v>1.0881078327585063E-3</v>
      </c>
      <c r="C134">
        <v>1.0000000000000001E+50</v>
      </c>
      <c r="D134">
        <v>211.94519440690723</v>
      </c>
      <c r="E134">
        <v>1.0000000000000001E+50</v>
      </c>
      <c r="F134">
        <v>1.0000000000000001E+50</v>
      </c>
      <c r="G134">
        <v>1.0000000000000001E+50</v>
      </c>
      <c r="H134">
        <v>248.02095754370967</v>
      </c>
      <c r="I134">
        <v>233.13967252165966</v>
      </c>
      <c r="J134">
        <v>105.97255014222709</v>
      </c>
      <c r="K134">
        <v>49.604145434081893</v>
      </c>
      <c r="L134">
        <v>1.0000000000000001E+50</v>
      </c>
      <c r="M134">
        <v>10.597208592835363</v>
      </c>
      <c r="N134">
        <v>1.0000000000000001E+50</v>
      </c>
      <c r="O134">
        <v>1.0000000000000001E+50</v>
      </c>
      <c r="P134">
        <v>1.0000000000000001E+50</v>
      </c>
      <c r="Q134">
        <v>1.0000000000000001E+50</v>
      </c>
      <c r="R134">
        <v>1.0000000000000001E+50</v>
      </c>
      <c r="S134">
        <v>1.0000000000000001E+50</v>
      </c>
      <c r="T134">
        <v>1.0000000000000001E+50</v>
      </c>
      <c r="U134">
        <v>1.0000000000000001E+50</v>
      </c>
      <c r="V134">
        <v>0.12028732189520221</v>
      </c>
      <c r="W134">
        <v>1.0000000000000001E+50</v>
      </c>
      <c r="X134">
        <v>1.0000000000000001E+50</v>
      </c>
      <c r="Y134">
        <v>1.0000000000000001E+50</v>
      </c>
      <c r="Z134">
        <v>1.0000000000000001E+50</v>
      </c>
      <c r="AA134">
        <v>1.0000000000000001E+50</v>
      </c>
      <c r="AB134">
        <v>370.15782161479092</v>
      </c>
      <c r="AC134">
        <v>5.0000041395180405E-4</v>
      </c>
      <c r="AD134">
        <v>8.9021438972014457E-4</v>
      </c>
      <c r="AE134">
        <v>1.3902148034398755E-3</v>
      </c>
      <c r="AF134">
        <v>2.4323926786380891E-3</v>
      </c>
      <c r="AG134">
        <v>3.4285714285714287E-2</v>
      </c>
    </row>
    <row r="135" spans="1:33">
      <c r="A135">
        <v>6963.3276799811129</v>
      </c>
      <c r="B135">
        <v>1.0915179308655968E-3</v>
      </c>
      <c r="C135">
        <v>1.0000000000000001E+50</v>
      </c>
      <c r="D135">
        <v>207.78940588908645</v>
      </c>
      <c r="E135">
        <v>1.0000000000000001E+50</v>
      </c>
      <c r="F135">
        <v>1.0000000000000001E+50</v>
      </c>
      <c r="G135">
        <v>1.0000000000000001E+50</v>
      </c>
      <c r="H135">
        <v>243.15780047484475</v>
      </c>
      <c r="I135">
        <v>228.56830432553804</v>
      </c>
      <c r="J135">
        <v>103.8946549420922</v>
      </c>
      <c r="K135">
        <v>48.631513098815809</v>
      </c>
      <c r="L135">
        <v>1.0000000000000001E+50</v>
      </c>
      <c r="M135">
        <v>10.389418144395579</v>
      </c>
      <c r="N135">
        <v>1.0000000000000001E+50</v>
      </c>
      <c r="O135">
        <v>1.0000000000000001E+50</v>
      </c>
      <c r="P135">
        <v>1.0000000000000001E+50</v>
      </c>
      <c r="Q135">
        <v>1.0000000000000001E+50</v>
      </c>
      <c r="R135">
        <v>1.0000000000000001E+50</v>
      </c>
      <c r="S135">
        <v>1.0000000000000001E+50</v>
      </c>
      <c r="T135">
        <v>1.0000000000000001E+50</v>
      </c>
      <c r="U135">
        <v>1.0000000000000001E+50</v>
      </c>
      <c r="V135">
        <v>0.11807362449351709</v>
      </c>
      <c r="W135">
        <v>1.0000000000000001E+50</v>
      </c>
      <c r="X135">
        <v>1.0000000000000001E+50</v>
      </c>
      <c r="Y135">
        <v>1.0000000000000001E+50</v>
      </c>
      <c r="Z135">
        <v>1.0000000000000001E+50</v>
      </c>
      <c r="AA135">
        <v>1.0000000000000001E+50</v>
      </c>
      <c r="AB135">
        <v>362.89982511273593</v>
      </c>
      <c r="AC135">
        <v>5.0000043067544963E-4</v>
      </c>
      <c r="AD135">
        <v>8.902144177594071E-4</v>
      </c>
      <c r="AE135">
        <v>1.3902148481934079E-3</v>
      </c>
      <c r="AF135">
        <v>2.4340855802936321E-3</v>
      </c>
      <c r="AG135">
        <v>3.4285714285714287E-2</v>
      </c>
    </row>
    <row r="136" spans="1:33">
      <c r="A136">
        <v>7102.5942335807349</v>
      </c>
      <c r="B136">
        <v>1.0950545254436049E-3</v>
      </c>
      <c r="C136">
        <v>1.0000000000000001E+50</v>
      </c>
      <c r="D136">
        <v>203.71510341279085</v>
      </c>
      <c r="E136">
        <v>1.0000000000000001E+50</v>
      </c>
      <c r="F136">
        <v>1.0000000000000001E+50</v>
      </c>
      <c r="G136">
        <v>1.0000000000000001E+50</v>
      </c>
      <c r="H136">
        <v>238.389999406166</v>
      </c>
      <c r="I136">
        <v>224.08657075856374</v>
      </c>
      <c r="J136">
        <v>101.85750274389544</v>
      </c>
      <c r="K136">
        <v>47.677951945157126</v>
      </c>
      <c r="L136">
        <v>1.0000000000000001E+50</v>
      </c>
      <c r="M136">
        <v>10.185701977581164</v>
      </c>
      <c r="N136">
        <v>1.0000000000000001E+50</v>
      </c>
      <c r="O136">
        <v>1.0000000000000001E+50</v>
      </c>
      <c r="P136">
        <v>1.0000000000000001E+50</v>
      </c>
      <c r="Q136">
        <v>1.0000000000000001E+50</v>
      </c>
      <c r="R136">
        <v>1.0000000000000001E+50</v>
      </c>
      <c r="S136">
        <v>1.0000000000000001E+50</v>
      </c>
      <c r="T136">
        <v>1.0000000000000001E+50</v>
      </c>
      <c r="U136">
        <v>1.0000000000000001E+50</v>
      </c>
      <c r="V136">
        <v>0.11590604582205538</v>
      </c>
      <c r="W136">
        <v>1.0000000000000001E+50</v>
      </c>
      <c r="X136">
        <v>1.0000000000000001E+50</v>
      </c>
      <c r="Y136">
        <v>1.0000000000000001E+50</v>
      </c>
      <c r="Z136">
        <v>1.0000000000000001E+50</v>
      </c>
      <c r="AA136">
        <v>1.0000000000000001E+50</v>
      </c>
      <c r="AB136">
        <v>355.78414226758798</v>
      </c>
      <c r="AC136">
        <v>5.0000044807473E-4</v>
      </c>
      <c r="AD136">
        <v>8.9021444693145491E-4</v>
      </c>
      <c r="AE136">
        <v>1.3902148947549816E-3</v>
      </c>
      <c r="AF136">
        <v>2.4358459513415197E-3</v>
      </c>
      <c r="AG136">
        <v>3.4285714285714287E-2</v>
      </c>
    </row>
    <row r="137" spans="1:33">
      <c r="A137">
        <v>7244.6461182523499</v>
      </c>
      <c r="B137">
        <v>1.0987219156855738E-3</v>
      </c>
      <c r="C137">
        <v>1.0000000000000001E+50</v>
      </c>
      <c r="D137">
        <v>199.72068921234336</v>
      </c>
      <c r="E137">
        <v>1.0000000000000001E+50</v>
      </c>
      <c r="F137">
        <v>1.0000000000000001E+50</v>
      </c>
      <c r="G137">
        <v>1.0000000000000001E+50</v>
      </c>
      <c r="H137">
        <v>233.71568461176412</v>
      </c>
      <c r="I137">
        <v>219.69271427816136</v>
      </c>
      <c r="J137">
        <v>99.860294664421701</v>
      </c>
      <c r="K137">
        <v>46.743088027555352</v>
      </c>
      <c r="L137">
        <v>1.0000000000000001E+50</v>
      </c>
      <c r="M137">
        <v>9.985980203699258</v>
      </c>
      <c r="N137">
        <v>1.0000000000000001E+50</v>
      </c>
      <c r="O137">
        <v>1.0000000000000001E+50</v>
      </c>
      <c r="P137">
        <v>1.0000000000000001E+50</v>
      </c>
      <c r="Q137">
        <v>1.0000000000000001E+50</v>
      </c>
      <c r="R137">
        <v>1.0000000000000001E+50</v>
      </c>
      <c r="S137">
        <v>1.0000000000000001E+50</v>
      </c>
      <c r="T137">
        <v>1.0000000000000001E+50</v>
      </c>
      <c r="U137">
        <v>1.0000000000000001E+50</v>
      </c>
      <c r="V137">
        <v>0.11378372529573497</v>
      </c>
      <c r="W137">
        <v>1.0000000000000001E+50</v>
      </c>
      <c r="X137">
        <v>1.0000000000000001E+50</v>
      </c>
      <c r="Y137">
        <v>1.0000000000000001E+50</v>
      </c>
      <c r="Z137">
        <v>1.0000000000000001E+50</v>
      </c>
      <c r="AA137">
        <v>1.0000000000000001E+50</v>
      </c>
      <c r="AB137">
        <v>348.80798261548603</v>
      </c>
      <c r="AC137">
        <v>5.000004661769407E-4</v>
      </c>
      <c r="AD137">
        <v>8.9021447728205238E-4</v>
      </c>
      <c r="AE137">
        <v>1.3902149431976414E-3</v>
      </c>
      <c r="AF137">
        <v>2.4376764407816067E-3</v>
      </c>
      <c r="AG137">
        <v>3.4285714285714287E-2</v>
      </c>
    </row>
    <row r="138" spans="1:33">
      <c r="A138">
        <v>7389.5390406173974</v>
      </c>
      <c r="B138">
        <v>1.1025245203020618E-3</v>
      </c>
      <c r="C138">
        <v>1.0000000000000001E+50</v>
      </c>
      <c r="D138">
        <v>195.80459685080265</v>
      </c>
      <c r="E138">
        <v>1.0000000000000001E+50</v>
      </c>
      <c r="F138">
        <v>1.0000000000000001E+50</v>
      </c>
      <c r="G138">
        <v>1.0000000000000001E+50</v>
      </c>
      <c r="H138">
        <v>229.13302302701399</v>
      </c>
      <c r="I138">
        <v>215.38501180335828</v>
      </c>
      <c r="J138">
        <v>97.902247484816399</v>
      </c>
      <c r="K138">
        <v>45.826554732709511</v>
      </c>
      <c r="L138">
        <v>1.0000000000000001E+50</v>
      </c>
      <c r="M138">
        <v>9.7901745004856018</v>
      </c>
      <c r="N138">
        <v>1.0000000000000001E+50</v>
      </c>
      <c r="O138">
        <v>1.0000000000000001E+50</v>
      </c>
      <c r="P138">
        <v>1.0000000000000001E+50</v>
      </c>
      <c r="Q138">
        <v>1.0000000000000001E+50</v>
      </c>
      <c r="R138">
        <v>1.0000000000000001E+50</v>
      </c>
      <c r="S138">
        <v>1.0000000000000001E+50</v>
      </c>
      <c r="T138">
        <v>1.0000000000000001E+50</v>
      </c>
      <c r="U138">
        <v>1.0000000000000001E+50</v>
      </c>
      <c r="V138">
        <v>0.11170581950426349</v>
      </c>
      <c r="W138">
        <v>1.0000000000000001E+50</v>
      </c>
      <c r="X138">
        <v>1.0000000000000001E+50</v>
      </c>
      <c r="Y138">
        <v>1.0000000000000001E+50</v>
      </c>
      <c r="Z138">
        <v>1.0000000000000001E+50</v>
      </c>
      <c r="AA138">
        <v>1.0000000000000001E+50</v>
      </c>
      <c r="AB138">
        <v>341.96861040754703</v>
      </c>
      <c r="AC138">
        <v>5.0000048501047992E-4</v>
      </c>
      <c r="AD138">
        <v>8.9021450885881301E-4</v>
      </c>
      <c r="AE138">
        <v>1.3902149935973824E-3</v>
      </c>
      <c r="AF138">
        <v>2.4395797982601332E-3</v>
      </c>
      <c r="AG138">
        <v>3.4285714285714287E-2</v>
      </c>
    </row>
    <row r="139" spans="1:33">
      <c r="A139">
        <v>7537.3298214297456</v>
      </c>
      <c r="B139">
        <v>1.1064668791740358E-3</v>
      </c>
      <c r="C139">
        <v>1.0000000000000001E+50</v>
      </c>
      <c r="D139">
        <v>191.96529060567403</v>
      </c>
      <c r="E139">
        <v>1.0000000000000001E+50</v>
      </c>
      <c r="F139">
        <v>1.0000000000000001E+50</v>
      </c>
      <c r="G139">
        <v>1.0000000000000001E+50</v>
      </c>
      <c r="H139">
        <v>224.64021752972539</v>
      </c>
      <c r="I139">
        <v>211.16177403906633</v>
      </c>
      <c r="J139">
        <v>95.982593343440442</v>
      </c>
      <c r="K139">
        <v>44.927992635798077</v>
      </c>
      <c r="L139">
        <v>1.0000000000000001E+50</v>
      </c>
      <c r="M139">
        <v>9.5982080813899238</v>
      </c>
      <c r="N139">
        <v>1.0000000000000001E+50</v>
      </c>
      <c r="O139">
        <v>1.0000000000000001E+50</v>
      </c>
      <c r="P139">
        <v>1.0000000000000001E+50</v>
      </c>
      <c r="Q139">
        <v>1.0000000000000001E+50</v>
      </c>
      <c r="R139">
        <v>1.0000000000000001E+50</v>
      </c>
      <c r="S139">
        <v>1.0000000000000001E+50</v>
      </c>
      <c r="T139">
        <v>1.0000000000000001E+50</v>
      </c>
      <c r="U139">
        <v>1.0000000000000001E+50</v>
      </c>
      <c r="V139">
        <v>0.10967150185309402</v>
      </c>
      <c r="W139">
        <v>1.0000000000000001E+50</v>
      </c>
      <c r="X139">
        <v>1.0000000000000001E+50</v>
      </c>
      <c r="Y139">
        <v>1.0000000000000001E+50</v>
      </c>
      <c r="Z139">
        <v>1.0000000000000001E+50</v>
      </c>
      <c r="AA139">
        <v>1.0000000000000001E+50</v>
      </c>
      <c r="AB139">
        <v>335.26334353702276</v>
      </c>
      <c r="AC139">
        <v>5.0000050460489347E-4</v>
      </c>
      <c r="AD139">
        <v>8.9021454171127345E-4</v>
      </c>
      <c r="AE139">
        <v>1.3902150460332714E-3</v>
      </c>
      <c r="AF139">
        <v>2.4415588776095691E-3</v>
      </c>
      <c r="AG139">
        <v>3.4285714285714287E-2</v>
      </c>
    </row>
    <row r="140" spans="1:33">
      <c r="A140">
        <v>7688.0764178583404</v>
      </c>
      <c r="B140">
        <v>1.1105536549304491E-3</v>
      </c>
      <c r="C140">
        <v>1.0000000000000001E+50</v>
      </c>
      <c r="D140">
        <v>188.2012648666653</v>
      </c>
      <c r="E140">
        <v>1.0000000000000001E+50</v>
      </c>
      <c r="F140">
        <v>1.0000000000000001E+50</v>
      </c>
      <c r="G140">
        <v>1.0000000000000001E+50</v>
      </c>
      <c r="H140">
        <v>220.23550623538966</v>
      </c>
      <c r="I140">
        <v>207.02134481361327</v>
      </c>
      <c r="J140">
        <v>94.100579434748212</v>
      </c>
      <c r="K140">
        <v>44.047049359528145</v>
      </c>
      <c r="L140">
        <v>1.0000000000000001E+50</v>
      </c>
      <c r="M140">
        <v>9.4100056654635704</v>
      </c>
      <c r="N140">
        <v>1.0000000000000001E+50</v>
      </c>
      <c r="O140">
        <v>1.0000000000000001E+50</v>
      </c>
      <c r="P140">
        <v>1.0000000000000001E+50</v>
      </c>
      <c r="Q140">
        <v>1.0000000000000001E+50</v>
      </c>
      <c r="R140">
        <v>1.0000000000000001E+50</v>
      </c>
      <c r="S140">
        <v>1.0000000000000001E+50</v>
      </c>
      <c r="T140">
        <v>1.0000000000000001E+50</v>
      </c>
      <c r="U140">
        <v>1.0000000000000001E+50</v>
      </c>
      <c r="V140">
        <v>0.10767996220985218</v>
      </c>
      <c r="W140">
        <v>1.0000000000000001E+50</v>
      </c>
      <c r="X140">
        <v>1.0000000000000001E+50</v>
      </c>
      <c r="Y140">
        <v>1.0000000000000001E+50</v>
      </c>
      <c r="Z140">
        <v>1.0000000000000001E+50</v>
      </c>
      <c r="AA140">
        <v>1.0000000000000001E+50</v>
      </c>
      <c r="AB140">
        <v>328.68955248749347</v>
      </c>
      <c r="AC140">
        <v>5.0000052499092043E-4</v>
      </c>
      <c r="AD140">
        <v>8.9021457589097213E-4</v>
      </c>
      <c r="AE140">
        <v>1.390215100587568E-3</v>
      </c>
      <c r="AF140">
        <v>2.4436166404886782E-3</v>
      </c>
      <c r="AG140">
        <v>3.4285714285714287E-2</v>
      </c>
    </row>
    <row r="141" spans="1:33">
      <c r="A141">
        <v>7841.8379462155071</v>
      </c>
      <c r="B141">
        <v>1.1147896344453271E-3</v>
      </c>
      <c r="C141">
        <v>1.0000000000000001E+50</v>
      </c>
      <c r="D141">
        <v>184.5110435452514</v>
      </c>
      <c r="E141">
        <v>1.0000000000000001E+50</v>
      </c>
      <c r="F141">
        <v>1.0000000000000001E+50</v>
      </c>
      <c r="G141">
        <v>1.0000000000000001E+50</v>
      </c>
      <c r="H141">
        <v>215.91716180624428</v>
      </c>
      <c r="I141">
        <v>202.96210042926359</v>
      </c>
      <c r="J141">
        <v>92.255467714069596</v>
      </c>
      <c r="K141">
        <v>43.18337943594824</v>
      </c>
      <c r="L141">
        <v>1.0000000000000001E+50</v>
      </c>
      <c r="M141">
        <v>9.2254934478375556</v>
      </c>
      <c r="N141">
        <v>1.0000000000000001E+50</v>
      </c>
      <c r="O141">
        <v>1.0000000000000001E+50</v>
      </c>
      <c r="P141">
        <v>1.0000000000000001E+50</v>
      </c>
      <c r="Q141">
        <v>1.0000000000000001E+50</v>
      </c>
      <c r="R141">
        <v>1.0000000000000001E+50</v>
      </c>
      <c r="S141">
        <v>1.0000000000000001E+50</v>
      </c>
      <c r="T141">
        <v>1.0000000000000001E+50</v>
      </c>
      <c r="U141">
        <v>1.0000000000000001E+50</v>
      </c>
      <c r="V141">
        <v>0.10573040655607792</v>
      </c>
      <c r="W141">
        <v>1.0000000000000001E+50</v>
      </c>
      <c r="X141">
        <v>1.0000000000000001E+50</v>
      </c>
      <c r="Y141">
        <v>1.0000000000000001E+50</v>
      </c>
      <c r="Z141">
        <v>1.0000000000000001E+50</v>
      </c>
      <c r="AA141">
        <v>1.0000000000000001E+50</v>
      </c>
      <c r="AB141">
        <v>322.24465930168475</v>
      </c>
      <c r="AC141">
        <v>5.0000054620054205E-4</v>
      </c>
      <c r="AD141">
        <v>8.9021461145152923E-4</v>
      </c>
      <c r="AE141">
        <v>1.3902151573458559E-3</v>
      </c>
      <c r="AF141">
        <v>2.445756160123499E-3</v>
      </c>
      <c r="AG141">
        <v>3.4285714285714287E-2</v>
      </c>
    </row>
    <row r="142" spans="1:33">
      <c r="A142">
        <v>7998.674705139817</v>
      </c>
      <c r="B142">
        <v>1.1191797302493656E-3</v>
      </c>
      <c r="C142">
        <v>1.0000000000000001E+50</v>
      </c>
      <c r="D142">
        <v>180.8931794958159</v>
      </c>
      <c r="E142">
        <v>1.0000000000000001E+50</v>
      </c>
      <c r="F142">
        <v>1.0000000000000001E+50</v>
      </c>
      <c r="G142">
        <v>1.0000000000000001E+50</v>
      </c>
      <c r="H142">
        <v>211.68349077388567</v>
      </c>
      <c r="I142">
        <v>198.98244902547435</v>
      </c>
      <c r="J142">
        <v>90.446534608180798</v>
      </c>
      <c r="K142">
        <v>42.336644170970665</v>
      </c>
      <c r="L142">
        <v>1.0000000000000001E+50</v>
      </c>
      <c r="M142">
        <v>9.0445990707794834</v>
      </c>
      <c r="N142">
        <v>1.0000000000000001E+50</v>
      </c>
      <c r="O142">
        <v>1.0000000000000001E+50</v>
      </c>
      <c r="P142">
        <v>1.0000000000000001E+50</v>
      </c>
      <c r="Q142">
        <v>1.0000000000000001E+50</v>
      </c>
      <c r="R142">
        <v>1.0000000000000001E+50</v>
      </c>
      <c r="S142">
        <v>1.0000000000000001E+50</v>
      </c>
      <c r="T142">
        <v>1.0000000000000001E+50</v>
      </c>
      <c r="U142">
        <v>1.0000000000000001E+50</v>
      </c>
      <c r="V142">
        <v>0.10382205664412948</v>
      </c>
      <c r="W142">
        <v>1.0000000000000001E+50</v>
      </c>
      <c r="X142">
        <v>1.0000000000000001E+50</v>
      </c>
      <c r="Y142">
        <v>1.0000000000000001E+50</v>
      </c>
      <c r="Z142">
        <v>1.0000000000000001E+50</v>
      </c>
      <c r="AA142">
        <v>1.0000000000000001E+50</v>
      </c>
      <c r="AB142">
        <v>315.92613657050418</v>
      </c>
      <c r="AC142">
        <v>5.0000056826703142E-4</v>
      </c>
      <c r="AD142">
        <v>8.902146484487313E-4</v>
      </c>
      <c r="AE142">
        <v>1.3902152163971764E-3</v>
      </c>
      <c r="AF142">
        <v>2.4479806251497286E-3</v>
      </c>
      <c r="AG142">
        <v>3.4285714285714287E-2</v>
      </c>
    </row>
    <row r="143" spans="1:33">
      <c r="A143">
        <v>8158.6481992426134</v>
      </c>
      <c r="B143">
        <v>1.1237289818512848E-3</v>
      </c>
      <c r="C143">
        <v>1.0000000000000001E+50</v>
      </c>
      <c r="D143">
        <v>177.34625394814353</v>
      </c>
      <c r="E143">
        <v>1.0000000000000001E+50</v>
      </c>
      <c r="F143">
        <v>1.0000000000000001E+50</v>
      </c>
      <c r="G143">
        <v>1.0000000000000001E+50</v>
      </c>
      <c r="H143">
        <v>207.53283287516385</v>
      </c>
      <c r="I143">
        <v>195.0808299546363</v>
      </c>
      <c r="J143">
        <v>88.673070731550155</v>
      </c>
      <c r="K143">
        <v>41.50651151155035</v>
      </c>
      <c r="L143">
        <v>1.0000000000000001E+50</v>
      </c>
      <c r="M143">
        <v>8.8672515953179776</v>
      </c>
      <c r="N143">
        <v>1.0000000000000001E+50</v>
      </c>
      <c r="O143">
        <v>1.0000000000000001E+50</v>
      </c>
      <c r="P143">
        <v>1.0000000000000001E+50</v>
      </c>
      <c r="Q143">
        <v>1.0000000000000001E+50</v>
      </c>
      <c r="R143">
        <v>1.0000000000000001E+50</v>
      </c>
      <c r="S143">
        <v>1.0000000000000001E+50</v>
      </c>
      <c r="T143">
        <v>1.0000000000000001E+50</v>
      </c>
      <c r="U143">
        <v>1.0000000000000001E+50</v>
      </c>
      <c r="V143">
        <v>0.10195414965910198</v>
      </c>
      <c r="W143">
        <v>1.0000000000000001E+50</v>
      </c>
      <c r="X143">
        <v>1.0000000000000001E+50</v>
      </c>
      <c r="Y143">
        <v>1.0000000000000001E+50</v>
      </c>
      <c r="Z143">
        <v>1.0000000000000001E+50</v>
      </c>
      <c r="AA143">
        <v>1.0000000000000001E+50</v>
      </c>
      <c r="AB143">
        <v>309.73150644190014</v>
      </c>
      <c r="AC143">
        <v>5.0000059122500592E-4</v>
      </c>
      <c r="AD143">
        <v>8.902146869406186E-4</v>
      </c>
      <c r="AE143">
        <v>1.3902152778341675E-3</v>
      </c>
      <c r="AF143">
        <v>2.4502933435567443E-3</v>
      </c>
      <c r="AG143">
        <v>3.4285714285714287E-2</v>
      </c>
    </row>
    <row r="144" spans="1:33">
      <c r="A144">
        <v>8321.8211632274651</v>
      </c>
      <c r="B144">
        <v>1.1284425569644593E-3</v>
      </c>
      <c r="C144">
        <v>1.0000000000000001E+50</v>
      </c>
      <c r="D144">
        <v>173.86887595103909</v>
      </c>
      <c r="E144">
        <v>1.0000000000000001E+50</v>
      </c>
      <c r="F144">
        <v>1.0000000000000001E+50</v>
      </c>
      <c r="G144">
        <v>1.0000000000000001E+50</v>
      </c>
      <c r="H144">
        <v>203.46356040109899</v>
      </c>
      <c r="I144">
        <v>191.25571317005497</v>
      </c>
      <c r="J144">
        <v>86.934380608147535</v>
      </c>
      <c r="K144">
        <v>40.692655915467917</v>
      </c>
      <c r="L144">
        <v>1.0000000000000001E+50</v>
      </c>
      <c r="M144">
        <v>8.693381473423452</v>
      </c>
      <c r="N144">
        <v>1.0000000000000001E+50</v>
      </c>
      <c r="O144">
        <v>1.0000000000000001E+50</v>
      </c>
      <c r="P144">
        <v>1.0000000000000001E+50</v>
      </c>
      <c r="Q144">
        <v>1.0000000000000001E+50</v>
      </c>
      <c r="R144">
        <v>1.0000000000000001E+50</v>
      </c>
      <c r="S144">
        <v>1.0000000000000001E+50</v>
      </c>
      <c r="T144">
        <v>1.0000000000000001E+50</v>
      </c>
      <c r="U144">
        <v>1.0000000000000001E+50</v>
      </c>
      <c r="V144">
        <v>0.10012593788561833</v>
      </c>
      <c r="W144">
        <v>1.0000000000000001E+50</v>
      </c>
      <c r="X144">
        <v>1.0000000000000001E+50</v>
      </c>
      <c r="Y144">
        <v>1.0000000000000001E+50</v>
      </c>
      <c r="Z144">
        <v>1.0000000000000001E+50</v>
      </c>
      <c r="AA144">
        <v>1.0000000000000001E+50</v>
      </c>
      <c r="AB144">
        <v>303.65833964915578</v>
      </c>
      <c r="AC144">
        <v>5.0000061511048144E-4</v>
      </c>
      <c r="AD144">
        <v>8.9021472698757643E-4</v>
      </c>
      <c r="AE144">
        <v>1.3902153417532099E-3</v>
      </c>
      <c r="AF144">
        <v>2.452697746733257E-3</v>
      </c>
      <c r="AG144">
        <v>3.4285714285714287E-2</v>
      </c>
    </row>
    <row r="145" spans="1:33">
      <c r="A145">
        <v>8488.2575864920145</v>
      </c>
      <c r="B145">
        <v>1.1333257526346843E-3</v>
      </c>
      <c r="C145">
        <v>1.0000000000000001E+50</v>
      </c>
      <c r="D145">
        <v>170.45968182685658</v>
      </c>
      <c r="E145">
        <v>1.0000000000000001E+50</v>
      </c>
      <c r="F145">
        <v>1.0000000000000001E+50</v>
      </c>
      <c r="G145">
        <v>1.0000000000000001E+50</v>
      </c>
      <c r="H145">
        <v>199.47407755856392</v>
      </c>
      <c r="I145">
        <v>187.50559862593252</v>
      </c>
      <c r="J145">
        <v>85.229782398708934</v>
      </c>
      <c r="K145">
        <v>39.894758223666074</v>
      </c>
      <c r="L145">
        <v>1.0000000000000001E+50</v>
      </c>
      <c r="M145">
        <v>8.5229205207343917</v>
      </c>
      <c r="N145">
        <v>1.0000000000000001E+50</v>
      </c>
      <c r="O145">
        <v>1.0000000000000001E+50</v>
      </c>
      <c r="P145">
        <v>1.0000000000000001E+50</v>
      </c>
      <c r="Q145">
        <v>1.0000000000000001E+50</v>
      </c>
      <c r="R145">
        <v>1.0000000000000001E+50</v>
      </c>
      <c r="S145">
        <v>1.0000000000000001E+50</v>
      </c>
      <c r="T145">
        <v>1.0000000000000001E+50</v>
      </c>
      <c r="U145">
        <v>1.0000000000000001E+50</v>
      </c>
      <c r="V145">
        <v>9.833668837935558E-2</v>
      </c>
      <c r="W145">
        <v>1.0000000000000001E+50</v>
      </c>
      <c r="X145">
        <v>1.0000000000000001E+50</v>
      </c>
      <c r="Y145">
        <v>1.0000000000000001E+50</v>
      </c>
      <c r="Z145">
        <v>1.0000000000000001E+50</v>
      </c>
      <c r="AA145">
        <v>1.0000000000000001E+50</v>
      </c>
      <c r="AB145">
        <v>297.7042545582346</v>
      </c>
      <c r="AC145">
        <v>5.0000063996092899E-4</v>
      </c>
      <c r="AD145">
        <v>8.9021476865242953E-4</v>
      </c>
      <c r="AE145">
        <v>1.3902154082545788E-3</v>
      </c>
      <c r="AF145">
        <v>2.4551973936142906E-3</v>
      </c>
      <c r="AG145">
        <v>3.4285714285714287E-2</v>
      </c>
    </row>
    <row r="146" spans="1:33">
      <c r="A146">
        <v>8658.0227382218545</v>
      </c>
      <c r="B146">
        <v>1.1383839962653228E-3</v>
      </c>
      <c r="C146">
        <v>1.0000000000000001E+50</v>
      </c>
      <c r="D146">
        <v>167.11733463672385</v>
      </c>
      <c r="E146">
        <v>1.0000000000000001E+50</v>
      </c>
      <c r="F146">
        <v>1.0000000000000001E+50</v>
      </c>
      <c r="G146">
        <v>1.0000000000000001E+50</v>
      </c>
      <c r="H146">
        <v>195.56281984448327</v>
      </c>
      <c r="I146">
        <v>183.82901568911436</v>
      </c>
      <c r="J146">
        <v>83.558607633348245</v>
      </c>
      <c r="K146">
        <v>39.112505535089234</v>
      </c>
      <c r="L146">
        <v>1.0000000000000001E+50</v>
      </c>
      <c r="M146">
        <v>8.3558018898183803</v>
      </c>
      <c r="N146">
        <v>1.0000000000000001E+50</v>
      </c>
      <c r="O146">
        <v>1.0000000000000001E+50</v>
      </c>
      <c r="P146">
        <v>1.0000000000000001E+50</v>
      </c>
      <c r="Q146">
        <v>1.0000000000000001E+50</v>
      </c>
      <c r="R146">
        <v>1.0000000000000001E+50</v>
      </c>
      <c r="S146">
        <v>1.0000000000000001E+50</v>
      </c>
      <c r="T146">
        <v>1.0000000000000001E+50</v>
      </c>
      <c r="U146">
        <v>1.0000000000000001E+50</v>
      </c>
      <c r="V146">
        <v>9.6585682643175866E-2</v>
      </c>
      <c r="W146">
        <v>1.0000000000000001E+50</v>
      </c>
      <c r="X146">
        <v>1.0000000000000001E+50</v>
      </c>
      <c r="Y146">
        <v>1.0000000000000001E+50</v>
      </c>
      <c r="Z146">
        <v>1.0000000000000001E+50</v>
      </c>
      <c r="AA146">
        <v>1.0000000000000001E+50</v>
      </c>
      <c r="AB146">
        <v>291.86691623380682</v>
      </c>
      <c r="AC146">
        <v>5.0000066581533332E-4</v>
      </c>
      <c r="AD146">
        <v>8.9021481200054055E-4</v>
      </c>
      <c r="AE146">
        <v>1.3902154774425993E-3</v>
      </c>
      <c r="AF146">
        <v>2.4577959749288699E-3</v>
      </c>
      <c r="AG146">
        <v>3.4285714285714287E-2</v>
      </c>
    </row>
    <row r="147" spans="1:33">
      <c r="A147">
        <v>8831.183192986291</v>
      </c>
      <c r="B147">
        <v>1.1436228465365268E-3</v>
      </c>
      <c r="C147">
        <v>1.0000000000000001E+50</v>
      </c>
      <c r="D147">
        <v>163.8405236562526</v>
      </c>
      <c r="E147">
        <v>1.0000000000000001E+50</v>
      </c>
      <c r="F147">
        <v>1.0000000000000001E+50</v>
      </c>
      <c r="G147">
        <v>1.0000000000000001E+50</v>
      </c>
      <c r="H147">
        <v>191.72825343230235</v>
      </c>
      <c r="I147">
        <v>180.22452256237031</v>
      </c>
      <c r="J147">
        <v>81.920200949412404</v>
      </c>
      <c r="K147">
        <v>38.345591083977126</v>
      </c>
      <c r="L147">
        <v>1.0000000000000001E+50</v>
      </c>
      <c r="M147">
        <v>8.1919600439574261</v>
      </c>
      <c r="N147">
        <v>1.0000000000000001E+50</v>
      </c>
      <c r="O147">
        <v>1.0000000000000001E+50</v>
      </c>
      <c r="P147">
        <v>1.0000000000000001E+50</v>
      </c>
      <c r="Q147">
        <v>1.0000000000000001E+50</v>
      </c>
      <c r="R147">
        <v>1.0000000000000001E+50</v>
      </c>
      <c r="S147">
        <v>1.0000000000000001E+50</v>
      </c>
      <c r="T147">
        <v>1.0000000000000001E+50</v>
      </c>
      <c r="U147">
        <v>1.0000000000000001E+50</v>
      </c>
      <c r="V147">
        <v>9.4872216307736998E-2</v>
      </c>
      <c r="W147">
        <v>1.0000000000000001E+50</v>
      </c>
      <c r="X147">
        <v>1.0000000000000001E+50</v>
      </c>
      <c r="Y147">
        <v>1.0000000000000001E+50</v>
      </c>
      <c r="Z147">
        <v>1.0000000000000001E+50</v>
      </c>
      <c r="AA147">
        <v>1.0000000000000001E+50</v>
      </c>
      <c r="AB147">
        <v>286.14403552358846</v>
      </c>
      <c r="AC147">
        <v>5.0000069271425413E-4</v>
      </c>
      <c r="AD147">
        <v>8.9021485709991314E-4</v>
      </c>
      <c r="AE147">
        <v>1.3902155494258126E-3</v>
      </c>
      <c r="AF147">
        <v>2.4604973175474682E-3</v>
      </c>
      <c r="AG147">
        <v>3.4285714285714287E-2</v>
      </c>
    </row>
    <row r="148" spans="1:33">
      <c r="A148">
        <v>9007.8068568460167</v>
      </c>
      <c r="B148">
        <v>1.1490479942157196E-3</v>
      </c>
      <c r="C148">
        <v>1.0000000000000001E+50</v>
      </c>
      <c r="D148">
        <v>160.62796386152885</v>
      </c>
      <c r="E148">
        <v>1.0000000000000001E+50</v>
      </c>
      <c r="F148">
        <v>1.0000000000000001E+50</v>
      </c>
      <c r="G148">
        <v>1.0000000000000001E+50</v>
      </c>
      <c r="H148">
        <v>187.96887457048709</v>
      </c>
      <c r="I148">
        <v>176.69070571898411</v>
      </c>
      <c r="J148">
        <v>80.313919834476351</v>
      </c>
      <c r="K148">
        <v>37.593714119564638</v>
      </c>
      <c r="L148">
        <v>1.0000000000000001E+50</v>
      </c>
      <c r="M148">
        <v>8.0313307314472819</v>
      </c>
      <c r="N148">
        <v>1.0000000000000001E+50</v>
      </c>
      <c r="O148">
        <v>1.0000000000000001E+50</v>
      </c>
      <c r="P148">
        <v>1.0000000000000001E+50</v>
      </c>
      <c r="Q148">
        <v>1.0000000000000001E+50</v>
      </c>
      <c r="R148">
        <v>1.0000000000000001E+50</v>
      </c>
      <c r="S148">
        <v>1.0000000000000001E+50</v>
      </c>
      <c r="T148">
        <v>1.0000000000000001E+50</v>
      </c>
      <c r="U148">
        <v>1.0000000000000001E+50</v>
      </c>
      <c r="V148">
        <v>9.3195598816464928E-2</v>
      </c>
      <c r="W148">
        <v>1.0000000000000001E+50</v>
      </c>
      <c r="X148">
        <v>1.0000000000000001E+50</v>
      </c>
      <c r="Y148">
        <v>1.0000000000000001E+50</v>
      </c>
      <c r="Z148">
        <v>1.0000000000000001E+50</v>
      </c>
      <c r="AA148">
        <v>1.0000000000000001E+50</v>
      </c>
      <c r="AB148">
        <v>280.5333681606341</v>
      </c>
      <c r="AC148">
        <v>5.0000072069988986E-4</v>
      </c>
      <c r="AD148">
        <v>8.9021490402129788E-4</v>
      </c>
      <c r="AE148">
        <v>1.3902156243171435E-3</v>
      </c>
      <c r="AF148">
        <v>2.4633053889278897E-3</v>
      </c>
      <c r="AG148">
        <v>3.4285714285714287E-2</v>
      </c>
    </row>
    <row r="149" spans="1:33">
      <c r="A149">
        <v>9187.9629939829374</v>
      </c>
      <c r="B149">
        <v>1.1546652628570844E-3</v>
      </c>
      <c r="C149">
        <v>1.0000000000000001E+50</v>
      </c>
      <c r="D149">
        <v>157.47839542518219</v>
      </c>
      <c r="E149">
        <v>1.0000000000000001E+50</v>
      </c>
      <c r="F149">
        <v>1.0000000000000001E+50</v>
      </c>
      <c r="G149">
        <v>1.0000000000000001E+50</v>
      </c>
      <c r="H149">
        <v>184.28320899281707</v>
      </c>
      <c r="I149">
        <v>173.22617934842887</v>
      </c>
      <c r="J149">
        <v>78.739134374377358</v>
      </c>
      <c r="K149">
        <v>36.856579788140252</v>
      </c>
      <c r="L149">
        <v>1.0000000000000001E+50</v>
      </c>
      <c r="M149">
        <v>7.8738509604007039</v>
      </c>
      <c r="N149">
        <v>1.0000000000000001E+50</v>
      </c>
      <c r="O149">
        <v>1.0000000000000001E+50</v>
      </c>
      <c r="P149">
        <v>1.0000000000000001E+50</v>
      </c>
      <c r="Q149">
        <v>1.0000000000000001E+50</v>
      </c>
      <c r="R149">
        <v>1.0000000000000001E+50</v>
      </c>
      <c r="S149">
        <v>1.0000000000000001E+50</v>
      </c>
      <c r="T149">
        <v>1.0000000000000001E+50</v>
      </c>
      <c r="U149">
        <v>1.0000000000000001E+50</v>
      </c>
      <c r="V149">
        <v>9.1555153114776591E-2</v>
      </c>
      <c r="W149">
        <v>1.0000000000000001E+50</v>
      </c>
      <c r="X149">
        <v>1.0000000000000001E+50</v>
      </c>
      <c r="Y149">
        <v>1.0000000000000001E+50</v>
      </c>
      <c r="Z149">
        <v>1.0000000000000001E+50</v>
      </c>
      <c r="AA149">
        <v>1.0000000000000001E+50</v>
      </c>
      <c r="AB149">
        <v>275.0327138832331</v>
      </c>
      <c r="AC149">
        <v>5.0000074981614354E-4</v>
      </c>
      <c r="AD149">
        <v>8.9021495283830388E-4</v>
      </c>
      <c r="AE149">
        <v>1.3902157022340799E-3</v>
      </c>
      <c r="AF149">
        <v>2.4662243016578566E-3</v>
      </c>
      <c r="AG149">
        <v>3.4285714285714287E-2</v>
      </c>
    </row>
    <row r="150" spans="1:33">
      <c r="A150">
        <v>9371.7222538625956</v>
      </c>
      <c r="B150">
        <v>1.1604806093884E-3</v>
      </c>
      <c r="C150">
        <v>1.0000000000000001E+50</v>
      </c>
      <c r="D150">
        <v>154.39058322233561</v>
      </c>
      <c r="E150">
        <v>1.0000000000000001E+50</v>
      </c>
      <c r="F150">
        <v>1.0000000000000001E+50</v>
      </c>
      <c r="G150">
        <v>1.0000000000000001E+50</v>
      </c>
      <c r="H150">
        <v>180.66981134024235</v>
      </c>
      <c r="I150">
        <v>169.82958481291226</v>
      </c>
      <c r="J150">
        <v>77.195227006189882</v>
      </c>
      <c r="K150">
        <v>36.133899017417093</v>
      </c>
      <c r="L150">
        <v>1.0000000000000001E+50</v>
      </c>
      <c r="M150">
        <v>7.7194589740447501</v>
      </c>
      <c r="N150">
        <v>1.0000000000000001E+50</v>
      </c>
      <c r="O150">
        <v>1.0000000000000001E+50</v>
      </c>
      <c r="P150">
        <v>1.0000000000000001E+50</v>
      </c>
      <c r="Q150">
        <v>1.0000000000000001E+50</v>
      </c>
      <c r="R150">
        <v>1.0000000000000001E+50</v>
      </c>
      <c r="S150">
        <v>1.0000000000000001E+50</v>
      </c>
      <c r="T150">
        <v>1.0000000000000001E+50</v>
      </c>
      <c r="U150">
        <v>1.0000000000000001E+50</v>
      </c>
      <c r="V150">
        <v>8.9950215343449921E-2</v>
      </c>
      <c r="W150">
        <v>1.0000000000000001E+50</v>
      </c>
      <c r="X150">
        <v>1.0000000000000001E+50</v>
      </c>
      <c r="Y150">
        <v>1.0000000000000001E+50</v>
      </c>
      <c r="Z150">
        <v>1.0000000000000001E+50</v>
      </c>
      <c r="AA150">
        <v>1.0000000000000001E+50</v>
      </c>
      <c r="AB150">
        <v>269.63991557206066</v>
      </c>
      <c r="AC150">
        <v>5.0000078010869217E-4</v>
      </c>
      <c r="AD150">
        <v>8.9021500362751417E-4</v>
      </c>
      <c r="AE150">
        <v>1.3902157832988559E-3</v>
      </c>
      <c r="AF150">
        <v>2.46925831809216E-3</v>
      </c>
      <c r="AG150">
        <v>3.4285714285714287E-2</v>
      </c>
    </row>
    <row r="151" spans="1:33">
      <c r="A151">
        <v>9559.156698939847</v>
      </c>
      <c r="B151">
        <v>1.1665001245842357E-3</v>
      </c>
      <c r="C151">
        <v>1.0000000000000001E+50</v>
      </c>
      <c r="D151">
        <v>151.36331634624287</v>
      </c>
      <c r="E151">
        <v>1.0000000000000001E+50</v>
      </c>
      <c r="F151">
        <v>1.0000000000000001E+50</v>
      </c>
      <c r="G151">
        <v>1.0000000000000001E+50</v>
      </c>
      <c r="H151">
        <v>177.12726459407548</v>
      </c>
      <c r="I151">
        <v>166.4995901145771</v>
      </c>
      <c r="J151">
        <v>75.681592276044071</v>
      </c>
      <c r="K151">
        <v>35.425388403171397</v>
      </c>
      <c r="L151">
        <v>1.0000000000000001E+50</v>
      </c>
      <c r="M151">
        <v>7.5680942265024322</v>
      </c>
      <c r="N151">
        <v>1.0000000000000001E+50</v>
      </c>
      <c r="O151">
        <v>1.0000000000000001E+50</v>
      </c>
      <c r="P151">
        <v>1.0000000000000001E+50</v>
      </c>
      <c r="Q151">
        <v>1.0000000000000001E+50</v>
      </c>
      <c r="R151">
        <v>1.0000000000000001E+50</v>
      </c>
      <c r="S151">
        <v>1.0000000000000001E+50</v>
      </c>
      <c r="T151">
        <v>1.0000000000000001E+50</v>
      </c>
      <c r="U151">
        <v>1.0000000000000001E+50</v>
      </c>
      <c r="V151">
        <v>8.8380134536044888E-2</v>
      </c>
      <c r="W151">
        <v>1.0000000000000001E+50</v>
      </c>
      <c r="X151">
        <v>1.0000000000000001E+50</v>
      </c>
      <c r="Y151">
        <v>1.0000000000000001E+50</v>
      </c>
      <c r="Z151">
        <v>1.0000000000000001E+50</v>
      </c>
      <c r="AA151">
        <v>1.0000000000000001E+50</v>
      </c>
      <c r="AB151">
        <v>264.3528584042499</v>
      </c>
      <c r="AC151">
        <v>5.0000081162505775E-4</v>
      </c>
      <c r="AD151">
        <v>8.9021505646860537E-4</v>
      </c>
      <c r="AE151">
        <v>1.3902158676386441E-3</v>
      </c>
      <c r="AF151">
        <v>2.4724118550817583E-3</v>
      </c>
      <c r="AG151">
        <v>3.4285714285714287E-2</v>
      </c>
    </row>
    <row r="152" spans="1:33">
      <c r="A152">
        <v>9750.3398329186439</v>
      </c>
      <c r="B152">
        <v>1.172730033425213E-3</v>
      </c>
      <c r="C152">
        <v>1.0000000000000001E+50</v>
      </c>
      <c r="D152">
        <v>148.39540763342316</v>
      </c>
      <c r="E152">
        <v>1.0000000000000001E+50</v>
      </c>
      <c r="F152">
        <v>1.0000000000000001E+50</v>
      </c>
      <c r="G152">
        <v>1.0000000000000001E+50</v>
      </c>
      <c r="H152">
        <v>173.65417952029847</v>
      </c>
      <c r="I152">
        <v>163.23488937314971</v>
      </c>
      <c r="J152">
        <v>74.197636601692778</v>
      </c>
      <c r="K152">
        <v>34.730770098103434</v>
      </c>
      <c r="L152">
        <v>1.0000000000000001E+50</v>
      </c>
      <c r="M152">
        <v>7.4196973590492448</v>
      </c>
      <c r="N152">
        <v>1.0000000000000001E+50</v>
      </c>
      <c r="O152">
        <v>1.0000000000000001E+50</v>
      </c>
      <c r="P152">
        <v>1.0000000000000001E+50</v>
      </c>
      <c r="Q152">
        <v>1.0000000000000001E+50</v>
      </c>
      <c r="R152">
        <v>1.0000000000000001E+50</v>
      </c>
      <c r="S152">
        <v>1.0000000000000001E+50</v>
      </c>
      <c r="T152">
        <v>1.0000000000000001E+50</v>
      </c>
      <c r="U152">
        <v>1.0000000000000001E+50</v>
      </c>
      <c r="V152">
        <v>8.6844272320288754E-2</v>
      </c>
      <c r="W152">
        <v>1.0000000000000001E+50</v>
      </c>
      <c r="X152">
        <v>1.0000000000000001E+50</v>
      </c>
      <c r="Y152">
        <v>1.0000000000000001E+50</v>
      </c>
      <c r="Z152">
        <v>1.0000000000000001E+50</v>
      </c>
      <c r="AA152">
        <v>1.0000000000000001E+50</v>
      </c>
      <c r="AB152">
        <v>259.16946902404868</v>
      </c>
      <c r="AC152">
        <v>5.0000084441468239E-4</v>
      </c>
      <c r="AD152">
        <v>8.9021511144447341E-4</v>
      </c>
      <c r="AE152">
        <v>1.390215955385754E-3</v>
      </c>
      <c r="AF152">
        <v>2.475689488791719E-3</v>
      </c>
      <c r="AG152">
        <v>3.4285714285714287E-2</v>
      </c>
    </row>
    <row r="153" spans="1:33">
      <c r="A153">
        <v>9945.3466295770177</v>
      </c>
      <c r="B153">
        <v>1.179176695343798E-3</v>
      </c>
      <c r="C153">
        <v>1.0000000000000001E+50</v>
      </c>
      <c r="D153">
        <v>145.48569319810676</v>
      </c>
      <c r="E153">
        <v>1.0000000000000001E+50</v>
      </c>
      <c r="F153">
        <v>1.0000000000000001E+50</v>
      </c>
      <c r="G153">
        <v>1.0000000000000001E+50</v>
      </c>
      <c r="H153">
        <v>170.24919412476476</v>
      </c>
      <c r="I153">
        <v>160.03420231382938</v>
      </c>
      <c r="J153">
        <v>72.742778039734304</v>
      </c>
      <c r="K153">
        <v>34.049771702877884</v>
      </c>
      <c r="L153">
        <v>1.0000000000000001E+50</v>
      </c>
      <c r="M153">
        <v>7.2742101768352203</v>
      </c>
      <c r="N153">
        <v>1.0000000000000001E+50</v>
      </c>
      <c r="O153">
        <v>1.0000000000000001E+50</v>
      </c>
      <c r="P153">
        <v>1.0000000000000001E+50</v>
      </c>
      <c r="Q153">
        <v>1.0000000000000001E+50</v>
      </c>
      <c r="R153">
        <v>1.0000000000000001E+50</v>
      </c>
      <c r="S153">
        <v>1.0000000000000001E+50</v>
      </c>
      <c r="T153">
        <v>1.0000000000000001E+50</v>
      </c>
      <c r="U153">
        <v>1.0000000000000001E+50</v>
      </c>
      <c r="V153">
        <v>8.53420026233465E-2</v>
      </c>
      <c r="W153">
        <v>1.0000000000000001E+50</v>
      </c>
      <c r="X153">
        <v>1.0000000000000001E+50</v>
      </c>
      <c r="Y153">
        <v>1.0000000000000001E+50</v>
      </c>
      <c r="Z153">
        <v>1.0000000000000001E+50</v>
      </c>
      <c r="AA153">
        <v>1.0000000000000001E+50</v>
      </c>
      <c r="AB153">
        <v>254.08771472973919</v>
      </c>
      <c r="AC153">
        <v>5.0000087852900563E-4</v>
      </c>
      <c r="AD153">
        <v>8.9021516864136289E-4</v>
      </c>
      <c r="AE153">
        <v>1.3902160466778414E-3</v>
      </c>
      <c r="AF153">
        <v>2.4790959596043675E-3</v>
      </c>
      <c r="AG153">
        <v>3.4285714285714287E-2</v>
      </c>
    </row>
    <row r="154" spans="1:33">
      <c r="A154">
        <v>10144.253562168558</v>
      </c>
      <c r="B154">
        <v>1.1858466043578881E-3</v>
      </c>
      <c r="C154">
        <v>1.0000000000000001E+50</v>
      </c>
      <c r="D154">
        <v>142.63303197580927</v>
      </c>
      <c r="E154">
        <v>1.0000000000000001E+50</v>
      </c>
      <c r="F154">
        <v>1.0000000000000001E+50</v>
      </c>
      <c r="G154">
        <v>1.0000000000000001E+50</v>
      </c>
      <c r="H154">
        <v>166.91097311908379</v>
      </c>
      <c r="I154">
        <v>156.89627376522037</v>
      </c>
      <c r="J154">
        <v>71.316446057399276</v>
      </c>
      <c r="K154">
        <v>33.38212615930054</v>
      </c>
      <c r="L154">
        <v>1.0000000000000001E+50</v>
      </c>
      <c r="M154">
        <v>7.1315756260634373</v>
      </c>
      <c r="N154">
        <v>1.0000000000000001E+50</v>
      </c>
      <c r="O154">
        <v>1.0000000000000001E+50</v>
      </c>
      <c r="P154">
        <v>1.0000000000000001E+50</v>
      </c>
      <c r="Q154">
        <v>1.0000000000000001E+50</v>
      </c>
      <c r="R154">
        <v>1.0000000000000001E+50</v>
      </c>
      <c r="S154">
        <v>1.0000000000000001E+50</v>
      </c>
      <c r="T154">
        <v>1.0000000000000001E+50</v>
      </c>
      <c r="U154">
        <v>1.0000000000000001E+50</v>
      </c>
      <c r="V154">
        <v>8.3872711380907627E-2</v>
      </c>
      <c r="W154">
        <v>1.0000000000000001E+50</v>
      </c>
      <c r="X154">
        <v>1.0000000000000001E+50</v>
      </c>
      <c r="Y154">
        <v>1.0000000000000001E+50</v>
      </c>
      <c r="Z154">
        <v>1.0000000000000001E+50</v>
      </c>
      <c r="AA154">
        <v>1.0000000000000001E+50</v>
      </c>
      <c r="AB154">
        <v>249.10560267650021</v>
      </c>
      <c r="AC154">
        <v>5.0000091402154498E-4</v>
      </c>
      <c r="AD154">
        <v>8.9021522814900281E-4</v>
      </c>
      <c r="AE154">
        <v>1.3902161416581226E-3</v>
      </c>
      <c r="AF154">
        <v>2.4826361771034828E-3</v>
      </c>
      <c r="AG154">
        <v>3.4285714285714287E-2</v>
      </c>
    </row>
    <row r="155" spans="1:33">
      <c r="A155">
        <v>10347.138633411929</v>
      </c>
      <c r="B155">
        <v>1.1927463890942808E-3</v>
      </c>
      <c r="C155">
        <v>1.0000000000000001E+50</v>
      </c>
      <c r="D155">
        <v>139.83630527585515</v>
      </c>
      <c r="E155">
        <v>1.0000000000000001E+50</v>
      </c>
      <c r="F155">
        <v>1.0000000000000001E+50</v>
      </c>
      <c r="G155">
        <v>1.0000000000000001E+50</v>
      </c>
      <c r="H155">
        <v>163.638207396979</v>
      </c>
      <c r="I155">
        <v>153.81987316710757</v>
      </c>
      <c r="J155">
        <v>69.918081308812262</v>
      </c>
      <c r="K155">
        <v>32.727571645589634</v>
      </c>
      <c r="L155">
        <v>1.0000000000000001E+50</v>
      </c>
      <c r="M155">
        <v>6.9917377716159628</v>
      </c>
      <c r="N155">
        <v>1.0000000000000001E+50</v>
      </c>
      <c r="O155">
        <v>1.0000000000000001E+50</v>
      </c>
      <c r="P155">
        <v>1.0000000000000001E+50</v>
      </c>
      <c r="Q155">
        <v>1.0000000000000001E+50</v>
      </c>
      <c r="R155">
        <v>1.0000000000000001E+50</v>
      </c>
      <c r="S155">
        <v>1.0000000000000001E+50</v>
      </c>
      <c r="T155">
        <v>1.0000000000000001E+50</v>
      </c>
      <c r="U155">
        <v>1.0000000000000001E+50</v>
      </c>
      <c r="V155">
        <v>8.2435796250029683E-2</v>
      </c>
      <c r="W155">
        <v>1.0000000000000001E+50</v>
      </c>
      <c r="X155">
        <v>1.0000000000000001E+50</v>
      </c>
      <c r="Y155">
        <v>1.0000000000000001E+50</v>
      </c>
      <c r="Z155">
        <v>1.0000000000000001E+50</v>
      </c>
      <c r="AA155">
        <v>1.0000000000000001E+50</v>
      </c>
      <c r="AB155">
        <v>244.22117909489904</v>
      </c>
      <c r="AC155">
        <v>5.0000095094798031E-4</v>
      </c>
      <c r="AD155">
        <v>8.902152900607471E-4</v>
      </c>
      <c r="AE155">
        <v>1.3902162404756003E-3</v>
      </c>
      <c r="AF155">
        <v>2.4863152251347375E-3</v>
      </c>
      <c r="AG155">
        <v>3.4285714285714287E-2</v>
      </c>
    </row>
    <row r="156" spans="1:33">
      <c r="A156">
        <v>10554.081406080168</v>
      </c>
      <c r="B156">
        <v>1.1998828127049836E-3</v>
      </c>
      <c r="C156">
        <v>1.0000000000000001E+50</v>
      </c>
      <c r="D156">
        <v>137.09441634267597</v>
      </c>
      <c r="E156">
        <v>1.0000000000000001E+50</v>
      </c>
      <c r="F156">
        <v>1.0000000000000001E+50</v>
      </c>
      <c r="G156">
        <v>1.0000000000000001E+50</v>
      </c>
      <c r="H156">
        <v>160.42961352091226</v>
      </c>
      <c r="I156">
        <v>150.8037940878838</v>
      </c>
      <c r="J156">
        <v>68.547135415640483</v>
      </c>
      <c r="K156">
        <v>32.085851473700551</v>
      </c>
      <c r="L156">
        <v>1.0000000000000001E+50</v>
      </c>
      <c r="M156">
        <v>6.8546417751185267</v>
      </c>
      <c r="N156">
        <v>1.0000000000000001E+50</v>
      </c>
      <c r="O156">
        <v>1.0000000000000001E+50</v>
      </c>
      <c r="P156">
        <v>1.0000000000000001E+50</v>
      </c>
      <c r="Q156">
        <v>1.0000000000000001E+50</v>
      </c>
      <c r="R156">
        <v>1.0000000000000001E+50</v>
      </c>
      <c r="S156">
        <v>1.0000000000000001E+50</v>
      </c>
      <c r="T156">
        <v>1.0000000000000001E+50</v>
      </c>
      <c r="U156">
        <v>1.0000000000000001E+50</v>
      </c>
      <c r="V156">
        <v>8.1030666325689005E-2</v>
      </c>
      <c r="W156">
        <v>1.0000000000000001E+50</v>
      </c>
      <c r="X156">
        <v>1.0000000000000001E+50</v>
      </c>
      <c r="Y156">
        <v>1.0000000000000001E+50</v>
      </c>
      <c r="Z156">
        <v>1.0000000000000001E+50</v>
      </c>
      <c r="AA156">
        <v>1.0000000000000001E+50</v>
      </c>
      <c r="AB156">
        <v>239.43252852470764</v>
      </c>
      <c r="AC156">
        <v>5.0000098936624064E-4</v>
      </c>
      <c r="AD156">
        <v>8.902153544737214E-4</v>
      </c>
      <c r="AE156">
        <v>1.3902163432852968E-3</v>
      </c>
      <c r="AF156">
        <v>2.4901383669370183E-3</v>
      </c>
      <c r="AG156">
        <v>3.4285714285714287E-2</v>
      </c>
    </row>
    <row r="157" spans="1:33">
      <c r="A157">
        <v>10765.163034201771</v>
      </c>
      <c r="B157">
        <v>1.2072627726802088E-3</v>
      </c>
      <c r="C157">
        <v>1.0000000000000001E+50</v>
      </c>
      <c r="D157">
        <v>134.40628992570953</v>
      </c>
      <c r="E157">
        <v>1.0000000000000001E+50</v>
      </c>
      <c r="F157">
        <v>1.0000000000000001E+50</v>
      </c>
      <c r="G157">
        <v>1.0000000000000001E+50</v>
      </c>
      <c r="H157">
        <v>157.2839332187753</v>
      </c>
      <c r="I157">
        <v>147.8468537514396</v>
      </c>
      <c r="J157">
        <v>67.203070752043459</v>
      </c>
      <c r="K157">
        <v>31.456713988663928</v>
      </c>
      <c r="L157">
        <v>1.0000000000000001E+50</v>
      </c>
      <c r="M157">
        <v>6.7202338734352711</v>
      </c>
      <c r="N157">
        <v>1.0000000000000001E+50</v>
      </c>
      <c r="O157">
        <v>1.0000000000000001E+50</v>
      </c>
      <c r="P157">
        <v>1.0000000000000001E+50</v>
      </c>
      <c r="Q157">
        <v>1.0000000000000001E+50</v>
      </c>
      <c r="R157">
        <v>1.0000000000000001E+50</v>
      </c>
      <c r="S157">
        <v>1.0000000000000001E+50</v>
      </c>
      <c r="T157">
        <v>1.0000000000000001E+50</v>
      </c>
      <c r="U157">
        <v>1.0000000000000001E+50</v>
      </c>
      <c r="V157">
        <v>7.9656741861000829E-2</v>
      </c>
      <c r="W157">
        <v>1.0000000000000001E+50</v>
      </c>
      <c r="X157">
        <v>1.0000000000000001E+50</v>
      </c>
      <c r="Y157">
        <v>1.0000000000000001E+50</v>
      </c>
      <c r="Z157">
        <v>1.0000000000000001E+50</v>
      </c>
      <c r="AA157">
        <v>1.0000000000000001E+50</v>
      </c>
      <c r="AB157">
        <v>234.73777306374166</v>
      </c>
      <c r="AC157">
        <v>5.0000102933659557E-4</v>
      </c>
      <c r="AD157">
        <v>8.9021542148897488E-4</v>
      </c>
      <c r="AE157">
        <v>1.390216450248497E-3</v>
      </c>
      <c r="AF157">
        <v>2.494111050338579E-3</v>
      </c>
      <c r="AG157">
        <v>3.4285714285714287E-2</v>
      </c>
    </row>
    <row r="158" spans="1:33">
      <c r="A158">
        <v>10980.466294885806</v>
      </c>
      <c r="B158">
        <v>1.214893300562813E-3</v>
      </c>
      <c r="C158">
        <v>1.0000000000000001E+50</v>
      </c>
      <c r="D158">
        <v>131.77087185773362</v>
      </c>
      <c r="E158">
        <v>1.0000000000000001E+50</v>
      </c>
      <c r="F158">
        <v>1.0000000000000001E+50</v>
      </c>
      <c r="G158">
        <v>1.0000000000000001E+50</v>
      </c>
      <c r="H158">
        <v>154.19993289044962</v>
      </c>
      <c r="I158">
        <v>144.94789257332931</v>
      </c>
      <c r="J158">
        <v>65.885360233839421</v>
      </c>
      <c r="K158">
        <v>30.839912469897399</v>
      </c>
      <c r="L158">
        <v>1.0000000000000001E+50</v>
      </c>
      <c r="M158">
        <v>6.58846135758517</v>
      </c>
      <c r="N158">
        <v>1.0000000000000001E+50</v>
      </c>
      <c r="O158">
        <v>1.0000000000000001E+50</v>
      </c>
      <c r="P158">
        <v>1.0000000000000001E+50</v>
      </c>
      <c r="Q158">
        <v>1.0000000000000001E+50</v>
      </c>
      <c r="R158">
        <v>1.0000000000000001E+50</v>
      </c>
      <c r="S158">
        <v>1.0000000000000001E+50</v>
      </c>
      <c r="T158">
        <v>1.0000000000000001E+50</v>
      </c>
      <c r="U158">
        <v>1.0000000000000001E+50</v>
      </c>
      <c r="V158">
        <v>7.8313453991080542E-2</v>
      </c>
      <c r="W158">
        <v>1.0000000000000001E+50</v>
      </c>
      <c r="X158">
        <v>1.0000000000000001E+50</v>
      </c>
      <c r="Y158">
        <v>1.0000000000000001E+50</v>
      </c>
      <c r="Z158">
        <v>1.0000000000000001E+50</v>
      </c>
      <c r="AA158">
        <v>1.0000000000000001E+50</v>
      </c>
      <c r="AB158">
        <v>230.13507163142808</v>
      </c>
      <c r="AC158">
        <v>5.0000107092174962E-4</v>
      </c>
      <c r="AD158">
        <v>8.9021549121163926E-4</v>
      </c>
      <c r="AE158">
        <v>1.3902165615330016E-3</v>
      </c>
      <c r="AF158">
        <v>2.4982389130113088E-3</v>
      </c>
      <c r="AG158">
        <v>3.4285714285714287E-2</v>
      </c>
    </row>
    <row r="159" spans="1:33">
      <c r="A159">
        <v>11200.075620783522</v>
      </c>
      <c r="B159">
        <v>1.2227815615698508E-3</v>
      </c>
      <c r="C159">
        <v>1.0000000000000001E+50</v>
      </c>
      <c r="D159">
        <v>129.18712864146656</v>
      </c>
      <c r="E159">
        <v>1.0000000000000001E+50</v>
      </c>
      <c r="F159">
        <v>1.0000000000000001E+50</v>
      </c>
      <c r="G159">
        <v>1.0000000000000001E+50</v>
      </c>
      <c r="H159">
        <v>151.17640312404168</v>
      </c>
      <c r="I159">
        <v>142.1057737060321</v>
      </c>
      <c r="J159">
        <v>64.593487111805516</v>
      </c>
      <c r="K159">
        <v>30.235205034452434</v>
      </c>
      <c r="L159">
        <v>1.0000000000000001E+50</v>
      </c>
      <c r="M159">
        <v>6.4592725520718375</v>
      </c>
      <c r="N159">
        <v>1.0000000000000001E+50</v>
      </c>
      <c r="O159">
        <v>1.0000000000000001E+50</v>
      </c>
      <c r="P159">
        <v>1.0000000000000001E+50</v>
      </c>
      <c r="Q159">
        <v>1.0000000000000001E+50</v>
      </c>
      <c r="R159">
        <v>1.0000000000000001E+50</v>
      </c>
      <c r="S159">
        <v>1.0000000000000001E+50</v>
      </c>
      <c r="T159">
        <v>1.0000000000000001E+50</v>
      </c>
      <c r="U159">
        <v>1.0000000000000001E+50</v>
      </c>
      <c r="V159">
        <v>7.7000244460530623E-2</v>
      </c>
      <c r="W159">
        <v>1.0000000000000001E+50</v>
      </c>
      <c r="X159">
        <v>1.0000000000000001E+50</v>
      </c>
      <c r="Y159">
        <v>1.0000000000000001E+50</v>
      </c>
      <c r="Z159">
        <v>1.0000000000000001E+50</v>
      </c>
      <c r="AA159">
        <v>1.0000000000000001E+50</v>
      </c>
      <c r="AB159">
        <v>225.62261924681312</v>
      </c>
      <c r="AC159">
        <v>5.0000111418693999E-4</v>
      </c>
      <c r="AD159">
        <v>8.9021556375109342E-4</v>
      </c>
      <c r="AE159">
        <v>1.3902166773133908E-3</v>
      </c>
      <c r="AF159">
        <v>2.5025277877757093E-3</v>
      </c>
      <c r="AG159">
        <v>3.4285714285714287E-2</v>
      </c>
    </row>
    <row r="160" spans="1:33">
      <c r="A160">
        <v>11424.077133199193</v>
      </c>
      <c r="B160">
        <v>1.2309348541278443E-3</v>
      </c>
      <c r="C160">
        <v>1.0000000000000001E+50</v>
      </c>
      <c r="D160">
        <v>126.65404704427463</v>
      </c>
      <c r="E160">
        <v>1.0000000000000001E+50</v>
      </c>
      <c r="F160">
        <v>1.0000000000000001E+50</v>
      </c>
      <c r="G160">
        <v>1.0000000000000001E+50</v>
      </c>
      <c r="H160">
        <v>148.21215822160406</v>
      </c>
      <c r="I160">
        <v>139.31938259312943</v>
      </c>
      <c r="J160">
        <v>63.326944769031165</v>
      </c>
      <c r="K160">
        <v>29.642354542158294</v>
      </c>
      <c r="L160">
        <v>1.0000000000000001E+50</v>
      </c>
      <c r="M160">
        <v>6.3326167946186303</v>
      </c>
      <c r="N160">
        <v>1.0000000000000001E+50</v>
      </c>
      <c r="O160">
        <v>1.0000000000000001E+50</v>
      </c>
      <c r="P160">
        <v>1.0000000000000001E+50</v>
      </c>
      <c r="Q160">
        <v>1.0000000000000001E+50</v>
      </c>
      <c r="R160">
        <v>1.0000000000000001E+50</v>
      </c>
      <c r="S160">
        <v>1.0000000000000001E+50</v>
      </c>
      <c r="T160">
        <v>1.0000000000000001E+50</v>
      </c>
      <c r="U160">
        <v>1.0000000000000001E+50</v>
      </c>
      <c r="V160">
        <v>7.5716565354549153E-2</v>
      </c>
      <c r="W160">
        <v>1.0000000000000001E+50</v>
      </c>
      <c r="X160">
        <v>1.0000000000000001E+50</v>
      </c>
      <c r="Y160">
        <v>1.0000000000000001E+50</v>
      </c>
      <c r="Z160">
        <v>1.0000000000000001E+50</v>
      </c>
      <c r="AA160">
        <v>1.0000000000000001E+50</v>
      </c>
      <c r="AB160">
        <v>221.19864632072628</v>
      </c>
      <c r="AC160">
        <v>5.0000115920004022E-4</v>
      </c>
      <c r="AD160">
        <v>8.9021563922113531E-4</v>
      </c>
      <c r="AE160">
        <v>1.3902167977712975E-3</v>
      </c>
      <c r="AF160">
        <v>2.5069837079484294E-3</v>
      </c>
      <c r="AG160">
        <v>3.4285714285714287E-2</v>
      </c>
    </row>
    <row r="161" spans="1:33">
      <c r="A161">
        <v>11652.558675863176</v>
      </c>
      <c r="B161">
        <v>1.239360609329282E-3</v>
      </c>
      <c r="C161">
        <v>1.0000000000000001E+50</v>
      </c>
      <c r="D161">
        <v>124.17063370082555</v>
      </c>
      <c r="E161">
        <v>1.0000000000000001E+50</v>
      </c>
      <c r="F161">
        <v>1.0000000000000001E+50</v>
      </c>
      <c r="G161">
        <v>1.0000000000000001E+50</v>
      </c>
      <c r="H161">
        <v>145.30603573415522</v>
      </c>
      <c r="I161">
        <v>136.58762653222405</v>
      </c>
      <c r="J161">
        <v>62.085236522244671</v>
      </c>
      <c r="K161">
        <v>29.061128502625799</v>
      </c>
      <c r="L161">
        <v>1.0000000000000001E+50</v>
      </c>
      <c r="M161">
        <v>6.2084444163010852</v>
      </c>
      <c r="N161">
        <v>1.0000000000000001E+50</v>
      </c>
      <c r="O161">
        <v>1.0000000000000001E+50</v>
      </c>
      <c r="P161">
        <v>1.0000000000000001E+50</v>
      </c>
      <c r="Q161">
        <v>1.0000000000000001E+50</v>
      </c>
      <c r="R161">
        <v>1.0000000000000001E+50</v>
      </c>
      <c r="S161">
        <v>1.0000000000000001E+50</v>
      </c>
      <c r="T161">
        <v>1.0000000000000001E+50</v>
      </c>
      <c r="U161">
        <v>1.0000000000000001E+50</v>
      </c>
      <c r="V161">
        <v>7.4461878833667977E-2</v>
      </c>
      <c r="W161">
        <v>1.0000000000000001E+50</v>
      </c>
      <c r="X161">
        <v>1.0000000000000001E+50</v>
      </c>
      <c r="Y161">
        <v>1.0000000000000001E+50</v>
      </c>
      <c r="Z161">
        <v>1.0000000000000001E+50</v>
      </c>
      <c r="AA161">
        <v>1.0000000000000001E+50</v>
      </c>
      <c r="AB161">
        <v>216.86141796182415</v>
      </c>
      <c r="AC161">
        <v>5.0000120603166539E-4</v>
      </c>
      <c r="AD161">
        <v>8.9021571774016003E-4</v>
      </c>
      <c r="AE161">
        <v>1.3902169230956924E-3</v>
      </c>
      <c r="AF161">
        <v>2.5116129127234696E-3</v>
      </c>
      <c r="AG161">
        <v>3.4285714285714287E-2</v>
      </c>
    </row>
    <row r="162" spans="1:33">
      <c r="A162">
        <v>11885.60984938044</v>
      </c>
      <c r="B162">
        <v>1.2480663903187657E-3</v>
      </c>
      <c r="C162">
        <v>1.0000000000000001E+50</v>
      </c>
      <c r="D162">
        <v>121.73591472353361</v>
      </c>
      <c r="E162">
        <v>1.0000000000000001E+50</v>
      </c>
      <c r="F162">
        <v>1.0000000000000001E+50</v>
      </c>
      <c r="G162">
        <v>1.0000000000000001E+50</v>
      </c>
      <c r="H162">
        <v>142.4568960058179</v>
      </c>
      <c r="I162">
        <v>133.90943424642936</v>
      </c>
      <c r="J162">
        <v>60.867875427035557</v>
      </c>
      <c r="K162">
        <v>28.491298984074785</v>
      </c>
      <c r="L162">
        <v>1.0000000000000001E+50</v>
      </c>
      <c r="M162">
        <v>6.0867067220689144</v>
      </c>
      <c r="N162">
        <v>1.0000000000000001E+50</v>
      </c>
      <c r="O162">
        <v>1.0000000000000001E+50</v>
      </c>
      <c r="P162">
        <v>1.0000000000000001E+50</v>
      </c>
      <c r="Q162">
        <v>1.0000000000000001E+50</v>
      </c>
      <c r="R162">
        <v>1.0000000000000001E+50</v>
      </c>
      <c r="S162">
        <v>1.0000000000000001E+50</v>
      </c>
      <c r="T162">
        <v>1.0000000000000001E+50</v>
      </c>
      <c r="U162">
        <v>1.0000000000000001E+50</v>
      </c>
      <c r="V162">
        <v>7.3235656872141577E-2</v>
      </c>
      <c r="W162">
        <v>1.0000000000000001E+50</v>
      </c>
      <c r="X162">
        <v>1.0000000000000001E+50</v>
      </c>
      <c r="Y162">
        <v>1.0000000000000001E+50</v>
      </c>
      <c r="Z162">
        <v>1.0000000000000001E+50</v>
      </c>
      <c r="AA162">
        <v>1.0000000000000001E+50</v>
      </c>
      <c r="AB162">
        <v>212.60923329624026</v>
      </c>
      <c r="AC162">
        <v>5.0000125475528352E-4</v>
      </c>
      <c r="AD162">
        <v>8.9021579943134607E-4</v>
      </c>
      <c r="AE162">
        <v>1.390217053483181E-3</v>
      </c>
      <c r="AF162">
        <v>2.5164218525774019E-3</v>
      </c>
      <c r="AG162">
        <v>3.4285714285714287E-2</v>
      </c>
    </row>
    <row r="163" spans="1:33">
      <c r="A163">
        <v>12123.32204636805</v>
      </c>
      <c r="B163">
        <v>1.257059891618098E-3</v>
      </c>
      <c r="C163">
        <v>1.0000000000000001E+50</v>
      </c>
      <c r="D163">
        <v>119.34893532064309</v>
      </c>
      <c r="E163">
        <v>1.0000000000000001E+50</v>
      </c>
      <c r="F163">
        <v>1.0000000000000001E+50</v>
      </c>
      <c r="G163">
        <v>1.0000000000000001E+50</v>
      </c>
      <c r="H163">
        <v>139.66362172689458</v>
      </c>
      <c r="I163">
        <v>131.28375546426071</v>
      </c>
      <c r="J163">
        <v>59.674384086895884</v>
      </c>
      <c r="K163">
        <v>27.932642523948932</v>
      </c>
      <c r="L163">
        <v>1.0000000000000001E+50</v>
      </c>
      <c r="M163">
        <v>5.9673559716499058</v>
      </c>
      <c r="N163">
        <v>1.0000000000000001E+50</v>
      </c>
      <c r="O163">
        <v>1.0000000000000001E+50</v>
      </c>
      <c r="P163">
        <v>1.0000000000000001E+50</v>
      </c>
      <c r="Q163">
        <v>1.0000000000000001E+50</v>
      </c>
      <c r="R163">
        <v>1.0000000000000001E+50</v>
      </c>
      <c r="S163">
        <v>1.0000000000000001E+50</v>
      </c>
      <c r="T163">
        <v>1.0000000000000001E+50</v>
      </c>
      <c r="U163">
        <v>1.0000000000000001E+50</v>
      </c>
      <c r="V163">
        <v>7.2037381000019801E-2</v>
      </c>
      <c r="W163">
        <v>1.0000000000000001E+50</v>
      </c>
      <c r="X163">
        <v>1.0000000000000001E+50</v>
      </c>
      <c r="Y163">
        <v>1.0000000000000001E+50</v>
      </c>
      <c r="Z163">
        <v>1.0000000000000001E+50</v>
      </c>
      <c r="AA163">
        <v>1.0000000000000001E+50</v>
      </c>
      <c r="AB163">
        <v>208.44042480057652</v>
      </c>
      <c r="AC163">
        <v>5.0000130544733076E-4</v>
      </c>
      <c r="AD163">
        <v>8.9021588442284797E-4</v>
      </c>
      <c r="AE163">
        <v>1.3902171891383111E-3</v>
      </c>
      <c r="AF163">
        <v>2.521417194688172E-3</v>
      </c>
      <c r="AG163">
        <v>3.4285714285714287E-2</v>
      </c>
    </row>
    <row r="164" spans="1:33">
      <c r="A164">
        <v>12365.788487295411</v>
      </c>
      <c r="B164">
        <v>1.2663489384004498E-3</v>
      </c>
      <c r="C164">
        <v>1.0000000000000001E+50</v>
      </c>
      <c r="D164">
        <v>117.00875942179988</v>
      </c>
      <c r="E164">
        <v>1.0000000000000001E+50</v>
      </c>
      <c r="F164">
        <v>1.0000000000000001E+50</v>
      </c>
      <c r="G164">
        <v>1.0000000000000001E+50</v>
      </c>
      <c r="H164">
        <v>136.92511749570727</v>
      </c>
      <c r="I164">
        <v>128.70956050776434</v>
      </c>
      <c r="J164">
        <v>58.504294466005973</v>
      </c>
      <c r="K164">
        <v>27.384940041283507</v>
      </c>
      <c r="L164">
        <v>1.0000000000000001E+50</v>
      </c>
      <c r="M164">
        <v>5.8503453608282419</v>
      </c>
      <c r="N164">
        <v>1.0000000000000001E+50</v>
      </c>
      <c r="O164">
        <v>1.0000000000000001E+50</v>
      </c>
      <c r="P164">
        <v>1.0000000000000001E+50</v>
      </c>
      <c r="Q164">
        <v>1.0000000000000001E+50</v>
      </c>
      <c r="R164">
        <v>1.0000000000000001E+50</v>
      </c>
      <c r="S164">
        <v>1.0000000000000001E+50</v>
      </c>
      <c r="T164">
        <v>1.0000000000000001E+50</v>
      </c>
      <c r="U164">
        <v>1.0000000000000001E+50</v>
      </c>
      <c r="V164">
        <v>7.0866542048951542E-2</v>
      </c>
      <c r="W164">
        <v>1.0000000000000001E+50</v>
      </c>
      <c r="X164">
        <v>1.0000000000000001E+50</v>
      </c>
      <c r="Y164">
        <v>1.0000000000000001E+50</v>
      </c>
      <c r="Z164">
        <v>1.0000000000000001E+50</v>
      </c>
      <c r="AA164">
        <v>1.0000000000000001E+50</v>
      </c>
      <c r="AB164">
        <v>204.35335764797176</v>
      </c>
      <c r="AC164">
        <v>5.0000135818733138E-4</v>
      </c>
      <c r="AD164">
        <v>8.902159728479981E-4</v>
      </c>
      <c r="AE164">
        <v>1.3902173302738944E-3</v>
      </c>
      <c r="AF164">
        <v>2.526605828356268E-3</v>
      </c>
      <c r="AG164">
        <v>3.4285714285714287E-2</v>
      </c>
    </row>
    <row r="165" spans="1:33">
      <c r="A165">
        <v>12613.104257041319</v>
      </c>
      <c r="B165">
        <v>1.2759414857245526E-3</v>
      </c>
      <c r="C165">
        <v>1.0000000000000001E+50</v>
      </c>
      <c r="D165">
        <v>114.71446931096524</v>
      </c>
      <c r="E165">
        <v>1.0000000000000001E+50</v>
      </c>
      <c r="F165">
        <v>1.0000000000000001E+50</v>
      </c>
      <c r="G165">
        <v>1.0000000000000001E+50</v>
      </c>
      <c r="H165">
        <v>134.24030938902811</v>
      </c>
      <c r="I165">
        <v>126.18583988872197</v>
      </c>
      <c r="J165">
        <v>57.357147705690991</v>
      </c>
      <c r="K165">
        <v>26.84797675079118</v>
      </c>
      <c r="L165">
        <v>1.0000000000000001E+50</v>
      </c>
      <c r="M165">
        <v>5.7356290030899117</v>
      </c>
      <c r="N165">
        <v>1.0000000000000001E+50</v>
      </c>
      <c r="O165">
        <v>1.0000000000000001E+50</v>
      </c>
      <c r="P165">
        <v>1.0000000000000001E+50</v>
      </c>
      <c r="Q165">
        <v>1.0000000000000001E+50</v>
      </c>
      <c r="R165">
        <v>1.0000000000000001E+50</v>
      </c>
      <c r="S165">
        <v>1.0000000000000001E+50</v>
      </c>
      <c r="T165">
        <v>1.0000000000000001E+50</v>
      </c>
      <c r="U165">
        <v>1.0000000000000001E+50</v>
      </c>
      <c r="V165">
        <v>6.972263990177828E-2</v>
      </c>
      <c r="W165">
        <v>1.0000000000000001E+50</v>
      </c>
      <c r="X165">
        <v>1.0000000000000001E+50</v>
      </c>
      <c r="Y165">
        <v>1.0000000000000001E+50</v>
      </c>
      <c r="Z165">
        <v>1.0000000000000001E+50</v>
      </c>
      <c r="AA165">
        <v>1.0000000000000001E+50</v>
      </c>
      <c r="AB165">
        <v>200.34642906699378</v>
      </c>
      <c r="AC165">
        <v>5.0000141305802195E-4</v>
      </c>
      <c r="AD165">
        <v>8.9021606484551491E-4</v>
      </c>
      <c r="AE165">
        <v>1.3902174771113403E-3</v>
      </c>
      <c r="AF165">
        <v>2.5319948704162426E-3</v>
      </c>
      <c r="AG165">
        <v>3.4285714285714287E-2</v>
      </c>
    </row>
    <row r="166" spans="1:33">
      <c r="A166">
        <v>12865.366342182146</v>
      </c>
      <c r="B166">
        <v>1.2858456177405962E-3</v>
      </c>
      <c r="C166">
        <v>1.0000000000000001E+50</v>
      </c>
      <c r="D166">
        <v>112.46516526652704</v>
      </c>
      <c r="E166">
        <v>1.0000000000000001E+50</v>
      </c>
      <c r="F166">
        <v>1.0000000000000001E+50</v>
      </c>
      <c r="G166">
        <v>1.0000000000000001E+50</v>
      </c>
      <c r="H166">
        <v>131.60814454093287</v>
      </c>
      <c r="I166">
        <v>123.71160391277326</v>
      </c>
      <c r="J166">
        <v>56.232493944476303</v>
      </c>
      <c r="K166">
        <v>26.321542078632557</v>
      </c>
      <c r="L166">
        <v>1.0000000000000001E+50</v>
      </c>
      <c r="M166">
        <v>5.6231619116280012</v>
      </c>
      <c r="N166">
        <v>1.0000000000000001E+50</v>
      </c>
      <c r="O166">
        <v>1.0000000000000001E+50</v>
      </c>
      <c r="P166">
        <v>1.0000000000000001E+50</v>
      </c>
      <c r="Q166">
        <v>1.0000000000000001E+50</v>
      </c>
      <c r="R166">
        <v>1.0000000000000001E+50</v>
      </c>
      <c r="S166">
        <v>1.0000000000000001E+50</v>
      </c>
      <c r="T166">
        <v>1.0000000000000001E+50</v>
      </c>
      <c r="U166">
        <v>1.0000000000000001E+50</v>
      </c>
      <c r="V166">
        <v>6.8605183245990839E-2</v>
      </c>
      <c r="W166">
        <v>1.0000000000000001E+50</v>
      </c>
      <c r="X166">
        <v>1.0000000000000001E+50</v>
      </c>
      <c r="Y166">
        <v>1.0000000000000001E+50</v>
      </c>
      <c r="Z166">
        <v>1.0000000000000001E+50</v>
      </c>
      <c r="AA166">
        <v>1.0000000000000001E+50</v>
      </c>
      <c r="AB166">
        <v>196.41806771310078</v>
      </c>
      <c r="AC166">
        <v>5.0000147014548214E-4</v>
      </c>
      <c r="AD166">
        <v>8.9021616055972121E-4</v>
      </c>
      <c r="AE166">
        <v>1.3902176298810024E-3</v>
      </c>
      <c r="AF166">
        <v>2.5375916706258175E-3</v>
      </c>
      <c r="AG166">
        <v>3.4285714285714287E-2</v>
      </c>
    </row>
    <row r="167" spans="1:33">
      <c r="A167">
        <v>13122.673669025789</v>
      </c>
      <c r="B167">
        <v>1.2960695468802084E-3</v>
      </c>
      <c r="C167">
        <v>1.0000000000000001E+50</v>
      </c>
      <c r="D167">
        <v>110.25996520846785</v>
      </c>
      <c r="E167">
        <v>1.0000000000000001E+50</v>
      </c>
      <c r="F167">
        <v>1.0000000000000001E+50</v>
      </c>
      <c r="G167">
        <v>1.0000000000000001E+50</v>
      </c>
      <c r="H167">
        <v>129.02759072991253</v>
      </c>
      <c r="I167">
        <v>121.28588229130013</v>
      </c>
      <c r="J167">
        <v>55.129892141671235</v>
      </c>
      <c r="K167">
        <v>25.805429579838155</v>
      </c>
      <c r="L167">
        <v>1.0000000000000001E+50</v>
      </c>
      <c r="M167">
        <v>5.5128999817008069</v>
      </c>
      <c r="N167">
        <v>1.0000000000000001E+50</v>
      </c>
      <c r="O167">
        <v>1.0000000000000001E+50</v>
      </c>
      <c r="P167">
        <v>1.0000000000000001E+50</v>
      </c>
      <c r="Q167">
        <v>1.0000000000000001E+50</v>
      </c>
      <c r="R167">
        <v>1.0000000000000001E+50</v>
      </c>
      <c r="S167">
        <v>1.0000000000000001E+50</v>
      </c>
      <c r="T167">
        <v>1.0000000000000001E+50</v>
      </c>
      <c r="U167">
        <v>1.0000000000000001E+50</v>
      </c>
      <c r="V167">
        <v>6.7513689331134455E-2</v>
      </c>
      <c r="W167">
        <v>1.0000000000000001E+50</v>
      </c>
      <c r="X167">
        <v>1.0000000000000001E+50</v>
      </c>
      <c r="Y167">
        <v>1.0000000000000001E+50</v>
      </c>
      <c r="Z167">
        <v>1.0000000000000001E+50</v>
      </c>
      <c r="AA167">
        <v>1.0000000000000001E+50</v>
      </c>
      <c r="AB167">
        <v>192.56673305242865</v>
      </c>
      <c r="AC167">
        <v>5.000015295392688E-4</v>
      </c>
      <c r="AD167">
        <v>8.9021626014077057E-4</v>
      </c>
      <c r="AE167">
        <v>1.3902177888225409E-3</v>
      </c>
      <c r="AF167">
        <v>2.5434038170189886E-3</v>
      </c>
      <c r="AG167">
        <v>3.4285714285714287E-2</v>
      </c>
    </row>
    <row r="168" spans="1:33">
      <c r="A168">
        <v>13385.127142406305</v>
      </c>
      <c r="B168">
        <v>1.3066216130435083E-3</v>
      </c>
      <c r="C168">
        <v>1.0000000000000001E+50</v>
      </c>
      <c r="D168">
        <v>108.09800435245124</v>
      </c>
      <c r="E168">
        <v>1.0000000000000001E+50</v>
      </c>
      <c r="F168">
        <v>1.0000000000000001E+50</v>
      </c>
      <c r="G168">
        <v>1.0000000000000001E+50</v>
      </c>
      <c r="H168">
        <v>126.49763597408042</v>
      </c>
      <c r="I168">
        <v>118.90772376092167</v>
      </c>
      <c r="J168">
        <v>54.048909904411936</v>
      </c>
      <c r="K168">
        <v>25.299436857349637</v>
      </c>
      <c r="L168">
        <v>1.0000000000000001E+50</v>
      </c>
      <c r="M168">
        <v>5.4047999733358472</v>
      </c>
      <c r="N168">
        <v>1.0000000000000001E+50</v>
      </c>
      <c r="O168">
        <v>1.0000000000000001E+50</v>
      </c>
      <c r="P168">
        <v>1.0000000000000001E+50</v>
      </c>
      <c r="Q168">
        <v>1.0000000000000001E+50</v>
      </c>
      <c r="R168">
        <v>1.0000000000000001E+50</v>
      </c>
      <c r="S168">
        <v>1.0000000000000001E+50</v>
      </c>
      <c r="T168">
        <v>1.0000000000000001E+50</v>
      </c>
      <c r="U168">
        <v>1.0000000000000001E+50</v>
      </c>
      <c r="V168">
        <v>6.6447683730260998E-2</v>
      </c>
      <c r="W168">
        <v>1.0000000000000001E+50</v>
      </c>
      <c r="X168">
        <v>1.0000000000000001E+50</v>
      </c>
      <c r="Y168">
        <v>1.0000000000000001E+50</v>
      </c>
      <c r="Z168">
        <v>1.0000000000000001E+50</v>
      </c>
      <c r="AA168">
        <v>1.0000000000000001E+50</v>
      </c>
      <c r="AB168">
        <v>188.79091475765946</v>
      </c>
      <c r="AC168">
        <v>5.0000159133255695E-4</v>
      </c>
      <c r="AD168">
        <v>8.9021636374488251E-4</v>
      </c>
      <c r="AE168">
        <v>1.3902179541852983E-3</v>
      </c>
      <c r="AF168">
        <v>2.5494391412088377E-3</v>
      </c>
      <c r="AG168">
        <v>3.4285714285714287E-2</v>
      </c>
    </row>
    <row r="169" spans="1:33">
      <c r="A169">
        <v>13652.829685254432</v>
      </c>
      <c r="B169">
        <v>1.3175102827967548E-3</v>
      </c>
      <c r="C169">
        <v>1.0000000000000001E+50</v>
      </c>
      <c r="D169">
        <v>105.97843487069045</v>
      </c>
      <c r="E169">
        <v>1.0000000000000001E+50</v>
      </c>
      <c r="F169">
        <v>1.0000000000000001E+50</v>
      </c>
      <c r="G169">
        <v>1.0000000000000001E+50</v>
      </c>
      <c r="H169">
        <v>124.01728813431652</v>
      </c>
      <c r="I169">
        <v>116.57619571044945</v>
      </c>
      <c r="J169">
        <v>52.989123318095587</v>
      </c>
      <c r="K169">
        <v>24.803365482648381</v>
      </c>
      <c r="L169">
        <v>1.0000000000000001E+50</v>
      </c>
      <c r="M169">
        <v>5.2988194943730313</v>
      </c>
      <c r="N169">
        <v>1.0000000000000001E+50</v>
      </c>
      <c r="O169">
        <v>1.0000000000000001E+50</v>
      </c>
      <c r="P169">
        <v>1.0000000000000001E+50</v>
      </c>
      <c r="Q169">
        <v>1.0000000000000001E+50</v>
      </c>
      <c r="R169">
        <v>1.0000000000000001E+50</v>
      </c>
      <c r="S169">
        <v>1.0000000000000001E+50</v>
      </c>
      <c r="T169">
        <v>1.0000000000000001E+50</v>
      </c>
      <c r="U169">
        <v>1.0000000000000001E+50</v>
      </c>
      <c r="V169">
        <v>6.5406700105539381E-2</v>
      </c>
      <c r="W169">
        <v>1.0000000000000001E+50</v>
      </c>
      <c r="X169">
        <v>1.0000000000000001E+50</v>
      </c>
      <c r="Y169">
        <v>1.0000000000000001E+50</v>
      </c>
      <c r="Z169">
        <v>1.0000000000000001E+50</v>
      </c>
      <c r="AA169">
        <v>1.0000000000000001E+50</v>
      </c>
      <c r="AB169">
        <v>185.08913211573639</v>
      </c>
      <c r="AC169">
        <v>5.0000165562228576E-4</v>
      </c>
      <c r="AD169">
        <v>8.9021647153458784E-4</v>
      </c>
      <c r="AE169">
        <v>1.3902181262286904E-3</v>
      </c>
      <c r="AF169">
        <v>2.5557057236250047E-3</v>
      </c>
      <c r="AG169">
        <v>3.4285714285714287E-2</v>
      </c>
    </row>
    <row r="170" spans="1:33">
      <c r="A170">
        <v>13925.88627895952</v>
      </c>
      <c r="B170">
        <v>1.3287441485945676E-3</v>
      </c>
      <c r="C170">
        <v>1.0000000000000001E+50</v>
      </c>
      <c r="D170">
        <v>103.90042555946721</v>
      </c>
      <c r="E170">
        <v>1.0000000000000001E+50</v>
      </c>
      <c r="F170">
        <v>1.0000000000000001E+50</v>
      </c>
      <c r="G170">
        <v>1.0000000000000001E+50</v>
      </c>
      <c r="H170">
        <v>121.58557452519359</v>
      </c>
      <c r="I170">
        <v>114.2903838151578</v>
      </c>
      <c r="J170">
        <v>51.950116780139275</v>
      </c>
      <c r="K170">
        <v>24.317020917940386</v>
      </c>
      <c r="L170">
        <v>1.0000000000000001E+50</v>
      </c>
      <c r="M170">
        <v>5.194916983840268</v>
      </c>
      <c r="N170">
        <v>1.0000000000000001E+50</v>
      </c>
      <c r="O170">
        <v>1.0000000000000001E+50</v>
      </c>
      <c r="P170">
        <v>1.0000000000000001E+50</v>
      </c>
      <c r="Q170">
        <v>1.0000000000000001E+50</v>
      </c>
      <c r="R170">
        <v>1.0000000000000001E+50</v>
      </c>
      <c r="S170">
        <v>1.0000000000000001E+50</v>
      </c>
      <c r="T170">
        <v>1.0000000000000001E+50</v>
      </c>
      <c r="U170">
        <v>1.0000000000000001E+50</v>
      </c>
      <c r="V170">
        <v>6.4390279978147016E-2</v>
      </c>
      <c r="W170">
        <v>1.0000000000000001E+50</v>
      </c>
      <c r="X170">
        <v>1.0000000000000001E+50</v>
      </c>
      <c r="Y170">
        <v>1.0000000000000001E+50</v>
      </c>
      <c r="Z170">
        <v>1.0000000000000001E+50</v>
      </c>
      <c r="AA170">
        <v>1.0000000000000001E+50</v>
      </c>
      <c r="AB170">
        <v>181.45993344719204</v>
      </c>
      <c r="AC170">
        <v>5.0000172250931087E-4</v>
      </c>
      <c r="AD170">
        <v>8.9021658367898328E-4</v>
      </c>
      <c r="AE170">
        <v>1.3902183052226127E-3</v>
      </c>
      <c r="AF170">
        <v>2.5622118986700945E-3</v>
      </c>
      <c r="AG170">
        <v>3.4285714285714287E-2</v>
      </c>
    </row>
    <row r="171" spans="1:33">
      <c r="A171">
        <v>14204.404004538712</v>
      </c>
      <c r="B171">
        <v>1.3403319280410522E-3</v>
      </c>
      <c r="C171">
        <v>1.0000000000000001E+50</v>
      </c>
      <c r="D171">
        <v>101.86316151316925</v>
      </c>
      <c r="E171">
        <v>1.0000000000000001E+50</v>
      </c>
      <c r="F171">
        <v>1.0000000000000001E+50</v>
      </c>
      <c r="G171">
        <v>1.0000000000000001E+50</v>
      </c>
      <c r="H171">
        <v>119.2015415335315</v>
      </c>
      <c r="I171">
        <v>112.04939167822505</v>
      </c>
      <c r="J171">
        <v>50.931482836998725</v>
      </c>
      <c r="K171">
        <v>23.840212439866949</v>
      </c>
      <c r="L171">
        <v>1.0000000000000001E+50</v>
      </c>
      <c r="M171">
        <v>5.0930516956550465</v>
      </c>
      <c r="N171">
        <v>1.0000000000000001E+50</v>
      </c>
      <c r="O171">
        <v>1.0000000000000001E+50</v>
      </c>
      <c r="P171">
        <v>1.0000000000000001E+50</v>
      </c>
      <c r="Q171">
        <v>1.0000000000000001E+50</v>
      </c>
      <c r="R171">
        <v>1.0000000000000001E+50</v>
      </c>
      <c r="S171">
        <v>1.0000000000000001E+50</v>
      </c>
      <c r="T171">
        <v>1.0000000000000001E+50</v>
      </c>
      <c r="U171">
        <v>1.0000000000000001E+50</v>
      </c>
      <c r="V171">
        <v>6.339797250257749E-2</v>
      </c>
      <c r="W171">
        <v>1.0000000000000001E+50</v>
      </c>
      <c r="X171">
        <v>1.0000000000000001E+50</v>
      </c>
      <c r="Y171">
        <v>1.0000000000000001E+50</v>
      </c>
      <c r="Z171">
        <v>1.0000000000000001E+50</v>
      </c>
      <c r="AA171">
        <v>1.0000000000000001E+50</v>
      </c>
      <c r="AB171">
        <v>177.90189553686218</v>
      </c>
      <c r="AC171">
        <v>5.0000179209856233E-4</v>
      </c>
      <c r="AD171">
        <v>8.9021670035399744E-4</v>
      </c>
      <c r="AE171">
        <v>1.3902184914478654E-3</v>
      </c>
      <c r="AF171">
        <v>2.5689662597786636E-3</v>
      </c>
      <c r="AG171">
        <v>3.4285714285714287E-2</v>
      </c>
    </row>
    <row r="172" spans="1:33">
      <c r="A172">
        <v>14488.492084629486</v>
      </c>
      <c r="B172">
        <v>1.3522824632044243E-3</v>
      </c>
      <c r="C172">
        <v>1.0000000000000001E+50</v>
      </c>
      <c r="D172">
        <v>99.865843804719589</v>
      </c>
      <c r="E172">
        <v>1.0000000000000001E+50</v>
      </c>
      <c r="F172">
        <v>1.0000000000000001E+50</v>
      </c>
      <c r="G172">
        <v>1.0000000000000001E+50</v>
      </c>
      <c r="H172">
        <v>116.86425424443156</v>
      </c>
      <c r="I172">
        <v>109.85234047920532</v>
      </c>
      <c r="J172">
        <v>49.932822024382524</v>
      </c>
      <c r="K172">
        <v>23.372753064711191</v>
      </c>
      <c r="L172">
        <v>1.0000000000000001E+50</v>
      </c>
      <c r="M172">
        <v>4.9931836826455882</v>
      </c>
      <c r="N172">
        <v>1.0000000000000001E+50</v>
      </c>
      <c r="O172">
        <v>1.0000000000000001E+50</v>
      </c>
      <c r="P172">
        <v>1.0000000000000001E+50</v>
      </c>
      <c r="Q172">
        <v>1.0000000000000001E+50</v>
      </c>
      <c r="R172">
        <v>1.0000000000000001E+50</v>
      </c>
      <c r="S172">
        <v>1.0000000000000001E+50</v>
      </c>
      <c r="T172">
        <v>1.0000000000000001E+50</v>
      </c>
      <c r="U172">
        <v>1.0000000000000001E+50</v>
      </c>
      <c r="V172">
        <v>6.2429334245509879E-2</v>
      </c>
      <c r="W172">
        <v>1.0000000000000001E+50</v>
      </c>
      <c r="X172">
        <v>1.0000000000000001E+50</v>
      </c>
      <c r="Y172">
        <v>1.0000000000000001E+50</v>
      </c>
      <c r="Z172">
        <v>1.0000000000000001E+50</v>
      </c>
      <c r="AA172">
        <v>1.0000000000000001E+50</v>
      </c>
      <c r="AB172">
        <v>174.41362307576256</v>
      </c>
      <c r="AC172">
        <v>5.0000186449920933E-4</v>
      </c>
      <c r="AD172">
        <v>8.9021682174266587E-4</v>
      </c>
      <c r="AE172">
        <v>1.3902186851965914E-3</v>
      </c>
      <c r="AF172">
        <v>2.5759776643618257E-3</v>
      </c>
      <c r="AG172">
        <v>3.4285714285714287E-2</v>
      </c>
    </row>
    <row r="173" spans="1:33">
      <c r="A173">
        <v>14778.261926322077</v>
      </c>
      <c r="B173">
        <v>1.3646047199998795E-3</v>
      </c>
      <c r="C173">
        <v>1.0000000000000001E+50</v>
      </c>
      <c r="D173">
        <v>97.907689172271773</v>
      </c>
      <c r="E173">
        <v>1.0000000000000001E+50</v>
      </c>
      <c r="F173">
        <v>1.0000000000000001E+50</v>
      </c>
      <c r="G173">
        <v>1.0000000000000001E+50</v>
      </c>
      <c r="H173">
        <v>114.57279607464316</v>
      </c>
      <c r="I173">
        <v>107.69836862939316</v>
      </c>
      <c r="J173">
        <v>48.95374271059945</v>
      </c>
      <c r="K173">
        <v>22.91445947507108</v>
      </c>
      <c r="L173">
        <v>1.0000000000000001E+50</v>
      </c>
      <c r="M173">
        <v>4.8952737808852858</v>
      </c>
      <c r="N173">
        <v>1.0000000000000001E+50</v>
      </c>
      <c r="O173">
        <v>1.0000000000000001E+50</v>
      </c>
      <c r="P173">
        <v>1.0000000000000001E+50</v>
      </c>
      <c r="Q173">
        <v>1.0000000000000001E+50</v>
      </c>
      <c r="R173">
        <v>1.0000000000000001E+50</v>
      </c>
      <c r="S173">
        <v>1.0000000000000001E+50</v>
      </c>
      <c r="T173">
        <v>1.0000000000000001E+50</v>
      </c>
      <c r="U173">
        <v>1.0000000000000001E+50</v>
      </c>
      <c r="V173">
        <v>6.1483928969395467E-2</v>
      </c>
      <c r="W173">
        <v>1.0000000000000001E+50</v>
      </c>
      <c r="X173">
        <v>1.0000000000000001E+50</v>
      </c>
      <c r="Y173">
        <v>1.0000000000000001E+50</v>
      </c>
      <c r="Z173">
        <v>1.0000000000000001E+50</v>
      </c>
      <c r="AA173">
        <v>1.0000000000000001E+50</v>
      </c>
      <c r="AB173">
        <v>170.99374811390834</v>
      </c>
      <c r="AC173">
        <v>5.0000193982483127E-4</v>
      </c>
      <c r="AD173">
        <v>8.9021694803541893E-4</v>
      </c>
      <c r="AE173">
        <v>1.3902188867727374E-3</v>
      </c>
      <c r="AF173">
        <v>2.5832552386200248E-3</v>
      </c>
      <c r="AG173">
        <v>3.4285714285714287E-2</v>
      </c>
    </row>
    <row r="174" spans="1:33">
      <c r="A174">
        <v>15073.827164848519</v>
      </c>
      <c r="B174">
        <v>1.3773077876555141E-3</v>
      </c>
      <c r="C174">
        <v>1.0000000000000001E+50</v>
      </c>
      <c r="D174">
        <v>95.987929712048384</v>
      </c>
      <c r="E174">
        <v>1.0000000000000001E+50</v>
      </c>
      <c r="F174">
        <v>1.0000000000000001E+50</v>
      </c>
      <c r="G174">
        <v>1.0000000000000001E+50</v>
      </c>
      <c r="H174">
        <v>112.32626841311935</v>
      </c>
      <c r="I174">
        <v>105.58663143394548</v>
      </c>
      <c r="J174">
        <v>47.99386094297742</v>
      </c>
      <c r="K174">
        <v>22.465151947970295</v>
      </c>
      <c r="L174">
        <v>1.0000000000000001E+50</v>
      </c>
      <c r="M174">
        <v>4.7992835943342964</v>
      </c>
      <c r="N174">
        <v>1.0000000000000001E+50</v>
      </c>
      <c r="O174">
        <v>1.0000000000000001E+50</v>
      </c>
      <c r="P174">
        <v>1.0000000000000001E+50</v>
      </c>
      <c r="Q174">
        <v>1.0000000000000001E+50</v>
      </c>
      <c r="R174">
        <v>1.0000000000000001E+50</v>
      </c>
      <c r="S174">
        <v>1.0000000000000001E+50</v>
      </c>
      <c r="T174">
        <v>1.0000000000000001E+50</v>
      </c>
      <c r="U174">
        <v>1.0000000000000001E+50</v>
      </c>
      <c r="V174">
        <v>6.056132742092675E-2</v>
      </c>
      <c r="W174">
        <v>1.0000000000000001E+50</v>
      </c>
      <c r="X174">
        <v>1.0000000000000001E+50</v>
      </c>
      <c r="Y174">
        <v>1.0000000000000001E+50</v>
      </c>
      <c r="Z174">
        <v>1.0000000000000001E+50</v>
      </c>
      <c r="AA174">
        <v>1.0000000000000001E+50</v>
      </c>
      <c r="AB174">
        <v>167.64092952386349</v>
      </c>
      <c r="AC174">
        <v>5.0000201819359619E-4</v>
      </c>
      <c r="AD174">
        <v>8.9021707943038025E-4</v>
      </c>
      <c r="AE174">
        <v>1.3902190964925286E-3</v>
      </c>
      <c r="AF174">
        <v>2.5908083822060767E-3</v>
      </c>
      <c r="AG174">
        <v>3.4285714285714287E-2</v>
      </c>
    </row>
    <row r="175" spans="1:33">
      <c r="A175">
        <v>15375.30370814549</v>
      </c>
      <c r="B175">
        <v>1.3904008782760324E-3</v>
      </c>
      <c r="C175">
        <v>1.0000000000000001E+50</v>
      </c>
      <c r="D175">
        <v>94.105812577202272</v>
      </c>
      <c r="E175">
        <v>1.0000000000000001E+50</v>
      </c>
      <c r="F175">
        <v>1.0000000000000001E+50</v>
      </c>
      <c r="G175">
        <v>1.0000000000000001E+50</v>
      </c>
      <c r="H175">
        <v>110.12379026862028</v>
      </c>
      <c r="I175">
        <v>103.51630076062877</v>
      </c>
      <c r="J175">
        <v>47.052800297293842</v>
      </c>
      <c r="K175">
        <v>22.02465428437862</v>
      </c>
      <c r="L175">
        <v>1.0000000000000001E+50</v>
      </c>
      <c r="M175">
        <v>4.7051754797822767</v>
      </c>
      <c r="N175">
        <v>1.0000000000000001E+50</v>
      </c>
      <c r="O175">
        <v>1.0000000000000001E+50</v>
      </c>
      <c r="P175">
        <v>1.0000000000000001E+50</v>
      </c>
      <c r="Q175">
        <v>1.0000000000000001E+50</v>
      </c>
      <c r="R175">
        <v>1.0000000000000001E+50</v>
      </c>
      <c r="S175">
        <v>1.0000000000000001E+50</v>
      </c>
      <c r="T175">
        <v>1.0000000000000001E+50</v>
      </c>
      <c r="U175">
        <v>1.0000000000000001E+50</v>
      </c>
      <c r="V175">
        <v>5.966110712456206E-2</v>
      </c>
      <c r="W175">
        <v>1.0000000000000001E+50</v>
      </c>
      <c r="X175">
        <v>1.0000000000000001E+50</v>
      </c>
      <c r="Y175">
        <v>1.0000000000000001E+50</v>
      </c>
      <c r="Z175">
        <v>1.0000000000000001E+50</v>
      </c>
      <c r="AA175">
        <v>1.0000000000000001E+50</v>
      </c>
      <c r="AB175">
        <v>164.35385247480838</v>
      </c>
      <c r="AC175">
        <v>5.0000209972844635E-4</v>
      </c>
      <c r="AD175">
        <v>8.9021721613367737E-4</v>
      </c>
      <c r="AE175">
        <v>1.3902193146849661E-3</v>
      </c>
      <c r="AF175">
        <v>2.5986467727202403E-3</v>
      </c>
      <c r="AG175">
        <v>3.4285714285714287E-2</v>
      </c>
    </row>
    <row r="176" spans="1:33">
      <c r="A176">
        <v>15682.809782308399</v>
      </c>
      <c r="B176">
        <v>1.4038933265188337E-3</v>
      </c>
      <c r="C176">
        <v>1.0000000000000001E+50</v>
      </c>
      <c r="D176">
        <v>92.260599682582523</v>
      </c>
      <c r="E176">
        <v>1.0000000000000001E+50</v>
      </c>
      <c r="F176">
        <v>1.0000000000000001E+50</v>
      </c>
      <c r="G176">
        <v>1.0000000000000001E+50</v>
      </c>
      <c r="H176">
        <v>107.96449792422656</v>
      </c>
      <c r="I176">
        <v>101.48656471506133</v>
      </c>
      <c r="J176">
        <v>46.130191730158259</v>
      </c>
      <c r="K176">
        <v>21.592793740114256</v>
      </c>
      <c r="L176">
        <v>1.0000000000000001E+50</v>
      </c>
      <c r="M176">
        <v>4.6129125320863391</v>
      </c>
      <c r="N176">
        <v>1.0000000000000001E+50</v>
      </c>
      <c r="O176">
        <v>1.0000000000000001E+50</v>
      </c>
      <c r="P176">
        <v>1.0000000000000001E+50</v>
      </c>
      <c r="Q176">
        <v>1.0000000000000001E+50</v>
      </c>
      <c r="R176">
        <v>1.0000000000000001E+50</v>
      </c>
      <c r="S176">
        <v>1.0000000000000001E+50</v>
      </c>
      <c r="T176">
        <v>1.0000000000000001E+50</v>
      </c>
      <c r="U176">
        <v>1.0000000000000001E+50</v>
      </c>
      <c r="V176">
        <v>5.8782852181284734E-2</v>
      </c>
      <c r="W176">
        <v>1.0000000000000001E+50</v>
      </c>
      <c r="X176">
        <v>1.0000000000000001E+50</v>
      </c>
      <c r="Y176">
        <v>1.0000000000000001E+50</v>
      </c>
      <c r="Z176">
        <v>1.0000000000000001E+50</v>
      </c>
      <c r="AA176">
        <v>1.0000000000000001E+50</v>
      </c>
      <c r="AB176">
        <v>161.13122791691987</v>
      </c>
      <c r="AC176">
        <v>5.0000218455729028E-4</v>
      </c>
      <c r="AD176">
        <v>8.9021735835976537E-4</v>
      </c>
      <c r="AE176">
        <v>1.3902195416923414E-3</v>
      </c>
      <c r="AF176">
        <v>2.606780370018838E-3</v>
      </c>
      <c r="AG176">
        <v>3.4285714285714287E-2</v>
      </c>
    </row>
    <row r="177" spans="1:33">
      <c r="A177">
        <v>15996.465977954567</v>
      </c>
      <c r="B177">
        <v>1.4177945893967786E-3</v>
      </c>
      <c r="C177">
        <v>1.0000000000000001E+50</v>
      </c>
      <c r="D177">
        <v>90.451567415289247</v>
      </c>
      <c r="E177">
        <v>1.0000000000000001E+50</v>
      </c>
      <c r="F177">
        <v>1.0000000000000001E+50</v>
      </c>
      <c r="G177">
        <v>1.0000000000000001E+50</v>
      </c>
      <c r="H177">
        <v>105.84754459862668</v>
      </c>
      <c r="I177">
        <v>99.496627322323363</v>
      </c>
      <c r="J177">
        <v>45.225673434289433</v>
      </c>
      <c r="K177">
        <v>21.169400958101011</v>
      </c>
      <c r="L177">
        <v>1.0000000000000001E+50</v>
      </c>
      <c r="M177">
        <v>4.5224585696984443</v>
      </c>
      <c r="N177">
        <v>1.0000000000000001E+50</v>
      </c>
      <c r="O177">
        <v>1.0000000000000001E+50</v>
      </c>
      <c r="P177">
        <v>1.0000000000000001E+50</v>
      </c>
      <c r="Q177">
        <v>1.0000000000000001E+50</v>
      </c>
      <c r="R177">
        <v>1.0000000000000001E+50</v>
      </c>
      <c r="S177">
        <v>1.0000000000000001E+50</v>
      </c>
      <c r="T177">
        <v>1.0000000000000001E+50</v>
      </c>
      <c r="U177">
        <v>1.0000000000000001E+50</v>
      </c>
      <c r="V177">
        <v>5.7926153072782691E-2</v>
      </c>
      <c r="W177">
        <v>1.0000000000000001E+50</v>
      </c>
      <c r="X177">
        <v>1.0000000000000001E+50</v>
      </c>
      <c r="Y177">
        <v>1.0000000000000001E+50</v>
      </c>
      <c r="Z177">
        <v>1.0000000000000001E+50</v>
      </c>
      <c r="AA177">
        <v>1.0000000000000001E+50</v>
      </c>
      <c r="AB177">
        <v>157.97179207586154</v>
      </c>
      <c r="AC177">
        <v>5.0000227281320414E-4</v>
      </c>
      <c r="AD177">
        <v>8.9021750633176331E-4</v>
      </c>
      <c r="AE177">
        <v>1.3902197778707754E-3</v>
      </c>
      <c r="AF177">
        <v>2.6152194203178333E-3</v>
      </c>
      <c r="AG177">
        <v>3.4285714285714287E-2</v>
      </c>
    </row>
    <row r="178" spans="1:33">
      <c r="A178">
        <v>16316.395297513658</v>
      </c>
      <c r="B178">
        <v>1.4321142462215715E-3</v>
      </c>
      <c r="C178">
        <v>1.0000000000000001E+50</v>
      </c>
      <c r="D178">
        <v>88.678006350903956</v>
      </c>
      <c r="E178">
        <v>1.0000000000000001E+50</v>
      </c>
      <c r="F178">
        <v>1.0000000000000001E+50</v>
      </c>
      <c r="G178">
        <v>1.0000000000000001E+50</v>
      </c>
      <c r="H178">
        <v>103.77210011404586</v>
      </c>
      <c r="I178">
        <v>97.545708214809835</v>
      </c>
      <c r="J178">
        <v>44.338890696630187</v>
      </c>
      <c r="K178">
        <v>20.754309901953803</v>
      </c>
      <c r="L178">
        <v>1.0000000000000001E+50</v>
      </c>
      <c r="M178">
        <v>4.4337781204765605</v>
      </c>
      <c r="N178">
        <v>1.0000000000000001E+50</v>
      </c>
      <c r="O178">
        <v>1.0000000000000001E+50</v>
      </c>
      <c r="P178">
        <v>1.0000000000000001E+50</v>
      </c>
      <c r="Q178">
        <v>1.0000000000000001E+50</v>
      </c>
      <c r="R178">
        <v>1.0000000000000001E+50</v>
      </c>
      <c r="S178">
        <v>1.0000000000000001E+50</v>
      </c>
      <c r="T178">
        <v>1.0000000000000001E+50</v>
      </c>
      <c r="U178">
        <v>1.0000000000000001E+50</v>
      </c>
      <c r="V178">
        <v>5.7090606471236933E-2</v>
      </c>
      <c r="W178">
        <v>1.0000000000000001E+50</v>
      </c>
      <c r="X178">
        <v>1.0000000000000001E+50</v>
      </c>
      <c r="Y178">
        <v>1.0000000000000001E+50</v>
      </c>
      <c r="Z178">
        <v>1.0000000000000001E+50</v>
      </c>
      <c r="AA178">
        <v>1.0000000000000001E+50</v>
      </c>
      <c r="AB178">
        <v>154.8743059571859</v>
      </c>
      <c r="AC178">
        <v>5.0000236463464056E-4</v>
      </c>
      <c r="AD178">
        <v>8.9021766028180385E-4</v>
      </c>
      <c r="AE178">
        <v>1.3902200235907756E-3</v>
      </c>
      <c r="AF178">
        <v>2.6239744600727579E-3</v>
      </c>
      <c r="AG178">
        <v>3.4285714285714287E-2</v>
      </c>
    </row>
    <row r="179" spans="1:33">
      <c r="A179">
        <v>16642.723203463931</v>
      </c>
      <c r="B179">
        <v>1.4468619987012246E-3</v>
      </c>
      <c r="C179">
        <v>1.0000000000000001E+50</v>
      </c>
      <c r="D179">
        <v>86.939220975283718</v>
      </c>
      <c r="E179">
        <v>1.0000000000000001E+50</v>
      </c>
      <c r="F179">
        <v>1.0000000000000001E+50</v>
      </c>
      <c r="G179">
        <v>1.0000000000000001E+50</v>
      </c>
      <c r="H179">
        <v>101.73735057068625</v>
      </c>
      <c r="I179">
        <v>95.633042326204105</v>
      </c>
      <c r="J179">
        <v>43.469495759244168</v>
      </c>
      <c r="K179">
        <v>20.347357790866305</v>
      </c>
      <c r="L179">
        <v>1.0000000000000001E+50</v>
      </c>
      <c r="M179">
        <v>4.346836407774024</v>
      </c>
      <c r="N179">
        <v>1.0000000000000001E+50</v>
      </c>
      <c r="O179">
        <v>1.0000000000000001E+50</v>
      </c>
      <c r="P179">
        <v>1.0000000000000001E+50</v>
      </c>
      <c r="Q179">
        <v>1.0000000000000001E+50</v>
      </c>
      <c r="R179">
        <v>1.0000000000000001E+50</v>
      </c>
      <c r="S179">
        <v>1.0000000000000001E+50</v>
      </c>
      <c r="T179">
        <v>1.0000000000000001E+50</v>
      </c>
      <c r="U179">
        <v>1.0000000000000001E+50</v>
      </c>
      <c r="V179">
        <v>5.6275815054909854E-2</v>
      </c>
      <c r="W179">
        <v>1.0000000000000001E+50</v>
      </c>
      <c r="X179">
        <v>1.0000000000000001E+50</v>
      </c>
      <c r="Y179">
        <v>1.0000000000000001E+50</v>
      </c>
      <c r="Z179">
        <v>1.0000000000000001E+50</v>
      </c>
      <c r="AA179">
        <v>1.0000000000000001E+50</v>
      </c>
      <c r="AB179">
        <v>151.83755486045425</v>
      </c>
      <c r="AC179">
        <v>5.0000246016564489E-4</v>
      </c>
      <c r="AD179">
        <v>8.9021782045139769E-4</v>
      </c>
      <c r="AE179">
        <v>1.3902202792378177E-3</v>
      </c>
      <c r="AF179">
        <v>2.6330563196165328E-3</v>
      </c>
      <c r="AG179">
        <v>3.4285714285714287E-2</v>
      </c>
    </row>
    <row r="180" spans="1:33">
      <c r="A180">
        <v>16975.577667533209</v>
      </c>
      <c r="B180">
        <v>1.4620476712044811E-3</v>
      </c>
      <c r="C180">
        <v>1.0000000000000001E+50</v>
      </c>
      <c r="D180">
        <v>85.234529411810655</v>
      </c>
      <c r="E180">
        <v>1.0000000000000001E+50</v>
      </c>
      <c r="F180">
        <v>1.0000000000000001E+50</v>
      </c>
      <c r="G180">
        <v>1.0000000000000001E+50</v>
      </c>
      <c r="H180">
        <v>99.742498027550425</v>
      </c>
      <c r="I180">
        <v>93.757879591451797</v>
      </c>
      <c r="J180">
        <v>42.617147682940235</v>
      </c>
      <c r="K180">
        <v>19.948385035775342</v>
      </c>
      <c r="L180">
        <v>1.0000000000000001E+50</v>
      </c>
      <c r="M180">
        <v>4.2615993368016287</v>
      </c>
      <c r="N180">
        <v>1.0000000000000001E+50</v>
      </c>
      <c r="O180">
        <v>1.0000000000000001E+50</v>
      </c>
      <c r="P180">
        <v>1.0000000000000001E+50</v>
      </c>
      <c r="Q180">
        <v>1.0000000000000001E+50</v>
      </c>
      <c r="R180">
        <v>1.0000000000000001E+50</v>
      </c>
      <c r="S180">
        <v>1.0000000000000001E+50</v>
      </c>
      <c r="T180">
        <v>1.0000000000000001E+50</v>
      </c>
      <c r="U180">
        <v>1.0000000000000001E+50</v>
      </c>
      <c r="V180">
        <v>5.5481387329725095E-2</v>
      </c>
      <c r="W180">
        <v>1.0000000000000001E+50</v>
      </c>
      <c r="X180">
        <v>1.0000000000000001E+50</v>
      </c>
      <c r="Y180">
        <v>1.0000000000000001E+50</v>
      </c>
      <c r="Z180">
        <v>1.0000000000000001E+50</v>
      </c>
      <c r="AA180">
        <v>1.0000000000000001E+50</v>
      </c>
      <c r="AB180">
        <v>148.86034790288355</v>
      </c>
      <c r="AC180">
        <v>5.0000255955608261E-4</v>
      </c>
      <c r="AD180">
        <v>8.9021798709181259E-4</v>
      </c>
      <c r="AE180">
        <v>1.3902205452129503E-3</v>
      </c>
      <c r="AF180">
        <v>2.6424761265370243E-3</v>
      </c>
      <c r="AG180">
        <v>3.4285714285714287E-2</v>
      </c>
    </row>
    <row r="181" spans="1:33">
      <c r="A181">
        <v>17315.089220883874</v>
      </c>
      <c r="B181">
        <v>1.477681211204424E-3</v>
      </c>
      <c r="C181">
        <v>1.0000000000000001E+50</v>
      </c>
      <c r="D181">
        <v>83.563263153989254</v>
      </c>
      <c r="E181">
        <v>1.0000000000000001E+50</v>
      </c>
      <c r="F181">
        <v>1.0000000000000001E+50</v>
      </c>
      <c r="G181">
        <v>1.0000000000000001E+50</v>
      </c>
      <c r="H181">
        <v>97.78676018952342</v>
      </c>
      <c r="I181">
        <v>91.919484652617697</v>
      </c>
      <c r="J181">
        <v>41.781512213570849</v>
      </c>
      <c r="K181">
        <v>19.557235176776974</v>
      </c>
      <c r="L181">
        <v>1.0000000000000001E+50</v>
      </c>
      <c r="M181">
        <v>4.1780334812571329</v>
      </c>
      <c r="N181">
        <v>1.0000000000000001E+50</v>
      </c>
      <c r="O181">
        <v>1.0000000000000001E+50</v>
      </c>
      <c r="P181">
        <v>1.0000000000000001E+50</v>
      </c>
      <c r="Q181">
        <v>1.0000000000000001E+50</v>
      </c>
      <c r="R181">
        <v>1.0000000000000001E+50</v>
      </c>
      <c r="S181">
        <v>1.0000000000000001E+50</v>
      </c>
      <c r="T181">
        <v>1.0000000000000001E+50</v>
      </c>
      <c r="U181">
        <v>1.0000000000000001E+50</v>
      </c>
      <c r="V181">
        <v>5.4706937457028197E-2</v>
      </c>
      <c r="W181">
        <v>1.0000000000000001E+50</v>
      </c>
      <c r="X181">
        <v>1.0000000000000001E+50</v>
      </c>
      <c r="Y181">
        <v>1.0000000000000001E+50</v>
      </c>
      <c r="Z181">
        <v>1.0000000000000001E+50</v>
      </c>
      <c r="AA181">
        <v>1.0000000000000001E+50</v>
      </c>
      <c r="AB181">
        <v>145.94151755233358</v>
      </c>
      <c r="AC181">
        <v>5.0000266296187294E-4</v>
      </c>
      <c r="AD181">
        <v>8.9021816046446715E-4</v>
      </c>
      <c r="AE181">
        <v>1.3902208219334245E-3</v>
      </c>
      <c r="AF181">
        <v>2.652245308776593E-3</v>
      </c>
      <c r="AG181">
        <v>3.4285714285714287E-2</v>
      </c>
    </row>
    <row r="182" spans="1:33">
      <c r="A182">
        <v>17661.391005301553</v>
      </c>
      <c r="B182">
        <v>1.4937726899127638E-3</v>
      </c>
      <c r="C182">
        <v>1.0000000000000001E+50</v>
      </c>
      <c r="D182">
        <v>81.924766803287085</v>
      </c>
      <c r="E182">
        <v>1.0000000000000001E+50</v>
      </c>
      <c r="F182">
        <v>1.0000000000000001E+50</v>
      </c>
      <c r="G182">
        <v>1.0000000000000001E+50</v>
      </c>
      <c r="H182">
        <v>95.869370100590373</v>
      </c>
      <c r="I182">
        <v>90.117136570510155</v>
      </c>
      <c r="J182">
        <v>40.962261650951909</v>
      </c>
      <c r="K182">
        <v>19.173754821769641</v>
      </c>
      <c r="L182">
        <v>1.0000000000000001E+50</v>
      </c>
      <c r="M182">
        <v>4.0961060702168952</v>
      </c>
      <c r="N182">
        <v>1.0000000000000001E+50</v>
      </c>
      <c r="O182">
        <v>1.0000000000000001E+50</v>
      </c>
      <c r="P182">
        <v>1.0000000000000001E+50</v>
      </c>
      <c r="Q182">
        <v>1.0000000000000001E+50</v>
      </c>
      <c r="R182">
        <v>1.0000000000000001E+50</v>
      </c>
      <c r="S182">
        <v>1.0000000000000001E+50</v>
      </c>
      <c r="T182">
        <v>1.0000000000000001E+50</v>
      </c>
      <c r="U182">
        <v>1.0000000000000001E+50</v>
      </c>
      <c r="V182">
        <v>5.3952085087714499E-2</v>
      </c>
      <c r="W182">
        <v>1.0000000000000001E+50</v>
      </c>
      <c r="X182">
        <v>1.0000000000000001E+50</v>
      </c>
      <c r="Y182">
        <v>1.0000000000000001E+50</v>
      </c>
      <c r="Z182">
        <v>1.0000000000000001E+50</v>
      </c>
      <c r="AA182">
        <v>1.0000000000000001E+50</v>
      </c>
      <c r="AB182">
        <v>143.07991916945119</v>
      </c>
      <c r="AC182">
        <v>5.0000277054523465E-4</v>
      </c>
      <c r="AD182">
        <v>8.9021834084134107E-4</v>
      </c>
      <c r="AE182">
        <v>1.3902211098333471E-3</v>
      </c>
      <c r="AF182">
        <v>2.6623755974365553E-3</v>
      </c>
      <c r="AG182">
        <v>3.4285714285714287E-2</v>
      </c>
    </row>
    <row r="183" spans="1:33">
      <c r="A183">
        <v>18014.618825407586</v>
      </c>
      <c r="B183">
        <v>1.5103323031154556E-3</v>
      </c>
      <c r="C183">
        <v>1.0000000000000001E+50</v>
      </c>
      <c r="D183">
        <v>80.31839781211562</v>
      </c>
      <c r="E183">
        <v>1.0000000000000001E+50</v>
      </c>
      <c r="F183">
        <v>1.0000000000000001E+50</v>
      </c>
      <c r="G183">
        <v>1.0000000000000001E+50</v>
      </c>
      <c r="H183">
        <v>93.989575843069304</v>
      </c>
      <c r="I183">
        <v>88.350128541959677</v>
      </c>
      <c r="J183">
        <v>40.159074720353011</v>
      </c>
      <c r="K183">
        <v>18.797793586300401</v>
      </c>
      <c r="L183">
        <v>1.0000000000000001E+50</v>
      </c>
      <c r="M183">
        <v>4.0157849752845429</v>
      </c>
      <c r="N183">
        <v>1.0000000000000001E+50</v>
      </c>
      <c r="O183">
        <v>1.0000000000000001E+50</v>
      </c>
      <c r="P183">
        <v>1.0000000000000001E+50</v>
      </c>
      <c r="Q183">
        <v>1.0000000000000001E+50</v>
      </c>
      <c r="R183">
        <v>1.0000000000000001E+50</v>
      </c>
      <c r="S183">
        <v>1.0000000000000001E+50</v>
      </c>
      <c r="T183">
        <v>1.0000000000000001E+50</v>
      </c>
      <c r="U183">
        <v>1.0000000000000001E+50</v>
      </c>
      <c r="V183">
        <v>5.3216455202904113E-2</v>
      </c>
      <c r="W183">
        <v>1.0000000000000001E+50</v>
      </c>
      <c r="X183">
        <v>1.0000000000000001E+50</v>
      </c>
      <c r="Y183">
        <v>1.0000000000000001E+50</v>
      </c>
      <c r="Z183">
        <v>1.0000000000000001E+50</v>
      </c>
      <c r="AA183">
        <v>1.0000000000000001E+50</v>
      </c>
      <c r="AB183">
        <v>140.27443055879212</v>
      </c>
      <c r="AC183">
        <v>5.0000288247493952E-4</v>
      </c>
      <c r="AD183">
        <v>8.902185285054019E-4</v>
      </c>
      <c r="AE183">
        <v>1.3902214093643634E-3</v>
      </c>
      <c r="AF183">
        <v>2.6728790292702091E-3</v>
      </c>
      <c r="AG183">
        <v>3.4285714285714287E-2</v>
      </c>
    </row>
    <row r="184" spans="1:33">
      <c r="A184">
        <v>18374.911201915736</v>
      </c>
      <c r="B184">
        <v>1.5273703722194333E-3</v>
      </c>
      <c r="C184">
        <v>1.0000000000000001E+50</v>
      </c>
      <c r="D184">
        <v>78.743526231850879</v>
      </c>
      <c r="E184">
        <v>1.0000000000000001E+50</v>
      </c>
      <c r="F184">
        <v>1.0000000000000001E+50</v>
      </c>
      <c r="G184">
        <v>1.0000000000000001E+50</v>
      </c>
      <c r="H184">
        <v>92.146640242741654</v>
      </c>
      <c r="I184">
        <v>86.617767622641409</v>
      </c>
      <c r="J184">
        <v>39.371636446507253</v>
      </c>
      <c r="K184">
        <v>18.429204034590658</v>
      </c>
      <c r="L184">
        <v>1.0000000000000001E+50</v>
      </c>
      <c r="M184">
        <v>3.9370386979915937</v>
      </c>
      <c r="N184">
        <v>1.0000000000000001E+50</v>
      </c>
      <c r="O184">
        <v>1.0000000000000001E+50</v>
      </c>
      <c r="P184">
        <v>1.0000000000000001E+50</v>
      </c>
      <c r="Q184">
        <v>1.0000000000000001E+50</v>
      </c>
      <c r="R184">
        <v>1.0000000000000001E+50</v>
      </c>
      <c r="S184">
        <v>1.0000000000000001E+50</v>
      </c>
      <c r="T184">
        <v>1.0000000000000001E+50</v>
      </c>
      <c r="U184">
        <v>1.0000000000000001E+50</v>
      </c>
      <c r="V184">
        <v>5.2499677961336436E-2</v>
      </c>
      <c r="W184">
        <v>1.0000000000000001E+50</v>
      </c>
      <c r="X184">
        <v>1.0000000000000001E+50</v>
      </c>
      <c r="Y184">
        <v>1.0000000000000001E+50</v>
      </c>
      <c r="Z184">
        <v>1.0000000000000001E+50</v>
      </c>
      <c r="AA184">
        <v>1.0000000000000001E+50</v>
      </c>
      <c r="AB184">
        <v>137.52395152874436</v>
      </c>
      <c r="AC184">
        <v>5.0000299892657778E-4</v>
      </c>
      <c r="AD184">
        <v>8.9021872375104891E-4</v>
      </c>
      <c r="AE184">
        <v>1.3902217209963643E-3</v>
      </c>
      <c r="AF184">
        <v>2.6837679488490788E-3</v>
      </c>
      <c r="AG184">
        <v>3.4285714285714287E-2</v>
      </c>
    </row>
    <row r="185" spans="1:33">
      <c r="A185">
        <v>18742.409425954051</v>
      </c>
      <c r="B185">
        <v>1.544897345519324E-3</v>
      </c>
      <c r="C185">
        <v>1.0000000000000001E+50</v>
      </c>
      <c r="D185">
        <v>77.199534465794713</v>
      </c>
      <c r="E185">
        <v>1.0000000000000001E+50</v>
      </c>
      <c r="F185">
        <v>1.0000000000000001E+50</v>
      </c>
      <c r="G185">
        <v>1.0000000000000001E+50</v>
      </c>
      <c r="H185">
        <v>90.339840579764086</v>
      </c>
      <c r="I185">
        <v>84.919374455332019</v>
      </c>
      <c r="J185">
        <v>38.599638030091548</v>
      </c>
      <c r="K185">
        <v>18.067841621718177</v>
      </c>
      <c r="L185">
        <v>1.0000000000000001E+50</v>
      </c>
      <c r="M185">
        <v>3.8598363574451122</v>
      </c>
      <c r="N185">
        <v>1.0000000000000001E+50</v>
      </c>
      <c r="O185">
        <v>1.0000000000000001E+50</v>
      </c>
      <c r="P185">
        <v>1.0000000000000001E+50</v>
      </c>
      <c r="Q185">
        <v>1.0000000000000001E+50</v>
      </c>
      <c r="R185">
        <v>1.0000000000000001E+50</v>
      </c>
      <c r="S185">
        <v>1.0000000000000001E+50</v>
      </c>
      <c r="T185">
        <v>1.0000000000000001E+50</v>
      </c>
      <c r="U185">
        <v>1.0000000000000001E+50</v>
      </c>
      <c r="V185">
        <v>5.1801388553646119E-2</v>
      </c>
      <c r="W185">
        <v>1.0000000000000001E+50</v>
      </c>
      <c r="X185">
        <v>1.0000000000000001E+50</v>
      </c>
      <c r="Y185">
        <v>1.0000000000000001E+50</v>
      </c>
      <c r="Z185">
        <v>1.0000000000000001E+50</v>
      </c>
      <c r="AA185">
        <v>1.0000000000000001E+50</v>
      </c>
      <c r="AB185">
        <v>134.8274034600804</v>
      </c>
      <c r="AC185">
        <v>5.0000312008283349E-4</v>
      </c>
      <c r="AD185">
        <v>8.9021892688457443E-4</v>
      </c>
      <c r="AE185">
        <v>1.3902220452182239E-3</v>
      </c>
      <c r="AF185">
        <v>2.6950550103881734E-3</v>
      </c>
      <c r="AG185">
        <v>3.4285714285714287E-2</v>
      </c>
    </row>
    <row r="186" spans="1:33">
      <c r="A186">
        <v>19117.257614473132</v>
      </c>
      <c r="B186">
        <v>1.5629237996919864E-3</v>
      </c>
      <c r="C186">
        <v>1.0000000000000001E+50</v>
      </c>
      <c r="D186">
        <v>75.685817026980004</v>
      </c>
      <c r="E186">
        <v>1.0000000000000001E+50</v>
      </c>
      <c r="F186">
        <v>1.0000000000000001E+50</v>
      </c>
      <c r="G186">
        <v>1.0000000000000001E+50</v>
      </c>
      <c r="H186">
        <v>88.568468305249141</v>
      </c>
      <c r="I186">
        <v>83.254283003495345</v>
      </c>
      <c r="J186">
        <v>37.842776726628898</v>
      </c>
      <c r="K186">
        <v>17.713564636932823</v>
      </c>
      <c r="L186">
        <v>1.0000000000000001E+50</v>
      </c>
      <c r="M186">
        <v>3.784147678217566</v>
      </c>
      <c r="N186">
        <v>1.0000000000000001E+50</v>
      </c>
      <c r="O186">
        <v>1.0000000000000001E+50</v>
      </c>
      <c r="P186">
        <v>1.0000000000000001E+50</v>
      </c>
      <c r="Q186">
        <v>1.0000000000000001E+50</v>
      </c>
      <c r="R186">
        <v>1.0000000000000001E+50</v>
      </c>
      <c r="S186">
        <v>1.0000000000000001E+50</v>
      </c>
      <c r="T186">
        <v>1.0000000000000001E+50</v>
      </c>
      <c r="U186">
        <v>1.0000000000000001E+50</v>
      </c>
      <c r="V186">
        <v>5.1121227063669943E-2</v>
      </c>
      <c r="W186">
        <v>1.0000000000000001E+50</v>
      </c>
      <c r="X186">
        <v>1.0000000000000001E+50</v>
      </c>
      <c r="Y186">
        <v>1.0000000000000001E+50</v>
      </c>
      <c r="Z186">
        <v>1.0000000000000001E+50</v>
      </c>
      <c r="AA186">
        <v>1.0000000000000001E+50</v>
      </c>
      <c r="AB186">
        <v>132.18372888296943</v>
      </c>
      <c r="AC186">
        <v>5.0000324613377076E-4</v>
      </c>
      <c r="AD186">
        <v>8.9021913822464531E-4</v>
      </c>
      <c r="AE186">
        <v>1.3902223825385663E-3</v>
      </c>
      <c r="AF186">
        <v>2.7067531792173672E-3</v>
      </c>
      <c r="AG186">
        <v>3.4285714285714287E-2</v>
      </c>
    </row>
    <row r="187" spans="1:33">
      <c r="A187">
        <v>19499.602766762597</v>
      </c>
      <c r="B187">
        <v>1.5814604415257561E-3</v>
      </c>
      <c r="C187">
        <v>1.0000000000000001E+50</v>
      </c>
      <c r="D187">
        <v>74.201780300724906</v>
      </c>
      <c r="E187">
        <v>1.0000000000000001E+50</v>
      </c>
      <c r="F187">
        <v>1.0000000000000001E+50</v>
      </c>
      <c r="G187">
        <v>1.0000000000000001E+50</v>
      </c>
      <c r="H187">
        <v>86.831828763402953</v>
      </c>
      <c r="I187">
        <v>81.621840290091427</v>
      </c>
      <c r="J187">
        <v>37.100755727764977</v>
      </c>
      <c r="K187">
        <v>17.366234148083702</v>
      </c>
      <c r="L187">
        <v>1.0000000000000001E+50</v>
      </c>
      <c r="M187">
        <v>3.7099429784741056</v>
      </c>
      <c r="N187">
        <v>1.0000000000000001E+50</v>
      </c>
      <c r="O187">
        <v>1.0000000000000001E+50</v>
      </c>
      <c r="P187">
        <v>1.0000000000000001E+50</v>
      </c>
      <c r="Q187">
        <v>1.0000000000000001E+50</v>
      </c>
      <c r="R187">
        <v>1.0000000000000001E+50</v>
      </c>
      <c r="S187">
        <v>1.0000000000000001E+50</v>
      </c>
      <c r="T187">
        <v>1.0000000000000001E+50</v>
      </c>
      <c r="U187">
        <v>1.0000000000000001E+50</v>
      </c>
      <c r="V187">
        <v>5.0458838336919054E-2</v>
      </c>
      <c r="W187">
        <v>1.0000000000000001E+50</v>
      </c>
      <c r="X187">
        <v>1.0000000000000001E+50</v>
      </c>
      <c r="Y187">
        <v>1.0000000000000001E+50</v>
      </c>
      <c r="Z187">
        <v>1.0000000000000001E+50</v>
      </c>
      <c r="AA187">
        <v>1.0000000000000001E+50</v>
      </c>
      <c r="AB187">
        <v>129.59189106228314</v>
      </c>
      <c r="AC187">
        <v>5.0000337727713223E-4</v>
      </c>
      <c r="AD187">
        <v>8.9021935810280179E-4</v>
      </c>
      <c r="AE187">
        <v>1.3902227334865638E-3</v>
      </c>
      <c r="AF187">
        <v>2.718875732887544E-3</v>
      </c>
      <c r="AG187">
        <v>3.4285714285714287E-2</v>
      </c>
    </row>
    <row r="188" spans="1:33">
      <c r="A188">
        <v>19889.59482209785</v>
      </c>
      <c r="B188">
        <v>1.6005181098902061E-3</v>
      </c>
      <c r="C188">
        <v>1.0000000000000001E+50</v>
      </c>
      <c r="D188">
        <v>72.746842311842627</v>
      </c>
      <c r="E188">
        <v>1.0000000000000001E+50</v>
      </c>
      <c r="F188">
        <v>1.0000000000000001E+50</v>
      </c>
      <c r="G188">
        <v>1.0000000000000001E+50</v>
      </c>
      <c r="H188">
        <v>85.129240919111055</v>
      </c>
      <c r="I188">
        <v>80.021406141507171</v>
      </c>
      <c r="J188">
        <v>36.373284044872797</v>
      </c>
      <c r="K188">
        <v>17.025713947135998</v>
      </c>
      <c r="L188">
        <v>1.0000000000000001E+50</v>
      </c>
      <c r="M188">
        <v>3.6371931583326265</v>
      </c>
      <c r="N188">
        <v>1.0000000000000001E+50</v>
      </c>
      <c r="O188">
        <v>1.0000000000000001E+50</v>
      </c>
      <c r="P188">
        <v>1.0000000000000001E+50</v>
      </c>
      <c r="Q188">
        <v>1.0000000000000001E+50</v>
      </c>
      <c r="R188">
        <v>1.0000000000000001E+50</v>
      </c>
      <c r="S188">
        <v>1.0000000000000001E+50</v>
      </c>
      <c r="T188">
        <v>1.0000000000000001E+50</v>
      </c>
      <c r="U188">
        <v>1.0000000000000001E+50</v>
      </c>
      <c r="V188">
        <v>4.9813871856334624E-2</v>
      </c>
      <c r="W188">
        <v>1.0000000000000001E+50</v>
      </c>
      <c r="X188">
        <v>1.0000000000000001E+50</v>
      </c>
      <c r="Y188">
        <v>1.0000000000000001E+50</v>
      </c>
      <c r="Z188">
        <v>1.0000000000000001E+50</v>
      </c>
      <c r="AA188">
        <v>1.0000000000000001E+50</v>
      </c>
      <c r="AB188">
        <v>127.05087359103304</v>
      </c>
      <c r="AC188">
        <v>5.0000351371864895E-4</v>
      </c>
      <c r="AD188">
        <v>8.9021958686397813E-4</v>
      </c>
      <c r="AE188">
        <v>1.3902230986127661E-3</v>
      </c>
      <c r="AF188">
        <v>2.7314362619018187E-3</v>
      </c>
      <c r="AG188">
        <v>3.4285714285714287E-2</v>
      </c>
    </row>
    <row r="189" spans="1:33">
      <c r="A189">
        <v>20287.386718539808</v>
      </c>
      <c r="B189">
        <v>1.6201077779512119E-3</v>
      </c>
      <c r="C189">
        <v>1.0000000000000001E+50</v>
      </c>
      <c r="D189">
        <v>71.320432496415989</v>
      </c>
      <c r="E189">
        <v>1.0000000000000001E+50</v>
      </c>
      <c r="F189">
        <v>1.0000000000000001E+50</v>
      </c>
      <c r="G189">
        <v>1.0000000000000001E+50</v>
      </c>
      <c r="H189">
        <v>83.460037090865825</v>
      </c>
      <c r="I189">
        <v>78.452352936507836</v>
      </c>
      <c r="J189">
        <v>35.660076394939466</v>
      </c>
      <c r="K189">
        <v>16.691870496756003</v>
      </c>
      <c r="L189">
        <v>1.0000000000000001E+50</v>
      </c>
      <c r="M189">
        <v>3.5658696884520555</v>
      </c>
      <c r="N189">
        <v>1.0000000000000001E+50</v>
      </c>
      <c r="O189">
        <v>1.0000000000000001E+50</v>
      </c>
      <c r="P189">
        <v>1.0000000000000001E+50</v>
      </c>
      <c r="Q189">
        <v>1.0000000000000001E+50</v>
      </c>
      <c r="R189">
        <v>1.0000000000000001E+50</v>
      </c>
      <c r="S189">
        <v>1.0000000000000001E+50</v>
      </c>
      <c r="T189">
        <v>1.0000000000000001E+50</v>
      </c>
      <c r="U189">
        <v>1.0000000000000001E+50</v>
      </c>
      <c r="V189">
        <v>4.9185981625424945E-2</v>
      </c>
      <c r="W189">
        <v>1.0000000000000001E+50</v>
      </c>
      <c r="X189">
        <v>1.0000000000000001E+50</v>
      </c>
      <c r="Y189">
        <v>1.0000000000000001E+50</v>
      </c>
      <c r="Z189">
        <v>1.0000000000000001E+50</v>
      </c>
      <c r="AA189">
        <v>1.0000000000000001E+50</v>
      </c>
      <c r="AB189">
        <v>124.55967999177942</v>
      </c>
      <c r="AC189">
        <v>5.0000365567236347E-4</v>
      </c>
      <c r="AD189">
        <v>8.9021982486704352E-4</v>
      </c>
      <c r="AE189">
        <v>1.3902234784899654E-3</v>
      </c>
      <c r="AF189">
        <v>2.7444486700640433E-3</v>
      </c>
      <c r="AG189">
        <v>3.4285714285714287E-2</v>
      </c>
    </row>
    <row r="190" spans="1:33">
      <c r="A190">
        <v>20693.134452910606</v>
      </c>
      <c r="B190">
        <v>1.6402405556350584E-3</v>
      </c>
      <c r="C190">
        <v>1.0000000000000001E+50</v>
      </c>
      <c r="D190">
        <v>69.921991478046778</v>
      </c>
      <c r="E190">
        <v>1.0000000000000001E+50</v>
      </c>
      <c r="F190">
        <v>1.0000000000000001E+50</v>
      </c>
      <c r="G190">
        <v>1.0000000000000001E+50</v>
      </c>
      <c r="H190">
        <v>81.823562688930792</v>
      </c>
      <c r="I190">
        <v>76.91406536011111</v>
      </c>
      <c r="J190">
        <v>34.960853088690499</v>
      </c>
      <c r="K190">
        <v>16.364572877943594</v>
      </c>
      <c r="L190">
        <v>1.0000000000000001E+50</v>
      </c>
      <c r="M190">
        <v>3.4959445988443694</v>
      </c>
      <c r="N190">
        <v>1.0000000000000001E+50</v>
      </c>
      <c r="O190">
        <v>1.0000000000000001E+50</v>
      </c>
      <c r="P190">
        <v>1.0000000000000001E+50</v>
      </c>
      <c r="Q190">
        <v>1.0000000000000001E+50</v>
      </c>
      <c r="R190">
        <v>1.0000000000000001E+50</v>
      </c>
      <c r="S190">
        <v>1.0000000000000001E+50</v>
      </c>
      <c r="T190">
        <v>1.0000000000000001E+50</v>
      </c>
      <c r="U190">
        <v>1.0000000000000001E+50</v>
      </c>
      <c r="V190">
        <v>4.8574826058861306E-2</v>
      </c>
      <c r="W190">
        <v>1.0000000000000001E+50</v>
      </c>
      <c r="X190">
        <v>1.0000000000000001E+50</v>
      </c>
      <c r="Y190">
        <v>1.0000000000000001E+50</v>
      </c>
      <c r="Z190">
        <v>1.0000000000000001E+50</v>
      </c>
      <c r="AA190">
        <v>1.0000000000000001E+50</v>
      </c>
      <c r="AB190">
        <v>122.11733332585591</v>
      </c>
      <c r="AC190">
        <v>5.0000380336096516E-4</v>
      </c>
      <c r="AD190">
        <v>8.9022007248536531E-4</v>
      </c>
      <c r="AE190">
        <v>1.3902238737140934E-3</v>
      </c>
      <c r="AF190">
        <v>2.7579271744387875E-3</v>
      </c>
      <c r="AG190">
        <v>3.4285714285714287E-2</v>
      </c>
    </row>
    <row r="191" spans="1:33">
      <c r="A191">
        <v>21106.997141968819</v>
      </c>
      <c r="B191">
        <v>1.6609276923442954E-3</v>
      </c>
      <c r="C191">
        <v>1.0000000000000001E+50</v>
      </c>
      <c r="D191">
        <v>68.550970848492483</v>
      </c>
      <c r="E191">
        <v>1.0000000000000001E+50</v>
      </c>
      <c r="F191">
        <v>1.0000000000000001E+50</v>
      </c>
      <c r="G191">
        <v>1.0000000000000001E+50</v>
      </c>
      <c r="H191">
        <v>80.219175958638488</v>
      </c>
      <c r="I191">
        <v>75.405940162287024</v>
      </c>
      <c r="J191">
        <v>34.275339920907776</v>
      </c>
      <c r="K191">
        <v>16.043692738691405</v>
      </c>
      <c r="L191">
        <v>1.0000000000000001E+50</v>
      </c>
      <c r="M191">
        <v>3.4273904679059823</v>
      </c>
      <c r="N191">
        <v>1.0000000000000001E+50</v>
      </c>
      <c r="O191">
        <v>1.0000000000000001E+50</v>
      </c>
      <c r="P191">
        <v>1.0000000000000001E+50</v>
      </c>
      <c r="Q191">
        <v>1.0000000000000001E+50</v>
      </c>
      <c r="R191">
        <v>1.0000000000000001E+50</v>
      </c>
      <c r="S191">
        <v>1.0000000000000001E+50</v>
      </c>
      <c r="T191">
        <v>1.0000000000000001E+50</v>
      </c>
      <c r="U191">
        <v>1.0000000000000001E+50</v>
      </c>
      <c r="V191">
        <v>4.7980067880586744E-2</v>
      </c>
      <c r="W191">
        <v>1.0000000000000001E+50</v>
      </c>
      <c r="X191">
        <v>1.0000000000000001E+50</v>
      </c>
      <c r="Y191">
        <v>1.0000000000000001E+50</v>
      </c>
      <c r="Z191">
        <v>1.0000000000000001E+50</v>
      </c>
      <c r="AA191">
        <v>1.0000000000000001E+50</v>
      </c>
      <c r="AB191">
        <v>119.72287581025628</v>
      </c>
      <c r="AC191">
        <v>5.0000395701614022E-4</v>
      </c>
      <c r="AD191">
        <v>8.9022033010739416E-4</v>
      </c>
      <c r="AE191">
        <v>1.3902242849051568E-3</v>
      </c>
      <c r="AF191">
        <v>2.7718863049192026E-3</v>
      </c>
      <c r="AG191">
        <v>3.4285714285714287E-2</v>
      </c>
    </row>
    <row r="192" spans="1:33">
      <c r="A192">
        <v>21529.137084808197</v>
      </c>
      <c r="B192">
        <v>1.682180579927039E-3</v>
      </c>
      <c r="C192">
        <v>1.0000000000000001E+50</v>
      </c>
      <c r="D192">
        <v>67.206832952604259</v>
      </c>
      <c r="E192">
        <v>1.0000000000000001E+50</v>
      </c>
      <c r="F192">
        <v>1.0000000000000001E+50</v>
      </c>
      <c r="G192">
        <v>1.0000000000000001E+50</v>
      </c>
      <c r="H192">
        <v>78.646247728722102</v>
      </c>
      <c r="I192">
        <v>73.927385921389345</v>
      </c>
      <c r="J192">
        <v>33.603268062898032</v>
      </c>
      <c r="K192">
        <v>15.729104243650719</v>
      </c>
      <c r="L192">
        <v>1.0000000000000001E+50</v>
      </c>
      <c r="M192">
        <v>3.3601804116641634</v>
      </c>
      <c r="N192">
        <v>1.0000000000000001E+50</v>
      </c>
      <c r="O192">
        <v>1.0000000000000001E+50</v>
      </c>
      <c r="P192">
        <v>1.0000000000000001E+50</v>
      </c>
      <c r="Q192">
        <v>1.0000000000000001E+50</v>
      </c>
      <c r="R192">
        <v>1.0000000000000001E+50</v>
      </c>
      <c r="S192">
        <v>1.0000000000000001E+50</v>
      </c>
      <c r="T192">
        <v>1.0000000000000001E+50</v>
      </c>
      <c r="U192">
        <v>1.0000000000000001E+50</v>
      </c>
      <c r="V192">
        <v>4.7401374029466377E-2</v>
      </c>
      <c r="W192">
        <v>1.0000000000000001E+50</v>
      </c>
      <c r="X192">
        <v>1.0000000000000001E+50</v>
      </c>
      <c r="Y192">
        <v>1.0000000000000001E+50</v>
      </c>
      <c r="Z192">
        <v>1.0000000000000001E+50</v>
      </c>
      <c r="AA192">
        <v>1.0000000000000001E+50</v>
      </c>
      <c r="AB192">
        <v>117.37536844203322</v>
      </c>
      <c r="AC192">
        <v>5.0000411687893412E-4</v>
      </c>
      <c r="AD192">
        <v>8.9022059813727392E-4</v>
      </c>
      <c r="AE192">
        <v>1.3902247127082102E-3</v>
      </c>
      <c r="AF192">
        <v>2.7863409034014791E-3</v>
      </c>
      <c r="AG192">
        <v>3.4285714285714287E-2</v>
      </c>
    </row>
    <row r="193" spans="1:33">
      <c r="A193">
        <v>21959.719826504363</v>
      </c>
      <c r="B193">
        <v>1.7040107559004463E-3</v>
      </c>
      <c r="C193">
        <v>1.0000000000000001E+50</v>
      </c>
      <c r="D193">
        <v>65.889050677481777</v>
      </c>
      <c r="E193">
        <v>1.0000000000000001E+50</v>
      </c>
      <c r="F193">
        <v>1.0000000000000001E+50</v>
      </c>
      <c r="G193">
        <v>1.0000000000000001E+50</v>
      </c>
      <c r="H193">
        <v>77.104161164581683</v>
      </c>
      <c r="I193">
        <v>72.477822812225568</v>
      </c>
      <c r="J193">
        <v>32.944373957069921</v>
      </c>
      <c r="K193">
        <v>15.420684024784279</v>
      </c>
      <c r="L193">
        <v>1.0000000000000001E+50</v>
      </c>
      <c r="M193">
        <v>3.2942880732343118</v>
      </c>
      <c r="N193">
        <v>1.0000000000000001E+50</v>
      </c>
      <c r="O193">
        <v>1.0000000000000001E+50</v>
      </c>
      <c r="P193">
        <v>1.0000000000000001E+50</v>
      </c>
      <c r="Q193">
        <v>1.0000000000000001E+50</v>
      </c>
      <c r="R193">
        <v>1.0000000000000001E+50</v>
      </c>
      <c r="S193">
        <v>1.0000000000000001E+50</v>
      </c>
      <c r="T193">
        <v>1.0000000000000001E+50</v>
      </c>
      <c r="U193">
        <v>1.0000000000000001E+50</v>
      </c>
      <c r="V193">
        <v>4.6838415572481654E-2</v>
      </c>
      <c r="W193">
        <v>1.0000000000000001E+50</v>
      </c>
      <c r="X193">
        <v>1.0000000000000001E+50</v>
      </c>
      <c r="Y193">
        <v>1.0000000000000001E+50</v>
      </c>
      <c r="Z193">
        <v>1.0000000000000001E+50</v>
      </c>
      <c r="AA193">
        <v>1.0000000000000001E+50</v>
      </c>
      <c r="AB193">
        <v>115.07389063006191</v>
      </c>
      <c r="AC193">
        <v>5.0000428320013074E-4</v>
      </c>
      <c r="AD193">
        <v>8.902208769954751E-4</v>
      </c>
      <c r="AE193">
        <v>1.3902251577943671E-3</v>
      </c>
      <c r="AF193">
        <v>2.8013061225670177E-3</v>
      </c>
      <c r="AG193">
        <v>3.4285714285714287E-2</v>
      </c>
    </row>
    <row r="194" spans="1:33">
      <c r="A194">
        <v>22398.914223034451</v>
      </c>
      <c r="B194">
        <v>1.7264299069281318E-3</v>
      </c>
      <c r="C194">
        <v>1.0000000000000001E+50</v>
      </c>
      <c r="D194">
        <v>64.597107245762189</v>
      </c>
      <c r="E194">
        <v>1.0000000000000001E+50</v>
      </c>
      <c r="F194">
        <v>1.0000000000000001E+50</v>
      </c>
      <c r="G194">
        <v>1.0000000000000001E+50</v>
      </c>
      <c r="H194">
        <v>75.592311526388187</v>
      </c>
      <c r="I194">
        <v>71.056682378674452</v>
      </c>
      <c r="J194">
        <v>32.298399213578016</v>
      </c>
      <c r="K194">
        <v>15.118311132986667</v>
      </c>
      <c r="L194">
        <v>1.0000000000000001E+50</v>
      </c>
      <c r="M194">
        <v>3.2296876124839238</v>
      </c>
      <c r="N194">
        <v>1.0000000000000001E+50</v>
      </c>
      <c r="O194">
        <v>1.0000000000000001E+50</v>
      </c>
      <c r="P194">
        <v>1.0000000000000001E+50</v>
      </c>
      <c r="Q194">
        <v>1.0000000000000001E+50</v>
      </c>
      <c r="R194">
        <v>1.0000000000000001E+50</v>
      </c>
      <c r="S194">
        <v>1.0000000000000001E+50</v>
      </c>
      <c r="T194">
        <v>1.0000000000000001E+50</v>
      </c>
      <c r="U194">
        <v>1.0000000000000001E+50</v>
      </c>
      <c r="V194">
        <v>4.6290867625443155E-2</v>
      </c>
      <c r="W194">
        <v>1.0000000000000001E+50</v>
      </c>
      <c r="X194">
        <v>1.0000000000000001E+50</v>
      </c>
      <c r="Y194">
        <v>1.0000000000000001E+50</v>
      </c>
      <c r="Z194">
        <v>1.0000000000000001E+50</v>
      </c>
      <c r="AA194">
        <v>1.0000000000000001E+50</v>
      </c>
      <c r="AB194">
        <v>112.81753983402398</v>
      </c>
      <c r="AC194">
        <v>5.0000445624064484E-4</v>
      </c>
      <c r="AD194">
        <v>8.9022116711945484E-4</v>
      </c>
      <c r="AE194">
        <v>1.3902256208618534E-3</v>
      </c>
      <c r="AF194">
        <v>2.8167974242760073E-3</v>
      </c>
      <c r="AG194">
        <v>3.4285714285714287E-2</v>
      </c>
    </row>
    <row r="195" spans="1:33">
      <c r="A195">
        <v>22846.89250749514</v>
      </c>
      <c r="B195">
        <v>1.7494498725504329E-3</v>
      </c>
      <c r="C195">
        <v>1.0000000000000001E+50</v>
      </c>
      <c r="D195">
        <v>63.33049601296257</v>
      </c>
      <c r="E195">
        <v>1.0000000000000001E+50</v>
      </c>
      <c r="F195">
        <v>1.0000000000000001E+50</v>
      </c>
      <c r="G195">
        <v>1.0000000000000001E+50</v>
      </c>
      <c r="H195">
        <v>74.110105931930562</v>
      </c>
      <c r="I195">
        <v>69.663407310762111</v>
      </c>
      <c r="J195">
        <v>31.665090508993494</v>
      </c>
      <c r="K195">
        <v>14.821866990653284</v>
      </c>
      <c r="L195">
        <v>1.0000000000000001E+50</v>
      </c>
      <c r="M195">
        <v>3.1663536958992053</v>
      </c>
      <c r="N195">
        <v>1.0000000000000001E+50</v>
      </c>
      <c r="O195">
        <v>1.0000000000000001E+50</v>
      </c>
      <c r="P195">
        <v>1.0000000000000001E+50</v>
      </c>
      <c r="Q195">
        <v>1.0000000000000001E+50</v>
      </c>
      <c r="R195">
        <v>1.0000000000000001E+50</v>
      </c>
      <c r="S195">
        <v>1.0000000000000001E+50</v>
      </c>
      <c r="T195">
        <v>1.0000000000000001E+50</v>
      </c>
      <c r="U195">
        <v>1.0000000000000001E+50</v>
      </c>
      <c r="V195">
        <v>4.5758409281166416E-2</v>
      </c>
      <c r="W195">
        <v>1.0000000000000001E+50</v>
      </c>
      <c r="X195">
        <v>1.0000000000000001E+50</v>
      </c>
      <c r="Y195">
        <v>1.0000000000000001E+50</v>
      </c>
      <c r="Z195">
        <v>1.0000000000000001E+50</v>
      </c>
      <c r="AA195">
        <v>1.0000000000000001E+50</v>
      </c>
      <c r="AB195">
        <v>110.60543121047</v>
      </c>
      <c r="AC195">
        <v>5.0000463627193224E-4</v>
      </c>
      <c r="AD195">
        <v>8.9022146896434301E-4</v>
      </c>
      <c r="AE195">
        <v>1.3902261026371026E-3</v>
      </c>
      <c r="AF195">
        <v>2.8328305775786647E-3</v>
      </c>
      <c r="AG195">
        <v>3.4285714285714287E-2</v>
      </c>
    </row>
    <row r="196" spans="1:33">
      <c r="A196">
        <v>23303.830357645045</v>
      </c>
      <c r="B196">
        <v>1.7730826491655775E-3</v>
      </c>
      <c r="C196">
        <v>1.0000000000000001E+50</v>
      </c>
      <c r="D196">
        <v>62.088720268795441</v>
      </c>
      <c r="E196">
        <v>1.0000000000000001E+50</v>
      </c>
      <c r="F196">
        <v>1.0000000000000001E+50</v>
      </c>
      <c r="G196">
        <v>1.0000000000000001E+50</v>
      </c>
      <c r="H196">
        <v>72.656963124112892</v>
      </c>
      <c r="I196">
        <v>68.297451226108933</v>
      </c>
      <c r="J196">
        <v>31.044199486961631</v>
      </c>
      <c r="K196">
        <v>14.531235345179295</v>
      </c>
      <c r="L196">
        <v>1.0000000000000001E+50</v>
      </c>
      <c r="M196">
        <v>3.1042614866503619</v>
      </c>
      <c r="N196">
        <v>1.0000000000000001E+50</v>
      </c>
      <c r="O196">
        <v>1.0000000000000001E+50</v>
      </c>
      <c r="P196">
        <v>1.0000000000000001E+50</v>
      </c>
      <c r="Q196">
        <v>1.0000000000000001E+50</v>
      </c>
      <c r="R196">
        <v>1.0000000000000001E+50</v>
      </c>
      <c r="S196">
        <v>1.0000000000000001E+50</v>
      </c>
      <c r="T196">
        <v>1.0000000000000001E+50</v>
      </c>
      <c r="U196">
        <v>1.0000000000000001E+50</v>
      </c>
      <c r="V196">
        <v>4.5240723545026375E-2</v>
      </c>
      <c r="W196">
        <v>1.0000000000000001E+50</v>
      </c>
      <c r="X196">
        <v>1.0000000000000001E+50</v>
      </c>
      <c r="Y196">
        <v>1.0000000000000001E+50</v>
      </c>
      <c r="Z196">
        <v>1.0000000000000001E+50</v>
      </c>
      <c r="AA196">
        <v>1.0000000000000001E+50</v>
      </c>
      <c r="AB196">
        <v>108.43669726582205</v>
      </c>
      <c r="AC196">
        <v>5.0000482357641482E-4</v>
      </c>
      <c r="AD196">
        <v>8.9022178300365612E-4</v>
      </c>
      <c r="AE196">
        <v>1.3902266038758947E-3</v>
      </c>
      <c r="AF196">
        <v>2.8494216563530726E-3</v>
      </c>
      <c r="AG196">
        <v>3.4285714285714287E-2</v>
      </c>
    </row>
    <row r="197" spans="1:33">
      <c r="A197">
        <v>23769.906964797945</v>
      </c>
      <c r="B197">
        <v>1.797340394259032E-3</v>
      </c>
      <c r="C197">
        <v>1.0000000000000001E+50</v>
      </c>
      <c r="D197">
        <v>60.871293042380813</v>
      </c>
      <c r="E197">
        <v>1.0000000000000001E+50</v>
      </c>
      <c r="F197">
        <v>1.0000000000000001E+50</v>
      </c>
      <c r="G197">
        <v>1.0000000000000001E+50</v>
      </c>
      <c r="H197">
        <v>71.232313243010566</v>
      </c>
      <c r="I197">
        <v>66.958278455662153</v>
      </c>
      <c r="J197">
        <v>30.435482660807132</v>
      </c>
      <c r="K197">
        <v>14.246302223370432</v>
      </c>
      <c r="L197">
        <v>1.0000000000000001E+50</v>
      </c>
      <c r="M197">
        <v>3.043386634851668</v>
      </c>
      <c r="N197">
        <v>1.0000000000000001E+50</v>
      </c>
      <c r="O197">
        <v>1.0000000000000001E+50</v>
      </c>
      <c r="P197">
        <v>1.0000000000000001E+50</v>
      </c>
      <c r="Q197">
        <v>1.0000000000000001E+50</v>
      </c>
      <c r="R197">
        <v>1.0000000000000001E+50</v>
      </c>
      <c r="S197">
        <v>1.0000000000000001E+50</v>
      </c>
      <c r="T197">
        <v>1.0000000000000001E+50</v>
      </c>
      <c r="U197">
        <v>1.0000000000000001E+50</v>
      </c>
      <c r="V197">
        <v>4.4737497277774665E-2</v>
      </c>
      <c r="W197">
        <v>1.0000000000000001E+50</v>
      </c>
      <c r="X197">
        <v>1.0000000000000001E+50</v>
      </c>
      <c r="Y197">
        <v>1.0000000000000001E+50</v>
      </c>
      <c r="Z197">
        <v>1.0000000000000001E+50</v>
      </c>
      <c r="AA197">
        <v>1.0000000000000001E+50</v>
      </c>
      <c r="AB197">
        <v>106.31048751618034</v>
      </c>
      <c r="AC197">
        <v>5.0000501844792405E-4</v>
      </c>
      <c r="AD197">
        <v>8.9022210973003992E-4</v>
      </c>
      <c r="AE197">
        <v>1.3902271253645421E-3</v>
      </c>
      <c r="AF197">
        <v>2.8665870365811993E-3</v>
      </c>
      <c r="AG197">
        <v>3.4285714285714287E-2</v>
      </c>
    </row>
    <row r="198" spans="1:33">
      <c r="A198">
        <v>24245.305104093903</v>
      </c>
      <c r="B198">
        <v>1.8222354308776224E-3</v>
      </c>
      <c r="C198">
        <v>1.0000000000000001E+50</v>
      </c>
      <c r="D198">
        <v>59.677736911276895</v>
      </c>
      <c r="E198">
        <v>1.0000000000000001E+50</v>
      </c>
      <c r="F198">
        <v>1.0000000000000001E+50</v>
      </c>
      <c r="G198">
        <v>1.0000000000000001E+50</v>
      </c>
      <c r="H198">
        <v>69.835597602395723</v>
      </c>
      <c r="I198">
        <v>65.645363833629361</v>
      </c>
      <c r="J198">
        <v>29.83870131804915</v>
      </c>
      <c r="K198">
        <v>13.966955886747559</v>
      </c>
      <c r="L198">
        <v>1.0000000000000001E+50</v>
      </c>
      <c r="M198">
        <v>2.9837052680124909</v>
      </c>
      <c r="N198">
        <v>1.0000000000000001E+50</v>
      </c>
      <c r="O198">
        <v>1.0000000000000001E+50</v>
      </c>
      <c r="P198">
        <v>1.0000000000000001E+50</v>
      </c>
      <c r="Q198">
        <v>1.0000000000000001E+50</v>
      </c>
      <c r="R198">
        <v>1.0000000000000001E+50</v>
      </c>
      <c r="S198">
        <v>1.0000000000000001E+50</v>
      </c>
      <c r="T198">
        <v>1.0000000000000001E+50</v>
      </c>
      <c r="U198">
        <v>1.0000000000000001E+50</v>
      </c>
      <c r="V198">
        <v>4.4248421145472928E-2</v>
      </c>
      <c r="W198">
        <v>1.0000000000000001E+50</v>
      </c>
      <c r="X198">
        <v>1.0000000000000001E+50</v>
      </c>
      <c r="Y198">
        <v>1.0000000000000001E+50</v>
      </c>
      <c r="Z198">
        <v>1.0000000000000001E+50</v>
      </c>
      <c r="AA198">
        <v>1.0000000000000001E+50</v>
      </c>
      <c r="AB198">
        <v>104.22596815379987</v>
      </c>
      <c r="AC198">
        <v>5.0000522119216168E-4</v>
      </c>
      <c r="AD198">
        <v>8.9022244965604219E-4</v>
      </c>
      <c r="AE198">
        <v>1.3902276679211231E-3</v>
      </c>
      <c r="AF198">
        <v>2.8843433932773709E-3</v>
      </c>
      <c r="AG198">
        <v>3.4285714285714287E-2</v>
      </c>
    </row>
    <row r="199" spans="1:33">
      <c r="A199">
        <v>24730.21120617578</v>
      </c>
      <c r="B199">
        <v>1.8477802523443642E-3</v>
      </c>
      <c r="C199">
        <v>1.0000000000000001E+50</v>
      </c>
      <c r="D199">
        <v>58.507583814255852</v>
      </c>
      <c r="E199">
        <v>1.0000000000000001E+50</v>
      </c>
      <c r="F199">
        <v>1.0000000000000001E+50</v>
      </c>
      <c r="G199">
        <v>1.0000000000000001E+50</v>
      </c>
      <c r="H199">
        <v>68.466268470644565</v>
      </c>
      <c r="I199">
        <v>64.358192491531398</v>
      </c>
      <c r="J199">
        <v>29.253621426788573</v>
      </c>
      <c r="K199">
        <v>13.693086787727722</v>
      </c>
      <c r="L199">
        <v>1.0000000000000001E+50</v>
      </c>
      <c r="M199">
        <v>2.9251939816755335</v>
      </c>
      <c r="N199">
        <v>1.0000000000000001E+50</v>
      </c>
      <c r="O199">
        <v>1.0000000000000001E+50</v>
      </c>
      <c r="P199">
        <v>1.0000000000000001E+50</v>
      </c>
      <c r="Q199">
        <v>1.0000000000000001E+50</v>
      </c>
      <c r="R199">
        <v>1.0000000000000001E+50</v>
      </c>
      <c r="S199">
        <v>1.0000000000000001E+50</v>
      </c>
      <c r="T199">
        <v>1.0000000000000001E+50</v>
      </c>
      <c r="U199">
        <v>1.0000000000000001E+50</v>
      </c>
      <c r="V199">
        <v>4.3773189576365092E-2</v>
      </c>
      <c r="W199">
        <v>1.0000000000000001E+50</v>
      </c>
      <c r="X199">
        <v>1.0000000000000001E+50</v>
      </c>
      <c r="Y199">
        <v>1.0000000000000001E+50</v>
      </c>
      <c r="Z199">
        <v>1.0000000000000001E+50</v>
      </c>
      <c r="AA199">
        <v>1.0000000000000001E+50</v>
      </c>
      <c r="AB199">
        <v>102.18232172010715</v>
      </c>
      <c r="AC199">
        <v>5.0000543212717907E-4</v>
      </c>
      <c r="AD199">
        <v>8.9022280331491727E-4</v>
      </c>
      <c r="AE199">
        <v>1.3902282323967653E-3</v>
      </c>
      <c r="AF199">
        <v>2.9027076970860634E-3</v>
      </c>
      <c r="AG199">
        <v>3.4285714285714287E-2</v>
      </c>
    </row>
    <row r="200" spans="1:33">
      <c r="A200">
        <v>25224.815430299295</v>
      </c>
      <c r="B200">
        <v>1.8739875272093831E-3</v>
      </c>
      <c r="C200">
        <v>1.0000000000000001E+50</v>
      </c>
      <c r="D200">
        <v>57.360374867750203</v>
      </c>
      <c r="E200">
        <v>1.0000000000000001E+50</v>
      </c>
      <c r="F200">
        <v>1.0000000000000001E+50</v>
      </c>
      <c r="G200">
        <v>1.0000000000000001E+50</v>
      </c>
      <c r="H200">
        <v>67.123788855940745</v>
      </c>
      <c r="I200">
        <v>63.096259656292915</v>
      </c>
      <c r="J200">
        <v>28.680013543930801</v>
      </c>
      <c r="K200">
        <v>13.424587526664263</v>
      </c>
      <c r="L200">
        <v>1.0000000000000001E+50</v>
      </c>
      <c r="M200">
        <v>2.8678298302386138</v>
      </c>
      <c r="N200">
        <v>1.0000000000000001E+50</v>
      </c>
      <c r="O200">
        <v>1.0000000000000001E+50</v>
      </c>
      <c r="P200">
        <v>1.0000000000000001E+50</v>
      </c>
      <c r="Q200">
        <v>1.0000000000000001E+50</v>
      </c>
      <c r="R200">
        <v>1.0000000000000001E+50</v>
      </c>
      <c r="S200">
        <v>1.0000000000000001E+50</v>
      </c>
      <c r="T200">
        <v>1.0000000000000001E+50</v>
      </c>
      <c r="U200">
        <v>1.0000000000000001E+50</v>
      </c>
      <c r="V200">
        <v>4.3311500724480145E-2</v>
      </c>
      <c r="W200">
        <v>1.0000000000000001E+50</v>
      </c>
      <c r="X200">
        <v>1.0000000000000001E+50</v>
      </c>
      <c r="Y200">
        <v>1.0000000000000001E+50</v>
      </c>
      <c r="Z200">
        <v>1.0000000000000001E+50</v>
      </c>
      <c r="AA200">
        <v>1.0000000000000001E+50</v>
      </c>
      <c r="AB200">
        <v>100.17874678512818</v>
      </c>
      <c r="AC200">
        <v>5.000056515838769E-4</v>
      </c>
      <c r="AD200">
        <v>8.9022317126146182E-4</v>
      </c>
      <c r="AE200">
        <v>1.3902288196769805E-3</v>
      </c>
      <c r="AF200">
        <v>2.921697210568436E-3</v>
      </c>
      <c r="AG200">
        <v>3.4285714285714287E-2</v>
      </c>
    </row>
    <row r="201" spans="1:33">
      <c r="A201">
        <v>25729.311738905282</v>
      </c>
      <c r="B201">
        <v>1.9008701044318215E-3</v>
      </c>
      <c r="C201">
        <v>1.0000000000000001E+50</v>
      </c>
      <c r="D201">
        <v>56.23566018589856</v>
      </c>
      <c r="E201">
        <v>1.0000000000000001E+50</v>
      </c>
      <c r="F201">
        <v>1.0000000000000001E+50</v>
      </c>
      <c r="G201">
        <v>1.0000000000000001E+50</v>
      </c>
      <c r="H201">
        <v>65.807632295690212</v>
      </c>
      <c r="I201">
        <v>61.859070452292244</v>
      </c>
      <c r="J201">
        <v>28.11765272520805</v>
      </c>
      <c r="K201">
        <v>13.161352809729337</v>
      </c>
      <c r="L201">
        <v>1.0000000000000001E+50</v>
      </c>
      <c r="M201">
        <v>2.811590317956393</v>
      </c>
      <c r="N201">
        <v>1.0000000000000001E+50</v>
      </c>
      <c r="O201">
        <v>1.0000000000000001E+50</v>
      </c>
      <c r="P201">
        <v>1.0000000000000001E+50</v>
      </c>
      <c r="Q201">
        <v>1.0000000000000001E+50</v>
      </c>
      <c r="R201">
        <v>1.0000000000000001E+50</v>
      </c>
      <c r="S201">
        <v>1.0000000000000001E+50</v>
      </c>
      <c r="T201">
        <v>1.0000000000000001E+50</v>
      </c>
      <c r="U201">
        <v>1.0000000000000001E+50</v>
      </c>
      <c r="V201">
        <v>4.2863056439727772E-2</v>
      </c>
      <c r="W201">
        <v>1.0000000000000001E+50</v>
      </c>
      <c r="X201">
        <v>1.0000000000000001E+50</v>
      </c>
      <c r="Y201">
        <v>1.0000000000000001E+50</v>
      </c>
      <c r="Z201">
        <v>1.0000000000000001E+50</v>
      </c>
      <c r="AA201">
        <v>1.0000000000000001E+50</v>
      </c>
      <c r="AB201">
        <v>98.21445763320223</v>
      </c>
      <c r="AC201">
        <v>5.0000587990652306E-4</v>
      </c>
      <c r="AD201">
        <v>8.9022355407288522E-4</v>
      </c>
      <c r="AE201">
        <v>1.3902294306830526E-3</v>
      </c>
      <c r="AF201">
        <v>2.9413294841994704E-3</v>
      </c>
      <c r="AG201">
        <v>3.4285714285714287E-2</v>
      </c>
    </row>
    <row r="202" spans="1:33">
      <c r="A202">
        <v>26243.89797368339</v>
      </c>
      <c r="B202">
        <v>1.9284410187872273E-3</v>
      </c>
      <c r="C202">
        <v>1.0000000000000001E+50</v>
      </c>
      <c r="D202">
        <v>55.132998704119835</v>
      </c>
      <c r="E202">
        <v>1.0000000000000001E+50</v>
      </c>
      <c r="F202">
        <v>1.0000000000000001E+50</v>
      </c>
      <c r="G202">
        <v>1.0000000000000001E+50</v>
      </c>
      <c r="H202">
        <v>64.517282650065482</v>
      </c>
      <c r="I202">
        <v>60.646139707292541</v>
      </c>
      <c r="J202">
        <v>27.566318436965933</v>
      </c>
      <c r="K202">
        <v>12.903279407622218</v>
      </c>
      <c r="L202">
        <v>1.0000000000000001E+50</v>
      </c>
      <c r="M202">
        <v>2.756453390118514</v>
      </c>
      <c r="N202">
        <v>1.0000000000000001E+50</v>
      </c>
      <c r="O202">
        <v>1.0000000000000001E+50</v>
      </c>
      <c r="P202">
        <v>1.0000000000000001E+50</v>
      </c>
      <c r="Q202">
        <v>1.0000000000000001E+50</v>
      </c>
      <c r="R202">
        <v>1.0000000000000001E+50</v>
      </c>
      <c r="S202">
        <v>1.0000000000000001E+50</v>
      </c>
      <c r="T202">
        <v>1.0000000000000001E+50</v>
      </c>
      <c r="U202">
        <v>1.0000000000000001E+50</v>
      </c>
      <c r="V202">
        <v>4.2427562244219875E-2</v>
      </c>
      <c r="W202">
        <v>1.0000000000000001E+50</v>
      </c>
      <c r="X202">
        <v>1.0000000000000001E+50</v>
      </c>
      <c r="Y202">
        <v>1.0000000000000001E+50</v>
      </c>
      <c r="Z202">
        <v>1.0000000000000001E+50</v>
      </c>
      <c r="AA202">
        <v>1.0000000000000001E+50</v>
      </c>
      <c r="AB202">
        <v>96.28868395485793</v>
      </c>
      <c r="AC202">
        <v>5.000061174532934E-4</v>
      </c>
      <c r="AD202">
        <v>8.9022395234971557E-4</v>
      </c>
      <c r="AE202">
        <v>1.3902300663734852E-3</v>
      </c>
      <c r="AF202">
        <v>2.9616223520998746E-3</v>
      </c>
      <c r="AG202">
        <v>3.4285714285714287E-2</v>
      </c>
    </row>
    <row r="203" spans="1:33">
      <c r="A203">
        <v>26768.77593315706</v>
      </c>
      <c r="B203">
        <v>1.9567134964945535E-3</v>
      </c>
      <c r="C203">
        <v>1.0000000000000001E+50</v>
      </c>
      <c r="D203">
        <v>54.051958006146634</v>
      </c>
      <c r="E203">
        <v>1.0000000000000001E+50</v>
      </c>
      <c r="F203">
        <v>1.0000000000000001E+50</v>
      </c>
      <c r="G203">
        <v>1.0000000000000001E+50</v>
      </c>
      <c r="H203">
        <v>63.252233899597648</v>
      </c>
      <c r="I203">
        <v>59.45699176217812</v>
      </c>
      <c r="J203">
        <v>27.025794469679656</v>
      </c>
      <c r="K203">
        <v>12.650266115087208</v>
      </c>
      <c r="L203">
        <v>1.0000000000000001E+50</v>
      </c>
      <c r="M203">
        <v>2.7023974244006967</v>
      </c>
      <c r="N203">
        <v>1.0000000000000001E+50</v>
      </c>
      <c r="O203">
        <v>1.0000000000000001E+50</v>
      </c>
      <c r="P203">
        <v>1.0000000000000001E+50</v>
      </c>
      <c r="Q203">
        <v>1.0000000000000001E+50</v>
      </c>
      <c r="R203">
        <v>1.0000000000000001E+50</v>
      </c>
      <c r="S203">
        <v>1.0000000000000001E+50</v>
      </c>
      <c r="T203">
        <v>1.0000000000000001E+50</v>
      </c>
      <c r="U203">
        <v>1.0000000000000001E+50</v>
      </c>
      <c r="V203">
        <v>4.2004727314523753E-2</v>
      </c>
      <c r="W203">
        <v>1.0000000000000001E+50</v>
      </c>
      <c r="X203">
        <v>1.0000000000000001E+50</v>
      </c>
      <c r="Y203">
        <v>1.0000000000000001E+50</v>
      </c>
      <c r="Z203">
        <v>1.0000000000000001E+50</v>
      </c>
      <c r="AA203">
        <v>1.0000000000000001E+50</v>
      </c>
      <c r="AB203">
        <v>94.400670544731213</v>
      </c>
      <c r="AC203">
        <v>5.0000636459683351E-4</v>
      </c>
      <c r="AD203">
        <v>8.9022436671674064E-4</v>
      </c>
      <c r="AE203">
        <v>1.3902307277455026E-3</v>
      </c>
      <c r="AF203">
        <v>2.9825939275290262E-3</v>
      </c>
      <c r="AG203">
        <v>3.4285714285714287E-2</v>
      </c>
    </row>
    <row r="204" spans="1:33">
      <c r="A204">
        <v>27304.151451820202</v>
      </c>
      <c r="B204">
        <v>1.9857009610566856E-3</v>
      </c>
      <c r="C204">
        <v>1.0000000000000001E+50</v>
      </c>
      <c r="D204">
        <v>52.992114154450348</v>
      </c>
      <c r="E204">
        <v>1.0000000000000001E+50</v>
      </c>
      <c r="F204">
        <v>1.0000000000000001E+50</v>
      </c>
      <c r="G204">
        <v>1.0000000000000001E+50</v>
      </c>
      <c r="H204">
        <v>62.011989946737501</v>
      </c>
      <c r="I204">
        <v>58.291160284421494</v>
      </c>
      <c r="J204">
        <v>26.49586885316598</v>
      </c>
      <c r="K204">
        <v>12.402213711225292</v>
      </c>
      <c r="L204">
        <v>1.0000000000000001E+50</v>
      </c>
      <c r="M204">
        <v>2.6494012223853987</v>
      </c>
      <c r="N204">
        <v>1.0000000000000001E+50</v>
      </c>
      <c r="O204">
        <v>1.0000000000000001E+50</v>
      </c>
      <c r="P204">
        <v>1.0000000000000001E+50</v>
      </c>
      <c r="Q204">
        <v>1.0000000000000001E+50</v>
      </c>
      <c r="R204">
        <v>1.0000000000000001E+50</v>
      </c>
      <c r="S204">
        <v>1.0000000000000001E+50</v>
      </c>
      <c r="T204">
        <v>1.0000000000000001E+50</v>
      </c>
      <c r="U204">
        <v>1.0000000000000001E+50</v>
      </c>
      <c r="V204">
        <v>4.1594264469526784E-2</v>
      </c>
      <c r="W204">
        <v>1.0000000000000001E+50</v>
      </c>
      <c r="X204">
        <v>1.0000000000000001E+50</v>
      </c>
      <c r="Y204">
        <v>1.0000000000000001E+50</v>
      </c>
      <c r="Z204">
        <v>1.0000000000000001E+50</v>
      </c>
      <c r="AA204">
        <v>1.0000000000000001E+50</v>
      </c>
      <c r="AB204">
        <v>92.549677005406352</v>
      </c>
      <c r="AC204">
        <v>5.0000662172484294E-4</v>
      </c>
      <c r="AD204">
        <v>8.9022479782398874E-4</v>
      </c>
      <c r="AE204">
        <v>1.3902314158366158E-3</v>
      </c>
      <c r="AF204">
        <v>3.0042625981671835E-3</v>
      </c>
      <c r="AG204">
        <v>3.4285714285714287E-2</v>
      </c>
    </row>
    <row r="205" spans="1:33">
      <c r="A205">
        <v>27850.234480856605</v>
      </c>
      <c r="B205">
        <v>2.0154170393081924E-3</v>
      </c>
      <c r="C205">
        <v>1.0000000000000001E+50</v>
      </c>
      <c r="D205">
        <v>51.953051523991128</v>
      </c>
      <c r="E205">
        <v>1.0000000000000001E+50</v>
      </c>
      <c r="F205">
        <v>1.0000000000000001E+50</v>
      </c>
      <c r="G205">
        <v>1.0000000000000001E+50</v>
      </c>
      <c r="H205">
        <v>60.796064421307484</v>
      </c>
      <c r="I205">
        <v>57.148188085207856</v>
      </c>
      <c r="J205">
        <v>25.976333773457661</v>
      </c>
      <c r="K205">
        <v>12.159024920584018</v>
      </c>
      <c r="L205">
        <v>1.0000000000000001E+50</v>
      </c>
      <c r="M205">
        <v>2.5974440012487086</v>
      </c>
      <c r="N205">
        <v>1.0000000000000001E+50</v>
      </c>
      <c r="O205">
        <v>1.0000000000000001E+50</v>
      </c>
      <c r="P205">
        <v>1.0000000000000001E+50</v>
      </c>
      <c r="Q205">
        <v>1.0000000000000001E+50</v>
      </c>
      <c r="R205">
        <v>1.0000000000000001E+50</v>
      </c>
      <c r="S205">
        <v>1.0000000000000001E+50</v>
      </c>
      <c r="T205">
        <v>1.0000000000000001E+50</v>
      </c>
      <c r="U205">
        <v>1.0000000000000001E+50</v>
      </c>
      <c r="V205">
        <v>4.1195890163568546E-2</v>
      </c>
      <c r="W205">
        <v>1.0000000000000001E+50</v>
      </c>
      <c r="X205">
        <v>1.0000000000000001E+50</v>
      </c>
      <c r="Y205">
        <v>1.0000000000000001E+50</v>
      </c>
      <c r="Z205">
        <v>1.0000000000000001E+50</v>
      </c>
      <c r="AA205">
        <v>1.0000000000000001E+50</v>
      </c>
      <c r="AB205">
        <v>90.734977457064005</v>
      </c>
      <c r="AC205">
        <v>5.0000688924068358E-4</v>
      </c>
      <c r="AD205">
        <v>8.9022524634774821E-4</v>
      </c>
      <c r="AE205">
        <v>1.3902321317262483E-3</v>
      </c>
      <c r="AF205">
        <v>3.0266470212168281E-3</v>
      </c>
      <c r="AG205">
        <v>3.4285714285714287E-2</v>
      </c>
    </row>
    <row r="206" spans="1:33">
      <c r="A206">
        <v>28407.239170473738</v>
      </c>
      <c r="B206">
        <v>2.0458755676639002E-3</v>
      </c>
      <c r="C206">
        <v>1.0000000000000001E+50</v>
      </c>
      <c r="D206">
        <v>50.934362639227579</v>
      </c>
      <c r="E206">
        <v>1.0000000000000001E+50</v>
      </c>
      <c r="F206">
        <v>1.0000000000000001E+50</v>
      </c>
      <c r="G206">
        <v>1.0000000000000001E+50</v>
      </c>
      <c r="H206">
        <v>59.603980489768183</v>
      </c>
      <c r="I206">
        <v>56.027626940145346</v>
      </c>
      <c r="J206">
        <v>25.466985491307753</v>
      </c>
      <c r="K206">
        <v>11.920604375010223</v>
      </c>
      <c r="L206">
        <v>1.0000000000000001E+50</v>
      </c>
      <c r="M206">
        <v>2.5465053856102209</v>
      </c>
      <c r="N206">
        <v>1.0000000000000001E+50</v>
      </c>
      <c r="O206">
        <v>1.0000000000000001E+50</v>
      </c>
      <c r="P206">
        <v>1.0000000000000001E+50</v>
      </c>
      <c r="Q206">
        <v>1.0000000000000001E+50</v>
      </c>
      <c r="R206">
        <v>1.0000000000000001E+50</v>
      </c>
      <c r="S206">
        <v>1.0000000000000001E+50</v>
      </c>
      <c r="T206">
        <v>1.0000000000000001E+50</v>
      </c>
      <c r="U206">
        <v>1.0000000000000001E+50</v>
      </c>
      <c r="V206">
        <v>4.0809324484474642E-2</v>
      </c>
      <c r="W206">
        <v>1.0000000000000001E+50</v>
      </c>
      <c r="X206">
        <v>1.0000000000000001E+50</v>
      </c>
      <c r="Y206">
        <v>1.0000000000000001E+50</v>
      </c>
      <c r="Z206">
        <v>1.0000000000000001E+50</v>
      </c>
      <c r="AA206">
        <v>1.0000000000000001E+50</v>
      </c>
      <c r="AB206">
        <v>88.955860252822461</v>
      </c>
      <c r="AC206">
        <v>5.0000716756401237E-4</v>
      </c>
      <c r="AD206">
        <v>8.9022571299162757E-4</v>
      </c>
      <c r="AE206">
        <v>1.3902328765374309E-3</v>
      </c>
      <c r="AF206">
        <v>3.0497661183545104E-3</v>
      </c>
      <c r="AG206">
        <v>3.4285714285714287E-2</v>
      </c>
    </row>
    <row r="207" spans="1:33">
      <c r="A207">
        <v>28975.383953883214</v>
      </c>
      <c r="B207">
        <v>2.0770905985618426E-3</v>
      </c>
      <c r="C207">
        <v>1.0000000000000001E+50</v>
      </c>
      <c r="D207">
        <v>49.935648014322553</v>
      </c>
      <c r="E207">
        <v>1.0000000000000001E+50</v>
      </c>
      <c r="F207">
        <v>1.0000000000000001E+50</v>
      </c>
      <c r="G207">
        <v>1.0000000000000001E+50</v>
      </c>
      <c r="H207">
        <v>58.435270668224888</v>
      </c>
      <c r="I207">
        <v>54.929037413490832</v>
      </c>
      <c r="J207">
        <v>24.967624262291913</v>
      </c>
      <c r="K207">
        <v>11.686858576250772</v>
      </c>
      <c r="L207">
        <v>1.0000000000000001E+50</v>
      </c>
      <c r="M207">
        <v>2.4965653995426971</v>
      </c>
      <c r="N207">
        <v>1.0000000000000001E+50</v>
      </c>
      <c r="O207">
        <v>1.0000000000000001E+50</v>
      </c>
      <c r="P207">
        <v>1.0000000000000001E+50</v>
      </c>
      <c r="Q207">
        <v>1.0000000000000001E+50</v>
      </c>
      <c r="R207">
        <v>1.0000000000000001E+50</v>
      </c>
      <c r="S207">
        <v>1.0000000000000001E+50</v>
      </c>
      <c r="T207">
        <v>1.0000000000000001E+50</v>
      </c>
      <c r="U207">
        <v>1.0000000000000001E+50</v>
      </c>
      <c r="V207">
        <v>4.0434291156107319E-2</v>
      </c>
      <c r="W207">
        <v>1.0000000000000001E+50</v>
      </c>
      <c r="X207">
        <v>1.0000000000000001E+50</v>
      </c>
      <c r="Y207">
        <v>1.0000000000000001E+50</v>
      </c>
      <c r="Z207">
        <v>1.0000000000000001E+50</v>
      </c>
      <c r="AA207">
        <v>1.0000000000000001E+50</v>
      </c>
      <c r="AB207">
        <v>87.211627699660454</v>
      </c>
      <c r="AC207">
        <v>5.0000745713143905E-4</v>
      </c>
      <c r="AD207">
        <v>8.9022619848766016E-4</v>
      </c>
      <c r="AE207">
        <v>1.3902336514385616E-3</v>
      </c>
      <c r="AF207">
        <v>3.0736390705656206E-3</v>
      </c>
      <c r="AG207">
        <v>3.4285714285714287E-2</v>
      </c>
    </row>
    <row r="208" spans="1:33">
      <c r="A208">
        <v>29554.89163296088</v>
      </c>
      <c r="B208">
        <v>2.1090764070941588E-3</v>
      </c>
      <c r="C208">
        <v>1.0000000000000001E+50</v>
      </c>
      <c r="D208">
        <v>48.956515996481983</v>
      </c>
      <c r="E208">
        <v>1.0000000000000001E+50</v>
      </c>
      <c r="F208">
        <v>1.0000000000000001E+50</v>
      </c>
      <c r="G208">
        <v>1.0000000000000001E+50</v>
      </c>
      <c r="H208">
        <v>57.289476639100535</v>
      </c>
      <c r="I208">
        <v>53.851988685822093</v>
      </c>
      <c r="J208">
        <v>24.478054258477194</v>
      </c>
      <c r="K208">
        <v>11.457695859286591</v>
      </c>
      <c r="L208">
        <v>1.0000000000000001E+50</v>
      </c>
      <c r="M208">
        <v>2.4476044587383612</v>
      </c>
      <c r="N208">
        <v>1.0000000000000001E+50</v>
      </c>
      <c r="O208">
        <v>1.0000000000000001E+50</v>
      </c>
      <c r="P208">
        <v>1.0000000000000001E+50</v>
      </c>
      <c r="Q208">
        <v>1.0000000000000001E+50</v>
      </c>
      <c r="R208">
        <v>1.0000000000000001E+50</v>
      </c>
      <c r="S208">
        <v>1.0000000000000001E+50</v>
      </c>
      <c r="T208">
        <v>1.0000000000000001E+50</v>
      </c>
      <c r="U208">
        <v>1.0000000000000001E+50</v>
      </c>
      <c r="V208">
        <v>4.0070517545031374E-2</v>
      </c>
      <c r="W208">
        <v>1.0000000000000001E+50</v>
      </c>
      <c r="X208">
        <v>1.0000000000000001E+50</v>
      </c>
      <c r="Y208">
        <v>1.0000000000000001E+50</v>
      </c>
      <c r="Z208">
        <v>1.0000000000000001E+50</v>
      </c>
      <c r="AA208">
        <v>1.0000000000000001E+50</v>
      </c>
      <c r="AB208">
        <v>85.501595784812068</v>
      </c>
      <c r="AC208">
        <v>5.000077583972119E-4</v>
      </c>
      <c r="AD208">
        <v>8.9022670359745139E-4</v>
      </c>
      <c r="AE208">
        <v>1.3902344576452394E-3</v>
      </c>
      <c r="AF208">
        <v>3.0982853128954297E-3</v>
      </c>
      <c r="AG208">
        <v>3.4285714285714287E-2</v>
      </c>
    </row>
    <row r="209" spans="1:33">
      <c r="A209">
        <v>30145.9894656201</v>
      </c>
      <c r="B209">
        <v>2.1418474978195908E-3</v>
      </c>
      <c r="C209">
        <v>1.0000000000000001E+50</v>
      </c>
      <c r="D209">
        <v>47.996582612365494</v>
      </c>
      <c r="E209">
        <v>1.0000000000000001E+50</v>
      </c>
      <c r="F209">
        <v>1.0000000000000001E+50</v>
      </c>
      <c r="G209">
        <v>1.0000000000000001E+50</v>
      </c>
      <c r="H209">
        <v>56.166149071403289</v>
      </c>
      <c r="I209">
        <v>52.796058385089076</v>
      </c>
      <c r="J209">
        <v>23.998083491626826</v>
      </c>
      <c r="K209">
        <v>11.233026356385567</v>
      </c>
      <c r="L209">
        <v>1.0000000000000001E+50</v>
      </c>
      <c r="M209">
        <v>2.3996033628287896</v>
      </c>
      <c r="N209">
        <v>1.0000000000000001E+50</v>
      </c>
      <c r="O209">
        <v>1.0000000000000001E+50</v>
      </c>
      <c r="P209">
        <v>1.0000000000000001E+50</v>
      </c>
      <c r="Q209">
        <v>1.0000000000000001E+50</v>
      </c>
      <c r="R209">
        <v>1.0000000000000001E+50</v>
      </c>
      <c r="S209">
        <v>1.0000000000000001E+50</v>
      </c>
      <c r="T209">
        <v>1.0000000000000001E+50</v>
      </c>
      <c r="U209">
        <v>1.0000000000000001E+50</v>
      </c>
      <c r="V209">
        <v>3.9717734670880349E-2</v>
      </c>
      <c r="W209">
        <v>1.0000000000000001E+50</v>
      </c>
      <c r="X209">
        <v>1.0000000000000001E+50</v>
      </c>
      <c r="Y209">
        <v>1.0000000000000001E+50</v>
      </c>
      <c r="Z209">
        <v>1.0000000000000001E+50</v>
      </c>
      <c r="AA209">
        <v>1.0000000000000001E+50</v>
      </c>
      <c r="AB209">
        <v>83.825093907526309</v>
      </c>
      <c r="AC209">
        <v>5.0000807183392935E-4</v>
      </c>
      <c r="AD209">
        <v>8.9022722911337394E-4</v>
      </c>
      <c r="AE209">
        <v>1.390235296422171E-3</v>
      </c>
      <c r="AF209">
        <v>3.123724529150205E-3</v>
      </c>
      <c r="AG209">
        <v>3.4285714285714287E-2</v>
      </c>
    </row>
    <row r="210" spans="1:33">
      <c r="A210">
        <v>30748.909254932503</v>
      </c>
      <c r="B210">
        <v>2.175418611751368E-3</v>
      </c>
      <c r="C210">
        <v>1.0000000000000001E+50</v>
      </c>
      <c r="D210">
        <v>47.055471417508784</v>
      </c>
      <c r="E210">
        <v>1.0000000000000001E+50</v>
      </c>
      <c r="F210">
        <v>1.0000000000000001E+50</v>
      </c>
      <c r="G210">
        <v>1.0000000000000001E+50</v>
      </c>
      <c r="H210">
        <v>55.064847444518371</v>
      </c>
      <c r="I210">
        <v>51.760832420977756</v>
      </c>
      <c r="J210">
        <v>23.527523737910681</v>
      </c>
      <c r="K210">
        <v>11.01276196186034</v>
      </c>
      <c r="L210">
        <v>1.0000000000000001E+50</v>
      </c>
      <c r="M210">
        <v>2.3525432878553532</v>
      </c>
      <c r="N210">
        <v>1.0000000000000001E+50</v>
      </c>
      <c r="O210">
        <v>1.0000000000000001E+50</v>
      </c>
      <c r="P210">
        <v>1.0000000000000001E+50</v>
      </c>
      <c r="Q210">
        <v>1.0000000000000001E+50</v>
      </c>
      <c r="R210">
        <v>1.0000000000000001E+50</v>
      </c>
      <c r="S210">
        <v>1.0000000000000001E+50</v>
      </c>
      <c r="T210">
        <v>1.0000000000000001E+50</v>
      </c>
      <c r="U210">
        <v>1.0000000000000001E+50</v>
      </c>
      <c r="V210">
        <v>3.9375677219997095E-2</v>
      </c>
      <c r="W210">
        <v>1.0000000000000001E+50</v>
      </c>
      <c r="X210">
        <v>1.0000000000000001E+50</v>
      </c>
      <c r="Y210">
        <v>1.0000000000000001E+50</v>
      </c>
      <c r="Z210">
        <v>1.0000000000000001E+50</v>
      </c>
      <c r="AA210">
        <v>1.0000000000000001E+50</v>
      </c>
      <c r="AB210">
        <v>82.181464616086657</v>
      </c>
      <c r="AC210">
        <v>5.0000839793328151E-4</v>
      </c>
      <c r="AD210">
        <v>8.9022777585981048E-4</v>
      </c>
      <c r="AE210">
        <v>1.3902361690851532E-3</v>
      </c>
      <c r="AF210">
        <v>3.1499766465823936E-3</v>
      </c>
      <c r="AG210">
        <v>3.4285714285714287E-2</v>
      </c>
    </row>
    <row r="211" spans="1:33">
      <c r="A211">
        <v>31363.887440031154</v>
      </c>
      <c r="B211">
        <v>2.2098047335144706E-3</v>
      </c>
      <c r="C211">
        <v>1.0000000000000001E+50</v>
      </c>
      <c r="D211">
        <v>46.13281334869815</v>
      </c>
      <c r="E211">
        <v>1.0000000000000001E+50</v>
      </c>
      <c r="F211">
        <v>1.0000000000000001E+50</v>
      </c>
      <c r="G211">
        <v>1.0000000000000001E+50</v>
      </c>
      <c r="H211">
        <v>53.985139875454863</v>
      </c>
      <c r="I211">
        <v>50.745904822521815</v>
      </c>
      <c r="J211">
        <v>23.066190464092031</v>
      </c>
      <c r="K211">
        <v>10.796816297517019</v>
      </c>
      <c r="L211">
        <v>1.0000000000000001E+50</v>
      </c>
      <c r="M211">
        <v>2.3064057788872714</v>
      </c>
      <c r="N211">
        <v>1.0000000000000001E+50</v>
      </c>
      <c r="O211">
        <v>1.0000000000000001E+50</v>
      </c>
      <c r="P211">
        <v>1.0000000000000001E+50</v>
      </c>
      <c r="Q211">
        <v>1.0000000000000001E+50</v>
      </c>
      <c r="R211">
        <v>1.0000000000000001E+50</v>
      </c>
      <c r="S211">
        <v>1.0000000000000001E+50</v>
      </c>
      <c r="T211">
        <v>1.0000000000000001E+50</v>
      </c>
      <c r="U211">
        <v>1.0000000000000001E+50</v>
      </c>
      <c r="V211">
        <v>3.9044083561915736E-2</v>
      </c>
      <c r="W211">
        <v>1.0000000000000001E+50</v>
      </c>
      <c r="X211">
        <v>1.0000000000000001E+50</v>
      </c>
      <c r="Y211">
        <v>1.0000000000000001E+50</v>
      </c>
      <c r="Z211">
        <v>1.0000000000000001E+50</v>
      </c>
      <c r="AA211">
        <v>1.0000000000000001E+50</v>
      </c>
      <c r="AB211">
        <v>80.57006334998664</v>
      </c>
      <c r="AC211">
        <v>5.0000873720682177E-4</v>
      </c>
      <c r="AD211">
        <v>8.9022834469444677E-4</v>
      </c>
      <c r="AE211">
        <v>1.3902370770031386E-3</v>
      </c>
      <c r="AF211">
        <v>3.1770618305937089E-3</v>
      </c>
      <c r="AG211">
        <v>3.4285714285714287E-2</v>
      </c>
    </row>
    <row r="212" spans="1:33">
      <c r="A212">
        <v>31991.165188831779</v>
      </c>
      <c r="B212">
        <v>2.2450210986664654E-3</v>
      </c>
      <c r="C212">
        <v>1.0000000000000001E+50</v>
      </c>
      <c r="D212">
        <v>45.228246579239951</v>
      </c>
      <c r="E212">
        <v>1.0000000000000001E+50</v>
      </c>
      <c r="F212">
        <v>1.0000000000000001E+50</v>
      </c>
      <c r="G212">
        <v>1.0000000000000001E+50</v>
      </c>
      <c r="H212">
        <v>52.9266029494798</v>
      </c>
      <c r="I212">
        <v>49.750877578898383</v>
      </c>
      <c r="J212">
        <v>22.613902755161547</v>
      </c>
      <c r="K212">
        <v>10.5851046787814</v>
      </c>
      <c r="L212">
        <v>1.0000000000000001E+50</v>
      </c>
      <c r="M212">
        <v>2.2611727427843933</v>
      </c>
      <c r="N212">
        <v>1.0000000000000001E+50</v>
      </c>
      <c r="O212">
        <v>1.0000000000000001E+50</v>
      </c>
      <c r="P212">
        <v>1.0000000000000001E+50</v>
      </c>
      <c r="Q212">
        <v>1.0000000000000001E+50</v>
      </c>
      <c r="R212">
        <v>1.0000000000000001E+50</v>
      </c>
      <c r="S212">
        <v>1.0000000000000001E+50</v>
      </c>
      <c r="T212">
        <v>1.0000000000000001E+50</v>
      </c>
      <c r="U212">
        <v>1.0000000000000001E+50</v>
      </c>
      <c r="V212">
        <v>3.8722695768246981E-2</v>
      </c>
      <c r="W212">
        <v>1.0000000000000001E+50</v>
      </c>
      <c r="X212">
        <v>1.0000000000000001E+50</v>
      </c>
      <c r="Y212">
        <v>1.0000000000000001E+50</v>
      </c>
      <c r="Z212">
        <v>1.0000000000000001E+50</v>
      </c>
      <c r="AA212">
        <v>1.0000000000000001E+50</v>
      </c>
      <c r="AB212">
        <v>78.990258187161146</v>
      </c>
      <c r="AC212">
        <v>5.000090901867688E-4</v>
      </c>
      <c r="AD212">
        <v>8.9022893650961645E-4</v>
      </c>
      <c r="AE212">
        <v>1.3902380216003814E-3</v>
      </c>
      <c r="AF212">
        <v>3.2050004794893982E-3</v>
      </c>
      <c r="AG212">
        <v>3.4285714285714287E-2</v>
      </c>
    </row>
    <row r="213" spans="1:33">
      <c r="A213">
        <v>32630.988492608416</v>
      </c>
      <c r="B213">
        <v>2.2810832011764225E-3</v>
      </c>
      <c r="C213">
        <v>1.0000000000000001E+50</v>
      </c>
      <c r="D213">
        <v>44.341416377067716</v>
      </c>
      <c r="E213">
        <v>1.0000000000000001E+50</v>
      </c>
      <c r="F213">
        <v>1.0000000000000001E+50</v>
      </c>
      <c r="G213">
        <v>1.0000000000000001E+50</v>
      </c>
      <c r="H213">
        <v>51.888821554073168</v>
      </c>
      <c r="I213">
        <v>48.775360483345217</v>
      </c>
      <c r="J213">
        <v>22.170483243390247</v>
      </c>
      <c r="K213">
        <v>10.377544081489322</v>
      </c>
      <c r="L213">
        <v>1.0000000000000001E+50</v>
      </c>
      <c r="M213">
        <v>2.2168264411018455</v>
      </c>
      <c r="N213">
        <v>1.0000000000000001E+50</v>
      </c>
      <c r="O213">
        <v>1.0000000000000001E+50</v>
      </c>
      <c r="P213">
        <v>1.0000000000000001E+50</v>
      </c>
      <c r="Q213">
        <v>1.0000000000000001E+50</v>
      </c>
      <c r="R213">
        <v>1.0000000000000001E+50</v>
      </c>
      <c r="S213">
        <v>1.0000000000000001E+50</v>
      </c>
      <c r="T213">
        <v>1.0000000000000001E+50</v>
      </c>
      <c r="U213">
        <v>1.0000000000000001E+50</v>
      </c>
      <c r="V213">
        <v>3.8411259633528538E-2</v>
      </c>
      <c r="W213">
        <v>1.0000000000000001E+50</v>
      </c>
      <c r="X213">
        <v>1.0000000000000001E+50</v>
      </c>
      <c r="Y213">
        <v>1.0000000000000001E+50</v>
      </c>
      <c r="Z213">
        <v>1.0000000000000001E+50</v>
      </c>
      <c r="AA213">
        <v>1.0000000000000001E+50</v>
      </c>
      <c r="AB213">
        <v>77.441429596173762</v>
      </c>
      <c r="AC213">
        <v>5.0000945742684113E-4</v>
      </c>
      <c r="AD213">
        <v>8.9022955223370145E-4</v>
      </c>
      <c r="AE213">
        <v>1.3902390043586713E-3</v>
      </c>
      <c r="AF213">
        <v>3.2338132193161194E-3</v>
      </c>
      <c r="AG213">
        <v>3.4285714285714287E-2</v>
      </c>
    </row>
    <row r="214" spans="1:33">
      <c r="A214">
        <v>33283.608262460584</v>
      </c>
      <c r="B214">
        <v>2.3180068010567011E-3</v>
      </c>
      <c r="C214">
        <v>1.0000000000000001E+50</v>
      </c>
      <c r="D214">
        <v>43.47197496563161</v>
      </c>
      <c r="E214">
        <v>1.0000000000000001E+50</v>
      </c>
      <c r="F214">
        <v>1.0000000000000001E+50</v>
      </c>
      <c r="G214">
        <v>1.0000000000000001E+50</v>
      </c>
      <c r="H214">
        <v>50.871388716138767</v>
      </c>
      <c r="I214">
        <v>47.818970980138587</v>
      </c>
      <c r="J214">
        <v>21.735758038773547</v>
      </c>
      <c r="K214">
        <v>10.174053109328181</v>
      </c>
      <c r="L214">
        <v>1.0000000000000001E+50</v>
      </c>
      <c r="M214">
        <v>2.1733494831337836</v>
      </c>
      <c r="N214">
        <v>1.0000000000000001E+50</v>
      </c>
      <c r="O214">
        <v>1.0000000000000001E+50</v>
      </c>
      <c r="P214">
        <v>1.0000000000000001E+50</v>
      </c>
      <c r="Q214">
        <v>1.0000000000000001E+50</v>
      </c>
      <c r="R214">
        <v>1.0000000000000001E+50</v>
      </c>
      <c r="S214">
        <v>1.0000000000000001E+50</v>
      </c>
      <c r="T214">
        <v>1.0000000000000001E+50</v>
      </c>
      <c r="U214">
        <v>1.0000000000000001E+50</v>
      </c>
      <c r="V214">
        <v>3.8109524697603515E-2</v>
      </c>
      <c r="W214">
        <v>1.0000000000000001E+50</v>
      </c>
      <c r="X214">
        <v>1.0000000000000001E+50</v>
      </c>
      <c r="Y214">
        <v>1.0000000000000001E+50</v>
      </c>
      <c r="Z214">
        <v>1.0000000000000001E+50</v>
      </c>
      <c r="AA214">
        <v>1.0000000000000001E+50</v>
      </c>
      <c r="AB214">
        <v>75.922970193263311</v>
      </c>
      <c r="AC214">
        <v>5.0000983950312602E-4</v>
      </c>
      <c r="AD214">
        <v>8.9023019283258735E-4</v>
      </c>
      <c r="AE214">
        <v>1.390240026819659E-3</v>
      </c>
      <c r="AF214">
        <v>3.2635208988145911E-3</v>
      </c>
      <c r="AG214">
        <v>3.4285714285714287E-2</v>
      </c>
    </row>
    <row r="215" spans="1:33">
      <c r="A215">
        <v>33949.280427709797</v>
      </c>
      <c r="B215">
        <v>2.3558079321427759E-3</v>
      </c>
      <c r="C215">
        <v>1.0000000000000001E+50</v>
      </c>
      <c r="D215">
        <v>42.619581387515353</v>
      </c>
      <c r="E215">
        <v>1.0000000000000001E+50</v>
      </c>
      <c r="F215">
        <v>1.0000000000000001E+50</v>
      </c>
      <c r="G215">
        <v>1.0000000000000001E+50</v>
      </c>
      <c r="H215">
        <v>49.873905442406794</v>
      </c>
      <c r="I215">
        <v>46.881334014571379</v>
      </c>
      <c r="J215">
        <v>21.309556660839061</v>
      </c>
      <c r="K215">
        <v>9.9745519619167915</v>
      </c>
      <c r="L215">
        <v>1.0000000000000001E+50</v>
      </c>
      <c r="M215">
        <v>2.1307248190935089</v>
      </c>
      <c r="N215">
        <v>1.0000000000000001E+50</v>
      </c>
      <c r="O215">
        <v>1.0000000000000001E+50</v>
      </c>
      <c r="P215">
        <v>1.0000000000000001E+50</v>
      </c>
      <c r="Q215">
        <v>1.0000000000000001E+50</v>
      </c>
      <c r="R215">
        <v>1.0000000000000001E+50</v>
      </c>
      <c r="S215">
        <v>1.0000000000000001E+50</v>
      </c>
      <c r="T215">
        <v>1.0000000000000001E+50</v>
      </c>
      <c r="U215">
        <v>1.0000000000000001E+50</v>
      </c>
      <c r="V215">
        <v>3.7817244269095392E-2</v>
      </c>
      <c r="W215">
        <v>1.0000000000000001E+50</v>
      </c>
      <c r="X215">
        <v>1.0000000000000001E+50</v>
      </c>
      <c r="Y215">
        <v>1.0000000000000001E+50</v>
      </c>
      <c r="Z215">
        <v>1.0000000000000001E+50</v>
      </c>
      <c r="AA215">
        <v>1.0000000000000001E+50</v>
      </c>
      <c r="AB215">
        <v>74.434284504154093</v>
      </c>
      <c r="AC215">
        <v>5.0001023701498311E-4</v>
      </c>
      <c r="AD215">
        <v>8.9023085931117906E-4</v>
      </c>
      <c r="AE215">
        <v>1.3902410905872722E-3</v>
      </c>
      <c r="AF215">
        <v>3.2941445845166249E-3</v>
      </c>
      <c r="AG215">
        <v>3.4285714285714287E-2</v>
      </c>
    </row>
    <row r="216" spans="1:33">
      <c r="A216">
        <v>34628.266036263994</v>
      </c>
      <c r="B216">
        <v>2.3945029100165978E-3</v>
      </c>
      <c r="C216">
        <v>1.0000000000000001E+50</v>
      </c>
      <c r="D216">
        <v>41.783901370727534</v>
      </c>
      <c r="E216">
        <v>1.0000000000000001E+50</v>
      </c>
      <c r="F216">
        <v>1.0000000000000001E+50</v>
      </c>
      <c r="G216">
        <v>1.0000000000000001E+50</v>
      </c>
      <c r="H216">
        <v>48.895980562965995</v>
      </c>
      <c r="I216">
        <v>45.96208188587277</v>
      </c>
      <c r="J216">
        <v>20.891711971791544</v>
      </c>
      <c r="K216">
        <v>9.778962403511132</v>
      </c>
      <c r="L216">
        <v>1.0000000000000001E+50</v>
      </c>
      <c r="M216">
        <v>2.0889357334272822</v>
      </c>
      <c r="N216">
        <v>1.0000000000000001E+50</v>
      </c>
      <c r="O216">
        <v>1.0000000000000001E+50</v>
      </c>
      <c r="P216">
        <v>1.0000000000000001E+50</v>
      </c>
      <c r="Q216">
        <v>1.0000000000000001E+50</v>
      </c>
      <c r="R216">
        <v>1.0000000000000001E+50</v>
      </c>
      <c r="S216">
        <v>1.0000000000000001E+50</v>
      </c>
      <c r="T216">
        <v>1.0000000000000001E+50</v>
      </c>
      <c r="U216">
        <v>1.0000000000000001E+50</v>
      </c>
      <c r="V216">
        <v>3.7534175449556242E-2</v>
      </c>
      <c r="W216">
        <v>1.0000000000000001E+50</v>
      </c>
      <c r="X216">
        <v>1.0000000000000001E+50</v>
      </c>
      <c r="Y216">
        <v>1.0000000000000001E+50</v>
      </c>
      <c r="Z216">
        <v>1.0000000000000001E+50</v>
      </c>
      <c r="AA216">
        <v>1.0000000000000001E+50</v>
      </c>
      <c r="AB216">
        <v>72.974788730536744</v>
      </c>
      <c r="AC216">
        <v>5.0001065058598369E-4</v>
      </c>
      <c r="AD216">
        <v>8.9023155271497623E-4</v>
      </c>
      <c r="AE216">
        <v>1.3902421973302332E-3</v>
      </c>
      <c r="AF216">
        <v>3.3257055560142468E-3</v>
      </c>
      <c r="AG216">
        <v>3.4285714285714287E-2</v>
      </c>
    </row>
    <row r="217" spans="1:33">
      <c r="A217">
        <v>35320.831356989278</v>
      </c>
      <c r="B217">
        <v>2.4341083400694192E-3</v>
      </c>
      <c r="C217">
        <v>1.0000000000000001E+50</v>
      </c>
      <c r="D217">
        <v>40.964607197614512</v>
      </c>
      <c r="E217">
        <v>1.0000000000000001E+50</v>
      </c>
      <c r="F217">
        <v>1.0000000000000001E+50</v>
      </c>
      <c r="G217">
        <v>1.0000000000000001E+50</v>
      </c>
      <c r="H217">
        <v>47.937230577863644</v>
      </c>
      <c r="I217">
        <v>45.060854103011934</v>
      </c>
      <c r="J217">
        <v>20.482060110968639</v>
      </c>
      <c r="K217">
        <v>9.5872077323236553</v>
      </c>
      <c r="L217">
        <v>1.0000000000000001E+50</v>
      </c>
      <c r="M217">
        <v>2.0479658382592048</v>
      </c>
      <c r="N217">
        <v>1.0000000000000001E+50</v>
      </c>
      <c r="O217">
        <v>1.0000000000000001E+50</v>
      </c>
      <c r="P217">
        <v>1.0000000000000001E+50</v>
      </c>
      <c r="Q217">
        <v>1.0000000000000001E+50</v>
      </c>
      <c r="R217">
        <v>1.0000000000000001E+50</v>
      </c>
      <c r="S217">
        <v>1.0000000000000001E+50</v>
      </c>
      <c r="T217">
        <v>1.0000000000000001E+50</v>
      </c>
      <c r="U217">
        <v>1.0000000000000001E+50</v>
      </c>
      <c r="V217">
        <v>3.72600791578757E-2</v>
      </c>
      <c r="W217">
        <v>1.0000000000000001E+50</v>
      </c>
      <c r="X217">
        <v>1.0000000000000001E+50</v>
      </c>
      <c r="Y217">
        <v>1.0000000000000001E+50</v>
      </c>
      <c r="Z217">
        <v>1.0000000000000001E+50</v>
      </c>
      <c r="AA217">
        <v>1.0000000000000001E+50</v>
      </c>
      <c r="AB217">
        <v>71.54391052112743</v>
      </c>
      <c r="AC217">
        <v>5.0001108086488962E-4</v>
      </c>
      <c r="AD217">
        <v>8.9023227413171356E-4</v>
      </c>
      <c r="AE217">
        <v>1.3902433487846747E-3</v>
      </c>
      <c r="AF217">
        <v>3.358225301426339E-3</v>
      </c>
      <c r="AG217">
        <v>3.4285714285714287E-2</v>
      </c>
    </row>
    <row r="218" spans="1:33">
      <c r="A218">
        <v>36027.247984129062</v>
      </c>
      <c r="B218">
        <v>2.4746411257004124E-3</v>
      </c>
      <c r="C218">
        <v>1.0000000000000001E+50</v>
      </c>
      <c r="D218">
        <v>40.161377576343696</v>
      </c>
      <c r="E218">
        <v>1.0000000000000001E+50</v>
      </c>
      <c r="F218">
        <v>1.0000000000000001E+50</v>
      </c>
      <c r="G218">
        <v>1.0000000000000001E+50</v>
      </c>
      <c r="H218">
        <v>46.997279506713411</v>
      </c>
      <c r="I218">
        <v>44.177297243328887</v>
      </c>
      <c r="J218">
        <v>20.080440430581827</v>
      </c>
      <c r="K218">
        <v>9.3992127504441605</v>
      </c>
      <c r="L218">
        <v>1.0000000000000001E+50</v>
      </c>
      <c r="M218">
        <v>2.0077990669646057</v>
      </c>
      <c r="N218">
        <v>1.0000000000000001E+50</v>
      </c>
      <c r="O218">
        <v>1.0000000000000001E+50</v>
      </c>
      <c r="P218">
        <v>1.0000000000000001E+50</v>
      </c>
      <c r="Q218">
        <v>1.0000000000000001E+50</v>
      </c>
      <c r="R218">
        <v>1.0000000000000001E+50</v>
      </c>
      <c r="S218">
        <v>1.0000000000000001E+50</v>
      </c>
      <c r="T218">
        <v>1.0000000000000001E+50</v>
      </c>
      <c r="U218">
        <v>1.0000000000000001E+50</v>
      </c>
      <c r="V218">
        <v>3.6994720154552463E-2</v>
      </c>
      <c r="W218">
        <v>1.0000000000000001E+50</v>
      </c>
      <c r="X218">
        <v>1.0000000000000001E+50</v>
      </c>
      <c r="Y218">
        <v>1.0000000000000001E+50</v>
      </c>
      <c r="Z218">
        <v>1.0000000000000001E+50</v>
      </c>
      <c r="AA218">
        <v>1.0000000000000001E+50</v>
      </c>
      <c r="AB218">
        <v>70.1410887472166</v>
      </c>
      <c r="AC218">
        <v>5.0001152852667031E-4</v>
      </c>
      <c r="AD218">
        <v>8.9023302469306653E-4</v>
      </c>
      <c r="AE218">
        <v>1.3902445467568634E-3</v>
      </c>
      <c r="AF218">
        <v>3.3917255130858043E-3</v>
      </c>
      <c r="AG218">
        <v>3.4285714285714287E-2</v>
      </c>
    </row>
    <row r="219" spans="1:33">
      <c r="A219">
        <v>36747.792943811641</v>
      </c>
      <c r="B219">
        <v>2.516118476647814E-3</v>
      </c>
      <c r="C219">
        <v>1.0000000000000001E+50</v>
      </c>
      <c r="D219">
        <v>39.373897514906758</v>
      </c>
      <c r="E219">
        <v>1.0000000000000001E+50</v>
      </c>
      <c r="F219">
        <v>1.0000000000000001E+50</v>
      </c>
      <c r="G219">
        <v>1.0000000000000001E+50</v>
      </c>
      <c r="H219">
        <v>46.075758741252145</v>
      </c>
      <c r="I219">
        <v>43.311064813937534</v>
      </c>
      <c r="J219">
        <v>19.686695432717244</v>
      </c>
      <c r="K219">
        <v>9.2149037343504201</v>
      </c>
      <c r="L219">
        <v>1.0000000000000001E+50</v>
      </c>
      <c r="M219">
        <v>1.9684196678694073</v>
      </c>
      <c r="N219">
        <v>1.0000000000000001E+50</v>
      </c>
      <c r="O219">
        <v>1.0000000000000001E+50</v>
      </c>
      <c r="P219">
        <v>1.0000000000000001E+50</v>
      </c>
      <c r="Q219">
        <v>1.0000000000000001E+50</v>
      </c>
      <c r="R219">
        <v>1.0000000000000001E+50</v>
      </c>
      <c r="S219">
        <v>1.0000000000000001E+50</v>
      </c>
      <c r="T219">
        <v>1.0000000000000001E+50</v>
      </c>
      <c r="U219">
        <v>1.0000000000000001E+50</v>
      </c>
      <c r="V219">
        <v>3.6737867065445726E-2</v>
      </c>
      <c r="W219">
        <v>1.0000000000000001E+50</v>
      </c>
      <c r="X219">
        <v>1.0000000000000001E+50</v>
      </c>
      <c r="Y219">
        <v>1.0000000000000001E+50</v>
      </c>
      <c r="Z219">
        <v>1.0000000000000001E+50</v>
      </c>
      <c r="AA219">
        <v>1.0000000000000001E+50</v>
      </c>
      <c r="AB219">
        <v>68.765773282618426</v>
      </c>
      <c r="AC219">
        <v>5.0001199427356156E-4</v>
      </c>
      <c r="AD219">
        <v>8.9023380557642657E-4</v>
      </c>
      <c r="AE219">
        <v>1.3902457931260328E-3</v>
      </c>
      <c r="AF219">
        <v>3.4262280834673692E-3</v>
      </c>
      <c r="AG219">
        <v>3.4285714285714287E-2</v>
      </c>
    </row>
    <row r="220" spans="1:33">
      <c r="A220">
        <v>37482.748802687871</v>
      </c>
      <c r="B220">
        <v>2.5585579174498023E-3</v>
      </c>
      <c r="C220">
        <v>1.0000000000000001E+50</v>
      </c>
      <c r="D220">
        <v>38.601858197593302</v>
      </c>
      <c r="E220">
        <v>1.0000000000000001E+50</v>
      </c>
      <c r="F220">
        <v>1.0000000000000001E+50</v>
      </c>
      <c r="G220">
        <v>1.0000000000000001E+50</v>
      </c>
      <c r="H220">
        <v>45.172306900787497</v>
      </c>
      <c r="I220">
        <v>42.461817115845953</v>
      </c>
      <c r="J220">
        <v>19.300670707571832</v>
      </c>
      <c r="K220">
        <v>9.0342084059969778</v>
      </c>
      <c r="L220">
        <v>1.0000000000000001E+50</v>
      </c>
      <c r="M220">
        <v>1.929812198072999</v>
      </c>
      <c r="N220">
        <v>1.0000000000000001E+50</v>
      </c>
      <c r="O220">
        <v>1.0000000000000001E+50</v>
      </c>
      <c r="P220">
        <v>1.0000000000000001E+50</v>
      </c>
      <c r="Q220">
        <v>1.0000000000000001E+50</v>
      </c>
      <c r="R220">
        <v>1.0000000000000001E+50</v>
      </c>
      <c r="S220">
        <v>1.0000000000000001E+50</v>
      </c>
      <c r="T220">
        <v>1.0000000000000001E+50</v>
      </c>
      <c r="U220">
        <v>1.0000000000000001E+50</v>
      </c>
      <c r="V220">
        <v>3.6489292404643381E-2</v>
      </c>
      <c r="W220">
        <v>1.0000000000000001E+50</v>
      </c>
      <c r="X220">
        <v>1.0000000000000001E+50</v>
      </c>
      <c r="Y220">
        <v>1.0000000000000001E+50</v>
      </c>
      <c r="Z220">
        <v>1.0000000000000001E+50</v>
      </c>
      <c r="AA220">
        <v>1.0000000000000001E+50</v>
      </c>
      <c r="AB220">
        <v>67.417424787934991</v>
      </c>
      <c r="AC220">
        <v>5.0001247883616677E-4</v>
      </c>
      <c r="AD220">
        <v>8.9023461800674729E-4</v>
      </c>
      <c r="AE220">
        <v>1.3902470898473304E-3</v>
      </c>
      <c r="AF220">
        <v>3.4617551013731741E-3</v>
      </c>
      <c r="AG220">
        <v>3.4285714285714287E-2</v>
      </c>
    </row>
    <row r="221" spans="1:33">
      <c r="A221">
        <v>38232.403778741631</v>
      </c>
      <c r="B221">
        <v>2.6019772960327015E-3</v>
      </c>
      <c r="C221">
        <v>1.0000000000000001E+50</v>
      </c>
      <c r="D221">
        <v>37.84495686388675</v>
      </c>
      <c r="E221">
        <v>1.0000000000000001E+50</v>
      </c>
      <c r="F221">
        <v>1.0000000000000001E+50</v>
      </c>
      <c r="G221">
        <v>1.0000000000000001E+50</v>
      </c>
      <c r="H221">
        <v>44.286569690480036</v>
      </c>
      <c r="I221">
        <v>41.62922111074117</v>
      </c>
      <c r="J221">
        <v>18.922214872900469</v>
      </c>
      <c r="K221">
        <v>8.8570559044708368</v>
      </c>
      <c r="L221">
        <v>1.0000000000000001E+50</v>
      </c>
      <c r="M221">
        <v>1.8919615173922044</v>
      </c>
      <c r="N221">
        <v>1.0000000000000001E+50</v>
      </c>
      <c r="O221">
        <v>1.0000000000000001E+50</v>
      </c>
      <c r="P221">
        <v>1.0000000000000001E+50</v>
      </c>
      <c r="Q221">
        <v>1.0000000000000001E+50</v>
      </c>
      <c r="R221">
        <v>1.0000000000000001E+50</v>
      </c>
      <c r="S221">
        <v>1.0000000000000001E+50</v>
      </c>
      <c r="T221">
        <v>1.0000000000000001E+50</v>
      </c>
      <c r="U221">
        <v>1.0000000000000001E+50</v>
      </c>
      <c r="V221">
        <v>3.6248772596103714E-2</v>
      </c>
      <c r="W221">
        <v>1.0000000000000001E+50</v>
      </c>
      <c r="X221">
        <v>1.0000000000000001E+50</v>
      </c>
      <c r="Y221">
        <v>1.0000000000000001E+50</v>
      </c>
      <c r="Z221">
        <v>1.0000000000000001E+50</v>
      </c>
      <c r="AA221">
        <v>1.0000000000000001E+50</v>
      </c>
      <c r="AB221">
        <v>66.095514499050736</v>
      </c>
      <c r="AC221">
        <v>5.0001298297460274E-4</v>
      </c>
      <c r="AD221">
        <v>8.9023546325846595E-4</v>
      </c>
      <c r="AE221">
        <v>1.3902484389548848E-3</v>
      </c>
      <c r="AF221">
        <v>3.4983288483900047E-3</v>
      </c>
      <c r="AG221">
        <v>3.4285714285714287E-2</v>
      </c>
    </row>
    <row r="222" spans="1:33">
      <c r="A222">
        <v>38997.051854316465</v>
      </c>
      <c r="B222">
        <v>2.6463947924246045E-3</v>
      </c>
      <c r="C222">
        <v>1.0000000000000001E+50</v>
      </c>
      <c r="D222">
        <v>37.102896689734663</v>
      </c>
      <c r="E222">
        <v>1.0000000000000001E+50</v>
      </c>
      <c r="F222">
        <v>1.0000000000000001E+50</v>
      </c>
      <c r="G222">
        <v>1.0000000000000001E+50</v>
      </c>
      <c r="H222">
        <v>43.418199762404193</v>
      </c>
      <c r="I222">
        <v>40.812950290385913</v>
      </c>
      <c r="J222">
        <v>18.551179514650375</v>
      </c>
      <c r="K222">
        <v>8.6833767582028614</v>
      </c>
      <c r="L222">
        <v>1.0000000000000001E+50</v>
      </c>
      <c r="M222">
        <v>1.8548527824239578</v>
      </c>
      <c r="N222">
        <v>1.0000000000000001E+50</v>
      </c>
      <c r="O222">
        <v>1.0000000000000001E+50</v>
      </c>
      <c r="P222">
        <v>1.0000000000000001E+50</v>
      </c>
      <c r="Q222">
        <v>1.0000000000000001E+50</v>
      </c>
      <c r="R222">
        <v>1.0000000000000001E+50</v>
      </c>
      <c r="S222">
        <v>1.0000000000000001E+50</v>
      </c>
      <c r="T222">
        <v>1.0000000000000001E+50</v>
      </c>
      <c r="U222">
        <v>1.0000000000000001E+50</v>
      </c>
      <c r="V222">
        <v>3.6016087993750466E-2</v>
      </c>
      <c r="W222">
        <v>1.0000000000000001E+50</v>
      </c>
      <c r="X222">
        <v>1.0000000000000001E+50</v>
      </c>
      <c r="Y222">
        <v>1.0000000000000001E+50</v>
      </c>
      <c r="Z222">
        <v>1.0000000000000001E+50</v>
      </c>
      <c r="AA222">
        <v>1.0000000000000001E+50</v>
      </c>
      <c r="AB222">
        <v>64.799524019773941</v>
      </c>
      <c r="AC222">
        <v>5.0001350747969206E-4</v>
      </c>
      <c r="AD222">
        <v>8.9023634265750229E-4</v>
      </c>
      <c r="AE222">
        <v>1.3902498425649949E-3</v>
      </c>
      <c r="AF222">
        <v>3.5359717956285719E-3</v>
      </c>
      <c r="AG222">
        <v>3.4285714285714287E-2</v>
      </c>
    </row>
    <row r="223" spans="1:33">
      <c r="A223">
        <v>39776.992891402799</v>
      </c>
      <c r="B223">
        <v>2.6918289275928917E-3</v>
      </c>
      <c r="C223">
        <v>1.0000000000000001E+50</v>
      </c>
      <c r="D223">
        <v>36.375386671147183</v>
      </c>
      <c r="E223">
        <v>1.0000000000000001E+50</v>
      </c>
      <c r="F223">
        <v>1.0000000000000001E+50</v>
      </c>
      <c r="G223">
        <v>1.0000000000000001E+50</v>
      </c>
      <c r="H223">
        <v>42.566856579333241</v>
      </c>
      <c r="I223">
        <v>40.012684548576125</v>
      </c>
      <c r="J223">
        <v>18.187419128759515</v>
      </c>
      <c r="K223">
        <v>8.5131028577240144</v>
      </c>
      <c r="L223">
        <v>1.0000000000000001E+50</v>
      </c>
      <c r="M223">
        <v>1.8184714407243647</v>
      </c>
      <c r="N223">
        <v>1.0000000000000001E+50</v>
      </c>
      <c r="O223">
        <v>1.0000000000000001E+50</v>
      </c>
      <c r="P223">
        <v>1.0000000000000001E+50</v>
      </c>
      <c r="Q223">
        <v>1.0000000000000001E+50</v>
      </c>
      <c r="R223">
        <v>1.0000000000000001E+50</v>
      </c>
      <c r="S223">
        <v>1.0000000000000001E+50</v>
      </c>
      <c r="T223">
        <v>1.0000000000000001E+50</v>
      </c>
      <c r="U223">
        <v>1.0000000000000001E+50</v>
      </c>
      <c r="V223">
        <v>3.5791022899724627E-2</v>
      </c>
      <c r="W223">
        <v>1.0000000000000001E+50</v>
      </c>
      <c r="X223">
        <v>1.0000000000000001E+50</v>
      </c>
      <c r="Y223">
        <v>1.0000000000000001E+50</v>
      </c>
      <c r="Z223">
        <v>1.0000000000000001E+50</v>
      </c>
      <c r="AA223">
        <v>1.0000000000000001E+50</v>
      </c>
      <c r="AB223">
        <v>63.528945118544151</v>
      </c>
      <c r="AC223">
        <v>5.0001405317420301E-4</v>
      </c>
      <c r="AD223">
        <v>8.9023725758333758E-4</v>
      </c>
      <c r="AE223">
        <v>1.3902513028794493E-3</v>
      </c>
      <c r="AF223">
        <v>3.574706600751694E-3</v>
      </c>
      <c r="AG223">
        <v>3.4285714285714287E-2</v>
      </c>
    </row>
    <row r="224" spans="1:33">
      <c r="A224">
        <v>40572.532749230857</v>
      </c>
      <c r="B224">
        <v>2.738298572404606E-3</v>
      </c>
      <c r="C224">
        <v>1.0000000000000001E+50</v>
      </c>
      <c r="D224">
        <v>35.662141510077802</v>
      </c>
      <c r="E224">
        <v>1.0000000000000001E+50</v>
      </c>
      <c r="F224">
        <v>1.0000000000000001E+50</v>
      </c>
      <c r="G224">
        <v>1.0000000000000001E+50</v>
      </c>
      <c r="H224">
        <v>41.732206281195431</v>
      </c>
      <c r="I224">
        <v>39.228110055609157</v>
      </c>
      <c r="J224">
        <v>17.830791064096207</v>
      </c>
      <c r="K224">
        <v>8.3461674289557841</v>
      </c>
      <c r="L224">
        <v>1.0000000000000001E+50</v>
      </c>
      <c r="M224">
        <v>1.782803225101866</v>
      </c>
      <c r="N224">
        <v>1.0000000000000001E+50</v>
      </c>
      <c r="O224">
        <v>1.0000000000000001E+50</v>
      </c>
      <c r="P224">
        <v>1.0000000000000001E+50</v>
      </c>
      <c r="Q224">
        <v>1.0000000000000001E+50</v>
      </c>
      <c r="R224">
        <v>1.0000000000000001E+50</v>
      </c>
      <c r="S224">
        <v>1.0000000000000001E+50</v>
      </c>
      <c r="T224">
        <v>1.0000000000000001E+50</v>
      </c>
      <c r="U224">
        <v>1.0000000000000001E+50</v>
      </c>
      <c r="V224">
        <v>3.5573365580521821E-2</v>
      </c>
      <c r="W224">
        <v>1.0000000000000001E+50</v>
      </c>
      <c r="X224">
        <v>1.0000000000000001E+50</v>
      </c>
      <c r="Y224">
        <v>1.0000000000000001E+50</v>
      </c>
      <c r="Z224">
        <v>1.0000000000000001E+50</v>
      </c>
      <c r="AA224">
        <v>1.0000000000000001E+50</v>
      </c>
      <c r="AB224">
        <v>62.283279529125515</v>
      </c>
      <c r="AC224">
        <v>5.0001462091414E-4</v>
      </c>
      <c r="AD224">
        <v>8.9023820947117869E-4</v>
      </c>
      <c r="AE224">
        <v>1.3902528221889795E-3</v>
      </c>
      <c r="AF224">
        <v>3.6145561052944104E-3</v>
      </c>
      <c r="AG224">
        <v>3.4285714285714287E-2</v>
      </c>
    </row>
    <row r="225" spans="1:33">
      <c r="A225">
        <v>41383.983404215476</v>
      </c>
      <c r="B225">
        <v>2.7858229567090369E-3</v>
      </c>
      <c r="C225">
        <v>1.0000000000000001E+50</v>
      </c>
      <c r="D225">
        <v>34.962881502541798</v>
      </c>
      <c r="E225">
        <v>1.0000000000000001E+50</v>
      </c>
      <c r="F225">
        <v>1.0000000000000001E+50</v>
      </c>
      <c r="G225">
        <v>1.0000000000000001E+50</v>
      </c>
      <c r="H225">
        <v>40.913921554148331</v>
      </c>
      <c r="I225">
        <v>38.45891913521325</v>
      </c>
      <c r="J225">
        <v>17.481155466517475</v>
      </c>
      <c r="K225">
        <v>8.1825050070242344</v>
      </c>
      <c r="L225">
        <v>1.0000000000000001E+50</v>
      </c>
      <c r="M225">
        <v>1.7478341480222637</v>
      </c>
      <c r="N225">
        <v>1.0000000000000001E+50</v>
      </c>
      <c r="O225">
        <v>1.0000000000000001E+50</v>
      </c>
      <c r="P225">
        <v>1.0000000000000001E+50</v>
      </c>
      <c r="Q225">
        <v>1.0000000000000001E+50</v>
      </c>
      <c r="R225">
        <v>1.0000000000000001E+50</v>
      </c>
      <c r="S225">
        <v>1.0000000000000001E+50</v>
      </c>
      <c r="T225">
        <v>1.0000000000000001E+50</v>
      </c>
      <c r="U225">
        <v>1.0000000000000001E+50</v>
      </c>
      <c r="V225">
        <v>3.5362908280770454E-2</v>
      </c>
      <c r="W225">
        <v>1.0000000000000001E+50</v>
      </c>
      <c r="X225">
        <v>1.0000000000000001E+50</v>
      </c>
      <c r="Y225">
        <v>1.0000000000000001E+50</v>
      </c>
      <c r="Z225">
        <v>1.0000000000000001E+50</v>
      </c>
      <c r="AA225">
        <v>1.0000000000000001E+50</v>
      </c>
      <c r="AB225">
        <v>61.062038755208526</v>
      </c>
      <c r="AC225">
        <v>5.000152115900863E-4</v>
      </c>
      <c r="AD225">
        <v>8.9023919981420817E-4</v>
      </c>
      <c r="AE225">
        <v>1.3902544028768524E-3</v>
      </c>
      <c r="AF225">
        <v>3.6555433322753381E-3</v>
      </c>
      <c r="AG225">
        <v>3.4285714285714287E-2</v>
      </c>
    </row>
    <row r="226" spans="1:33">
      <c r="A226">
        <v>42211.663072299787</v>
      </c>
      <c r="B226">
        <v>2.834421678542311E-3</v>
      </c>
      <c r="C226">
        <v>1.0000000000000001E+50</v>
      </c>
      <c r="D226">
        <v>34.277332428928368</v>
      </c>
      <c r="E226">
        <v>1.0000000000000001E+50</v>
      </c>
      <c r="F226">
        <v>1.0000000000000001E+50</v>
      </c>
      <c r="G226">
        <v>1.0000000000000001E+50</v>
      </c>
      <c r="H226">
        <v>40.111681502220563</v>
      </c>
      <c r="I226">
        <v>37.704810143890271</v>
      </c>
      <c r="J226">
        <v>17.138375224024315</v>
      </c>
      <c r="K226">
        <v>8.0220514105875544</v>
      </c>
      <c r="L226">
        <v>1.0000000000000001E+50</v>
      </c>
      <c r="M226">
        <v>1.7135504961234225</v>
      </c>
      <c r="N226">
        <v>1.0000000000000001E+50</v>
      </c>
      <c r="O226">
        <v>1.0000000000000001E+50</v>
      </c>
      <c r="P226">
        <v>1.0000000000000001E+50</v>
      </c>
      <c r="Q226">
        <v>1.0000000000000001E+50</v>
      </c>
      <c r="R226">
        <v>1.0000000000000001E+50</v>
      </c>
      <c r="S226">
        <v>1.0000000000000001E+50</v>
      </c>
      <c r="T226">
        <v>1.0000000000000001E+50</v>
      </c>
      <c r="U226">
        <v>1.0000000000000001E+50</v>
      </c>
      <c r="V226">
        <v>3.5159447234432206E-2</v>
      </c>
      <c r="W226">
        <v>1.0000000000000001E+50</v>
      </c>
      <c r="X226">
        <v>1.0000000000000001E+50</v>
      </c>
      <c r="Y226">
        <v>1.0000000000000001E+50</v>
      </c>
      <c r="Z226">
        <v>1.0000000000000001E+50</v>
      </c>
      <c r="AA226">
        <v>1.0000000000000001E+50</v>
      </c>
      <c r="AB226">
        <v>59.864743878842582</v>
      </c>
      <c r="AC226">
        <v>5.0001582612860013E-4</v>
      </c>
      <c r="AD226">
        <v>8.9024023016592672E-4</v>
      </c>
      <c r="AE226">
        <v>1.3902560474226078E-3</v>
      </c>
      <c r="AF226">
        <v>3.6976914840946345E-3</v>
      </c>
      <c r="AG226">
        <v>3.4285714285714287E-2</v>
      </c>
    </row>
    <row r="227" spans="1:33">
      <c r="A227">
        <v>43055.896333745783</v>
      </c>
      <c r="B227">
        <v>2.884114713454193E-3</v>
      </c>
      <c r="C227">
        <v>1.0000000000000001E+50</v>
      </c>
      <c r="D227">
        <v>33.605225446463528</v>
      </c>
      <c r="E227">
        <v>1.0000000000000001E+50</v>
      </c>
      <c r="F227">
        <v>1.0000000000000001E+50</v>
      </c>
      <c r="G227">
        <v>1.0000000000000001E+50</v>
      </c>
      <c r="H227">
        <v>39.325171521470189</v>
      </c>
      <c r="I227">
        <v>36.965487352623981</v>
      </c>
      <c r="J227">
        <v>16.802315912992256</v>
      </c>
      <c r="K227">
        <v>7.8647437166668572</v>
      </c>
      <c r="L227">
        <v>1.0000000000000001E+50</v>
      </c>
      <c r="M227">
        <v>1.6799388248374794</v>
      </c>
      <c r="N227">
        <v>1.0000000000000001E+50</v>
      </c>
      <c r="O227">
        <v>1.0000000000000001E+50</v>
      </c>
      <c r="P227">
        <v>1.0000000000000001E+50</v>
      </c>
      <c r="Q227">
        <v>1.0000000000000001E+50</v>
      </c>
      <c r="R227">
        <v>1.0000000000000001E+50</v>
      </c>
      <c r="S227">
        <v>1.0000000000000001E+50</v>
      </c>
      <c r="T227">
        <v>1.0000000000000001E+50</v>
      </c>
      <c r="U227">
        <v>1.0000000000000001E+50</v>
      </c>
      <c r="V227">
        <v>3.496278267323441E-2</v>
      </c>
      <c r="W227">
        <v>1.0000000000000001E+50</v>
      </c>
      <c r="X227">
        <v>1.0000000000000001E+50</v>
      </c>
      <c r="Y227">
        <v>1.0000000000000001E+50</v>
      </c>
      <c r="Z227">
        <v>1.0000000000000001E+50</v>
      </c>
      <c r="AA227">
        <v>1.0000000000000001E+50</v>
      </c>
      <c r="AB227">
        <v>58.690925372625216</v>
      </c>
      <c r="AC227">
        <v>5.0001646549366829E-4</v>
      </c>
      <c r="AD227">
        <v>8.9024130214258889E-4</v>
      </c>
      <c r="AE227">
        <v>1.390257758405947E-3</v>
      </c>
      <c r="AF227">
        <v>3.7410239407100181E-3</v>
      </c>
      <c r="AG227">
        <v>3.4285714285714287E-2</v>
      </c>
    </row>
    <row r="228" spans="1:33">
      <c r="A228">
        <v>43917.014260420699</v>
      </c>
      <c r="B228">
        <v>2.9349224239576797E-3</v>
      </c>
      <c r="C228">
        <v>1.0000000000000001E+50</v>
      </c>
      <c r="D228">
        <v>32.946296983781629</v>
      </c>
      <c r="E228">
        <v>1.0000000000000001E+50</v>
      </c>
      <c r="F228">
        <v>1.0000000000000001E+50</v>
      </c>
      <c r="G228">
        <v>1.0000000000000001E+50</v>
      </c>
      <c r="H228">
        <v>38.554083176610646</v>
      </c>
      <c r="I228">
        <v>36.240660830908055</v>
      </c>
      <c r="J228">
        <v>16.472845745456233</v>
      </c>
      <c r="K228">
        <v>7.7105202359705416</v>
      </c>
      <c r="L228">
        <v>1.0000000000000001E+50</v>
      </c>
      <c r="M228">
        <v>1.6469859531184756</v>
      </c>
      <c r="N228">
        <v>1.0000000000000001E+50</v>
      </c>
      <c r="O228">
        <v>1.0000000000000001E+50</v>
      </c>
      <c r="P228">
        <v>1.0000000000000001E+50</v>
      </c>
      <c r="Q228">
        <v>1.0000000000000001E+50</v>
      </c>
      <c r="R228">
        <v>1.0000000000000001E+50</v>
      </c>
      <c r="S228">
        <v>1.0000000000000001E+50</v>
      </c>
      <c r="T228">
        <v>1.0000000000000001E+50</v>
      </c>
      <c r="U228">
        <v>1.0000000000000001E+50</v>
      </c>
      <c r="V228">
        <v>3.4772718832170604E-2</v>
      </c>
      <c r="W228">
        <v>1.0000000000000001E+50</v>
      </c>
      <c r="X228">
        <v>1.0000000000000001E+50</v>
      </c>
      <c r="Y228">
        <v>1.0000000000000001E+50</v>
      </c>
      <c r="Z228">
        <v>1.0000000000000001E+50</v>
      </c>
      <c r="AA228">
        <v>1.0000000000000001E+50</v>
      </c>
      <c r="AB228">
        <v>57.540122915573583</v>
      </c>
      <c r="AC228">
        <v>5.0001713068821747E-4</v>
      </c>
      <c r="AD228">
        <v>8.9024241742573815E-4</v>
      </c>
      <c r="AE228">
        <v>1.3902595385107779E-3</v>
      </c>
      <c r="AF228">
        <v>3.7855642580783893E-3</v>
      </c>
      <c r="AG228">
        <v>3.4285714285714287E-2</v>
      </c>
    </row>
    <row r="229" spans="1:33">
      <c r="A229">
        <v>44795.354545629118</v>
      </c>
      <c r="B229">
        <v>2.986865569102411E-3</v>
      </c>
      <c r="C229">
        <v>1.0000000000000001E+50</v>
      </c>
      <c r="D229">
        <v>32.300288637563966</v>
      </c>
      <c r="E229">
        <v>1.0000000000000001E+50</v>
      </c>
      <c r="F229">
        <v>1.0000000000000001E+50</v>
      </c>
      <c r="G229">
        <v>1.0000000000000001E+50</v>
      </c>
      <c r="H229">
        <v>37.798114080055711</v>
      </c>
      <c r="I229">
        <v>35.530046333047707</v>
      </c>
      <c r="J229">
        <v>16.149835517429015</v>
      </c>
      <c r="K229">
        <v>7.5593204887023786</v>
      </c>
      <c r="L229">
        <v>1.0000000000000001E+50</v>
      </c>
      <c r="M229">
        <v>1.6146789582733203</v>
      </c>
      <c r="N229">
        <v>1.0000000000000001E+50</v>
      </c>
      <c r="O229">
        <v>1.0000000000000001E+50</v>
      </c>
      <c r="P229">
        <v>1.0000000000000001E+50</v>
      </c>
      <c r="Q229">
        <v>1.0000000000000001E+50</v>
      </c>
      <c r="R229">
        <v>1.0000000000000001E+50</v>
      </c>
      <c r="S229">
        <v>1.0000000000000001E+50</v>
      </c>
      <c r="T229">
        <v>1.0000000000000001E+50</v>
      </c>
      <c r="U229">
        <v>1.0000000000000001E+50</v>
      </c>
      <c r="V229">
        <v>3.4589063951933265E-2</v>
      </c>
      <c r="W229">
        <v>1.0000000000000001E+50</v>
      </c>
      <c r="X229">
        <v>1.0000000000000001E+50</v>
      </c>
      <c r="Y229">
        <v>1.0000000000000001E+50</v>
      </c>
      <c r="Z229">
        <v>1.0000000000000001E+50</v>
      </c>
      <c r="AA229">
        <v>1.0000000000000001E+50</v>
      </c>
      <c r="AB229">
        <v>56.411885212606485</v>
      </c>
      <c r="AC229">
        <v>5.000178227556871E-4</v>
      </c>
      <c r="AD229">
        <v>8.9024357776484365E-4</v>
      </c>
      <c r="AE229">
        <v>1.3902613905294248E-3</v>
      </c>
      <c r="AF229">
        <v>3.8313361668467524E-3</v>
      </c>
      <c r="AG229">
        <v>3.4285714285714287E-2</v>
      </c>
    </row>
    <row r="230" spans="1:33">
      <c r="A230">
        <v>45691.261636541698</v>
      </c>
      <c r="B230">
        <v>3.0399653141732061E-3</v>
      </c>
      <c r="C230">
        <v>1.0000000000000001E+50</v>
      </c>
      <c r="D230">
        <v>31.666947071204167</v>
      </c>
      <c r="E230">
        <v>1.0000000000000001E+50</v>
      </c>
      <c r="F230">
        <v>1.0000000000000001E+50</v>
      </c>
      <c r="G230">
        <v>1.0000000000000001E+50</v>
      </c>
      <c r="H230">
        <v>37.056967773336183</v>
      </c>
      <c r="I230">
        <v>34.833365186690862</v>
      </c>
      <c r="J230">
        <v>15.833158558233004</v>
      </c>
      <c r="K230">
        <v>7.4110851808439806</v>
      </c>
      <c r="L230">
        <v>1.0000000000000001E+50</v>
      </c>
      <c r="M230">
        <v>1.5830051708940764</v>
      </c>
      <c r="N230">
        <v>1.0000000000000001E+50</v>
      </c>
      <c r="O230">
        <v>1.0000000000000001E+50</v>
      </c>
      <c r="P230">
        <v>1.0000000000000001E+50</v>
      </c>
      <c r="Q230">
        <v>1.0000000000000001E+50</v>
      </c>
      <c r="R230">
        <v>1.0000000000000001E+50</v>
      </c>
      <c r="S230">
        <v>1.0000000000000001E+50</v>
      </c>
      <c r="T230">
        <v>1.0000000000000001E+50</v>
      </c>
      <c r="U230">
        <v>1.0000000000000001E+50</v>
      </c>
      <c r="V230">
        <v>3.4411630278169479E-2</v>
      </c>
      <c r="W230">
        <v>1.0000000000000001E+50</v>
      </c>
      <c r="X230">
        <v>1.0000000000000001E+50</v>
      </c>
      <c r="Y230">
        <v>1.0000000000000001E+50</v>
      </c>
      <c r="Z230">
        <v>1.0000000000000001E+50</v>
      </c>
      <c r="AA230">
        <v>1.0000000000000001E+50</v>
      </c>
      <c r="AB230">
        <v>55.30576981756591</v>
      </c>
      <c r="AC230">
        <v>5.0001854278166583E-4</v>
      </c>
      <c r="AD230">
        <v>8.9024478498004374E-4</v>
      </c>
      <c r="AE230">
        <v>1.3902633173670065E-3</v>
      </c>
      <c r="AF230">
        <v>3.8783635712721621E-3</v>
      </c>
      <c r="AG230">
        <v>3.4285714285714287E-2</v>
      </c>
    </row>
    <row r="231" spans="1:33">
      <c r="A231">
        <v>46605.086869272534</v>
      </c>
      <c r="B231">
        <v>3.0942432405154903E-3</v>
      </c>
      <c r="C231">
        <v>1.0000000000000001E+50</v>
      </c>
      <c r="D231">
        <v>31.046023915460541</v>
      </c>
      <c r="E231">
        <v>1.0000000000000001E+50</v>
      </c>
      <c r="F231">
        <v>1.0000000000000001E+50</v>
      </c>
      <c r="G231">
        <v>1.0000000000000001E+50</v>
      </c>
      <c r="H231">
        <v>36.330353610841563</v>
      </c>
      <c r="I231">
        <v>34.150344183544831</v>
      </c>
      <c r="J231">
        <v>15.522690680825418</v>
      </c>
      <c r="K231">
        <v>7.265756180902212</v>
      </c>
      <c r="L231">
        <v>1.0000000000000001E+50</v>
      </c>
      <c r="M231">
        <v>1.55195216988957</v>
      </c>
      <c r="N231">
        <v>1.0000000000000001E+50</v>
      </c>
      <c r="O231">
        <v>1.0000000000000001E+50</v>
      </c>
      <c r="P231">
        <v>1.0000000000000001E+50</v>
      </c>
      <c r="Q231">
        <v>1.0000000000000001E+50</v>
      </c>
      <c r="R231">
        <v>1.0000000000000001E+50</v>
      </c>
      <c r="S231">
        <v>1.0000000000000001E+50</v>
      </c>
      <c r="T231">
        <v>1.0000000000000001E+50</v>
      </c>
      <c r="U231">
        <v>1.0000000000000001E+50</v>
      </c>
      <c r="V231">
        <v>3.4240234057476664E-2</v>
      </c>
      <c r="W231">
        <v>1.0000000000000001E+50</v>
      </c>
      <c r="X231">
        <v>1.0000000000000001E+50</v>
      </c>
      <c r="Y231">
        <v>1.0000000000000001E+50</v>
      </c>
      <c r="Z231">
        <v>1.0000000000000001E+50</v>
      </c>
      <c r="AA231">
        <v>1.0000000000000001E+50</v>
      </c>
      <c r="AB231">
        <v>54.221342959708693</v>
      </c>
      <c r="AC231">
        <v>5.0001929189559362E-4</v>
      </c>
      <c r="AD231">
        <v>8.902460409650003E-4</v>
      </c>
      <c r="AE231">
        <v>1.3902653220459918E-3</v>
      </c>
      <c r="AF231">
        <v>3.9266705483468447E-3</v>
      </c>
      <c r="AG231">
        <v>3.4285714285714287E-2</v>
      </c>
    </row>
    <row r="232" spans="1:33">
      <c r="A232">
        <v>47537.188606657983</v>
      </c>
      <c r="B232">
        <v>3.1497213554896293E-3</v>
      </c>
      <c r="C232">
        <v>1.0000000000000001E+50</v>
      </c>
      <c r="D232">
        <v>30.437275671056312</v>
      </c>
      <c r="E232">
        <v>1.0000000000000001E+50</v>
      </c>
      <c r="F232">
        <v>1.0000000000000001E+50</v>
      </c>
      <c r="G232">
        <v>1.0000000000000001E+50</v>
      </c>
      <c r="H232">
        <v>35.617986645841462</v>
      </c>
      <c r="I232">
        <v>33.480715472235865</v>
      </c>
      <c r="J232">
        <v>15.218310133097527</v>
      </c>
      <c r="K232">
        <v>7.1232764971125508</v>
      </c>
      <c r="L232">
        <v>1.0000000000000001E+50</v>
      </c>
      <c r="M232">
        <v>1.5215077776143824</v>
      </c>
      <c r="N232">
        <v>1.0000000000000001E+50</v>
      </c>
      <c r="O232">
        <v>1.0000000000000001E+50</v>
      </c>
      <c r="P232">
        <v>1.0000000000000001E+50</v>
      </c>
      <c r="Q232">
        <v>1.0000000000000001E+50</v>
      </c>
      <c r="R232">
        <v>1.0000000000000001E+50</v>
      </c>
      <c r="S232">
        <v>1.0000000000000001E+50</v>
      </c>
      <c r="T232">
        <v>1.0000000000000001E+50</v>
      </c>
      <c r="U232">
        <v>1.0000000000000001E+50</v>
      </c>
      <c r="V232">
        <v>3.4074695530080974E-2</v>
      </c>
      <c r="W232">
        <v>1.0000000000000001E+50</v>
      </c>
      <c r="X232">
        <v>1.0000000000000001E+50</v>
      </c>
      <c r="Y232">
        <v>1.0000000000000001E+50</v>
      </c>
      <c r="Z232">
        <v>1.0000000000000001E+50</v>
      </c>
      <c r="AA232">
        <v>1.0000000000000001E+50</v>
      </c>
      <c r="AB232">
        <v>53.158179373600355</v>
      </c>
      <c r="AC232">
        <v>5.000200712725328E-4</v>
      </c>
      <c r="AD232">
        <v>8.9024734768986837E-4</v>
      </c>
      <c r="AE232">
        <v>1.3902674077109398E-3</v>
      </c>
      <c r="AF232">
        <v>3.976281347100789E-3</v>
      </c>
      <c r="AG232">
        <v>3.4285714285714287E-2</v>
      </c>
    </row>
    <row r="233" spans="1:33">
      <c r="A233">
        <v>48487.932378791142</v>
      </c>
      <c r="B233">
        <v>3.2064221025565878E-3</v>
      </c>
      <c r="C233">
        <v>1.0000000000000001E+50</v>
      </c>
      <c r="D233">
        <v>29.840463613189765</v>
      </c>
      <c r="E233">
        <v>1.0000000000000001E+50</v>
      </c>
      <c r="F233">
        <v>1.0000000000000001E+50</v>
      </c>
      <c r="G233">
        <v>1.0000000000000001E+50</v>
      </c>
      <c r="H233">
        <v>34.919587518741778</v>
      </c>
      <c r="I233">
        <v>32.824216453269358</v>
      </c>
      <c r="J233">
        <v>14.919897550128722</v>
      </c>
      <c r="K233">
        <v>6.9835902550893643</v>
      </c>
      <c r="L233">
        <v>1.0000000000000001E+50</v>
      </c>
      <c r="M233">
        <v>1.4916600550933086</v>
      </c>
      <c r="N233">
        <v>1.0000000000000001E+50</v>
      </c>
      <c r="O233">
        <v>1.0000000000000001E+50</v>
      </c>
      <c r="P233">
        <v>1.0000000000000001E+50</v>
      </c>
      <c r="Q233">
        <v>1.0000000000000001E+50</v>
      </c>
      <c r="R233">
        <v>1.0000000000000001E+50</v>
      </c>
      <c r="S233">
        <v>1.0000000000000001E+50</v>
      </c>
      <c r="T233">
        <v>1.0000000000000001E+50</v>
      </c>
      <c r="U233">
        <v>1.0000000000000001E+50</v>
      </c>
      <c r="V233">
        <v>3.3914838919165642E-2</v>
      </c>
      <c r="W233">
        <v>1.0000000000000001E+50</v>
      </c>
      <c r="X233">
        <v>1.0000000000000001E+50</v>
      </c>
      <c r="Y233">
        <v>1.0000000000000001E+50</v>
      </c>
      <c r="Z233">
        <v>1.0000000000000001E+50</v>
      </c>
      <c r="AA233">
        <v>1.0000000000000001E+50</v>
      </c>
      <c r="AB233">
        <v>52.115862132344439</v>
      </c>
      <c r="AC233">
        <v>5.0002088213501087E-4</v>
      </c>
      <c r="AD233">
        <v>8.9024870720438517E-4</v>
      </c>
      <c r="AE233">
        <v>1.3902695776334311E-3</v>
      </c>
      <c r="AF233">
        <v>4.0272203880506851E-3</v>
      </c>
      <c r="AG233">
        <v>3.4285714285714287E-2</v>
      </c>
    </row>
    <row r="234" spans="1:33">
      <c r="A234">
        <v>49457.691026366963</v>
      </c>
      <c r="B234">
        <v>3.2643683714975932E-3</v>
      </c>
      <c r="C234">
        <v>1.0000000000000001E+50</v>
      </c>
      <c r="D234">
        <v>29.255353697916632</v>
      </c>
      <c r="E234">
        <v>1.0000000000000001E+50</v>
      </c>
      <c r="F234">
        <v>1.0000000000000001E+50</v>
      </c>
      <c r="G234">
        <v>1.0000000000000001E+50</v>
      </c>
      <c r="H234">
        <v>34.234882347531887</v>
      </c>
      <c r="I234">
        <v>32.180589676049678</v>
      </c>
      <c r="J234">
        <v>14.627335907376709</v>
      </c>
      <c r="K234">
        <v>6.8466426759143868</v>
      </c>
      <c r="L234">
        <v>1.0000000000000001E+50</v>
      </c>
      <c r="M234">
        <v>1.4623972973394153</v>
      </c>
      <c r="N234">
        <v>1.0000000000000001E+50</v>
      </c>
      <c r="O234">
        <v>1.0000000000000001E+50</v>
      </c>
      <c r="P234">
        <v>1.0000000000000001E+50</v>
      </c>
      <c r="Q234">
        <v>1.0000000000000001E+50</v>
      </c>
      <c r="R234">
        <v>1.0000000000000001E+50</v>
      </c>
      <c r="S234">
        <v>1.0000000000000001E+50</v>
      </c>
      <c r="T234">
        <v>1.0000000000000001E+50</v>
      </c>
      <c r="U234">
        <v>1.0000000000000001E+50</v>
      </c>
      <c r="V234">
        <v>3.3760492416839802E-2</v>
      </c>
      <c r="W234">
        <v>1.0000000000000001E+50</v>
      </c>
      <c r="X234">
        <v>1.0000000000000001E+50</v>
      </c>
      <c r="Y234">
        <v>1.0000000000000001E+50</v>
      </c>
      <c r="Z234">
        <v>1.0000000000000001E+50</v>
      </c>
      <c r="AA234">
        <v>1.0000000000000001E+50</v>
      </c>
      <c r="AB234">
        <v>51.0939824840816</v>
      </c>
      <c r="AC234">
        <v>5.000217257549375E-4</v>
      </c>
      <c r="AD234">
        <v>8.9025012164108488E-4</v>
      </c>
      <c r="AE234">
        <v>1.390271835217196E-3</v>
      </c>
      <c r="AF234">
        <v>4.0795122627605906E-3</v>
      </c>
      <c r="AG234">
        <v>3.4285714285714287E-2</v>
      </c>
    </row>
    <row r="235" spans="1:33">
      <c r="A235">
        <v>50446.844846894302</v>
      </c>
      <c r="B235">
        <v>3.3235835087707874E-3</v>
      </c>
      <c r="C235">
        <v>1.0000000000000001E+50</v>
      </c>
      <c r="D235">
        <v>28.681716470368187</v>
      </c>
      <c r="E235">
        <v>1.0000000000000001E+50</v>
      </c>
      <c r="F235">
        <v>1.0000000000000001E+50</v>
      </c>
      <c r="G235">
        <v>1.0000000000000001E+50</v>
      </c>
      <c r="H235">
        <v>33.563602620379946</v>
      </c>
      <c r="I235">
        <v>31.549582737919081</v>
      </c>
      <c r="J235">
        <v>14.340510474785575</v>
      </c>
      <c r="K235">
        <v>6.7123800546547994</v>
      </c>
      <c r="L235">
        <v>1.0000000000000001E+50</v>
      </c>
      <c r="M235">
        <v>1.4337080287638571</v>
      </c>
      <c r="N235">
        <v>1.0000000000000001E+50</v>
      </c>
      <c r="O235">
        <v>1.0000000000000001E+50</v>
      </c>
      <c r="P235">
        <v>1.0000000000000001E+50</v>
      </c>
      <c r="Q235">
        <v>1.0000000000000001E+50</v>
      </c>
      <c r="R235">
        <v>1.0000000000000001E+50</v>
      </c>
      <c r="S235">
        <v>1.0000000000000001E+50</v>
      </c>
      <c r="T235">
        <v>1.0000000000000001E+50</v>
      </c>
      <c r="U235">
        <v>1.0000000000000001E+50</v>
      </c>
      <c r="V235">
        <v>3.3611488166760774E-2</v>
      </c>
      <c r="W235">
        <v>1.0000000000000001E+50</v>
      </c>
      <c r="X235">
        <v>1.0000000000000001E+50</v>
      </c>
      <c r="Y235">
        <v>1.0000000000000001E+50</v>
      </c>
      <c r="Z235">
        <v>1.0000000000000001E+50</v>
      </c>
      <c r="AA235">
        <v>1.0000000000000001E+50</v>
      </c>
      <c r="AB235">
        <v>50.092139691694861</v>
      </c>
      <c r="AC235">
        <v>5.0002260345559824E-4</v>
      </c>
      <c r="AD235">
        <v>8.9025159321864196E-4</v>
      </c>
      <c r="AE235">
        <v>1.3902741840034537E-3</v>
      </c>
      <c r="AF235">
        <v>4.1331817334764407E-3</v>
      </c>
      <c r="AG235">
        <v>3.4285714285714287E-2</v>
      </c>
    </row>
    <row r="236" spans="1:33">
      <c r="A236">
        <v>51455.781743832187</v>
      </c>
      <c r="B236">
        <v>3.384091328008152E-3</v>
      </c>
      <c r="C236">
        <v>1.0000000000000001E+50</v>
      </c>
      <c r="D236">
        <v>28.119326974768907</v>
      </c>
      <c r="E236">
        <v>1.0000000000000001E+50</v>
      </c>
      <c r="F236">
        <v>1.0000000000000001E+50</v>
      </c>
      <c r="G236">
        <v>1.0000000000000001E+50</v>
      </c>
      <c r="H236">
        <v>32.905485090334125</v>
      </c>
      <c r="I236">
        <v>30.930948185176394</v>
      </c>
      <c r="J236">
        <v>14.059308771793589</v>
      </c>
      <c r="K236">
        <v>6.5807497393024645</v>
      </c>
      <c r="L236">
        <v>1.0000000000000001E+50</v>
      </c>
      <c r="M236">
        <v>1.4055809986756547</v>
      </c>
      <c r="N236">
        <v>1.0000000000000001E+50</v>
      </c>
      <c r="O236">
        <v>1.0000000000000001E+50</v>
      </c>
      <c r="P236">
        <v>1.0000000000000001E+50</v>
      </c>
      <c r="Q236">
        <v>1.0000000000000001E+50</v>
      </c>
      <c r="R236">
        <v>1.0000000000000001E+50</v>
      </c>
      <c r="S236">
        <v>1.0000000000000001E+50</v>
      </c>
      <c r="T236">
        <v>1.0000000000000001E+50</v>
      </c>
      <c r="U236">
        <v>1.0000000000000001E+50</v>
      </c>
      <c r="V236">
        <v>3.3467662243443157E-2</v>
      </c>
      <c r="W236">
        <v>1.0000000000000001E+50</v>
      </c>
      <c r="X236">
        <v>1.0000000000000001E+50</v>
      </c>
      <c r="Y236">
        <v>1.0000000000000001E+50</v>
      </c>
      <c r="Z236">
        <v>1.0000000000000001E+50</v>
      </c>
      <c r="AA236">
        <v>1.0000000000000001E+50</v>
      </c>
      <c r="AB236">
        <v>49.109940875657806</v>
      </c>
      <c r="AC236">
        <v>5.0002351661373057E-4</v>
      </c>
      <c r="AD236">
        <v>8.9025312424535047E-4</v>
      </c>
      <c r="AE236">
        <v>1.3902766276764648E-3</v>
      </c>
      <c r="AF236">
        <v>4.1882537327933948E-3</v>
      </c>
      <c r="AG236">
        <v>3.4285714285714287E-2</v>
      </c>
    </row>
    <row r="237" spans="1:33">
      <c r="A237">
        <v>52484.897378708833</v>
      </c>
      <c r="B237">
        <v>3.4459161206562322E-3</v>
      </c>
      <c r="C237">
        <v>1.0000000000000001E+50</v>
      </c>
      <c r="D237">
        <v>27.567964666218561</v>
      </c>
      <c r="E237">
        <v>1.0000000000000001E+50</v>
      </c>
      <c r="F237">
        <v>1.0000000000000001E+50</v>
      </c>
      <c r="G237">
        <v>1.0000000000000001E+50</v>
      </c>
      <c r="H237">
        <v>32.260271672088543</v>
      </c>
      <c r="I237">
        <v>30.324443416036242</v>
      </c>
      <c r="J237">
        <v>13.783620523223183</v>
      </c>
      <c r="K237">
        <v>6.4517001101260805</v>
      </c>
      <c r="L237">
        <v>1.0000000000000001E+50</v>
      </c>
      <c r="M237">
        <v>1.3780051768696679</v>
      </c>
      <c r="N237">
        <v>1.0000000000000001E+50</v>
      </c>
      <c r="O237">
        <v>1.0000000000000001E+50</v>
      </c>
      <c r="P237">
        <v>1.0000000000000001E+50</v>
      </c>
      <c r="Q237">
        <v>1.0000000000000001E+50</v>
      </c>
      <c r="R237">
        <v>1.0000000000000001E+50</v>
      </c>
      <c r="S237">
        <v>1.0000000000000001E+50</v>
      </c>
      <c r="T237">
        <v>1.0000000000000001E+50</v>
      </c>
      <c r="U237">
        <v>1.0000000000000001E+50</v>
      </c>
      <c r="V237">
        <v>3.3328854628307904E-2</v>
      </c>
      <c r="W237">
        <v>1.0000000000000001E+50</v>
      </c>
      <c r="X237">
        <v>1.0000000000000001E+50</v>
      </c>
      <c r="Y237">
        <v>1.0000000000000001E+50</v>
      </c>
      <c r="Z237">
        <v>1.0000000000000001E+50</v>
      </c>
      <c r="AA237">
        <v>1.0000000000000001E+50</v>
      </c>
      <c r="AB237">
        <v>48.14700085996413</v>
      </c>
      <c r="AC237">
        <v>5.0002446666168137E-4</v>
      </c>
      <c r="AD237">
        <v>8.9025471712274329E-4</v>
      </c>
      <c r="AE237">
        <v>1.3902791700693062E-3</v>
      </c>
      <c r="AF237">
        <v>4.2447533633120206E-3</v>
      </c>
      <c r="AG237">
        <v>3.4285714285714287E-2</v>
      </c>
    </row>
    <row r="238" spans="1:33">
      <c r="A238">
        <v>53534.595326283008</v>
      </c>
      <c r="B238">
        <v>3.5090826667644459E-3</v>
      </c>
      <c r="C238">
        <v>1.0000000000000001E+50</v>
      </c>
      <c r="D238">
        <v>27.027413324204005</v>
      </c>
      <c r="E238">
        <v>1.0000000000000001E+50</v>
      </c>
      <c r="F238">
        <v>1.0000000000000001E+50</v>
      </c>
      <c r="G238">
        <v>1.0000000000000001E+50</v>
      </c>
      <c r="H238">
        <v>31.627709340773297</v>
      </c>
      <c r="I238">
        <v>29.729830585491179</v>
      </c>
      <c r="J238">
        <v>13.513337616035782</v>
      </c>
      <c r="K238">
        <v>6.3251805594281638</v>
      </c>
      <c r="L238">
        <v>1.0000000000000001E+50</v>
      </c>
      <c r="M238">
        <v>1.350969749301036</v>
      </c>
      <c r="N238">
        <v>1.0000000000000001E+50</v>
      </c>
      <c r="O238">
        <v>1.0000000000000001E+50</v>
      </c>
      <c r="P238">
        <v>1.0000000000000001E+50</v>
      </c>
      <c r="Q238">
        <v>1.0000000000000001E+50</v>
      </c>
      <c r="R238">
        <v>1.0000000000000001E+50</v>
      </c>
      <c r="S238">
        <v>1.0000000000000001E+50</v>
      </c>
      <c r="T238">
        <v>1.0000000000000001E+50</v>
      </c>
      <c r="U238">
        <v>1.0000000000000001E+50</v>
      </c>
      <c r="V238">
        <v>3.3194909182541747E-2</v>
      </c>
      <c r="W238">
        <v>1.0000000000000001E+50</v>
      </c>
      <c r="X238">
        <v>1.0000000000000001E+50</v>
      </c>
      <c r="Y238">
        <v>1.0000000000000001E+50</v>
      </c>
      <c r="Z238">
        <v>1.0000000000000001E+50</v>
      </c>
      <c r="AA238">
        <v>1.0000000000000001E+50</v>
      </c>
      <c r="AB238">
        <v>47.202942021078307</v>
      </c>
      <c r="AC238">
        <v>5.0002545508965332E-4</v>
      </c>
      <c r="AD238">
        <v>8.9025637434935758E-4</v>
      </c>
      <c r="AE238">
        <v>1.3902818151698838E-3</v>
      </c>
      <c r="AF238">
        <v>4.3027058972365121E-3</v>
      </c>
      <c r="AG238">
        <v>3.4285714285714287E-2</v>
      </c>
    </row>
    <row r="239" spans="1:33">
      <c r="A239">
        <v>54605.287232808667</v>
      </c>
      <c r="B239">
        <v>3.5736162459249895E-3</v>
      </c>
      <c r="C239">
        <v>1.0000000000000001E+50</v>
      </c>
      <c r="D239">
        <v>26.497460967806791</v>
      </c>
      <c r="E239">
        <v>1.0000000000000001E+50</v>
      </c>
      <c r="F239">
        <v>1.0000000000000001E+50</v>
      </c>
      <c r="G239">
        <v>1.0000000000000001E+50</v>
      </c>
      <c r="H239">
        <v>31.007550032729061</v>
      </c>
      <c r="I239">
        <v>29.146876512039039</v>
      </c>
      <c r="J239">
        <v>13.248354056934526</v>
      </c>
      <c r="K239">
        <v>6.2011414716988691</v>
      </c>
      <c r="L239">
        <v>1.0000000000000001E+50</v>
      </c>
      <c r="M239">
        <v>1.3244641138443831</v>
      </c>
      <c r="N239">
        <v>1.0000000000000001E+50</v>
      </c>
      <c r="O239">
        <v>1.0000000000000001E+50</v>
      </c>
      <c r="P239">
        <v>1.0000000000000001E+50</v>
      </c>
      <c r="Q239">
        <v>1.0000000000000001E+50</v>
      </c>
      <c r="R239">
        <v>1.0000000000000001E+50</v>
      </c>
      <c r="S239">
        <v>1.0000000000000001E+50</v>
      </c>
      <c r="T239">
        <v>1.0000000000000001E+50</v>
      </c>
      <c r="U239">
        <v>1.0000000000000001E+50</v>
      </c>
      <c r="V239">
        <v>3.3065673616854016E-2</v>
      </c>
      <c r="W239">
        <v>1.0000000000000001E+50</v>
      </c>
      <c r="X239">
        <v>1.0000000000000001E+50</v>
      </c>
      <c r="Y239">
        <v>1.0000000000000001E+50</v>
      </c>
      <c r="Z239">
        <v>1.0000000000000001E+50</v>
      </c>
      <c r="AA239">
        <v>1.0000000000000001E+50</v>
      </c>
      <c r="AB239">
        <v>46.2773941398478</v>
      </c>
      <c r="AC239">
        <v>5.0002648344804157E-4</v>
      </c>
      <c r="AD239">
        <v>8.9025809852465285E-4</v>
      </c>
      <c r="AE239">
        <v>1.390284567127183E-3</v>
      </c>
      <c r="AF239">
        <v>4.3621367758655046E-3</v>
      </c>
      <c r="AG239">
        <v>3.4285714285714287E-2</v>
      </c>
    </row>
    <row r="240" spans="1:33">
      <c r="A240">
        <v>55697.392977464842</v>
      </c>
      <c r="B240">
        <v>3.6395426483685879E-3</v>
      </c>
      <c r="C240">
        <v>1.0000000000000001E+50</v>
      </c>
      <c r="D240">
        <v>25.977899772573437</v>
      </c>
      <c r="E240">
        <v>1.0000000000000001E+50</v>
      </c>
      <c r="F240">
        <v>1.0000000000000001E+50</v>
      </c>
      <c r="G240">
        <v>1.0000000000000001E+50</v>
      </c>
      <c r="H240">
        <v>30.399550548227214</v>
      </c>
      <c r="I240">
        <v>28.575352586239291</v>
      </c>
      <c r="J240">
        <v>12.988565930798288</v>
      </c>
      <c r="K240">
        <v>6.07953420415895</v>
      </c>
      <c r="L240">
        <v>1.0000000000000001E+50</v>
      </c>
      <c r="M240">
        <v>1.2984778761361366</v>
      </c>
      <c r="N240">
        <v>1.0000000000000001E+50</v>
      </c>
      <c r="O240">
        <v>1.0000000000000001E+50</v>
      </c>
      <c r="P240">
        <v>1.0000000000000001E+50</v>
      </c>
      <c r="Q240">
        <v>1.0000000000000001E+50</v>
      </c>
      <c r="R240">
        <v>1.0000000000000001E+50</v>
      </c>
      <c r="S240">
        <v>1.0000000000000001E+50</v>
      </c>
      <c r="T240">
        <v>1.0000000000000001E+50</v>
      </c>
      <c r="U240">
        <v>1.0000000000000001E+50</v>
      </c>
      <c r="V240">
        <v>3.2940999458232173E-2</v>
      </c>
      <c r="W240">
        <v>1.0000000000000001E+50</v>
      </c>
      <c r="X240">
        <v>1.0000000000000001E+50</v>
      </c>
      <c r="Y240">
        <v>1.0000000000000001E+50</v>
      </c>
      <c r="Z240">
        <v>1.0000000000000001E+50</v>
      </c>
      <c r="AA240">
        <v>1.0000000000000001E+50</v>
      </c>
      <c r="AB240">
        <v>45.369994256319202</v>
      </c>
      <c r="AC240">
        <v>5.0002755334986376E-4</v>
      </c>
      <c r="AD240">
        <v>8.9025989235308565E-4</v>
      </c>
      <c r="AE240">
        <v>1.3902874302577754E-3</v>
      </c>
      <c r="AF240">
        <v>4.4230716089235077E-3</v>
      </c>
      <c r="AG240">
        <v>3.4285714285714287E-2</v>
      </c>
    </row>
    <row r="241" spans="1:33">
      <c r="A241">
        <v>56811.340837014141</v>
      </c>
      <c r="B241">
        <v>3.7068881862205266E-3</v>
      </c>
      <c r="C241">
        <v>1.0000000000000001E+50</v>
      </c>
      <c r="D241">
        <v>25.468525989015607</v>
      </c>
      <c r="E241">
        <v>1.0000000000000001E+50</v>
      </c>
      <c r="F241">
        <v>1.0000000000000001E+50</v>
      </c>
      <c r="G241">
        <v>1.0000000000000001E+50</v>
      </c>
      <c r="H241">
        <v>29.803472456097342</v>
      </c>
      <c r="I241">
        <v>28.015034681062247</v>
      </c>
      <c r="J241">
        <v>12.733871359930639</v>
      </c>
      <c r="K241">
        <v>5.9603110676841506</v>
      </c>
      <c r="L241">
        <v>1.0000000000000001E+50</v>
      </c>
      <c r="M241">
        <v>1.273000845498315</v>
      </c>
      <c r="N241">
        <v>1.0000000000000001E+50</v>
      </c>
      <c r="O241">
        <v>1.0000000000000001E+50</v>
      </c>
      <c r="P241">
        <v>1.0000000000000001E+50</v>
      </c>
      <c r="Q241">
        <v>1.0000000000000001E+50</v>
      </c>
      <c r="R241">
        <v>1.0000000000000001E+50</v>
      </c>
      <c r="S241">
        <v>1.0000000000000001E+50</v>
      </c>
      <c r="T241">
        <v>1.0000000000000001E+50</v>
      </c>
      <c r="U241">
        <v>1.0000000000000001E+50</v>
      </c>
      <c r="V241">
        <v>3.2820742013810439E-2</v>
      </c>
      <c r="W241">
        <v>1.0000000000000001E+50</v>
      </c>
      <c r="X241">
        <v>1.0000000000000001E+50</v>
      </c>
      <c r="Y241">
        <v>1.0000000000000001E+50</v>
      </c>
      <c r="Z241">
        <v>1.0000000000000001E+50</v>
      </c>
      <c r="AA241">
        <v>1.0000000000000001E+50</v>
      </c>
      <c r="AB241">
        <v>44.480386527400917</v>
      </c>
      <c r="AC241">
        <v>5.0002866647328988E-4</v>
      </c>
      <c r="AD241">
        <v>8.9026175864835078E-4</v>
      </c>
      <c r="AE241">
        <v>1.3902904090525854E-3</v>
      </c>
      <c r="AF241">
        <v>4.4855361736787364E-3</v>
      </c>
      <c r="AG241">
        <v>3.4285714285714287E-2</v>
      </c>
    </row>
    <row r="242" spans="1:33">
      <c r="A242">
        <v>57947.567653754428</v>
      </c>
      <c r="B242">
        <v>3.7756797049216203E-3</v>
      </c>
      <c r="C242">
        <v>1.0000000000000001E+50</v>
      </c>
      <c r="D242">
        <v>24.969139862708385</v>
      </c>
      <c r="E242">
        <v>1.0000000000000001E+50</v>
      </c>
      <c r="F242">
        <v>1.0000000000000001E+50</v>
      </c>
      <c r="G242">
        <v>1.0000000000000001E+50</v>
      </c>
      <c r="H242">
        <v>29.219082000224901</v>
      </c>
      <c r="I242">
        <v>27.465703063996113</v>
      </c>
      <c r="J242">
        <v>12.484170464107798</v>
      </c>
      <c r="K242">
        <v>5.8434253081035878</v>
      </c>
      <c r="L242">
        <v>1.0000000000000001E+50</v>
      </c>
      <c r="M242">
        <v>1.2480230309421965</v>
      </c>
      <c r="N242">
        <v>1.0000000000000001E+50</v>
      </c>
      <c r="O242">
        <v>1.0000000000000001E+50</v>
      </c>
      <c r="P242">
        <v>1.0000000000000001E+50</v>
      </c>
      <c r="Q242">
        <v>1.0000000000000001E+50</v>
      </c>
      <c r="R242">
        <v>1.0000000000000001E+50</v>
      </c>
      <c r="S242">
        <v>1.0000000000000001E+50</v>
      </c>
      <c r="T242">
        <v>1.0000000000000001E+50</v>
      </c>
      <c r="U242">
        <v>1.0000000000000001E+50</v>
      </c>
      <c r="V242">
        <v>3.2704760331977112E-2</v>
      </c>
      <c r="W242">
        <v>1.0000000000000001E+50</v>
      </c>
      <c r="X242">
        <v>1.0000000000000001E+50</v>
      </c>
      <c r="Y242">
        <v>1.0000000000000001E+50</v>
      </c>
      <c r="Z242">
        <v>1.0000000000000001E+50</v>
      </c>
      <c r="AA242">
        <v>1.0000000000000001E+50</v>
      </c>
      <c r="AB242">
        <v>43.608222087316904</v>
      </c>
      <c r="AC242">
        <v>5.0002982456427226E-4</v>
      </c>
      <c r="AD242">
        <v>8.9026370033779174E-4</v>
      </c>
      <c r="AE242">
        <v>1.3902935081839315E-3</v>
      </c>
      <c r="AF242">
        <v>4.5495564137908555E-3</v>
      </c>
      <c r="AG242">
        <v>3.4285714285714287E-2</v>
      </c>
    </row>
    <row r="243" spans="1:33">
      <c r="A243">
        <v>59106.51900682952</v>
      </c>
      <c r="B243">
        <v>3.8459445948189311E-3</v>
      </c>
      <c r="C243">
        <v>1.0000000000000001E+50</v>
      </c>
      <c r="D243">
        <v>24.479545555955177</v>
      </c>
      <c r="E243">
        <v>1.0000000000000001E+50</v>
      </c>
      <c r="F243">
        <v>1.0000000000000001E+50</v>
      </c>
      <c r="G243">
        <v>1.0000000000000001E+50</v>
      </c>
      <c r="H243">
        <v>28.646150007882117</v>
      </c>
      <c r="I243">
        <v>26.927142310877382</v>
      </c>
      <c r="J243">
        <v>12.239365321409956</v>
      </c>
      <c r="K243">
        <v>5.7288310878647932</v>
      </c>
      <c r="L243">
        <v>1.0000000000000001E+50</v>
      </c>
      <c r="M243">
        <v>1.2235346372502989</v>
      </c>
      <c r="N243">
        <v>1.0000000000000001E+50</v>
      </c>
      <c r="O243">
        <v>1.0000000000000001E+50</v>
      </c>
      <c r="P243">
        <v>1.0000000000000001E+50</v>
      </c>
      <c r="Q243">
        <v>1.0000000000000001E+50</v>
      </c>
      <c r="R243">
        <v>1.0000000000000001E+50</v>
      </c>
      <c r="S243">
        <v>1.0000000000000001E+50</v>
      </c>
      <c r="T243">
        <v>1.0000000000000001E+50</v>
      </c>
      <c r="U243">
        <v>1.0000000000000001E+50</v>
      </c>
      <c r="V243">
        <v>3.2592917160856126E-2</v>
      </c>
      <c r="W243">
        <v>1.0000000000000001E+50</v>
      </c>
      <c r="X243">
        <v>1.0000000000000001E+50</v>
      </c>
      <c r="Y243">
        <v>1.0000000000000001E+50</v>
      </c>
      <c r="Z243">
        <v>1.0000000000000001E+50</v>
      </c>
      <c r="AA243">
        <v>1.0000000000000001E+50</v>
      </c>
      <c r="AB243">
        <v>42.75315891079655</v>
      </c>
      <c r="AC243">
        <v>5.0003102943928332E-4</v>
      </c>
      <c r="AD243">
        <v>8.902657204669913E-4</v>
      </c>
      <c r="AE243">
        <v>1.3902967325128512E-3</v>
      </c>
      <c r="AF243">
        <v>4.6151584378302021E-3</v>
      </c>
      <c r="AG243">
        <v>3.4285714285714287E-2</v>
      </c>
    </row>
    <row r="244" spans="1:33">
      <c r="A244">
        <v>60288.649386966114</v>
      </c>
      <c r="B244">
        <v>3.9177108029312471E-3</v>
      </c>
      <c r="C244">
        <v>1.0000000000000001E+50</v>
      </c>
      <c r="D244">
        <v>23.999551070988641</v>
      </c>
      <c r="E244">
        <v>1.0000000000000001E+50</v>
      </c>
      <c r="F244">
        <v>1.0000000000000001E+50</v>
      </c>
      <c r="G244">
        <v>1.0000000000000001E+50</v>
      </c>
      <c r="H244">
        <v>28.0844517998563</v>
      </c>
      <c r="I244">
        <v>26.399141221410751</v>
      </c>
      <c r="J244">
        <v>11.999359929820464</v>
      </c>
      <c r="K244">
        <v>5.6164834680581848</v>
      </c>
      <c r="L244">
        <v>1.0000000000000001E+50</v>
      </c>
      <c r="M244">
        <v>1.1995260611351293</v>
      </c>
      <c r="N244">
        <v>1.0000000000000001E+50</v>
      </c>
      <c r="O244">
        <v>1.0000000000000001E+50</v>
      </c>
      <c r="P244">
        <v>1.0000000000000001E+50</v>
      </c>
      <c r="Q244">
        <v>1.0000000000000001E+50</v>
      </c>
      <c r="R244">
        <v>1.0000000000000001E+50</v>
      </c>
      <c r="S244">
        <v>1.0000000000000001E+50</v>
      </c>
      <c r="T244">
        <v>1.0000000000000001E+50</v>
      </c>
      <c r="U244">
        <v>1.0000000000000001E+50</v>
      </c>
      <c r="V244">
        <v>3.2485078904306373E-2</v>
      </c>
      <c r="W244">
        <v>1.0000000000000001E+50</v>
      </c>
      <c r="X244">
        <v>1.0000000000000001E+50</v>
      </c>
      <c r="Y244">
        <v>1.0000000000000001E+50</v>
      </c>
      <c r="Z244">
        <v>1.0000000000000001E+50</v>
      </c>
      <c r="AA244">
        <v>1.0000000000000001E+50</v>
      </c>
      <c r="AB244">
        <v>41.914861678947098</v>
      </c>
      <c r="AC244">
        <v>5.0003228298816337E-4</v>
      </c>
      <c r="AD244">
        <v>8.9026782220454515E-4</v>
      </c>
      <c r="AE244">
        <v>1.3903000870967223E-3</v>
      </c>
      <c r="AF244">
        <v>4.6823685174081286E-3</v>
      </c>
      <c r="AG244">
        <v>3.4285714285714287E-2</v>
      </c>
    </row>
    <row r="245" spans="1:33">
      <c r="A245">
        <v>61494.422374705435</v>
      </c>
      <c r="B245">
        <v>3.991006844894473E-3</v>
      </c>
      <c r="C245">
        <v>1.0000000000000001E+50</v>
      </c>
      <c r="D245">
        <v>23.528968174677406</v>
      </c>
      <c r="E245">
        <v>1.0000000000000001E+50</v>
      </c>
      <c r="F245">
        <v>1.0000000000000001E+50</v>
      </c>
      <c r="G245">
        <v>1.0000000000000001E+50</v>
      </c>
      <c r="H245">
        <v>27.533767102340402</v>
      </c>
      <c r="I245">
        <v>25.881492736345514</v>
      </c>
      <c r="J245">
        <v>11.764060169578045</v>
      </c>
      <c r="K245">
        <v>5.5063383907939878</v>
      </c>
      <c r="L245">
        <v>1.0000000000000001E+50</v>
      </c>
      <c r="M245">
        <v>1.175987887473205</v>
      </c>
      <c r="N245">
        <v>1.0000000000000001E+50</v>
      </c>
      <c r="O245">
        <v>1.0000000000000001E+50</v>
      </c>
      <c r="P245">
        <v>1.0000000000000001E+50</v>
      </c>
      <c r="Q245">
        <v>1.0000000000000001E+50</v>
      </c>
      <c r="R245">
        <v>1.0000000000000001E+50</v>
      </c>
      <c r="S245">
        <v>1.0000000000000001E+50</v>
      </c>
      <c r="T245">
        <v>1.0000000000000001E+50</v>
      </c>
      <c r="U245">
        <v>1.0000000000000001E+50</v>
      </c>
      <c r="V245">
        <v>3.2381115575589217E-2</v>
      </c>
      <c r="W245">
        <v>1.0000000000000001E+50</v>
      </c>
      <c r="X245">
        <v>1.0000000000000001E+50</v>
      </c>
      <c r="Y245">
        <v>1.0000000000000001E+50</v>
      </c>
      <c r="Z245">
        <v>1.0000000000000001E+50</v>
      </c>
      <c r="AA245">
        <v>1.0000000000000001E+50</v>
      </c>
      <c r="AB245">
        <v>41.09300164775604</v>
      </c>
      <c r="AC245">
        <v>5.0003358717708244E-4</v>
      </c>
      <c r="AD245">
        <v>8.9027000884702953E-4</v>
      </c>
      <c r="AE245">
        <v>1.3903035771971909E-3</v>
      </c>
      <c r="AF245">
        <v>4.7512130848563839E-3</v>
      </c>
      <c r="AG245">
        <v>3.4285714285714287E-2</v>
      </c>
    </row>
    <row r="246" spans="1:33">
      <c r="A246">
        <v>62724.310822199543</v>
      </c>
      <c r="B246">
        <v>4.065861817092252E-3</v>
      </c>
      <c r="C246">
        <v>1.0000000000000001E+50</v>
      </c>
      <c r="D246">
        <v>23.067612324709195</v>
      </c>
      <c r="E246">
        <v>1.0000000000000001E+50</v>
      </c>
      <c r="F246">
        <v>1.0000000000000001E+50</v>
      </c>
      <c r="G246">
        <v>1.0000000000000001E+50</v>
      </c>
      <c r="H246">
        <v>26.993879960551102</v>
      </c>
      <c r="I246">
        <v>25.373993856275792</v>
      </c>
      <c r="J246">
        <v>11.533373766267029</v>
      </c>
      <c r="K246">
        <v>5.3983526619246183</v>
      </c>
      <c r="L246">
        <v>1.0000000000000001E+50</v>
      </c>
      <c r="M246">
        <v>1.152910885612864</v>
      </c>
      <c r="N246">
        <v>1.0000000000000001E+50</v>
      </c>
      <c r="O246">
        <v>1.0000000000000001E+50</v>
      </c>
      <c r="P246">
        <v>1.0000000000000001E+50</v>
      </c>
      <c r="Q246">
        <v>1.0000000000000001E+50</v>
      </c>
      <c r="R246">
        <v>1.0000000000000001E+50</v>
      </c>
      <c r="S246">
        <v>1.0000000000000001E+50</v>
      </c>
      <c r="T246">
        <v>1.0000000000000001E+50</v>
      </c>
      <c r="U246">
        <v>1.0000000000000001E+50</v>
      </c>
      <c r="V246">
        <v>3.2280900748859774E-2</v>
      </c>
      <c r="W246">
        <v>1.0000000000000001E+50</v>
      </c>
      <c r="X246">
        <v>1.0000000000000001E+50</v>
      </c>
      <c r="Y246">
        <v>1.0000000000000001E+50</v>
      </c>
      <c r="Z246">
        <v>1.0000000000000001E+50</v>
      </c>
      <c r="AA246">
        <v>1.0000000000000001E+50</v>
      </c>
      <c r="AB246">
        <v>40.287256519171976</v>
      </c>
      <c r="AC246">
        <v>5.0003494405162355E-4</v>
      </c>
      <c r="AD246">
        <v>8.9027228382416979E-4</v>
      </c>
      <c r="AE246">
        <v>1.390307208288419E-3</v>
      </c>
      <c r="AF246">
        <v>4.8217187303917948E-3</v>
      </c>
      <c r="AG246">
        <v>3.4285714285714287E-2</v>
      </c>
    </row>
    <row r="247" spans="1:33">
      <c r="A247">
        <v>63978.797038643534</v>
      </c>
      <c r="B247">
        <v>4.1423054089772928E-3</v>
      </c>
      <c r="C247">
        <v>1.0000000000000001E+50</v>
      </c>
      <c r="D247">
        <v>22.61530259722128</v>
      </c>
      <c r="E247">
        <v>1.0000000000000001E+50</v>
      </c>
      <c r="F247">
        <v>1.0000000000000001E+50</v>
      </c>
      <c r="G247">
        <v>1.0000000000000001E+50</v>
      </c>
      <c r="H247">
        <v>26.464578654040629</v>
      </c>
      <c r="I247">
        <v>24.876445562032995</v>
      </c>
      <c r="J247">
        <v>11.307210254631361</v>
      </c>
      <c r="K247">
        <v>5.2924839341058014</v>
      </c>
      <c r="L247">
        <v>1.0000000000000001E+50</v>
      </c>
      <c r="M247">
        <v>1.1302860057544175</v>
      </c>
      <c r="N247">
        <v>1.0000000000000001E+50</v>
      </c>
      <c r="O247">
        <v>1.0000000000000001E+50</v>
      </c>
      <c r="P247">
        <v>1.0000000000000001E+50</v>
      </c>
      <c r="Q247">
        <v>1.0000000000000001E+50</v>
      </c>
      <c r="R247">
        <v>1.0000000000000001E+50</v>
      </c>
      <c r="S247">
        <v>1.0000000000000001E+50</v>
      </c>
      <c r="T247">
        <v>1.0000000000000001E+50</v>
      </c>
      <c r="U247">
        <v>1.0000000000000001E+50</v>
      </c>
      <c r="V247">
        <v>3.2184311508641462E-2</v>
      </c>
      <c r="W247">
        <v>1.0000000000000001E+50</v>
      </c>
      <c r="X247">
        <v>1.0000000000000001E+50</v>
      </c>
      <c r="Y247">
        <v>1.0000000000000001E+50</v>
      </c>
      <c r="Z247">
        <v>1.0000000000000001E+50</v>
      </c>
      <c r="AA247">
        <v>1.0000000000000001E+50</v>
      </c>
      <c r="AB247">
        <v>39.497310314713069</v>
      </c>
      <c r="AC247">
        <v>5.0003635573998796E-4</v>
      </c>
      <c r="AD247">
        <v>8.9027465070421613E-4</v>
      </c>
      <c r="AE247">
        <v>1.3903109860656667E-3</v>
      </c>
      <c r="AF247">
        <v>4.8939121987010862E-3</v>
      </c>
      <c r="AG247">
        <v>3.4285714285714287E-2</v>
      </c>
    </row>
    <row r="248" spans="1:33">
      <c r="A248">
        <v>65258.372979416403</v>
      </c>
      <c r="B248">
        <v>4.2203679155889632E-3</v>
      </c>
      <c r="C248">
        <v>1.0000000000000001E+50</v>
      </c>
      <c r="D248">
        <v>22.171861615849938</v>
      </c>
      <c r="E248">
        <v>1.0000000000000001E+50</v>
      </c>
      <c r="F248">
        <v>1.0000000000000001E+50</v>
      </c>
      <c r="G248">
        <v>1.0000000000000001E+50</v>
      </c>
      <c r="H248">
        <v>25.945655613669206</v>
      </c>
      <c r="I248">
        <v>24.388652736639042</v>
      </c>
      <c r="J248">
        <v>11.085480943097982</v>
      </c>
      <c r="K248">
        <v>5.1886906901897838</v>
      </c>
      <c r="L248">
        <v>1.0000000000000001E+50</v>
      </c>
      <c r="M248">
        <v>1.1081043754012265</v>
      </c>
      <c r="N248">
        <v>1.0000000000000001E+50</v>
      </c>
      <c r="O248">
        <v>1.0000000000000001E+50</v>
      </c>
      <c r="P248">
        <v>1.0000000000000001E+50</v>
      </c>
      <c r="Q248">
        <v>1.0000000000000001E+50</v>
      </c>
      <c r="R248">
        <v>1.0000000000000001E+50</v>
      </c>
      <c r="S248">
        <v>1.0000000000000001E+50</v>
      </c>
      <c r="T248">
        <v>1.0000000000000001E+50</v>
      </c>
      <c r="U248">
        <v>1.0000000000000001E+50</v>
      </c>
      <c r="V248">
        <v>3.2091228397446152E-2</v>
      </c>
      <c r="W248">
        <v>1.0000000000000001E+50</v>
      </c>
      <c r="X248">
        <v>1.0000000000000001E+50</v>
      </c>
      <c r="Y248">
        <v>1.0000000000000001E+50</v>
      </c>
      <c r="Z248">
        <v>1.0000000000000001E+50</v>
      </c>
      <c r="AA248">
        <v>1.0000000000000001E+50</v>
      </c>
      <c r="AB248">
        <v>38.722853251554042</v>
      </c>
      <c r="AC248">
        <v>5.0003782445633203E-4</v>
      </c>
      <c r="AD248">
        <v>8.9027711319953717E-4</v>
      </c>
      <c r="AE248">
        <v>1.3903149164542199E-3</v>
      </c>
      <c r="AF248">
        <v>4.967820384879168E-3</v>
      </c>
      <c r="AG248">
        <v>3.4285714285714287E-2</v>
      </c>
    </row>
    <row r="249" spans="1:33">
      <c r="A249">
        <v>66563.540439004733</v>
      </c>
      <c r="B249">
        <v>4.3000802502729208E-3</v>
      </c>
      <c r="C249">
        <v>1.0000000000000001E+50</v>
      </c>
      <c r="D249">
        <v>21.737115482171102</v>
      </c>
      <c r="E249">
        <v>1.0000000000000001E+50</v>
      </c>
      <c r="F249">
        <v>1.0000000000000001E+50</v>
      </c>
      <c r="G249">
        <v>1.0000000000000001E+50</v>
      </c>
      <c r="H249">
        <v>25.436907340205302</v>
      </c>
      <c r="I249">
        <v>23.910424088789906</v>
      </c>
      <c r="J249">
        <v>10.86809887899585</v>
      </c>
      <c r="K249">
        <v>5.0869322269440884</v>
      </c>
      <c r="L249">
        <v>1.0000000000000001E+50</v>
      </c>
      <c r="M249">
        <v>1.08635729588031</v>
      </c>
      <c r="N249">
        <v>1.0000000000000001E+50</v>
      </c>
      <c r="O249">
        <v>1.0000000000000001E+50</v>
      </c>
      <c r="P249">
        <v>1.0000000000000001E+50</v>
      </c>
      <c r="Q249">
        <v>1.0000000000000001E+50</v>
      </c>
      <c r="R249">
        <v>1.0000000000000001E+50</v>
      </c>
      <c r="S249">
        <v>1.0000000000000001E+50</v>
      </c>
      <c r="T249">
        <v>1.0000000000000001E+50</v>
      </c>
      <c r="U249">
        <v>1.0000000000000001E+50</v>
      </c>
      <c r="V249">
        <v>3.2001535361703345E-2</v>
      </c>
      <c r="W249">
        <v>1.0000000000000001E+50</v>
      </c>
      <c r="X249">
        <v>1.0000000000000001E+50</v>
      </c>
      <c r="Y249">
        <v>1.0000000000000001E+50</v>
      </c>
      <c r="Z249">
        <v>1.0000000000000001E+50</v>
      </c>
      <c r="AA249">
        <v>1.0000000000000001E+50</v>
      </c>
      <c r="AB249">
        <v>37.963581621042678</v>
      </c>
      <c r="AC249">
        <v>5.0003935250423769E-4</v>
      </c>
      <c r="AD249">
        <v>8.9027967517243977E-4</v>
      </c>
      <c r="AE249">
        <v>1.3903190056186771E-3</v>
      </c>
      <c r="AF249">
        <v>5.0434703296530457E-3</v>
      </c>
      <c r="AG249">
        <v>3.4285714285714287E-2</v>
      </c>
    </row>
    <row r="250" spans="1:33">
      <c r="A250">
        <v>67894.811247784834</v>
      </c>
      <c r="B250">
        <v>4.3814739576085822E-3</v>
      </c>
      <c r="C250">
        <v>1.0000000000000001E+50</v>
      </c>
      <c r="D250">
        <v>21.310893707504906</v>
      </c>
      <c r="E250">
        <v>1.0000000000000001E+50</v>
      </c>
      <c r="F250">
        <v>1.0000000000000001E+50</v>
      </c>
      <c r="G250">
        <v>1.0000000000000001E+50</v>
      </c>
      <c r="H250">
        <v>24.938134324522107</v>
      </c>
      <c r="I250">
        <v>23.441572077839464</v>
      </c>
      <c r="J250">
        <v>10.654978814456859</v>
      </c>
      <c r="K250">
        <v>4.9871686390894743</v>
      </c>
      <c r="L250">
        <v>1.0000000000000001E+50</v>
      </c>
      <c r="M250">
        <v>1.0650362389311216</v>
      </c>
      <c r="N250">
        <v>1.0000000000000001E+50</v>
      </c>
      <c r="O250">
        <v>1.0000000000000001E+50</v>
      </c>
      <c r="P250">
        <v>1.0000000000000001E+50</v>
      </c>
      <c r="Q250">
        <v>1.0000000000000001E+50</v>
      </c>
      <c r="R250">
        <v>1.0000000000000001E+50</v>
      </c>
      <c r="S250">
        <v>1.0000000000000001E+50</v>
      </c>
      <c r="T250">
        <v>1.0000000000000001E+50</v>
      </c>
      <c r="U250">
        <v>1.0000000000000001E+50</v>
      </c>
      <c r="V250">
        <v>3.1915119696162481E-2</v>
      </c>
      <c r="W250">
        <v>1.0000000000000001E+50</v>
      </c>
      <c r="X250">
        <v>1.0000000000000001E+50</v>
      </c>
      <c r="Y250">
        <v>1.0000000000000001E+50</v>
      </c>
      <c r="Z250">
        <v>1.0000000000000001E+50</v>
      </c>
      <c r="AA250">
        <v>1.0000000000000001E+50</v>
      </c>
      <c r="AB250">
        <v>37.219197669598394</v>
      </c>
      <c r="AC250">
        <v>5.0004094228032234E-4</v>
      </c>
      <c r="AD250">
        <v>8.902823406412222E-4</v>
      </c>
      <c r="AE250">
        <v>1.3903232599726128E-3</v>
      </c>
      <c r="AF250">
        <v>5.1208892138222047E-3</v>
      </c>
      <c r="AG250">
        <v>3.4285714285714287E-2</v>
      </c>
    </row>
    <row r="251" spans="1:33">
      <c r="A251">
        <v>69252.707472740527</v>
      </c>
      <c r="B251">
        <v>4.4645812265504568E-3</v>
      </c>
      <c r="C251">
        <v>1.0000000000000001E+50</v>
      </c>
      <c r="D251">
        <v>20.893029146057366</v>
      </c>
      <c r="E251">
        <v>1.0000000000000001E+50</v>
      </c>
      <c r="F251">
        <v>1.0000000000000001E+50</v>
      </c>
      <c r="G251">
        <v>1.0000000000000001E+50</v>
      </c>
      <c r="H251">
        <v>24.449140969358577</v>
      </c>
      <c r="I251">
        <v>22.981912840254051</v>
      </c>
      <c r="J251">
        <v>10.446037172985271</v>
      </c>
      <c r="K251">
        <v>4.8893608036507983</v>
      </c>
      <c r="L251">
        <v>1.0000000000000001E+50</v>
      </c>
      <c r="M251">
        <v>1.0441328433611534</v>
      </c>
      <c r="N251">
        <v>1.0000000000000001E+50</v>
      </c>
      <c r="O251">
        <v>1.0000000000000001E+50</v>
      </c>
      <c r="P251">
        <v>1.0000000000000001E+50</v>
      </c>
      <c r="Q251">
        <v>1.0000000000000001E+50</v>
      </c>
      <c r="R251">
        <v>1.0000000000000001E+50</v>
      </c>
      <c r="S251">
        <v>1.0000000000000001E+50</v>
      </c>
      <c r="T251">
        <v>1.0000000000000001E+50</v>
      </c>
      <c r="U251">
        <v>1.0000000000000001E+50</v>
      </c>
      <c r="V251">
        <v>3.1831871986931617E-2</v>
      </c>
      <c r="W251">
        <v>1.0000000000000001E+50</v>
      </c>
      <c r="X251">
        <v>1.0000000000000001E+50</v>
      </c>
      <c r="Y251">
        <v>1.0000000000000001E+50</v>
      </c>
      <c r="Z251">
        <v>1.0000000000000001E+50</v>
      </c>
      <c r="AA251">
        <v>1.0000000000000001E+50</v>
      </c>
      <c r="AB251">
        <v>36.489409481946119</v>
      </c>
      <c r="AC251">
        <v>5.0004259627799608E-4</v>
      </c>
      <c r="AD251">
        <v>8.9028511378647307E-4</v>
      </c>
      <c r="AE251">
        <v>1.39032768618863E-3</v>
      </c>
      <c r="AF251">
        <v>5.2001043518453034E-3</v>
      </c>
      <c r="AG251">
        <v>3.4285714285714287E-2</v>
      </c>
    </row>
    <row r="252" spans="1:33">
      <c r="A252">
        <v>70637.761622195336</v>
      </c>
      <c r="B252">
        <v>4.5494349037893548E-3</v>
      </c>
      <c r="C252">
        <v>1.0000000000000001E+50</v>
      </c>
      <c r="D252">
        <v>20.483357929372996</v>
      </c>
      <c r="E252">
        <v>1.0000000000000001E+50</v>
      </c>
      <c r="F252">
        <v>1.0000000000000001E+50</v>
      </c>
      <c r="G252">
        <v>1.0000000000000001E+50</v>
      </c>
      <c r="H252">
        <v>23.969735512614651</v>
      </c>
      <c r="I252">
        <v>22.531266117509212</v>
      </c>
      <c r="J252">
        <v>10.24119201668265</v>
      </c>
      <c r="K252">
        <v>4.7934703646146755</v>
      </c>
      <c r="L252">
        <v>1.0000000000000001E+50</v>
      </c>
      <c r="M252">
        <v>1.0236389117670592</v>
      </c>
      <c r="N252">
        <v>1.0000000000000001E+50</v>
      </c>
      <c r="O252">
        <v>1.0000000000000001E+50</v>
      </c>
      <c r="P252">
        <v>1.0000000000000001E+50</v>
      </c>
      <c r="Q252">
        <v>1.0000000000000001E+50</v>
      </c>
      <c r="R252">
        <v>1.0000000000000001E+50</v>
      </c>
      <c r="S252">
        <v>1.0000000000000001E+50</v>
      </c>
      <c r="T252">
        <v>1.0000000000000001E+50</v>
      </c>
      <c r="U252">
        <v>1.0000000000000001E+50</v>
      </c>
      <c r="V252">
        <v>3.1751686053314118E-2</v>
      </c>
      <c r="W252">
        <v>1.0000000000000001E+50</v>
      </c>
      <c r="X252">
        <v>1.0000000000000001E+50</v>
      </c>
      <c r="Y252">
        <v>1.0000000000000001E+50</v>
      </c>
      <c r="Z252">
        <v>1.0000000000000001E+50</v>
      </c>
      <c r="AA252">
        <v>1.0000000000000001E+50</v>
      </c>
      <c r="AB252">
        <v>35.773930866639688</v>
      </c>
      <c r="AC252">
        <v>5.0004431709136906E-4</v>
      </c>
      <c r="AD252">
        <v>8.9028799895762357E-4</v>
      </c>
      <c r="AE252">
        <v>1.3903322912088177E-3</v>
      </c>
      <c r="AF252">
        <v>5.281143184501908E-3</v>
      </c>
      <c r="AG252">
        <v>3.4285714285714287E-2</v>
      </c>
    </row>
    <row r="253" spans="1:33">
      <c r="A253">
        <v>72050.516854639238</v>
      </c>
      <c r="B253">
        <v>4.6360685073397094E-3</v>
      </c>
      <c r="C253">
        <v>1.0000000000000001E+50</v>
      </c>
      <c r="D253">
        <v>20.081719402072725</v>
      </c>
      <c r="E253">
        <v>1.0000000000000001E+50</v>
      </c>
      <c r="F253">
        <v>1.0000000000000001E+50</v>
      </c>
      <c r="G253">
        <v>1.0000000000000001E+50</v>
      </c>
      <c r="H253">
        <v>23.49972995215046</v>
      </c>
      <c r="I253">
        <v>22.089455185400027</v>
      </c>
      <c r="J253">
        <v>10.040363014115337</v>
      </c>
      <c r="K253">
        <v>4.6994597178879207</v>
      </c>
      <c r="L253">
        <v>1.0000000000000001E+50</v>
      </c>
      <c r="M253">
        <v>1.0035464073200111</v>
      </c>
      <c r="N253">
        <v>1.0000000000000001E+50</v>
      </c>
      <c r="O253">
        <v>1.0000000000000001E+50</v>
      </c>
      <c r="P253">
        <v>1.0000000000000001E+50</v>
      </c>
      <c r="Q253">
        <v>1.0000000000000001E+50</v>
      </c>
      <c r="R253">
        <v>1.0000000000000001E+50</v>
      </c>
      <c r="S253">
        <v>1.0000000000000001E+50</v>
      </c>
      <c r="T253">
        <v>1.0000000000000001E+50</v>
      </c>
      <c r="U253">
        <v>1.0000000000000001E+50</v>
      </c>
      <c r="V253">
        <v>3.1674458888602541E-2</v>
      </c>
      <c r="W253">
        <v>1.0000000000000001E+50</v>
      </c>
      <c r="X253">
        <v>1.0000000000000001E+50</v>
      </c>
      <c r="Y253">
        <v>1.0000000000000001E+50</v>
      </c>
      <c r="Z253">
        <v>1.0000000000000001E+50</v>
      </c>
      <c r="AA253">
        <v>1.0000000000000001E+50</v>
      </c>
      <c r="AB253">
        <v>35.072481243829991</v>
      </c>
      <c r="AC253">
        <v>5.0004610741931658E-4</v>
      </c>
      <c r="AD253">
        <v>8.9029100067976417E-4</v>
      </c>
      <c r="AE253">
        <v>1.3903370822556315E-3</v>
      </c>
      <c r="AF253">
        <v>5.3640332705570757E-3</v>
      </c>
      <c r="AG253">
        <v>3.4285714285714287E-2</v>
      </c>
    </row>
    <row r="254" spans="1:33">
      <c r="A254">
        <v>73491.527191732021</v>
      </c>
      <c r="B254">
        <v>4.724516240359306E-3</v>
      </c>
      <c r="C254">
        <v>1.0000000000000001E+50</v>
      </c>
      <c r="D254">
        <v>19.687956058851725</v>
      </c>
      <c r="E254">
        <v>1.0000000000000001E+50</v>
      </c>
      <c r="F254">
        <v>1.0000000000000001E+50</v>
      </c>
      <c r="G254">
        <v>1.0000000000000001E+50</v>
      </c>
      <c r="H254">
        <v>23.038939972059946</v>
      </c>
      <c r="I254">
        <v>21.656306784737502</v>
      </c>
      <c r="J254">
        <v>9.843471408811947</v>
      </c>
      <c r="K254">
        <v>4.6072919965508303</v>
      </c>
      <c r="L254">
        <v>1.0000000000000001E+50</v>
      </c>
      <c r="M254">
        <v>0.98384745061402668</v>
      </c>
      <c r="N254">
        <v>1.0000000000000001E+50</v>
      </c>
      <c r="O254">
        <v>1.0000000000000001E+50</v>
      </c>
      <c r="P254">
        <v>1.0000000000000001E+50</v>
      </c>
      <c r="Q254">
        <v>1.0000000000000001E+50</v>
      </c>
      <c r="R254">
        <v>1.0000000000000001E+50</v>
      </c>
      <c r="S254">
        <v>1.0000000000000001E+50</v>
      </c>
      <c r="T254">
        <v>1.0000000000000001E+50</v>
      </c>
      <c r="U254">
        <v>1.0000000000000001E+50</v>
      </c>
      <c r="V254">
        <v>3.1600090599985788E-2</v>
      </c>
      <c r="W254">
        <v>1.0000000000000001E+50</v>
      </c>
      <c r="X254">
        <v>1.0000000000000001E+50</v>
      </c>
      <c r="Y254">
        <v>1.0000000000000001E+50</v>
      </c>
      <c r="Z254">
        <v>1.0000000000000001E+50</v>
      </c>
      <c r="AA254">
        <v>1.0000000000000001E+50</v>
      </c>
      <c r="AB254">
        <v>34.384785535233561</v>
      </c>
      <c r="AC254">
        <v>5.0004797006970956E-4</v>
      </c>
      <c r="AD254">
        <v>8.9029412366073717E-4</v>
      </c>
      <c r="AE254">
        <v>1.390342066843213E-3</v>
      </c>
      <c r="AF254">
        <v>5.4488022773557668E-3</v>
      </c>
      <c r="AG254">
        <v>3.4285714285714287E-2</v>
      </c>
    </row>
    <row r="255" spans="1:33">
      <c r="A255">
        <v>74961.357735566664</v>
      </c>
      <c r="B255">
        <v>4.8148130052077555E-3</v>
      </c>
      <c r="C255">
        <v>1.0000000000000001E+50</v>
      </c>
      <c r="D255">
        <v>19.301913482712649</v>
      </c>
      <c r="E255">
        <v>1.0000000000000001E+50</v>
      </c>
      <c r="F255">
        <v>1.0000000000000001E+50</v>
      </c>
      <c r="G255">
        <v>1.0000000000000001E+50</v>
      </c>
      <c r="H255">
        <v>22.587184870390157</v>
      </c>
      <c r="I255">
        <v>21.231651053403827</v>
      </c>
      <c r="J255">
        <v>9.6504399883784462</v>
      </c>
      <c r="K255">
        <v>4.516931056399577</v>
      </c>
      <c r="L255">
        <v>1.0000000000000001E+50</v>
      </c>
      <c r="M255">
        <v>0.96453431657603195</v>
      </c>
      <c r="N255">
        <v>1.0000000000000001E+50</v>
      </c>
      <c r="O255">
        <v>1.0000000000000001E+50</v>
      </c>
      <c r="P255">
        <v>1.0000000000000001E+50</v>
      </c>
      <c r="Q255">
        <v>1.0000000000000001E+50</v>
      </c>
      <c r="R255">
        <v>1.0000000000000001E+50</v>
      </c>
      <c r="S255">
        <v>1.0000000000000001E+50</v>
      </c>
      <c r="T255">
        <v>1.0000000000000001E+50</v>
      </c>
      <c r="U255">
        <v>1.0000000000000001E+50</v>
      </c>
      <c r="V255">
        <v>3.152848434772168E-2</v>
      </c>
      <c r="W255">
        <v>1.0000000000000001E+50</v>
      </c>
      <c r="X255">
        <v>1.0000000000000001E+50</v>
      </c>
      <c r="Y255">
        <v>1.0000000000000001E+50</v>
      </c>
      <c r="Z255">
        <v>1.0000000000000001E+50</v>
      </c>
      <c r="AA255">
        <v>1.0000000000000001E+50</v>
      </c>
      <c r="AB255">
        <v>33.710574056258785</v>
      </c>
      <c r="AC255">
        <v>5.0004990796381407E-4</v>
      </c>
      <c r="AD255">
        <v>8.9029737279851381E-4</v>
      </c>
      <c r="AE255">
        <v>1.3903472527891647E-3</v>
      </c>
      <c r="AF255">
        <v>5.5354779702731774E-3</v>
      </c>
      <c r="AG255">
        <v>3.4285714285714287E-2</v>
      </c>
    </row>
    <row r="256" spans="1:33">
      <c r="A256">
        <v>76460.584890277998</v>
      </c>
      <c r="B256">
        <v>4.9069944177502905E-3</v>
      </c>
      <c r="C256">
        <v>1.0000000000000001E+50</v>
      </c>
      <c r="D256">
        <v>18.92344028440996</v>
      </c>
      <c r="E256">
        <v>1.0000000000000001E+50</v>
      </c>
      <c r="F256">
        <v>1.0000000000000001E+50</v>
      </c>
      <c r="G256">
        <v>1.0000000000000001E+50</v>
      </c>
      <c r="H256">
        <v>22.144287488277701</v>
      </c>
      <c r="I256">
        <v>20.815321459739732</v>
      </c>
      <c r="J256">
        <v>9.4611930542188176</v>
      </c>
      <c r="K256">
        <v>4.4283414617720096</v>
      </c>
      <c r="L256">
        <v>1.0000000000000001E+50</v>
      </c>
      <c r="M256">
        <v>0.94559943143645053</v>
      </c>
      <c r="N256">
        <v>1.0000000000000001E+50</v>
      </c>
      <c r="O256">
        <v>1.0000000000000001E+50</v>
      </c>
      <c r="P256">
        <v>1.0000000000000001E+50</v>
      </c>
      <c r="Q256">
        <v>1.0000000000000001E+50</v>
      </c>
      <c r="R256">
        <v>1.0000000000000001E+50</v>
      </c>
      <c r="S256">
        <v>1.0000000000000001E+50</v>
      </c>
      <c r="T256">
        <v>1.0000000000000001E+50</v>
      </c>
      <c r="U256">
        <v>1.0000000000000001E+50</v>
      </c>
      <c r="V256">
        <v>3.1459546283722668E-2</v>
      </c>
      <c r="W256">
        <v>1.0000000000000001E+50</v>
      </c>
      <c r="X256">
        <v>1.0000000000000001E+50</v>
      </c>
      <c r="Y256">
        <v>1.0000000000000001E+50</v>
      </c>
      <c r="Z256">
        <v>1.0000000000000001E+50</v>
      </c>
      <c r="AA256">
        <v>1.0000000000000001E+50</v>
      </c>
      <c r="AB256">
        <v>33.049582410247247</v>
      </c>
      <c r="AC256">
        <v>5.0005192414086914E-4</v>
      </c>
      <c r="AD256">
        <v>8.9030075318887087E-4</v>
      </c>
      <c r="AE256">
        <v>1.3903526482268017E-3</v>
      </c>
      <c r="AF256">
        <v>5.624088200946494E-3</v>
      </c>
      <c r="AG256">
        <v>3.4285714285714287E-2</v>
      </c>
    </row>
    <row r="257" spans="1:33">
      <c r="A257">
        <v>77989.796588083555</v>
      </c>
      <c r="B257">
        <v>5.001096821913382E-3</v>
      </c>
      <c r="C257">
        <v>1.0000000000000001E+50</v>
      </c>
      <c r="D257">
        <v>18.552388043081578</v>
      </c>
      <c r="E257">
        <v>1.0000000000000001E+50</v>
      </c>
      <c r="F257">
        <v>1.0000000000000001E+50</v>
      </c>
      <c r="G257">
        <v>1.0000000000000001E+50</v>
      </c>
      <c r="H257">
        <v>21.71007414047472</v>
      </c>
      <c r="I257">
        <v>20.407154737238017</v>
      </c>
      <c r="J257">
        <v>9.2756563918493189</v>
      </c>
      <c r="K257">
        <v>4.3414884716513278</v>
      </c>
      <c r="L257">
        <v>1.0000000000000001E+50</v>
      </c>
      <c r="M257">
        <v>0.92703536975912648</v>
      </c>
      <c r="N257">
        <v>1.0000000000000001E+50</v>
      </c>
      <c r="O257">
        <v>1.0000000000000001E+50</v>
      </c>
      <c r="P257">
        <v>1.0000000000000001E+50</v>
      </c>
      <c r="Q257">
        <v>1.0000000000000001E+50</v>
      </c>
      <c r="R257">
        <v>1.0000000000000001E+50</v>
      </c>
      <c r="S257">
        <v>1.0000000000000001E+50</v>
      </c>
      <c r="T257">
        <v>1.0000000000000001E+50</v>
      </c>
      <c r="U257">
        <v>1.0000000000000001E+50</v>
      </c>
      <c r="V257">
        <v>3.1393185489697391E-2</v>
      </c>
      <c r="W257">
        <v>1.0000000000000001E+50</v>
      </c>
      <c r="X257">
        <v>1.0000000000000001E+50</v>
      </c>
      <c r="Y257">
        <v>1.0000000000000001E+50</v>
      </c>
      <c r="Z257">
        <v>1.0000000000000001E+50</v>
      </c>
      <c r="AA257">
        <v>1.0000000000000001E+50</v>
      </c>
      <c r="AB257">
        <v>32.401551384788753</v>
      </c>
      <c r="AC257">
        <v>5.0005402176284889E-4</v>
      </c>
      <c r="AD257">
        <v>8.9030427013337494E-4</v>
      </c>
      <c r="AE257">
        <v>1.3903582616178957E-3</v>
      </c>
      <c r="AF257">
        <v>5.7146608942128009E-3</v>
      </c>
      <c r="AG257">
        <v>3.4285714285714287E-2</v>
      </c>
    </row>
    <row r="258" spans="1:33">
      <c r="A258">
        <v>79549.592519845231</v>
      </c>
      <c r="B258">
        <v>5.0971573044989588E-3</v>
      </c>
      <c r="C258">
        <v>1.0000000000000001E+50</v>
      </c>
      <c r="D258">
        <v>18.18861124804463</v>
      </c>
      <c r="E258">
        <v>1.0000000000000001E+50</v>
      </c>
      <c r="F258">
        <v>1.0000000000000001E+50</v>
      </c>
      <c r="G258">
        <v>1.0000000000000001E+50</v>
      </c>
      <c r="H258">
        <v>21.284374547236997</v>
      </c>
      <c r="I258">
        <v>20.006990820517398</v>
      </c>
      <c r="J258">
        <v>9.0937572417947568</v>
      </c>
      <c r="K258">
        <v>4.2563380260421413</v>
      </c>
      <c r="L258">
        <v>1.0000000000000001E+50</v>
      </c>
      <c r="M258">
        <v>0.90883485152942223</v>
      </c>
      <c r="N258">
        <v>1.0000000000000001E+50</v>
      </c>
      <c r="O258">
        <v>1.0000000000000001E+50</v>
      </c>
      <c r="P258">
        <v>1.0000000000000001E+50</v>
      </c>
      <c r="Q258">
        <v>1.0000000000000001E+50</v>
      </c>
      <c r="R258">
        <v>1.0000000000000001E+50</v>
      </c>
      <c r="S258">
        <v>1.0000000000000001E+50</v>
      </c>
      <c r="T258">
        <v>1.0000000000000001E+50</v>
      </c>
      <c r="U258">
        <v>1.0000000000000001E+50</v>
      </c>
      <c r="V258">
        <v>3.1329313914985855E-2</v>
      </c>
      <c r="W258">
        <v>1.0000000000000001E+50</v>
      </c>
      <c r="X258">
        <v>1.0000000000000001E+50</v>
      </c>
      <c r="Y258">
        <v>1.0000000000000001E+50</v>
      </c>
      <c r="Z258">
        <v>1.0000000000000001E+50</v>
      </c>
      <c r="AA258">
        <v>1.0000000000000001E+50</v>
      </c>
      <c r="AB258">
        <v>31.766226850069383</v>
      </c>
      <c r="AC258">
        <v>5.0005620411941725E-4</v>
      </c>
      <c r="AD258">
        <v>8.9030792914769098E-4</v>
      </c>
      <c r="AE258">
        <v>1.3903641017659347E-3</v>
      </c>
      <c r="AF258">
        <v>5.8072240336775344E-3</v>
      </c>
      <c r="AG258">
        <v>3.4285714285714287E-2</v>
      </c>
    </row>
    <row r="259" spans="1:33">
      <c r="A259">
        <v>81140.584370242141</v>
      </c>
      <c r="B259">
        <v>5.1952137102639099E-3</v>
      </c>
      <c r="C259">
        <v>1.0000000000000001E+50</v>
      </c>
      <c r="D259">
        <v>17.831967241732446</v>
      </c>
      <c r="E259">
        <v>1.0000000000000001E+50</v>
      </c>
      <c r="F259">
        <v>1.0000000000000001E+50</v>
      </c>
      <c r="G259">
        <v>1.0000000000000001E+50</v>
      </c>
      <c r="H259">
        <v>20.867021767547595</v>
      </c>
      <c r="I259">
        <v>19.614672782551825</v>
      </c>
      <c r="J259">
        <v>8.9154242710553895</v>
      </c>
      <c r="K259">
        <v>4.1728567326136252</v>
      </c>
      <c r="L259">
        <v>1.0000000000000001E+50</v>
      </c>
      <c r="M259">
        <v>0.89099073929934347</v>
      </c>
      <c r="N259">
        <v>1.0000000000000001E+50</v>
      </c>
      <c r="O259">
        <v>1.0000000000000001E+50</v>
      </c>
      <c r="P259">
        <v>1.0000000000000001E+50</v>
      </c>
      <c r="Q259">
        <v>1.0000000000000001E+50</v>
      </c>
      <c r="R259">
        <v>1.0000000000000001E+50</v>
      </c>
      <c r="S259">
        <v>1.0000000000000001E+50</v>
      </c>
      <c r="T259">
        <v>1.0000000000000001E+50</v>
      </c>
      <c r="U259">
        <v>1.0000000000000001E+50</v>
      </c>
      <c r="V259">
        <v>3.1267846314219756E-2</v>
      </c>
      <c r="W259">
        <v>1.0000000000000001E+50</v>
      </c>
      <c r="X259">
        <v>1.0000000000000001E+50</v>
      </c>
      <c r="Y259">
        <v>1.0000000000000001E+50</v>
      </c>
      <c r="Z259">
        <v>1.0000000000000001E+50</v>
      </c>
      <c r="AA259">
        <v>1.0000000000000001E+50</v>
      </c>
      <c r="AB259">
        <v>31.143359659212798</v>
      </c>
      <c r="AC259">
        <v>5.000584746330817E-4</v>
      </c>
      <c r="AD259">
        <v>8.9031173597022386E-4</v>
      </c>
      <c r="AE259">
        <v>1.3903701778299167E-3</v>
      </c>
      <c r="AF259">
        <v>5.9018056458371758E-3</v>
      </c>
      <c r="AG259">
        <v>3.4285714285714287E-2</v>
      </c>
    </row>
    <row r="260" spans="1:33">
      <c r="A260">
        <v>82763.396057646984</v>
      </c>
      <c r="B260">
        <v>5.2953046572718349E-3</v>
      </c>
      <c r="C260">
        <v>1.0000000000000001E+50</v>
      </c>
      <c r="D260">
        <v>17.482316163750387</v>
      </c>
      <c r="E260">
        <v>1.0000000000000001E+50</v>
      </c>
      <c r="F260">
        <v>1.0000000000000001E+50</v>
      </c>
      <c r="G260">
        <v>1.0000000000000001E+50</v>
      </c>
      <c r="H260">
        <v>20.457852133649801</v>
      </c>
      <c r="I260">
        <v>19.230046773130443</v>
      </c>
      <c r="J260">
        <v>8.7405875451331738</v>
      </c>
      <c r="K260">
        <v>4.0910118536044831</v>
      </c>
      <c r="L260">
        <v>1.0000000000000001E+50</v>
      </c>
      <c r="M260">
        <v>0.87349603538857645</v>
      </c>
      <c r="N260">
        <v>1.0000000000000001E+50</v>
      </c>
      <c r="O260">
        <v>1.0000000000000001E+50</v>
      </c>
      <c r="P260">
        <v>1.0000000000000001E+50</v>
      </c>
      <c r="Q260">
        <v>1.0000000000000001E+50</v>
      </c>
      <c r="R260">
        <v>1.0000000000000001E+50</v>
      </c>
      <c r="S260">
        <v>1.0000000000000001E+50</v>
      </c>
      <c r="T260">
        <v>1.0000000000000001E+50</v>
      </c>
      <c r="U260">
        <v>1.0000000000000001E+50</v>
      </c>
      <c r="V260">
        <v>3.1208700184934081E-2</v>
      </c>
      <c r="W260">
        <v>1.0000000000000001E+50</v>
      </c>
      <c r="X260">
        <v>1.0000000000000001E+50</v>
      </c>
      <c r="Y260">
        <v>1.0000000000000001E+50</v>
      </c>
      <c r="Z260">
        <v>1.0000000000000001E+50</v>
      </c>
      <c r="AA260">
        <v>1.0000000000000001E+50</v>
      </c>
      <c r="AB260">
        <v>30.532705550575503</v>
      </c>
      <c r="AC260">
        <v>5.0006083686455593E-4</v>
      </c>
      <c r="AD260">
        <v>8.9031569657111018E-4</v>
      </c>
      <c r="AE260">
        <v>1.3903764993387002E-3</v>
      </c>
      <c r="AF260">
        <v>5.998433782679888E-3</v>
      </c>
      <c r="AG260">
        <v>3.4285714285714287E-2</v>
      </c>
    </row>
    <row r="261" spans="1:33">
      <c r="A261">
        <v>84418.66397879993</v>
      </c>
      <c r="B261">
        <v>5.3974695525239513E-3</v>
      </c>
      <c r="C261">
        <v>1.0000000000000001E+50</v>
      </c>
      <c r="D261">
        <v>17.139520896028657</v>
      </c>
      <c r="E261">
        <v>1.0000000000000001E+50</v>
      </c>
      <c r="F261">
        <v>1.0000000000000001E+50</v>
      </c>
      <c r="G261">
        <v>1.0000000000000001E+50</v>
      </c>
      <c r="H261">
        <v>20.056705186863681</v>
      </c>
      <c r="I261">
        <v>18.85296195852419</v>
      </c>
      <c r="J261">
        <v>8.5691785006064762</v>
      </c>
      <c r="K261">
        <v>4.0107712929846127</v>
      </c>
      <c r="L261">
        <v>1.0000000000000001E+50</v>
      </c>
      <c r="M261">
        <v>0.85634387914033694</v>
      </c>
      <c r="N261">
        <v>1.0000000000000001E+50</v>
      </c>
      <c r="O261">
        <v>1.0000000000000001E+50</v>
      </c>
      <c r="P261">
        <v>1.0000000000000001E+50</v>
      </c>
      <c r="Q261">
        <v>1.0000000000000001E+50</v>
      </c>
      <c r="R261">
        <v>1.0000000000000001E+50</v>
      </c>
      <c r="S261">
        <v>1.0000000000000001E+50</v>
      </c>
      <c r="T261">
        <v>1.0000000000000001E+50</v>
      </c>
      <c r="U261">
        <v>1.0000000000000001E+50</v>
      </c>
      <c r="V261">
        <v>3.1151795705249636E-2</v>
      </c>
      <c r="W261">
        <v>1.0000000000000001E+50</v>
      </c>
      <c r="X261">
        <v>1.0000000000000001E+50</v>
      </c>
      <c r="Y261">
        <v>1.0000000000000001E+50</v>
      </c>
      <c r="Z261">
        <v>1.0000000000000001E+50</v>
      </c>
      <c r="AA261">
        <v>1.0000000000000001E+50</v>
      </c>
      <c r="AB261">
        <v>29.934025051958042</v>
      </c>
      <c r="AC261">
        <v>5.0006329451833737E-4</v>
      </c>
      <c r="AD261">
        <v>8.9031981716157147E-4</v>
      </c>
      <c r="AE261">
        <v>1.3903830762059318E-3</v>
      </c>
      <c r="AF261">
        <v>6.0971365026873158E-3</v>
      </c>
      <c r="AG261">
        <v>3.4285714285714287E-2</v>
      </c>
    </row>
    <row r="262" spans="1:33">
      <c r="A262">
        <v>86107.037258375931</v>
      </c>
      <c r="B262">
        <v>5.5017486078762449E-3</v>
      </c>
      <c r="C262">
        <v>1.0000000000000001E+50</v>
      </c>
      <c r="D262">
        <v>16.803447009050505</v>
      </c>
      <c r="E262">
        <v>1.0000000000000001E+50</v>
      </c>
      <c r="F262">
        <v>1.0000000000000001E+50</v>
      </c>
      <c r="G262">
        <v>1.0000000000000001E+50</v>
      </c>
      <c r="H262">
        <v>19.663423614661102</v>
      </c>
      <c r="I262">
        <v>18.483270462335323</v>
      </c>
      <c r="J262">
        <v>8.4011299182424768</v>
      </c>
      <c r="K262">
        <v>3.9321035838684342</v>
      </c>
      <c r="L262">
        <v>1.0000000000000001E+50</v>
      </c>
      <c r="M262">
        <v>0.83952754423095888</v>
      </c>
      <c r="N262">
        <v>1.0000000000000001E+50</v>
      </c>
      <c r="O262">
        <v>1.0000000000000001E+50</v>
      </c>
      <c r="P262">
        <v>1.0000000000000001E+50</v>
      </c>
      <c r="Q262">
        <v>1.0000000000000001E+50</v>
      </c>
      <c r="R262">
        <v>1.0000000000000001E+50</v>
      </c>
      <c r="S262">
        <v>1.0000000000000001E+50</v>
      </c>
      <c r="T262">
        <v>1.0000000000000001E+50</v>
      </c>
      <c r="U262">
        <v>1.0000000000000001E+50</v>
      </c>
      <c r="V262">
        <v>3.1097055671740093E-2</v>
      </c>
      <c r="W262">
        <v>1.0000000000000001E+50</v>
      </c>
      <c r="X262">
        <v>1.0000000000000001E+50</v>
      </c>
      <c r="Y262">
        <v>1.0000000000000001E+50</v>
      </c>
      <c r="Z262">
        <v>1.0000000000000001E+50</v>
      </c>
      <c r="AA262">
        <v>1.0000000000000001E+50</v>
      </c>
      <c r="AB262">
        <v>29.34708338669428</v>
      </c>
      <c r="AC262">
        <v>5.0006585144851136E-4</v>
      </c>
      <c r="AD262">
        <v>8.9032410420364523E-4</v>
      </c>
      <c r="AE262">
        <v>1.3903899187455789E-3</v>
      </c>
      <c r="AF262">
        <v>6.1979418501609271E-3</v>
      </c>
      <c r="AG262">
        <v>3.4285714285714287E-2</v>
      </c>
    </row>
    <row r="263" spans="1:33">
      <c r="A263">
        <v>87829.178003543449</v>
      </c>
      <c r="B263">
        <v>5.6081828562500212E-3</v>
      </c>
      <c r="C263">
        <v>1.0000000000000001E+50</v>
      </c>
      <c r="D263">
        <v>16.473962709134774</v>
      </c>
      <c r="E263">
        <v>1.0000000000000001E+50</v>
      </c>
      <c r="F263">
        <v>1.0000000000000001E+50</v>
      </c>
      <c r="G263">
        <v>1.0000000000000001E+50</v>
      </c>
      <c r="H263">
        <v>19.277853188974571</v>
      </c>
      <c r="I263">
        <v>18.120827307506641</v>
      </c>
      <c r="J263">
        <v>8.2363758966366731</v>
      </c>
      <c r="K263">
        <v>3.8549778761749374</v>
      </c>
      <c r="L263">
        <v>1.0000000000000001E+50</v>
      </c>
      <c r="M263">
        <v>0.82304043603216215</v>
      </c>
      <c r="N263">
        <v>1.0000000000000001E+50</v>
      </c>
      <c r="O263">
        <v>1.0000000000000001E+50</v>
      </c>
      <c r="P263">
        <v>1.0000000000000001E+50</v>
      </c>
      <c r="Q263">
        <v>1.0000000000000001E+50</v>
      </c>
      <c r="R263">
        <v>1.0000000000000001E+50</v>
      </c>
      <c r="S263">
        <v>1.0000000000000001E+50</v>
      </c>
      <c r="T263">
        <v>1.0000000000000001E+50</v>
      </c>
      <c r="U263">
        <v>1.0000000000000001E+50</v>
      </c>
      <c r="V263">
        <v>3.1044405437590683E-2</v>
      </c>
      <c r="W263">
        <v>1.0000000000000001E+50</v>
      </c>
      <c r="X263">
        <v>1.0000000000000001E+50</v>
      </c>
      <c r="Y263">
        <v>1.0000000000000001E+50</v>
      </c>
      <c r="Z263">
        <v>1.0000000000000001E+50</v>
      </c>
      <c r="AA263">
        <v>1.0000000000000001E+50</v>
      </c>
      <c r="AB263">
        <v>28.771650381582184</v>
      </c>
      <c r="AC263">
        <v>5.0006851166478736E-4</v>
      </c>
      <c r="AD263">
        <v>8.9032856442030836E-4</v>
      </c>
      <c r="AE263">
        <v>1.3903970376880853E-3</v>
      </c>
      <c r="AF263">
        <v>6.3008778327963977E-3</v>
      </c>
      <c r="AG263">
        <v>3.4285714285714287E-2</v>
      </c>
    </row>
    <row r="264" spans="1:33">
      <c r="A264">
        <v>89585.761563614316</v>
      </c>
      <c r="B264">
        <v>5.716814168143106E-3</v>
      </c>
      <c r="C264">
        <v>1.0000000000000001E+50</v>
      </c>
      <c r="D264">
        <v>16.150938786752082</v>
      </c>
      <c r="E264">
        <v>1.0000000000000001E+50</v>
      </c>
      <c r="F264">
        <v>1.0000000000000001E+50</v>
      </c>
      <c r="G264">
        <v>1.0000000000000001E+50</v>
      </c>
      <c r="H264">
        <v>18.89984270571561</v>
      </c>
      <c r="I264">
        <v>17.765490359467776</v>
      </c>
      <c r="J264">
        <v>8.0748518263691889</v>
      </c>
      <c r="K264">
        <v>3.779363924529612</v>
      </c>
      <c r="L264">
        <v>1.0000000000000001E+50</v>
      </c>
      <c r="M264">
        <v>0.80687608902496988</v>
      </c>
      <c r="N264">
        <v>1.0000000000000001E+50</v>
      </c>
      <c r="O264">
        <v>1.0000000000000001E+50</v>
      </c>
      <c r="P264">
        <v>1.0000000000000001E+50</v>
      </c>
      <c r="Q264">
        <v>1.0000000000000001E+50</v>
      </c>
      <c r="R264">
        <v>1.0000000000000001E+50</v>
      </c>
      <c r="S264">
        <v>1.0000000000000001E+50</v>
      </c>
      <c r="T264">
        <v>1.0000000000000001E+50</v>
      </c>
      <c r="U264">
        <v>1.0000000000000001E+50</v>
      </c>
      <c r="V264">
        <v>3.0993772851149331E-2</v>
      </c>
      <c r="W264">
        <v>1.0000000000000001E+50</v>
      </c>
      <c r="X264">
        <v>1.0000000000000001E+50</v>
      </c>
      <c r="Y264">
        <v>1.0000000000000001E+50</v>
      </c>
      <c r="Z264">
        <v>1.0000000000000001E+50</v>
      </c>
      <c r="AA264">
        <v>1.0000000000000001E+50</v>
      </c>
      <c r="AB264">
        <v>28.20750037661972</v>
      </c>
      <c r="AC264">
        <v>5.0007127933878023E-4</v>
      </c>
      <c r="AD264">
        <v>8.9033320480600851E-4</v>
      </c>
      <c r="AE264">
        <v>1.3904044441971812E-3</v>
      </c>
      <c r="AF264">
        <v>6.4059723974297621E-3</v>
      </c>
      <c r="AG264">
        <v>3.4285714285714287E-2</v>
      </c>
    </row>
    <row r="265" spans="1:33">
      <c r="A265">
        <v>91377.476794886607</v>
      </c>
      <c r="B265">
        <v>5.8276852684490659E-3</v>
      </c>
      <c r="C265">
        <v>1.0000000000000001E+50</v>
      </c>
      <c r="D265">
        <v>15.834248565854431</v>
      </c>
      <c r="E265">
        <v>1.0000000000000001E+50</v>
      </c>
      <c r="F265">
        <v>1.0000000000000001E+50</v>
      </c>
      <c r="G265">
        <v>1.0000000000000001E+50</v>
      </c>
      <c r="H265">
        <v>18.529243925479051</v>
      </c>
      <c r="I265">
        <v>17.417120270396119</v>
      </c>
      <c r="J265">
        <v>7.9164943646677486</v>
      </c>
      <c r="K265">
        <v>3.7052320764035187</v>
      </c>
      <c r="L265">
        <v>1.0000000000000001E+50</v>
      </c>
      <c r="M265">
        <v>0.79102816426425882</v>
      </c>
      <c r="N265">
        <v>1.0000000000000001E+50</v>
      </c>
      <c r="O265">
        <v>1.0000000000000001E+50</v>
      </c>
      <c r="P265">
        <v>1.0000000000000001E+50</v>
      </c>
      <c r="Q265">
        <v>1.0000000000000001E+50</v>
      </c>
      <c r="R265">
        <v>1.0000000000000001E+50</v>
      </c>
      <c r="S265">
        <v>1.0000000000000001E+50</v>
      </c>
      <c r="T265">
        <v>1.0000000000000001E+50</v>
      </c>
      <c r="U265">
        <v>1.0000000000000001E+50</v>
      </c>
      <c r="V265">
        <v>3.0945088194964609E-2</v>
      </c>
      <c r="W265">
        <v>1.0000000000000001E+50</v>
      </c>
      <c r="X265">
        <v>1.0000000000000001E+50</v>
      </c>
      <c r="Y265">
        <v>1.0000000000000001E+50</v>
      </c>
      <c r="Z265">
        <v>1.0000000000000001E+50</v>
      </c>
      <c r="AA265">
        <v>1.0000000000000001E+50</v>
      </c>
      <c r="AB265">
        <v>27.654412136510825</v>
      </c>
      <c r="AC265">
        <v>5.0007415881054402E-4</v>
      </c>
      <c r="AD265">
        <v>8.903380326376201E-4</v>
      </c>
      <c r="AE265">
        <v>1.3904121498873681E-3</v>
      </c>
      <c r="AF265">
        <v>6.5132534038797856E-3</v>
      </c>
      <c r="AG265">
        <v>3.4285714285714287E-2</v>
      </c>
    </row>
    <row r="266" spans="1:33">
      <c r="A266">
        <v>93205.026330784342</v>
      </c>
      <c r="B266">
        <v>5.9408397535918624E-3</v>
      </c>
      <c r="C266">
        <v>1.0000000000000001E+50</v>
      </c>
      <c r="D266">
        <v>15.523767854198354</v>
      </c>
      <c r="E266">
        <v>1.0000000000000001E+50</v>
      </c>
      <c r="F266">
        <v>1.0000000000000001E+50</v>
      </c>
      <c r="G266">
        <v>1.0000000000000001E+50</v>
      </c>
      <c r="H266">
        <v>18.165911515409935</v>
      </c>
      <c r="I266">
        <v>17.075580424570639</v>
      </c>
      <c r="J266">
        <v>7.7612414105674015</v>
      </c>
      <c r="K266">
        <v>3.6325532604848583</v>
      </c>
      <c r="L266">
        <v>1.0000000000000001E+50</v>
      </c>
      <c r="M266">
        <v>0.77549044689295155</v>
      </c>
      <c r="N266">
        <v>1.0000000000000001E+50</v>
      </c>
      <c r="O266">
        <v>1.0000000000000001E+50</v>
      </c>
      <c r="P266">
        <v>1.0000000000000001E+50</v>
      </c>
      <c r="Q266">
        <v>1.0000000000000001E+50</v>
      </c>
      <c r="R266">
        <v>1.0000000000000001E+50</v>
      </c>
      <c r="S266">
        <v>1.0000000000000001E+50</v>
      </c>
      <c r="T266">
        <v>1.0000000000000001E+50</v>
      </c>
      <c r="U266">
        <v>1.0000000000000001E+50</v>
      </c>
      <c r="V266">
        <v>3.0898284125398631E-2</v>
      </c>
      <c r="W266">
        <v>1.0000000000000001E+50</v>
      </c>
      <c r="X266">
        <v>1.0000000000000001E+50</v>
      </c>
      <c r="Y266">
        <v>1.0000000000000001E+50</v>
      </c>
      <c r="Z266">
        <v>1.0000000000000001E+50</v>
      </c>
      <c r="AA266">
        <v>1.0000000000000001E+50</v>
      </c>
      <c r="AB266">
        <v>27.112168763906457</v>
      </c>
      <c r="AC266">
        <v>5.0007715459536855E-4</v>
      </c>
      <c r="AD266">
        <v>8.9034305548584241E-4</v>
      </c>
      <c r="AE266">
        <v>1.3904201668421112E-3</v>
      </c>
      <c r="AF266">
        <v>6.6227485968117063E-3</v>
      </c>
      <c r="AG266">
        <v>3.4285714285714287E-2</v>
      </c>
    </row>
    <row r="267" spans="1:33">
      <c r="A267">
        <v>95069.126857400028</v>
      </c>
      <c r="B267">
        <v>6.0563221089835429E-3</v>
      </c>
      <c r="C267">
        <v>1.0000000000000001E+50</v>
      </c>
      <c r="D267">
        <v>15.219374894642009</v>
      </c>
      <c r="E267">
        <v>1.0000000000000001E+50</v>
      </c>
      <c r="F267">
        <v>1.0000000000000001E+50</v>
      </c>
      <c r="G267">
        <v>1.0000000000000001E+50</v>
      </c>
      <c r="H267">
        <v>17.80970299221023</v>
      </c>
      <c r="I267">
        <v>16.740736884797062</v>
      </c>
      <c r="J267">
        <v>7.6090320805571601</v>
      </c>
      <c r="K267">
        <v>3.5612989752784534</v>
      </c>
      <c r="L267">
        <v>1.0000000000000001E+50</v>
      </c>
      <c r="M267">
        <v>0.76025684370487012</v>
      </c>
      <c r="N267">
        <v>1.0000000000000001E+50</v>
      </c>
      <c r="O267">
        <v>1.0000000000000001E+50</v>
      </c>
      <c r="P267">
        <v>1.0000000000000001E+50</v>
      </c>
      <c r="Q267">
        <v>1.0000000000000001E+50</v>
      </c>
      <c r="R267">
        <v>1.0000000000000001E+50</v>
      </c>
      <c r="S267">
        <v>1.0000000000000001E+50</v>
      </c>
      <c r="T267">
        <v>1.0000000000000001E+50</v>
      </c>
      <c r="U267">
        <v>1.0000000000000001E+50</v>
      </c>
      <c r="V267">
        <v>3.0853295612896639E-2</v>
      </c>
      <c r="W267">
        <v>1.0000000000000001E+50</v>
      </c>
      <c r="X267">
        <v>1.0000000000000001E+50</v>
      </c>
      <c r="Y267">
        <v>1.0000000000000001E+50</v>
      </c>
      <c r="Z267">
        <v>1.0000000000000001E+50</v>
      </c>
      <c r="AA267">
        <v>1.0000000000000001E+50</v>
      </c>
      <c r="AB267">
        <v>26.580557614346748</v>
      </c>
      <c r="AC267">
        <v>5.0008027139085128E-4</v>
      </c>
      <c r="AD267">
        <v>8.9034828122705652E-4</v>
      </c>
      <c r="AE267">
        <v>1.3904285076327624E-3</v>
      </c>
      <c r="AF267">
        <v>6.7344855755487017E-3</v>
      </c>
      <c r="AG267">
        <v>3.4285714285714287E-2</v>
      </c>
    </row>
    <row r="268" spans="1:33">
      <c r="A268">
        <v>96970.509394548033</v>
      </c>
      <c r="B268">
        <v>6.1741777268125748E-3</v>
      </c>
      <c r="C268">
        <v>1.0000000000000001E+50</v>
      </c>
      <c r="D268">
        <v>14.920950317397345</v>
      </c>
      <c r="E268">
        <v>1.0000000000000001E+50</v>
      </c>
      <c r="F268">
        <v>1.0000000000000001E+50</v>
      </c>
      <c r="G268">
        <v>1.0000000000000001E+50</v>
      </c>
      <c r="H268">
        <v>17.460478666263036</v>
      </c>
      <c r="I268">
        <v>16.412458339883514</v>
      </c>
      <c r="J268">
        <v>7.4598066847041533</v>
      </c>
      <c r="K268">
        <v>3.4914412779286992</v>
      </c>
      <c r="L268">
        <v>1.0000000000000001E+50</v>
      </c>
      <c r="M268">
        <v>0.74532138075530341</v>
      </c>
      <c r="N268">
        <v>1.0000000000000001E+50</v>
      </c>
      <c r="O268">
        <v>1.0000000000000001E+50</v>
      </c>
      <c r="P268">
        <v>1.0000000000000001E+50</v>
      </c>
      <c r="Q268">
        <v>1.0000000000000001E+50</v>
      </c>
      <c r="R268">
        <v>1.0000000000000001E+50</v>
      </c>
      <c r="S268">
        <v>1.0000000000000001E+50</v>
      </c>
      <c r="T268">
        <v>1.0000000000000001E+50</v>
      </c>
      <c r="U268">
        <v>1.0000000000000001E+50</v>
      </c>
      <c r="V268">
        <v>3.0810059882989155E-2</v>
      </c>
      <c r="W268">
        <v>1.0000000000000001E+50</v>
      </c>
      <c r="X268">
        <v>1.0000000000000001E+50</v>
      </c>
      <c r="Y268">
        <v>1.0000000000000001E+50</v>
      </c>
      <c r="Z268">
        <v>1.0000000000000001E+50</v>
      </c>
      <c r="AA268">
        <v>1.0000000000000001E+50</v>
      </c>
      <c r="AB268">
        <v>26.059370212871102</v>
      </c>
      <c r="AC268">
        <v>5.0008351408425283E-4</v>
      </c>
      <c r="AD268">
        <v>8.9035371805566059E-4</v>
      </c>
      <c r="AE268">
        <v>1.3904371853382493E-3</v>
      </c>
      <c r="AF268">
        <v>6.8484917617588261E-3</v>
      </c>
      <c r="AG268">
        <v>3.4285714285714287E-2</v>
      </c>
    </row>
    <row r="269" spans="1:33">
      <c r="A269">
        <v>98909.91958243899</v>
      </c>
      <c r="B269">
        <v>6.2944529241706262E-3</v>
      </c>
      <c r="C269">
        <v>1.0000000000000001E+50</v>
      </c>
      <c r="D269">
        <v>14.628377093218395</v>
      </c>
      <c r="E269">
        <v>1.0000000000000001E+50</v>
      </c>
      <c r="F269">
        <v>1.0000000000000001E+50</v>
      </c>
      <c r="G269">
        <v>1.0000000000000001E+50</v>
      </c>
      <c r="H269">
        <v>17.118101586852326</v>
      </c>
      <c r="I269">
        <v>16.090616053145911</v>
      </c>
      <c r="J269">
        <v>7.3135067032457881</v>
      </c>
      <c r="K269">
        <v>3.4229527732615863</v>
      </c>
      <c r="L269">
        <v>1.0000000000000001E+50</v>
      </c>
      <c r="M269">
        <v>0.73067820101834502</v>
      </c>
      <c r="N269">
        <v>1.0000000000000001E+50</v>
      </c>
      <c r="O269">
        <v>1.0000000000000001E+50</v>
      </c>
      <c r="P269">
        <v>1.0000000000000001E+50</v>
      </c>
      <c r="Q269">
        <v>1.0000000000000001E+50</v>
      </c>
      <c r="R269">
        <v>1.0000000000000001E+50</v>
      </c>
      <c r="S269">
        <v>1.0000000000000001E+50</v>
      </c>
      <c r="T269">
        <v>1.0000000000000001E+50</v>
      </c>
      <c r="U269">
        <v>1.0000000000000001E+50</v>
      </c>
      <c r="V269">
        <v>3.0768516358096267E-2</v>
      </c>
      <c r="W269">
        <v>1.0000000000000001E+50</v>
      </c>
      <c r="X269">
        <v>1.0000000000000001E+50</v>
      </c>
      <c r="Y269">
        <v>1.0000000000000001E+50</v>
      </c>
      <c r="Z269">
        <v>1.0000000000000001E+50</v>
      </c>
      <c r="AA269">
        <v>1.0000000000000001E+50</v>
      </c>
      <c r="AB269">
        <v>25.548402172263241</v>
      </c>
      <c r="AC269">
        <v>5.0008688776014996E-4</v>
      </c>
      <c r="AD269">
        <v>8.903593744969022E-4</v>
      </c>
      <c r="AE269">
        <v>1.3904462135655548E-3</v>
      </c>
      <c r="AF269">
        <v>6.964794364947016E-3</v>
      </c>
      <c r="AG269">
        <v>3.4285714285714287E-2</v>
      </c>
    </row>
    <row r="270" spans="1:33">
      <c r="A270">
        <v>100888.11797408777</v>
      </c>
      <c r="B270">
        <v>6.4171949615256354E-3</v>
      </c>
      <c r="C270">
        <v>1.0000000000000001E+50</v>
      </c>
      <c r="D270">
        <v>14.34154048750743</v>
      </c>
      <c r="E270">
        <v>1.0000000000000001E+50</v>
      </c>
      <c r="F270">
        <v>1.0000000000000001E+50</v>
      </c>
      <c r="G270">
        <v>1.0000000000000001E+50</v>
      </c>
      <c r="H270">
        <v>16.782437488456818</v>
      </c>
      <c r="I270">
        <v>15.775083811923002</v>
      </c>
      <c r="J270">
        <v>7.1700747636408373</v>
      </c>
      <c r="K270">
        <v>3.355806603041497</v>
      </c>
      <c r="L270">
        <v>1.0000000000000001E+50</v>
      </c>
      <c r="M270">
        <v>0.71632156209008446</v>
      </c>
      <c r="N270">
        <v>1.0000000000000001E+50</v>
      </c>
      <c r="O270">
        <v>1.0000000000000001E+50</v>
      </c>
      <c r="P270">
        <v>1.0000000000000001E+50</v>
      </c>
      <c r="Q270">
        <v>1.0000000000000001E+50</v>
      </c>
      <c r="R270">
        <v>1.0000000000000001E+50</v>
      </c>
      <c r="S270">
        <v>1.0000000000000001E+50</v>
      </c>
      <c r="T270">
        <v>1.0000000000000001E+50</v>
      </c>
      <c r="U270">
        <v>1.0000000000000001E+50</v>
      </c>
      <c r="V270">
        <v>3.0728606600198171E-2</v>
      </c>
      <c r="W270">
        <v>1.0000000000000001E+50</v>
      </c>
      <c r="X270">
        <v>1.0000000000000001E+50</v>
      </c>
      <c r="Y270">
        <v>1.0000000000000001E+50</v>
      </c>
      <c r="Z270">
        <v>1.0000000000000001E+50</v>
      </c>
      <c r="AA270">
        <v>1.0000000000000001E+50</v>
      </c>
      <c r="AB270">
        <v>25.047453112899419</v>
      </c>
      <c r="AC270">
        <v>5.0009039770839629E-4</v>
      </c>
      <c r="AD270">
        <v>8.9036525942022798E-4</v>
      </c>
      <c r="AE270">
        <v>1.3904556064710228E-3</v>
      </c>
      <c r="AF270">
        <v>7.0834203456840387E-3</v>
      </c>
      <c r="AG270">
        <v>3.4285714285714287E-2</v>
      </c>
    </row>
    <row r="271" spans="1:33">
      <c r="A271">
        <v>102905.88033356953</v>
      </c>
      <c r="B271">
        <v>6.5424520615491632E-3</v>
      </c>
      <c r="C271">
        <v>1.0000000000000001E+50</v>
      </c>
      <c r="D271">
        <v>14.060328015321051</v>
      </c>
      <c r="E271">
        <v>1.0000000000000001E+50</v>
      </c>
      <c r="F271">
        <v>1.0000000000000001E+50</v>
      </c>
      <c r="G271">
        <v>1.0000000000000001E+50</v>
      </c>
      <c r="H271">
        <v>16.453354738096788</v>
      </c>
      <c r="I271">
        <v>15.465737878081185</v>
      </c>
      <c r="J271">
        <v>7.0294546180704014</v>
      </c>
      <c r="K271">
        <v>3.2899764354385752</v>
      </c>
      <c r="L271">
        <v>1.0000000000000001E+50</v>
      </c>
      <c r="M271">
        <v>0.70224583393675521</v>
      </c>
      <c r="N271">
        <v>1.0000000000000001E+50</v>
      </c>
      <c r="O271">
        <v>1.0000000000000001E+50</v>
      </c>
      <c r="P271">
        <v>1.0000000000000001E+50</v>
      </c>
      <c r="Q271">
        <v>1.0000000000000001E+50</v>
      </c>
      <c r="R271">
        <v>1.0000000000000001E+50</v>
      </c>
      <c r="S271">
        <v>1.0000000000000001E+50</v>
      </c>
      <c r="T271">
        <v>1.0000000000000001E+50</v>
      </c>
      <c r="U271">
        <v>1.0000000000000001E+50</v>
      </c>
      <c r="V271">
        <v>3.0690274254430189E-2</v>
      </c>
      <c r="W271">
        <v>1.0000000000000001E+50</v>
      </c>
      <c r="X271">
        <v>1.0000000000000001E+50</v>
      </c>
      <c r="Y271">
        <v>1.0000000000000001E+50</v>
      </c>
      <c r="Z271">
        <v>1.0000000000000001E+50</v>
      </c>
      <c r="AA271">
        <v>1.0000000000000001E+50</v>
      </c>
      <c r="AB271">
        <v>24.556326584168094</v>
      </c>
      <c r="AC271">
        <v>5.00094049432404E-4</v>
      </c>
      <c r="AD271">
        <v>8.9037138205317072E-4</v>
      </c>
      <c r="AE271">
        <v>1.3904653787825238E-3</v>
      </c>
      <c r="AF271">
        <v>7.2043963765068709E-3</v>
      </c>
      <c r="AG271">
        <v>3.4285714285714287E-2</v>
      </c>
    </row>
    <row r="272" spans="1:33">
      <c r="A272">
        <v>104963.99794024092</v>
      </c>
      <c r="B272">
        <v>6.6702734283061215E-3</v>
      </c>
      <c r="C272">
        <v>1.0000000000000001E+50</v>
      </c>
      <c r="D272">
        <v>13.784629397258399</v>
      </c>
      <c r="E272">
        <v>1.0000000000000001E+50</v>
      </c>
      <c r="F272">
        <v>1.0000000000000001E+50</v>
      </c>
      <c r="G272">
        <v>1.0000000000000001E+50</v>
      </c>
      <c r="H272">
        <v>16.13072428371332</v>
      </c>
      <c r="I272">
        <v>15.162456939489797</v>
      </c>
      <c r="J272">
        <v>6.8915911213799363</v>
      </c>
      <c r="K272">
        <v>3.2254364547025154</v>
      </c>
      <c r="L272">
        <v>1.0000000000000001E+50</v>
      </c>
      <c r="M272">
        <v>0.68844549668695143</v>
      </c>
      <c r="N272">
        <v>1.0000000000000001E+50</v>
      </c>
      <c r="O272">
        <v>1.0000000000000001E+50</v>
      </c>
      <c r="P272">
        <v>1.0000000000000001E+50</v>
      </c>
      <c r="Q272">
        <v>1.0000000000000001E+50</v>
      </c>
      <c r="R272">
        <v>1.0000000000000001E+50</v>
      </c>
      <c r="S272">
        <v>1.0000000000000001E+50</v>
      </c>
      <c r="T272">
        <v>1.0000000000000001E+50</v>
      </c>
      <c r="U272">
        <v>1.0000000000000001E+50</v>
      </c>
      <c r="V272">
        <v>3.0653464993655243E-2</v>
      </c>
      <c r="W272">
        <v>1.0000000000000001E+50</v>
      </c>
      <c r="X272">
        <v>1.0000000000000001E+50</v>
      </c>
      <c r="Y272">
        <v>1.0000000000000001E+50</v>
      </c>
      <c r="Z272">
        <v>1.0000000000000001E+50</v>
      </c>
      <c r="AA272">
        <v>1.0000000000000001E+50</v>
      </c>
      <c r="AB272">
        <v>24.074829987430565</v>
      </c>
      <c r="AC272">
        <v>5.00097848657759E-4</v>
      </c>
      <c r="AD272">
        <v>8.9037775199579672E-4</v>
      </c>
      <c r="AE272">
        <v>1.3904755458225111E-3</v>
      </c>
      <c r="AF272">
        <v>7.3277488004283367E-3</v>
      </c>
      <c r="AG272">
        <v>3.4285714285714287E-2</v>
      </c>
    </row>
    <row r="273" spans="1:33">
      <c r="A273">
        <v>107063.27789904574</v>
      </c>
      <c r="B273">
        <v>6.8007092668150955E-3</v>
      </c>
      <c r="C273">
        <v>1.0000000000000001E+50</v>
      </c>
      <c r="D273">
        <v>13.514336516214357</v>
      </c>
      <c r="E273">
        <v>1.0000000000000001E+50</v>
      </c>
      <c r="F273">
        <v>1.0000000000000001E+50</v>
      </c>
      <c r="G273">
        <v>1.0000000000000001E+50</v>
      </c>
      <c r="H273">
        <v>15.814419603559651</v>
      </c>
      <c r="I273">
        <v>14.865122062447673</v>
      </c>
      <c r="J273">
        <v>6.7564302094537139</v>
      </c>
      <c r="K273">
        <v>3.1621613510387561</v>
      </c>
      <c r="L273">
        <v>1.0000000000000001E+50</v>
      </c>
      <c r="M273">
        <v>0.6749151384670512</v>
      </c>
      <c r="N273">
        <v>1.0000000000000001E+50</v>
      </c>
      <c r="O273">
        <v>1.0000000000000001E+50</v>
      </c>
      <c r="P273">
        <v>1.0000000000000001E+50</v>
      </c>
      <c r="Q273">
        <v>1.0000000000000001E+50</v>
      </c>
      <c r="R273">
        <v>1.0000000000000001E+50</v>
      </c>
      <c r="S273">
        <v>1.0000000000000001E+50</v>
      </c>
      <c r="T273">
        <v>1.0000000000000001E+50</v>
      </c>
      <c r="U273">
        <v>1.0000000000000001E+50</v>
      </c>
      <c r="V273">
        <v>3.0618126464061587E-2</v>
      </c>
      <c r="W273">
        <v>1.0000000000000001E+50</v>
      </c>
      <c r="X273">
        <v>1.0000000000000001E+50</v>
      </c>
      <c r="Y273">
        <v>1.0000000000000001E+50</v>
      </c>
      <c r="Z273">
        <v>1.0000000000000001E+50</v>
      </c>
      <c r="AA273">
        <v>1.0000000000000001E+50</v>
      </c>
      <c r="AB273">
        <v>23.602774500492028</v>
      </c>
      <c r="AC273">
        <v>5.0010180134118338E-4</v>
      </c>
      <c r="AD273">
        <v>8.9038437923573443E-4</v>
      </c>
      <c r="AE273">
        <v>1.3904861235320082E-3</v>
      </c>
      <c r="AF273">
        <v>7.4535035869975307E-3</v>
      </c>
      <c r="AG273">
        <v>3.4285714285714287E-2</v>
      </c>
    </row>
    <row r="274" spans="1:33">
      <c r="A274">
        <v>109204.54345702667</v>
      </c>
      <c r="B274">
        <v>6.9338108029875778E-3</v>
      </c>
      <c r="C274">
        <v>1.0000000000000001E+50</v>
      </c>
      <c r="D274">
        <v>13.249343374980674</v>
      </c>
      <c r="E274">
        <v>1.0000000000000001E+50</v>
      </c>
      <c r="F274">
        <v>1.0000000000000001E+50</v>
      </c>
      <c r="G274">
        <v>1.0000000000000001E+50</v>
      </c>
      <c r="H274">
        <v>15.504316656584793</v>
      </c>
      <c r="I274">
        <v>14.573616645042508</v>
      </c>
      <c r="J274">
        <v>6.6239188780132068</v>
      </c>
      <c r="K274">
        <v>3.1001263106830654</v>
      </c>
      <c r="L274">
        <v>1.0000000000000001E+50</v>
      </c>
      <c r="M274">
        <v>0.66164945327899571</v>
      </c>
      <c r="N274">
        <v>1.0000000000000001E+50</v>
      </c>
      <c r="O274">
        <v>1.0000000000000001E+50</v>
      </c>
      <c r="P274">
        <v>1.0000000000000001E+50</v>
      </c>
      <c r="Q274">
        <v>1.0000000000000001E+50</v>
      </c>
      <c r="R274">
        <v>1.0000000000000001E+50</v>
      </c>
      <c r="S274">
        <v>1.0000000000000001E+50</v>
      </c>
      <c r="T274">
        <v>1.0000000000000001E+50</v>
      </c>
      <c r="U274">
        <v>1.0000000000000001E+50</v>
      </c>
      <c r="V274">
        <v>3.0584208231828537E-2</v>
      </c>
      <c r="W274">
        <v>1.0000000000000001E+50</v>
      </c>
      <c r="X274">
        <v>1.0000000000000001E+50</v>
      </c>
      <c r="Y274">
        <v>1.0000000000000001E+50</v>
      </c>
      <c r="Z274">
        <v>1.0000000000000001E+50</v>
      </c>
      <c r="AA274">
        <v>1.0000000000000001E+50</v>
      </c>
      <c r="AB274">
        <v>23.13997500355368</v>
      </c>
      <c r="AC274">
        <v>5.0010591367985859E-4</v>
      </c>
      <c r="AD274">
        <v>8.9039127416380909E-4</v>
      </c>
      <c r="AE274">
        <v>1.3904971284955608E-3</v>
      </c>
      <c r="AF274">
        <v>7.5816862858570713E-3</v>
      </c>
      <c r="AG274">
        <v>3.4285714285714287E-2</v>
      </c>
    </row>
    <row r="275" spans="1:33">
      <c r="A275">
        <v>111388.6343261672</v>
      </c>
      <c r="B275">
        <v>7.0696303039545815E-3</v>
      </c>
      <c r="C275">
        <v>1.0000000000000001E+50</v>
      </c>
      <c r="D275">
        <v>12.989546054678444</v>
      </c>
      <c r="E275">
        <v>1.0000000000000001E+50</v>
      </c>
      <c r="F275">
        <v>1.0000000000000001E+50</v>
      </c>
      <c r="G275">
        <v>1.0000000000000001E+50</v>
      </c>
      <c r="H275">
        <v>15.200293833789981</v>
      </c>
      <c r="I275">
        <v>14.287826371424629</v>
      </c>
      <c r="J275">
        <v>6.4940051618311001</v>
      </c>
      <c r="K275">
        <v>3.0393070061706693</v>
      </c>
      <c r="L275">
        <v>1.0000000000000001E+50</v>
      </c>
      <c r="M275">
        <v>0.64864323891959474</v>
      </c>
      <c r="N275">
        <v>1.0000000000000001E+50</v>
      </c>
      <c r="O275">
        <v>1.0000000000000001E+50</v>
      </c>
      <c r="P275">
        <v>1.0000000000000001E+50</v>
      </c>
      <c r="Q275">
        <v>1.0000000000000001E+50</v>
      </c>
      <c r="R275">
        <v>1.0000000000000001E+50</v>
      </c>
      <c r="S275">
        <v>1.0000000000000001E+50</v>
      </c>
      <c r="T275">
        <v>1.0000000000000001E+50</v>
      </c>
      <c r="U275">
        <v>1.0000000000000001E+50</v>
      </c>
      <c r="V275">
        <v>3.0551661730898232E-2</v>
      </c>
      <c r="W275">
        <v>1.0000000000000001E+50</v>
      </c>
      <c r="X275">
        <v>1.0000000000000001E+50</v>
      </c>
      <c r="Y275">
        <v>1.0000000000000001E+50</v>
      </c>
      <c r="Z275">
        <v>1.0000000000000001E+50</v>
      </c>
      <c r="AA275">
        <v>1.0000000000000001E+50</v>
      </c>
      <c r="AB275">
        <v>22.686250006616735</v>
      </c>
      <c r="AC275">
        <v>5.0011019212112425E-4</v>
      </c>
      <c r="AD275">
        <v>8.9039844759030708E-4</v>
      </c>
      <c r="AE275">
        <v>1.3905085779671951E-3</v>
      </c>
      <c r="AF275">
        <v>7.7123219777482481E-3</v>
      </c>
      <c r="AG275">
        <v>3.4285714285714287E-2</v>
      </c>
    </row>
    <row r="276" spans="1:33">
      <c r="A276">
        <v>113616.40701269054</v>
      </c>
      <c r="B276">
        <v>7.2082210987892519E-3</v>
      </c>
      <c r="C276">
        <v>1.0000000000000001E+50</v>
      </c>
      <c r="D276">
        <v>12.734842674005593</v>
      </c>
      <c r="E276">
        <v>1.0000000000000001E+50</v>
      </c>
      <c r="F276">
        <v>1.0000000000000001E+50</v>
      </c>
      <c r="G276">
        <v>1.0000000000000001E+50</v>
      </c>
      <c r="H276">
        <v>14.902231910538907</v>
      </c>
      <c r="I276">
        <v>14.007639166977235</v>
      </c>
      <c r="J276">
        <v>6.3666381143527664</v>
      </c>
      <c r="K276">
        <v>2.979679586796069</v>
      </c>
      <c r="L276">
        <v>1.0000000000000001E+50</v>
      </c>
      <c r="M276">
        <v>0.6358913949405407</v>
      </c>
      <c r="N276">
        <v>1.0000000000000001E+50</v>
      </c>
      <c r="O276">
        <v>1.0000000000000001E+50</v>
      </c>
      <c r="P276">
        <v>1.0000000000000001E+50</v>
      </c>
      <c r="Q276">
        <v>1.0000000000000001E+50</v>
      </c>
      <c r="R276">
        <v>1.0000000000000001E+50</v>
      </c>
      <c r="S276">
        <v>1.0000000000000001E+50</v>
      </c>
      <c r="T276">
        <v>1.0000000000000001E+50</v>
      </c>
      <c r="U276">
        <v>1.0000000000000001E+50</v>
      </c>
      <c r="V276">
        <v>3.0520440211887219E-2</v>
      </c>
      <c r="W276">
        <v>1.0000000000000001E+50</v>
      </c>
      <c r="X276">
        <v>1.0000000000000001E+50</v>
      </c>
      <c r="Y276">
        <v>1.0000000000000001E+50</v>
      </c>
      <c r="Z276">
        <v>1.0000000000000001E+50</v>
      </c>
      <c r="AA276">
        <v>1.0000000000000001E+50</v>
      </c>
      <c r="AB276">
        <v>22.241421578309826</v>
      </c>
      <c r="AC276">
        <v>5.0011464337256742E-4</v>
      </c>
      <c r="AD276">
        <v>8.9040591076189454E-4</v>
      </c>
      <c r="AE276">
        <v>1.390520489897419E-3</v>
      </c>
      <c r="AF276">
        <v>7.8454352229210978E-3</v>
      </c>
      <c r="AG276">
        <v>3.4285714285714287E-2</v>
      </c>
    </row>
    <row r="277" spans="1:33">
      <c r="A277">
        <v>115888.73515294435</v>
      </c>
      <c r="B277">
        <v>7.3496375996341037E-3</v>
      </c>
      <c r="C277">
        <v>1.0000000000000001E+50</v>
      </c>
      <c r="D277">
        <v>12.48513334928343</v>
      </c>
      <c r="E277">
        <v>1.0000000000000001E+50</v>
      </c>
      <c r="F277">
        <v>1.0000000000000001E+50</v>
      </c>
      <c r="G277">
        <v>1.0000000000000001E+50</v>
      </c>
      <c r="H277">
        <v>14.610013999802892</v>
      </c>
      <c r="I277">
        <v>13.732945154365565</v>
      </c>
      <c r="J277">
        <v>6.2417677877172402</v>
      </c>
      <c r="K277">
        <v>2.9212206692598373</v>
      </c>
      <c r="L277">
        <v>1.0000000000000001E+50</v>
      </c>
      <c r="M277">
        <v>0.62338892064833196</v>
      </c>
      <c r="N277">
        <v>1.0000000000000001E+50</v>
      </c>
      <c r="O277">
        <v>1.0000000000000001E+50</v>
      </c>
      <c r="P277">
        <v>1.0000000000000001E+50</v>
      </c>
      <c r="Q277">
        <v>1.0000000000000001E+50</v>
      </c>
      <c r="R277">
        <v>1.0000000000000001E+50</v>
      </c>
      <c r="S277">
        <v>1.0000000000000001E+50</v>
      </c>
      <c r="T277">
        <v>1.0000000000000001E+50</v>
      </c>
      <c r="U277">
        <v>1.0000000000000001E+50</v>
      </c>
      <c r="V277">
        <v>3.0490498692167023E-2</v>
      </c>
      <c r="W277">
        <v>1.0000000000000001E+50</v>
      </c>
      <c r="X277">
        <v>1.0000000000000001E+50</v>
      </c>
      <c r="Y277">
        <v>1.0000000000000001E+50</v>
      </c>
      <c r="Z277">
        <v>1.0000000000000001E+50</v>
      </c>
      <c r="AA277">
        <v>1.0000000000000001E+50</v>
      </c>
      <c r="AB277">
        <v>21.805315276112061</v>
      </c>
      <c r="AC277">
        <v>5.0011927441251792E-4</v>
      </c>
      <c r="AD277">
        <v>8.9041367537921832E-4</v>
      </c>
      <c r="AE277">
        <v>1.3905328829613138E-3</v>
      </c>
      <c r="AF277">
        <v>7.9810500069129996E-3</v>
      </c>
      <c r="AG277">
        <v>3.4285714285714287E-2</v>
      </c>
    </row>
    <row r="278" spans="1:33">
      <c r="A278">
        <v>118206.50985600325</v>
      </c>
      <c r="B278">
        <v>7.4939353232418519E-3</v>
      </c>
      <c r="C278">
        <v>1.0000000000000001E+50</v>
      </c>
      <c r="D278">
        <v>12.240320155286579</v>
      </c>
      <c r="E278">
        <v>1.0000000000000001E+50</v>
      </c>
      <c r="F278">
        <v>1.0000000000000001E+50</v>
      </c>
      <c r="G278">
        <v>1.0000000000000001E+50</v>
      </c>
      <c r="H278">
        <v>14.323525506322904</v>
      </c>
      <c r="I278">
        <v>13.463636610447752</v>
      </c>
      <c r="J278">
        <v>6.1193452131698143</v>
      </c>
      <c r="K278">
        <v>2.8639073284986982</v>
      </c>
      <c r="L278">
        <v>1.0000000000000001E+50</v>
      </c>
      <c r="M278">
        <v>0.61113091314332313</v>
      </c>
      <c r="N278">
        <v>1.0000000000000001E+50</v>
      </c>
      <c r="O278">
        <v>1.0000000000000001E+50</v>
      </c>
      <c r="P278">
        <v>1.0000000000000001E+50</v>
      </c>
      <c r="Q278">
        <v>1.0000000000000001E+50</v>
      </c>
      <c r="R278">
        <v>1.0000000000000001E+50</v>
      </c>
      <c r="S278">
        <v>1.0000000000000001E+50</v>
      </c>
      <c r="T278">
        <v>1.0000000000000001E+50</v>
      </c>
      <c r="U278">
        <v>1.0000000000000001E+50</v>
      </c>
      <c r="V278">
        <v>3.0461793907139243E-2</v>
      </c>
      <c r="W278">
        <v>1.0000000000000001E+50</v>
      </c>
      <c r="X278">
        <v>1.0000000000000001E+50</v>
      </c>
      <c r="Y278">
        <v>1.0000000000000001E+50</v>
      </c>
      <c r="Z278">
        <v>1.0000000000000001E+50</v>
      </c>
      <c r="AA278">
        <v>1.0000000000000001E+50</v>
      </c>
      <c r="AB278">
        <v>21.377760077944146</v>
      </c>
      <c r="AC278">
        <v>5.0012409250096632E-4</v>
      </c>
      <c r="AD278">
        <v>8.9042175361521501E-4</v>
      </c>
      <c r="AE278">
        <v>1.3905457765877546E-3</v>
      </c>
      <c r="AF278">
        <v>8.1191896836670472E-3</v>
      </c>
      <c r="AG278">
        <v>3.4285714285714287E-2</v>
      </c>
    </row>
    <row r="279" spans="1:33">
      <c r="A279">
        <v>120570.64005312332</v>
      </c>
      <c r="B279">
        <v>7.6411709129387238E-3</v>
      </c>
      <c r="C279">
        <v>1.0000000000000001E+50</v>
      </c>
      <c r="D279">
        <v>12.000307086840934</v>
      </c>
      <c r="E279">
        <v>1.0000000000000001E+50</v>
      </c>
      <c r="F279">
        <v>1.0000000000000001E+50</v>
      </c>
      <c r="G279">
        <v>1.0000000000000001E+50</v>
      </c>
      <c r="H279">
        <v>14.042654081670191</v>
      </c>
      <c r="I279">
        <v>13.19960792403047</v>
      </c>
      <c r="J279">
        <v>5.9993223818586072</v>
      </c>
      <c r="K279">
        <v>2.8077170886953233</v>
      </c>
      <c r="L279">
        <v>1.0000000000000001E+50</v>
      </c>
      <c r="M279">
        <v>0.59911256539713131</v>
      </c>
      <c r="N279">
        <v>1.0000000000000001E+50</v>
      </c>
      <c r="O279">
        <v>1.0000000000000001E+50</v>
      </c>
      <c r="P279">
        <v>1.0000000000000001E+50</v>
      </c>
      <c r="Q279">
        <v>1.0000000000000001E+50</v>
      </c>
      <c r="R279">
        <v>1.0000000000000001E+50</v>
      </c>
      <c r="S279">
        <v>1.0000000000000001E+50</v>
      </c>
      <c r="T279">
        <v>1.0000000000000001E+50</v>
      </c>
      <c r="U279">
        <v>1.0000000000000001E+50</v>
      </c>
      <c r="V279">
        <v>3.0434284262726784E-2</v>
      </c>
      <c r="W279">
        <v>1.0000000000000001E+50</v>
      </c>
      <c r="X279">
        <v>1.0000000000000001E+50</v>
      </c>
      <c r="Y279">
        <v>1.0000000000000001E+50</v>
      </c>
      <c r="Z279">
        <v>1.0000000000000001E+50</v>
      </c>
      <c r="AA279">
        <v>1.0000000000000001E+50</v>
      </c>
      <c r="AB279">
        <v>20.958588315100911</v>
      </c>
      <c r="AC279">
        <v>5.0012910519092128E-4</v>
      </c>
      <c r="AD279">
        <v>8.904301581341567E-4</v>
      </c>
      <c r="AE279">
        <v>1.3905591909898084E-3</v>
      </c>
      <c r="AF279">
        <v>8.2598769159698583E-3</v>
      </c>
      <c r="AG279">
        <v>3.4285714285714287E-2</v>
      </c>
    </row>
    <row r="280" spans="1:33">
      <c r="A280">
        <v>122982.05285418579</v>
      </c>
      <c r="B280">
        <v>7.7914021610194627E-3</v>
      </c>
      <c r="C280">
        <v>1.0000000000000001E+50</v>
      </c>
      <c r="D280">
        <v>11.765000021174556</v>
      </c>
      <c r="E280">
        <v>1.0000000000000001E+50</v>
      </c>
      <c r="F280">
        <v>1.0000000000000001E+50</v>
      </c>
      <c r="G280">
        <v>1.0000000000000001E+50</v>
      </c>
      <c r="H280">
        <v>13.767289580188113</v>
      </c>
      <c r="I280">
        <v>12.94075555445276</v>
      </c>
      <c r="J280">
        <v>5.8816522260075779</v>
      </c>
      <c r="K280">
        <v>2.7526279144642865</v>
      </c>
      <c r="L280">
        <v>1.0000000000000001E+50</v>
      </c>
      <c r="M280">
        <v>0.58732916436764648</v>
      </c>
      <c r="N280">
        <v>1.0000000000000001E+50</v>
      </c>
      <c r="O280">
        <v>1.0000000000000001E+50</v>
      </c>
      <c r="P280">
        <v>1.0000000000000001E+50</v>
      </c>
      <c r="Q280">
        <v>1.0000000000000001E+50</v>
      </c>
      <c r="R280">
        <v>1.0000000000000001E+50</v>
      </c>
      <c r="S280">
        <v>1.0000000000000001E+50</v>
      </c>
      <c r="T280">
        <v>1.0000000000000001E+50</v>
      </c>
      <c r="U280">
        <v>1.0000000000000001E+50</v>
      </c>
      <c r="V280">
        <v>3.0407929789099404E-2</v>
      </c>
      <c r="W280">
        <v>1.0000000000000001E+50</v>
      </c>
      <c r="X280">
        <v>1.0000000000000001E+50</v>
      </c>
      <c r="Y280">
        <v>1.0000000000000001E+50</v>
      </c>
      <c r="Z280">
        <v>1.0000000000000001E+50</v>
      </c>
      <c r="AA280">
        <v>1.0000000000000001E+50</v>
      </c>
      <c r="AB280">
        <v>20.547635606498893</v>
      </c>
      <c r="AC280">
        <v>5.0013432034022435E-4</v>
      </c>
      <c r="AD280">
        <v>8.9043890211146465E-4</v>
      </c>
      <c r="AE280">
        <v>1.3905731471963532E-3</v>
      </c>
      <c r="AF280">
        <v>8.4031336131980532E-3</v>
      </c>
      <c r="AG280">
        <v>3.4285714285714287E-2</v>
      </c>
    </row>
    <row r="281" spans="1:33">
      <c r="A281">
        <v>125441.69391126951</v>
      </c>
      <c r="B281">
        <v>7.9446880315832552E-3</v>
      </c>
      <c r="C281">
        <v>1.0000000000000001E+50</v>
      </c>
      <c r="D281">
        <v>11.5343066810068</v>
      </c>
      <c r="E281">
        <v>1.0000000000000001E+50</v>
      </c>
      <c r="F281">
        <v>1.0000000000000001E+50</v>
      </c>
      <c r="G281">
        <v>1.0000000000000001E+50</v>
      </c>
      <c r="H281">
        <v>13.497324015797735</v>
      </c>
      <c r="I281">
        <v>12.686977990981855</v>
      </c>
      <c r="J281">
        <v>5.7662886004585738</v>
      </c>
      <c r="K281">
        <v>2.698618202210751</v>
      </c>
      <c r="L281">
        <v>1.0000000000000001E+50</v>
      </c>
      <c r="M281">
        <v>0.57577608915090617</v>
      </c>
      <c r="N281">
        <v>1.0000000000000001E+50</v>
      </c>
      <c r="O281">
        <v>1.0000000000000001E+50</v>
      </c>
      <c r="P281">
        <v>1.0000000000000001E+50</v>
      </c>
      <c r="Q281">
        <v>1.0000000000000001E+50</v>
      </c>
      <c r="R281">
        <v>1.0000000000000001E+50</v>
      </c>
      <c r="S281">
        <v>1.0000000000000001E+50</v>
      </c>
      <c r="T281">
        <v>1.0000000000000001E+50</v>
      </c>
      <c r="U281">
        <v>1.0000000000000001E+50</v>
      </c>
      <c r="V281">
        <v>3.0382692095648509E-2</v>
      </c>
      <c r="W281">
        <v>1.0000000000000001E+50</v>
      </c>
      <c r="X281">
        <v>1.0000000000000001E+50</v>
      </c>
      <c r="Y281">
        <v>1.0000000000000001E+50</v>
      </c>
      <c r="Z281">
        <v>1.0000000000000001E+50</v>
      </c>
      <c r="AA281">
        <v>1.0000000000000001E+50</v>
      </c>
      <c r="AB281">
        <v>20.144740794213156</v>
      </c>
      <c r="AC281">
        <v>5.0013974612383896E-4</v>
      </c>
      <c r="AD281">
        <v>8.9044799925431866E-4</v>
      </c>
      <c r="AE281">
        <v>1.3905876670849728E-3</v>
      </c>
      <c r="AF281">
        <v>8.5489808663731896E-3</v>
      </c>
      <c r="AG281">
        <v>3.4285714285714287E-2</v>
      </c>
    </row>
    <row r="282" spans="1:33">
      <c r="A282">
        <v>127950.52778949491</v>
      </c>
      <c r="B282">
        <v>8.1010886838200433E-3</v>
      </c>
      <c r="C282">
        <v>1.0000000000000001E+50</v>
      </c>
      <c r="D282">
        <v>11.308136598361139</v>
      </c>
      <c r="E282">
        <v>1.0000000000000001E+50</v>
      </c>
      <c r="F282">
        <v>1.0000000000000001E+50</v>
      </c>
      <c r="G282">
        <v>1.0000000000000001E+50</v>
      </c>
      <c r="H282">
        <v>13.232651519650362</v>
      </c>
      <c r="I282">
        <v>12.438175713005066</v>
      </c>
      <c r="J282">
        <v>5.6531862645751731</v>
      </c>
      <c r="K282">
        <v>2.6456667716584801</v>
      </c>
      <c r="L282">
        <v>1.0000000000000001E+50</v>
      </c>
      <c r="M282">
        <v>0.56444880916911078</v>
      </c>
      <c r="N282">
        <v>1.0000000000000001E+50</v>
      </c>
      <c r="O282">
        <v>1.0000000000000001E+50</v>
      </c>
      <c r="P282">
        <v>1.0000000000000001E+50</v>
      </c>
      <c r="Q282">
        <v>1.0000000000000001E+50</v>
      </c>
      <c r="R282">
        <v>1.0000000000000001E+50</v>
      </c>
      <c r="S282">
        <v>1.0000000000000001E+50</v>
      </c>
      <c r="T282">
        <v>1.0000000000000001E+50</v>
      </c>
      <c r="U282">
        <v>1.0000000000000001E+50</v>
      </c>
      <c r="V282">
        <v>3.0358534327222981E-2</v>
      </c>
      <c r="W282">
        <v>1.0000000000000001E+50</v>
      </c>
      <c r="X282">
        <v>1.0000000000000001E+50</v>
      </c>
      <c r="Y282">
        <v>1.0000000000000001E+50</v>
      </c>
      <c r="Z282">
        <v>1.0000000000000001E+50</v>
      </c>
      <c r="AA282">
        <v>1.0000000000000001E+50</v>
      </c>
      <c r="AB282">
        <v>19.749745880278081</v>
      </c>
      <c r="AC282">
        <v>5.0014539104663552E-4</v>
      </c>
      <c r="AD282">
        <v>8.9045746382309743E-4</v>
      </c>
      <c r="AE282">
        <v>1.390602773416173E-3</v>
      </c>
      <c r="AF282">
        <v>8.6974388805365812E-3</v>
      </c>
      <c r="AG282">
        <v>3.4285714285714287E-2</v>
      </c>
    </row>
    <row r="283" spans="1:33">
      <c r="A283">
        <v>130509.5383452848</v>
      </c>
      <c r="B283">
        <v>8.2606654957568075E-3</v>
      </c>
      <c r="C283">
        <v>1.0000000000000001E+50</v>
      </c>
      <c r="D283">
        <v>11.08640107908753</v>
      </c>
      <c r="E283">
        <v>1.0000000000000001E+50</v>
      </c>
      <c r="F283">
        <v>1.0000000000000001E+50</v>
      </c>
      <c r="G283">
        <v>1.0000000000000001E+50</v>
      </c>
      <c r="H283">
        <v>12.973168298610355</v>
      </c>
      <c r="I283">
        <v>12.194251151002064</v>
      </c>
      <c r="J283">
        <v>5.5423008645013008</v>
      </c>
      <c r="K283">
        <v>2.593752857543858</v>
      </c>
      <c r="L283">
        <v>1.0000000000000001E+50</v>
      </c>
      <c r="M283">
        <v>0.5533428823940707</v>
      </c>
      <c r="N283">
        <v>1.0000000000000001E+50</v>
      </c>
      <c r="O283">
        <v>1.0000000000000001E+50</v>
      </c>
      <c r="P283">
        <v>1.0000000000000001E+50</v>
      </c>
      <c r="Q283">
        <v>1.0000000000000001E+50</v>
      </c>
      <c r="R283">
        <v>1.0000000000000001E+50</v>
      </c>
      <c r="S283">
        <v>1.0000000000000001E+50</v>
      </c>
      <c r="T283">
        <v>1.0000000000000001E+50</v>
      </c>
      <c r="U283">
        <v>1.0000000000000001E+50</v>
      </c>
      <c r="V283">
        <v>3.0335421121635384E-2</v>
      </c>
      <c r="W283">
        <v>1.0000000000000001E+50</v>
      </c>
      <c r="X283">
        <v>1.0000000000000001E+50</v>
      </c>
      <c r="Y283">
        <v>1.0000000000000001E+50</v>
      </c>
      <c r="Z283">
        <v>1.0000000000000001E+50</v>
      </c>
      <c r="AA283">
        <v>1.0000000000000001E+50</v>
      </c>
      <c r="AB283">
        <v>19.36249596472744</v>
      </c>
      <c r="AC283">
        <v>5.0015126395668919E-4</v>
      </c>
      <c r="AD283">
        <v>8.904673106536799E-4</v>
      </c>
      <c r="AE283">
        <v>1.390618489868975E-3</v>
      </c>
      <c r="AF283">
        <v>8.8485269044684903E-3</v>
      </c>
      <c r="AG283">
        <v>3.4285714285714287E-2</v>
      </c>
    </row>
    <row r="284" spans="1:33">
      <c r="A284">
        <v>133119.72911219051</v>
      </c>
      <c r="B284">
        <v>8.4234810884735601E-3</v>
      </c>
      <c r="C284">
        <v>1.0000000000000001E+50</v>
      </c>
      <c r="D284">
        <v>10.869013168080373</v>
      </c>
      <c r="E284">
        <v>1.0000000000000001E+50</v>
      </c>
      <c r="F284">
        <v>1.0000000000000001E+50</v>
      </c>
      <c r="G284">
        <v>1.0000000000000001E+50</v>
      </c>
      <c r="H284">
        <v>12.718772594551897</v>
      </c>
      <c r="I284">
        <v>11.95510864828236</v>
      </c>
      <c r="J284">
        <v>5.4335889157675279</v>
      </c>
      <c r="K284">
        <v>2.5428561014726596</v>
      </c>
      <c r="L284">
        <v>1.0000000000000001E+50</v>
      </c>
      <c r="M284">
        <v>0.54245395360538395</v>
      </c>
      <c r="N284">
        <v>1.0000000000000001E+50</v>
      </c>
      <c r="O284">
        <v>1.0000000000000001E+50</v>
      </c>
      <c r="P284">
        <v>1.0000000000000001E+50</v>
      </c>
      <c r="Q284">
        <v>1.0000000000000001E+50</v>
      </c>
      <c r="R284">
        <v>1.0000000000000001E+50</v>
      </c>
      <c r="S284">
        <v>1.0000000000000001E+50</v>
      </c>
      <c r="T284">
        <v>1.0000000000000001E+50</v>
      </c>
      <c r="U284">
        <v>1.0000000000000001E+50</v>
      </c>
      <c r="V284">
        <v>3.0313318568444832E-2</v>
      </c>
      <c r="W284">
        <v>1.0000000000000001E+50</v>
      </c>
      <c r="X284">
        <v>1.0000000000000001E+50</v>
      </c>
      <c r="Y284">
        <v>1.0000000000000001E+50</v>
      </c>
      <c r="Z284">
        <v>1.0000000000000001E+50</v>
      </c>
      <c r="AA284">
        <v>1.0000000000000001E+50</v>
      </c>
      <c r="AB284">
        <v>18.982839184849226</v>
      </c>
      <c r="AC284">
        <v>5.0015737405911321E-4</v>
      </c>
      <c r="AD284">
        <v>8.9047755518064503E-4</v>
      </c>
      <c r="AE284">
        <v>1.3906348410779393E-3</v>
      </c>
      <c r="AF284">
        <v>9.0022631577901836E-3</v>
      </c>
      <c r="AG284">
        <v>3.4285714285714287E-2</v>
      </c>
    </row>
    <row r="285" spans="1:33">
      <c r="A285">
        <v>135782.12369443433</v>
      </c>
      <c r="B285">
        <v>8.589599350798947E-3</v>
      </c>
      <c r="C285">
        <v>1.0000000000000001E+50</v>
      </c>
      <c r="D285">
        <v>10.655887615178504</v>
      </c>
      <c r="E285">
        <v>1.0000000000000001E+50</v>
      </c>
      <c r="F285">
        <v>1.0000000000000001E+50</v>
      </c>
      <c r="G285">
        <v>1.0000000000000001E+50</v>
      </c>
      <c r="H285">
        <v>12.469364644453904</v>
      </c>
      <c r="I285">
        <v>11.720654423472846</v>
      </c>
      <c r="J285">
        <v>5.3270077862383669</v>
      </c>
      <c r="K285">
        <v>2.4929565439363803</v>
      </c>
      <c r="L285">
        <v>1.0000000000000001E+50</v>
      </c>
      <c r="M285">
        <v>0.53177775268267091</v>
      </c>
      <c r="N285">
        <v>1.0000000000000001E+50</v>
      </c>
      <c r="O285">
        <v>1.0000000000000001E+50</v>
      </c>
      <c r="P285">
        <v>1.0000000000000001E+50</v>
      </c>
      <c r="Q285">
        <v>1.0000000000000001E+50</v>
      </c>
      <c r="R285">
        <v>1.0000000000000001E+50</v>
      </c>
      <c r="S285">
        <v>1.0000000000000001E+50</v>
      </c>
      <c r="T285">
        <v>1.0000000000000001E+50</v>
      </c>
      <c r="U285">
        <v>1.0000000000000001E+50</v>
      </c>
      <c r="V285">
        <v>3.0292194169020924E-2</v>
      </c>
      <c r="W285">
        <v>1.0000000000000001E+50</v>
      </c>
      <c r="X285">
        <v>1.0000000000000001E+50</v>
      </c>
      <c r="Y285">
        <v>1.0000000000000001E+50</v>
      </c>
      <c r="Z285">
        <v>1.0000000000000001E+50</v>
      </c>
      <c r="AA285">
        <v>1.0000000000000001E+50</v>
      </c>
      <c r="AB285">
        <v>18.610626655631748</v>
      </c>
      <c r="AC285">
        <v>5.0016373093044874E-4</v>
      </c>
      <c r="AD285">
        <v>8.9048821346140409E-4</v>
      </c>
      <c r="AE285">
        <v>1.3906518526716817E-3</v>
      </c>
      <c r="AF285">
        <v>9.1586647555029037E-3</v>
      </c>
      <c r="AG285">
        <v>3.4285714285714287E-2</v>
      </c>
    </row>
    <row r="286" spans="1:33">
      <c r="A286">
        <v>138497.76616832303</v>
      </c>
      <c r="B286">
        <v>8.7590854644956206E-3</v>
      </c>
      <c r="C286">
        <v>1.0000000000000001E+50</v>
      </c>
      <c r="D286">
        <v>10.446940841733733</v>
      </c>
      <c r="E286">
        <v>1.0000000000000001E+50</v>
      </c>
      <c r="F286">
        <v>1.0000000000000001E+50</v>
      </c>
      <c r="G286">
        <v>1.0000000000000001E+50</v>
      </c>
      <c r="H286">
        <v>12.224846641277232</v>
      </c>
      <c r="I286">
        <v>11.490796533740816</v>
      </c>
      <c r="J286">
        <v>5.2225156793937737</v>
      </c>
      <c r="K286">
        <v>2.4440346164849895</v>
      </c>
      <c r="L286">
        <v>1.0000000000000001E+50</v>
      </c>
      <c r="M286">
        <v>0.52131009293118558</v>
      </c>
      <c r="N286">
        <v>1.0000000000000001E+50</v>
      </c>
      <c r="O286">
        <v>1.0000000000000001E+50</v>
      </c>
      <c r="P286">
        <v>1.0000000000000001E+50</v>
      </c>
      <c r="Q286">
        <v>1.0000000000000001E+50</v>
      </c>
      <c r="R286">
        <v>1.0000000000000001E+50</v>
      </c>
      <c r="S286">
        <v>1.0000000000000001E+50</v>
      </c>
      <c r="T286">
        <v>1.0000000000000001E+50</v>
      </c>
      <c r="U286">
        <v>1.0000000000000001E+50</v>
      </c>
      <c r="V286">
        <v>3.0272016797890672E-2</v>
      </c>
      <c r="W286">
        <v>1.0000000000000001E+50</v>
      </c>
      <c r="X286">
        <v>1.0000000000000001E+50</v>
      </c>
      <c r="Y286">
        <v>1.0000000000000001E+50</v>
      </c>
      <c r="Z286">
        <v>1.0000000000000001E+50</v>
      </c>
      <c r="AA286">
        <v>1.0000000000000001E+50</v>
      </c>
      <c r="AB286">
        <v>18.245712411377259</v>
      </c>
      <c r="AC286">
        <v>5.0017034453363207E-4</v>
      </c>
      <c r="AD286">
        <v>8.9049930220130348E-4</v>
      </c>
      <c r="AE286">
        <v>1.3906695513129336E-3</v>
      </c>
      <c r="AF286">
        <v>9.3177476300346611E-3</v>
      </c>
      <c r="AG286">
        <v>3.4285714285714287E-2</v>
      </c>
    </row>
    <row r="287" spans="1:33">
      <c r="A287">
        <v>141267.7214916895</v>
      </c>
      <c r="B287">
        <v>8.9320059299455093E-3</v>
      </c>
      <c r="C287">
        <v>1.0000000000000001E+50</v>
      </c>
      <c r="D287">
        <v>10.242090907834916</v>
      </c>
      <c r="E287">
        <v>1.0000000000000001E+50</v>
      </c>
      <c r="F287">
        <v>1.0000000000000001E+50</v>
      </c>
      <c r="G287">
        <v>1.0000000000000001E+50</v>
      </c>
      <c r="H287">
        <v>11.985122695608988</v>
      </c>
      <c r="I287">
        <v>11.265444838737922</v>
      </c>
      <c r="J287">
        <v>5.1200716179383772</v>
      </c>
      <c r="K287">
        <v>2.3960711340530438</v>
      </c>
      <c r="L287">
        <v>1.0000000000000001E+50</v>
      </c>
      <c r="M287">
        <v>0.51104686944015931</v>
      </c>
      <c r="N287">
        <v>1.0000000000000001E+50</v>
      </c>
      <c r="O287">
        <v>1.0000000000000001E+50</v>
      </c>
      <c r="P287">
        <v>1.0000000000000001E+50</v>
      </c>
      <c r="Q287">
        <v>1.0000000000000001E+50</v>
      </c>
      <c r="R287">
        <v>1.0000000000000001E+50</v>
      </c>
      <c r="S287">
        <v>1.0000000000000001E+50</v>
      </c>
      <c r="T287">
        <v>1.0000000000000001E+50</v>
      </c>
      <c r="U287">
        <v>1.0000000000000001E+50</v>
      </c>
      <c r="V287">
        <v>3.0252756665368693E-2</v>
      </c>
      <c r="W287">
        <v>1.0000000000000001E+50</v>
      </c>
      <c r="X287">
        <v>1.0000000000000001E+50</v>
      </c>
      <c r="Y287">
        <v>1.0000000000000001E+50</v>
      </c>
      <c r="Z287">
        <v>1.0000000000000001E+50</v>
      </c>
      <c r="AA287">
        <v>1.0000000000000001E+50</v>
      </c>
      <c r="AB287">
        <v>17.887953348460567</v>
      </c>
      <c r="AC287">
        <v>5.0017722523356485E-4</v>
      </c>
      <c r="AD287">
        <v>8.9051083877973638E-4</v>
      </c>
      <c r="AE287">
        <v>1.3906879647402161E-3</v>
      </c>
      <c r="AF287">
        <v>9.4795264508838514E-3</v>
      </c>
      <c r="AG287">
        <v>3.4285714285714287E-2</v>
      </c>
    </row>
    <row r="288" spans="1:33">
      <c r="A288">
        <v>144093.0759215233</v>
      </c>
      <c r="B288">
        <v>9.108428592345558E-3</v>
      </c>
      <c r="C288">
        <v>1.0000000000000001E+50</v>
      </c>
      <c r="D288">
        <v>10.041257480174657</v>
      </c>
      <c r="E288">
        <v>1.0000000000000001E+50</v>
      </c>
      <c r="F288">
        <v>1.0000000000000001E+50</v>
      </c>
      <c r="G288">
        <v>1.0000000000000001E+50</v>
      </c>
      <c r="H288">
        <v>11.750098798058836</v>
      </c>
      <c r="I288">
        <v>11.044510965251067</v>
      </c>
      <c r="J288">
        <v>5.0196354277319433</v>
      </c>
      <c r="K288">
        <v>2.3490472874361452</v>
      </c>
      <c r="L288">
        <v>1.0000000000000001E+50</v>
      </c>
      <c r="M288">
        <v>0.50098405747322361</v>
      </c>
      <c r="N288">
        <v>1.0000000000000001E+50</v>
      </c>
      <c r="O288">
        <v>1.0000000000000001E+50</v>
      </c>
      <c r="P288">
        <v>1.0000000000000001E+50</v>
      </c>
      <c r="Q288">
        <v>1.0000000000000001E+50</v>
      </c>
      <c r="R288">
        <v>1.0000000000000001E+50</v>
      </c>
      <c r="S288">
        <v>1.0000000000000001E+50</v>
      </c>
      <c r="T288">
        <v>1.0000000000000001E+50</v>
      </c>
      <c r="U288">
        <v>1.0000000000000001E+50</v>
      </c>
      <c r="V288">
        <v>3.0234385281468875E-2</v>
      </c>
      <c r="W288">
        <v>1.0000000000000001E+50</v>
      </c>
      <c r="X288">
        <v>1.0000000000000001E+50</v>
      </c>
      <c r="Y288">
        <v>1.0000000000000001E+50</v>
      </c>
      <c r="Z288">
        <v>1.0000000000000001E+50</v>
      </c>
      <c r="AA288">
        <v>1.0000000000000001E+50</v>
      </c>
      <c r="AB288">
        <v>17.537209169209937</v>
      </c>
      <c r="AC288">
        <v>5.0018438381330859E-4</v>
      </c>
      <c r="AD288">
        <v>8.9052284127730458E-4</v>
      </c>
      <c r="AE288">
        <v>1.390707121811188E-3</v>
      </c>
      <c r="AF288">
        <v>9.6440145419684955E-3</v>
      </c>
      <c r="AG288">
        <v>3.4285714285714287E-2</v>
      </c>
    </row>
    <row r="289" spans="1:33">
      <c r="A289">
        <v>146974.93743995376</v>
      </c>
      <c r="B289">
        <v>9.2884226684244453E-3</v>
      </c>
      <c r="C289">
        <v>1.0000000000000001E+50</v>
      </c>
      <c r="D289">
        <v>9.8443618005460376</v>
      </c>
      <c r="E289">
        <v>1.0000000000000001E+50</v>
      </c>
      <c r="F289">
        <v>1.0000000000000001E+50</v>
      </c>
      <c r="G289">
        <v>1.0000000000000001E+50</v>
      </c>
      <c r="H289">
        <v>11.519682782392582</v>
      </c>
      <c r="I289">
        <v>10.827908272546191</v>
      </c>
      <c r="J289">
        <v>4.9211677220348218</v>
      </c>
      <c r="K289">
        <v>2.3029446359147983</v>
      </c>
      <c r="L289">
        <v>1.0000000000000001E+50</v>
      </c>
      <c r="M289">
        <v>0.49111771089028827</v>
      </c>
      <c r="N289">
        <v>1.0000000000000001E+50</v>
      </c>
      <c r="O289">
        <v>1.0000000000000001E+50</v>
      </c>
      <c r="P289">
        <v>1.0000000000000001E+50</v>
      </c>
      <c r="Q289">
        <v>1.0000000000000001E+50</v>
      </c>
      <c r="R289">
        <v>1.0000000000000001E+50</v>
      </c>
      <c r="S289">
        <v>1.0000000000000001E+50</v>
      </c>
      <c r="T289">
        <v>1.0000000000000001E+50</v>
      </c>
      <c r="U289">
        <v>1.0000000000000001E+50</v>
      </c>
      <c r="V289">
        <v>3.0216875421094472E-2</v>
      </c>
      <c r="W289">
        <v>1.0000000000000001E+50</v>
      </c>
      <c r="X289">
        <v>1.0000000000000001E+50</v>
      </c>
      <c r="Y289">
        <v>1.0000000000000001E+50</v>
      </c>
      <c r="Z289">
        <v>1.0000000000000001E+50</v>
      </c>
      <c r="AA289">
        <v>1.0000000000000001E+50</v>
      </c>
      <c r="AB289">
        <v>17.193342326888413</v>
      </c>
      <c r="AC289">
        <v>5.0019183149093045E-4</v>
      </c>
      <c r="AD289">
        <v>8.9053532850407163E-4</v>
      </c>
      <c r="AE289">
        <v>1.390727052547734E-3</v>
      </c>
      <c r="AF289">
        <v>9.8112237968109028E-3</v>
      </c>
      <c r="AG289">
        <v>3.4285714285714287E-2</v>
      </c>
    </row>
    <row r="290" spans="1:33">
      <c r="A290">
        <v>149914.43618875285</v>
      </c>
      <c r="B290">
        <v>9.4720587736911808E-3</v>
      </c>
      <c r="C290">
        <v>1.0000000000000001E+50</v>
      </c>
      <c r="D290">
        <v>9.6513266549570602</v>
      </c>
      <c r="E290">
        <v>1.0000000000000001E+50</v>
      </c>
      <c r="F290">
        <v>1.0000000000000001E+50</v>
      </c>
      <c r="G290">
        <v>1.0000000000000001E+50</v>
      </c>
      <c r="H290">
        <v>11.293784289388531</v>
      </c>
      <c r="I290">
        <v>10.615551818391555</v>
      </c>
      <c r="J290">
        <v>4.8246298860621692</v>
      </c>
      <c r="K290">
        <v>2.2577451000227731</v>
      </c>
      <c r="L290">
        <v>1.0000000000000001E+50</v>
      </c>
      <c r="M290">
        <v>0.4814439606002533</v>
      </c>
      <c r="N290">
        <v>1.0000000000000001E+50</v>
      </c>
      <c r="O290">
        <v>1.0000000000000001E+50</v>
      </c>
      <c r="P290">
        <v>1.0000000000000001E+50</v>
      </c>
      <c r="Q290">
        <v>1.0000000000000001E+50</v>
      </c>
      <c r="R290">
        <v>1.0000000000000001E+50</v>
      </c>
      <c r="S290">
        <v>1.0000000000000001E+50</v>
      </c>
      <c r="T290">
        <v>1.0000000000000001E+50</v>
      </c>
      <c r="U290">
        <v>1.0000000000000001E+50</v>
      </c>
      <c r="V290">
        <v>3.0200201090502126E-2</v>
      </c>
      <c r="W290">
        <v>1.0000000000000001E+50</v>
      </c>
      <c r="X290">
        <v>1.0000000000000001E+50</v>
      </c>
      <c r="Y290">
        <v>1.0000000000000001E+50</v>
      </c>
      <c r="Z290">
        <v>1.0000000000000001E+50</v>
      </c>
      <c r="AA290">
        <v>1.0000000000000001E+50</v>
      </c>
      <c r="AB290">
        <v>16.8562179717539</v>
      </c>
      <c r="AC290">
        <v>5.0019957993702635E-4</v>
      </c>
      <c r="AD290">
        <v>8.9054832002895105E-4</v>
      </c>
      <c r="AE290">
        <v>1.3907477881828683E-3</v>
      </c>
      <c r="AF290">
        <v>9.9811645917101208E-3</v>
      </c>
      <c r="AG290">
        <v>3.4285714285714287E-2</v>
      </c>
    </row>
    <row r="291" spans="1:33">
      <c r="A291">
        <v>152912.72491252792</v>
      </c>
      <c r="B291">
        <v>9.6594089502264786E-3</v>
      </c>
      <c r="C291">
        <v>1.0000000000000001E+50</v>
      </c>
      <c r="D291">
        <v>9.4620763433506418</v>
      </c>
      <c r="E291">
        <v>1.0000000000000001E+50</v>
      </c>
      <c r="F291">
        <v>1.0000000000000001E+50</v>
      </c>
      <c r="G291">
        <v>1.0000000000000001E+50</v>
      </c>
      <c r="H291">
        <v>11.072314731402523</v>
      </c>
      <c r="I291">
        <v>10.407358325747051</v>
      </c>
      <c r="J291">
        <v>4.7299840618409048</v>
      </c>
      <c r="K291">
        <v>2.2134309544571358</v>
      </c>
      <c r="L291">
        <v>1.0000000000000001E+50</v>
      </c>
      <c r="M291">
        <v>0.47195901304395105</v>
      </c>
      <c r="N291">
        <v>1.0000000000000001E+50</v>
      </c>
      <c r="O291">
        <v>1.0000000000000001E+50</v>
      </c>
      <c r="P291">
        <v>1.0000000000000001E+50</v>
      </c>
      <c r="Q291">
        <v>1.0000000000000001E+50</v>
      </c>
      <c r="R291">
        <v>1.0000000000000001E+50</v>
      </c>
      <c r="S291">
        <v>1.0000000000000001E+50</v>
      </c>
      <c r="T291">
        <v>1.0000000000000001E+50</v>
      </c>
      <c r="U291">
        <v>1.0000000000000001E+50</v>
      </c>
      <c r="V291">
        <v>3.0184337495033825E-2</v>
      </c>
      <c r="W291">
        <v>1.0000000000000001E+50</v>
      </c>
      <c r="X291">
        <v>1.0000000000000001E+50</v>
      </c>
      <c r="Y291">
        <v>1.0000000000000001E+50</v>
      </c>
      <c r="Z291">
        <v>1.0000000000000001E+50</v>
      </c>
      <c r="AA291">
        <v>1.0000000000000001E+50</v>
      </c>
      <c r="AB291">
        <v>16.525703898176936</v>
      </c>
      <c r="AC291">
        <v>5.0020764129294574E-4</v>
      </c>
      <c r="AD291">
        <v>8.905618362102755E-4</v>
      </c>
      <c r="AE291">
        <v>1.390769361209517E-3</v>
      </c>
      <c r="AF291">
        <v>1.0153845697078508E-2</v>
      </c>
      <c r="AG291">
        <v>3.4285714285714287E-2</v>
      </c>
    </row>
    <row r="292" spans="1:33">
      <c r="A292">
        <v>155970.97941077847</v>
      </c>
      <c r="B292">
        <v>9.8505466950282068E-3</v>
      </c>
      <c r="C292">
        <v>1.0000000000000001E+50</v>
      </c>
      <c r="D292">
        <v>9.2765366499183237</v>
      </c>
      <c r="E292">
        <v>1.0000000000000001E+50</v>
      </c>
      <c r="F292">
        <v>1.0000000000000001E+50</v>
      </c>
      <c r="G292">
        <v>1.0000000000000001E+50</v>
      </c>
      <c r="H292">
        <v>10.855187257627655</v>
      </c>
      <c r="I292">
        <v>10.20324615010653</v>
      </c>
      <c r="J292">
        <v>4.6371931333634491</v>
      </c>
      <c r="K292">
        <v>2.1699848211271666</v>
      </c>
      <c r="L292">
        <v>1.0000000000000001E+50</v>
      </c>
      <c r="M292">
        <v>0.46265914870672137</v>
      </c>
      <c r="N292">
        <v>1.0000000000000001E+50</v>
      </c>
      <c r="O292">
        <v>1.0000000000000001E+50</v>
      </c>
      <c r="P292">
        <v>1.0000000000000001E+50</v>
      </c>
      <c r="Q292">
        <v>1.0000000000000001E+50</v>
      </c>
      <c r="R292">
        <v>1.0000000000000001E+50</v>
      </c>
      <c r="S292">
        <v>1.0000000000000001E+50</v>
      </c>
      <c r="T292">
        <v>1.0000000000000001E+50</v>
      </c>
      <c r="U292">
        <v>1.0000000000000001E+50</v>
      </c>
      <c r="V292">
        <v>3.0169261008110241E-2</v>
      </c>
      <c r="W292">
        <v>1.0000000000000001E+50</v>
      </c>
      <c r="X292">
        <v>1.0000000000000001E+50</v>
      </c>
      <c r="Y292">
        <v>1.0000000000000001E+50</v>
      </c>
      <c r="Z292">
        <v>1.0000000000000001E+50</v>
      </c>
      <c r="AA292">
        <v>1.0000000000000001E+50</v>
      </c>
      <c r="AB292">
        <v>16.201670492795341</v>
      </c>
      <c r="AC292">
        <v>5.0021602818975082E-4</v>
      </c>
      <c r="AD292">
        <v>8.9057589822759311E-4</v>
      </c>
      <c r="AE292">
        <v>1.3907918054312648E-3</v>
      </c>
      <c r="AF292">
        <v>1.0329274187144256E-2</v>
      </c>
      <c r="AG292">
        <v>3.4285714285714287E-2</v>
      </c>
    </row>
    <row r="293" spans="1:33">
      <c r="A293">
        <v>159090.39899899403</v>
      </c>
      <c r="B293">
        <v>1.0045546988922243E-2</v>
      </c>
      <c r="C293">
        <v>1.0000000000000001E+50</v>
      </c>
      <c r="D293">
        <v>9.0946348139960342</v>
      </c>
      <c r="E293">
        <v>1.0000000000000001E+50</v>
      </c>
      <c r="F293">
        <v>1.0000000000000001E+50</v>
      </c>
      <c r="G293">
        <v>1.0000000000000001E+50</v>
      </c>
      <c r="H293">
        <v>10.642316720035172</v>
      </c>
      <c r="I293">
        <v>10.00313524748038</v>
      </c>
      <c r="J293">
        <v>4.54622071203244</v>
      </c>
      <c r="K293">
        <v>2.1273896623394433</v>
      </c>
      <c r="L293">
        <v>1.0000000000000001E+50</v>
      </c>
      <c r="M293">
        <v>0.45354072066004109</v>
      </c>
      <c r="N293">
        <v>1.0000000000000001E+50</v>
      </c>
      <c r="O293">
        <v>1.0000000000000001E+50</v>
      </c>
      <c r="P293">
        <v>1.0000000000000001E+50</v>
      </c>
      <c r="Q293">
        <v>1.0000000000000001E+50</v>
      </c>
      <c r="R293">
        <v>1.0000000000000001E+50</v>
      </c>
      <c r="S293">
        <v>1.0000000000000001E+50</v>
      </c>
      <c r="T293">
        <v>1.0000000000000001E+50</v>
      </c>
      <c r="U293">
        <v>1.0000000000000001E+50</v>
      </c>
      <c r="V293">
        <v>3.0154949141477511E-2</v>
      </c>
      <c r="W293">
        <v>1.0000000000000001E+50</v>
      </c>
      <c r="X293">
        <v>1.0000000000000001E+50</v>
      </c>
      <c r="Y293">
        <v>1.0000000000000001E+50</v>
      </c>
      <c r="Z293">
        <v>1.0000000000000001E+50</v>
      </c>
      <c r="AA293">
        <v>1.0000000000000001E+50</v>
      </c>
      <c r="AB293">
        <v>15.883990683685424</v>
      </c>
      <c r="AC293">
        <v>5.0022475376793377E-4</v>
      </c>
      <c r="AD293">
        <v>8.905905281147412E-4</v>
      </c>
      <c r="AE293">
        <v>1.3908151560151343E-3</v>
      </c>
      <c r="AF293">
        <v>1.0507455348248339E-2</v>
      </c>
      <c r="AG293">
        <v>3.4285714285714287E-2</v>
      </c>
    </row>
    <row r="294" spans="1:33">
      <c r="A294">
        <v>162272.2069789739</v>
      </c>
      <c r="B294">
        <v>1.0244486326050378E-2</v>
      </c>
      <c r="C294">
        <v>1.0000000000000001E+50</v>
      </c>
      <c r="D294">
        <v>8.916299501530478</v>
      </c>
      <c r="E294">
        <v>1.0000000000000001E+50</v>
      </c>
      <c r="F294">
        <v>1.0000000000000001E+50</v>
      </c>
      <c r="G294">
        <v>1.0000000000000001E+50</v>
      </c>
      <c r="H294">
        <v>10.433619639983057</v>
      </c>
      <c r="I294">
        <v>9.8069471430057007</v>
      </c>
      <c r="J294">
        <v>4.4570311223906947</v>
      </c>
      <c r="K294">
        <v>2.0856287741164148</v>
      </c>
      <c r="L294">
        <v>1.0000000000000001E+50</v>
      </c>
      <c r="M294">
        <v>0.44460015313163365</v>
      </c>
      <c r="N294">
        <v>1.0000000000000001E+50</v>
      </c>
      <c r="O294">
        <v>1.0000000000000001E+50</v>
      </c>
      <c r="P294">
        <v>1.0000000000000001E+50</v>
      </c>
      <c r="Q294">
        <v>1.0000000000000001E+50</v>
      </c>
      <c r="R294">
        <v>1.0000000000000001E+50</v>
      </c>
      <c r="S294">
        <v>1.0000000000000001E+50</v>
      </c>
      <c r="T294">
        <v>1.0000000000000001E+50</v>
      </c>
      <c r="U294">
        <v>1.0000000000000001E+50</v>
      </c>
      <c r="V294">
        <v>3.0141380516699116E-2</v>
      </c>
      <c r="W294">
        <v>1.0000000000000001E+50</v>
      </c>
      <c r="X294">
        <v>1.0000000000000001E+50</v>
      </c>
      <c r="Y294">
        <v>1.0000000000000001E+50</v>
      </c>
      <c r="Z294">
        <v>1.0000000000000001E+50</v>
      </c>
      <c r="AA294">
        <v>1.0000000000000001E+50</v>
      </c>
      <c r="AB294">
        <v>15.5725398905299</v>
      </c>
      <c r="AC294">
        <v>5.0023383169792753E-4</v>
      </c>
      <c r="AD294">
        <v>8.9060574879424681E-4</v>
      </c>
      <c r="AE294">
        <v>1.3908394495464856E-3</v>
      </c>
      <c r="AF294">
        <v>1.0688392585992587E-2</v>
      </c>
      <c r="AG294">
        <v>3.4285714285714287E-2</v>
      </c>
    </row>
    <row r="295" spans="1:33">
      <c r="A295">
        <v>165517.65111855339</v>
      </c>
      <c r="B295">
        <v>1.0447442743947074E-2</v>
      </c>
      <c r="C295">
        <v>1.0000000000000001E+50</v>
      </c>
      <c r="D295">
        <v>8.7414607771050239</v>
      </c>
      <c r="E295">
        <v>1.0000000000000001E+50</v>
      </c>
      <c r="F295">
        <v>1.0000000000000001E+50</v>
      </c>
      <c r="G295">
        <v>1.0000000000000001E+50</v>
      </c>
      <c r="H295">
        <v>10.229014175479319</v>
      </c>
      <c r="I295">
        <v>9.6146049001718659</v>
      </c>
      <c r="J295">
        <v>4.3695893881308425</v>
      </c>
      <c r="K295">
        <v>2.0446857796458411</v>
      </c>
      <c r="L295">
        <v>1.0000000000000001E+50</v>
      </c>
      <c r="M295">
        <v>0.43583394010350129</v>
      </c>
      <c r="N295">
        <v>1.0000000000000001E+50</v>
      </c>
      <c r="O295">
        <v>1.0000000000000001E+50</v>
      </c>
      <c r="P295">
        <v>1.0000000000000001E+50</v>
      </c>
      <c r="Q295">
        <v>1.0000000000000001E+50</v>
      </c>
      <c r="R295">
        <v>1.0000000000000001E+50</v>
      </c>
      <c r="S295">
        <v>1.0000000000000001E+50</v>
      </c>
      <c r="T295">
        <v>1.0000000000000001E+50</v>
      </c>
      <c r="U295">
        <v>1.0000000000000001E+50</v>
      </c>
      <c r="V295">
        <v>3.0128534837883685E-2</v>
      </c>
      <c r="W295">
        <v>1.0000000000000001E+50</v>
      </c>
      <c r="X295">
        <v>1.0000000000000001E+50</v>
      </c>
      <c r="Y295">
        <v>1.0000000000000001E+50</v>
      </c>
      <c r="Z295">
        <v>1.0000000000000001E+50</v>
      </c>
      <c r="AA295">
        <v>1.0000000000000001E+50</v>
      </c>
      <c r="AB295">
        <v>15.267195975762816</v>
      </c>
      <c r="AC295">
        <v>5.0024327620143796E-4</v>
      </c>
      <c r="AD295">
        <v>8.9062158411310811E-4</v>
      </c>
      <c r="AE295">
        <v>1.3908647240861206E-3</v>
      </c>
      <c r="AF295">
        <v>1.0872087331524794E-2</v>
      </c>
      <c r="AG295">
        <v>3.4285714285714287E-2</v>
      </c>
    </row>
    <row r="296" spans="1:33">
      <c r="A296">
        <v>168828.00414092446</v>
      </c>
      <c r="B296">
        <v>1.0654495854217115E-2</v>
      </c>
      <c r="C296">
        <v>1.0000000000000001E+50</v>
      </c>
      <c r="D296">
        <v>8.5700500765140344</v>
      </c>
      <c r="E296">
        <v>1.0000000000000001E+50</v>
      </c>
      <c r="F296">
        <v>1.0000000000000001E+50</v>
      </c>
      <c r="G296">
        <v>1.0000000000000001E+50</v>
      </c>
      <c r="H296">
        <v>10.028420089087101</v>
      </c>
      <c r="I296">
        <v>9.4260330906493319</v>
      </c>
      <c r="J296">
        <v>4.2838612183791422</v>
      </c>
      <c r="K296">
        <v>2.0045446228585395</v>
      </c>
      <c r="L296">
        <v>1.0000000000000001E+50</v>
      </c>
      <c r="M296">
        <v>0.42723864393733058</v>
      </c>
      <c r="N296">
        <v>1.0000000000000001E+50</v>
      </c>
      <c r="O296">
        <v>1.0000000000000001E+50</v>
      </c>
      <c r="P296">
        <v>1.0000000000000001E+50</v>
      </c>
      <c r="Q296">
        <v>1.0000000000000001E+50</v>
      </c>
      <c r="R296">
        <v>1.0000000000000001E+50</v>
      </c>
      <c r="S296">
        <v>1.0000000000000001E+50</v>
      </c>
      <c r="T296">
        <v>1.0000000000000001E+50</v>
      </c>
      <c r="U296">
        <v>1.0000000000000001E+50</v>
      </c>
      <c r="V296">
        <v>3.0116392865639056E-2</v>
      </c>
      <c r="W296">
        <v>1.0000000000000001E+50</v>
      </c>
      <c r="X296">
        <v>1.0000000000000001E+50</v>
      </c>
      <c r="Y296">
        <v>1.0000000000000001E+50</v>
      </c>
      <c r="Z296">
        <v>1.0000000000000001E+50</v>
      </c>
      <c r="AA296">
        <v>1.0000000000000001E+50</v>
      </c>
      <c r="AB296">
        <v>14.9678391966725</v>
      </c>
      <c r="AC296">
        <v>5.002531020736323E-4</v>
      </c>
      <c r="AD296">
        <v>8.9063805888001189E-4</v>
      </c>
      <c r="AE296">
        <v>1.3908910192296743E-3</v>
      </c>
      <c r="AF296">
        <v>1.1058538947277275E-2</v>
      </c>
      <c r="AG296">
        <v>3.4285714285714287E-2</v>
      </c>
    </row>
    <row r="297" spans="1:33">
      <c r="A297">
        <v>172204.56422374296</v>
      </c>
      <c r="B297">
        <v>1.0865726873826432E-2</v>
      </c>
      <c r="C297">
        <v>1.0000000000000001E+50</v>
      </c>
      <c r="D297">
        <v>8.402000179874932</v>
      </c>
      <c r="E297">
        <v>1.0000000000000001E+50</v>
      </c>
      <c r="F297">
        <v>1.0000000000000001E+50</v>
      </c>
      <c r="G297">
        <v>1.0000000000000001E+50</v>
      </c>
      <c r="H297">
        <v>9.8317587164590172</v>
      </c>
      <c r="I297">
        <v>9.2411577647099321</v>
      </c>
      <c r="J297">
        <v>4.19981299424808</v>
      </c>
      <c r="K297">
        <v>1.9651895621319146</v>
      </c>
      <c r="L297">
        <v>1.0000000000000001E+50</v>
      </c>
      <c r="M297">
        <v>0.41881089402673272</v>
      </c>
      <c r="N297">
        <v>1.0000000000000001E+50</v>
      </c>
      <c r="O297">
        <v>1.0000000000000001E+50</v>
      </c>
      <c r="P297">
        <v>1.0000000000000001E+50</v>
      </c>
      <c r="Q297">
        <v>1.0000000000000001E+50</v>
      </c>
      <c r="R297">
        <v>1.0000000000000001E+50</v>
      </c>
      <c r="S297">
        <v>1.0000000000000001E+50</v>
      </c>
      <c r="T297">
        <v>1.0000000000000001E+50</v>
      </c>
      <c r="U297">
        <v>1.0000000000000001E+50</v>
      </c>
      <c r="V297">
        <v>3.0104936392242709E-2</v>
      </c>
      <c r="W297">
        <v>1.0000000000000001E+50</v>
      </c>
      <c r="X297">
        <v>1.0000000000000001E+50</v>
      </c>
      <c r="Y297">
        <v>1.0000000000000001E+50</v>
      </c>
      <c r="Z297">
        <v>1.0000000000000001E+50</v>
      </c>
      <c r="AA297">
        <v>1.0000000000000001E+50</v>
      </c>
      <c r="AB297">
        <v>14.674352158443625</v>
      </c>
      <c r="AC297">
        <v>5.0026332470621648E-4</v>
      </c>
      <c r="AD297">
        <v>8.9065519890404305E-4</v>
      </c>
      <c r="AE297">
        <v>1.3909183761693909E-3</v>
      </c>
      <c r="AF297">
        <v>1.12477446325066E-2</v>
      </c>
      <c r="AG297">
        <v>3.4285714285714287E-2</v>
      </c>
    </row>
    <row r="298" spans="1:33">
      <c r="A298">
        <v>175648.65550821781</v>
      </c>
      <c r="B298">
        <v>1.1081218657018563E-2</v>
      </c>
      <c r="C298">
        <v>1.0000000000000001E+50</v>
      </c>
      <c r="D298">
        <v>8.237245185267497</v>
      </c>
      <c r="E298">
        <v>1.0000000000000001E+50</v>
      </c>
      <c r="F298">
        <v>1.0000000000000001E+50</v>
      </c>
      <c r="G298">
        <v>1.0000000000000001E+50</v>
      </c>
      <c r="H298">
        <v>9.6389529354883727</v>
      </c>
      <c r="I298">
        <v>9.0599064222269536</v>
      </c>
      <c r="J298">
        <v>4.1174117556525056</v>
      </c>
      <c r="K298">
        <v>1.9266051641167947</v>
      </c>
      <c r="L298">
        <v>1.0000000000000001E+50</v>
      </c>
      <c r="M298">
        <v>0.41054738547579206</v>
      </c>
      <c r="N298">
        <v>1.0000000000000001E+50</v>
      </c>
      <c r="O298">
        <v>1.0000000000000001E+50</v>
      </c>
      <c r="P298">
        <v>1.0000000000000001E+50</v>
      </c>
      <c r="Q298">
        <v>1.0000000000000001E+50</v>
      </c>
      <c r="R298">
        <v>1.0000000000000001E+50</v>
      </c>
      <c r="S298">
        <v>1.0000000000000001E+50</v>
      </c>
      <c r="T298">
        <v>1.0000000000000001E+50</v>
      </c>
      <c r="U298">
        <v>1.0000000000000001E+50</v>
      </c>
      <c r="V298">
        <v>3.0094148218018216E-2</v>
      </c>
      <c r="W298">
        <v>1.0000000000000001E+50</v>
      </c>
      <c r="X298">
        <v>1.0000000000000001E+50</v>
      </c>
      <c r="Y298">
        <v>1.0000000000000001E+50</v>
      </c>
      <c r="Z298">
        <v>1.0000000000000001E+50</v>
      </c>
      <c r="AA298">
        <v>1.0000000000000001E+50</v>
      </c>
      <c r="AB298">
        <v>14.386619768120029</v>
      </c>
      <c r="AC298">
        <v>5.0027396011143781E-4</v>
      </c>
      <c r="AD298">
        <v>8.9067303103494656E-4</v>
      </c>
      <c r="AE298">
        <v>1.3909468377583745E-3</v>
      </c>
      <c r="AF298">
        <v>1.1439699329014398E-2</v>
      </c>
      <c r="AG298">
        <v>3.4285714285714287E-2</v>
      </c>
    </row>
    <row r="299" spans="1:33">
      <c r="A299">
        <v>179161.62861838218</v>
      </c>
      <c r="B299">
        <v>1.1301055727869517E-2</v>
      </c>
      <c r="C299">
        <v>1.0000000000000001E+50</v>
      </c>
      <c r="D299">
        <v>8.0757204828899418</v>
      </c>
      <c r="E299">
        <v>1.0000000000000001E+50</v>
      </c>
      <c r="F299">
        <v>1.0000000000000001E+50</v>
      </c>
      <c r="G299">
        <v>1.0000000000000001E+50</v>
      </c>
      <c r="H299">
        <v>9.4499271360652308</v>
      </c>
      <c r="I299">
        <v>8.8822079842437418</v>
      </c>
      <c r="J299">
        <v>4.0366251883841162</v>
      </c>
      <c r="K299">
        <v>1.8887762976851685</v>
      </c>
      <c r="L299">
        <v>1.0000000000000001E+50</v>
      </c>
      <c r="M299">
        <v>0.40244487780340576</v>
      </c>
      <c r="N299">
        <v>1.0000000000000001E+50</v>
      </c>
      <c r="O299">
        <v>1.0000000000000001E+50</v>
      </c>
      <c r="P299">
        <v>1.0000000000000001E+50</v>
      </c>
      <c r="Q299">
        <v>1.0000000000000001E+50</v>
      </c>
      <c r="R299">
        <v>1.0000000000000001E+50</v>
      </c>
      <c r="S299">
        <v>1.0000000000000001E+50</v>
      </c>
      <c r="T299">
        <v>1.0000000000000001E+50</v>
      </c>
      <c r="U299">
        <v>1.0000000000000001E+50</v>
      </c>
      <c r="V299">
        <v>3.0084012128907277E-2</v>
      </c>
      <c r="W299">
        <v>1.0000000000000001E+50</v>
      </c>
      <c r="X299">
        <v>1.0000000000000001E+50</v>
      </c>
      <c r="Y299">
        <v>1.0000000000000001E+50</v>
      </c>
      <c r="Z299">
        <v>1.0000000000000001E+50</v>
      </c>
      <c r="AA299">
        <v>1.0000000000000001E+50</v>
      </c>
      <c r="AB299">
        <v>14.104529189470199</v>
      </c>
      <c r="AC299">
        <v>5.0028502494704947E-4</v>
      </c>
      <c r="AD299">
        <v>8.9069158320500348E-4</v>
      </c>
      <c r="AE299">
        <v>1.3909764485774169E-3</v>
      </c>
      <c r="AF299">
        <v>1.1634395627461968E-2</v>
      </c>
      <c r="AG299">
        <v>3.4285714285714287E-2</v>
      </c>
    </row>
    <row r="300" spans="1:33">
      <c r="A300">
        <v>182744.86119074983</v>
      </c>
      <c r="B300">
        <v>1.1525324313493943E-2</v>
      </c>
      <c r="C300">
        <v>1.0000000000000001E+50</v>
      </c>
      <c r="D300">
        <v>7.917362729721745</v>
      </c>
      <c r="E300">
        <v>1.0000000000000001E+50</v>
      </c>
      <c r="F300">
        <v>1.0000000000000001E+50</v>
      </c>
      <c r="G300">
        <v>1.0000000000000001E+50</v>
      </c>
      <c r="H300">
        <v>9.2646071904253642</v>
      </c>
      <c r="I300">
        <v>8.7079927650996005</v>
      </c>
      <c r="J300">
        <v>3.9574216114392344</v>
      </c>
      <c r="K300">
        <v>1.8516881279964406</v>
      </c>
      <c r="L300">
        <v>1.0000000000000001E+50</v>
      </c>
      <c r="M300">
        <v>0.39450019367290834</v>
      </c>
      <c r="N300">
        <v>1.0000000000000001E+50</v>
      </c>
      <c r="O300">
        <v>1.0000000000000001E+50</v>
      </c>
      <c r="P300">
        <v>1.0000000000000001E+50</v>
      </c>
      <c r="Q300">
        <v>1.0000000000000001E+50</v>
      </c>
      <c r="R300">
        <v>1.0000000000000001E+50</v>
      </c>
      <c r="S300">
        <v>1.0000000000000001E+50</v>
      </c>
      <c r="T300">
        <v>1.0000000000000001E+50</v>
      </c>
      <c r="U300">
        <v>1.0000000000000001E+50</v>
      </c>
      <c r="V300">
        <v>3.0074512875226833E-2</v>
      </c>
      <c r="W300">
        <v>1.0000000000000001E+50</v>
      </c>
      <c r="X300">
        <v>1.0000000000000001E+50</v>
      </c>
      <c r="Y300">
        <v>1.0000000000000001E+50</v>
      </c>
      <c r="Z300">
        <v>1.0000000000000001E+50</v>
      </c>
      <c r="AA300">
        <v>1.0000000000000001E+50</v>
      </c>
      <c r="AB300">
        <v>13.827969798737808</v>
      </c>
      <c r="AC300">
        <v>5.0029653654227438E-4</v>
      </c>
      <c r="AD300">
        <v>8.9071088447258487E-4</v>
      </c>
      <c r="AE300">
        <v>1.3910072550045009E-3</v>
      </c>
      <c r="AF300">
        <v>1.1831823674724245E-2</v>
      </c>
      <c r="AG300">
        <v>3.4285714285714287E-2</v>
      </c>
    </row>
    <row r="301" spans="1:33">
      <c r="A301">
        <v>186399.75841456483</v>
      </c>
      <c r="B301">
        <v>1.1754112377915899E-2</v>
      </c>
      <c r="C301">
        <v>1.0000000000000001E+50</v>
      </c>
      <c r="D301">
        <v>7.7621098246832556</v>
      </c>
      <c r="E301">
        <v>1.0000000000000001E+50</v>
      </c>
      <c r="F301">
        <v>1.0000000000000001E+50</v>
      </c>
      <c r="G301">
        <v>1.0000000000000001E+50</v>
      </c>
      <c r="H301">
        <v>9.0829204240805552</v>
      </c>
      <c r="I301">
        <v>8.53719244510207</v>
      </c>
      <c r="J301">
        <v>3.8797699645948831</v>
      </c>
      <c r="K301">
        <v>1.8153261106798764</v>
      </c>
      <c r="L301">
        <v>1.0000000000000001E+50</v>
      </c>
      <c r="M301">
        <v>0.38671021764648261</v>
      </c>
      <c r="N301">
        <v>1.0000000000000001E+50</v>
      </c>
      <c r="O301">
        <v>1.0000000000000001E+50</v>
      </c>
      <c r="P301">
        <v>1.0000000000000001E+50</v>
      </c>
      <c r="Q301">
        <v>1.0000000000000001E+50</v>
      </c>
      <c r="R301">
        <v>1.0000000000000001E+50</v>
      </c>
      <c r="S301">
        <v>1.0000000000000001E+50</v>
      </c>
      <c r="T301">
        <v>1.0000000000000001E+50</v>
      </c>
      <c r="U301">
        <v>1.0000000000000001E+50</v>
      </c>
      <c r="V301">
        <v>3.0065636151600822E-2</v>
      </c>
      <c r="W301">
        <v>1.0000000000000001E+50</v>
      </c>
      <c r="X301">
        <v>1.0000000000000001E+50</v>
      </c>
      <c r="Y301">
        <v>1.0000000000000001E+50</v>
      </c>
      <c r="Z301">
        <v>1.0000000000000001E+50</v>
      </c>
      <c r="AA301">
        <v>1.0000000000000001E+50</v>
      </c>
      <c r="AB301">
        <v>13.556833141259821</v>
      </c>
      <c r="AC301">
        <v>5.0030851292480873E-4</v>
      </c>
      <c r="AD301">
        <v>8.9073096506745038E-4</v>
      </c>
      <c r="AE301">
        <v>1.3910393052870883E-3</v>
      </c>
      <c r="AF301">
        <v>1.2031971082762173E-2</v>
      </c>
      <c r="AG301">
        <v>3.4285714285714287E-2</v>
      </c>
    </row>
    <row r="302" spans="1:33">
      <c r="A302">
        <v>190127.75358285612</v>
      </c>
      <c r="B302">
        <v>1.1987509656617587E-2</v>
      </c>
      <c r="C302">
        <v>1.0000000000000001E+50</v>
      </c>
      <c r="D302">
        <v>7.6099008842823297</v>
      </c>
      <c r="E302">
        <v>1.0000000000000001E+50</v>
      </c>
      <c r="F302">
        <v>1.0000000000000001E+50</v>
      </c>
      <c r="G302">
        <v>1.0000000000000001E+50</v>
      </c>
      <c r="H302">
        <v>8.9047955873188034</v>
      </c>
      <c r="I302">
        <v>8.3697400437349181</v>
      </c>
      <c r="J302">
        <v>3.803639796228329</v>
      </c>
      <c r="K302">
        <v>1.7796759861309646</v>
      </c>
      <c r="L302">
        <v>1.0000000000000001E+50</v>
      </c>
      <c r="M302">
        <v>0.3790718949638745</v>
      </c>
      <c r="N302">
        <v>1.0000000000000001E+50</v>
      </c>
      <c r="O302">
        <v>1.0000000000000001E+50</v>
      </c>
      <c r="P302">
        <v>1.0000000000000001E+50</v>
      </c>
      <c r="Q302">
        <v>1.0000000000000001E+50</v>
      </c>
      <c r="R302">
        <v>1.0000000000000001E+50</v>
      </c>
      <c r="S302">
        <v>1.0000000000000001E+50</v>
      </c>
      <c r="T302">
        <v>1.0000000000000001E+50</v>
      </c>
      <c r="U302">
        <v>1.0000000000000001E+50</v>
      </c>
      <c r="V302">
        <v>3.0057368578056059E-2</v>
      </c>
      <c r="W302">
        <v>1.0000000000000001E+50</v>
      </c>
      <c r="X302">
        <v>1.0000000000000001E+50</v>
      </c>
      <c r="Y302">
        <v>1.0000000000000001E+50</v>
      </c>
      <c r="Z302">
        <v>1.0000000000000001E+50</v>
      </c>
      <c r="AA302">
        <v>1.0000000000000001E+50</v>
      </c>
      <c r="AB302">
        <v>13.291012888935278</v>
      </c>
      <c r="AC302">
        <v>5.0032097284890718E-4</v>
      </c>
      <c r="AD302">
        <v>8.9075185643786091E-4</v>
      </c>
      <c r="AE302">
        <v>1.3910726496173026E-3</v>
      </c>
      <c r="AF302">
        <v>1.2234822839524919E-2</v>
      </c>
      <c r="AG302">
        <v>3.4285714285714287E-2</v>
      </c>
    </row>
    <row r="303" spans="1:33">
      <c r="A303">
        <v>193930.30865451324</v>
      </c>
      <c r="B303">
        <v>1.2225607691779859E-2</v>
      </c>
      <c r="C303">
        <v>1.0000000000000001E+50</v>
      </c>
      <c r="D303">
        <v>7.4606762187384428</v>
      </c>
      <c r="E303">
        <v>1.0000000000000001E+50</v>
      </c>
      <c r="F303">
        <v>1.0000000000000001E+50</v>
      </c>
      <c r="G303">
        <v>1.0000000000000001E+50</v>
      </c>
      <c r="H303">
        <v>8.7301628272632463</v>
      </c>
      <c r="I303">
        <v>8.2055698933912637</v>
      </c>
      <c r="J303">
        <v>3.729001251375283</v>
      </c>
      <c r="K303">
        <v>1.7447237739194483</v>
      </c>
      <c r="L303">
        <v>1.0000000000000001E+50</v>
      </c>
      <c r="M303">
        <v>0.37158223034492788</v>
      </c>
      <c r="N303">
        <v>1.0000000000000001E+50</v>
      </c>
      <c r="O303">
        <v>1.0000000000000001E+50</v>
      </c>
      <c r="P303">
        <v>1.0000000000000001E+50</v>
      </c>
      <c r="Q303">
        <v>1.0000000000000001E+50</v>
      </c>
      <c r="R303">
        <v>1.0000000000000001E+50</v>
      </c>
      <c r="S303">
        <v>1.0000000000000001E+50</v>
      </c>
      <c r="T303">
        <v>1.0000000000000001E+50</v>
      </c>
      <c r="U303">
        <v>1.0000000000000001E+50</v>
      </c>
      <c r="V303">
        <v>3.0049697682272156E-2</v>
      </c>
      <c r="W303">
        <v>1.0000000000000001E+50</v>
      </c>
      <c r="X303">
        <v>1.0000000000000001E+50</v>
      </c>
      <c r="Y303">
        <v>1.0000000000000001E+50</v>
      </c>
      <c r="Z303">
        <v>1.0000000000000001E+50</v>
      </c>
      <c r="AA303">
        <v>1.0000000000000001E+50</v>
      </c>
      <c r="AB303">
        <v>13.030404798527956</v>
      </c>
      <c r="AC303">
        <v>5.0033393582458996E-4</v>
      </c>
      <c r="AD303">
        <v>8.9077359129957764E-4</v>
      </c>
      <c r="AE303">
        <v>1.3911073402101191E-3</v>
      </c>
      <c r="AF303">
        <v>1.2440361222426003E-2</v>
      </c>
      <c r="AG303">
        <v>3.4285714285714287E-2</v>
      </c>
    </row>
    <row r="304" spans="1:33">
      <c r="A304">
        <v>197808.9148276035</v>
      </c>
      <c r="B304">
        <v>1.2468499868228433E-2</v>
      </c>
      <c r="C304">
        <v>1.0000000000000001E+50</v>
      </c>
      <c r="D304">
        <v>7.3143773085749411</v>
      </c>
      <c r="E304">
        <v>1.0000000000000001E+50</v>
      </c>
      <c r="F304">
        <v>1.0000000000000001E+50</v>
      </c>
      <c r="G304">
        <v>1.0000000000000001E+50</v>
      </c>
      <c r="H304">
        <v>8.5589536604788989</v>
      </c>
      <c r="I304">
        <v>8.044617613621579</v>
      </c>
      <c r="J304">
        <v>3.6558250600220754</v>
      </c>
      <c r="K304">
        <v>1.7104557673068421</v>
      </c>
      <c r="L304">
        <v>1.0000000000000001E+50</v>
      </c>
      <c r="M304">
        <v>0.36423828681547876</v>
      </c>
      <c r="N304">
        <v>1.0000000000000001E+50</v>
      </c>
      <c r="O304">
        <v>1.0000000000000001E+50</v>
      </c>
      <c r="P304">
        <v>1.0000000000000001E+50</v>
      </c>
      <c r="Q304">
        <v>1.0000000000000001E+50</v>
      </c>
      <c r="R304">
        <v>1.0000000000000001E+50</v>
      </c>
      <c r="S304">
        <v>1.0000000000000001E+50</v>
      </c>
      <c r="T304">
        <v>1.0000000000000001E+50</v>
      </c>
      <c r="U304">
        <v>1.0000000000000001E+50</v>
      </c>
      <c r="V304">
        <v>3.0042611882975398E-2</v>
      </c>
      <c r="W304">
        <v>1.0000000000000001E+50</v>
      </c>
      <c r="X304">
        <v>1.0000000000000001E+50</v>
      </c>
      <c r="Y304">
        <v>1.0000000000000001E+50</v>
      </c>
      <c r="Z304">
        <v>1.0000000000000001E+50</v>
      </c>
      <c r="AA304">
        <v>1.0000000000000001E+50</v>
      </c>
      <c r="AB304">
        <v>12.774906670786727</v>
      </c>
      <c r="AC304">
        <v>5.0034742214802004E-4</v>
      </c>
      <c r="AD304">
        <v>8.9079620368682079E-4</v>
      </c>
      <c r="AE304">
        <v>1.3911434313846861E-3</v>
      </c>
      <c r="AF304">
        <v>1.2648565714968276E-2</v>
      </c>
      <c r="AG304">
        <v>3.4285714285714287E-2</v>
      </c>
    </row>
    <row r="305" spans="1:33">
      <c r="A305">
        <v>201765.09312415557</v>
      </c>
      <c r="B305">
        <v>1.2716281450100045E-2</v>
      </c>
      <c r="C305">
        <v>1.0000000000000001E+50</v>
      </c>
      <c r="D305">
        <v>7.1709467816702182</v>
      </c>
      <c r="E305">
        <v>1.0000000000000001E+50</v>
      </c>
      <c r="F305">
        <v>1.0000000000000001E+50</v>
      </c>
      <c r="G305">
        <v>1.0000000000000001E+50</v>
      </c>
      <c r="H305">
        <v>8.3911009461163832</v>
      </c>
      <c r="I305">
        <v>7.8868200858864705</v>
      </c>
      <c r="J305">
        <v>3.5840825256272386</v>
      </c>
      <c r="K305">
        <v>1.6768585278712829</v>
      </c>
      <c r="L305">
        <v>1.0000000000000001E+50</v>
      </c>
      <c r="M305">
        <v>0.35703718455614497</v>
      </c>
      <c r="N305">
        <v>1.0000000000000001E+50</v>
      </c>
      <c r="O305">
        <v>1.0000000000000001E+50</v>
      </c>
      <c r="P305">
        <v>1.0000000000000001E+50</v>
      </c>
      <c r="Q305">
        <v>1.0000000000000001E+50</v>
      </c>
      <c r="R305">
        <v>1.0000000000000001E+50</v>
      </c>
      <c r="S305">
        <v>1.0000000000000001E+50</v>
      </c>
      <c r="T305">
        <v>1.0000000000000001E+50</v>
      </c>
      <c r="U305">
        <v>1.0000000000000001E+50</v>
      </c>
      <c r="V305">
        <v>3.0036100474467045E-2</v>
      </c>
      <c r="W305">
        <v>1.0000000000000001E+50</v>
      </c>
      <c r="X305">
        <v>1.0000000000000001E+50</v>
      </c>
      <c r="Y305">
        <v>1.0000000000000001E+50</v>
      </c>
      <c r="Z305">
        <v>1.0000000000000001E+50</v>
      </c>
      <c r="AA305">
        <v>1.0000000000000001E+50</v>
      </c>
      <c r="AB305">
        <v>12.524418310367381</v>
      </c>
      <c r="AC305">
        <v>5.00361452933093E-4</v>
      </c>
      <c r="AD305">
        <v>8.9081972900526831E-4</v>
      </c>
      <c r="AE305">
        <v>1.3911809796488936E-3</v>
      </c>
      <c r="AF305">
        <v>1.2859412927122546E-2</v>
      </c>
      <c r="AG305">
        <v>3.4285714285714287E-2</v>
      </c>
    </row>
    <row r="306" spans="1:33">
      <c r="A306">
        <v>205800.39498663868</v>
      </c>
      <c r="B306">
        <v>1.2969049618243125E-2</v>
      </c>
      <c r="C306">
        <v>1.0000000000000001E+50</v>
      </c>
      <c r="D306">
        <v>7.0303283907588536</v>
      </c>
      <c r="E306">
        <v>1.0000000000000001E+50</v>
      </c>
      <c r="F306">
        <v>1.0000000000000001E+50</v>
      </c>
      <c r="G306">
        <v>1.0000000000000001E+50</v>
      </c>
      <c r="H306">
        <v>8.2265388595821953</v>
      </c>
      <c r="I306">
        <v>7.7321154288042919</v>
      </c>
      <c r="J306">
        <v>3.5137455138679745</v>
      </c>
      <c r="K306">
        <v>1.643918880237601</v>
      </c>
      <c r="L306">
        <v>1.0000000000000001E+50</v>
      </c>
      <c r="M306">
        <v>0.34997609977356486</v>
      </c>
      <c r="N306">
        <v>1.0000000000000001E+50</v>
      </c>
      <c r="O306">
        <v>1.0000000000000001E+50</v>
      </c>
      <c r="P306">
        <v>1.0000000000000001E+50</v>
      </c>
      <c r="Q306">
        <v>1.0000000000000001E+50</v>
      </c>
      <c r="R306">
        <v>1.0000000000000001E+50</v>
      </c>
      <c r="S306">
        <v>1.0000000000000001E+50</v>
      </c>
      <c r="T306">
        <v>1.0000000000000001E+50</v>
      </c>
      <c r="U306">
        <v>1.0000000000000001E+50</v>
      </c>
      <c r="V306">
        <v>3.0030153612276636E-2</v>
      </c>
      <c r="W306">
        <v>1.0000000000000001E+50</v>
      </c>
      <c r="X306">
        <v>1.0000000000000001E+50</v>
      </c>
      <c r="Y306">
        <v>1.0000000000000001E+50</v>
      </c>
      <c r="Z306">
        <v>1.0000000000000001E+50</v>
      </c>
      <c r="AA306">
        <v>1.0000000000000001E+50</v>
      </c>
      <c r="AB306">
        <v>12.278841486540326</v>
      </c>
      <c r="AC306">
        <v>5.0037605014428995E-4</v>
      </c>
      <c r="AD306">
        <v>8.9084420408717198E-4</v>
      </c>
      <c r="AE306">
        <v>1.3912200437873287E-3</v>
      </c>
      <c r="AF306">
        <v>1.3072876520092364E-2</v>
      </c>
      <c r="AG306">
        <v>3.4285714285714287E-2</v>
      </c>
    </row>
    <row r="307" spans="1:33">
      <c r="A307">
        <v>209916.40288637145</v>
      </c>
      <c r="B307">
        <v>1.3226903508367723E-2</v>
      </c>
      <c r="C307">
        <v>1.0000000000000001E+50</v>
      </c>
      <c r="D307">
        <v>6.8924669913738592</v>
      </c>
      <c r="E307">
        <v>1.0000000000000001E+50</v>
      </c>
      <c r="F307">
        <v>1.0000000000000001E+50</v>
      </c>
      <c r="G307">
        <v>1.0000000000000001E+50</v>
      </c>
      <c r="H307">
        <v>8.0652028667251408</v>
      </c>
      <c r="I307">
        <v>7.580442973883982</v>
      </c>
      <c r="J307">
        <v>3.4447864416071039</v>
      </c>
      <c r="K307">
        <v>1.6116239069105556</v>
      </c>
      <c r="L307">
        <v>1.0000000000000001E+50</v>
      </c>
      <c r="M307">
        <v>0.3430522635936441</v>
      </c>
      <c r="N307">
        <v>1.0000000000000001E+50</v>
      </c>
      <c r="O307">
        <v>1.0000000000000001E+50</v>
      </c>
      <c r="P307">
        <v>1.0000000000000001E+50</v>
      </c>
      <c r="Q307">
        <v>1.0000000000000001E+50</v>
      </c>
      <c r="R307">
        <v>1.0000000000000001E+50</v>
      </c>
      <c r="S307">
        <v>1.0000000000000001E+50</v>
      </c>
      <c r="T307">
        <v>1.0000000000000001E+50</v>
      </c>
      <c r="U307">
        <v>1.0000000000000001E+50</v>
      </c>
      <c r="V307">
        <v>3.0024762299931621E-2</v>
      </c>
      <c r="W307">
        <v>1.0000000000000001E+50</v>
      </c>
      <c r="X307">
        <v>1.0000000000000001E+50</v>
      </c>
      <c r="Y307">
        <v>1.0000000000000001E+50</v>
      </c>
      <c r="Z307">
        <v>1.0000000000000001E+50</v>
      </c>
      <c r="AA307">
        <v>1.0000000000000001E+50</v>
      </c>
      <c r="AB307">
        <v>12.038079894668785</v>
      </c>
      <c r="AC307">
        <v>5.0039123663084295E-4</v>
      </c>
      <c r="AD307">
        <v>8.9086966724867783E-4</v>
      </c>
      <c r="AE307">
        <v>1.3912606849527404E-3</v>
      </c>
      <c r="AF307">
        <v>1.3288927136122656E-2</v>
      </c>
      <c r="AG307">
        <v>3.4285714285714287E-2</v>
      </c>
    </row>
    <row r="308" spans="1:33">
      <c r="A308">
        <v>214114.73094409888</v>
      </c>
      <c r="B308">
        <v>1.3489944249959859E-2</v>
      </c>
      <c r="C308">
        <v>1.0000000000000001E+50</v>
      </c>
      <c r="D308">
        <v>6.7573085202213914</v>
      </c>
      <c r="E308">
        <v>1.0000000000000001E+50</v>
      </c>
      <c r="F308">
        <v>1.0000000000000001E+50</v>
      </c>
      <c r="G308">
        <v>1.0000000000000001E+50</v>
      </c>
      <c r="H308">
        <v>7.9070296985288229</v>
      </c>
      <c r="I308">
        <v>7.4317432417334546</v>
      </c>
      <c r="J308">
        <v>3.3771782660761653</v>
      </c>
      <c r="K308">
        <v>1.5799609432091939</v>
      </c>
      <c r="L308">
        <v>1.0000000000000001E+50</v>
      </c>
      <c r="M308">
        <v>0.33626296097637809</v>
      </c>
      <c r="N308">
        <v>1.0000000000000001E+50</v>
      </c>
      <c r="O308">
        <v>1.0000000000000001E+50</v>
      </c>
      <c r="P308">
        <v>1.0000000000000001E+50</v>
      </c>
      <c r="Q308">
        <v>1.0000000000000001E+50</v>
      </c>
      <c r="R308">
        <v>1.0000000000000001E+50</v>
      </c>
      <c r="S308">
        <v>1.0000000000000001E+50</v>
      </c>
      <c r="T308">
        <v>1.0000000000000001E+50</v>
      </c>
      <c r="U308">
        <v>1.0000000000000001E+50</v>
      </c>
      <c r="V308">
        <v>3.0019918376834806E-2</v>
      </c>
      <c r="W308">
        <v>1.0000000000000001E+50</v>
      </c>
      <c r="X308">
        <v>1.0000000000000001E+50</v>
      </c>
      <c r="Y308">
        <v>1.0000000000000001E+50</v>
      </c>
      <c r="Z308">
        <v>1.0000000000000001E+50</v>
      </c>
      <c r="AA308">
        <v>1.0000000000000001E+50</v>
      </c>
      <c r="AB308">
        <v>11.802039118442208</v>
      </c>
      <c r="AC308">
        <v>5.0040703616226342E-4</v>
      </c>
      <c r="AD308">
        <v>8.9089615834943563E-4</v>
      </c>
      <c r="AE308">
        <v>1.3913029667611599E-3</v>
      </c>
      <c r="AF308">
        <v>1.3507532334032381E-2</v>
      </c>
      <c r="AG308">
        <v>3.4285714285714287E-2</v>
      </c>
    </row>
    <row r="309" spans="1:33">
      <c r="A309">
        <v>218397.02556298085</v>
      </c>
      <c r="B309">
        <v>1.3758275005975602E-2</v>
      </c>
      <c r="C309">
        <v>1.0000000000000001E+50</v>
      </c>
      <c r="D309">
        <v>6.6247999739794698</v>
      </c>
      <c r="E309">
        <v>1.0000000000000001E+50</v>
      </c>
      <c r="F309">
        <v>1.0000000000000001E+50</v>
      </c>
      <c r="G309">
        <v>1.0000000000000001E+50</v>
      </c>
      <c r="H309">
        <v>7.7519573263002695</v>
      </c>
      <c r="I309">
        <v>7.2859579187344101</v>
      </c>
      <c r="J309">
        <v>3.3108944742704258</v>
      </c>
      <c r="K309">
        <v>1.5489175723003656</v>
      </c>
      <c r="L309">
        <v>1.0000000000000001E+50</v>
      </c>
      <c r="M309">
        <v>0.32960552965182754</v>
      </c>
      <c r="N309">
        <v>1.0000000000000001E+50</v>
      </c>
      <c r="O309">
        <v>1.0000000000000001E+50</v>
      </c>
      <c r="P309">
        <v>1.0000000000000001E+50</v>
      </c>
      <c r="Q309">
        <v>1.0000000000000001E+50</v>
      </c>
      <c r="R309">
        <v>1.0000000000000001E+50</v>
      </c>
      <c r="S309">
        <v>1.0000000000000001E+50</v>
      </c>
      <c r="T309">
        <v>1.0000000000000001E+50</v>
      </c>
      <c r="U309">
        <v>1.0000000000000001E+50</v>
      </c>
      <c r="V309">
        <v>3.0015614507241842E-2</v>
      </c>
      <c r="W309">
        <v>1.0000000000000001E+50</v>
      </c>
      <c r="X309">
        <v>1.0000000000000001E+50</v>
      </c>
      <c r="Y309">
        <v>1.0000000000000001E+50</v>
      </c>
      <c r="Z309">
        <v>1.0000000000000001E+50</v>
      </c>
      <c r="AA309">
        <v>1.0000000000000001E+50</v>
      </c>
      <c r="AB309">
        <v>11.570626592850314</v>
      </c>
      <c r="AC309">
        <v>5.0042347346528928E-4</v>
      </c>
      <c r="AD309">
        <v>8.9092371885458931E-4</v>
      </c>
      <c r="AE309">
        <v>1.3913469553908191E-3</v>
      </c>
      <c r="AF309">
        <v>1.3728656531169565E-2</v>
      </c>
      <c r="AG309">
        <v>3.4285714285714287E-2</v>
      </c>
    </row>
    <row r="310" spans="1:33">
      <c r="A310">
        <v>222764.96607424048</v>
      </c>
      <c r="B310">
        <v>1.4032001013330603E-2</v>
      </c>
      <c r="C310">
        <v>1.0000000000000001E+50</v>
      </c>
      <c r="D310">
        <v>6.4948893885123509</v>
      </c>
      <c r="E310">
        <v>1.0000000000000001E+50</v>
      </c>
      <c r="F310">
        <v>1.0000000000000001E+50</v>
      </c>
      <c r="G310">
        <v>1.0000000000000001E+50</v>
      </c>
      <c r="H310">
        <v>7.5999249373449471</v>
      </c>
      <c r="I310">
        <v>7.1430298341742109</v>
      </c>
      <c r="J310">
        <v>3.2459090725516426</v>
      </c>
      <c r="K310">
        <v>1.5184816203294289</v>
      </c>
      <c r="L310">
        <v>1.0000000000000001E+50</v>
      </c>
      <c r="M310">
        <v>0.32307735907683366</v>
      </c>
      <c r="N310">
        <v>1.0000000000000001E+50</v>
      </c>
      <c r="O310">
        <v>1.0000000000000001E+50</v>
      </c>
      <c r="P310">
        <v>1.0000000000000001E+50</v>
      </c>
      <c r="Q310">
        <v>1.0000000000000001E+50</v>
      </c>
      <c r="R310">
        <v>1.0000000000000001E+50</v>
      </c>
      <c r="S310">
        <v>1.0000000000000001E+50</v>
      </c>
      <c r="T310">
        <v>1.0000000000000001E+50</v>
      </c>
      <c r="U310">
        <v>1.0000000000000001E+50</v>
      </c>
      <c r="V310">
        <v>3.0011844170331477E-2</v>
      </c>
      <c r="W310">
        <v>1.0000000000000001E+50</v>
      </c>
      <c r="X310">
        <v>1.0000000000000001E+50</v>
      </c>
      <c r="Y310">
        <v>1.0000000000000001E+50</v>
      </c>
      <c r="Z310">
        <v>1.0000000000000001E+50</v>
      </c>
      <c r="AA310">
        <v>1.0000000000000001E+50</v>
      </c>
      <c r="AB310">
        <v>11.34375156788307</v>
      </c>
      <c r="AC310">
        <v>5.0044057426230513E-4</v>
      </c>
      <c r="AD310">
        <v>8.9095239189924079E-4</v>
      </c>
      <c r="AE310">
        <v>1.3913927196850127E-3</v>
      </c>
      <c r="AF310">
        <v>1.395226095250203E-2</v>
      </c>
      <c r="AG310">
        <v>3.4285714285714287E-2</v>
      </c>
    </row>
    <row r="311" spans="1:33">
      <c r="A311">
        <v>227220.26539572529</v>
      </c>
      <c r="B311">
        <v>1.4311229624201085E-2</v>
      </c>
      <c r="C311">
        <v>1.0000000000000001E+50</v>
      </c>
      <c r="D311">
        <v>6.3675258184924424</v>
      </c>
      <c r="E311">
        <v>1.0000000000000001E+50</v>
      </c>
      <c r="F311">
        <v>1.0000000000000001E+50</v>
      </c>
      <c r="G311">
        <v>1.0000000000000001E+50</v>
      </c>
      <c r="H311">
        <v>7.45087291111866</v>
      </c>
      <c r="I311">
        <v>7.0029029378260317</v>
      </c>
      <c r="J311">
        <v>3.1821965764544986</v>
      </c>
      <c r="K311">
        <v>1.4886411516462486</v>
      </c>
      <c r="L311">
        <v>1.0000000000000001E+50</v>
      </c>
      <c r="M311">
        <v>0.31667588941206465</v>
      </c>
      <c r="N311">
        <v>1.0000000000000001E+50</v>
      </c>
      <c r="O311">
        <v>1.0000000000000001E+50</v>
      </c>
      <c r="P311">
        <v>1.0000000000000001E+50</v>
      </c>
      <c r="Q311">
        <v>1.0000000000000001E+50</v>
      </c>
      <c r="R311">
        <v>1.0000000000000001E+50</v>
      </c>
      <c r="S311">
        <v>1.0000000000000001E+50</v>
      </c>
      <c r="T311">
        <v>1.0000000000000001E+50</v>
      </c>
      <c r="U311">
        <v>1.0000000000000001E+50</v>
      </c>
      <c r="V311">
        <v>3.0008601651361891E-2</v>
      </c>
      <c r="W311">
        <v>1.0000000000000001E+50</v>
      </c>
      <c r="X311">
        <v>1.0000000000000001E+50</v>
      </c>
      <c r="Y311">
        <v>1.0000000000000001E+50</v>
      </c>
      <c r="Z311">
        <v>1.0000000000000001E+50</v>
      </c>
      <c r="AA311">
        <v>1.0000000000000001E+50</v>
      </c>
      <c r="AB311">
        <v>11.121325072942444</v>
      </c>
      <c r="AC311">
        <v>5.0045836531129376E-4</v>
      </c>
      <c r="AD311">
        <v>8.9098222235548701E-4</v>
      </c>
      <c r="AE311">
        <v>1.3914403312590678E-3</v>
      </c>
      <c r="AF311">
        <v>1.417830358756603E-2</v>
      </c>
      <c r="AG311">
        <v>3.4285714285714287E-2</v>
      </c>
    </row>
    <row r="312" spans="1:33">
      <c r="A312">
        <v>231764.6707036398</v>
      </c>
      <c r="B312">
        <v>1.4596070348152541E-2</v>
      </c>
      <c r="C312">
        <v>1.0000000000000001E+50</v>
      </c>
      <c r="D312">
        <v>6.2426593174217455</v>
      </c>
      <c r="E312">
        <v>1.0000000000000001E+50</v>
      </c>
      <c r="F312">
        <v>1.0000000000000001E+50</v>
      </c>
      <c r="G312">
        <v>1.0000000000000001E+50</v>
      </c>
      <c r="H312">
        <v>7.3047427958469431</v>
      </c>
      <c r="I312">
        <v>6.8655222779683669</v>
      </c>
      <c r="J312">
        <v>3.1197320006927201</v>
      </c>
      <c r="K312">
        <v>1.4593844641246112</v>
      </c>
      <c r="L312">
        <v>1.0000000000000001E+50</v>
      </c>
      <c r="M312">
        <v>0.31039861051899742</v>
      </c>
      <c r="N312">
        <v>1.0000000000000001E+50</v>
      </c>
      <c r="O312">
        <v>1.0000000000000001E+50</v>
      </c>
      <c r="P312">
        <v>1.0000000000000001E+50</v>
      </c>
      <c r="Q312">
        <v>1.0000000000000001E+50</v>
      </c>
      <c r="R312">
        <v>1.0000000000000001E+50</v>
      </c>
      <c r="S312">
        <v>1.0000000000000001E+50</v>
      </c>
      <c r="T312">
        <v>1.0000000000000001E+50</v>
      </c>
      <c r="U312">
        <v>1.0000000000000001E+50</v>
      </c>
      <c r="V312">
        <v>3.00058820339071E-2</v>
      </c>
      <c r="W312">
        <v>1.0000000000000001E+50</v>
      </c>
      <c r="X312">
        <v>1.0000000000000001E+50</v>
      </c>
      <c r="Y312">
        <v>1.0000000000000001E+50</v>
      </c>
      <c r="Z312">
        <v>1.0000000000000001E+50</v>
      </c>
      <c r="AA312">
        <v>1.0000000000000001E+50</v>
      </c>
      <c r="AB312">
        <v>10.903259881951991</v>
      </c>
      <c r="AC312">
        <v>5.0047687444737987E-4</v>
      </c>
      <c r="AD312">
        <v>8.9101325690212779E-4</v>
      </c>
      <c r="AE312">
        <v>1.3914898646115725E-3</v>
      </c>
      <c r="AF312">
        <v>1.4406739155999477E-2</v>
      </c>
      <c r="AG312">
        <v>3.4285714285714287E-2</v>
      </c>
    </row>
    <row r="313" spans="1:33">
      <c r="A313">
        <v>236399.9641177126</v>
      </c>
      <c r="B313">
        <v>1.488663489511279E-2</v>
      </c>
      <c r="C313">
        <v>1.0000000000000001E+50</v>
      </c>
      <c r="D313">
        <v>6.1202409180449839</v>
      </c>
      <c r="E313">
        <v>1.0000000000000001E+50</v>
      </c>
      <c r="F313">
        <v>1.0000000000000001E+50</v>
      </c>
      <c r="G313">
        <v>1.0000000000000001E+50</v>
      </c>
      <c r="H313">
        <v>7.1614772856027846</v>
      </c>
      <c r="I313">
        <v>6.7308339798353627</v>
      </c>
      <c r="J313">
        <v>3.0584908493609397</v>
      </c>
      <c r="K313">
        <v>1.4307000845732196</v>
      </c>
      <c r="L313">
        <v>1.0000000000000001E+50</v>
      </c>
      <c r="M313">
        <v>0.30424306097644338</v>
      </c>
      <c r="N313">
        <v>1.0000000000000001E+50</v>
      </c>
      <c r="O313">
        <v>1.0000000000000001E+50</v>
      </c>
      <c r="P313">
        <v>1.0000000000000001E+50</v>
      </c>
      <c r="Q313">
        <v>1.0000000000000001E+50</v>
      </c>
      <c r="R313">
        <v>1.0000000000000001E+50</v>
      </c>
      <c r="S313">
        <v>1.0000000000000001E+50</v>
      </c>
      <c r="T313">
        <v>1.0000000000000001E+50</v>
      </c>
      <c r="U313">
        <v>1.0000000000000001E+50</v>
      </c>
      <c r="V313">
        <v>3.0003681193167979E-2</v>
      </c>
      <c r="W313">
        <v>1.0000000000000001E+50</v>
      </c>
      <c r="X313">
        <v>1.0000000000000001E+50</v>
      </c>
      <c r="Y313">
        <v>1.0000000000000001E+50</v>
      </c>
      <c r="Z313">
        <v>1.0000000000000001E+50</v>
      </c>
      <c r="AA313">
        <v>1.0000000000000001E+50</v>
      </c>
      <c r="AB313">
        <v>10.689470479150541</v>
      </c>
      <c r="AC313">
        <v>5.004961306260278E-4</v>
      </c>
      <c r="AD313">
        <v>8.9104554409715408E-4</v>
      </c>
      <c r="AE313">
        <v>1.3915413972400393E-3</v>
      </c>
      <c r="AF313">
        <v>1.4637519082383815E-2</v>
      </c>
      <c r="AG313">
        <v>3.4285714285714287E-2</v>
      </c>
    </row>
    <row r="314" spans="1:33">
      <c r="A314">
        <v>241127.96340006686</v>
      </c>
      <c r="B314">
        <v>1.5183037219206356E-2</v>
      </c>
      <c r="C314">
        <v>1.0000000000000001E+50</v>
      </c>
      <c r="D314">
        <v>6.0002226131467689</v>
      </c>
      <c r="E314">
        <v>1.0000000000000001E+50</v>
      </c>
      <c r="F314">
        <v>1.0000000000000001E+50</v>
      </c>
      <c r="G314">
        <v>1.0000000000000001E+50</v>
      </c>
      <c r="H314">
        <v>7.0210201978337388</v>
      </c>
      <c r="I314">
        <v>6.5987852244894523</v>
      </c>
      <c r="J314">
        <v>2.9984491063284895</v>
      </c>
      <c r="K314">
        <v>1.4025767642364746</v>
      </c>
      <c r="L314">
        <v>1.0000000000000001E+50</v>
      </c>
      <c r="M314">
        <v>0.29820682711623658</v>
      </c>
      <c r="N314">
        <v>1.0000000000000001E+50</v>
      </c>
      <c r="O314">
        <v>1.0000000000000001E+50</v>
      </c>
      <c r="P314">
        <v>1.0000000000000001E+50</v>
      </c>
      <c r="Q314">
        <v>1.0000000000000001E+50</v>
      </c>
      <c r="R314">
        <v>1.0000000000000001E+50</v>
      </c>
      <c r="S314">
        <v>1.0000000000000001E+50</v>
      </c>
      <c r="T314">
        <v>1.0000000000000001E+50</v>
      </c>
      <c r="U314">
        <v>1.0000000000000001E+50</v>
      </c>
      <c r="V314">
        <v>3.0001995790353373E-2</v>
      </c>
      <c r="W314">
        <v>1.0000000000000001E+50</v>
      </c>
      <c r="X314">
        <v>1.0000000000000001E+50</v>
      </c>
      <c r="Y314">
        <v>1.0000000000000001E+50</v>
      </c>
      <c r="Z314">
        <v>1.0000000000000001E+50</v>
      </c>
      <c r="AA314">
        <v>1.0000000000000001E+50</v>
      </c>
      <c r="AB314">
        <v>10.479873025556602</v>
      </c>
      <c r="AC314">
        <v>5.005161639679577E-4</v>
      </c>
      <c r="AD314">
        <v>8.9107913445312119E-4</v>
      </c>
      <c r="AE314">
        <v>1.3915950097611722E-3</v>
      </c>
      <c r="AF314">
        <v>1.4870591481109722E-2</v>
      </c>
      <c r="AG314">
        <v>3.4285714285714287E-2</v>
      </c>
    </row>
    <row r="315" spans="1:33">
      <c r="A315">
        <v>245950.52266806821</v>
      </c>
      <c r="B315">
        <v>1.5485393563467406E-2</v>
      </c>
      <c r="C315">
        <v>1.0000000000000001E+50</v>
      </c>
      <c r="D315">
        <v>5.8825573367252302</v>
      </c>
      <c r="E315">
        <v>1.0000000000000001E+50</v>
      </c>
      <c r="F315">
        <v>1.0000000000000001E+50</v>
      </c>
      <c r="G315">
        <v>1.0000000000000001E+50</v>
      </c>
      <c r="H315">
        <v>6.883316451329538</v>
      </c>
      <c r="I315">
        <v>6.4693242281080643</v>
      </c>
      <c r="J315">
        <v>2.939583225821333</v>
      </c>
      <c r="K315">
        <v>1.3750034743832689</v>
      </c>
      <c r="L315">
        <v>1.0000000000000001E+50</v>
      </c>
      <c r="M315">
        <v>0.29228754207771018</v>
      </c>
      <c r="N315">
        <v>1.0000000000000001E+50</v>
      </c>
      <c r="O315">
        <v>1.0000000000000001E+50</v>
      </c>
      <c r="P315">
        <v>1.0000000000000001E+50</v>
      </c>
      <c r="Q315">
        <v>1.0000000000000001E+50</v>
      </c>
      <c r="R315">
        <v>1.0000000000000001E+50</v>
      </c>
      <c r="S315">
        <v>1.0000000000000001E+50</v>
      </c>
      <c r="T315">
        <v>1.0000000000000001E+50</v>
      </c>
      <c r="U315">
        <v>1.0000000000000001E+50</v>
      </c>
      <c r="V315">
        <v>3.0000823268127128E-2</v>
      </c>
      <c r="W315">
        <v>1.0000000000000001E+50</v>
      </c>
      <c r="X315">
        <v>1.0000000000000001E+50</v>
      </c>
      <c r="Y315">
        <v>1.0000000000000001E+50</v>
      </c>
      <c r="Z315">
        <v>1.0000000000000001E+50</v>
      </c>
      <c r="AA315">
        <v>1.0000000000000001E+50</v>
      </c>
      <c r="AB315">
        <v>10.274385326090329</v>
      </c>
      <c r="AC315">
        <v>5.005370058058493E-4</v>
      </c>
      <c r="AD315">
        <v>8.9111408051552419E-4</v>
      </c>
      <c r="AE315">
        <v>1.3916507860359201E-3</v>
      </c>
      <c r="AF315">
        <v>1.5105901151965058E-2</v>
      </c>
      <c r="AG315">
        <v>3.4285714285714287E-2</v>
      </c>
    </row>
    <row r="316" spans="1:33">
      <c r="A316">
        <v>250869.53312142959</v>
      </c>
      <c r="B316">
        <v>1.5793822505448866E-2</v>
      </c>
      <c r="C316">
        <v>1.0000000000000001E+50</v>
      </c>
      <c r="D316">
        <v>5.767198945534771</v>
      </c>
      <c r="E316">
        <v>1.0000000000000001E+50</v>
      </c>
      <c r="F316">
        <v>1.0000000000000001E+50</v>
      </c>
      <c r="G316">
        <v>1.0000000000000001E+50</v>
      </c>
      <c r="H316">
        <v>6.7483120446216249</v>
      </c>
      <c r="I316">
        <v>6.3424002216762556</v>
      </c>
      <c r="J316">
        <v>2.8818701231884547</v>
      </c>
      <c r="K316">
        <v>1.3479694019820756</v>
      </c>
      <c r="L316">
        <v>1.0000000000000001E+50</v>
      </c>
      <c r="M316">
        <v>0.28648288488059337</v>
      </c>
      <c r="N316">
        <v>1.0000000000000001E+50</v>
      </c>
      <c r="O316">
        <v>1.0000000000000001E+50</v>
      </c>
      <c r="P316">
        <v>1.0000000000000001E+50</v>
      </c>
      <c r="Q316">
        <v>1.0000000000000001E+50</v>
      </c>
      <c r="R316">
        <v>1.0000000000000001E+50</v>
      </c>
      <c r="S316">
        <v>1.0000000000000001E+50</v>
      </c>
      <c r="T316">
        <v>1.0000000000000001E+50</v>
      </c>
      <c r="U316">
        <v>1.0000000000000001E+50</v>
      </c>
      <c r="V316">
        <v>3.0000161847117984E-2</v>
      </c>
      <c r="W316">
        <v>1.0000000000000001E+50</v>
      </c>
      <c r="X316">
        <v>1.0000000000000001E+50</v>
      </c>
      <c r="Y316">
        <v>1.0000000000000001E+50</v>
      </c>
      <c r="Z316">
        <v>1.0000000000000001E+50</v>
      </c>
      <c r="AA316">
        <v>1.0000000000000001E+50</v>
      </c>
      <c r="AB316">
        <v>10.07292679734017</v>
      </c>
      <c r="AC316">
        <v>5.0055868873290037E-4</v>
      </c>
      <c r="AD316">
        <v>8.9115043694429005E-4</v>
      </c>
      <c r="AE316">
        <v>1.3917088132995034E-3</v>
      </c>
      <c r="AF316">
        <v>1.5343389587118481E-2</v>
      </c>
      <c r="AG316">
        <v>3.4285714285714287E-2</v>
      </c>
    </row>
    <row r="317" spans="1:33">
      <c r="A317">
        <v>255886.92378385819</v>
      </c>
      <c r="B317">
        <v>1.6108445003745753E-2</v>
      </c>
      <c r="C317">
        <v>1.0000000000000001E+50</v>
      </c>
      <c r="D317">
        <v>5.6541022009906721</v>
      </c>
      <c r="E317">
        <v>1.0000000000000001E+50</v>
      </c>
      <c r="F317">
        <v>1.0000000000000001E+50</v>
      </c>
      <c r="G317">
        <v>1.0000000000000001E+50</v>
      </c>
      <c r="H317">
        <v>6.6159540348061068</v>
      </c>
      <c r="I317">
        <v>6.2179634310772975</v>
      </c>
      <c r="J317">
        <v>2.825287165849085</v>
      </c>
      <c r="K317">
        <v>1.3214639454606254</v>
      </c>
      <c r="L317">
        <v>1.0000000000000001E+50</v>
      </c>
      <c r="M317">
        <v>0.28079057951597169</v>
      </c>
      <c r="N317">
        <v>1.0000000000000001E+50</v>
      </c>
      <c r="O317">
        <v>1.0000000000000001E+50</v>
      </c>
      <c r="P317">
        <v>1.0000000000000001E+50</v>
      </c>
      <c r="Q317">
        <v>1.0000000000000001E+50</v>
      </c>
      <c r="R317">
        <v>1.0000000000000001E+50</v>
      </c>
      <c r="S317">
        <v>1.0000000000000001E+50</v>
      </c>
      <c r="T317">
        <v>1.0000000000000001E+50</v>
      </c>
      <c r="U317">
        <v>1.0000000000000001E+50</v>
      </c>
      <c r="V317">
        <v>3.0000010523489728E-2</v>
      </c>
      <c r="W317">
        <v>1.0000000000000001E+50</v>
      </c>
      <c r="X317">
        <v>1.0000000000000001E+50</v>
      </c>
      <c r="Y317">
        <v>1.0000000000000001E+50</v>
      </c>
      <c r="Z317">
        <v>1.0000000000000001E+50</v>
      </c>
      <c r="AA317">
        <v>1.0000000000000001E+50</v>
      </c>
      <c r="AB317">
        <v>9.8754184359615191</v>
      </c>
      <c r="AC317">
        <v>5.0058124665331501E-4</v>
      </c>
      <c r="AD317">
        <v>8.9118826059851001E-4</v>
      </c>
      <c r="AE317">
        <v>1.391769182296609E-3</v>
      </c>
      <c r="AF317">
        <v>1.5582994990138831E-2</v>
      </c>
      <c r="AG317">
        <v>3.4285714285714287E-2</v>
      </c>
    </row>
    <row r="318" spans="1:33">
      <c r="A318">
        <v>261004.66225953537</v>
      </c>
      <c r="B318">
        <v>1.6429384445450938E-2</v>
      </c>
      <c r="C318">
        <v>1.0000000000000001E+50</v>
      </c>
      <c r="D318">
        <v>5.5432227514284698</v>
      </c>
      <c r="E318">
        <v>1.0000000000000001E+50</v>
      </c>
      <c r="F318">
        <v>1.0000000000000001E+50</v>
      </c>
      <c r="G318">
        <v>1.0000000000000001E+50</v>
      </c>
      <c r="H318">
        <v>6.4861905167818437</v>
      </c>
      <c r="I318">
        <v>6.0959650575734337</v>
      </c>
      <c r="J318">
        <v>2.76981216441721</v>
      </c>
      <c r="K318">
        <v>1.2954767105485165</v>
      </c>
      <c r="L318">
        <v>1.0000000000000001E+50</v>
      </c>
      <c r="M318">
        <v>0.2752083940549559</v>
      </c>
      <c r="N318">
        <v>1.0000000000000001E+50</v>
      </c>
      <c r="O318">
        <v>1.0000000000000001E+50</v>
      </c>
      <c r="P318">
        <v>1.0000000000000001E+50</v>
      </c>
      <c r="Q318">
        <v>1.0000000000000001E+50</v>
      </c>
      <c r="R318">
        <v>1.0000000000000001E+50</v>
      </c>
      <c r="S318">
        <v>1.0000000000000001E+50</v>
      </c>
      <c r="T318">
        <v>1.0000000000000001E+50</v>
      </c>
      <c r="U318">
        <v>1.0000000000000001E+50</v>
      </c>
      <c r="V318">
        <v>3.000036906756981E-2</v>
      </c>
      <c r="W318">
        <v>1.0000000000000001E+50</v>
      </c>
      <c r="X318">
        <v>1.0000000000000001E+50</v>
      </c>
      <c r="Y318">
        <v>1.0000000000000001E+50</v>
      </c>
      <c r="Z318">
        <v>1.0000000000000001E+50</v>
      </c>
      <c r="AA318">
        <v>1.0000000000000001E+50</v>
      </c>
      <c r="AB318">
        <v>9.6817827876950062</v>
      </c>
      <c r="AC318">
        <v>5.006047148347955E-4</v>
      </c>
      <c r="AD318">
        <v>8.912276106245394E-4</v>
      </c>
      <c r="AE318">
        <v>1.3918319874219529E-3</v>
      </c>
      <c r="AF318">
        <v>1.5824652307646923E-2</v>
      </c>
      <c r="AG318">
        <v>3.4285714285714287E-2</v>
      </c>
    </row>
    <row r="319" spans="1:33">
      <c r="A319">
        <v>266224.75550472608</v>
      </c>
      <c r="B319">
        <v>1.6756766694562074E-2</v>
      </c>
      <c r="C319">
        <v>1.0000000000000001E+50</v>
      </c>
      <c r="D319">
        <v>5.4345171147111513</v>
      </c>
      <c r="E319">
        <v>1.0000000000000001E+50</v>
      </c>
      <c r="F319">
        <v>1.0000000000000001E+50</v>
      </c>
      <c r="G319">
        <v>1.0000000000000001E+50</v>
      </c>
      <c r="H319">
        <v>6.3589706028954964</v>
      </c>
      <c r="I319">
        <v>5.9763572586691289</v>
      </c>
      <c r="J319">
        <v>2.7154233639998804</v>
      </c>
      <c r="K319">
        <v>1.2699975062011237</v>
      </c>
      <c r="L319">
        <v>1.0000000000000001E+50</v>
      </c>
      <c r="M319">
        <v>0.26973413977471794</v>
      </c>
      <c r="N319">
        <v>1.0000000000000001E+50</v>
      </c>
      <c r="O319">
        <v>1.0000000000000001E+50</v>
      </c>
      <c r="P319">
        <v>1.0000000000000001E+50</v>
      </c>
      <c r="Q319">
        <v>1.0000000000000001E+50</v>
      </c>
      <c r="R319">
        <v>1.0000000000000001E+50</v>
      </c>
      <c r="S319">
        <v>1.0000000000000001E+50</v>
      </c>
      <c r="T319">
        <v>1.0000000000000001E+50</v>
      </c>
      <c r="U319">
        <v>1.0000000000000001E+50</v>
      </c>
      <c r="V319">
        <v>3.0001238023535551E-2</v>
      </c>
      <c r="W319">
        <v>1.0000000000000001E+50</v>
      </c>
      <c r="X319">
        <v>1.0000000000000001E+50</v>
      </c>
      <c r="Y319">
        <v>1.0000000000000001E+50</v>
      </c>
      <c r="Z319">
        <v>1.0000000000000001E+50</v>
      </c>
      <c r="AA319">
        <v>1.0000000000000001E+50</v>
      </c>
      <c r="AB319">
        <v>9.4919439169922999</v>
      </c>
      <c r="AC319">
        <v>5.0062912996311551E-4</v>
      </c>
      <c r="AD319">
        <v>8.9126854854759403E-4</v>
      </c>
      <c r="AE319">
        <v>1.3918973268664243E-3</v>
      </c>
      <c r="AF319">
        <v>1.6068293274143677E-2</v>
      </c>
      <c r="AG319">
        <v>3.4285714285714287E-2</v>
      </c>
    </row>
    <row r="320" spans="1:33">
      <c r="A320">
        <v>271549.25061482063</v>
      </c>
      <c r="B320">
        <v>1.7090720141358772E-2</v>
      </c>
      <c r="C320">
        <v>1.0000000000000001E+50</v>
      </c>
      <c r="D320">
        <v>5.3279426611773273</v>
      </c>
      <c r="E320">
        <v>1.0000000000000001E+50</v>
      </c>
      <c r="F320">
        <v>1.0000000000000001E+50</v>
      </c>
      <c r="G320">
        <v>1.0000000000000001E+50</v>
      </c>
      <c r="H320">
        <v>6.2342444029855928</v>
      </c>
      <c r="I320">
        <v>5.859093129349314</v>
      </c>
      <c r="J320">
        <v>2.6620994356659167</v>
      </c>
      <c r="K320">
        <v>1.2450163406032102</v>
      </c>
      <c r="L320">
        <v>1.0000000000000001E+50</v>
      </c>
      <c r="M320">
        <v>0.2643656703015545</v>
      </c>
      <c r="N320">
        <v>1.0000000000000001E+50</v>
      </c>
      <c r="O320">
        <v>1.0000000000000001E+50</v>
      </c>
      <c r="P320">
        <v>1.0000000000000001E+50</v>
      </c>
      <c r="Q320">
        <v>1.0000000000000001E+50</v>
      </c>
      <c r="R320">
        <v>1.0000000000000001E+50</v>
      </c>
      <c r="S320">
        <v>1.0000000000000001E+50</v>
      </c>
      <c r="T320">
        <v>1.0000000000000001E+50</v>
      </c>
      <c r="U320">
        <v>1.0000000000000001E+50</v>
      </c>
      <c r="V320">
        <v>3.0002618710157671E-2</v>
      </c>
      <c r="W320">
        <v>1.0000000000000001E+50</v>
      </c>
      <c r="X320">
        <v>1.0000000000000001E+50</v>
      </c>
      <c r="Y320">
        <v>1.0000000000000001E+50</v>
      </c>
      <c r="Z320">
        <v>1.0000000000000001E+50</v>
      </c>
      <c r="AA320">
        <v>1.0000000000000001E+50</v>
      </c>
      <c r="AB320">
        <v>9.3058273772374296</v>
      </c>
      <c r="AC320">
        <v>5.0065453019885683E-4</v>
      </c>
      <c r="AD320">
        <v>8.9131113836698171E-4</v>
      </c>
      <c r="AE320">
        <v>1.3919653027690243E-3</v>
      </c>
      <c r="AF320">
        <v>1.6313846470495202E-2</v>
      </c>
      <c r="AG320">
        <v>3.4285714285714287E-2</v>
      </c>
    </row>
    <row r="321" spans="1:33">
      <c r="A321">
        <v>276980.23562711704</v>
      </c>
      <c r="B321">
        <v>1.7431375752769384E-2</v>
      </c>
      <c r="C321">
        <v>1.0000000000000001E+50</v>
      </c>
      <c r="D321">
        <v>5.2234575969237325</v>
      </c>
      <c r="E321">
        <v>1.0000000000000001E+50</v>
      </c>
      <c r="F321">
        <v>1.0000000000000001E+50</v>
      </c>
      <c r="G321">
        <v>1.0000000000000001E+50</v>
      </c>
      <c r="H321">
        <v>6.1119630048177678</v>
      </c>
      <c r="I321">
        <v>5.7441266836852947</v>
      </c>
      <c r="J321">
        <v>2.6098194680816587</v>
      </c>
      <c r="K321">
        <v>1.2205234172506747</v>
      </c>
      <c r="L321">
        <v>1.0000000000000001E+50</v>
      </c>
      <c r="M321">
        <v>0.25910088077064891</v>
      </c>
      <c r="N321">
        <v>1.0000000000000001E+50</v>
      </c>
      <c r="O321">
        <v>1.0000000000000001E+50</v>
      </c>
      <c r="P321">
        <v>1.0000000000000001E+50</v>
      </c>
      <c r="Q321">
        <v>1.0000000000000001E+50</v>
      </c>
      <c r="R321">
        <v>1.0000000000000001E+50</v>
      </c>
      <c r="S321">
        <v>1.0000000000000001E+50</v>
      </c>
      <c r="T321">
        <v>1.0000000000000001E+50</v>
      </c>
      <c r="U321">
        <v>1.0000000000000001E+50</v>
      </c>
      <c r="V321">
        <v>3.0004513222601531E-2</v>
      </c>
      <c r="W321">
        <v>1.0000000000000001E+50</v>
      </c>
      <c r="X321">
        <v>1.0000000000000001E+50</v>
      </c>
      <c r="Y321">
        <v>1.0000000000000001E+50</v>
      </c>
      <c r="Z321">
        <v>1.0000000000000001E+50</v>
      </c>
      <c r="AA321">
        <v>1.0000000000000001E+50</v>
      </c>
      <c r="AB321">
        <v>9.1233601815520675</v>
      </c>
      <c r="AC321">
        <v>5.0068095523639301E-4</v>
      </c>
      <c r="AD321">
        <v>8.9135544665510963E-4</v>
      </c>
      <c r="AE321">
        <v>1.3920360213748254E-3</v>
      </c>
      <c r="AF321">
        <v>1.6561237396481236E-2</v>
      </c>
      <c r="AG321">
        <v>3.4285714285714287E-2</v>
      </c>
    </row>
    <row r="322" spans="1:33">
      <c r="A322">
        <v>282519.84033965936</v>
      </c>
      <c r="B322">
        <v>1.7778867123747214E-2</v>
      </c>
      <c r="C322">
        <v>1.0000000000000001E+50</v>
      </c>
      <c r="D322">
        <v>5.1210209474154453</v>
      </c>
      <c r="E322">
        <v>1.0000000000000001E+50</v>
      </c>
      <c r="F322">
        <v>1.0000000000000001E+50</v>
      </c>
      <c r="G322">
        <v>1.0000000000000001E+50</v>
      </c>
      <c r="H322">
        <v>5.9920784549034858</v>
      </c>
      <c r="I322">
        <v>5.6314128368010516</v>
      </c>
      <c r="J322">
        <v>2.5585629593104806</v>
      </c>
      <c r="K322">
        <v>1.1965091311088976</v>
      </c>
      <c r="L322">
        <v>1.0000000000000001E+50</v>
      </c>
      <c r="M322">
        <v>0.25393770700220736</v>
      </c>
      <c r="N322">
        <v>1.0000000000000001E+50</v>
      </c>
      <c r="O322">
        <v>1.0000000000000001E+50</v>
      </c>
      <c r="P322">
        <v>1.0000000000000001E+50</v>
      </c>
      <c r="Q322">
        <v>1.0000000000000001E+50</v>
      </c>
      <c r="R322">
        <v>1.0000000000000001E+50</v>
      </c>
      <c r="S322">
        <v>1.0000000000000001E+50</v>
      </c>
      <c r="T322">
        <v>1.0000000000000001E+50</v>
      </c>
      <c r="U322">
        <v>1.0000000000000001E+50</v>
      </c>
      <c r="V322">
        <v>3.0006924435287768E-2</v>
      </c>
      <c r="W322">
        <v>1.0000000000000001E+50</v>
      </c>
      <c r="X322">
        <v>1.0000000000000001E+50</v>
      </c>
      <c r="Y322">
        <v>1.0000000000000001E+50</v>
      </c>
      <c r="Z322">
        <v>1.0000000000000001E+50</v>
      </c>
      <c r="AA322">
        <v>1.0000000000000001E+50</v>
      </c>
      <c r="AB322">
        <v>8.9444707741731957</v>
      </c>
      <c r="AC322">
        <v>5.0070844636520629E-4</v>
      </c>
      <c r="AD322">
        <v>8.9140154266041313E-4</v>
      </c>
      <c r="AE322">
        <v>1.3921095931991884E-3</v>
      </c>
      <c r="AF322">
        <v>1.6810388557728297E-2</v>
      </c>
      <c r="AG322">
        <v>3.4285714285714287E-2</v>
      </c>
    </row>
    <row r="323" spans="1:33">
      <c r="A323">
        <v>288170.23714645253</v>
      </c>
      <c r="B323">
        <v>1.8133330529676434E-2</v>
      </c>
      <c r="C323">
        <v>1.0000000000000001E+50</v>
      </c>
      <c r="D323">
        <v>5.020592541417451</v>
      </c>
      <c r="E323">
        <v>1.0000000000000001E+50</v>
      </c>
      <c r="F323">
        <v>1.0000000000000001E+50</v>
      </c>
      <c r="G323">
        <v>1.0000000000000001E+50</v>
      </c>
      <c r="H323">
        <v>5.8745437396947597</v>
      </c>
      <c r="I323">
        <v>5.5209073871929188</v>
      </c>
      <c r="J323">
        <v>2.5083098087728555</v>
      </c>
      <c r="K323">
        <v>1.1729640648461792</v>
      </c>
      <c r="L323">
        <v>1.0000000000000001E+50</v>
      </c>
      <c r="M323">
        <v>0.24887412469365344</v>
      </c>
      <c r="N323">
        <v>1.0000000000000001E+50</v>
      </c>
      <c r="O323">
        <v>1.0000000000000001E+50</v>
      </c>
      <c r="P323">
        <v>1.0000000000000001E+50</v>
      </c>
      <c r="Q323">
        <v>1.0000000000000001E+50</v>
      </c>
      <c r="R323">
        <v>1.0000000000000001E+50</v>
      </c>
      <c r="S323">
        <v>1.0000000000000001E+50</v>
      </c>
      <c r="T323">
        <v>1.0000000000000001E+50</v>
      </c>
      <c r="U323">
        <v>1.0000000000000001E+50</v>
      </c>
      <c r="V323">
        <v>3.0009856005813823E-2</v>
      </c>
      <c r="W323">
        <v>1.0000000000000001E+50</v>
      </c>
      <c r="X323">
        <v>1.0000000000000001E+50</v>
      </c>
      <c r="Y323">
        <v>1.0000000000000001E+50</v>
      </c>
      <c r="Z323">
        <v>1.0000000000000001E+50</v>
      </c>
      <c r="AA323">
        <v>1.0000000000000001E+50</v>
      </c>
      <c r="AB323">
        <v>8.7690890023920396</v>
      </c>
      <c r="AC323">
        <v>5.0073704653362885E-4</v>
      </c>
      <c r="AD323">
        <v>8.9144949841436024E-4</v>
      </c>
      <c r="AE323">
        <v>1.3921861331984749E-3</v>
      </c>
      <c r="AF323">
        <v>1.7061219567252716E-2</v>
      </c>
      <c r="AG323">
        <v>3.4285714285714287E-2</v>
      </c>
    </row>
    <row r="324" spans="1:33">
      <c r="A324">
        <v>293933.64188938157</v>
      </c>
      <c r="B324">
        <v>1.8494904979828222E-2</v>
      </c>
      <c r="C324">
        <v>1.0000000000000001E+50</v>
      </c>
      <c r="D324">
        <v>4.9221329952412152</v>
      </c>
      <c r="E324">
        <v>1.0000000000000001E+50</v>
      </c>
      <c r="F324">
        <v>1.0000000000000001E+50</v>
      </c>
      <c r="G324">
        <v>1.0000000000000001E+50</v>
      </c>
      <c r="H324">
        <v>5.7593127671474758</v>
      </c>
      <c r="I324">
        <v>5.4125669993956826</v>
      </c>
      <c r="J324">
        <v>2.4590403093638202</v>
      </c>
      <c r="K324">
        <v>1.1498789851407978</v>
      </c>
      <c r="L324">
        <v>1.0000000000000001E+50</v>
      </c>
      <c r="M324">
        <v>0.24390814862757121</v>
      </c>
      <c r="N324">
        <v>1.0000000000000001E+50</v>
      </c>
      <c r="O324">
        <v>1.0000000000000001E+50</v>
      </c>
      <c r="P324">
        <v>1.0000000000000001E+50</v>
      </c>
      <c r="Q324">
        <v>1.0000000000000001E+50</v>
      </c>
      <c r="R324">
        <v>1.0000000000000001E+50</v>
      </c>
      <c r="S324">
        <v>1.0000000000000001E+50</v>
      </c>
      <c r="T324">
        <v>1.0000000000000001E+50</v>
      </c>
      <c r="U324">
        <v>1.0000000000000001E+50</v>
      </c>
      <c r="V324">
        <v>3.0013312379939726E-2</v>
      </c>
      <c r="W324">
        <v>1.0000000000000001E+50</v>
      </c>
      <c r="X324">
        <v>1.0000000000000001E+50</v>
      </c>
      <c r="Y324">
        <v>1.0000000000000001E+50</v>
      </c>
      <c r="Z324">
        <v>1.0000000000000001E+50</v>
      </c>
      <c r="AA324">
        <v>1.0000000000000001E+50</v>
      </c>
      <c r="AB324">
        <v>8.597146089043191</v>
      </c>
      <c r="AC324">
        <v>5.007668004151024E-4</v>
      </c>
      <c r="AD324">
        <v>8.9149938884268724E-4</v>
      </c>
      <c r="AE324">
        <v>1.3922657609475094E-3</v>
      </c>
      <c r="AF324">
        <v>1.7313647261730913E-2</v>
      </c>
      <c r="AG324">
        <v>3.4285714285714287E-2</v>
      </c>
    </row>
    <row r="325" spans="1:33">
      <c r="A325">
        <v>299812.31472716923</v>
      </c>
      <c r="B325">
        <v>1.8863732271888162E-2</v>
      </c>
      <c r="C325">
        <v>1.0000000000000001E+50</v>
      </c>
      <c r="D325">
        <v>4.8256036973000995</v>
      </c>
      <c r="E325">
        <v>1.0000000000000001E+50</v>
      </c>
      <c r="F325">
        <v>1.0000000000000001E+50</v>
      </c>
      <c r="G325">
        <v>1.0000000000000001E+50</v>
      </c>
      <c r="H325">
        <v>5.646340348646075</v>
      </c>
      <c r="I325">
        <v>5.3063491869882959</v>
      </c>
      <c r="J325">
        <v>2.4107351397247432</v>
      </c>
      <c r="K325">
        <v>1.1272448390602319</v>
      </c>
      <c r="L325">
        <v>1.0000000000000001E+50</v>
      </c>
      <c r="M325">
        <v>0.23903783189509359</v>
      </c>
      <c r="N325">
        <v>1.0000000000000001E+50</v>
      </c>
      <c r="O325">
        <v>1.0000000000000001E+50</v>
      </c>
      <c r="P325">
        <v>1.0000000000000001E+50</v>
      </c>
      <c r="Q325">
        <v>1.0000000000000001E+50</v>
      </c>
      <c r="R325">
        <v>1.0000000000000001E+50</v>
      </c>
      <c r="S325">
        <v>1.0000000000000001E+50</v>
      </c>
      <c r="T325">
        <v>1.0000000000000001E+50</v>
      </c>
      <c r="U325">
        <v>1.0000000000000001E+50</v>
      </c>
      <c r="V325">
        <v>3.0017298797641319E-2</v>
      </c>
      <c r="W325">
        <v>1.0000000000000001E+50</v>
      </c>
      <c r="X325">
        <v>1.0000000000000001E+50</v>
      </c>
      <c r="Y325">
        <v>1.0000000000000001E+50</v>
      </c>
      <c r="Z325">
        <v>1.0000000000000001E+50</v>
      </c>
      <c r="AA325">
        <v>1.0000000000000001E+50</v>
      </c>
      <c r="AB325">
        <v>8.4285746055331856</v>
      </c>
      <c r="AC325">
        <v>5.0079775447705167E-4</v>
      </c>
      <c r="AD325">
        <v>8.9155129188103104E-4</v>
      </c>
      <c r="AE325">
        <v>1.392348600824051E-3</v>
      </c>
      <c r="AF325">
        <v>1.7567585832495448E-2</v>
      </c>
      <c r="AG325">
        <v>3.4285714285714287E-2</v>
      </c>
    </row>
    <row r="326" spans="1:33">
      <c r="A326">
        <v>305808.56102171261</v>
      </c>
      <c r="B326">
        <v>1.9239957047576382E-2</v>
      </c>
      <c r="C326">
        <v>1.0000000000000001E+50</v>
      </c>
      <c r="D326">
        <v>4.7309667929675641</v>
      </c>
      <c r="E326">
        <v>1.0000000000000001E+50</v>
      </c>
      <c r="F326">
        <v>1.0000000000000001E+50</v>
      </c>
      <c r="G326">
        <v>1.0000000000000001E+50</v>
      </c>
      <c r="H326">
        <v>5.535582181282539</v>
      </c>
      <c r="I326">
        <v>5.2022122959325552</v>
      </c>
      <c r="J326">
        <v>2.3633753566663702</v>
      </c>
      <c r="K326">
        <v>1.1050527505111356</v>
      </c>
      <c r="L326">
        <v>1.0000000000000001E+50</v>
      </c>
      <c r="M326">
        <v>0.23426126513443923</v>
      </c>
      <c r="N326">
        <v>1.0000000000000001E+50</v>
      </c>
      <c r="O326">
        <v>1.0000000000000001E+50</v>
      </c>
      <c r="P326">
        <v>1.0000000000000001E+50</v>
      </c>
      <c r="Q326">
        <v>1.0000000000000001E+50</v>
      </c>
      <c r="R326">
        <v>1.0000000000000001E+50</v>
      </c>
      <c r="S326">
        <v>1.0000000000000001E+50</v>
      </c>
      <c r="T326">
        <v>1.0000000000000001E+50</v>
      </c>
      <c r="U326">
        <v>1.0000000000000001E+50</v>
      </c>
      <c r="V326">
        <v>3.0021821300235289E-2</v>
      </c>
      <c r="W326">
        <v>1.0000000000000001E+50</v>
      </c>
      <c r="X326">
        <v>1.0000000000000001E+50</v>
      </c>
      <c r="Y326">
        <v>1.0000000000000001E+50</v>
      </c>
      <c r="Z326">
        <v>1.0000000000000001E+50</v>
      </c>
      <c r="AA326">
        <v>1.0000000000000001E+50</v>
      </c>
      <c r="AB326">
        <v>8.2633084453978984</v>
      </c>
      <c r="AC326">
        <v>5.0082995705247432E-4</v>
      </c>
      <c r="AD326">
        <v>8.916052885951267E-4</v>
      </c>
      <c r="AE326">
        <v>1.3924347822005451E-3</v>
      </c>
      <c r="AF326">
        <v>1.782294697112552E-2</v>
      </c>
      <c r="AG326">
        <v>3.4285714285714287E-2</v>
      </c>
    </row>
    <row r="327" spans="1:33">
      <c r="A327">
        <v>311924.73224214686</v>
      </c>
      <c r="B327">
        <v>1.9623726849382215E-2</v>
      </c>
      <c r="C327">
        <v>1.0000000000000001E+50</v>
      </c>
      <c r="D327">
        <v>4.6381851697322141</v>
      </c>
      <c r="E327">
        <v>1.0000000000000001E+50</v>
      </c>
      <c r="F327">
        <v>1.0000000000000001E+50</v>
      </c>
      <c r="G327">
        <v>1.0000000000000001E+50</v>
      </c>
      <c r="H327">
        <v>5.4269948304827018</v>
      </c>
      <c r="I327">
        <v>5.1001154882382087</v>
      </c>
      <c r="J327">
        <v>2.3169423877401774</v>
      </c>
      <c r="K327">
        <v>1.0832940167586678</v>
      </c>
      <c r="L327">
        <v>1.0000000000000001E+50</v>
      </c>
      <c r="M327">
        <v>0.22957657578430948</v>
      </c>
      <c r="N327">
        <v>1.0000000000000001E+50</v>
      </c>
      <c r="O327">
        <v>1.0000000000000001E+50</v>
      </c>
      <c r="P327">
        <v>1.0000000000000001E+50</v>
      </c>
      <c r="Q327">
        <v>1.0000000000000001E+50</v>
      </c>
      <c r="R327">
        <v>1.0000000000000001E+50</v>
      </c>
      <c r="S327">
        <v>1.0000000000000001E+50</v>
      </c>
      <c r="T327">
        <v>1.0000000000000001E+50</v>
      </c>
      <c r="U327">
        <v>1.0000000000000001E+50</v>
      </c>
      <c r="V327">
        <v>3.0026886738581022E-2</v>
      </c>
      <c r="W327">
        <v>1.0000000000000001E+50</v>
      </c>
      <c r="X327">
        <v>1.0000000000000001E+50</v>
      </c>
      <c r="Y327">
        <v>1.0000000000000001E+50</v>
      </c>
      <c r="Z327">
        <v>1.0000000000000001E+50</v>
      </c>
      <c r="AA327">
        <v>1.0000000000000001E+50</v>
      </c>
      <c r="AB327">
        <v>8.1012827983784543</v>
      </c>
      <c r="AC327">
        <v>5.0086345841434982E-4</v>
      </c>
      <c r="AD327">
        <v>8.9166146330574585E-4</v>
      </c>
      <c r="AE327">
        <v>1.3925244396434341E-3</v>
      </c>
      <c r="AF327">
        <v>1.8079640029359627E-2</v>
      </c>
      <c r="AG327">
        <v>3.4285714285714287E-2</v>
      </c>
    </row>
    <row r="328" spans="1:33">
      <c r="A328">
        <v>318163.22688698978</v>
      </c>
      <c r="B328">
        <v>2.0015192178435722E-2</v>
      </c>
      <c r="C328">
        <v>1.0000000000000001E+50</v>
      </c>
      <c r="D328">
        <v>4.547222442643883</v>
      </c>
      <c r="E328">
        <v>1.0000000000000001E+50</v>
      </c>
      <c r="F328">
        <v>1.0000000000000001E+50</v>
      </c>
      <c r="G328">
        <v>1.0000000000000001E+50</v>
      </c>
      <c r="H328">
        <v>5.3205357129730881</v>
      </c>
      <c r="I328">
        <v>5.0000187259480748</v>
      </c>
      <c r="J328">
        <v>2.2714180239551065</v>
      </c>
      <c r="K328">
        <v>1.0619601050138185</v>
      </c>
      <c r="L328">
        <v>1.0000000000000001E+50</v>
      </c>
      <c r="M328">
        <v>0.22498192735185968</v>
      </c>
      <c r="N328">
        <v>1.0000000000000001E+50</v>
      </c>
      <c r="O328">
        <v>1.0000000000000001E+50</v>
      </c>
      <c r="P328">
        <v>1.0000000000000001E+50</v>
      </c>
      <c r="Q328">
        <v>1.0000000000000001E+50</v>
      </c>
      <c r="R328">
        <v>1.0000000000000001E+50</v>
      </c>
      <c r="S328">
        <v>1.0000000000000001E+50</v>
      </c>
      <c r="T328">
        <v>1.0000000000000001E+50</v>
      </c>
      <c r="U328">
        <v>1.0000000000000001E+50</v>
      </c>
      <c r="V328">
        <v>3.0032502782364891E-2</v>
      </c>
      <c r="W328">
        <v>1.0000000000000001E+50</v>
      </c>
      <c r="X328">
        <v>1.0000000000000001E+50</v>
      </c>
      <c r="Y328">
        <v>1.0000000000000001E+50</v>
      </c>
      <c r="Z328">
        <v>1.0000000000000001E+50</v>
      </c>
      <c r="AA328">
        <v>1.0000000000000001E+50</v>
      </c>
      <c r="AB328">
        <v>7.9424341250054322</v>
      </c>
      <c r="AC328">
        <v>5.0089831085297579E-4</v>
      </c>
      <c r="AD328">
        <v>8.9171990371855888E-4</v>
      </c>
      <c r="AE328">
        <v>1.3926177131203181E-3</v>
      </c>
      <c r="AF328">
        <v>1.8337572192907027E-2</v>
      </c>
      <c r="AG328">
        <v>3.4285714285714287E-2</v>
      </c>
    </row>
    <row r="329" spans="1:33">
      <c r="A329">
        <v>324526.49142472958</v>
      </c>
      <c r="B329">
        <v>2.0414506553538814E-2</v>
      </c>
      <c r="C329">
        <v>1.0000000000000001E+50</v>
      </c>
      <c r="D329">
        <v>4.4580429400450061</v>
      </c>
      <c r="E329">
        <v>1.0000000000000001E+50</v>
      </c>
      <c r="F329">
        <v>1.0000000000000001E+50</v>
      </c>
      <c r="G329">
        <v>1.0000000000000001E+50</v>
      </c>
      <c r="H329">
        <v>5.2161630800815955</v>
      </c>
      <c r="I329">
        <v>4.9018827554369144</v>
      </c>
      <c r="J329">
        <v>2.2267844126368481</v>
      </c>
      <c r="K329">
        <v>1.0410426490873883</v>
      </c>
      <c r="L329">
        <v>1.0000000000000001E+50</v>
      </c>
      <c r="M329">
        <v>0.22047551869497034</v>
      </c>
      <c r="N329">
        <v>1.0000000000000001E+50</v>
      </c>
      <c r="O329">
        <v>1.0000000000000001E+50</v>
      </c>
      <c r="P329">
        <v>1.0000000000000001E+50</v>
      </c>
      <c r="Q329">
        <v>1.0000000000000001E+50</v>
      </c>
      <c r="R329">
        <v>1.0000000000000001E+50</v>
      </c>
      <c r="S329">
        <v>1.0000000000000001E+50</v>
      </c>
      <c r="T329">
        <v>1.0000000000000001E+50</v>
      </c>
      <c r="U329">
        <v>1.0000000000000001E+50</v>
      </c>
      <c r="V329">
        <v>3.0038677930473167E-2</v>
      </c>
      <c r="W329">
        <v>1.0000000000000001E+50</v>
      </c>
      <c r="X329">
        <v>1.0000000000000001E+50</v>
      </c>
      <c r="Y329">
        <v>1.0000000000000001E+50</v>
      </c>
      <c r="Z329">
        <v>1.0000000000000001E+50</v>
      </c>
      <c r="AA329">
        <v>1.0000000000000001E+50</v>
      </c>
      <c r="AB329">
        <v>7.7867001316814317</v>
      </c>
      <c r="AC329">
        <v>5.0093456875634473E-4</v>
      </c>
      <c r="AD329">
        <v>8.9178070105910964E-4</v>
      </c>
      <c r="AE329">
        <v>1.3927147482152668E-3</v>
      </c>
      <c r="AF329">
        <v>1.8596648668573714E-2</v>
      </c>
      <c r="AG329">
        <v>3.4285714285714287E-2</v>
      </c>
    </row>
    <row r="330" spans="1:33">
      <c r="A330">
        <v>331017.02125322417</v>
      </c>
      <c r="B330">
        <v>2.0821826571379085E-2</v>
      </c>
      <c r="C330">
        <v>1.0000000000000001E+50</v>
      </c>
      <c r="D330">
        <v>4.3706116895817591</v>
      </c>
      <c r="E330">
        <v>1.0000000000000001E+50</v>
      </c>
      <c r="F330">
        <v>1.0000000000000001E+50</v>
      </c>
      <c r="G330">
        <v>1.0000000000000001E+50</v>
      </c>
      <c r="H330">
        <v>5.1138360013654731</v>
      </c>
      <c r="I330">
        <v>4.8056690920178671</v>
      </c>
      <c r="J330">
        <v>2.1830240504268521</v>
      </c>
      <c r="K330">
        <v>1.0205334461093121</v>
      </c>
      <c r="L330">
        <v>1.0000000000000001E+50</v>
      </c>
      <c r="M330">
        <v>0.2160555833185456</v>
      </c>
      <c r="N330">
        <v>1.0000000000000001E+50</v>
      </c>
      <c r="O330">
        <v>1.0000000000000001E+50</v>
      </c>
      <c r="P330">
        <v>1.0000000000000001E+50</v>
      </c>
      <c r="Q330">
        <v>1.0000000000000001E+50</v>
      </c>
      <c r="R330">
        <v>1.0000000000000001E+50</v>
      </c>
      <c r="S330">
        <v>1.0000000000000001E+50</v>
      </c>
      <c r="T330">
        <v>1.0000000000000001E+50</v>
      </c>
      <c r="U330">
        <v>1.0000000000000001E+50</v>
      </c>
      <c r="V330">
        <v>3.0045421522460709E-2</v>
      </c>
      <c r="W330">
        <v>1.0000000000000001E+50</v>
      </c>
      <c r="X330">
        <v>1.0000000000000001E+50</v>
      </c>
      <c r="Y330">
        <v>1.0000000000000001E+50</v>
      </c>
      <c r="Z330">
        <v>1.0000000000000001E+50</v>
      </c>
      <c r="AA330">
        <v>1.0000000000000001E+50</v>
      </c>
      <c r="AB330">
        <v>7.6340197462522088</v>
      </c>
      <c r="AC330">
        <v>5.0097228869367544E-4</v>
      </c>
      <c r="AD330">
        <v>8.9184395021309703E-4</v>
      </c>
      <c r="AE330">
        <v>1.3928156963525927E-3</v>
      </c>
      <c r="AF330">
        <v>1.8856772883948186E-2</v>
      </c>
      <c r="AG330">
        <v>3.4285714285714287E-2</v>
      </c>
    </row>
    <row r="331" spans="1:33">
      <c r="A331">
        <v>337637.36167828867</v>
      </c>
      <c r="B331">
        <v>2.1237311967950159E-2</v>
      </c>
      <c r="C331">
        <v>1.0000000000000001E+50</v>
      </c>
      <c r="D331">
        <v>4.2848944044893917</v>
      </c>
      <c r="E331">
        <v>1.0000000000000001E+50</v>
      </c>
      <c r="F331">
        <v>1.0000000000000001E+50</v>
      </c>
      <c r="G331">
        <v>1.0000000000000001E+50</v>
      </c>
      <c r="H331">
        <v>5.0135143485601672</v>
      </c>
      <c r="I331">
        <v>4.711340004850447</v>
      </c>
      <c r="J331">
        <v>2.1401197764183317</v>
      </c>
      <c r="K331">
        <v>1.0004244533120406</v>
      </c>
      <c r="L331">
        <v>1.0000000000000001E+50</v>
      </c>
      <c r="M331">
        <v>0.21172038868457585</v>
      </c>
      <c r="N331">
        <v>1.0000000000000001E+50</v>
      </c>
      <c r="O331">
        <v>1.0000000000000001E+50</v>
      </c>
      <c r="P331">
        <v>1.0000000000000001E+50</v>
      </c>
      <c r="Q331">
        <v>1.0000000000000001E+50</v>
      </c>
      <c r="R331">
        <v>1.0000000000000001E+50</v>
      </c>
      <c r="S331">
        <v>1.0000000000000001E+50</v>
      </c>
      <c r="T331">
        <v>1.0000000000000001E+50</v>
      </c>
      <c r="U331">
        <v>1.0000000000000001E+50</v>
      </c>
      <c r="V331">
        <v>3.0052743751122709E-2</v>
      </c>
      <c r="W331">
        <v>1.0000000000000001E+50</v>
      </c>
      <c r="X331">
        <v>1.0000000000000001E+50</v>
      </c>
      <c r="Y331">
        <v>1.0000000000000001E+50</v>
      </c>
      <c r="Z331">
        <v>1.0000000000000001E+50</v>
      </c>
      <c r="AA331">
        <v>1.0000000000000001E+50</v>
      </c>
      <c r="AB331">
        <v>7.4843330940568089</v>
      </c>
      <c r="AC331">
        <v>5.0101152950222016E-4</v>
      </c>
      <c r="AD331">
        <v>8.9190974987216857E-4</v>
      </c>
      <c r="AE331">
        <v>1.3929207150294087E-3</v>
      </c>
      <c r="AF331">
        <v>1.9117846698714022E-2</v>
      </c>
      <c r="AG331">
        <v>3.4285714285714287E-2</v>
      </c>
    </row>
    <row r="332" spans="1:33">
      <c r="A332">
        <v>344390.10891185445</v>
      </c>
      <c r="B332">
        <v>2.1661125681202497E-2</v>
      </c>
      <c r="C332">
        <v>1.0000000000000001E+50</v>
      </c>
      <c r="D332">
        <v>4.2008574701464489</v>
      </c>
      <c r="E332">
        <v>1.0000000000000001E+50</v>
      </c>
      <c r="F332">
        <v>1.0000000000000001E+50</v>
      </c>
      <c r="G332">
        <v>1.0000000000000001E+50</v>
      </c>
      <c r="H332">
        <v>4.9151587798427592</v>
      </c>
      <c r="I332">
        <v>4.6188585021441684</v>
      </c>
      <c r="J332">
        <v>2.0980547654265673</v>
      </c>
      <c r="K332">
        <v>0.98070778487672239</v>
      </c>
      <c r="L332">
        <v>1.0000000000000001E+50</v>
      </c>
      <c r="M332">
        <v>0.20746823553570523</v>
      </c>
      <c r="N332">
        <v>1.0000000000000001E+50</v>
      </c>
      <c r="O332">
        <v>1.0000000000000001E+50</v>
      </c>
      <c r="P332">
        <v>1.0000000000000001E+50</v>
      </c>
      <c r="Q332">
        <v>1.0000000000000001E+50</v>
      </c>
      <c r="R332">
        <v>1.0000000000000001E+50</v>
      </c>
      <c r="S332">
        <v>1.0000000000000001E+50</v>
      </c>
      <c r="T332">
        <v>1.0000000000000001E+50</v>
      </c>
      <c r="U332">
        <v>1.0000000000000001E+50</v>
      </c>
      <c r="V332">
        <v>3.0060655676177699E-2</v>
      </c>
      <c r="W332">
        <v>1.0000000000000001E+50</v>
      </c>
      <c r="X332">
        <v>1.0000000000000001E+50</v>
      </c>
      <c r="Y332">
        <v>1.0000000000000001E+50</v>
      </c>
      <c r="Z332">
        <v>1.0000000000000001E+50</v>
      </c>
      <c r="AA332">
        <v>1.0000000000000001E+50</v>
      </c>
      <c r="AB332">
        <v>7.3375814744473153</v>
      </c>
      <c r="AC332">
        <v>5.0105235237747159E-4</v>
      </c>
      <c r="AD332">
        <v>8.9197820268543276E-4</v>
      </c>
      <c r="AE332">
        <v>1.3930299680573052E-3</v>
      </c>
      <c r="AF332">
        <v>1.9379770626469735E-2</v>
      </c>
      <c r="AG332">
        <v>3.4285714285714287E-2</v>
      </c>
    </row>
    <row r="333" spans="1:33">
      <c r="A333">
        <v>351277.91109009157</v>
      </c>
      <c r="B333">
        <v>2.2093433914949369E-2</v>
      </c>
      <c r="C333">
        <v>1.0000000000000001E+50</v>
      </c>
      <c r="D333">
        <v>4.1184679308925611</v>
      </c>
      <c r="E333">
        <v>1.0000000000000001E+50</v>
      </c>
      <c r="F333">
        <v>1.0000000000000001E+50</v>
      </c>
      <c r="G333">
        <v>1.0000000000000001E+50</v>
      </c>
      <c r="H333">
        <v>4.8187307244038031</v>
      </c>
      <c r="I333">
        <v>4.5281883166519856</v>
      </c>
      <c r="J333">
        <v>2.0568125213908663</v>
      </c>
      <c r="K333">
        <v>0.96137570884094214</v>
      </c>
      <c r="L333">
        <v>1.0000000000000001E+50</v>
      </c>
      <c r="M333">
        <v>0.20329745723205403</v>
      </c>
      <c r="N333">
        <v>1.0000000000000001E+50</v>
      </c>
      <c r="O333">
        <v>1.0000000000000001E+50</v>
      </c>
      <c r="P333">
        <v>1.0000000000000001E+50</v>
      </c>
      <c r="Q333">
        <v>1.0000000000000001E+50</v>
      </c>
      <c r="R333">
        <v>1.0000000000000001E+50</v>
      </c>
      <c r="S333">
        <v>1.0000000000000001E+50</v>
      </c>
      <c r="T333">
        <v>1.0000000000000001E+50</v>
      </c>
      <c r="U333">
        <v>1.0000000000000001E+50</v>
      </c>
      <c r="V333">
        <v>3.0069169239070291E-2</v>
      </c>
      <c r="W333">
        <v>1.0000000000000001E+50</v>
      </c>
      <c r="X333">
        <v>1.0000000000000001E+50</v>
      </c>
      <c r="Y333">
        <v>1.0000000000000001E+50</v>
      </c>
      <c r="Z333">
        <v>1.0000000000000001E+50</v>
      </c>
      <c r="AA333">
        <v>1.0000000000000001E+50</v>
      </c>
      <c r="AB333">
        <v>7.1937073377689762</v>
      </c>
      <c r="AC333">
        <v>5.0109482096689743E-4</v>
      </c>
      <c r="AD333">
        <v>8.9204941541691019E-4</v>
      </c>
      <c r="AE333">
        <v>1.3931436258134914E-3</v>
      </c>
      <c r="AF333">
        <v>1.9642444065744002E-2</v>
      </c>
      <c r="AG333">
        <v>3.4285714285714287E-2</v>
      </c>
    </row>
    <row r="334" spans="1:33">
      <c r="A334">
        <v>358303.46931189339</v>
      </c>
      <c r="B334">
        <v>2.253440620405308E-2</v>
      </c>
      <c r="C334">
        <v>1.0000000000000001E+50</v>
      </c>
      <c r="D334">
        <v>4.0376934771046553</v>
      </c>
      <c r="E334">
        <v>1.0000000000000001E+50</v>
      </c>
      <c r="F334">
        <v>1.0000000000000001E+50</v>
      </c>
      <c r="G334">
        <v>1.0000000000000001E+50</v>
      </c>
      <c r="H334">
        <v>4.7241923673215229</v>
      </c>
      <c r="I334">
        <v>4.4392938914478739</v>
      </c>
      <c r="J334">
        <v>2.0163768709056011</v>
      </c>
      <c r="K334">
        <v>0.94242064406681147</v>
      </c>
      <c r="L334">
        <v>1.0000000000000001E+50</v>
      </c>
      <c r="M334">
        <v>0.19920641910104847</v>
      </c>
      <c r="N334">
        <v>1.0000000000000001E+50</v>
      </c>
      <c r="O334">
        <v>1.0000000000000001E+50</v>
      </c>
      <c r="P334">
        <v>1.0000000000000001E+50</v>
      </c>
      <c r="Q334">
        <v>1.0000000000000001E+50</v>
      </c>
      <c r="R334">
        <v>1.0000000000000001E+50</v>
      </c>
      <c r="S334">
        <v>1.0000000000000001E+50</v>
      </c>
      <c r="T334">
        <v>1.0000000000000001E+50</v>
      </c>
      <c r="U334">
        <v>1.0000000000000001E+50</v>
      </c>
      <c r="V334">
        <v>3.0078297278902769E-2</v>
      </c>
      <c r="W334">
        <v>1.0000000000000001E+50</v>
      </c>
      <c r="X334">
        <v>1.0000000000000001E+50</v>
      </c>
      <c r="Y334">
        <v>1.0000000000000001E+50</v>
      </c>
      <c r="Z334">
        <v>1.0000000000000001E+50</v>
      </c>
      <c r="AA334">
        <v>1.0000000000000001E+50</v>
      </c>
      <c r="AB334">
        <v>7.0526542627917239</v>
      </c>
      <c r="AC334">
        <v>5.0113900146733824E-4</v>
      </c>
      <c r="AD334">
        <v>8.921234991091469E-4</v>
      </c>
      <c r="AE334">
        <v>1.393261865501759E-3</v>
      </c>
      <c r="AF334">
        <v>1.9905765538695389E-2</v>
      </c>
      <c r="AG334">
        <v>3.4285714285714287E-2</v>
      </c>
    </row>
    <row r="335" spans="1:33">
      <c r="A335">
        <v>365469.53869813128</v>
      </c>
      <c r="B335">
        <v>2.2984215480916999E-2</v>
      </c>
      <c r="C335">
        <v>1.0000000000000001E+50</v>
      </c>
      <c r="D335">
        <v>3.9585024325265232</v>
      </c>
      <c r="E335">
        <v>1.0000000000000001E+50</v>
      </c>
      <c r="F335">
        <v>1.0000000000000001E+50</v>
      </c>
      <c r="G335">
        <v>1.0000000000000001E+50</v>
      </c>
      <c r="H335">
        <v>4.6315066347324416</v>
      </c>
      <c r="I335">
        <v>4.3521403659829749</v>
      </c>
      <c r="J335">
        <v>1.9767319568777781</v>
      </c>
      <c r="K335">
        <v>0.92383515726822374</v>
      </c>
      <c r="L335">
        <v>1.0000000000000001E+50</v>
      </c>
      <c r="M335">
        <v>0.19519351780002028</v>
      </c>
      <c r="N335">
        <v>1.0000000000000001E+50</v>
      </c>
      <c r="O335">
        <v>1.0000000000000001E+50</v>
      </c>
      <c r="P335">
        <v>1.0000000000000001E+50</v>
      </c>
      <c r="Q335">
        <v>1.0000000000000001E+50</v>
      </c>
      <c r="R335">
        <v>1.0000000000000001E+50</v>
      </c>
      <c r="S335">
        <v>1.0000000000000001E+50</v>
      </c>
      <c r="T335">
        <v>1.0000000000000001E+50</v>
      </c>
      <c r="U335">
        <v>1.0000000000000001E+50</v>
      </c>
      <c r="V335">
        <v>3.0088053549504876E-2</v>
      </c>
      <c r="W335">
        <v>1.0000000000000001E+50</v>
      </c>
      <c r="X335">
        <v>1.0000000000000001E+50</v>
      </c>
      <c r="Y335">
        <v>1.0000000000000001E+50</v>
      </c>
      <c r="Z335">
        <v>1.0000000000000001E+50</v>
      </c>
      <c r="AA335">
        <v>1.0000000000000001E+50</v>
      </c>
      <c r="AB335">
        <v>6.9143669345841943</v>
      </c>
      <c r="AC335">
        <v>5.0118496272620226E-4</v>
      </c>
      <c r="AD335">
        <v>8.9220056925322323E-4</v>
      </c>
      <c r="AE335">
        <v>1.393384871423641E-3</v>
      </c>
      <c r="AF335">
        <v>2.0169632935783131E-2</v>
      </c>
      <c r="AG335">
        <v>3.4285714285714287E-2</v>
      </c>
    </row>
    <row r="336" spans="1:33">
      <c r="A336">
        <v>372778.92947209394</v>
      </c>
      <c r="B336">
        <v>2.3443038143309471E-2</v>
      </c>
      <c r="C336">
        <v>1.0000000000000001E+50</v>
      </c>
      <c r="D336">
        <v>3.8808637418467531</v>
      </c>
      <c r="E336">
        <v>1.0000000000000001E+50</v>
      </c>
      <c r="F336">
        <v>1.0000000000000001E+50</v>
      </c>
      <c r="G336">
        <v>1.0000000000000001E+50</v>
      </c>
      <c r="H336">
        <v>4.5406371792926139</v>
      </c>
      <c r="I336">
        <v>4.2666935624148232</v>
      </c>
      <c r="J336">
        <v>1.9378622323086596</v>
      </c>
      <c r="K336">
        <v>0.90561196009609879</v>
      </c>
      <c r="L336">
        <v>1.0000000000000001E+50</v>
      </c>
      <c r="M336">
        <v>0.19125718069134143</v>
      </c>
      <c r="N336">
        <v>1.0000000000000001E+50</v>
      </c>
      <c r="O336">
        <v>1.0000000000000001E+50</v>
      </c>
      <c r="P336">
        <v>1.0000000000000001E+50</v>
      </c>
      <c r="Q336">
        <v>1.0000000000000001E+50</v>
      </c>
      <c r="R336">
        <v>1.0000000000000001E+50</v>
      </c>
      <c r="S336">
        <v>1.0000000000000001E+50</v>
      </c>
      <c r="T336">
        <v>1.0000000000000001E+50</v>
      </c>
      <c r="U336">
        <v>1.0000000000000001E+50</v>
      </c>
      <c r="V336">
        <v>3.0098452737651701E-2</v>
      </c>
      <c r="W336">
        <v>1.0000000000000001E+50</v>
      </c>
      <c r="X336">
        <v>1.0000000000000001E+50</v>
      </c>
      <c r="Y336">
        <v>1.0000000000000001E+50</v>
      </c>
      <c r="Z336">
        <v>1.0000000000000001E+50</v>
      </c>
      <c r="AA336">
        <v>1.0000000000000001E+50</v>
      </c>
      <c r="AB336">
        <v>6.7787911228215982</v>
      </c>
      <c r="AC336">
        <v>5.0123277634660376E-4</v>
      </c>
      <c r="AD336">
        <v>8.9228074596539933E-4</v>
      </c>
      <c r="AE336">
        <v>1.393512835260144E-3</v>
      </c>
      <c r="AF336">
        <v>2.0433943764488042E-2</v>
      </c>
      <c r="AG336">
        <v>3.4285714285714287E-2</v>
      </c>
    </row>
    <row r="337" spans="1:33">
      <c r="A337">
        <v>380234.50806153583</v>
      </c>
      <c r="B337">
        <v>2.3911054123546393E-2</v>
      </c>
      <c r="C337">
        <v>1.0000000000000001E+50</v>
      </c>
      <c r="D337">
        <v>3.8047469585201799</v>
      </c>
      <c r="E337">
        <v>1.0000000000000001E+50</v>
      </c>
      <c r="F337">
        <v>1.0000000000000001E+50</v>
      </c>
      <c r="G337">
        <v>1.0000000000000001E+50</v>
      </c>
      <c r="H337">
        <v>4.4515483659237791</v>
      </c>
      <c r="I337">
        <v>4.182919972204318</v>
      </c>
      <c r="J337">
        <v>1.899752454196999</v>
      </c>
      <c r="K337">
        <v>0.88774390628048983</v>
      </c>
      <c r="L337">
        <v>1.0000000000000001E+50</v>
      </c>
      <c r="M337">
        <v>0.18739586522986801</v>
      </c>
      <c r="N337">
        <v>1.0000000000000001E+50</v>
      </c>
      <c r="O337">
        <v>1.0000000000000001E+50</v>
      </c>
      <c r="P337">
        <v>1.0000000000000001E+50</v>
      </c>
      <c r="Q337">
        <v>1.0000000000000001E+50</v>
      </c>
      <c r="R337">
        <v>1.0000000000000001E+50</v>
      </c>
      <c r="S337">
        <v>1.0000000000000001E+50</v>
      </c>
      <c r="T337">
        <v>1.0000000000000001E+50</v>
      </c>
      <c r="U337">
        <v>1.0000000000000001E+50</v>
      </c>
      <c r="V337">
        <v>3.0109510482439563E-2</v>
      </c>
      <c r="W337">
        <v>1.0000000000000001E+50</v>
      </c>
      <c r="X337">
        <v>1.0000000000000001E+50</v>
      </c>
      <c r="Y337">
        <v>1.0000000000000001E+50</v>
      </c>
      <c r="Z337">
        <v>1.0000000000000001E+50</v>
      </c>
      <c r="AA337">
        <v>1.0000000000000001E+50</v>
      </c>
      <c r="AB337">
        <v>6.6458736605189319</v>
      </c>
      <c r="AC337">
        <v>5.012825167965896E-4</v>
      </c>
      <c r="AD337">
        <v>8.9236415417064628E-4</v>
      </c>
      <c r="AE337">
        <v>1.393645956364457E-3</v>
      </c>
      <c r="AF337">
        <v>2.0698595399953508E-2</v>
      </c>
      <c r="AG337">
        <v>3.4285714285714287E-2</v>
      </c>
    </row>
    <row r="338" spans="1:33">
      <c r="A338">
        <v>387839.19822276657</v>
      </c>
      <c r="B338">
        <v>2.4388446959059354E-2</v>
      </c>
      <c r="C338">
        <v>1.0000000000000001E+50</v>
      </c>
      <c r="D338">
        <v>3.7301222328280623</v>
      </c>
      <c r="E338">
        <v>1.0000000000000001E+50</v>
      </c>
      <c r="F338">
        <v>1.0000000000000001E+50</v>
      </c>
      <c r="G338">
        <v>1.0000000000000001E+50</v>
      </c>
      <c r="H338">
        <v>4.3642052578388233</v>
      </c>
      <c r="I338">
        <v>4.1007867429751474</v>
      </c>
      <c r="J338">
        <v>1.8623876775614863</v>
      </c>
      <c r="K338">
        <v>0.87022398882841812</v>
      </c>
      <c r="L338">
        <v>1.0000000000000001E+50</v>
      </c>
      <c r="M338">
        <v>0.1836080583624731</v>
      </c>
      <c r="N338">
        <v>1.0000000000000001E+50</v>
      </c>
      <c r="O338">
        <v>1.0000000000000001E+50</v>
      </c>
      <c r="P338">
        <v>1.0000000000000001E+50</v>
      </c>
      <c r="Q338">
        <v>1.0000000000000001E+50</v>
      </c>
      <c r="R338">
        <v>1.0000000000000001E+50</v>
      </c>
      <c r="S338">
        <v>1.0000000000000001E+50</v>
      </c>
      <c r="T338">
        <v>1.0000000000000001E+50</v>
      </c>
      <c r="U338">
        <v>1.0000000000000001E+50</v>
      </c>
      <c r="V338">
        <v>3.0121243395830409E-2</v>
      </c>
      <c r="W338">
        <v>1.0000000000000001E+50</v>
      </c>
      <c r="X338">
        <v>1.0000000000000001E+50</v>
      </c>
      <c r="Y338">
        <v>1.0000000000000001E+50</v>
      </c>
      <c r="Z338">
        <v>1.0000000000000001E+50</v>
      </c>
      <c r="AA338">
        <v>1.0000000000000001E+50</v>
      </c>
      <c r="AB338">
        <v>6.5155624231811755</v>
      </c>
      <c r="AC338">
        <v>5.013342615226077E-4</v>
      </c>
      <c r="AD338">
        <v>8.9245092379332128E-4</v>
      </c>
      <c r="AE338">
        <v>1.3937844420660432E-3</v>
      </c>
      <c r="AF338">
        <v>2.0963485335204521E-2</v>
      </c>
      <c r="AG338">
        <v>3.4285714285714287E-2</v>
      </c>
    </row>
    <row r="339" spans="1:33">
      <c r="A339">
        <v>395595.98218722193</v>
      </c>
      <c r="B339">
        <v>2.4875403864377265E-2</v>
      </c>
      <c r="C339">
        <v>1.0000000000000001E+50</v>
      </c>
      <c r="D339">
        <v>3.6569603001723134</v>
      </c>
      <c r="E339">
        <v>1.0000000000000001E+50</v>
      </c>
      <c r="F339">
        <v>1.0000000000000001E+50</v>
      </c>
      <c r="G339">
        <v>1.0000000000000001E+50</v>
      </c>
      <c r="H339">
        <v>4.2785736028410932</v>
      </c>
      <c r="I339">
        <v>4.020261665630553</v>
      </c>
      <c r="J339">
        <v>1.8257532495800834</v>
      </c>
      <c r="K339">
        <v>0.85304533727635068</v>
      </c>
      <c r="L339">
        <v>1.0000000000000001E+50</v>
      </c>
      <c r="M339">
        <v>0.17989227593945295</v>
      </c>
      <c r="N339">
        <v>1.0000000000000001E+50</v>
      </c>
      <c r="O339">
        <v>1.0000000000000001E+50</v>
      </c>
      <c r="P339">
        <v>1.0000000000000001E+50</v>
      </c>
      <c r="Q339">
        <v>1.0000000000000001E+50</v>
      </c>
      <c r="R339">
        <v>1.0000000000000001E+50</v>
      </c>
      <c r="S339">
        <v>1.0000000000000001E+50</v>
      </c>
      <c r="T339">
        <v>1.0000000000000001E+50</v>
      </c>
      <c r="U339">
        <v>1.0000000000000001E+50</v>
      </c>
      <c r="V339">
        <v>3.0133669084374981E-2</v>
      </c>
      <c r="W339">
        <v>1.0000000000000001E+50</v>
      </c>
      <c r="X339">
        <v>1.0000000000000001E+50</v>
      </c>
      <c r="Y339">
        <v>1.0000000000000001E+50</v>
      </c>
      <c r="Z339">
        <v>1.0000000000000001E+50</v>
      </c>
      <c r="AA339">
        <v>1.0000000000000001E+50</v>
      </c>
      <c r="AB339">
        <v>6.3878063083623129</v>
      </c>
      <c r="AC339">
        <v>5.0138809106737442E-4</v>
      </c>
      <c r="AD339">
        <v>8.9254118995525298E-4</v>
      </c>
      <c r="AE339">
        <v>1.393928507986538E-3</v>
      </c>
      <c r="AF339">
        <v>2.122851142838976E-2</v>
      </c>
      <c r="AG339">
        <v>3.4285714285714287E-2</v>
      </c>
    </row>
    <row r="340" spans="1:33">
      <c r="A340">
        <v>403507.90183096635</v>
      </c>
      <c r="B340">
        <v>2.5372115804549615E-2</v>
      </c>
      <c r="C340">
        <v>1.0000000000000001E+50</v>
      </c>
      <c r="D340">
        <v>3.5852324695991915</v>
      </c>
      <c r="E340">
        <v>1.0000000000000001E+50</v>
      </c>
      <c r="F340">
        <v>1.0000000000000001E+50</v>
      </c>
      <c r="G340">
        <v>1.0000000000000001E+50</v>
      </c>
      <c r="H340">
        <v>4.1946198198921634</v>
      </c>
      <c r="I340">
        <v>3.9413131617223631</v>
      </c>
      <c r="J340">
        <v>1.789834803843932</v>
      </c>
      <c r="K340">
        <v>0.83620121499623601</v>
      </c>
      <c r="L340">
        <v>1.0000000000000001E+50</v>
      </c>
      <c r="M340">
        <v>0.1762470621376</v>
      </c>
      <c r="N340">
        <v>1.0000000000000001E+50</v>
      </c>
      <c r="O340">
        <v>1.0000000000000001E+50</v>
      </c>
      <c r="P340">
        <v>1.0000000000000001E+50</v>
      </c>
      <c r="Q340">
        <v>1.0000000000000001E+50</v>
      </c>
      <c r="R340">
        <v>1.0000000000000001E+50</v>
      </c>
      <c r="S340">
        <v>1.0000000000000001E+50</v>
      </c>
      <c r="T340">
        <v>1.0000000000000001E+50</v>
      </c>
      <c r="U340">
        <v>1.0000000000000001E+50</v>
      </c>
      <c r="V340">
        <v>3.0146806172125375E-2</v>
      </c>
      <c r="W340">
        <v>1.0000000000000001E+50</v>
      </c>
      <c r="X340">
        <v>1.0000000000000001E+50</v>
      </c>
      <c r="Y340">
        <v>1.0000000000000001E+50</v>
      </c>
      <c r="Z340">
        <v>1.0000000000000001E+50</v>
      </c>
      <c r="AA340">
        <v>1.0000000000000001E+50</v>
      </c>
      <c r="AB340">
        <v>6.2625552156251638</v>
      </c>
      <c r="AC340">
        <v>5.0144408919230348E-4</v>
      </c>
      <c r="AD340">
        <v>8.9263509318151255E-4</v>
      </c>
      <c r="AE340">
        <v>1.394078378367896E-3</v>
      </c>
      <c r="AF340">
        <v>2.1493572144278217E-2</v>
      </c>
      <c r="AG340">
        <v>3.4285714285714287E-2</v>
      </c>
    </row>
    <row r="341" spans="1:33">
      <c r="A341">
        <v>411578.05986758566</v>
      </c>
      <c r="B341">
        <v>2.5878777570040194E-2</v>
      </c>
      <c r="C341">
        <v>1.0000000000000001E+50</v>
      </c>
      <c r="D341">
        <v>3.5149106125479377</v>
      </c>
      <c r="E341">
        <v>1.0000000000000001E+50</v>
      </c>
      <c r="F341">
        <v>1.0000000000000001E+50</v>
      </c>
      <c r="G341">
        <v>1.0000000000000001E+50</v>
      </c>
      <c r="H341">
        <v>4.1123109859428189</v>
      </c>
      <c r="I341">
        <v>3.8639102710673194</v>
      </c>
      <c r="J341">
        <v>1.7546182547235833</v>
      </c>
      <c r="K341">
        <v>0.81968501655404447</v>
      </c>
      <c r="L341">
        <v>1.0000000000000001E+50</v>
      </c>
      <c r="M341">
        <v>0.17267098889473972</v>
      </c>
      <c r="N341">
        <v>1.0000000000000001E+50</v>
      </c>
      <c r="O341">
        <v>1.0000000000000001E+50</v>
      </c>
      <c r="P341">
        <v>1.0000000000000001E+50</v>
      </c>
      <c r="Q341">
        <v>1.0000000000000001E+50</v>
      </c>
      <c r="R341">
        <v>1.0000000000000001E+50</v>
      </c>
      <c r="S341">
        <v>1.0000000000000001E+50</v>
      </c>
      <c r="T341">
        <v>1.0000000000000001E+50</v>
      </c>
      <c r="U341">
        <v>1.0000000000000001E+50</v>
      </c>
      <c r="V341">
        <v>3.0160674324747443E-2</v>
      </c>
      <c r="W341">
        <v>1.0000000000000001E+50</v>
      </c>
      <c r="X341">
        <v>1.0000000000000001E+50</v>
      </c>
      <c r="Y341">
        <v>1.0000000000000001E+50</v>
      </c>
      <c r="Z341">
        <v>1.0000000000000001E+50</v>
      </c>
      <c r="AA341">
        <v>1.0000000000000001E+50</v>
      </c>
      <c r="AB341">
        <v>6.139760026894141</v>
      </c>
      <c r="AC341">
        <v>5.0150234300466549E-4</v>
      </c>
      <c r="AD341">
        <v>8.9273277961415668E-4</v>
      </c>
      <c r="AE341">
        <v>1.3942342864132352E-3</v>
      </c>
      <c r="AF341">
        <v>2.1758566787027311E-2</v>
      </c>
      <c r="AG341">
        <v>3.4285714285714287E-2</v>
      </c>
    </row>
    <row r="342" spans="1:33">
      <c r="A342">
        <v>419809.62106493738</v>
      </c>
      <c r="B342">
        <v>2.6395587853120604E-2</v>
      </c>
      <c r="C342">
        <v>1.0000000000000001E+50</v>
      </c>
      <c r="D342">
        <v>3.445967151819977</v>
      </c>
      <c r="E342">
        <v>1.0000000000000001E+50</v>
      </c>
      <c r="F342">
        <v>1.0000000000000001E+50</v>
      </c>
      <c r="G342">
        <v>1.0000000000000001E+50</v>
      </c>
      <c r="H342">
        <v>4.0316148230220605</v>
      </c>
      <c r="I342">
        <v>3.7880226396058947</v>
      </c>
      <c r="J342">
        <v>1.7200897918453533</v>
      </c>
      <c r="K342">
        <v>0.80349026511978294</v>
      </c>
      <c r="L342">
        <v>1.0000000000000001E+50</v>
      </c>
      <c r="M342">
        <v>0.16916265535553829</v>
      </c>
      <c r="N342">
        <v>1.0000000000000001E+50</v>
      </c>
      <c r="O342">
        <v>1.0000000000000001E+50</v>
      </c>
      <c r="P342">
        <v>1.0000000000000001E+50</v>
      </c>
      <c r="Q342">
        <v>1.0000000000000001E+50</v>
      </c>
      <c r="R342">
        <v>1.0000000000000001E+50</v>
      </c>
      <c r="S342">
        <v>1.0000000000000001E+50</v>
      </c>
      <c r="T342">
        <v>1.0000000000000001E+50</v>
      </c>
      <c r="U342">
        <v>1.0000000000000001E+50</v>
      </c>
      <c r="V342">
        <v>3.0175294274843448E-2</v>
      </c>
      <c r="W342">
        <v>1.0000000000000001E+50</v>
      </c>
      <c r="X342">
        <v>1.0000000000000001E+50</v>
      </c>
      <c r="Y342">
        <v>1.0000000000000001E+50</v>
      </c>
      <c r="Z342">
        <v>1.0000000000000001E+50</v>
      </c>
      <c r="AA342">
        <v>1.0000000000000001E+50</v>
      </c>
      <c r="AB342">
        <v>6.0193725871932706</v>
      </c>
      <c r="AC342">
        <v>5.015629430896501E-4</v>
      </c>
      <c r="AD342">
        <v>8.9283440123423487E-4</v>
      </c>
      <c r="AE342">
        <v>1.3943964746408492E-3</v>
      </c>
      <c r="AF342">
        <v>2.2023395721024661E-2</v>
      </c>
      <c r="AG342">
        <v>3.4285714285714287E-2</v>
      </c>
    </row>
    <row r="343" spans="1:33">
      <c r="A343">
        <v>428205.81348623615</v>
      </c>
      <c r="B343">
        <v>2.6922749325793693E-2</v>
      </c>
      <c r="C343">
        <v>1.0000000000000001E+50</v>
      </c>
      <c r="D343">
        <v>3.3783750507643298</v>
      </c>
      <c r="E343">
        <v>1.0000000000000001E+50</v>
      </c>
      <c r="F343">
        <v>1.0000000000000001E+50</v>
      </c>
      <c r="G343">
        <v>1.0000000000000001E+50</v>
      </c>
      <c r="H343">
        <v>3.9524996855790939</v>
      </c>
      <c r="I343">
        <v>3.713620507498788</v>
      </c>
      <c r="J343">
        <v>1.6862358746756241</v>
      </c>
      <c r="K343">
        <v>0.7876106099279635</v>
      </c>
      <c r="L343">
        <v>1.0000000000000001E+50</v>
      </c>
      <c r="M343">
        <v>0.16572068732839043</v>
      </c>
      <c r="N343">
        <v>1.0000000000000001E+50</v>
      </c>
      <c r="O343">
        <v>1.0000000000000001E+50</v>
      </c>
      <c r="P343">
        <v>1.0000000000000001E+50</v>
      </c>
      <c r="Q343">
        <v>1.0000000000000001E+50</v>
      </c>
      <c r="R343">
        <v>1.0000000000000001E+50</v>
      </c>
      <c r="S343">
        <v>1.0000000000000001E+50</v>
      </c>
      <c r="T343">
        <v>1.0000000000000001E+50</v>
      </c>
      <c r="U343">
        <v>1.0000000000000001E+50</v>
      </c>
      <c r="V343">
        <v>3.0190687848495094E-2</v>
      </c>
      <c r="W343">
        <v>1.0000000000000001E+50</v>
      </c>
      <c r="X343">
        <v>1.0000000000000001E+50</v>
      </c>
      <c r="Y343">
        <v>1.0000000000000001E+50</v>
      </c>
      <c r="Z343">
        <v>1.0000000000000001E+50</v>
      </c>
      <c r="AA343">
        <v>1.0000000000000001E+50</v>
      </c>
      <c r="AB343">
        <v>5.9013456857618918</v>
      </c>
      <c r="AC343">
        <v>5.0162598364751198E-4</v>
      </c>
      <c r="AD343">
        <v>8.9294011609236711E-4</v>
      </c>
      <c r="AE343">
        <v>1.3945651952518715E-3</v>
      </c>
      <c r="AF343">
        <v>2.2287960576390264E-2</v>
      </c>
      <c r="AG343">
        <v>3.4285714285714287E-2</v>
      </c>
    </row>
    <row r="344" spans="1:33">
      <c r="A344">
        <v>436769.92975596088</v>
      </c>
      <c r="B344">
        <v>2.7460468719277355E-2</v>
      </c>
      <c r="C344">
        <v>1.0000000000000001E+50</v>
      </c>
      <c r="D344">
        <v>3.3121078026749977</v>
      </c>
      <c r="E344">
        <v>1.0000000000000001E+50</v>
      </c>
      <c r="F344">
        <v>1.0000000000000001E+50</v>
      </c>
      <c r="G344">
        <v>1.0000000000000001E+50</v>
      </c>
      <c r="H344">
        <v>3.8749345480733131</v>
      </c>
      <c r="I344">
        <v>3.6406746974564577</v>
      </c>
      <c r="J344">
        <v>1.6530432272109727</v>
      </c>
      <c r="K344">
        <v>0.77203982378753688</v>
      </c>
      <c r="L344">
        <v>1.0000000000000001E+50</v>
      </c>
      <c r="M344">
        <v>0.1623437367532076</v>
      </c>
      <c r="N344">
        <v>1.0000000000000001E+50</v>
      </c>
      <c r="O344">
        <v>1.0000000000000001E+50</v>
      </c>
      <c r="P344">
        <v>1.0000000000000001E+50</v>
      </c>
      <c r="Q344">
        <v>1.0000000000000001E+50</v>
      </c>
      <c r="R344">
        <v>1.0000000000000001E+50</v>
      </c>
      <c r="S344">
        <v>1.0000000000000001E+50</v>
      </c>
      <c r="T344">
        <v>1.0000000000000001E+50</v>
      </c>
      <c r="U344">
        <v>1.0000000000000001E+50</v>
      </c>
      <c r="V344">
        <v>3.0206877993036937E-2</v>
      </c>
      <c r="W344">
        <v>1.0000000000000001E+50</v>
      </c>
      <c r="X344">
        <v>1.0000000000000001E+50</v>
      </c>
      <c r="Y344">
        <v>1.0000000000000001E+50</v>
      </c>
      <c r="Z344">
        <v>1.0000000000000001E+50</v>
      </c>
      <c r="AA344">
        <v>1.0000000000000001E+50</v>
      </c>
      <c r="AB344">
        <v>5.7856330375406113</v>
      </c>
      <c r="AC344">
        <v>5.0169156263598399E-4</v>
      </c>
      <c r="AD344">
        <v>8.9305008854820419E-4</v>
      </c>
      <c r="AE344">
        <v>1.3947407105120873E-3</v>
      </c>
      <c r="AF344">
        <v>2.2552164435508587E-2</v>
      </c>
      <c r="AG344">
        <v>3.4285714285714287E-2</v>
      </c>
    </row>
    <row r="345" spans="1:33">
      <c r="A345">
        <v>445505.32835108013</v>
      </c>
      <c r="B345">
        <v>2.8008956905079832E-2</v>
      </c>
      <c r="C345">
        <v>1.0000000000000001E+50</v>
      </c>
      <c r="D345">
        <v>3.2471394203961923</v>
      </c>
      <c r="E345">
        <v>1.0000000000000001E+50</v>
      </c>
      <c r="F345">
        <v>1.0000000000000001E+50</v>
      </c>
      <c r="G345">
        <v>1.0000000000000001E+50</v>
      </c>
      <c r="H345">
        <v>3.7988889928074436</v>
      </c>
      <c r="I345">
        <v>3.5691566032971056</v>
      </c>
      <c r="J345">
        <v>1.6204988327720522</v>
      </c>
      <c r="K345">
        <v>0.75677180064031213</v>
      </c>
      <c r="L345">
        <v>1.0000000000000001E+50</v>
      </c>
      <c r="M345">
        <v>0.15903048117993102</v>
      </c>
      <c r="N345">
        <v>1.0000000000000001E+50</v>
      </c>
      <c r="O345">
        <v>1.0000000000000001E+50</v>
      </c>
      <c r="P345">
        <v>1.0000000000000001E+50</v>
      </c>
      <c r="Q345">
        <v>1.0000000000000001E+50</v>
      </c>
      <c r="R345">
        <v>1.0000000000000001E+50</v>
      </c>
      <c r="S345">
        <v>1.0000000000000001E+50</v>
      </c>
      <c r="T345">
        <v>1.0000000000000001E+50</v>
      </c>
      <c r="U345">
        <v>1.0000000000000001E+50</v>
      </c>
      <c r="V345">
        <v>3.0223888806069295E-2</v>
      </c>
      <c r="W345">
        <v>1.0000000000000001E+50</v>
      </c>
      <c r="X345">
        <v>1.0000000000000001E+50</v>
      </c>
      <c r="Y345">
        <v>1.0000000000000001E+50</v>
      </c>
      <c r="Z345">
        <v>1.0000000000000001E+50</v>
      </c>
      <c r="AA345">
        <v>1.0000000000000001E+50</v>
      </c>
      <c r="AB345">
        <v>5.6721892650203305</v>
      </c>
      <c r="AC345">
        <v>5.0175978191814943E-4</v>
      </c>
      <c r="AD345">
        <v>8.9316448951909648E-4</v>
      </c>
      <c r="AE345">
        <v>1.3949232931484115E-3</v>
      </c>
      <c r="AF345">
        <v>2.28159119967405E-2</v>
      </c>
      <c r="AG345">
        <v>3.4285714285714287E-2</v>
      </c>
    </row>
    <row r="346" spans="1:33">
      <c r="A346">
        <v>454415.43491810176</v>
      </c>
      <c r="B346">
        <v>2.8568428977698596E-2</v>
      </c>
      <c r="C346">
        <v>1.0000000000000001E+50</v>
      </c>
      <c r="D346">
        <v>3.1834444261312775</v>
      </c>
      <c r="E346">
        <v>1.0000000000000001E+50</v>
      </c>
      <c r="F346">
        <v>1.0000000000000001E+50</v>
      </c>
      <c r="G346">
        <v>1.0000000000000001E+50</v>
      </c>
      <c r="H346">
        <v>3.7243331979990368</v>
      </c>
      <c r="I346">
        <v>3.4990381787286382</v>
      </c>
      <c r="J346">
        <v>1.5885899288991689</v>
      </c>
      <c r="K346">
        <v>0.74180055316690907</v>
      </c>
      <c r="L346">
        <v>1.0000000000000001E+50</v>
      </c>
      <c r="M346">
        <v>0.15577962325760145</v>
      </c>
      <c r="N346">
        <v>1.0000000000000001E+50</v>
      </c>
      <c r="O346">
        <v>1.0000000000000001E+50</v>
      </c>
      <c r="P346">
        <v>1.0000000000000001E+50</v>
      </c>
      <c r="Q346">
        <v>1.0000000000000001E+50</v>
      </c>
      <c r="R346">
        <v>1.0000000000000001E+50</v>
      </c>
      <c r="S346">
        <v>1.0000000000000001E+50</v>
      </c>
      <c r="T346">
        <v>1.0000000000000001E+50</v>
      </c>
      <c r="U346">
        <v>1.0000000000000001E+50</v>
      </c>
      <c r="V346">
        <v>3.0241745565719975E-2</v>
      </c>
      <c r="W346">
        <v>1.0000000000000001E+50</v>
      </c>
      <c r="X346">
        <v>1.0000000000000001E+50</v>
      </c>
      <c r="Y346">
        <v>1.0000000000000001E+50</v>
      </c>
      <c r="Z346">
        <v>1.0000000000000001E+50</v>
      </c>
      <c r="AA346">
        <v>1.0000000000000001E+50</v>
      </c>
      <c r="AB346">
        <v>5.5609698804471126</v>
      </c>
      <c r="AC346">
        <v>5.0183074741597003E-4</v>
      </c>
      <c r="AD346">
        <v>8.9328349673830439E-4</v>
      </c>
      <c r="AE346">
        <v>1.3951132267605627E-3</v>
      </c>
      <c r="AF346">
        <v>2.3079109711241962E-2</v>
      </c>
      <c r="AG346">
        <v>3.4285714285714287E-2</v>
      </c>
    </row>
    <row r="347" spans="1:33">
      <c r="A347">
        <v>463503.74361646379</v>
      </c>
      <c r="B347">
        <v>2.9139104338974833E-2</v>
      </c>
      <c r="C347">
        <v>1.0000000000000001E+50</v>
      </c>
      <c r="D347">
        <v>3.1209978414514938</v>
      </c>
      <c r="E347">
        <v>1.0000000000000001E+50</v>
      </c>
      <c r="F347">
        <v>1.0000000000000001E+50</v>
      </c>
      <c r="G347">
        <v>1.0000000000000001E+50</v>
      </c>
      <c r="H347">
        <v>3.651237926085678</v>
      </c>
      <c r="I347">
        <v>3.4302919263501823</v>
      </c>
      <c r="J347">
        <v>1.5573040023475706</v>
      </c>
      <c r="K347">
        <v>0.72712021043930686</v>
      </c>
      <c r="L347">
        <v>1.0000000000000001E+50</v>
      </c>
      <c r="M347">
        <v>0.15258989023382699</v>
      </c>
      <c r="N347">
        <v>1.0000000000000001E+50</v>
      </c>
      <c r="O347">
        <v>1.0000000000000001E+50</v>
      </c>
      <c r="P347">
        <v>1.0000000000000001E+50</v>
      </c>
      <c r="Q347">
        <v>1.0000000000000001E+50</v>
      </c>
      <c r="R347">
        <v>1.0000000000000001E+50</v>
      </c>
      <c r="S347">
        <v>1.0000000000000001E+50</v>
      </c>
      <c r="T347">
        <v>1.0000000000000001E+50</v>
      </c>
      <c r="U347">
        <v>1.0000000000000001E+50</v>
      </c>
      <c r="V347">
        <v>3.0260474762162533E-2</v>
      </c>
      <c r="W347">
        <v>1.0000000000000001E+50</v>
      </c>
      <c r="X347">
        <v>1.0000000000000001E+50</v>
      </c>
      <c r="Y347">
        <v>1.0000000000000001E+50</v>
      </c>
      <c r="Z347">
        <v>1.0000000000000001E+50</v>
      </c>
      <c r="AA347">
        <v>1.0000000000000001E+50</v>
      </c>
      <c r="AB347">
        <v>5.4519312683760344</v>
      </c>
      <c r="AC347">
        <v>5.0190456926967172E-4</v>
      </c>
      <c r="AD347">
        <v>8.9340729502309485E-4</v>
      </c>
      <c r="AE347">
        <v>1.3953108062484806E-3</v>
      </c>
      <c r="AF347">
        <v>2.3341665888586542E-2</v>
      </c>
      <c r="AG347">
        <v>3.4285714285714287E-2</v>
      </c>
    </row>
    <row r="348" spans="1:33">
      <c r="A348">
        <v>472773.8184887931</v>
      </c>
      <c r="B348">
        <v>2.9721206784137148E-2</v>
      </c>
      <c r="C348">
        <v>1.0000000000000001E+50</v>
      </c>
      <c r="D348">
        <v>3.059775177500486</v>
      </c>
      <c r="E348">
        <v>1.0000000000000001E+50</v>
      </c>
      <c r="F348">
        <v>1.0000000000000001E+50</v>
      </c>
      <c r="G348">
        <v>1.0000000000000001E+50</v>
      </c>
      <c r="H348">
        <v>3.5795745122592795</v>
      </c>
      <c r="I348">
        <v>3.3628908868688652</v>
      </c>
      <c r="J348">
        <v>1.5266287841804751</v>
      </c>
      <c r="K348">
        <v>0.7127250156190662</v>
      </c>
      <c r="L348">
        <v>1.0000000000000001E+50</v>
      </c>
      <c r="M348">
        <v>0.14946003346449374</v>
      </c>
      <c r="N348">
        <v>1.0000000000000001E+50</v>
      </c>
      <c r="O348">
        <v>1.0000000000000001E+50</v>
      </c>
      <c r="P348">
        <v>1.0000000000000001E+50</v>
      </c>
      <c r="Q348">
        <v>1.0000000000000001E+50</v>
      </c>
      <c r="R348">
        <v>1.0000000000000001E+50</v>
      </c>
      <c r="S348">
        <v>1.0000000000000001E+50</v>
      </c>
      <c r="T348">
        <v>1.0000000000000001E+50</v>
      </c>
      <c r="U348">
        <v>1.0000000000000001E+50</v>
      </c>
      <c r="V348">
        <v>3.0280104130398874E-2</v>
      </c>
      <c r="W348">
        <v>1.0000000000000001E+50</v>
      </c>
      <c r="X348">
        <v>1.0000000000000001E+50</v>
      </c>
      <c r="Y348">
        <v>1.0000000000000001E+50</v>
      </c>
      <c r="Z348">
        <v>1.0000000000000001E+50</v>
      </c>
      <c r="AA348">
        <v>1.0000000000000001E+50</v>
      </c>
      <c r="AB348">
        <v>5.3450306685670617</v>
      </c>
      <c r="AC348">
        <v>5.0198136200319953E-4</v>
      </c>
      <c r="AD348">
        <v>8.9353607655308202E-4</v>
      </c>
      <c r="AE348">
        <v>1.395516338256053E-3</v>
      </c>
      <c r="AF348">
        <v>2.3603490766652663E-2</v>
      </c>
      <c r="AG348">
        <v>3.4285714285714287E-2</v>
      </c>
    </row>
    <row r="349" spans="1:33">
      <c r="A349">
        <v>482229.29485856899</v>
      </c>
      <c r="B349">
        <v>3.0314964589567641E-2</v>
      </c>
      <c r="C349">
        <v>1.0000000000000001E+50</v>
      </c>
      <c r="D349">
        <v>2.9997524253908363</v>
      </c>
      <c r="E349">
        <v>1.0000000000000001E+50</v>
      </c>
      <c r="F349">
        <v>1.0000000000000001E+50</v>
      </c>
      <c r="G349">
        <v>1.0000000000000001E+50</v>
      </c>
      <c r="H349">
        <v>3.5093148532250025</v>
      </c>
      <c r="I349">
        <v>3.2968086285276255</v>
      </c>
      <c r="J349">
        <v>1.4965522449579167</v>
      </c>
      <c r="K349">
        <v>0.69860932370033102</v>
      </c>
      <c r="L349">
        <v>1.0000000000000001E+50</v>
      </c>
      <c r="M349">
        <v>0.14638882793357605</v>
      </c>
      <c r="N349">
        <v>1.0000000000000001E+50</v>
      </c>
      <c r="O349">
        <v>1.0000000000000001E+50</v>
      </c>
      <c r="P349">
        <v>1.0000000000000001E+50</v>
      </c>
      <c r="Q349">
        <v>1.0000000000000001E+50</v>
      </c>
      <c r="R349">
        <v>1.0000000000000001E+50</v>
      </c>
      <c r="S349">
        <v>1.0000000000000001E+50</v>
      </c>
      <c r="T349">
        <v>1.0000000000000001E+50</v>
      </c>
      <c r="U349">
        <v>1.0000000000000001E+50</v>
      </c>
      <c r="V349">
        <v>3.0300662684312318E-2</v>
      </c>
      <c r="W349">
        <v>1.0000000000000001E+50</v>
      </c>
      <c r="X349">
        <v>1.0000000000000001E+50</v>
      </c>
      <c r="Y349">
        <v>1.0000000000000001E+50</v>
      </c>
      <c r="Z349">
        <v>1.0000000000000001E+50</v>
      </c>
      <c r="AA349">
        <v>1.0000000000000001E+50</v>
      </c>
      <c r="AB349">
        <v>5.2402261592163537</v>
      </c>
      <c r="AC349">
        <v>5.0206124469595354E-4</v>
      </c>
      <c r="AD349">
        <v>8.9367004115917606E-4</v>
      </c>
      <c r="AE349">
        <v>1.3957301416317319E-3</v>
      </c>
      <c r="AF349">
        <v>2.3864496540987781E-2</v>
      </c>
      <c r="AG349">
        <v>3.4285714285714287E-2</v>
      </c>
    </row>
    <row r="350" spans="1:33">
      <c r="A350">
        <v>491873.88075574039</v>
      </c>
      <c r="B350">
        <v>3.0920610602325371E-2</v>
      </c>
      <c r="C350">
        <v>1.0000000000000001E+50</v>
      </c>
      <c r="D350">
        <v>2.940906046788816</v>
      </c>
      <c r="E350">
        <v>1.0000000000000001E+50</v>
      </c>
      <c r="F350">
        <v>1.0000000000000001E+50</v>
      </c>
      <c r="G350">
        <v>1.0000000000000001E+50</v>
      </c>
      <c r="H350">
        <v>3.4404313961803754</v>
      </c>
      <c r="I350">
        <v>3.2320192367398954</v>
      </c>
      <c r="J350">
        <v>1.4670625900195267</v>
      </c>
      <c r="K350">
        <v>0.68476759929672115</v>
      </c>
      <c r="L350">
        <v>1.0000000000000001E+50</v>
      </c>
      <c r="M350">
        <v>0.14337507178290898</v>
      </c>
      <c r="N350">
        <v>1.0000000000000001E+50</v>
      </c>
      <c r="O350">
        <v>1.0000000000000001E+50</v>
      </c>
      <c r="P350">
        <v>1.0000000000000001E+50</v>
      </c>
      <c r="Q350">
        <v>1.0000000000000001E+50</v>
      </c>
      <c r="R350">
        <v>1.0000000000000001E+50</v>
      </c>
      <c r="S350">
        <v>1.0000000000000001E+50</v>
      </c>
      <c r="T350">
        <v>1.0000000000000001E+50</v>
      </c>
      <c r="U350">
        <v>1.0000000000000001E+50</v>
      </c>
      <c r="V350">
        <v>3.032218075199649E-2</v>
      </c>
      <c r="W350">
        <v>1.0000000000000001E+50</v>
      </c>
      <c r="X350">
        <v>1.0000000000000001E+50</v>
      </c>
      <c r="Y350">
        <v>1.0000000000000001E+50</v>
      </c>
      <c r="Z350">
        <v>1.0000000000000001E+50</v>
      </c>
      <c r="AA350">
        <v>1.0000000000000001E+50</v>
      </c>
      <c r="AB350">
        <v>5.137476640516315</v>
      </c>
      <c r="AC350">
        <v>5.0214434116103155E-4</v>
      </c>
      <c r="AD350">
        <v>8.9380939662351948E-4</v>
      </c>
      <c r="AE350">
        <v>1.3959525479066415E-3</v>
      </c>
      <c r="AF350">
        <v>2.4124597348601035E-2</v>
      </c>
      <c r="AG350">
        <v>3.4285714285714287E-2</v>
      </c>
    </row>
    <row r="351" spans="1:33">
      <c r="A351">
        <v>501711.35837085522</v>
      </c>
      <c r="B351">
        <v>3.1538382331461924E-2</v>
      </c>
      <c r="C351">
        <v>1.0000000000000001E+50</v>
      </c>
      <c r="D351">
        <v>2.8832129646836662</v>
      </c>
      <c r="E351">
        <v>1.0000000000000001E+50</v>
      </c>
      <c r="F351">
        <v>1.0000000000000001E+50</v>
      </c>
      <c r="G351">
        <v>1.0000000000000001E+50</v>
      </c>
      <c r="H351">
        <v>3.3728971280102824</v>
      </c>
      <c r="I351">
        <v>3.1684973039271078</v>
      </c>
      <c r="J351">
        <v>1.4381482548593925</v>
      </c>
      <c r="K351">
        <v>0.67119441447125372</v>
      </c>
      <c r="L351">
        <v>1.0000000000000001E+50</v>
      </c>
      <c r="M351">
        <v>0.14041758585179376</v>
      </c>
      <c r="N351">
        <v>1.0000000000000001E+50</v>
      </c>
      <c r="O351">
        <v>1.0000000000000001E+50</v>
      </c>
      <c r="P351">
        <v>1.0000000000000001E+50</v>
      </c>
      <c r="Q351">
        <v>1.0000000000000001E+50</v>
      </c>
      <c r="R351">
        <v>1.0000000000000001E+50</v>
      </c>
      <c r="S351">
        <v>1.0000000000000001E+50</v>
      </c>
      <c r="T351">
        <v>1.0000000000000001E+50</v>
      </c>
      <c r="U351">
        <v>1.0000000000000001E+50</v>
      </c>
      <c r="V351">
        <v>3.0344690012364159E-2</v>
      </c>
      <c r="W351">
        <v>1.0000000000000001E+50</v>
      </c>
      <c r="X351">
        <v>1.0000000000000001E+50</v>
      </c>
      <c r="Y351">
        <v>1.0000000000000001E+50</v>
      </c>
      <c r="Z351">
        <v>1.0000000000000001E+50</v>
      </c>
      <c r="AA351">
        <v>1.0000000000000001E+50</v>
      </c>
      <c r="AB351">
        <v>5.0367418185380517</v>
      </c>
      <c r="AC351">
        <v>5.0223078013020294E-4</v>
      </c>
      <c r="AD351">
        <v>8.9395435899079843E-4</v>
      </c>
      <c r="AE351">
        <v>1.3961839017907923E-3</v>
      </c>
      <c r="AF351">
        <v>2.4383709200856835E-2</v>
      </c>
      <c r="AG351">
        <v>3.4285714285714287E-2</v>
      </c>
    </row>
    <row r="352" spans="1:33">
      <c r="A352">
        <v>511745.58553827234</v>
      </c>
      <c r="B352">
        <v>3.2168522041165069E-2</v>
      </c>
      <c r="C352">
        <v>1.0000000000000001E+50</v>
      </c>
      <c r="D352">
        <v>2.8266505543377916</v>
      </c>
      <c r="E352">
        <v>1.0000000000000001E+50</v>
      </c>
      <c r="F352">
        <v>1.0000000000000001E+50</v>
      </c>
      <c r="G352">
        <v>1.0000000000000001E+50</v>
      </c>
      <c r="H352">
        <v>3.30668556469361</v>
      </c>
      <c r="I352">
        <v>3.1062179195550295</v>
      </c>
      <c r="J352">
        <v>1.4097979005911936</v>
      </c>
      <c r="K352">
        <v>0.65788444660844336</v>
      </c>
      <c r="L352">
        <v>1.0000000000000001E+50</v>
      </c>
      <c r="M352">
        <v>0.13751521322631699</v>
      </c>
      <c r="N352">
        <v>1.0000000000000001E+50</v>
      </c>
      <c r="O352">
        <v>1.0000000000000001E+50</v>
      </c>
      <c r="P352">
        <v>1.0000000000000001E+50</v>
      </c>
      <c r="Q352">
        <v>1.0000000000000001E+50</v>
      </c>
      <c r="R352">
        <v>1.0000000000000001E+50</v>
      </c>
      <c r="S352">
        <v>1.0000000000000001E+50</v>
      </c>
      <c r="T352">
        <v>1.0000000000000001E+50</v>
      </c>
      <c r="U352">
        <v>1.0000000000000001E+50</v>
      </c>
      <c r="V352">
        <v>3.0368223533038412E-2</v>
      </c>
      <c r="W352">
        <v>1.0000000000000001E+50</v>
      </c>
      <c r="X352">
        <v>1.0000000000000001E+50</v>
      </c>
      <c r="Y352">
        <v>1.0000000000000001E+50</v>
      </c>
      <c r="Z352">
        <v>1.0000000000000001E+50</v>
      </c>
      <c r="AA352">
        <v>1.0000000000000001E+50</v>
      </c>
      <c r="AB352">
        <v>4.9379821894298006</v>
      </c>
      <c r="AC352">
        <v>5.0232069544585173E-4</v>
      </c>
      <c r="AD352">
        <v>8.941051528913315E-4</v>
      </c>
      <c r="AE352">
        <v>1.396424561688039E-3</v>
      </c>
      <c r="AF352">
        <v>2.4641749859842649E-2</v>
      </c>
      <c r="AG352">
        <v>3.4285714285714287E-2</v>
      </c>
    </row>
    <row r="353" spans="1:33">
      <c r="A353">
        <v>521980.49724903778</v>
      </c>
      <c r="B353">
        <v>3.2811276845766991E-2</v>
      </c>
      <c r="C353">
        <v>1.0000000000000001E+50</v>
      </c>
      <c r="D353">
        <v>2.7711966344143186</v>
      </c>
      <c r="E353">
        <v>1.0000000000000001E+50</v>
      </c>
      <c r="F353">
        <v>1.0000000000000001E+50</v>
      </c>
      <c r="G353">
        <v>1.0000000000000001E+50</v>
      </c>
      <c r="H353">
        <v>3.2417707409173757</v>
      </c>
      <c r="I353">
        <v>3.0451566603650266</v>
      </c>
      <c r="J353">
        <v>1.3820004095018275</v>
      </c>
      <c r="K353">
        <v>0.64483247632775198</v>
      </c>
      <c r="L353">
        <v>1.0000000000000001E+50</v>
      </c>
      <c r="M353">
        <v>0.13466681879827383</v>
      </c>
      <c r="N353">
        <v>1.0000000000000001E+50</v>
      </c>
      <c r="O353">
        <v>1.0000000000000001E+50</v>
      </c>
      <c r="P353">
        <v>1.0000000000000001E+50</v>
      </c>
      <c r="Q353">
        <v>1.0000000000000001E+50</v>
      </c>
      <c r="R353">
        <v>1.0000000000000001E+50</v>
      </c>
      <c r="S353">
        <v>1.0000000000000001E+50</v>
      </c>
      <c r="T353">
        <v>1.0000000000000001E+50</v>
      </c>
      <c r="U353">
        <v>1.0000000000000001E+50</v>
      </c>
      <c r="V353">
        <v>3.0392815809527258E-2</v>
      </c>
      <c r="W353">
        <v>1.0000000000000001E+50</v>
      </c>
      <c r="X353">
        <v>1.0000000000000001E+50</v>
      </c>
      <c r="Y353">
        <v>1.0000000000000001E+50</v>
      </c>
      <c r="Z353">
        <v>1.0000000000000001E+50</v>
      </c>
      <c r="AA353">
        <v>1.0000000000000001E+50</v>
      </c>
      <c r="AB353">
        <v>4.8411590239252469</v>
      </c>
      <c r="AC353">
        <v>5.0241422626012648E-4</v>
      </c>
      <c r="AD353">
        <v>8.9426201187634479E-4</v>
      </c>
      <c r="AE353">
        <v>1.3966749002304309E-3</v>
      </c>
      <c r="AF353">
        <v>2.4898638652260035E-2</v>
      </c>
      <c r="AG353">
        <v>3.4285714285714287E-2</v>
      </c>
    </row>
    <row r="354" spans="1:33">
      <c r="A354">
        <v>532420.10719401855</v>
      </c>
      <c r="B354">
        <v>3.3466898806654419E-2</v>
      </c>
      <c r="C354">
        <v>1.0000000000000001E+50</v>
      </c>
      <c r="D354">
        <v>2.71682945827853</v>
      </c>
      <c r="E354">
        <v>1.0000000000000001E+50</v>
      </c>
      <c r="F354">
        <v>1.0000000000000001E+50</v>
      </c>
      <c r="G354">
        <v>1.0000000000000001E+50</v>
      </c>
      <c r="H354">
        <v>3.1781271998942744</v>
      </c>
      <c r="I354">
        <v>2.9852895807964228</v>
      </c>
      <c r="J354">
        <v>1.3547448806917843</v>
      </c>
      <c r="K354">
        <v>0.63203338543756749</v>
      </c>
      <c r="L354">
        <v>1.0000000000000001E+50</v>
      </c>
      <c r="M354">
        <v>0.13187128883359311</v>
      </c>
      <c r="N354">
        <v>1.0000000000000001E+50</v>
      </c>
      <c r="O354">
        <v>1.0000000000000001E+50</v>
      </c>
      <c r="P354">
        <v>1.0000000000000001E+50</v>
      </c>
      <c r="Q354">
        <v>1.0000000000000001E+50</v>
      </c>
      <c r="R354">
        <v>1.0000000000000001E+50</v>
      </c>
      <c r="S354">
        <v>1.0000000000000001E+50</v>
      </c>
      <c r="T354">
        <v>1.0000000000000001E+50</v>
      </c>
      <c r="U354">
        <v>1.0000000000000001E+50</v>
      </c>
      <c r="V354">
        <v>3.0418502805680616E-2</v>
      </c>
      <c r="W354">
        <v>1.0000000000000001E+50</v>
      </c>
      <c r="X354">
        <v>1.0000000000000001E+50</v>
      </c>
      <c r="Y354">
        <v>1.0000000000000001E+50</v>
      </c>
      <c r="Z354">
        <v>1.0000000000000001E+50</v>
      </c>
      <c r="AA354">
        <v>1.0000000000000001E+50</v>
      </c>
      <c r="AB354">
        <v>4.7462343521555681</v>
      </c>
      <c r="AC354">
        <v>5.0251151724154883E-4</v>
      </c>
      <c r="AD354">
        <v>8.9442517876585923E-4</v>
      </c>
      <c r="AE354">
        <v>1.3969353048326315E-3</v>
      </c>
      <c r="AF354">
        <v>2.5154296214535257E-2</v>
      </c>
      <c r="AG354">
        <v>3.4285714285714287E-2</v>
      </c>
    </row>
    <row r="355" spans="1:33">
      <c r="A355">
        <v>543068.50933789893</v>
      </c>
      <c r="B355">
        <v>3.4135645031118649E-2</v>
      </c>
      <c r="C355">
        <v>1.0000000000000001E+50</v>
      </c>
      <c r="D355">
        <v>2.6635277054697757</v>
      </c>
      <c r="E355">
        <v>1.0000000000000001E+50</v>
      </c>
      <c r="F355">
        <v>1.0000000000000001E+50</v>
      </c>
      <c r="G355">
        <v>1.0000000000000001E+50</v>
      </c>
      <c r="H355">
        <v>3.1157299833796408</v>
      </c>
      <c r="I355">
        <v>2.9265932035961848</v>
      </c>
      <c r="J355">
        <v>1.328020625800564</v>
      </c>
      <c r="K355">
        <v>0.61948215492891989</v>
      </c>
      <c r="L355">
        <v>1.0000000000000001E+50</v>
      </c>
      <c r="M355">
        <v>0.1291275305501754</v>
      </c>
      <c r="N355">
        <v>1.0000000000000001E+50</v>
      </c>
      <c r="O355">
        <v>1.0000000000000001E+50</v>
      </c>
      <c r="P355">
        <v>1.0000000000000001E+50</v>
      </c>
      <c r="Q355">
        <v>1.0000000000000001E+50</v>
      </c>
      <c r="R355">
        <v>1.0000000000000001E+50</v>
      </c>
      <c r="S355">
        <v>1.0000000000000001E+50</v>
      </c>
      <c r="T355">
        <v>1.0000000000000001E+50</v>
      </c>
      <c r="U355">
        <v>1.0000000000000001E+50</v>
      </c>
      <c r="V355">
        <v>3.0445321995426898E-2</v>
      </c>
      <c r="W355">
        <v>1.0000000000000001E+50</v>
      </c>
      <c r="X355">
        <v>1.0000000000000001E+50</v>
      </c>
      <c r="Y355">
        <v>1.0000000000000001E+50</v>
      </c>
      <c r="Z355">
        <v>1.0000000000000001E+50</v>
      </c>
      <c r="AA355">
        <v>1.0000000000000001E+50</v>
      </c>
      <c r="AB355">
        <v>4.6531709487592812</v>
      </c>
      <c r="AC355">
        <v>5.0261271878933159E-4</v>
      </c>
      <c r="AD355">
        <v>8.9459490600962493E-4</v>
      </c>
      <c r="AE355">
        <v>1.397206178267094E-3</v>
      </c>
      <c r="AF355">
        <v>2.5408644162460307E-2</v>
      </c>
      <c r="AG355">
        <v>3.4285714285714287E-2</v>
      </c>
    </row>
    <row r="356" spans="1:33">
      <c r="A356">
        <v>553929.87952465692</v>
      </c>
      <c r="B356">
        <v>3.4817777773184101E-2</v>
      </c>
      <c r="C356">
        <v>1.0000000000000001E+50</v>
      </c>
      <c r="D356">
        <v>2.6112704733405123</v>
      </c>
      <c r="E356">
        <v>1.0000000000000001E+50</v>
      </c>
      <c r="F356">
        <v>1.0000000000000001E+50</v>
      </c>
      <c r="G356">
        <v>1.0000000000000001E+50</v>
      </c>
      <c r="H356">
        <v>3.0545546218839359</v>
      </c>
      <c r="I356">
        <v>2.869044510612289</v>
      </c>
      <c r="J356">
        <v>1.3018171648154622</v>
      </c>
      <c r="K356">
        <v>0.60717386300814546</v>
      </c>
      <c r="L356">
        <v>1.0000000000000001E+50</v>
      </c>
      <c r="M356">
        <v>0.12643447170506431</v>
      </c>
      <c r="N356">
        <v>1.0000000000000001E+50</v>
      </c>
      <c r="O356">
        <v>1.0000000000000001E+50</v>
      </c>
      <c r="P356">
        <v>1.0000000000000001E+50</v>
      </c>
      <c r="Q356">
        <v>1.0000000000000001E+50</v>
      </c>
      <c r="R356">
        <v>1.0000000000000001E+50</v>
      </c>
      <c r="S356">
        <v>1.0000000000000001E+50</v>
      </c>
      <c r="T356">
        <v>1.0000000000000001E+50</v>
      </c>
      <c r="U356">
        <v>1.0000000000000001E+50</v>
      </c>
      <c r="V356">
        <v>3.0473312405784034E-2</v>
      </c>
      <c r="W356">
        <v>1.0000000000000001E+50</v>
      </c>
      <c r="X356">
        <v>1.0000000000000001E+50</v>
      </c>
      <c r="Y356">
        <v>1.0000000000000001E+50</v>
      </c>
      <c r="Z356">
        <v>1.0000000000000001E+50</v>
      </c>
      <c r="AA356">
        <v>1.0000000000000001E+50</v>
      </c>
      <c r="AB356">
        <v>4.5619323182840787</v>
      </c>
      <c r="AC356">
        <v>5.0271798725566932E-4</v>
      </c>
      <c r="AD356">
        <v>8.9477145606154653E-4</v>
      </c>
      <c r="AE356">
        <v>1.3974879392606994E-3</v>
      </c>
      <c r="AF356">
        <v>2.5661604678253579E-2</v>
      </c>
      <c r="AG356">
        <v>3.4285714285714287E-2</v>
      </c>
    </row>
    <row r="357" spans="1:33">
      <c r="A357">
        <v>565008.47711515008</v>
      </c>
      <c r="B357">
        <v>3.5513564536455239E-2</v>
      </c>
      <c r="C357">
        <v>1.0000000000000001E+50</v>
      </c>
      <c r="D357">
        <v>2.5600372688591868</v>
      </c>
      <c r="E357">
        <v>1.0000000000000001E+50</v>
      </c>
      <c r="F357">
        <v>1.0000000000000001E+50</v>
      </c>
      <c r="G357">
        <v>1.0000000000000001E+50</v>
      </c>
      <c r="H357">
        <v>2.9945771250768853</v>
      </c>
      <c r="I357">
        <v>2.8126209337671075</v>
      </c>
      <c r="J357">
        <v>1.2761242219620754</v>
      </c>
      <c r="K357">
        <v>0.59510368316773177</v>
      </c>
      <c r="L357">
        <v>1.0000000000000001E+50</v>
      </c>
      <c r="M357">
        <v>0.12379106019088351</v>
      </c>
      <c r="N357">
        <v>1.0000000000000001E+50</v>
      </c>
      <c r="O357">
        <v>1.0000000000000001E+50</v>
      </c>
      <c r="P357">
        <v>1.0000000000000001E+50</v>
      </c>
      <c r="Q357">
        <v>1.0000000000000001E+50</v>
      </c>
      <c r="R357">
        <v>1.0000000000000001E+50</v>
      </c>
      <c r="S357">
        <v>1.0000000000000001E+50</v>
      </c>
      <c r="T357">
        <v>1.0000000000000001E+50</v>
      </c>
      <c r="U357">
        <v>1.0000000000000001E+50</v>
      </c>
      <c r="V357">
        <v>3.0502514661137257E-2</v>
      </c>
      <c r="W357">
        <v>1.0000000000000001E+50</v>
      </c>
      <c r="X357">
        <v>1.0000000000000001E+50</v>
      </c>
      <c r="Y357">
        <v>1.0000000000000001E+50</v>
      </c>
      <c r="Z357">
        <v>1.0000000000000001E+50</v>
      </c>
      <c r="AA357">
        <v>1.0000000000000001E+50</v>
      </c>
      <c r="AB357">
        <v>4.4724826808748679</v>
      </c>
      <c r="AC357">
        <v>5.0282748517626913E-4</v>
      </c>
      <c r="AD357">
        <v>8.9495510176806393E-4</v>
      </c>
      <c r="AE357">
        <v>1.3977810231135864E-3</v>
      </c>
      <c r="AF357">
        <v>2.591310000746885E-2</v>
      </c>
      <c r="AG357">
        <v>3.4285714285714287E-2</v>
      </c>
    </row>
    <row r="358" spans="1:33">
      <c r="A358">
        <v>576308.64665745304</v>
      </c>
      <c r="B358">
        <v>3.6223278179021899E-2</v>
      </c>
      <c r="C358">
        <v>1.0000000000000001E+50</v>
      </c>
      <c r="D358">
        <v>2.5098080005737557</v>
      </c>
      <c r="E358">
        <v>1.0000000000000001E+50</v>
      </c>
      <c r="F358">
        <v>1.0000000000000001E+50</v>
      </c>
      <c r="G358">
        <v>1.0000000000000001E+50</v>
      </c>
      <c r="H358">
        <v>2.9357739723795429</v>
      </c>
      <c r="I358">
        <v>2.7573003462073227</v>
      </c>
      <c r="J358">
        <v>1.2509317216749256</v>
      </c>
      <c r="K358">
        <v>0.58326688229459611</v>
      </c>
      <c r="L358">
        <v>1.0000000000000001E+50</v>
      </c>
      <c r="M358">
        <v>0.12119626364148484</v>
      </c>
      <c r="N358">
        <v>1.0000000000000001E+50</v>
      </c>
      <c r="O358">
        <v>1.0000000000000001E+50</v>
      </c>
      <c r="P358">
        <v>1.0000000000000001E+50</v>
      </c>
      <c r="Q358">
        <v>1.0000000000000001E+50</v>
      </c>
      <c r="R358">
        <v>1.0000000000000001E+50</v>
      </c>
      <c r="S358">
        <v>1.0000000000000001E+50</v>
      </c>
      <c r="T358">
        <v>1.0000000000000001E+50</v>
      </c>
      <c r="U358">
        <v>1.0000000000000001E+50</v>
      </c>
      <c r="V358">
        <v>3.0532971028773656E-2</v>
      </c>
      <c r="W358">
        <v>1.0000000000000001E+50</v>
      </c>
      <c r="X358">
        <v>1.0000000000000001E+50</v>
      </c>
      <c r="Y358">
        <v>1.0000000000000001E+50</v>
      </c>
      <c r="Z358">
        <v>1.0000000000000001E+50</v>
      </c>
      <c r="AA358">
        <v>1.0000000000000001E+50</v>
      </c>
      <c r="AB358">
        <v>4.384786958242473</v>
      </c>
      <c r="AC358">
        <v>5.0294138150939452E-4</v>
      </c>
      <c r="AD358">
        <v>8.9514612677095234E-4</v>
      </c>
      <c r="AE358">
        <v>1.3980858823409192E-3</v>
      </c>
      <c r="AF358">
        <v>2.6163051857678792E-2</v>
      </c>
      <c r="AG358">
        <v>3.4285714285714287E-2</v>
      </c>
    </row>
    <row r="359" spans="1:33">
      <c r="A359">
        <v>587834.81959060207</v>
      </c>
      <c r="B359">
        <v>3.6947197020464354E-2</v>
      </c>
      <c r="C359">
        <v>1.0000000000000001E+50</v>
      </c>
      <c r="D359">
        <v>2.4605629707326866</v>
      </c>
      <c r="E359">
        <v>1.0000000000000001E+50</v>
      </c>
      <c r="F359">
        <v>1.0000000000000001E+50</v>
      </c>
      <c r="G359">
        <v>1.0000000000000001E+50</v>
      </c>
      <c r="H359">
        <v>2.8781221037405511</v>
      </c>
      <c r="I359">
        <v>2.7030610536268669</v>
      </c>
      <c r="J359">
        <v>1.2262297846466093</v>
      </c>
      <c r="K359">
        <v>0.57165881881505187</v>
      </c>
      <c r="L359">
        <v>1.0000000000000001E+50</v>
      </c>
      <c r="M359">
        <v>0.11864906904676571</v>
      </c>
      <c r="N359">
        <v>1.0000000000000001E+50</v>
      </c>
      <c r="O359">
        <v>1.0000000000000001E+50</v>
      </c>
      <c r="P359">
        <v>1.0000000000000001E+50</v>
      </c>
      <c r="Q359">
        <v>1.0000000000000001E+50</v>
      </c>
      <c r="R359">
        <v>1.0000000000000001E+50</v>
      </c>
      <c r="S359">
        <v>1.0000000000000001E+50</v>
      </c>
      <c r="T359">
        <v>1.0000000000000001E+50</v>
      </c>
      <c r="U359">
        <v>1.0000000000000001E+50</v>
      </c>
      <c r="V359">
        <v>3.0564725465660168E-2</v>
      </c>
      <c r="W359">
        <v>1.0000000000000001E+50</v>
      </c>
      <c r="X359">
        <v>1.0000000000000001E+50</v>
      </c>
      <c r="Y359">
        <v>1.0000000000000001E+50</v>
      </c>
      <c r="Z359">
        <v>1.0000000000000001E+50</v>
      </c>
      <c r="AA359">
        <v>1.0000000000000001E+50</v>
      </c>
      <c r="AB359">
        <v>4.2988107599074254</v>
      </c>
      <c r="AC359">
        <v>5.03059851883705E-4</v>
      </c>
      <c r="AD359">
        <v>8.9534482592502928E-4</v>
      </c>
      <c r="AE359">
        <v>1.3984029873383491E-3</v>
      </c>
      <c r="AF359">
        <v>2.6411380690315057E-2</v>
      </c>
      <c r="AG359">
        <v>3.4285714285714287E-2</v>
      </c>
    </row>
    <row r="360" spans="1:33">
      <c r="A360">
        <v>599591.51598241413</v>
      </c>
      <c r="B360">
        <v>3.7685604951000033E-2</v>
      </c>
      <c r="C360">
        <v>1.0000000000000001E+50</v>
      </c>
      <c r="D360">
        <v>2.4122828675603518</v>
      </c>
      <c r="E360">
        <v>1.0000000000000001E+50</v>
      </c>
      <c r="F360">
        <v>1.0000000000000001E+50</v>
      </c>
      <c r="G360">
        <v>1.0000000000000001E+50</v>
      </c>
      <c r="H360">
        <v>2.8215989105930208</v>
      </c>
      <c r="I360">
        <v>2.6498817857595074</v>
      </c>
      <c r="J360">
        <v>1.2020087239539468</v>
      </c>
      <c r="K360">
        <v>0.56027494087574548</v>
      </c>
      <c r="L360">
        <v>1.0000000000000001E+50</v>
      </c>
      <c r="M360">
        <v>0.1161484823766297</v>
      </c>
      <c r="N360">
        <v>1.0000000000000001E+50</v>
      </c>
      <c r="O360">
        <v>1.0000000000000001E+50</v>
      </c>
      <c r="P360">
        <v>1.0000000000000001E+50</v>
      </c>
      <c r="Q360">
        <v>1.0000000000000001E+50</v>
      </c>
      <c r="R360">
        <v>1.0000000000000001E+50</v>
      </c>
      <c r="S360">
        <v>1.0000000000000001E+50</v>
      </c>
      <c r="T360">
        <v>1.0000000000000001E+50</v>
      </c>
      <c r="U360">
        <v>1.0000000000000001E+50</v>
      </c>
      <c r="V360">
        <v>3.0597823666448969E-2</v>
      </c>
      <c r="W360">
        <v>1.0000000000000001E+50</v>
      </c>
      <c r="X360">
        <v>1.0000000000000001E+50</v>
      </c>
      <c r="Y360">
        <v>1.0000000000000001E+50</v>
      </c>
      <c r="Z360">
        <v>1.0000000000000001E+50</v>
      </c>
      <c r="AA360">
        <v>1.0000000000000001E+50</v>
      </c>
      <c r="AB360">
        <v>4.2145203697135187</v>
      </c>
      <c r="AC360">
        <v>5.0318307885517807E-4</v>
      </c>
      <c r="AD360">
        <v>8.9555150573125979E-4</v>
      </c>
      <c r="AE360">
        <v>1.3987328270719619E-3</v>
      </c>
      <c r="AF360">
        <v>2.6658004896460998E-2</v>
      </c>
      <c r="AG360">
        <v>3.4285714285714287E-2</v>
      </c>
    </row>
    <row r="361" spans="1:33">
      <c r="A361">
        <v>611583.34630206239</v>
      </c>
      <c r="B361">
        <v>3.8438791542814668E-2</v>
      </c>
      <c r="C361">
        <v>1.0000000000000001E+50</v>
      </c>
      <c r="D361">
        <v>2.3649487576837904</v>
      </c>
      <c r="E361">
        <v>1.0000000000000001E+50</v>
      </c>
      <c r="F361">
        <v>1.0000000000000001E+50</v>
      </c>
      <c r="G361">
        <v>1.0000000000000001E+50</v>
      </c>
      <c r="H361">
        <v>2.7661822269884628</v>
      </c>
      <c r="I361">
        <v>2.5977416880377184</v>
      </c>
      <c r="J361">
        <v>1.1782590412595872</v>
      </c>
      <c r="K361">
        <v>0.54911078455985562</v>
      </c>
      <c r="L361">
        <v>1.0000000000000001E+50</v>
      </c>
      <c r="M361">
        <v>0.11369352821407845</v>
      </c>
      <c r="N361">
        <v>1.0000000000000001E+50</v>
      </c>
      <c r="O361">
        <v>1.0000000000000001E+50</v>
      </c>
      <c r="P361">
        <v>1.0000000000000001E+50</v>
      </c>
      <c r="Q361">
        <v>1.0000000000000001E+50</v>
      </c>
      <c r="R361">
        <v>1.0000000000000001E+50</v>
      </c>
      <c r="S361">
        <v>1.0000000000000001E+50</v>
      </c>
      <c r="T361">
        <v>1.0000000000000001E+50</v>
      </c>
      <c r="U361">
        <v>1.0000000000000001E+50</v>
      </c>
      <c r="V361">
        <v>3.0632313112690546E-2</v>
      </c>
      <c r="W361">
        <v>1.0000000000000001E+50</v>
      </c>
      <c r="X361">
        <v>1.0000000000000001E+50</v>
      </c>
      <c r="Y361">
        <v>1.0000000000000001E+50</v>
      </c>
      <c r="Z361">
        <v>1.0000000000000001E+50</v>
      </c>
      <c r="AA361">
        <v>1.0000000000000001E+50</v>
      </c>
      <c r="AB361">
        <v>4.1318827326057761</v>
      </c>
      <c r="AC361">
        <v>5.0331125217340596E-4</v>
      </c>
      <c r="AD361">
        <v>8.9576648478576556E-4</v>
      </c>
      <c r="AE361">
        <v>1.3990759097935021E-3</v>
      </c>
      <c r="AF361">
        <v>2.6902839846769042E-2</v>
      </c>
      <c r="AG361">
        <v>3.4285714285714287E-2</v>
      </c>
    </row>
    <row r="362" spans="1:33">
      <c r="A362">
        <v>623815.01322810363</v>
      </c>
      <c r="B362">
        <v>3.9207052163621636E-2</v>
      </c>
      <c r="C362">
        <v>1.0000000000000001E+50</v>
      </c>
      <c r="D362">
        <v>2.3185420787078499</v>
      </c>
      <c r="E362">
        <v>1.0000000000000001E+50</v>
      </c>
      <c r="F362">
        <v>1.0000000000000001E+50</v>
      </c>
      <c r="G362">
        <v>1.0000000000000001E+50</v>
      </c>
      <c r="H362">
        <v>2.7118503209042841</v>
      </c>
      <c r="I362">
        <v>2.546620313414595</v>
      </c>
      <c r="J362">
        <v>1.154971423087604</v>
      </c>
      <c r="K362">
        <v>0.53816197213785477</v>
      </c>
      <c r="L362">
        <v>1.0000000000000001E+50</v>
      </c>
      <c r="M362">
        <v>0.11128324939744158</v>
      </c>
      <c r="N362">
        <v>1.0000000000000001E+50</v>
      </c>
      <c r="O362">
        <v>1.0000000000000001E+50</v>
      </c>
      <c r="P362">
        <v>1.0000000000000001E+50</v>
      </c>
      <c r="Q362">
        <v>1.0000000000000001E+50</v>
      </c>
      <c r="R362">
        <v>1.0000000000000001E+50</v>
      </c>
      <c r="S362">
        <v>1.0000000000000001E+50</v>
      </c>
      <c r="T362">
        <v>1.0000000000000001E+50</v>
      </c>
      <c r="U362">
        <v>1.0000000000000001E+50</v>
      </c>
      <c r="V362">
        <v>3.0668243123231572E-2</v>
      </c>
      <c r="W362">
        <v>1.0000000000000001E+50</v>
      </c>
      <c r="X362">
        <v>1.0000000000000001E+50</v>
      </c>
      <c r="Y362">
        <v>1.0000000000000001E+50</v>
      </c>
      <c r="Z362">
        <v>1.0000000000000001E+50</v>
      </c>
      <c r="AA362">
        <v>1.0000000000000001E+50</v>
      </c>
      <c r="AB362">
        <v>4.0508654416676801</v>
      </c>
      <c r="AC362">
        <v>5.0344456905756976E-4</v>
      </c>
      <c r="AD362">
        <v>8.959900942452565E-4</v>
      </c>
      <c r="AE362">
        <v>1.3994327637816956E-3</v>
      </c>
      <c r="AF362">
        <v>2.714579680501971E-2</v>
      </c>
      <c r="AG362">
        <v>3.4285714285714287E-2</v>
      </c>
    </row>
    <row r="363" spans="1:33">
      <c r="A363">
        <v>636291.31349266577</v>
      </c>
      <c r="B363">
        <v>3.9990688092493863E-2</v>
      </c>
      <c r="C363">
        <v>1.0000000000000001E+50</v>
      </c>
      <c r="D363">
        <v>2.2730446319358304</v>
      </c>
      <c r="E363">
        <v>1.0000000000000001E+50</v>
      </c>
      <c r="F363">
        <v>1.0000000000000001E+50</v>
      </c>
      <c r="G363">
        <v>1.0000000000000001E+50</v>
      </c>
      <c r="H363">
        <v>2.658581885721468</v>
      </c>
      <c r="I363">
        <v>2.4964976143455768</v>
      </c>
      <c r="J363">
        <v>1.1321367371716056</v>
      </c>
      <c r="K363">
        <v>0.52742421035216047</v>
      </c>
      <c r="L363">
        <v>1.0000000000000001E+50</v>
      </c>
      <c r="M363">
        <v>0.10891670667176885</v>
      </c>
      <c r="N363">
        <v>1.0000000000000001E+50</v>
      </c>
      <c r="O363">
        <v>1.0000000000000001E+50</v>
      </c>
      <c r="P363">
        <v>1.0000000000000001E+50</v>
      </c>
      <c r="Q363">
        <v>1.0000000000000001E+50</v>
      </c>
      <c r="R363">
        <v>1.0000000000000001E+50</v>
      </c>
      <c r="S363">
        <v>1.0000000000000001E+50</v>
      </c>
      <c r="T363">
        <v>1.0000000000000001E+50</v>
      </c>
      <c r="U363">
        <v>1.0000000000000001E+50</v>
      </c>
      <c r="V363">
        <v>3.0705664905770223E-2</v>
      </c>
      <c r="W363">
        <v>1.0000000000000001E+50</v>
      </c>
      <c r="X363">
        <v>1.0000000000000001E+50</v>
      </c>
      <c r="Y363">
        <v>1.0000000000000001E+50</v>
      </c>
      <c r="Z363">
        <v>1.0000000000000001E+50</v>
      </c>
      <c r="AA363">
        <v>1.0000000000000001E+50</v>
      </c>
      <c r="AB363">
        <v>3.971436725412592</v>
      </c>
      <c r="AC363">
        <v>5.0358323448239427E-4</v>
      </c>
      <c r="AD363">
        <v>8.962226783094118E-4</v>
      </c>
      <c r="AE363">
        <v>1.3998039381105029E-3</v>
      </c>
      <c r="AF363">
        <v>2.7386781694161817E-2</v>
      </c>
      <c r="AG363">
        <v>3.4285714285714287E-2</v>
      </c>
    </row>
    <row r="364" spans="1:33">
      <c r="A364">
        <v>649017.13976251904</v>
      </c>
      <c r="B364">
        <v>4.0790006638013923E-2</v>
      </c>
      <c r="C364">
        <v>1.0000000000000001E+50</v>
      </c>
      <c r="D364">
        <v>2.2284385752327327</v>
      </c>
      <c r="E364">
        <v>1.0000000000000001E+50</v>
      </c>
      <c r="F364">
        <v>1.0000000000000001E+50</v>
      </c>
      <c r="G364">
        <v>1.0000000000000001E+50</v>
      </c>
      <c r="H364">
        <v>2.6063560318690744</v>
      </c>
      <c r="I364">
        <v>2.4473539349268658</v>
      </c>
      <c r="J364">
        <v>1.1097460288739431</v>
      </c>
      <c r="K364">
        <v>0.51689328873500273</v>
      </c>
      <c r="L364">
        <v>1.0000000000000001E+50</v>
      </c>
      <c r="M364">
        <v>0.10659297834942939</v>
      </c>
      <c r="N364">
        <v>1.0000000000000001E+50</v>
      </c>
      <c r="O364">
        <v>1.0000000000000001E+50</v>
      </c>
      <c r="P364">
        <v>1.0000000000000001E+50</v>
      </c>
      <c r="Q364">
        <v>1.0000000000000001E+50</v>
      </c>
      <c r="R364">
        <v>1.0000000000000001E+50</v>
      </c>
      <c r="S364">
        <v>1.0000000000000001E+50</v>
      </c>
      <c r="T364">
        <v>1.0000000000000001E+50</v>
      </c>
      <c r="U364">
        <v>1.0000000000000001E+50</v>
      </c>
      <c r="V364">
        <v>3.0744631609538182E-2</v>
      </c>
      <c r="W364">
        <v>1.0000000000000001E+50</v>
      </c>
      <c r="X364">
        <v>1.0000000000000001E+50</v>
      </c>
      <c r="Y364">
        <v>1.0000000000000001E+50</v>
      </c>
      <c r="Z364">
        <v>1.0000000000000001E+50</v>
      </c>
      <c r="AA364">
        <v>1.0000000000000001E+50</v>
      </c>
      <c r="AB364">
        <v>3.8935654353243327</v>
      </c>
      <c r="AC364">
        <v>5.0372746147439758E-4</v>
      </c>
      <c r="AD364">
        <v>8.9646459472074978E-4</v>
      </c>
      <c r="AE364">
        <v>1.4001900034451582E-3</v>
      </c>
      <c r="AF364">
        <v>2.7625693702991918E-2</v>
      </c>
      <c r="AG364">
        <v>3.4285714285714287E-2</v>
      </c>
    </row>
    <row r="365" spans="1:33">
      <c r="A365">
        <v>661997.4825577694</v>
      </c>
      <c r="B365">
        <v>4.1605321258788526E-2</v>
      </c>
      <c r="C365">
        <v>1.0000000000000001E+50</v>
      </c>
      <c r="D365">
        <v>2.1847064160283538</v>
      </c>
      <c r="E365">
        <v>1.0000000000000001E+50</v>
      </c>
      <c r="F365">
        <v>1.0000000000000001E+50</v>
      </c>
      <c r="G365">
        <v>1.0000000000000001E+50</v>
      </c>
      <c r="H365">
        <v>2.5551522786322924</v>
      </c>
      <c r="I365">
        <v>2.3991700031874248</v>
      </c>
      <c r="J365">
        <v>1.0877905176746028</v>
      </c>
      <c r="K365">
        <v>0.50656507795885786</v>
      </c>
      <c r="L365">
        <v>1.0000000000000001E+50</v>
      </c>
      <c r="M365">
        <v>0.10431115997998537</v>
      </c>
      <c r="N365">
        <v>1.0000000000000001E+50</v>
      </c>
      <c r="O365">
        <v>1.0000000000000001E+50</v>
      </c>
      <c r="P365">
        <v>1.0000000000000001E+50</v>
      </c>
      <c r="Q365">
        <v>1.0000000000000001E+50</v>
      </c>
      <c r="R365">
        <v>1.0000000000000001E+50</v>
      </c>
      <c r="S365">
        <v>1.0000000000000001E+50</v>
      </c>
      <c r="T365">
        <v>1.0000000000000001E+50</v>
      </c>
      <c r="U365">
        <v>1.0000000000000001E+50</v>
      </c>
      <c r="V365">
        <v>3.078519837907381E-2</v>
      </c>
      <c r="W365">
        <v>1.0000000000000001E+50</v>
      </c>
      <c r="X365">
        <v>1.0000000000000001E+50</v>
      </c>
      <c r="Y365">
        <v>1.0000000000000001E+50</v>
      </c>
      <c r="Z365">
        <v>1.0000000000000001E+50</v>
      </c>
      <c r="AA365">
        <v>1.0000000000000001E+50</v>
      </c>
      <c r="AB365">
        <v>3.817221033642082</v>
      </c>
      <c r="AC365">
        <v>5.0387747141875246E-4</v>
      </c>
      <c r="AD365">
        <v>8.9671621528253809E-4</v>
      </c>
      <c r="AE365">
        <v>1.400591552866857E-3</v>
      </c>
      <c r="AF365">
        <v>2.7862423720965767E-2</v>
      </c>
      <c r="AG365">
        <v>3.4285714285714287E-2</v>
      </c>
    </row>
    <row r="366" spans="1:33">
      <c r="A366">
        <v>675237.43220892479</v>
      </c>
      <c r="B366">
        <v>4.243695168637468E-2</v>
      </c>
      <c r="C366">
        <v>1.0000000000000001E+50</v>
      </c>
      <c r="D366">
        <v>2.141831004457456</v>
      </c>
      <c r="E366">
        <v>1.0000000000000001E+50</v>
      </c>
      <c r="F366">
        <v>1.0000000000000001E+50</v>
      </c>
      <c r="G366">
        <v>1.0000000000000001E+50</v>
      </c>
      <c r="H366">
        <v>2.5049505461208295</v>
      </c>
      <c r="I366">
        <v>2.351926923531559</v>
      </c>
      <c r="J366">
        <v>1.066261593728415</v>
      </c>
      <c r="K366">
        <v>0.49643552821880899</v>
      </c>
      <c r="L366">
        <v>1.0000000000000001E+50</v>
      </c>
      <c r="M366">
        <v>0.10207036402943102</v>
      </c>
      <c r="N366">
        <v>1.0000000000000001E+50</v>
      </c>
      <c r="O366">
        <v>1.0000000000000001E+50</v>
      </c>
      <c r="P366">
        <v>1.0000000000000001E+50</v>
      </c>
      <c r="Q366">
        <v>1.0000000000000001E+50</v>
      </c>
      <c r="R366">
        <v>1.0000000000000001E+50</v>
      </c>
      <c r="S366">
        <v>1.0000000000000001E+50</v>
      </c>
      <c r="T366">
        <v>1.0000000000000001E+50</v>
      </c>
      <c r="U366">
        <v>1.0000000000000001E+50</v>
      </c>
      <c r="V366">
        <v>3.0827422409046457E-2</v>
      </c>
      <c r="W366">
        <v>1.0000000000000001E+50</v>
      </c>
      <c r="X366">
        <v>1.0000000000000001E+50</v>
      </c>
      <c r="Y366">
        <v>1.0000000000000001E+50</v>
      </c>
      <c r="Z366">
        <v>1.0000000000000001E+50</v>
      </c>
      <c r="AA366">
        <v>1.0000000000000001E+50</v>
      </c>
      <c r="AB366">
        <v>3.7423735813847898</v>
      </c>
      <c r="AC366">
        <v>5.0403349437708135E-4</v>
      </c>
      <c r="AD366">
        <v>8.96977926395303E-4</v>
      </c>
      <c r="AE366">
        <v>1.401009202726981E-3</v>
      </c>
      <c r="AF366">
        <v>2.8096852588016821E-2</v>
      </c>
      <c r="AG366">
        <v>3.4285714285714287E-2</v>
      </c>
    </row>
    <row r="367" spans="1:33">
      <c r="A367">
        <v>688742.18085310329</v>
      </c>
      <c r="B367">
        <v>4.3285224050665844E-2</v>
      </c>
      <c r="C367">
        <v>1.0000000000000001E+50</v>
      </c>
      <c r="D367">
        <v>2.0997955266343351</v>
      </c>
      <c r="E367">
        <v>1.0000000000000001E+50</v>
      </c>
      <c r="F367">
        <v>1.0000000000000001E+50</v>
      </c>
      <c r="G367">
        <v>1.0000000000000001E+50</v>
      </c>
      <c r="H367">
        <v>2.4557311473944923</v>
      </c>
      <c r="I367">
        <v>2.3056061693291117</v>
      </c>
      <c r="J367">
        <v>1.0451508144892308</v>
      </c>
      <c r="K367">
        <v>0.48650066764620392</v>
      </c>
      <c r="L367">
        <v>1.0000000000000001E+50</v>
      </c>
      <c r="M367">
        <v>9.9869719568915938E-2</v>
      </c>
      <c r="N367">
        <v>1.0000000000000001E+50</v>
      </c>
      <c r="O367">
        <v>1.0000000000000001E+50</v>
      </c>
      <c r="P367">
        <v>1.0000000000000001E+50</v>
      </c>
      <c r="Q367">
        <v>1.0000000000000001E+50</v>
      </c>
      <c r="R367">
        <v>1.0000000000000001E+50</v>
      </c>
      <c r="S367">
        <v>1.0000000000000001E+50</v>
      </c>
      <c r="T367">
        <v>1.0000000000000001E+50</v>
      </c>
      <c r="U367">
        <v>1.0000000000000001E+50</v>
      </c>
      <c r="V367">
        <v>3.087136300008729E-2</v>
      </c>
      <c r="W367">
        <v>1.0000000000000001E+50</v>
      </c>
      <c r="X367">
        <v>1.0000000000000001E+50</v>
      </c>
      <c r="Y367">
        <v>1.0000000000000001E+50</v>
      </c>
      <c r="Z367">
        <v>1.0000000000000001E+50</v>
      </c>
      <c r="AA367">
        <v>1.0000000000000001E+50</v>
      </c>
      <c r="AB367">
        <v>3.6689937266103918</v>
      </c>
      <c r="AC367">
        <v>5.0419576941651523E-4</v>
      </c>
      <c r="AD367">
        <v>8.9725012961250827E-4</v>
      </c>
      <c r="AE367">
        <v>1.4014435935317559E-3</v>
      </c>
      <c r="AF367">
        <v>2.8328849145727537E-2</v>
      </c>
      <c r="AG367">
        <v>3.4285714285714287E-2</v>
      </c>
    </row>
    <row r="368" spans="1:33">
      <c r="A368">
        <v>702517.02447016537</v>
      </c>
      <c r="B368">
        <v>4.4150471007787004E-2</v>
      </c>
      <c r="C368">
        <v>1.0000000000000001E+50</v>
      </c>
      <c r="D368">
        <v>2.058583498059142</v>
      </c>
      <c r="E368">
        <v>1.0000000000000001E+50</v>
      </c>
      <c r="F368">
        <v>1.0000000000000001E+50</v>
      </c>
      <c r="G368">
        <v>1.0000000000000001E+50</v>
      </c>
      <c r="H368">
        <v>2.4074747807428674</v>
      </c>
      <c r="I368">
        <v>2.2601895756503585</v>
      </c>
      <c r="J368">
        <v>1.0244499013997397</v>
      </c>
      <c r="K368">
        <v>0.47675660075299903</v>
      </c>
      <c r="L368">
        <v>1.0000000000000001E+50</v>
      </c>
      <c r="M368">
        <v>9.7708371973099659E-2</v>
      </c>
      <c r="N368">
        <v>1.0000000000000001E+50</v>
      </c>
      <c r="O368">
        <v>1.0000000000000001E+50</v>
      </c>
      <c r="P368">
        <v>1.0000000000000001E+50</v>
      </c>
      <c r="Q368">
        <v>1.0000000000000001E+50</v>
      </c>
      <c r="R368">
        <v>1.0000000000000001E+50</v>
      </c>
      <c r="S368">
        <v>1.0000000000000001E+50</v>
      </c>
      <c r="T368">
        <v>1.0000000000000001E+50</v>
      </c>
      <c r="U368">
        <v>1.0000000000000001E+50</v>
      </c>
      <c r="V368">
        <v>3.091708161557662E-2</v>
      </c>
      <c r="W368">
        <v>1.0000000000000001E+50</v>
      </c>
      <c r="X368">
        <v>1.0000000000000001E+50</v>
      </c>
      <c r="Y368">
        <v>1.0000000000000001E+50</v>
      </c>
      <c r="Z368">
        <v>1.0000000000000001E+50</v>
      </c>
      <c r="AA368">
        <v>1.0000000000000001E+50</v>
      </c>
      <c r="AB368">
        <v>3.5970526929052551</v>
      </c>
      <c r="AC368">
        <v>5.0436454495034764E-4</v>
      </c>
      <c r="AD368">
        <v>8.9753324221598495E-4</v>
      </c>
      <c r="AE368">
        <v>1.4018953908582559E-3</v>
      </c>
      <c r="AF368">
        <v>2.8558268075811147E-2</v>
      </c>
      <c r="AG368">
        <v>3.4285714285714287E-2</v>
      </c>
    </row>
    <row r="369" spans="1:33">
      <c r="A369">
        <v>716567.36495956872</v>
      </c>
      <c r="B369">
        <v>4.5033031870549217E-2</v>
      </c>
      <c r="C369">
        <v>1.0000000000000001E+50</v>
      </c>
      <c r="D369">
        <v>2.018178757153378</v>
      </c>
      <c r="E369">
        <v>1.0000000000000001E+50</v>
      </c>
      <c r="F369">
        <v>1.0000000000000001E+50</v>
      </c>
      <c r="G369">
        <v>1.0000000000000001E+50</v>
      </c>
      <c r="H369">
        <v>2.3601625221160725</v>
      </c>
      <c r="I369">
        <v>2.2156593321427689</v>
      </c>
      <c r="J369">
        <v>1.0041507366456401</v>
      </c>
      <c r="K369">
        <v>0.46719950690618423</v>
      </c>
      <c r="L369">
        <v>1.0000000000000001E+50</v>
      </c>
      <c r="M369">
        <v>9.5585482628318508E-2</v>
      </c>
      <c r="N369">
        <v>1.0000000000000001E+50</v>
      </c>
      <c r="O369">
        <v>1.0000000000000001E+50</v>
      </c>
      <c r="P369">
        <v>1.0000000000000001E+50</v>
      </c>
      <c r="Q369">
        <v>1.0000000000000001E+50</v>
      </c>
      <c r="R369">
        <v>1.0000000000000001E+50</v>
      </c>
      <c r="S369">
        <v>1.0000000000000001E+50</v>
      </c>
      <c r="T369">
        <v>1.0000000000000001E+50</v>
      </c>
      <c r="U369">
        <v>1.0000000000000001E+50</v>
      </c>
      <c r="V369">
        <v>3.0964641939332724E-2</v>
      </c>
      <c r="W369">
        <v>1.0000000000000001E+50</v>
      </c>
      <c r="X369">
        <v>1.0000000000000001E+50</v>
      </c>
      <c r="Y369">
        <v>1.0000000000000001E+50</v>
      </c>
      <c r="Z369">
        <v>1.0000000000000001E+50</v>
      </c>
      <c r="AA369">
        <v>1.0000000000000001E+50</v>
      </c>
      <c r="AB369">
        <v>3.5265222680992951</v>
      </c>
      <c r="AC369">
        <v>5.0454007909062212E-4</v>
      </c>
      <c r="AD369">
        <v>8.9782769781169755E-4</v>
      </c>
      <c r="AE369">
        <v>1.4023652863026819E-3</v>
      </c>
      <c r="AF369">
        <v>2.8784947511682809E-2</v>
      </c>
      <c r="AG369">
        <v>3.4285714285714287E-2</v>
      </c>
    </row>
    <row r="370" spans="1:33">
      <c r="A370">
        <v>730898.71225876012</v>
      </c>
      <c r="B370">
        <v>4.5933252741514406E-2</v>
      </c>
      <c r="C370">
        <v>1.0000000000000001E+50</v>
      </c>
      <c r="D370">
        <v>1.9785654589220276</v>
      </c>
      <c r="E370">
        <v>1.0000000000000001E+50</v>
      </c>
      <c r="F370">
        <v>1.0000000000000001E+50</v>
      </c>
      <c r="G370">
        <v>1.0000000000000001E+50</v>
      </c>
      <c r="H370">
        <v>2.3137758177036174</v>
      </c>
      <c r="I370">
        <v>2.1719979760468222</v>
      </c>
      <c r="J370">
        <v>0.98424535997288731</v>
      </c>
      <c r="K370">
        <v>0.45782563883170357</v>
      </c>
      <c r="L370">
        <v>1.0000000000000001E+50</v>
      </c>
      <c r="M370">
        <v>9.3500228650781295E-2</v>
      </c>
      <c r="N370">
        <v>1.0000000000000001E+50</v>
      </c>
      <c r="O370">
        <v>1.0000000000000001E+50</v>
      </c>
      <c r="P370">
        <v>1.0000000000000001E+50</v>
      </c>
      <c r="Q370">
        <v>1.0000000000000001E+50</v>
      </c>
      <c r="R370">
        <v>1.0000000000000001E+50</v>
      </c>
      <c r="S370">
        <v>1.0000000000000001E+50</v>
      </c>
      <c r="T370">
        <v>1.0000000000000001E+50</v>
      </c>
      <c r="U370">
        <v>1.0000000000000001E+50</v>
      </c>
      <c r="V370">
        <v>3.1014109934141613E-2</v>
      </c>
      <c r="W370">
        <v>1.0000000000000001E+50</v>
      </c>
      <c r="X370">
        <v>1.0000000000000001E+50</v>
      </c>
      <c r="Y370">
        <v>1.0000000000000001E+50</v>
      </c>
      <c r="Z370">
        <v>1.0000000000000001E+50</v>
      </c>
      <c r="AA370">
        <v>1.0000000000000001E+50</v>
      </c>
      <c r="AB370">
        <v>3.4573747932023937</v>
      </c>
      <c r="AC370">
        <v>5.0472264001299332E-4</v>
      </c>
      <c r="AD370">
        <v>8.9813394694644667E-4</v>
      </c>
      <c r="AE370">
        <v>1.4028539984618496E-3</v>
      </c>
      <c r="AF370">
        <v>2.9008706409017166E-2</v>
      </c>
      <c r="AG370">
        <v>3.4285714285714287E-2</v>
      </c>
    </row>
    <row r="371" spans="1:33">
      <c r="A371">
        <v>745516.68650393537</v>
      </c>
      <c r="B371">
        <v>4.6851486648722684E-2</v>
      </c>
      <c r="C371">
        <v>1.0000000000000001E+50</v>
      </c>
      <c r="D371">
        <v>1.9397280687398379</v>
      </c>
      <c r="E371">
        <v>1.0000000000000001E+50</v>
      </c>
      <c r="F371">
        <v>1.0000000000000001E+50</v>
      </c>
      <c r="G371">
        <v>1.0000000000000001E+50</v>
      </c>
      <c r="H371">
        <v>2.2682964766584588</v>
      </c>
      <c r="I371">
        <v>2.129188385348169</v>
      </c>
      <c r="J371">
        <v>0.96472596556677348</v>
      </c>
      <c r="K371">
        <v>0.44863132114729204</v>
      </c>
      <c r="L371">
        <v>1.0000000000000001E+50</v>
      </c>
      <c r="M371">
        <v>9.1451802615051286E-2</v>
      </c>
      <c r="N371">
        <v>1.0000000000000001E+50</v>
      </c>
      <c r="O371">
        <v>1.0000000000000001E+50</v>
      </c>
      <c r="P371">
        <v>1.0000000000000001E+50</v>
      </c>
      <c r="Q371">
        <v>1.0000000000000001E+50</v>
      </c>
      <c r="R371">
        <v>1.0000000000000001E+50</v>
      </c>
      <c r="S371">
        <v>1.0000000000000001E+50</v>
      </c>
      <c r="T371">
        <v>1.0000000000000001E+50</v>
      </c>
      <c r="U371">
        <v>1.0000000000000001E+50</v>
      </c>
      <c r="V371">
        <v>3.106555390106128E-2</v>
      </c>
      <c r="W371">
        <v>1.0000000000000001E+50</v>
      </c>
      <c r="X371">
        <v>1.0000000000000001E+50</v>
      </c>
      <c r="Y371">
        <v>1.0000000000000001E+50</v>
      </c>
      <c r="Z371">
        <v>1.0000000000000001E+50</v>
      </c>
      <c r="AA371">
        <v>1.0000000000000001E+50</v>
      </c>
      <c r="AB371">
        <v>3.389583151557729</v>
      </c>
      <c r="AC371">
        <v>5.0491250633420616E-4</v>
      </c>
      <c r="AD371">
        <v>8.9845245774610816E-4</v>
      </c>
      <c r="AE371">
        <v>1.4033622739488359E-3</v>
      </c>
      <c r="AF371">
        <v>2.9229341661710644E-2</v>
      </c>
      <c r="AG371">
        <v>3.4285714285714287E-2</v>
      </c>
    </row>
    <row r="372" spans="1:33">
      <c r="A372">
        <v>760427.02023401414</v>
      </c>
      <c r="B372">
        <v>4.7788093684135759E-2</v>
      </c>
      <c r="C372">
        <v>1.0000000000000001E+50</v>
      </c>
      <c r="D372">
        <v>1.9016513562593127</v>
      </c>
      <c r="E372">
        <v>1.0000000000000001E+50</v>
      </c>
      <c r="F372">
        <v>1.0000000000000001E+50</v>
      </c>
      <c r="G372">
        <v>1.0000000000000001E+50</v>
      </c>
      <c r="H372">
        <v>2.2237066639633953</v>
      </c>
      <c r="I372">
        <v>2.0872137720634165</v>
      </c>
      <c r="J372">
        <v>0.94558489899162468</v>
      </c>
      <c r="K372">
        <v>0.43961294892366476</v>
      </c>
      <c r="L372">
        <v>1.0000000000000001E+50</v>
      </c>
      <c r="M372">
        <v>8.943941229311568E-2</v>
      </c>
      <c r="N372">
        <v>1.0000000000000001E+50</v>
      </c>
      <c r="O372">
        <v>1.0000000000000001E+50</v>
      </c>
      <c r="P372">
        <v>1.0000000000000001E+50</v>
      </c>
      <c r="Q372">
        <v>1.0000000000000001E+50</v>
      </c>
      <c r="R372">
        <v>1.0000000000000001E+50</v>
      </c>
      <c r="S372">
        <v>1.0000000000000001E+50</v>
      </c>
      <c r="T372">
        <v>1.0000000000000001E+50</v>
      </c>
      <c r="U372">
        <v>1.0000000000000001E+50</v>
      </c>
      <c r="V372">
        <v>3.1119044539428476E-2</v>
      </c>
      <c r="W372">
        <v>1.0000000000000001E+50</v>
      </c>
      <c r="X372">
        <v>1.0000000000000001E+50</v>
      </c>
      <c r="Y372">
        <v>1.0000000000000001E+50</v>
      </c>
      <c r="Z372">
        <v>1.0000000000000001E+50</v>
      </c>
      <c r="AA372">
        <v>1.0000000000000001E+50</v>
      </c>
      <c r="AB372">
        <v>3.3231207582077924</v>
      </c>
      <c r="AC372">
        <v>5.0510996750254141E-4</v>
      </c>
      <c r="AD372">
        <v>8.9878371657602226E-4</v>
      </c>
      <c r="AE372">
        <v>1.4038908884437462E-3</v>
      </c>
      <c r="AF372">
        <v>2.9446624950727331E-2</v>
      </c>
      <c r="AG372">
        <v>3.4285714285714287E-2</v>
      </c>
    </row>
    <row r="373" spans="1:33">
      <c r="A373">
        <v>775635.56063869444</v>
      </c>
      <c r="B373">
        <v>4.8743441144850165E-2</v>
      </c>
      <c r="C373">
        <v>1.0000000000000001E+50</v>
      </c>
      <c r="D373">
        <v>1.8643203894380378</v>
      </c>
      <c r="E373">
        <v>1.0000000000000001E+50</v>
      </c>
      <c r="F373">
        <v>1.0000000000000001E+50</v>
      </c>
      <c r="G373">
        <v>1.0000000000000001E+50</v>
      </c>
      <c r="H373">
        <v>2.1799888934370117</v>
      </c>
      <c r="I373">
        <v>2.0460576756569444</v>
      </c>
      <c r="J373">
        <v>0.92681465418990816</v>
      </c>
      <c r="K373">
        <v>0.43076698627350563</v>
      </c>
      <c r="L373">
        <v>1.0000000000000001E+50</v>
      </c>
      <c r="M373">
        <v>8.7462280404395826E-2</v>
      </c>
      <c r="N373">
        <v>1.0000000000000001E+50</v>
      </c>
      <c r="O373">
        <v>1.0000000000000001E+50</v>
      </c>
      <c r="P373">
        <v>1.0000000000000001E+50</v>
      </c>
      <c r="Q373">
        <v>1.0000000000000001E+50</v>
      </c>
      <c r="R373">
        <v>1.0000000000000001E+50</v>
      </c>
      <c r="S373">
        <v>1.0000000000000001E+50</v>
      </c>
      <c r="T373">
        <v>1.0000000000000001E+50</v>
      </c>
      <c r="U373">
        <v>1.0000000000000001E+50</v>
      </c>
      <c r="V373">
        <v>3.1174655007489661E-2</v>
      </c>
      <c r="W373">
        <v>1.0000000000000001E+50</v>
      </c>
      <c r="X373">
        <v>1.0000000000000001E+50</v>
      </c>
      <c r="Y373">
        <v>1.0000000000000001E+50</v>
      </c>
      <c r="Z373">
        <v>1.0000000000000001E+50</v>
      </c>
      <c r="AA373">
        <v>1.0000000000000001E+50</v>
      </c>
      <c r="AB373">
        <v>3.2579615494689169</v>
      </c>
      <c r="AC373">
        <v>5.0531532420157552E-4</v>
      </c>
      <c r="AD373">
        <v>8.9912822872414663E-4</v>
      </c>
      <c r="AE373">
        <v>1.4044406477805606E-3</v>
      </c>
      <c r="AF373">
        <v>2.9660299315067733E-2</v>
      </c>
      <c r="AG373">
        <v>3.4285714285714287E-2</v>
      </c>
    </row>
    <row r="374" spans="1:33">
      <c r="A374">
        <v>791148.27185146837</v>
      </c>
      <c r="B374">
        <v>4.971790367713614E-2</v>
      </c>
      <c r="C374">
        <v>1.0000000000000001E+50</v>
      </c>
      <c r="D374">
        <v>1.8277205286829799</v>
      </c>
      <c r="E374">
        <v>1.0000000000000001E+50</v>
      </c>
      <c r="F374">
        <v>1.0000000000000001E+50</v>
      </c>
      <c r="G374">
        <v>1.0000000000000001E+50</v>
      </c>
      <c r="H374">
        <v>2.1371260208764196</v>
      </c>
      <c r="I374">
        <v>2.0057039565861361</v>
      </c>
      <c r="J374">
        <v>0.90840787053958594</v>
      </c>
      <c r="K374">
        <v>0.4220899649677145</v>
      </c>
      <c r="L374">
        <v>1.0000000000000001E+50</v>
      </c>
      <c r="M374">
        <v>8.5519644377105394E-2</v>
      </c>
      <c r="N374">
        <v>1.0000000000000001E+50</v>
      </c>
      <c r="O374">
        <v>1.0000000000000001E+50</v>
      </c>
      <c r="P374">
        <v>1.0000000000000001E+50</v>
      </c>
      <c r="Q374">
        <v>1.0000000000000001E+50</v>
      </c>
      <c r="R374">
        <v>1.0000000000000001E+50</v>
      </c>
      <c r="S374">
        <v>1.0000000000000001E+50</v>
      </c>
      <c r="T374">
        <v>1.0000000000000001E+50</v>
      </c>
      <c r="U374">
        <v>1.0000000000000001E+50</v>
      </c>
      <c r="V374">
        <v>3.1232460983571898E-2</v>
      </c>
      <c r="W374">
        <v>1.0000000000000001E+50</v>
      </c>
      <c r="X374">
        <v>1.0000000000000001E+50</v>
      </c>
      <c r="Y374">
        <v>1.0000000000000001E+50</v>
      </c>
      <c r="Z374">
        <v>1.0000000000000001E+50</v>
      </c>
      <c r="AA374">
        <v>1.0000000000000001E+50</v>
      </c>
      <c r="AB374">
        <v>3.194079972710226</v>
      </c>
      <c r="AC374">
        <v>5.0552888876760562E-4</v>
      </c>
      <c r="AD374">
        <v>8.9948651910759286E-4</v>
      </c>
      <c r="AE374">
        <v>1.405012389071036E-3</v>
      </c>
      <c r="AF374">
        <v>2.9870075436759215E-2</v>
      </c>
      <c r="AG374">
        <v>3.4285714285714287E-2</v>
      </c>
    </row>
    <row r="375" spans="1:33">
      <c r="A375">
        <v>806971.23728849774</v>
      </c>
      <c r="B375">
        <v>5.0711863423358511E-2</v>
      </c>
      <c r="C375">
        <v>1.0000000000000001E+50</v>
      </c>
      <c r="D375">
        <v>1.7918374211094759</v>
      </c>
      <c r="E375">
        <v>1.0000000000000001E+50</v>
      </c>
      <c r="F375">
        <v>1.0000000000000001E+50</v>
      </c>
      <c r="G375">
        <v>1.0000000000000001E+50</v>
      </c>
      <c r="H375">
        <v>2.0951012373341178</v>
      </c>
      <c r="I375">
        <v>1.9661367899725248</v>
      </c>
      <c r="J375">
        <v>0.89035732996855854</v>
      </c>
      <c r="K375">
        <v>0.41357848307838396</v>
      </c>
      <c r="L375">
        <v>1.0000000000000001E+50</v>
      </c>
      <c r="M375">
        <v>8.3610756121428639E-2</v>
      </c>
      <c r="N375">
        <v>1.0000000000000001E+50</v>
      </c>
      <c r="O375">
        <v>1.0000000000000001E+50</v>
      </c>
      <c r="P375">
        <v>1.0000000000000001E+50</v>
      </c>
      <c r="Q375">
        <v>1.0000000000000001E+50</v>
      </c>
      <c r="R375">
        <v>1.0000000000000001E+50</v>
      </c>
      <c r="S375">
        <v>1.0000000000000001E+50</v>
      </c>
      <c r="T375">
        <v>1.0000000000000001E+50</v>
      </c>
      <c r="U375">
        <v>1.0000000000000001E+50</v>
      </c>
      <c r="V375">
        <v>3.1292540727702919E-2</v>
      </c>
      <c r="W375">
        <v>1.0000000000000001E+50</v>
      </c>
      <c r="X375">
        <v>1.0000000000000001E+50</v>
      </c>
      <c r="Y375">
        <v>1.0000000000000001E+50</v>
      </c>
      <c r="Z375">
        <v>1.0000000000000001E+50</v>
      </c>
      <c r="AA375">
        <v>1.0000000000000001E+50</v>
      </c>
      <c r="AB375">
        <v>3.1314509763329905</v>
      </c>
      <c r="AC375">
        <v>5.0575098562109203E-4</v>
      </c>
      <c r="AD375">
        <v>8.998591330031722E-4</v>
      </c>
      <c r="AE375">
        <v>1.405606981866636E-3</v>
      </c>
      <c r="AF375">
        <v>3.0075627635558707E-2</v>
      </c>
      <c r="AG375">
        <v>3.4285714285714287E-2</v>
      </c>
    </row>
    <row r="376" spans="1:33">
      <c r="A376">
        <v>823110.66203426768</v>
      </c>
      <c r="B376">
        <v>5.1725710171837067E-2</v>
      </c>
      <c r="C376">
        <v>1.0000000000000001E+50</v>
      </c>
      <c r="D376">
        <v>1.7566569949126607</v>
      </c>
      <c r="E376">
        <v>1.0000000000000001E+50</v>
      </c>
      <c r="F376">
        <v>1.0000000000000001E+50</v>
      </c>
      <c r="G376">
        <v>1.0000000000000001E+50</v>
      </c>
      <c r="H376">
        <v>2.0538980625263261</v>
      </c>
      <c r="I376">
        <v>1.9273406593963547</v>
      </c>
      <c r="J376">
        <v>0.87265595412507513</v>
      </c>
      <c r="K376">
        <v>0.40522920364798604</v>
      </c>
      <c r="L376">
        <v>1.0000000000000001E+50</v>
      </c>
      <c r="M376">
        <v>8.1734881815059862E-2</v>
      </c>
      <c r="N376">
        <v>1.0000000000000001E+50</v>
      </c>
      <c r="O376">
        <v>1.0000000000000001E+50</v>
      </c>
      <c r="P376">
        <v>1.0000000000000001E+50</v>
      </c>
      <c r="Q376">
        <v>1.0000000000000001E+50</v>
      </c>
      <c r="R376">
        <v>1.0000000000000001E+50</v>
      </c>
      <c r="S376">
        <v>1.0000000000000001E+50</v>
      </c>
      <c r="T376">
        <v>1.0000000000000001E+50</v>
      </c>
      <c r="U376">
        <v>1.0000000000000001E+50</v>
      </c>
      <c r="V376">
        <v>3.1354975143583451E-2</v>
      </c>
      <c r="W376">
        <v>1.0000000000000001E+50</v>
      </c>
      <c r="X376">
        <v>1.0000000000000001E+50</v>
      </c>
      <c r="Y376">
        <v>1.0000000000000001E+50</v>
      </c>
      <c r="Z376">
        <v>1.0000000000000001E+50</v>
      </c>
      <c r="AA376">
        <v>1.0000000000000001E+50</v>
      </c>
      <c r="AB376">
        <v>3.0700499999464719</v>
      </c>
      <c r="AC376">
        <v>5.0598195171246672E-4</v>
      </c>
      <c r="AD376">
        <v>9.0024663680257188E-4</v>
      </c>
      <c r="AE376">
        <v>1.406225329359468E-3</v>
      </c>
      <c r="AF376">
        <v>3.0276589574258789E-2</v>
      </c>
      <c r="AG376">
        <v>3.4285714285714287E-2</v>
      </c>
    </row>
    <row r="377" spans="1:33">
      <c r="A377">
        <v>839572.87527495308</v>
      </c>
      <c r="B377">
        <v>5.2759841509705439E-2</v>
      </c>
      <c r="C377">
        <v>1.0000000000000001E+50</v>
      </c>
      <c r="D377">
        <v>1.7221654538491165</v>
      </c>
      <c r="E377">
        <v>1.0000000000000001E+50</v>
      </c>
      <c r="F377">
        <v>1.0000000000000001E+50</v>
      </c>
      <c r="G377">
        <v>1.0000000000000001E+50</v>
      </c>
      <c r="H377">
        <v>2.0135003383702132</v>
      </c>
      <c r="I377">
        <v>1.8893003508121287</v>
      </c>
      <c r="J377">
        <v>0.85529680160299892</v>
      </c>
      <c r="K377">
        <v>0.39703885338426509</v>
      </c>
      <c r="L377">
        <v>1.0000000000000001E+50</v>
      </c>
      <c r="M377">
        <v>7.9891301701726578E-2</v>
      </c>
      <c r="N377">
        <v>1.0000000000000001E+50</v>
      </c>
      <c r="O377">
        <v>1.0000000000000001E+50</v>
      </c>
      <c r="P377">
        <v>1.0000000000000001E+50</v>
      </c>
      <c r="Q377">
        <v>1.0000000000000001E+50</v>
      </c>
      <c r="R377">
        <v>1.0000000000000001E+50</v>
      </c>
      <c r="S377">
        <v>1.0000000000000001E+50</v>
      </c>
      <c r="T377">
        <v>1.0000000000000001E+50</v>
      </c>
      <c r="U377">
        <v>1.0000000000000001E+50</v>
      </c>
      <c r="V377">
        <v>3.1419847840808486E-2</v>
      </c>
      <c r="W377">
        <v>1.0000000000000001E+50</v>
      </c>
      <c r="X377">
        <v>1.0000000000000001E+50</v>
      </c>
      <c r="Y377">
        <v>1.0000000000000001E+50</v>
      </c>
      <c r="Z377">
        <v>1.0000000000000001E+50</v>
      </c>
      <c r="AA377">
        <v>1.0000000000000001E+50</v>
      </c>
      <c r="AB377">
        <v>3.0098529647364032</v>
      </c>
      <c r="AC377">
        <v>5.0622213698265977E-4</v>
      </c>
      <c r="AD377">
        <v>9.006496187927898E-4</v>
      </c>
      <c r="AE377">
        <v>1.4068683696231981E-3</v>
      </c>
      <c r="AF377">
        <v>3.0472549682415348E-2</v>
      </c>
      <c r="AG377">
        <v>3.4285714285714287E-2</v>
      </c>
    </row>
    <row r="378" spans="1:33">
      <c r="A378">
        <v>856364.33278045221</v>
      </c>
      <c r="B378">
        <v>5.3814662978828157E-2</v>
      </c>
      <c r="C378">
        <v>1.0000000000000001E+50</v>
      </c>
      <c r="D378">
        <v>1.6883492718265907</v>
      </c>
      <c r="E378">
        <v>1.0000000000000001E+50</v>
      </c>
      <c r="F378">
        <v>1.0000000000000001E+50</v>
      </c>
      <c r="G378">
        <v>1.0000000000000001E+50</v>
      </c>
      <c r="H378">
        <v>1.9738922226474831</v>
      </c>
      <c r="I378">
        <v>1.852000946582766</v>
      </c>
      <c r="J378">
        <v>0.8382730652208531</v>
      </c>
      <c r="K378">
        <v>0.38900422138033924</v>
      </c>
      <c r="L378">
        <v>1.0000000000000001E+50</v>
      </c>
      <c r="M378">
        <v>7.8079309903406419E-2</v>
      </c>
      <c r="N378">
        <v>1.0000000000000001E+50</v>
      </c>
      <c r="O378">
        <v>1.0000000000000001E+50</v>
      </c>
      <c r="P378">
        <v>1.0000000000000001E+50</v>
      </c>
      <c r="Q378">
        <v>1.0000000000000001E+50</v>
      </c>
      <c r="R378">
        <v>1.0000000000000001E+50</v>
      </c>
      <c r="S378">
        <v>1.0000000000000001E+50</v>
      </c>
      <c r="T378">
        <v>1.0000000000000001E+50</v>
      </c>
      <c r="U378">
        <v>1.0000000000000001E+50</v>
      </c>
      <c r="V378">
        <v>3.1487245197227572E-2</v>
      </c>
      <c r="W378">
        <v>1.0000000000000001E+50</v>
      </c>
      <c r="X378">
        <v>1.0000000000000001E+50</v>
      </c>
      <c r="Y378">
        <v>1.0000000000000001E+50</v>
      </c>
      <c r="Z378">
        <v>1.0000000000000001E+50</v>
      </c>
      <c r="AA378">
        <v>1.0000000000000001E+50</v>
      </c>
      <c r="AB378">
        <v>2.95083626402231</v>
      </c>
      <c r="AC378">
        <v>5.0647190483868985E-4</v>
      </c>
      <c r="AD378">
        <v>9.0106868996245055E-4</v>
      </c>
      <c r="AE378">
        <v>1.4075370768949201E-3</v>
      </c>
      <c r="AF378">
        <v>3.0663046315331233E-2</v>
      </c>
      <c r="AG378">
        <v>3.4285714285714287E-2</v>
      </c>
    </row>
    <row r="379" spans="1:33">
      <c r="A379">
        <v>873491.61943606124</v>
      </c>
      <c r="B379">
        <v>5.4890588234837327E-2</v>
      </c>
      <c r="C379">
        <v>1.0000000000000001E+50</v>
      </c>
      <c r="D379">
        <v>1.6551951875996529</v>
      </c>
      <c r="E379">
        <v>1.0000000000000001E+50</v>
      </c>
      <c r="F379">
        <v>1.0000000000000001E+50</v>
      </c>
      <c r="G379">
        <v>1.0000000000000001E+50</v>
      </c>
      <c r="H379">
        <v>1.9350581827918356</v>
      </c>
      <c r="I379">
        <v>1.8154278196300258</v>
      </c>
      <c r="J379">
        <v>0.82157806935357336</v>
      </c>
      <c r="K379">
        <v>0.38112215785952874</v>
      </c>
      <c r="L379">
        <v>1.0000000000000001E+50</v>
      </c>
      <c r="M379">
        <v>7.6298214247052132E-2</v>
      </c>
      <c r="N379">
        <v>1.0000000000000001E+50</v>
      </c>
      <c r="O379">
        <v>1.0000000000000001E+50</v>
      </c>
      <c r="P379">
        <v>1.0000000000000001E+50</v>
      </c>
      <c r="Q379">
        <v>1.0000000000000001E+50</v>
      </c>
      <c r="R379">
        <v>1.0000000000000001E+50</v>
      </c>
      <c r="S379">
        <v>1.0000000000000001E+50</v>
      </c>
      <c r="T379">
        <v>1.0000000000000001E+50</v>
      </c>
      <c r="U379">
        <v>1.0000000000000001E+50</v>
      </c>
      <c r="V379">
        <v>3.1557256421328249E-2</v>
      </c>
      <c r="W379">
        <v>1.0000000000000001E+50</v>
      </c>
      <c r="X379">
        <v>1.0000000000000001E+50</v>
      </c>
      <c r="Y379">
        <v>1.0000000000000001E+50</v>
      </c>
      <c r="Z379">
        <v>1.0000000000000001E+50</v>
      </c>
      <c r="AA379">
        <v>1.0000000000000001E+50</v>
      </c>
      <c r="AB379">
        <v>2.89297675399999</v>
      </c>
      <c r="AC379">
        <v>5.0673163264466187E-4</v>
      </c>
      <c r="AD379">
        <v>9.0150448483462201E-4</v>
      </c>
      <c r="AE379">
        <v>1.4082324628989413E-3</v>
      </c>
      <c r="AF379">
        <v>3.0847562676635343E-2</v>
      </c>
      <c r="AG379">
        <v>3.4285714285714287E-2</v>
      </c>
    </row>
    <row r="380" spans="1:33">
      <c r="A380">
        <v>890961.45182478253</v>
      </c>
      <c r="B380">
        <v>5.5988039209351026E-2</v>
      </c>
      <c r="C380">
        <v>1.0000000000000001E+50</v>
      </c>
      <c r="D380">
        <v>1.622690199569216</v>
      </c>
      <c r="E380">
        <v>1.0000000000000001E+50</v>
      </c>
      <c r="F380">
        <v>1.0000000000000001E+50</v>
      </c>
      <c r="G380">
        <v>1.0000000000000001E+50</v>
      </c>
      <c r="H380">
        <v>1.8969829897978618</v>
      </c>
      <c r="I380">
        <v>1.7795666276989022</v>
      </c>
      <c r="J380">
        <v>0.80520526731593922</v>
      </c>
      <c r="K380">
        <v>0.37338957294443614</v>
      </c>
      <c r="L380">
        <v>1.0000000000000001E+50</v>
      </c>
      <c r="M380">
        <v>7.4547336106751377E-2</v>
      </c>
      <c r="N380">
        <v>1.0000000000000001E+50</v>
      </c>
      <c r="O380">
        <v>1.0000000000000001E+50</v>
      </c>
      <c r="P380">
        <v>1.0000000000000001E+50</v>
      </c>
      <c r="Q380">
        <v>1.0000000000000001E+50</v>
      </c>
      <c r="R380">
        <v>1.0000000000000001E+50</v>
      </c>
      <c r="S380">
        <v>1.0000000000000001E+50</v>
      </c>
      <c r="T380">
        <v>1.0000000000000001E+50</v>
      </c>
      <c r="U380">
        <v>1.0000000000000001E+50</v>
      </c>
      <c r="V380">
        <v>3.1629973614520177E-2</v>
      </c>
      <c r="W380">
        <v>1.0000000000000001E+50</v>
      </c>
      <c r="X380">
        <v>1.0000000000000001E+50</v>
      </c>
      <c r="Y380">
        <v>1.0000000000000001E+50</v>
      </c>
      <c r="Z380">
        <v>1.0000000000000001E+50</v>
      </c>
      <c r="AA380">
        <v>1.0000000000000001E+50</v>
      </c>
      <c r="AB380">
        <v>2.8362517446655136</v>
      </c>
      <c r="AC380">
        <v>5.0700171222851172E-4</v>
      </c>
      <c r="AD380">
        <v>9.0195766232675138E-4</v>
      </c>
      <c r="AE380">
        <v>1.408955578213441E-3</v>
      </c>
      <c r="AF380">
        <v>3.1025521547222004E-2</v>
      </c>
      <c r="AG380">
        <v>3.4285714285714287E-2</v>
      </c>
    </row>
    <row r="381" spans="1:33">
      <c r="A381">
        <v>908780.6808612782</v>
      </c>
      <c r="B381">
        <v>5.7107446275437186E-2</v>
      </c>
      <c r="C381">
        <v>1.0000000000000001E+50</v>
      </c>
      <c r="D381">
        <v>1.5908215606838791</v>
      </c>
      <c r="E381">
        <v>1.0000000000000001E+50</v>
      </c>
      <c r="F381">
        <v>1.0000000000000001E+50</v>
      </c>
      <c r="G381">
        <v>1.0000000000000001E+50</v>
      </c>
      <c r="H381">
        <v>1.8596517122489964</v>
      </c>
      <c r="I381">
        <v>1.7444033077337502</v>
      </c>
      <c r="J381">
        <v>0.78914823879665075</v>
      </c>
      <c r="K381">
        <v>0.36580343544981864</v>
      </c>
      <c r="L381">
        <v>1.0000000000000001E+50</v>
      </c>
      <c r="M381">
        <v>7.2826010262380572E-2</v>
      </c>
      <c r="N381">
        <v>1.0000000000000001E+50</v>
      </c>
      <c r="O381">
        <v>1.0000000000000001E+50</v>
      </c>
      <c r="P381">
        <v>1.0000000000000001E+50</v>
      </c>
      <c r="Q381">
        <v>1.0000000000000001E+50</v>
      </c>
      <c r="R381">
        <v>1.0000000000000001E+50</v>
      </c>
      <c r="S381">
        <v>1.0000000000000001E+50</v>
      </c>
      <c r="T381">
        <v>1.0000000000000001E+50</v>
      </c>
      <c r="U381">
        <v>1.0000000000000001E+50</v>
      </c>
      <c r="V381">
        <v>3.1705491833191712E-2</v>
      </c>
      <c r="W381">
        <v>1.0000000000000001E+50</v>
      </c>
      <c r="X381">
        <v>1.0000000000000001E+50</v>
      </c>
      <c r="Y381">
        <v>1.0000000000000001E+50</v>
      </c>
      <c r="Z381">
        <v>1.0000000000000001E+50</v>
      </c>
      <c r="AA381">
        <v>1.0000000000000001E+50</v>
      </c>
      <c r="AB381">
        <v>2.7806389909171787</v>
      </c>
      <c r="AC381">
        <v>5.072825504048304E-4</v>
      </c>
      <c r="AD381">
        <v>9.0242890663832349E-4</v>
      </c>
      <c r="AE381">
        <v>1.4097075136809433E-3</v>
      </c>
      <c r="AF381">
        <v>3.1196279881107573E-2</v>
      </c>
      <c r="AG381">
        <v>3.4285714285714287E-2</v>
      </c>
    </row>
    <row r="382" spans="1:33">
      <c r="A382">
        <v>926956.29447850375</v>
      </c>
      <c r="B382">
        <v>5.8249248416387865E-2</v>
      </c>
      <c r="C382">
        <v>1.0000000000000001E+50</v>
      </c>
      <c r="D382">
        <v>1.5595767734410915</v>
      </c>
      <c r="E382">
        <v>1.0000000000000001E+50</v>
      </c>
      <c r="F382">
        <v>1.0000000000000001E+50</v>
      </c>
      <c r="G382">
        <v>1.0000000000000001E+50</v>
      </c>
      <c r="H382">
        <v>1.8230497104621697</v>
      </c>
      <c r="I382">
        <v>1.7099240703639333</v>
      </c>
      <c r="J382">
        <v>0.77340068734205958</v>
      </c>
      <c r="K382">
        <v>0.35836077169880148</v>
      </c>
      <c r="L382">
        <v>1.0000000000000001E+50</v>
      </c>
      <c r="M382">
        <v>7.1133584775958894E-2</v>
      </c>
      <c r="N382">
        <v>1.0000000000000001E+50</v>
      </c>
      <c r="O382">
        <v>1.0000000000000001E+50</v>
      </c>
      <c r="P382">
        <v>1.0000000000000001E+50</v>
      </c>
      <c r="Q382">
        <v>1.0000000000000001E+50</v>
      </c>
      <c r="R382">
        <v>1.0000000000000001E+50</v>
      </c>
      <c r="S382">
        <v>1.0000000000000001E+50</v>
      </c>
      <c r="T382">
        <v>1.0000000000000001E+50</v>
      </c>
      <c r="U382">
        <v>1.0000000000000001E+50</v>
      </c>
      <c r="V382">
        <v>3.1783909150404695E-2</v>
      </c>
      <c r="W382">
        <v>1.0000000000000001E+50</v>
      </c>
      <c r="X382">
        <v>1.0000000000000001E+50</v>
      </c>
      <c r="Y382">
        <v>1.0000000000000001E+50</v>
      </c>
      <c r="Z382">
        <v>1.0000000000000001E+50</v>
      </c>
      <c r="AA382">
        <v>1.0000000000000001E+50</v>
      </c>
      <c r="AB382">
        <v>2.7261166838319495</v>
      </c>
      <c r="AC382">
        <v>5.0757456951409279E-4</v>
      </c>
      <c r="AD382">
        <v>9.029189281668452E-4</v>
      </c>
      <c r="AE382">
        <v>1.4104894018635275E-3</v>
      </c>
      <c r="AF382">
        <v>3.1359123350355553E-2</v>
      </c>
      <c r="AG382">
        <v>3.4285714285714287E-2</v>
      </c>
    </row>
    <row r="383" spans="1:33">
      <c r="A383">
        <v>945495.42036807386</v>
      </c>
      <c r="B383">
        <v>5.9413893397869968E-2</v>
      </c>
      <c r="C383">
        <v>1.0000000000000001E+50</v>
      </c>
      <c r="D383">
        <v>1.5289435849861854</v>
      </c>
      <c r="E383">
        <v>1.0000000000000001E+50</v>
      </c>
      <c r="F383">
        <v>1.0000000000000001E+50</v>
      </c>
      <c r="G383">
        <v>1.0000000000000001E+50</v>
      </c>
      <c r="H383">
        <v>1.7871626307468791</v>
      </c>
      <c r="I383">
        <v>1.6761153944968363</v>
      </c>
      <c r="J383">
        <v>0.75795643788856959</v>
      </c>
      <c r="K383">
        <v>0.35105866436199168</v>
      </c>
      <c r="L383">
        <v>1.0000000000000001E+50</v>
      </c>
      <c r="M383">
        <v>6.9469420887078803E-2</v>
      </c>
      <c r="N383">
        <v>1.0000000000000001E+50</v>
      </c>
      <c r="O383">
        <v>1.0000000000000001E+50</v>
      </c>
      <c r="P383">
        <v>1.0000000000000001E+50</v>
      </c>
      <c r="Q383">
        <v>1.0000000000000001E+50</v>
      </c>
      <c r="R383">
        <v>1.0000000000000001E+50</v>
      </c>
      <c r="S383">
        <v>1.0000000000000001E+50</v>
      </c>
      <c r="T383">
        <v>1.0000000000000001E+50</v>
      </c>
      <c r="U383">
        <v>1.0000000000000001E+50</v>
      </c>
      <c r="V383">
        <v>3.1865326717087777E-2</v>
      </c>
      <c r="W383">
        <v>1.0000000000000001E+50</v>
      </c>
      <c r="X383">
        <v>1.0000000000000001E+50</v>
      </c>
      <c r="Y383">
        <v>1.0000000000000001E+50</v>
      </c>
      <c r="Z383">
        <v>1.0000000000000001E+50</v>
      </c>
      <c r="AA383">
        <v>1.0000000000000001E+50</v>
      </c>
      <c r="AB383">
        <v>2.6726634421129281</v>
      </c>
      <c r="AC383">
        <v>5.0787820797860604E-4</v>
      </c>
      <c r="AD383">
        <v>9.0342846445273827E-4</v>
      </c>
      <c r="AE383">
        <v>1.4113024185436816E-3</v>
      </c>
      <c r="AF383">
        <v>3.151326094700356E-2</v>
      </c>
      <c r="AG383">
        <v>3.4285714285714287E-2</v>
      </c>
    </row>
    <row r="384" spans="1:33">
      <c r="A384">
        <v>964405.32877543534</v>
      </c>
      <c r="B384">
        <v>6.0601837943520087E-2</v>
      </c>
      <c r="C384">
        <v>1.0000000000000001E+50</v>
      </c>
      <c r="D384">
        <v>1.4989099823073415</v>
      </c>
      <c r="E384">
        <v>1.0000000000000001E+50</v>
      </c>
      <c r="F384">
        <v>1.0000000000000001E+50</v>
      </c>
      <c r="G384">
        <v>1.0000000000000001E+50</v>
      </c>
      <c r="H384">
        <v>1.7519763997764164</v>
      </c>
      <c r="I384">
        <v>1.6429640220161243</v>
      </c>
      <c r="J384">
        <v>0.74280943434274749</v>
      </c>
      <c r="K384">
        <v>0.34389425131906576</v>
      </c>
      <c r="L384">
        <v>1.0000000000000001E+50</v>
      </c>
      <c r="M384">
        <v>6.7832892928981731E-2</v>
      </c>
      <c r="N384">
        <v>1.0000000000000001E+50</v>
      </c>
      <c r="O384">
        <v>1.0000000000000001E+50</v>
      </c>
      <c r="P384">
        <v>1.0000000000000001E+50</v>
      </c>
      <c r="Q384">
        <v>1.0000000000000001E+50</v>
      </c>
      <c r="R384">
        <v>1.0000000000000001E+50</v>
      </c>
      <c r="S384">
        <v>1.0000000000000001E+50</v>
      </c>
      <c r="T384">
        <v>1.0000000000000001E+50</v>
      </c>
      <c r="U384">
        <v>1.0000000000000001E+50</v>
      </c>
      <c r="V384">
        <v>3.194984882258347E-2</v>
      </c>
      <c r="W384">
        <v>1.0000000000000001E+50</v>
      </c>
      <c r="X384">
        <v>1.0000000000000001E+50</v>
      </c>
      <c r="Y384">
        <v>1.0000000000000001E+50</v>
      </c>
      <c r="Z384">
        <v>1.0000000000000001E+50</v>
      </c>
      <c r="AA384">
        <v>1.0000000000000001E+50</v>
      </c>
      <c r="AB384">
        <v>2.620258303704539</v>
      </c>
      <c r="AC384">
        <v>5.081939208754848E-4</v>
      </c>
      <c r="AD384">
        <v>9.0395828115371322E-4</v>
      </c>
      <c r="AE384">
        <v>1.4121477842716755E-3</v>
      </c>
      <c r="AF384">
        <v>3.1657819780182395E-2</v>
      </c>
      <c r="AG384">
        <v>3.4285714285714287E-2</v>
      </c>
    </row>
    <row r="385" spans="1:33">
      <c r="A385">
        <v>983693.43535094406</v>
      </c>
      <c r="B385">
        <v>6.1813547914052219E-2</v>
      </c>
      <c r="C385">
        <v>1.0000000000000001E+50</v>
      </c>
      <c r="D385">
        <v>1.4694641875246199</v>
      </c>
      <c r="E385">
        <v>1.0000000000000001E+50</v>
      </c>
      <c r="F385">
        <v>1.0000000000000001E+50</v>
      </c>
      <c r="G385">
        <v>1.0000000000000001E+50</v>
      </c>
      <c r="H385">
        <v>1.7174772190690555</v>
      </c>
      <c r="I385">
        <v>1.6104569525831696</v>
      </c>
      <c r="J385">
        <v>0.72795373720820111</v>
      </c>
      <c r="K385">
        <v>0.33686472454241223</v>
      </c>
      <c r="L385">
        <v>1.0000000000000001E+50</v>
      </c>
      <c r="M385">
        <v>6.6223388267068042E-2</v>
      </c>
      <c r="N385">
        <v>1.0000000000000001E+50</v>
      </c>
      <c r="O385">
        <v>1.0000000000000001E+50</v>
      </c>
      <c r="P385">
        <v>1.0000000000000001E+50</v>
      </c>
      <c r="Q385">
        <v>1.0000000000000001E+50</v>
      </c>
      <c r="R385">
        <v>1.0000000000000001E+50</v>
      </c>
      <c r="S385">
        <v>1.0000000000000001E+50</v>
      </c>
      <c r="T385">
        <v>1.0000000000000001E+50</v>
      </c>
      <c r="U385">
        <v>1.0000000000000001E+50</v>
      </c>
      <c r="V385">
        <v>3.2037582954399166E-2</v>
      </c>
      <c r="W385">
        <v>1.0000000000000001E+50</v>
      </c>
      <c r="X385">
        <v>1.0000000000000001E+50</v>
      </c>
      <c r="Y385">
        <v>1.0000000000000001E+50</v>
      </c>
      <c r="Z385">
        <v>1.0000000000000001E+50</v>
      </c>
      <c r="AA385">
        <v>1.0000000000000001E+50</v>
      </c>
      <c r="AB385">
        <v>2.5688807175721129</v>
      </c>
      <c r="AC385">
        <v>5.0852218052694254E-4</v>
      </c>
      <c r="AD385">
        <v>9.0450917304917911E-4</v>
      </c>
      <c r="AE385">
        <v>1.4130267659602984E-3</v>
      </c>
      <c r="AF385">
        <v>3.1791840241455697E-2</v>
      </c>
      <c r="AG385">
        <v>3.4285714285714287E-2</v>
      </c>
    </row>
    <row r="386" spans="1:33">
      <c r="A386">
        <v>1003367.304057963</v>
      </c>
      <c r="B386">
        <v>6.3049498489948619E-2</v>
      </c>
      <c r="C386">
        <v>1.0000000000000001E+50</v>
      </c>
      <c r="D386">
        <v>1.4405946532711922</v>
      </c>
      <c r="E386">
        <v>1.0000000000000001E+50</v>
      </c>
      <c r="F386">
        <v>1.0000000000000001E+50</v>
      </c>
      <c r="G386">
        <v>1.0000000000000001E+50</v>
      </c>
      <c r="H386">
        <v>1.6836515595770234</v>
      </c>
      <c r="I386">
        <v>1.5785814385396097</v>
      </c>
      <c r="J386">
        <v>0.71338352125830262</v>
      </c>
      <c r="K386">
        <v>0.32996732900242404</v>
      </c>
      <c r="L386">
        <v>1.0000000000000001E+50</v>
      </c>
      <c r="M386">
        <v>6.4640307261884009E-2</v>
      </c>
      <c r="N386">
        <v>1.0000000000000001E+50</v>
      </c>
      <c r="O386">
        <v>1.0000000000000001E+50</v>
      </c>
      <c r="P386">
        <v>1.0000000000000001E+50</v>
      </c>
      <c r="Q386">
        <v>1.0000000000000001E+50</v>
      </c>
      <c r="R386">
        <v>1.0000000000000001E+50</v>
      </c>
      <c r="S386">
        <v>1.0000000000000001E+50</v>
      </c>
      <c r="T386">
        <v>1.0000000000000001E+50</v>
      </c>
      <c r="U386">
        <v>1.0000000000000001E+50</v>
      </c>
      <c r="V386">
        <v>3.2128639857008534E-2</v>
      </c>
      <c r="W386">
        <v>1.0000000000000001E+50</v>
      </c>
      <c r="X386">
        <v>1.0000000000000001E+50</v>
      </c>
      <c r="Y386">
        <v>1.0000000000000001E+50</v>
      </c>
      <c r="Z386">
        <v>1.0000000000000001E+50</v>
      </c>
      <c r="AA386">
        <v>1.0000000000000001E+50</v>
      </c>
      <c r="AB386">
        <v>2.5185105356426551</v>
      </c>
      <c r="AC386">
        <v>5.0886347710817938E-4</v>
      </c>
      <c r="AD386">
        <v>9.0508196507521827E-4</v>
      </c>
      <c r="AE386">
        <v>1.4139406785277765E-3</v>
      </c>
      <c r="AF386">
        <v>3.1914271750669437E-2</v>
      </c>
      <c r="AG386">
        <v>3.4285714285714287E-2</v>
      </c>
    </row>
    <row r="387" spans="1:33">
      <c r="A387">
        <v>1023434.6501391223</v>
      </c>
      <c r="B387">
        <v>6.4310174357805394E-2</v>
      </c>
      <c r="C387">
        <v>1.0000000000000001E+50</v>
      </c>
      <c r="D387">
        <v>1.412290058164976</v>
      </c>
      <c r="E387">
        <v>1.0000000000000001E+50</v>
      </c>
      <c r="F387">
        <v>1.0000000000000001E+50</v>
      </c>
      <c r="G387">
        <v>1.0000000000000001E+50</v>
      </c>
      <c r="H387">
        <v>1.6504861563811495</v>
      </c>
      <c r="I387">
        <v>1.547324979909048</v>
      </c>
      <c r="J387">
        <v>0.69909307325385439</v>
      </c>
      <c r="K387">
        <v>0.32319936159404433</v>
      </c>
      <c r="L387">
        <v>1.0000000000000001E+50</v>
      </c>
      <c r="M387">
        <v>6.3083063258917924E-2</v>
      </c>
      <c r="N387">
        <v>1.0000000000000001E+50</v>
      </c>
      <c r="O387">
        <v>1.0000000000000001E+50</v>
      </c>
      <c r="P387">
        <v>1.0000000000000001E+50</v>
      </c>
      <c r="Q387">
        <v>1.0000000000000001E+50</v>
      </c>
      <c r="R387">
        <v>1.0000000000000001E+50</v>
      </c>
      <c r="S387">
        <v>1.0000000000000001E+50</v>
      </c>
      <c r="T387">
        <v>1.0000000000000001E+50</v>
      </c>
      <c r="U387">
        <v>1.0000000000000001E+50</v>
      </c>
      <c r="V387">
        <v>3.2223133589545698E-2</v>
      </c>
      <c r="W387">
        <v>1.0000000000000001E+50</v>
      </c>
      <c r="X387">
        <v>1.0000000000000001E+50</v>
      </c>
      <c r="Y387">
        <v>1.0000000000000001E+50</v>
      </c>
      <c r="Z387">
        <v>1.0000000000000001E+50</v>
      </c>
      <c r="AA387">
        <v>1.0000000000000001E+50</v>
      </c>
      <c r="AB387">
        <v>2.4691280049036459</v>
      </c>
      <c r="AC387">
        <v>5.0921831927312419E-4</v>
      </c>
      <c r="AD387">
        <v>9.0567751339063818E-4</v>
      </c>
      <c r="AE387">
        <v>1.4148908865896353E-3</v>
      </c>
      <c r="AF387">
        <v>3.2023969337733944E-2</v>
      </c>
      <c r="AG387">
        <v>3.4285714285714287E-2</v>
      </c>
    </row>
    <row r="388" spans="1:33">
      <c r="A388">
        <v>1043903.3431419047</v>
      </c>
      <c r="B388">
        <v>6.5596069900406034E-2</v>
      </c>
      <c r="C388">
        <v>1.0000000000000001E+50</v>
      </c>
      <c r="D388">
        <v>1.3845393023688948</v>
      </c>
      <c r="E388">
        <v>1.0000000000000001E+50</v>
      </c>
      <c r="F388">
        <v>1.0000000000000001E+50</v>
      </c>
      <c r="G388">
        <v>1.0000000000000001E+50</v>
      </c>
      <c r="H388">
        <v>1.617968003489096</v>
      </c>
      <c r="I388">
        <v>1.5166753194959293</v>
      </c>
      <c r="J388">
        <v>0.6850767897048079</v>
      </c>
      <c r="K388">
        <v>0.31655817008418391</v>
      </c>
      <c r="L388">
        <v>1.0000000000000001E+50</v>
      </c>
      <c r="M388">
        <v>6.1551082607871413E-2</v>
      </c>
      <c r="N388">
        <v>1.0000000000000001E+50</v>
      </c>
      <c r="O388">
        <v>1.0000000000000001E+50</v>
      </c>
      <c r="P388">
        <v>1.0000000000000001E+50</v>
      </c>
      <c r="Q388">
        <v>1.0000000000000001E+50</v>
      </c>
      <c r="R388">
        <v>1.0000000000000001E+50</v>
      </c>
      <c r="S388">
        <v>1.0000000000000001E+50</v>
      </c>
      <c r="T388">
        <v>1.0000000000000001E+50</v>
      </c>
      <c r="U388">
        <v>1.0000000000000001E+50</v>
      </c>
      <c r="V388">
        <v>3.2321181582232031E-2</v>
      </c>
      <c r="W388">
        <v>1.0000000000000001E+50</v>
      </c>
      <c r="X388">
        <v>1.0000000000000001E+50</v>
      </c>
      <c r="Y388">
        <v>1.0000000000000001E+50</v>
      </c>
      <c r="Z388">
        <v>1.0000000000000001E+50</v>
      </c>
      <c r="AA388">
        <v>1.0000000000000001E+50</v>
      </c>
      <c r="AB388">
        <v>2.4207137596567541</v>
      </c>
      <c r="AC388">
        <v>5.0958723479827537E-4</v>
      </c>
      <c r="AD388">
        <v>9.0629670647457655E-4</v>
      </c>
      <c r="AE388">
        <v>1.415878806200232E-3</v>
      </c>
      <c r="AF388">
        <v>3.2119691361690475E-2</v>
      </c>
      <c r="AG388">
        <v>3.4285714285714287E-2</v>
      </c>
    </row>
    <row r="389" spans="1:33">
      <c r="A389">
        <v>1064781.4100047429</v>
      </c>
      <c r="B389">
        <v>6.6907689390597422E-2</v>
      </c>
      <c r="C389">
        <v>1.0000000000000001E+50</v>
      </c>
      <c r="D389">
        <v>1.3573315032380111</v>
      </c>
      <c r="E389">
        <v>1.0000000000000001E+50</v>
      </c>
      <c r="F389">
        <v>1.0000000000000001E+50</v>
      </c>
      <c r="G389">
        <v>1.0000000000000001E+50</v>
      </c>
      <c r="H389">
        <v>1.5860843487351444</v>
      </c>
      <c r="I389">
        <v>1.4866204380796788</v>
      </c>
      <c r="J389">
        <v>0.67132917467517195</v>
      </c>
      <c r="K389">
        <v>0.31004115207963562</v>
      </c>
      <c r="L389">
        <v>1.0000000000000001E+50</v>
      </c>
      <c r="M389">
        <v>6.0043804714457305E-2</v>
      </c>
      <c r="N389">
        <v>1.0000000000000001E+50</v>
      </c>
      <c r="O389">
        <v>1.0000000000000001E+50</v>
      </c>
      <c r="P389">
        <v>1.0000000000000001E+50</v>
      </c>
      <c r="Q389">
        <v>1.0000000000000001E+50</v>
      </c>
      <c r="R389">
        <v>1.0000000000000001E+50</v>
      </c>
      <c r="S389">
        <v>1.0000000000000001E+50</v>
      </c>
      <c r="T389">
        <v>1.0000000000000001E+50</v>
      </c>
      <c r="U389">
        <v>1.0000000000000001E+50</v>
      </c>
      <c r="V389">
        <v>3.2422904691373142E-2</v>
      </c>
      <c r="W389">
        <v>1.0000000000000001E+50</v>
      </c>
      <c r="X389">
        <v>1.0000000000000001E+50</v>
      </c>
      <c r="Y389">
        <v>1.0000000000000001E+50</v>
      </c>
      <c r="Z389">
        <v>1.0000000000000001E+50</v>
      </c>
      <c r="AA389">
        <v>1.0000000000000001E+50</v>
      </c>
      <c r="AB389">
        <v>2.3732488139234533</v>
      </c>
      <c r="AC389">
        <v>5.0997077124485726E-4</v>
      </c>
      <c r="AD389">
        <v>9.0694046625611007E-4</v>
      </c>
      <c r="AE389">
        <v>1.4169059066446315E-3</v>
      </c>
      <c r="AF389">
        <v>3.2200098715375623E-2</v>
      </c>
      <c r="AG389">
        <v>3.4285714285714287E-2</v>
      </c>
    </row>
    <row r="390" spans="1:33">
      <c r="A390">
        <v>1086077.0382048378</v>
      </c>
      <c r="B390">
        <v>6.8245547189044117E-2</v>
      </c>
      <c r="C390">
        <v>1.0000000000000001E+50</v>
      </c>
      <c r="D390">
        <v>1.3306559910518398</v>
      </c>
      <c r="E390">
        <v>1.0000000000000001E+50</v>
      </c>
      <c r="F390">
        <v>1.0000000000000001E+50</v>
      </c>
      <c r="G390">
        <v>1.0000000000000001E+50</v>
      </c>
      <c r="H390">
        <v>1.5548226887795304</v>
      </c>
      <c r="I390">
        <v>1.4571485497022212</v>
      </c>
      <c r="J390">
        <v>0.65784483763025625</v>
      </c>
      <c r="K390">
        <v>0.30364575401512839</v>
      </c>
      <c r="L390">
        <v>1.0000000000000001E+50</v>
      </c>
      <c r="M390">
        <v>5.8560682128218473E-2</v>
      </c>
      <c r="N390">
        <v>1.0000000000000001E+50</v>
      </c>
      <c r="O390">
        <v>1.0000000000000001E+50</v>
      </c>
      <c r="P390">
        <v>1.0000000000000001E+50</v>
      </c>
      <c r="Q390">
        <v>1.0000000000000001E+50</v>
      </c>
      <c r="R390">
        <v>1.0000000000000001E+50</v>
      </c>
      <c r="S390">
        <v>1.0000000000000001E+50</v>
      </c>
      <c r="T390">
        <v>1.0000000000000001E+50</v>
      </c>
      <c r="U390">
        <v>1.0000000000000001E+50</v>
      </c>
      <c r="V390">
        <v>3.2528427252762261E-2</v>
      </c>
      <c r="W390">
        <v>1.0000000000000001E+50</v>
      </c>
      <c r="X390">
        <v>1.0000000000000001E+50</v>
      </c>
      <c r="Y390">
        <v>1.0000000000000001E+50</v>
      </c>
      <c r="Z390">
        <v>1.0000000000000001E+50</v>
      </c>
      <c r="AA390">
        <v>1.0000000000000001E+50</v>
      </c>
      <c r="AB390">
        <v>2.3267145539995342</v>
      </c>
      <c r="AC390">
        <v>5.103694966394907E-4</v>
      </c>
      <c r="AD390">
        <v>9.0760974927627902E-4</v>
      </c>
      <c r="AE390">
        <v>1.4179737122814264E-3</v>
      </c>
      <c r="AF390">
        <v>3.2263755909375351E-2</v>
      </c>
      <c r="AG390">
        <v>3.4285714285714287E-2</v>
      </c>
    </row>
    <row r="391" spans="1:33">
      <c r="A391">
        <v>1107798.5789689347</v>
      </c>
      <c r="B391">
        <v>6.9610167945938634E-2</v>
      </c>
      <c r="C391">
        <v>1.0000000000000001E+50</v>
      </c>
      <c r="D391">
        <v>1.3045023048301612</v>
      </c>
      <c r="E391">
        <v>1.0000000000000001E+50</v>
      </c>
      <c r="F391">
        <v>1.0000000000000001E+50</v>
      </c>
      <c r="G391">
        <v>1.0000000000000001E+50</v>
      </c>
      <c r="H391">
        <v>1.5241707642053679</v>
      </c>
      <c r="I391">
        <v>1.4282480970470337</v>
      </c>
      <c r="J391">
        <v>0.64461849132541993</v>
      </c>
      <c r="K391">
        <v>0.29736947016116783</v>
      </c>
      <c r="L391">
        <v>1.0000000000000001E+50</v>
      </c>
      <c r="M391">
        <v>5.7101180670376582E-2</v>
      </c>
      <c r="N391">
        <v>1.0000000000000001E+50</v>
      </c>
      <c r="O391">
        <v>1.0000000000000001E+50</v>
      </c>
      <c r="P391">
        <v>1.0000000000000001E+50</v>
      </c>
      <c r="Q391">
        <v>1.0000000000000001E+50</v>
      </c>
      <c r="R391">
        <v>1.0000000000000001E+50</v>
      </c>
      <c r="S391">
        <v>1.0000000000000001E+50</v>
      </c>
      <c r="T391">
        <v>1.0000000000000001E+50</v>
      </c>
      <c r="U391">
        <v>1.0000000000000001E+50</v>
      </c>
      <c r="V391">
        <v>3.2637877133326228E-2</v>
      </c>
      <c r="W391">
        <v>1.0000000000000001E+50</v>
      </c>
      <c r="X391">
        <v>1.0000000000000001E+50</v>
      </c>
      <c r="Y391">
        <v>1.0000000000000001E+50</v>
      </c>
      <c r="Z391">
        <v>1.0000000000000001E+50</v>
      </c>
      <c r="AA391">
        <v>1.0000000000000001E+50</v>
      </c>
      <c r="AB391">
        <v>2.281092731155614</v>
      </c>
      <c r="AC391">
        <v>5.1078400017354599E-4</v>
      </c>
      <c r="AD391">
        <v>9.083055478828967E-4</v>
      </c>
      <c r="AE391">
        <v>1.4190838044370521E-3</v>
      </c>
      <c r="AF391">
        <v>3.2309134469139258E-2</v>
      </c>
      <c r="AG391">
        <v>3.4285714285714287E-2</v>
      </c>
    </row>
    <row r="392" spans="1:33">
      <c r="A392">
        <v>1129954.5505483134</v>
      </c>
      <c r="B392">
        <v>7.1002086806747022E-2</v>
      </c>
      <c r="C392">
        <v>1.0000000000000001E+50</v>
      </c>
      <c r="D392">
        <v>1.2788601882306925</v>
      </c>
      <c r="E392">
        <v>1.0000000000000001E+50</v>
      </c>
      <c r="F392">
        <v>1.0000000000000001E+50</v>
      </c>
      <c r="G392">
        <v>1.0000000000000001E+50</v>
      </c>
      <c r="H392">
        <v>1.4941165547112449</v>
      </c>
      <c r="I392">
        <v>1.3999077469079297</v>
      </c>
      <c r="J392">
        <v>0.63164494973550733</v>
      </c>
      <c r="K392">
        <v>0.2912098416513309</v>
      </c>
      <c r="L392">
        <v>1.0000000000000001E+50</v>
      </c>
      <c r="M392">
        <v>5.5664779606315003E-2</v>
      </c>
      <c r="N392">
        <v>1.0000000000000001E+50</v>
      </c>
      <c r="O392">
        <v>1.0000000000000001E+50</v>
      </c>
      <c r="P392">
        <v>1.0000000000000001E+50</v>
      </c>
      <c r="Q392">
        <v>1.0000000000000001E+50</v>
      </c>
      <c r="R392">
        <v>1.0000000000000001E+50</v>
      </c>
      <c r="S392">
        <v>1.0000000000000001E+50</v>
      </c>
      <c r="T392">
        <v>1.0000000000000001E+50</v>
      </c>
      <c r="U392">
        <v>1.0000000000000001E+50</v>
      </c>
      <c r="V392">
        <v>3.2751385780850802E-2</v>
      </c>
      <c r="W392">
        <v>1.0000000000000001E+50</v>
      </c>
      <c r="X392">
        <v>1.0000000000000001E+50</v>
      </c>
      <c r="Y392">
        <v>1.0000000000000001E+50</v>
      </c>
      <c r="Z392">
        <v>1.0000000000000001E+50</v>
      </c>
      <c r="AA392">
        <v>1.0000000000000001E+50</v>
      </c>
      <c r="AB392">
        <v>2.2363654544807745</v>
      </c>
      <c r="AC392">
        <v>5.1121489292131725E-4</v>
      </c>
      <c r="AD392">
        <v>9.0902889145847365E-4</v>
      </c>
      <c r="AE392">
        <v>1.4202378233520601E-3</v>
      </c>
      <c r="AF392">
        <v>3.233461910937345E-2</v>
      </c>
      <c r="AG392">
        <v>3.4285714285714287E-2</v>
      </c>
    </row>
    <row r="393" spans="1:33">
      <c r="A393">
        <v>1152553.6415592798</v>
      </c>
      <c r="B393">
        <v>7.2421849622069989E-2</v>
      </c>
      <c r="C393">
        <v>1.0000000000000001E+50</v>
      </c>
      <c r="D393">
        <v>1.2537195855270125</v>
      </c>
      <c r="E393">
        <v>1.0000000000000001E+50</v>
      </c>
      <c r="F393">
        <v>1.0000000000000001E+50</v>
      </c>
      <c r="G393">
        <v>1.0000000000000001E+50</v>
      </c>
      <c r="H393">
        <v>1.4646482743975975</v>
      </c>
      <c r="I393">
        <v>1.3721163857457936</v>
      </c>
      <c r="J393">
        <v>0.61891912602417432</v>
      </c>
      <c r="K393">
        <v>0.28516445552868797</v>
      </c>
      <c r="L393">
        <v>1.0000000000000001E+50</v>
      </c>
      <c r="M393">
        <v>5.4250971867991132E-2</v>
      </c>
      <c r="N393">
        <v>1.0000000000000001E+50</v>
      </c>
      <c r="O393">
        <v>1.0000000000000001E+50</v>
      </c>
      <c r="P393">
        <v>1.0000000000000001E+50</v>
      </c>
      <c r="Q393">
        <v>1.0000000000000001E+50</v>
      </c>
      <c r="R393">
        <v>1.0000000000000001E+50</v>
      </c>
      <c r="S393">
        <v>1.0000000000000001E+50</v>
      </c>
      <c r="T393">
        <v>1.0000000000000001E+50</v>
      </c>
      <c r="U393">
        <v>1.0000000000000001E+50</v>
      </c>
      <c r="V393">
        <v>3.2869088271624061E-2</v>
      </c>
      <c r="W393">
        <v>1.0000000000000001E+50</v>
      </c>
      <c r="X393">
        <v>1.0000000000000001E+50</v>
      </c>
      <c r="Y393">
        <v>1.0000000000000001E+50</v>
      </c>
      <c r="Z393">
        <v>1.0000000000000001E+50</v>
      </c>
      <c r="AA393">
        <v>1.0000000000000001E+50</v>
      </c>
      <c r="AB393">
        <v>2.1925151838665151</v>
      </c>
      <c r="AC393">
        <v>5.116628085771272E-4</v>
      </c>
      <c r="AD393">
        <v>9.097808476815311E-4</v>
      </c>
      <c r="AE393">
        <v>1.4214374701797382E-3</v>
      </c>
      <c r="AF393">
        <v>3.233851716427228E-2</v>
      </c>
      <c r="AG393">
        <v>3.4285714285714287E-2</v>
      </c>
    </row>
    <row r="394" spans="1:33">
      <c r="A394">
        <v>1175604.7143904653</v>
      </c>
      <c r="B394">
        <v>7.3870013161702219E-2</v>
      </c>
      <c r="C394">
        <v>1.0000000000000001E+50</v>
      </c>
      <c r="D394">
        <v>1.2290706376651592</v>
      </c>
      <c r="E394">
        <v>1.0000000000000001E+50</v>
      </c>
      <c r="F394">
        <v>1.0000000000000001E+50</v>
      </c>
      <c r="G394">
        <v>1.0000000000000001E+50</v>
      </c>
      <c r="H394">
        <v>1.4357543671450281</v>
      </c>
      <c r="I394">
        <v>1.3448631153315385</v>
      </c>
      <c r="J394">
        <v>0.60643603055232198</v>
      </c>
      <c r="K394">
        <v>0.27923094381104152</v>
      </c>
      <c r="L394">
        <v>1.0000000000000001E+50</v>
      </c>
      <c r="M394">
        <v>5.2859264332379093E-2</v>
      </c>
      <c r="N394">
        <v>1.0000000000000001E+50</v>
      </c>
      <c r="O394">
        <v>1.0000000000000001E+50</v>
      </c>
      <c r="P394">
        <v>1.0000000000000001E+50</v>
      </c>
      <c r="Q394">
        <v>1.0000000000000001E+50</v>
      </c>
      <c r="R394">
        <v>1.0000000000000001E+50</v>
      </c>
      <c r="S394">
        <v>1.0000000000000001E+50</v>
      </c>
      <c r="T394">
        <v>1.0000000000000001E+50</v>
      </c>
      <c r="U394">
        <v>1.0000000000000001E+50</v>
      </c>
      <c r="V394">
        <v>3.2991123355839827E-2</v>
      </c>
      <c r="W394">
        <v>1.0000000000000001E+50</v>
      </c>
      <c r="X394">
        <v>1.0000000000000001E+50</v>
      </c>
      <c r="Y394">
        <v>1.0000000000000001E+50</v>
      </c>
      <c r="Z394">
        <v>1.0000000000000001E+50</v>
      </c>
      <c r="AA394">
        <v>1.0000000000000001E+50</v>
      </c>
      <c r="AB394">
        <v>2.1495247231282817</v>
      </c>
      <c r="AC394">
        <v>5.1212840421143173E-4</v>
      </c>
      <c r="AD394">
        <v>9.1056252382152539E-4</v>
      </c>
      <c r="AE394">
        <v>1.4226845090373685E-3</v>
      </c>
      <c r="AF394">
        <v>3.2319071743876306E-2</v>
      </c>
      <c r="AG394">
        <v>3.4285714285714287E-2</v>
      </c>
    </row>
    <row r="395" spans="1:33">
      <c r="A395">
        <v>1199116.8086782745</v>
      </c>
      <c r="B395">
        <v>7.5347145332973736E-2</v>
      </c>
      <c r="C395">
        <v>1.0000000000000001E+50</v>
      </c>
      <c r="D395">
        <v>1.2049036783973543</v>
      </c>
      <c r="E395">
        <v>1.0000000000000001E+50</v>
      </c>
      <c r="F395">
        <v>1.0000000000000001E+50</v>
      </c>
      <c r="G395">
        <v>1.0000000000000001E+50</v>
      </c>
      <c r="H395">
        <v>1.4074235020827404</v>
      </c>
      <c r="I395">
        <v>1.3181372484735694</v>
      </c>
      <c r="J395">
        <v>0.59419076892487055</v>
      </c>
      <c r="K395">
        <v>0.27340698257468332</v>
      </c>
      <c r="L395">
        <v>1.0000000000000001E+50</v>
      </c>
      <c r="M395">
        <v>5.1489178162980355E-2</v>
      </c>
      <c r="N395">
        <v>1.0000000000000001E+50</v>
      </c>
      <c r="O395">
        <v>1.0000000000000001E+50</v>
      </c>
      <c r="P395">
        <v>1.0000000000000001E+50</v>
      </c>
      <c r="Q395">
        <v>1.0000000000000001E+50</v>
      </c>
      <c r="R395">
        <v>1.0000000000000001E+50</v>
      </c>
      <c r="S395">
        <v>1.0000000000000001E+50</v>
      </c>
      <c r="T395">
        <v>1.0000000000000001E+50</v>
      </c>
      <c r="U395">
        <v>1.0000000000000001E+50</v>
      </c>
      <c r="V395">
        <v>3.3117633500607375E-2</v>
      </c>
      <c r="W395">
        <v>1.0000000000000001E+50</v>
      </c>
      <c r="X395">
        <v>1.0000000000000001E+50</v>
      </c>
      <c r="Y395">
        <v>1.0000000000000001E+50</v>
      </c>
      <c r="Z395">
        <v>1.0000000000000001E+50</v>
      </c>
      <c r="AA395">
        <v>1.0000000000000001E+50</v>
      </c>
      <c r="AB395">
        <v>2.1073772132618629</v>
      </c>
      <c r="AC395">
        <v>5.1261236104595991E-4</v>
      </c>
      <c r="AD395">
        <v>9.1137506806754527E-4</v>
      </c>
      <c r="AE395">
        <v>1.4239807691103236E-3</v>
      </c>
      <c r="AF395">
        <v>3.2274479048199564E-2</v>
      </c>
      <c r="AG395">
        <v>3.4285714285714287E-2</v>
      </c>
    </row>
    <row r="396" spans="1:33">
      <c r="A396">
        <v>1223099.1448518401</v>
      </c>
      <c r="B396">
        <v>7.6853825403458781E-2</v>
      </c>
      <c r="C396">
        <v>1.0000000000000001E+50</v>
      </c>
      <c r="D396">
        <v>1.1812092304913417</v>
      </c>
      <c r="E396">
        <v>1.0000000000000001E+50</v>
      </c>
      <c r="F396">
        <v>1.0000000000000001E+50</v>
      </c>
      <c r="G396">
        <v>1.0000000000000001E+50</v>
      </c>
      <c r="H396">
        <v>1.3796445691453265</v>
      </c>
      <c r="I396">
        <v>1.2919283048280945</v>
      </c>
      <c r="J396">
        <v>0.58217854007512682</v>
      </c>
      <c r="K396">
        <v>0.2676902910563852</v>
      </c>
      <c r="L396">
        <v>1.0000000000000001E+50</v>
      </c>
      <c r="M396">
        <v>5.0140249222536938E-2</v>
      </c>
      <c r="N396">
        <v>1.0000000000000001E+50</v>
      </c>
      <c r="O396">
        <v>1.0000000000000001E+50</v>
      </c>
      <c r="P396">
        <v>1.0000000000000001E+50</v>
      </c>
      <c r="Q396">
        <v>1.0000000000000001E+50</v>
      </c>
      <c r="R396">
        <v>1.0000000000000001E+50</v>
      </c>
      <c r="S396">
        <v>1.0000000000000001E+50</v>
      </c>
      <c r="T396">
        <v>1.0000000000000001E+50</v>
      </c>
      <c r="U396">
        <v>1.0000000000000001E+50</v>
      </c>
      <c r="V396">
        <v>3.3248764930419734E-2</v>
      </c>
      <c r="W396">
        <v>1.0000000000000001E+50</v>
      </c>
      <c r="X396">
        <v>1.0000000000000001E+50</v>
      </c>
      <c r="Y396">
        <v>1.0000000000000001E+50</v>
      </c>
      <c r="Z396">
        <v>1.0000000000000001E+50</v>
      </c>
      <c r="AA396">
        <v>1.0000000000000001E+50</v>
      </c>
      <c r="AB396">
        <v>2.0660561258320156</v>
      </c>
      <c r="AC396">
        <v>5.1311538524787675E-4</v>
      </c>
      <c r="AD396">
        <v>9.1221967089087609E-4</v>
      </c>
      <c r="AE396">
        <v>1.4253281468090849E-3</v>
      </c>
      <c r="AF396">
        <v>3.2202910193913248E-2</v>
      </c>
      <c r="AG396">
        <v>3.4285714285714287E-2</v>
      </c>
    </row>
    <row r="397" spans="1:33">
      <c r="A397">
        <v>1247561.1277488768</v>
      </c>
      <c r="B397">
        <v>7.8390644228139864E-2</v>
      </c>
      <c r="C397">
        <v>1.0000000000000001E+50</v>
      </c>
      <c r="D397">
        <v>1.1579780020138482</v>
      </c>
      <c r="E397">
        <v>1.0000000000000001E+50</v>
      </c>
      <c r="F397">
        <v>1.0000000000000001E+50</v>
      </c>
      <c r="G397">
        <v>1.0000000000000001E+50</v>
      </c>
      <c r="H397">
        <v>1.3524066747161634</v>
      </c>
      <c r="I397">
        <v>1.2662260067906432</v>
      </c>
      <c r="J397">
        <v>0.57039463438600979</v>
      </c>
      <c r="K397">
        <v>0.26207863077335447</v>
      </c>
      <c r="L397">
        <v>1.0000000000000001E+50</v>
      </c>
      <c r="M397">
        <v>4.8812028566362804E-2</v>
      </c>
      <c r="N397">
        <v>1.0000000000000001E+50</v>
      </c>
      <c r="O397">
        <v>1.0000000000000001E+50</v>
      </c>
      <c r="P397">
        <v>1.0000000000000001E+50</v>
      </c>
      <c r="Q397">
        <v>1.0000000000000001E+50</v>
      </c>
      <c r="R397">
        <v>1.0000000000000001E+50</v>
      </c>
      <c r="S397">
        <v>1.0000000000000001E+50</v>
      </c>
      <c r="T397">
        <v>1.0000000000000001E+50</v>
      </c>
      <c r="U397">
        <v>1.0000000000000001E+50</v>
      </c>
      <c r="V397">
        <v>3.3384667664940054E-2</v>
      </c>
      <c r="W397">
        <v>1.0000000000000001E+50</v>
      </c>
      <c r="X397">
        <v>1.0000000000000001E+50</v>
      </c>
      <c r="Y397">
        <v>1.0000000000000001E+50</v>
      </c>
      <c r="Z397">
        <v>1.0000000000000001E+50</v>
      </c>
      <c r="AA397">
        <v>1.0000000000000001E+50</v>
      </c>
      <c r="AB397">
        <v>2.025545256490731</v>
      </c>
      <c r="AC397">
        <v>5.1363820874291593E-4</v>
      </c>
      <c r="AD397">
        <v>9.1309756644145383E-4</v>
      </c>
      <c r="AE397">
        <v>1.4267286079791546E-3</v>
      </c>
      <c r="AF397">
        <v>3.2102537786116499E-2</v>
      </c>
      <c r="AG397">
        <v>3.4285714285714287E-2</v>
      </c>
    </row>
    <row r="398" spans="1:33">
      <c r="A398">
        <v>1272512.3503038543</v>
      </c>
      <c r="B398">
        <v>7.9958204481115708E-2</v>
      </c>
      <c r="C398">
        <v>1.0000000000000001E+50</v>
      </c>
      <c r="D398">
        <v>1.1352008826867142</v>
      </c>
      <c r="E398">
        <v>1.0000000000000001E+50</v>
      </c>
      <c r="F398">
        <v>1.0000000000000001E+50</v>
      </c>
      <c r="G398">
        <v>1.0000000000000001E+50</v>
      </c>
      <c r="H398">
        <v>1.3256991373557037</v>
      </c>
      <c r="I398">
        <v>1.2410202754671809</v>
      </c>
      <c r="J398">
        <v>0.5588344318474171</v>
      </c>
      <c r="K398">
        <v>0.25656980466089602</v>
      </c>
      <c r="L398">
        <v>1.0000000000000001E+50</v>
      </c>
      <c r="M398">
        <v>4.7504083027212887E-2</v>
      </c>
      <c r="N398">
        <v>1.0000000000000001E+50</v>
      </c>
      <c r="O398">
        <v>1.0000000000000001E+50</v>
      </c>
      <c r="P398">
        <v>1.0000000000000001E+50</v>
      </c>
      <c r="Q398">
        <v>1.0000000000000001E+50</v>
      </c>
      <c r="R398">
        <v>1.0000000000000001E+50</v>
      </c>
      <c r="S398">
        <v>1.0000000000000001E+50</v>
      </c>
      <c r="T398">
        <v>1.0000000000000001E+50</v>
      </c>
      <c r="U398">
        <v>1.0000000000000001E+50</v>
      </c>
      <c r="V398">
        <v>3.3525495553974341E-2</v>
      </c>
      <c r="W398">
        <v>1.0000000000000001E+50</v>
      </c>
      <c r="X398">
        <v>1.0000000000000001E+50</v>
      </c>
      <c r="Y398">
        <v>1.0000000000000001E+50</v>
      </c>
      <c r="Z398">
        <v>1.0000000000000001E+50</v>
      </c>
      <c r="AA398">
        <v>1.0000000000000001E+50</v>
      </c>
      <c r="AB398">
        <v>1.9858287186225785</v>
      </c>
      <c r="AC398">
        <v>5.141815900473769E-4</v>
      </c>
      <c r="AD398">
        <v>9.140100339781541E-4</v>
      </c>
      <c r="AE398">
        <v>1.4281841901637004E-3</v>
      </c>
      <c r="AF398">
        <v>3.1971567294706925E-2</v>
      </c>
      <c r="AG398">
        <v>3.4285714285714287E-2</v>
      </c>
    </row>
    <row r="399" spans="1:33">
      <c r="A399">
        <v>1297962.5973099314</v>
      </c>
      <c r="B399">
        <v>8.1557120891944224E-2</v>
      </c>
      <c r="C399">
        <v>1.0000000000000001E+50</v>
      </c>
      <c r="D399">
        <v>1.1128689403142638</v>
      </c>
      <c r="E399">
        <v>1.0000000000000001E+50</v>
      </c>
      <c r="F399">
        <v>1.0000000000000001E+50</v>
      </c>
      <c r="G399">
        <v>1.0000000000000001E+50</v>
      </c>
      <c r="H399">
        <v>1.299511483612996</v>
      </c>
      <c r="I399">
        <v>1.2163012267232514</v>
      </c>
      <c r="J399">
        <v>0.54749340024903292</v>
      </c>
      <c r="K399">
        <v>0.25116165622754505</v>
      </c>
      <c r="L399">
        <v>1.0000000000000001E+50</v>
      </c>
      <c r="M399">
        <v>4.6215995904374411E-2</v>
      </c>
      <c r="N399">
        <v>1.0000000000000001E+50</v>
      </c>
      <c r="O399">
        <v>1.0000000000000001E+50</v>
      </c>
      <c r="P399">
        <v>1.0000000000000001E+50</v>
      </c>
      <c r="Q399">
        <v>1.0000000000000001E+50</v>
      </c>
      <c r="R399">
        <v>1.0000000000000001E+50</v>
      </c>
      <c r="S399">
        <v>1.0000000000000001E+50</v>
      </c>
      <c r="T399">
        <v>1.0000000000000001E+50</v>
      </c>
      <c r="U399">
        <v>1.0000000000000001E+50</v>
      </c>
      <c r="V399">
        <v>3.3671406309509426E-2</v>
      </c>
      <c r="W399">
        <v>1.0000000000000001E+50</v>
      </c>
      <c r="X399">
        <v>1.0000000000000001E+50</v>
      </c>
      <c r="Y399">
        <v>1.0000000000000001E+50</v>
      </c>
      <c r="Z399">
        <v>1.0000000000000001E+50</v>
      </c>
      <c r="AA399">
        <v>1.0000000000000001E+50</v>
      </c>
      <c r="AB399">
        <v>1.9468909371146694</v>
      </c>
      <c r="AC399">
        <v>5.1474631511882845E-4</v>
      </c>
      <c r="AD399">
        <v>9.1495839933277497E-4</v>
      </c>
      <c r="AE399">
        <v>1.429697004918641E-3</v>
      </c>
      <c r="AF399">
        <v>3.1808273068980729E-2</v>
      </c>
      <c r="AG399">
        <v>3.4285714285714287E-2</v>
      </c>
    </row>
    <row r="400" spans="1:33">
      <c r="A400">
        <v>1323921.8492561302</v>
      </c>
      <c r="B400">
        <v>8.3188020486713157E-2</v>
      </c>
      <c r="C400">
        <v>1.0000000000000001E+50</v>
      </c>
      <c r="D400">
        <v>1.0909734172805086</v>
      </c>
      <c r="E400">
        <v>1.0000000000000001E+50</v>
      </c>
      <c r="F400">
        <v>1.0000000000000001E+50</v>
      </c>
      <c r="G400">
        <v>1.0000000000000001E+50</v>
      </c>
      <c r="H400">
        <v>1.2738334439187904</v>
      </c>
      <c r="I400">
        <v>1.1920591673096059</v>
      </c>
      <c r="J400">
        <v>0.53636709340788613</v>
      </c>
      <c r="K400">
        <v>0.24585206872744489</v>
      </c>
      <c r="L400">
        <v>1.0000000000000001E+50</v>
      </c>
      <c r="M400">
        <v>4.4947367771742242E-2</v>
      </c>
      <c r="N400">
        <v>1.0000000000000001E+50</v>
      </c>
      <c r="O400">
        <v>1.0000000000000001E+50</v>
      </c>
      <c r="P400">
        <v>1.0000000000000001E+50</v>
      </c>
      <c r="Q400">
        <v>1.0000000000000001E+50</v>
      </c>
      <c r="R400">
        <v>1.0000000000000001E+50</v>
      </c>
      <c r="S400">
        <v>1.0000000000000001E+50</v>
      </c>
      <c r="T400">
        <v>1.0000000000000001E+50</v>
      </c>
      <c r="U400">
        <v>1.0000000000000001E+50</v>
      </c>
      <c r="V400">
        <v>3.3822561534706683E-2</v>
      </c>
      <c r="W400">
        <v>1.0000000000000001E+50</v>
      </c>
      <c r="X400">
        <v>1.0000000000000001E+50</v>
      </c>
      <c r="Y400">
        <v>1.0000000000000001E+50</v>
      </c>
      <c r="Z400">
        <v>1.0000000000000001E+50</v>
      </c>
      <c r="AA400">
        <v>1.0000000000000001E+50</v>
      </c>
      <c r="AB400">
        <v>1.9087166422487654</v>
      </c>
      <c r="AC400">
        <v>5.1533319822530366E-4</v>
      </c>
      <c r="AD400">
        <v>9.1594403640748371E-4</v>
      </c>
      <c r="AE400">
        <v>1.4312692401797253E-3</v>
      </c>
      <c r="AF400">
        <v>3.1611038548108719E-2</v>
      </c>
      <c r="AG400">
        <v>3.4285714285714287E-2</v>
      </c>
    </row>
    <row r="401" spans="1:33">
      <c r="A401">
        <v>1350400.2862412529</v>
      </c>
      <c r="B401">
        <v>8.4851542833932703E-2</v>
      </c>
      <c r="C401">
        <v>1.0000000000000001E+50</v>
      </c>
      <c r="D401">
        <v>1.0695057271148214</v>
      </c>
      <c r="E401">
        <v>1.0000000000000001E+50</v>
      </c>
      <c r="F401">
        <v>1.0000000000000001E+50</v>
      </c>
      <c r="G401">
        <v>1.0000000000000001E+50</v>
      </c>
      <c r="H401">
        <v>1.2486549485586138</v>
      </c>
      <c r="I401">
        <v>1.1682845910628026</v>
      </c>
      <c r="J401">
        <v>0.52545114942999416</v>
      </c>
      <c r="K401">
        <v>0.24063896434976498</v>
      </c>
      <c r="L401">
        <v>1.0000000000000001E+50</v>
      </c>
      <c r="M401">
        <v>4.3697817422087747E-2</v>
      </c>
      <c r="N401">
        <v>1.0000000000000001E+50</v>
      </c>
      <c r="O401">
        <v>1.0000000000000001E+50</v>
      </c>
      <c r="P401">
        <v>1.0000000000000001E+50</v>
      </c>
      <c r="Q401">
        <v>1.0000000000000001E+50</v>
      </c>
      <c r="R401">
        <v>1.0000000000000001E+50</v>
      </c>
      <c r="S401">
        <v>1.0000000000000001E+50</v>
      </c>
      <c r="T401">
        <v>1.0000000000000001E+50</v>
      </c>
      <c r="U401">
        <v>1.0000000000000001E+50</v>
      </c>
      <c r="V401">
        <v>3.3979126749756047E-2</v>
      </c>
      <c r="W401">
        <v>1.0000000000000001E+50</v>
      </c>
      <c r="X401">
        <v>1.0000000000000001E+50</v>
      </c>
      <c r="Y401">
        <v>1.0000000000000001E+50</v>
      </c>
      <c r="Z401">
        <v>1.0000000000000001E+50</v>
      </c>
      <c r="AA401">
        <v>1.0000000000000001E+50</v>
      </c>
      <c r="AB401">
        <v>1.871290863713154</v>
      </c>
      <c r="AC401">
        <v>5.1594308283271144E-4</v>
      </c>
      <c r="AD401">
        <v>9.1696836870539639E-4</v>
      </c>
      <c r="AE401">
        <v>1.4329031626810027E-3</v>
      </c>
      <c r="AF401">
        <v>3.1378399908208454E-2</v>
      </c>
      <c r="AG401">
        <v>3.4285714285714287E-2</v>
      </c>
    </row>
    <row r="402" spans="1:33">
      <c r="A402">
        <v>1377408.2919660781</v>
      </c>
      <c r="B402">
        <v>8.6548340295347026E-2</v>
      </c>
      <c r="C402">
        <v>1.0000000000000001E+50</v>
      </c>
      <c r="D402">
        <v>1.0484574511247242</v>
      </c>
      <c r="E402">
        <v>1.0000000000000001E+50</v>
      </c>
      <c r="F402">
        <v>1.0000000000000001E+50</v>
      </c>
      <c r="G402">
        <v>1.0000000000000001E+50</v>
      </c>
      <c r="H402">
        <v>1.2239661237242487</v>
      </c>
      <c r="I402">
        <v>1.1449681751792962</v>
      </c>
      <c r="J402">
        <v>0.5147412890054317</v>
      </c>
      <c r="K402">
        <v>0.2355203034249731</v>
      </c>
      <c r="L402">
        <v>1.0000000000000001E+50</v>
      </c>
      <c r="M402">
        <v>4.2466982967619755E-2</v>
      </c>
      <c r="N402">
        <v>1.0000000000000001E+50</v>
      </c>
      <c r="O402">
        <v>1.0000000000000001E+50</v>
      </c>
      <c r="P402">
        <v>1.0000000000000001E+50</v>
      </c>
      <c r="Q402">
        <v>1.0000000000000001E+50</v>
      </c>
      <c r="R402">
        <v>1.0000000000000001E+50</v>
      </c>
      <c r="S402">
        <v>1.0000000000000001E+50</v>
      </c>
      <c r="T402">
        <v>1.0000000000000001E+50</v>
      </c>
      <c r="U402">
        <v>1.0000000000000001E+50</v>
      </c>
      <c r="V402">
        <v>3.4141271414509698E-2</v>
      </c>
      <c r="W402">
        <v>1.0000000000000001E+50</v>
      </c>
      <c r="X402">
        <v>1.0000000000000001E+50</v>
      </c>
      <c r="Y402">
        <v>1.0000000000000001E+50</v>
      </c>
      <c r="Z402">
        <v>1.0000000000000001E+50</v>
      </c>
      <c r="AA402">
        <v>1.0000000000000001E+50</v>
      </c>
      <c r="AB402">
        <v>1.8345989247319394</v>
      </c>
      <c r="AC402">
        <v>5.1657684251012279E-4</v>
      </c>
      <c r="AD402">
        <v>9.1803287089385871E-4</v>
      </c>
      <c r="AE402">
        <v>1.4346011204239143E-3</v>
      </c>
      <c r="AF402">
        <v>3.1109092045601264E-2</v>
      </c>
      <c r="AG402">
        <v>3.4285714285714287E-2</v>
      </c>
    </row>
    <row r="403" spans="1:33">
      <c r="A403">
        <v>1404956.4578053998</v>
      </c>
      <c r="B403">
        <v>8.8279078281762263E-2</v>
      </c>
      <c r="C403">
        <v>1.0000000000000001E+50</v>
      </c>
      <c r="D403">
        <v>1.0278203350944735</v>
      </c>
      <c r="E403">
        <v>1.0000000000000001E+50</v>
      </c>
      <c r="F403">
        <v>1.0000000000000001E+50</v>
      </c>
      <c r="G403">
        <v>1.0000000000000001E+50</v>
      </c>
      <c r="H403">
        <v>1.199757287642059</v>
      </c>
      <c r="I403">
        <v>1.1221007765615678</v>
      </c>
      <c r="J403">
        <v>0.5042333137361894</v>
      </c>
      <c r="K403">
        <v>0.23049408364779464</v>
      </c>
      <c r="L403">
        <v>1.0000000000000001E+50</v>
      </c>
      <c r="M403">
        <v>4.1254523120350967E-2</v>
      </c>
      <c r="N403">
        <v>1.0000000000000001E+50</v>
      </c>
      <c r="O403">
        <v>1.0000000000000001E+50</v>
      </c>
      <c r="P403">
        <v>1.0000000000000001E+50</v>
      </c>
      <c r="Q403">
        <v>1.0000000000000001E+50</v>
      </c>
      <c r="R403">
        <v>1.0000000000000001E+50</v>
      </c>
      <c r="S403">
        <v>1.0000000000000001E+50</v>
      </c>
      <c r="T403">
        <v>1.0000000000000001E+50</v>
      </c>
      <c r="U403">
        <v>1.0000000000000001E+50</v>
      </c>
      <c r="V403">
        <v>3.4309168947831849E-2</v>
      </c>
      <c r="W403">
        <v>1.0000000000000001E+50</v>
      </c>
      <c r="X403">
        <v>1.0000000000000001E+50</v>
      </c>
      <c r="Y403">
        <v>1.0000000000000001E+50</v>
      </c>
      <c r="Z403">
        <v>1.0000000000000001E+50</v>
      </c>
      <c r="AA403">
        <v>1.0000000000000001E+50</v>
      </c>
      <c r="AB403">
        <v>1.7986264363094417</v>
      </c>
      <c r="AC403">
        <v>5.1723538185252215E-4</v>
      </c>
      <c r="AD403">
        <v>9.1913907039987931E-4</v>
      </c>
      <c r="AE403">
        <v>1.4363655451960454E-3</v>
      </c>
      <c r="AF403">
        <v>3.0802095455210537E-2</v>
      </c>
      <c r="AG403">
        <v>3.4285714285714287E-2</v>
      </c>
    </row>
    <row r="404" spans="1:33">
      <c r="A404">
        <v>1433055.5869615078</v>
      </c>
      <c r="B404">
        <v>9.0044435513992327E-2</v>
      </c>
      <c r="C404">
        <v>1.0000000000000001E+50</v>
      </c>
      <c r="D404">
        <v>1.0075862860481513</v>
      </c>
      <c r="E404">
        <v>1.0000000000000001E+50</v>
      </c>
      <c r="F404">
        <v>1.0000000000000001E+50</v>
      </c>
      <c r="G404">
        <v>1.0000000000000001E+50</v>
      </c>
      <c r="H404">
        <v>1.1760189467766484</v>
      </c>
      <c r="I404">
        <v>1.0996734282348659</v>
      </c>
      <c r="J404">
        <v>0.49392310449619309</v>
      </c>
      <c r="K404">
        <v>0.22555833931671376</v>
      </c>
      <c r="L404">
        <v>1.0000000000000001E+50</v>
      </c>
      <c r="M404">
        <v>4.0060118679823509E-2</v>
      </c>
      <c r="N404">
        <v>1.0000000000000001E+50</v>
      </c>
      <c r="O404">
        <v>1.0000000000000001E+50</v>
      </c>
      <c r="P404">
        <v>1.0000000000000001E+50</v>
      </c>
      <c r="Q404">
        <v>1.0000000000000001E+50</v>
      </c>
      <c r="R404">
        <v>1.0000000000000001E+50</v>
      </c>
      <c r="S404">
        <v>1.0000000000000001E+50</v>
      </c>
      <c r="T404">
        <v>1.0000000000000001E+50</v>
      </c>
      <c r="U404">
        <v>1.0000000000000001E+50</v>
      </c>
      <c r="V404">
        <v>3.448299674361946E-2</v>
      </c>
      <c r="W404">
        <v>1.0000000000000001E+50</v>
      </c>
      <c r="X404">
        <v>1.0000000000000001E+50</v>
      </c>
      <c r="Y404">
        <v>1.0000000000000001E+50</v>
      </c>
      <c r="Z404">
        <v>1.0000000000000001E+50</v>
      </c>
      <c r="AA404">
        <v>1.0000000000000001E+50</v>
      </c>
      <c r="AB404">
        <v>1.7633592915874574</v>
      </c>
      <c r="AC404">
        <v>5.1791963742054174E-4</v>
      </c>
      <c r="AD404">
        <v>9.2028854903705227E-4</v>
      </c>
      <c r="AE404">
        <v>1.4381989551384014E-3</v>
      </c>
      <c r="AF404">
        <v>3.0456682254866266E-2</v>
      </c>
      <c r="AG404">
        <v>3.4285714285714287E-2</v>
      </c>
    </row>
    <row r="405" spans="1:33">
      <c r="A405">
        <v>1461716.6987007379</v>
      </c>
      <c r="B405">
        <v>9.1845104289023885E-2</v>
      </c>
      <c r="C405">
        <v>1.0000000000000001E+50</v>
      </c>
      <c r="D405">
        <v>0.98774736907598581</v>
      </c>
      <c r="E405">
        <v>1.0000000000000001E+50</v>
      </c>
      <c r="F405">
        <v>1.0000000000000001E+50</v>
      </c>
      <c r="G405">
        <v>1.0000000000000001E+50</v>
      </c>
      <c r="H405">
        <v>1.1527417921083702</v>
      </c>
      <c r="I405">
        <v>1.0776773358331664</v>
      </c>
      <c r="J405">
        <v>0.4838066198228787</v>
      </c>
      <c r="K405">
        <v>0.2207111405898943</v>
      </c>
      <c r="L405">
        <v>1.0000000000000001E+50</v>
      </c>
      <c r="M405">
        <v>3.8883474260533901E-2</v>
      </c>
      <c r="N405">
        <v>1.0000000000000001E+50</v>
      </c>
      <c r="O405">
        <v>1.0000000000000001E+50</v>
      </c>
      <c r="P405">
        <v>1.0000000000000001E+50</v>
      </c>
      <c r="Q405">
        <v>1.0000000000000001E+50</v>
      </c>
      <c r="R405">
        <v>1.0000000000000001E+50</v>
      </c>
      <c r="S405">
        <v>1.0000000000000001E+50</v>
      </c>
      <c r="T405">
        <v>1.0000000000000001E+50</v>
      </c>
      <c r="U405">
        <v>1.0000000000000001E+50</v>
      </c>
      <c r="V405">
        <v>3.4662936183468454E-2</v>
      </c>
      <c r="W405">
        <v>1.0000000000000001E+50</v>
      </c>
      <c r="X405">
        <v>1.0000000000000001E+50</v>
      </c>
      <c r="Y405">
        <v>1.0000000000000001E+50</v>
      </c>
      <c r="Z405">
        <v>1.0000000000000001E+50</v>
      </c>
      <c r="AA405">
        <v>1.0000000000000001E+50</v>
      </c>
      <c r="AB405">
        <v>1.7287836603131532</v>
      </c>
      <c r="AC405">
        <v>5.1863057869661782E-4</v>
      </c>
      <c r="AD405">
        <v>9.2148294466317716E-4</v>
      </c>
      <c r="AE405">
        <v>1.4401039573598477E-3</v>
      </c>
      <c r="AF405">
        <v>3.0072459367464818E-2</v>
      </c>
      <c r="AG405">
        <v>3.4285714285714287E-2</v>
      </c>
    </row>
    <row r="406" spans="1:33">
      <c r="A406">
        <v>1490951.0326747526</v>
      </c>
      <c r="B406">
        <v>9.3681790751505636E-2</v>
      </c>
      <c r="C406">
        <v>1.0000000000000001E+50</v>
      </c>
      <c r="D406">
        <v>0.96829580422266404</v>
      </c>
      <c r="E406">
        <v>1.0000000000000001E+50</v>
      </c>
      <c r="F406">
        <v>1.0000000000000001E+50</v>
      </c>
      <c r="G406">
        <v>1.0000000000000001E+50</v>
      </c>
      <c r="H406">
        <v>1.1299166954832183</v>
      </c>
      <c r="I406">
        <v>1.0561038741529851</v>
      </c>
      <c r="J406">
        <v>0.47387989433972499</v>
      </c>
      <c r="K406">
        <v>0.21595059275742404</v>
      </c>
      <c r="L406">
        <v>1.0000000000000001E+50</v>
      </c>
      <c r="M406">
        <v>3.7724320297070922E-2</v>
      </c>
      <c r="N406">
        <v>1.0000000000000001E+50</v>
      </c>
      <c r="O406">
        <v>1.0000000000000001E+50</v>
      </c>
      <c r="P406">
        <v>1.0000000000000001E+50</v>
      </c>
      <c r="Q406">
        <v>1.0000000000000001E+50</v>
      </c>
      <c r="R406">
        <v>1.0000000000000001E+50</v>
      </c>
      <c r="S406">
        <v>1.0000000000000001E+50</v>
      </c>
      <c r="T406">
        <v>1.0000000000000001E+50</v>
      </c>
      <c r="U406">
        <v>1.0000000000000001E+50</v>
      </c>
      <c r="V406">
        <v>3.4849172645981606E-2</v>
      </c>
      <c r="W406">
        <v>1.0000000000000001E+50</v>
      </c>
      <c r="X406">
        <v>1.0000000000000001E+50</v>
      </c>
      <c r="Y406">
        <v>1.0000000000000001E+50</v>
      </c>
      <c r="Z406">
        <v>1.0000000000000001E+50</v>
      </c>
      <c r="AA406">
        <v>1.0000000000000001E+50</v>
      </c>
      <c r="AB406">
        <v>1.6948859834154422</v>
      </c>
      <c r="AC406">
        <v>5.1936920905692899E-4</v>
      </c>
      <c r="AD406">
        <v>9.227239528676489E-4</v>
      </c>
      <c r="AE406">
        <v>1.4420832505971587E-3</v>
      </c>
      <c r="AF406">
        <v>2.9649406741638532E-2</v>
      </c>
      <c r="AG406">
        <v>3.4285714285714287E-2</v>
      </c>
    </row>
    <row r="407" spans="1:33">
      <c r="A407">
        <v>1520770.0533282477</v>
      </c>
      <c r="B407">
        <v>9.5555215170667729E-2</v>
      </c>
      <c r="C407">
        <v>1.0000000000000001E+50</v>
      </c>
      <c r="D407">
        <v>0.9492239634364128</v>
      </c>
      <c r="E407">
        <v>1.0000000000000001E+50</v>
      </c>
      <c r="F407">
        <v>1.0000000000000001E+50</v>
      </c>
      <c r="G407">
        <v>1.0000000000000001E+50</v>
      </c>
      <c r="H407">
        <v>1.107534706033686</v>
      </c>
      <c r="I407">
        <v>1.0349445837737004</v>
      </c>
      <c r="J407">
        <v>0.46413903720916777</v>
      </c>
      <c r="K407">
        <v>0.21127483552981224</v>
      </c>
      <c r="L407">
        <v>1.0000000000000001E+50</v>
      </c>
      <c r="M407">
        <v>3.6582415371705874E-2</v>
      </c>
      <c r="N407">
        <v>1.0000000000000001E+50</v>
      </c>
      <c r="O407">
        <v>1.0000000000000001E+50</v>
      </c>
      <c r="P407">
        <v>1.0000000000000001E+50</v>
      </c>
      <c r="Q407">
        <v>1.0000000000000001E+50</v>
      </c>
      <c r="R407">
        <v>1.0000000000000001E+50</v>
      </c>
      <c r="S407">
        <v>1.0000000000000001E+50</v>
      </c>
      <c r="T407">
        <v>1.0000000000000001E+50</v>
      </c>
      <c r="U407">
        <v>1.0000000000000001E+50</v>
      </c>
      <c r="V407">
        <v>3.504189551273669E-2</v>
      </c>
      <c r="W407">
        <v>1.0000000000000001E+50</v>
      </c>
      <c r="X407">
        <v>1.0000000000000001E+50</v>
      </c>
      <c r="Y407">
        <v>1.0000000000000001E+50</v>
      </c>
      <c r="Z407">
        <v>1.0000000000000001E+50</v>
      </c>
      <c r="AA407">
        <v>1.0000000000000001E+50</v>
      </c>
      <c r="AB407">
        <v>1.6616529676876957</v>
      </c>
      <c r="AC407">
        <v>5.201365667583883E-4</v>
      </c>
      <c r="AD407">
        <v>9.2401332868755634E-4</v>
      </c>
      <c r="AE407">
        <v>1.4441396279188785E-3</v>
      </c>
      <c r="AF407">
        <v>2.9187908502011022E-2</v>
      </c>
      <c r="AG407">
        <v>3.4285714285714287E-2</v>
      </c>
    </row>
    <row r="408" spans="1:33">
      <c r="A408">
        <v>1551185.4543948127</v>
      </c>
      <c r="B408">
        <v>9.7466112222780454E-2</v>
      </c>
      <c r="C408">
        <v>1.0000000000000001E+50</v>
      </c>
      <c r="D408">
        <v>0.93052436757765145</v>
      </c>
      <c r="E408">
        <v>1.0000000000000001E+50</v>
      </c>
      <c r="F408">
        <v>1.0000000000000001E+50</v>
      </c>
      <c r="G408">
        <v>1.0000000000000001E+50</v>
      </c>
      <c r="H408">
        <v>1.0855870466691746</v>
      </c>
      <c r="I408">
        <v>1.0141911677430735</v>
      </c>
      <c r="J408">
        <v>0.45458023061533182</v>
      </c>
      <c r="K408">
        <v>0.20668204234270135</v>
      </c>
      <c r="L408">
        <v>1.0000000000000001E+50</v>
      </c>
      <c r="M408">
        <v>3.5457548917149362E-2</v>
      </c>
      <c r="N408">
        <v>1.0000000000000001E+50</v>
      </c>
      <c r="O408">
        <v>1.0000000000000001E+50</v>
      </c>
      <c r="P408">
        <v>1.0000000000000001E+50</v>
      </c>
      <c r="Q408">
        <v>1.0000000000000001E+50</v>
      </c>
      <c r="R408">
        <v>1.0000000000000001E+50</v>
      </c>
      <c r="S408">
        <v>1.0000000000000001E+50</v>
      </c>
      <c r="T408">
        <v>1.0000000000000001E+50</v>
      </c>
      <c r="U408">
        <v>1.0000000000000001E+50</v>
      </c>
      <c r="V408">
        <v>3.5241298170957704E-2</v>
      </c>
      <c r="W408">
        <v>1.0000000000000001E+50</v>
      </c>
      <c r="X408">
        <v>1.0000000000000001E+50</v>
      </c>
      <c r="Y408">
        <v>1.0000000000000001E+50</v>
      </c>
      <c r="Z408">
        <v>1.0000000000000001E+50</v>
      </c>
      <c r="AA408">
        <v>1.0000000000000001E+50</v>
      </c>
      <c r="AB408">
        <v>1.6290715805747282</v>
      </c>
      <c r="AC408">
        <v>5.2093372593987723E-4</v>
      </c>
      <c r="AD408">
        <v>9.2535288835126977E-4</v>
      </c>
      <c r="AE408">
        <v>1.4462759794709676E-3</v>
      </c>
      <c r="AF408">
        <v>2.8688775096619677E-2</v>
      </c>
      <c r="AG408">
        <v>3.4285714285714287E-2</v>
      </c>
    </row>
    <row r="409" spans="1:33">
      <c r="A409">
        <v>1582209.1634827091</v>
      </c>
      <c r="B409">
        <v>9.94152312792628E-2</v>
      </c>
      <c r="C409">
        <v>1.0000000000000001E+50</v>
      </c>
      <c r="D409">
        <v>0.91218968348604557</v>
      </c>
      <c r="E409">
        <v>1.0000000000000001E+50</v>
      </c>
      <c r="F409">
        <v>1.0000000000000001E+50</v>
      </c>
      <c r="G409">
        <v>1.0000000000000001E+50</v>
      </c>
      <c r="H409">
        <v>1.0640651106345893</v>
      </c>
      <c r="I409">
        <v>0.99383548832667734</v>
      </c>
      <c r="J409">
        <v>0.44519972827603199</v>
      </c>
      <c r="K409">
        <v>0.20217041967778471</v>
      </c>
      <c r="L409">
        <v>1.0000000000000001E+50</v>
      </c>
      <c r="M409">
        <v>3.4349544356632629E-2</v>
      </c>
      <c r="N409">
        <v>1.0000000000000001E+50</v>
      </c>
      <c r="O409">
        <v>1.0000000000000001E+50</v>
      </c>
      <c r="P409">
        <v>1.0000000000000001E+50</v>
      </c>
      <c r="Q409">
        <v>1.0000000000000001E+50</v>
      </c>
      <c r="R409">
        <v>1.0000000000000001E+50</v>
      </c>
      <c r="S409">
        <v>1.0000000000000001E+50</v>
      </c>
      <c r="T409">
        <v>1.0000000000000001E+50</v>
      </c>
      <c r="U409">
        <v>1.0000000000000001E+50</v>
      </c>
      <c r="V409">
        <v>3.5447578012956595E-2</v>
      </c>
      <c r="W409">
        <v>1.0000000000000001E+50</v>
      </c>
      <c r="X409">
        <v>1.0000000000000001E+50</v>
      </c>
      <c r="Y409">
        <v>1.0000000000000001E+50</v>
      </c>
      <c r="Z409">
        <v>1.0000000000000001E+50</v>
      </c>
      <c r="AA409">
        <v>1.0000000000000001E+50</v>
      </c>
      <c r="AB409">
        <v>1.5971290450619846</v>
      </c>
      <c r="AC409">
        <v>5.2176179763681048E-4</v>
      </c>
      <c r="AD409">
        <v>9.2674451104815493E-4</v>
      </c>
      <c r="AE409">
        <v>1.4484952952619641E-3</v>
      </c>
      <c r="AF409">
        <v>2.8153254860589266E-2</v>
      </c>
      <c r="AG409">
        <v>3.4285714285714287E-2</v>
      </c>
    </row>
    <row r="410" spans="1:33">
      <c r="A410">
        <v>1613853.3467523633</v>
      </c>
      <c r="B410">
        <v>0.10140333670055343</v>
      </c>
      <c r="C410">
        <v>1.0000000000000001E+50</v>
      </c>
      <c r="D410">
        <v>0.89421272110481087</v>
      </c>
      <c r="E410">
        <v>1.0000000000000001E+50</v>
      </c>
      <c r="F410">
        <v>1.0000000000000001E+50</v>
      </c>
      <c r="G410">
        <v>1.0000000000000001E+50</v>
      </c>
      <c r="H410">
        <v>1.0429604581357723</v>
      </c>
      <c r="I410">
        <v>0.97386956381998069</v>
      </c>
      <c r="J410">
        <v>0.43599385398351281</v>
      </c>
      <c r="K410">
        <v>0.19773820639996079</v>
      </c>
      <c r="L410">
        <v>1.0000000000000001E+50</v>
      </c>
      <c r="M410">
        <v>3.3258262754641853E-2</v>
      </c>
      <c r="N410">
        <v>1.0000000000000001E+50</v>
      </c>
      <c r="O410">
        <v>1.0000000000000001E+50</v>
      </c>
      <c r="P410">
        <v>1.0000000000000001E+50</v>
      </c>
      <c r="Q410">
        <v>1.0000000000000001E+50</v>
      </c>
      <c r="R410">
        <v>1.0000000000000001E+50</v>
      </c>
      <c r="S410">
        <v>1.0000000000000001E+50</v>
      </c>
      <c r="T410">
        <v>1.0000000000000001E+50</v>
      </c>
      <c r="U410">
        <v>1.0000000000000001E+50</v>
      </c>
      <c r="V410">
        <v>3.5660936432439186E-2</v>
      </c>
      <c r="W410">
        <v>1.0000000000000001E+50</v>
      </c>
      <c r="X410">
        <v>1.0000000000000001E+50</v>
      </c>
      <c r="Y410">
        <v>1.0000000000000001E+50</v>
      </c>
      <c r="Z410">
        <v>1.0000000000000001E+50</v>
      </c>
      <c r="AA410">
        <v>1.0000000000000001E+50</v>
      </c>
      <c r="AB410">
        <v>1.5658128346649507</v>
      </c>
      <c r="AC410">
        <v>5.2262193080802974E-4</v>
      </c>
      <c r="AD410">
        <v>9.2819014072287732E-4</v>
      </c>
      <c r="AE410">
        <v>1.4508006679851226E-3</v>
      </c>
      <c r="AF410">
        <v>2.7583033930941084E-2</v>
      </c>
      <c r="AG410">
        <v>3.4285714285714287E-2</v>
      </c>
    </row>
    <row r="411" spans="1:33">
      <c r="A411">
        <v>1646130.4136874105</v>
      </c>
      <c r="B411">
        <v>0.10343120813586026</v>
      </c>
      <c r="C411">
        <v>1.0000000000000001E+50</v>
      </c>
      <c r="D411">
        <v>0.87658643066113695</v>
      </c>
      <c r="E411">
        <v>1.0000000000000001E+50</v>
      </c>
      <c r="F411">
        <v>1.0000000000000001E+50</v>
      </c>
      <c r="G411">
        <v>1.0000000000000001E+50</v>
      </c>
      <c r="H411">
        <v>1.0222648130304477</v>
      </c>
      <c r="I411">
        <v>0.95428556542184295</v>
      </c>
      <c r="J411">
        <v>0.4269590001734081</v>
      </c>
      <c r="K411">
        <v>0.19338367311079113</v>
      </c>
      <c r="L411">
        <v>1.0000000000000001E+50</v>
      </c>
      <c r="M411">
        <v>3.2183607064806254E-2</v>
      </c>
      <c r="N411">
        <v>1.0000000000000001E+50</v>
      </c>
      <c r="O411">
        <v>1.0000000000000001E+50</v>
      </c>
      <c r="P411">
        <v>1.0000000000000001E+50</v>
      </c>
      <c r="Q411">
        <v>1.0000000000000001E+50</v>
      </c>
      <c r="R411">
        <v>1.0000000000000001E+50</v>
      </c>
      <c r="S411">
        <v>1.0000000000000001E+50</v>
      </c>
      <c r="T411">
        <v>1.0000000000000001E+50</v>
      </c>
      <c r="U411">
        <v>1.0000000000000001E+50</v>
      </c>
      <c r="V411">
        <v>3.5881578817795162E-2</v>
      </c>
      <c r="W411">
        <v>1.0000000000000001E+50</v>
      </c>
      <c r="X411">
        <v>1.0000000000000001E+50</v>
      </c>
      <c r="Y411">
        <v>1.0000000000000001E+50</v>
      </c>
      <c r="Z411">
        <v>1.0000000000000001E+50</v>
      </c>
      <c r="AA411">
        <v>1.0000000000000001E+50</v>
      </c>
      <c r="AB411">
        <v>1.5351106685168034</v>
      </c>
      <c r="AC411">
        <v>5.2351531337392436E-4</v>
      </c>
      <c r="AD411">
        <v>9.2969178789260442E-4</v>
      </c>
      <c r="AE411">
        <v>1.4531952958747299E-3</v>
      </c>
      <c r="AF411">
        <v>2.6980224095682289E-2</v>
      </c>
      <c r="AG411">
        <v>3.4285714285714287E-2</v>
      </c>
    </row>
    <row r="412" spans="1:33">
      <c r="A412">
        <v>1679053.0219611588</v>
      </c>
      <c r="B412">
        <v>0.10549964082890506</v>
      </c>
      <c r="C412">
        <v>1.0000000000000001E+50</v>
      </c>
      <c r="D412">
        <v>0.85930389990163158</v>
      </c>
      <c r="E412">
        <v>1.0000000000000001E+50</v>
      </c>
      <c r="F412">
        <v>1.0000000000000001E+50</v>
      </c>
      <c r="G412">
        <v>1.0000000000000001E+50</v>
      </c>
      <c r="H412">
        <v>1.0019700595833889</v>
      </c>
      <c r="I412">
        <v>0.93507581416821539</v>
      </c>
      <c r="J412">
        <v>0.41809162652142534</v>
      </c>
      <c r="K412">
        <v>0.18910512151837619</v>
      </c>
      <c r="L412">
        <v>1.0000000000000001E+50</v>
      </c>
      <c r="M412">
        <v>3.1125527076915543E-2</v>
      </c>
      <c r="N412">
        <v>1.0000000000000001E+50</v>
      </c>
      <c r="O412">
        <v>1.0000000000000001E+50</v>
      </c>
      <c r="P412">
        <v>1.0000000000000001E+50</v>
      </c>
      <c r="Q412">
        <v>1.0000000000000001E+50</v>
      </c>
      <c r="R412">
        <v>1.0000000000000001E+50</v>
      </c>
      <c r="S412">
        <v>1.0000000000000001E+50</v>
      </c>
      <c r="T412">
        <v>1.0000000000000001E+50</v>
      </c>
      <c r="U412">
        <v>1.0000000000000001E+50</v>
      </c>
      <c r="V412">
        <v>3.6109714542519676E-2</v>
      </c>
      <c r="W412">
        <v>1.0000000000000001E+50</v>
      </c>
      <c r="X412">
        <v>1.0000000000000001E+50</v>
      </c>
      <c r="Y412">
        <v>1.0000000000000001E+50</v>
      </c>
      <c r="Z412">
        <v>1.0000000000000001E+50</v>
      </c>
      <c r="AA412">
        <v>1.0000000000000001E+50</v>
      </c>
      <c r="AB412">
        <v>1.5050105065523864</v>
      </c>
      <c r="AC412">
        <v>5.2444317326457107E-4</v>
      </c>
      <c r="AD412">
        <v>9.3125153148523074E-4</v>
      </c>
      <c r="AE412">
        <v>1.4556824855935292E-3</v>
      </c>
      <c r="AF412">
        <v>2.6347338889959774E-2</v>
      </c>
      <c r="AG412">
        <v>3.4285714285714287E-2</v>
      </c>
    </row>
    <row r="413" spans="1:33">
      <c r="A413">
        <v>1712634.082400382</v>
      </c>
      <c r="B413">
        <v>0.10760944592978397</v>
      </c>
      <c r="C413">
        <v>1.0000000000000001E+50</v>
      </c>
      <c r="D413">
        <v>0.84235835138169446</v>
      </c>
      <c r="E413">
        <v>1.0000000000000001E+50</v>
      </c>
      <c r="F413">
        <v>1.0000000000000001E+50</v>
      </c>
      <c r="G413">
        <v>1.0000000000000001E+50</v>
      </c>
      <c r="H413">
        <v>0.98206823928453968</v>
      </c>
      <c r="I413">
        <v>0.91623277792486535</v>
      </c>
      <c r="J413">
        <v>0.40938825856726557</v>
      </c>
      <c r="K413">
        <v>0.18490088382380904</v>
      </c>
      <c r="L413">
        <v>1.0000000000000001E+50</v>
      </c>
      <c r="M413">
        <v>3.0084025183110593E-2</v>
      </c>
      <c r="N413">
        <v>1.0000000000000001E+50</v>
      </c>
      <c r="O413">
        <v>1.0000000000000001E+50</v>
      </c>
      <c r="P413">
        <v>1.0000000000000001E+50</v>
      </c>
      <c r="Q413">
        <v>1.0000000000000001E+50</v>
      </c>
      <c r="R413">
        <v>1.0000000000000001E+50</v>
      </c>
      <c r="S413">
        <v>1.0000000000000001E+50</v>
      </c>
      <c r="T413">
        <v>1.0000000000000001E+50</v>
      </c>
      <c r="U413">
        <v>1.0000000000000001E+50</v>
      </c>
      <c r="V413">
        <v>3.6345556952940623E-2</v>
      </c>
      <c r="W413">
        <v>1.0000000000000001E+50</v>
      </c>
      <c r="X413">
        <v>1.0000000000000001E+50</v>
      </c>
      <c r="Y413">
        <v>1.0000000000000001E+50</v>
      </c>
      <c r="Z413">
        <v>1.0000000000000001E+50</v>
      </c>
      <c r="AA413">
        <v>1.0000000000000001E+50</v>
      </c>
      <c r="AB413">
        <v>1.4755005447866165</v>
      </c>
      <c r="AC413">
        <v>5.2540677947658697E-4</v>
      </c>
      <c r="AD413">
        <v>9.3287152069657542E-4</v>
      </c>
      <c r="AE413">
        <v>1.4582656551478826E-3</v>
      </c>
      <c r="AF413">
        <v>2.5687258998198369E-2</v>
      </c>
      <c r="AG413">
        <v>3.4285714285714287E-2</v>
      </c>
    </row>
    <row r="414" spans="1:33">
      <c r="A414">
        <v>1746886.7640483896</v>
      </c>
      <c r="B414">
        <v>0.10976145081306564</v>
      </c>
      <c r="C414">
        <v>1.0000000000000001E+50</v>
      </c>
      <c r="D414">
        <v>0.82574313980776293</v>
      </c>
      <c r="E414">
        <v>1.0000000000000001E+50</v>
      </c>
      <c r="F414">
        <v>1.0000000000000001E+50</v>
      </c>
      <c r="G414">
        <v>1.0000000000000001E+50</v>
      </c>
      <c r="H414">
        <v>0.96255154772883389</v>
      </c>
      <c r="I414">
        <v>0.89774906843795632</v>
      </c>
      <c r="J414">
        <v>0.40084548636531731</v>
      </c>
      <c r="K414">
        <v>0.1807693221244249</v>
      </c>
      <c r="L414">
        <v>1.0000000000000001E+50</v>
      </c>
      <c r="M414">
        <v>2.9059163104209178E-2</v>
      </c>
      <c r="N414">
        <v>1.0000000000000001E+50</v>
      </c>
      <c r="O414">
        <v>1.0000000000000001E+50</v>
      </c>
      <c r="P414">
        <v>1.0000000000000001E+50</v>
      </c>
      <c r="Q414">
        <v>1.0000000000000001E+50</v>
      </c>
      <c r="R414">
        <v>1.0000000000000001E+50</v>
      </c>
      <c r="S414">
        <v>1.0000000000000001E+50</v>
      </c>
      <c r="T414">
        <v>1.0000000000000001E+50</v>
      </c>
      <c r="U414">
        <v>1.0000000000000001E+50</v>
      </c>
      <c r="V414">
        <v>3.6589323353454051E-2</v>
      </c>
      <c r="W414">
        <v>1.0000000000000001E+50</v>
      </c>
      <c r="X414">
        <v>1.0000000000000001E+50</v>
      </c>
      <c r="Y414">
        <v>1.0000000000000001E+50</v>
      </c>
      <c r="Z414">
        <v>1.0000000000000001E+50</v>
      </c>
      <c r="AA414">
        <v>1.0000000000000001E+50</v>
      </c>
      <c r="AB414">
        <v>1.4465692106854664</v>
      </c>
      <c r="AC414">
        <v>5.2640744313727688E-4</v>
      </c>
      <c r="AD414">
        <v>9.345539768643189E-4</v>
      </c>
      <c r="AE414">
        <v>1.4609483368270299E-3</v>
      </c>
      <c r="AF414">
        <v>2.5003188713390304E-2</v>
      </c>
      <c r="AG414">
        <v>3.4285714285714287E-2</v>
      </c>
    </row>
    <row r="415" spans="1:33">
      <c r="A415">
        <v>1781824.4993293574</v>
      </c>
      <c r="B415">
        <v>0.11195649940225189</v>
      </c>
      <c r="C415">
        <v>1.0000000000000001E+50</v>
      </c>
      <c r="D415">
        <v>0.8094517494313852</v>
      </c>
      <c r="E415">
        <v>1.0000000000000001E+50</v>
      </c>
      <c r="F415">
        <v>1.0000000000000001E+50</v>
      </c>
      <c r="G415">
        <v>1.0000000000000001E+50</v>
      </c>
      <c r="H415">
        <v>0.94341233155650928</v>
      </c>
      <c r="I415">
        <v>0.87961743844135631</v>
      </c>
      <c r="J415">
        <v>0.39245996316167409</v>
      </c>
      <c r="K415">
        <v>0.17670882783412301</v>
      </c>
      <c r="L415">
        <v>1.0000000000000001E+50</v>
      </c>
      <c r="M415">
        <v>2.8051069741050021E-2</v>
      </c>
      <c r="N415">
        <v>1.0000000000000001E+50</v>
      </c>
      <c r="O415">
        <v>1.0000000000000001E+50</v>
      </c>
      <c r="P415">
        <v>1.0000000000000001E+50</v>
      </c>
      <c r="Q415">
        <v>1.0000000000000001E+50</v>
      </c>
      <c r="R415">
        <v>1.0000000000000001E+50</v>
      </c>
      <c r="S415">
        <v>1.0000000000000001E+50</v>
      </c>
      <c r="T415">
        <v>1.0000000000000001E+50</v>
      </c>
      <c r="U415">
        <v>1.0000000000000001E+50</v>
      </c>
      <c r="V415">
        <v>3.6841234989496395E-2</v>
      </c>
      <c r="W415">
        <v>1.0000000000000001E+50</v>
      </c>
      <c r="X415">
        <v>1.0000000000000001E+50</v>
      </c>
      <c r="Y415">
        <v>1.0000000000000001E+50</v>
      </c>
      <c r="Z415">
        <v>1.0000000000000001E+50</v>
      </c>
      <c r="AA415">
        <v>1.0000000000000001E+50</v>
      </c>
      <c r="AB415">
        <v>1.4182051586277213</v>
      </c>
      <c r="AC415">
        <v>5.2744651857455124E-4</v>
      </c>
      <c r="AD415">
        <v>9.363011953562551E-4</v>
      </c>
      <c r="AE415">
        <v>1.4637341801624895E-3</v>
      </c>
      <c r="AF415">
        <v>2.4298605776885186E-2</v>
      </c>
      <c r="AG415">
        <v>3.4285714285714287E-2</v>
      </c>
    </row>
    <row r="416" spans="1:33">
      <c r="A416">
        <v>1817460.9893159445</v>
      </c>
      <c r="B416">
        <v>0.11419545250072809</v>
      </c>
      <c r="C416">
        <v>1.0000000000000001E+50</v>
      </c>
      <c r="D416">
        <v>0.79347779149410125</v>
      </c>
      <c r="E416">
        <v>1.0000000000000001E+50</v>
      </c>
      <c r="F416">
        <v>1.0000000000000001E+50</v>
      </c>
      <c r="G416">
        <v>1.0000000000000001E+50</v>
      </c>
      <c r="H416">
        <v>0.92464308545270479</v>
      </c>
      <c r="I416">
        <v>0.86183077881955417</v>
      </c>
      <c r="J416">
        <v>0.3842284040970429</v>
      </c>
      <c r="K416">
        <v>0.17271782112110692</v>
      </c>
      <c r="L416">
        <v>1.0000000000000001E+50</v>
      </c>
      <c r="M416">
        <v>2.7059950342609385E-2</v>
      </c>
      <c r="N416">
        <v>1.0000000000000001E+50</v>
      </c>
      <c r="O416">
        <v>1.0000000000000001E+50</v>
      </c>
      <c r="P416">
        <v>1.0000000000000001E+50</v>
      </c>
      <c r="Q416">
        <v>1.0000000000000001E+50</v>
      </c>
      <c r="R416">
        <v>1.0000000000000001E+50</v>
      </c>
      <c r="S416">
        <v>1.0000000000000001E+50</v>
      </c>
      <c r="T416">
        <v>1.0000000000000001E+50</v>
      </c>
      <c r="U416">
        <v>1.0000000000000001E+50</v>
      </c>
      <c r="V416">
        <v>3.7101517028509501E-2</v>
      </c>
      <c r="W416">
        <v>1.0000000000000001E+50</v>
      </c>
      <c r="X416">
        <v>1.0000000000000001E+50</v>
      </c>
      <c r="Y416">
        <v>1.0000000000000001E+50</v>
      </c>
      <c r="Z416">
        <v>1.0000000000000001E+50</v>
      </c>
      <c r="AA416">
        <v>1.0000000000000001E+50</v>
      </c>
      <c r="AB416">
        <v>1.3903972654557106</v>
      </c>
      <c r="AC416">
        <v>5.2852540439098442E-4</v>
      </c>
      <c r="AD416">
        <v>9.381155474702447E-4</v>
      </c>
      <c r="AE416">
        <v>1.4666269549033579E-3</v>
      </c>
      <c r="AF416">
        <v>2.3577207321442615E-2</v>
      </c>
      <c r="AG416">
        <v>3.4285714285714287E-2</v>
      </c>
    </row>
    <row r="417" spans="1:33">
      <c r="A417">
        <v>1853810.2091022634</v>
      </c>
      <c r="B417">
        <v>0.11647918812933332</v>
      </c>
      <c r="C417">
        <v>1.0000000000000001E+50</v>
      </c>
      <c r="D417">
        <v>0.77781500172212648</v>
      </c>
      <c r="E417">
        <v>1.0000000000000001E+50</v>
      </c>
      <c r="F417">
        <v>1.0000000000000001E+50</v>
      </c>
      <c r="G417">
        <v>1.0000000000000001E+50</v>
      </c>
      <c r="H417">
        <v>0.90623644920517721</v>
      </c>
      <c r="I417">
        <v>0.84438211582510148</v>
      </c>
      <c r="J417">
        <v>0.37614758493513489</v>
      </c>
      <c r="K417">
        <v>0.16879475036346683</v>
      </c>
      <c r="L417">
        <v>1.0000000000000001E+50</v>
      </c>
      <c r="M417">
        <v>2.6086097212035784E-2</v>
      </c>
      <c r="N417">
        <v>1.0000000000000001E+50</v>
      </c>
      <c r="O417">
        <v>1.0000000000000001E+50</v>
      </c>
      <c r="P417">
        <v>1.0000000000000001E+50</v>
      </c>
      <c r="Q417">
        <v>1.0000000000000001E+50</v>
      </c>
      <c r="R417">
        <v>1.0000000000000001E+50</v>
      </c>
      <c r="S417">
        <v>1.0000000000000001E+50</v>
      </c>
      <c r="T417">
        <v>1.0000000000000001E+50</v>
      </c>
      <c r="U417">
        <v>1.0000000000000001E+50</v>
      </c>
      <c r="V417">
        <v>3.7370398539179894E-2</v>
      </c>
      <c r="W417">
        <v>1.0000000000000001E+50</v>
      </c>
      <c r="X417">
        <v>1.0000000000000001E+50</v>
      </c>
      <c r="Y417">
        <v>1.0000000000000001E+50</v>
      </c>
      <c r="Z417">
        <v>1.0000000000000001E+50</v>
      </c>
      <c r="AA417">
        <v>1.0000000000000001E+50</v>
      </c>
      <c r="AB417">
        <v>1.3631346261132882</v>
      </c>
      <c r="AC417">
        <v>5.2964554454026556E-4</v>
      </c>
      <c r="AD417">
        <v>9.3999948234306356E-4</v>
      </c>
      <c r="AE417">
        <v>1.4696305540029548E-3</v>
      </c>
      <c r="AF417">
        <v>2.2842854834660076E-2</v>
      </c>
      <c r="AG417">
        <v>3.4285714285714287E-2</v>
      </c>
    </row>
    <row r="418" spans="1:33">
      <c r="A418">
        <v>1890886.4132843087</v>
      </c>
      <c r="B418">
        <v>0.11880860187068225</v>
      </c>
      <c r="C418">
        <v>1.0000000000000001E+50</v>
      </c>
      <c r="D418">
        <v>0.76245723786985864</v>
      </c>
      <c r="E418">
        <v>1.0000000000000001E+50</v>
      </c>
      <c r="F418">
        <v>1.0000000000000001E+50</v>
      </c>
      <c r="G418">
        <v>1.0000000000000001E+50</v>
      </c>
      <c r="H418">
        <v>0.88818520481898444</v>
      </c>
      <c r="I418">
        <v>0.82726460834951099</v>
      </c>
      <c r="J418">
        <v>0.36821434081614235</v>
      </c>
      <c r="K418">
        <v>0.16493809162311418</v>
      </c>
      <c r="L418">
        <v>1.0000000000000001E+50</v>
      </c>
      <c r="M418">
        <v>2.5129902202587436E-2</v>
      </c>
      <c r="N418">
        <v>1.0000000000000001E+50</v>
      </c>
      <c r="O418">
        <v>1.0000000000000001E+50</v>
      </c>
      <c r="P418">
        <v>1.0000000000000001E+50</v>
      </c>
      <c r="Q418">
        <v>1.0000000000000001E+50</v>
      </c>
      <c r="R418">
        <v>1.0000000000000001E+50</v>
      </c>
      <c r="S418">
        <v>1.0000000000000001E+50</v>
      </c>
      <c r="T418">
        <v>1.0000000000000001E+50</v>
      </c>
      <c r="U418">
        <v>1.0000000000000001E+50</v>
      </c>
      <c r="V418">
        <v>3.7648112469258678E-2</v>
      </c>
      <c r="W418">
        <v>1.0000000000000001E+50</v>
      </c>
      <c r="X418">
        <v>1.0000000000000001E+50</v>
      </c>
      <c r="Y418">
        <v>1.0000000000000001E+50</v>
      </c>
      <c r="Z418">
        <v>1.0000000000000001E+50</v>
      </c>
      <c r="AA418">
        <v>1.0000000000000001E+50</v>
      </c>
      <c r="AB418">
        <v>1.3364065493693398</v>
      </c>
      <c r="AC418">
        <v>5.3080842940419581E-4</v>
      </c>
      <c r="AD418">
        <v>9.4195552886514294E-4</v>
      </c>
      <c r="AE418">
        <v>1.4727489966119582E-3</v>
      </c>
      <c r="AF418">
        <v>2.2099521040553089E-2</v>
      </c>
      <c r="AG418">
        <v>3.4285714285714287E-2</v>
      </c>
    </row>
    <row r="419" spans="1:33">
      <c r="A419">
        <v>1928704.1415499949</v>
      </c>
      <c r="B419">
        <v>0.12118460722037397</v>
      </c>
      <c r="C419">
        <v>1.0000000000000001E+50</v>
      </c>
      <c r="D419">
        <v>0.74739847731124576</v>
      </c>
      <c r="E419">
        <v>1.0000000000000001E+50</v>
      </c>
      <c r="F419">
        <v>1.0000000000000001E+50</v>
      </c>
      <c r="G419">
        <v>1.0000000000000001E+50</v>
      </c>
      <c r="H419">
        <v>0.87048227368700759</v>
      </c>
      <c r="I419">
        <v>0.81047154524656817</v>
      </c>
      <c r="J419">
        <v>0.36042556503493095</v>
      </c>
      <c r="K419">
        <v>0.16114634813867809</v>
      </c>
      <c r="L419">
        <v>1.0000000000000001E+50</v>
      </c>
      <c r="M419">
        <v>2.4191871285607326E-2</v>
      </c>
      <c r="N419">
        <v>1.0000000000000001E+50</v>
      </c>
      <c r="O419">
        <v>1.0000000000000001E+50</v>
      </c>
      <c r="P419">
        <v>1.0000000000000001E+50</v>
      </c>
      <c r="Q419">
        <v>1.0000000000000001E+50</v>
      </c>
      <c r="R419">
        <v>1.0000000000000001E+50</v>
      </c>
      <c r="S419">
        <v>1.0000000000000001E+50</v>
      </c>
      <c r="T419">
        <v>1.0000000000000001E+50</v>
      </c>
      <c r="U419">
        <v>1.0000000000000001E+50</v>
      </c>
      <c r="V419">
        <v>3.7934895622291888E-2</v>
      </c>
      <c r="W419">
        <v>1.0000000000000001E+50</v>
      </c>
      <c r="X419">
        <v>1.0000000000000001E+50</v>
      </c>
      <c r="Y419">
        <v>1.0000000000000001E+50</v>
      </c>
      <c r="Z419">
        <v>1.0000000000000001E+50</v>
      </c>
      <c r="AA419">
        <v>1.0000000000000001E+50</v>
      </c>
      <c r="AB419">
        <v>1.310202553625142</v>
      </c>
      <c r="AC419">
        <v>5.3201559686827013E-4</v>
      </c>
      <c r="AD419">
        <v>9.4398629759800642E-4</v>
      </c>
      <c r="AE419">
        <v>1.4759864310728713E-3</v>
      </c>
      <c r="AF419">
        <v>2.1351241378111306E-2</v>
      </c>
      <c r="AG419">
        <v>3.4285714285714287E-2</v>
      </c>
    </row>
    <row r="420" spans="1:33">
      <c r="A420">
        <v>1967278.2243809949</v>
      </c>
      <c r="B420">
        <v>0.12360813594522584</v>
      </c>
      <c r="C420">
        <v>1.0000000000000001E+50</v>
      </c>
      <c r="D420">
        <v>0.73263281467806762</v>
      </c>
      <c r="E420">
        <v>1.0000000000000001E+50</v>
      </c>
      <c r="F420">
        <v>1.0000000000000001E+50</v>
      </c>
      <c r="G420">
        <v>1.0000000000000001E+50</v>
      </c>
      <c r="H420">
        <v>0.85312071381520849</v>
      </c>
      <c r="I420">
        <v>0.79399634270704156</v>
      </c>
      <c r="J420">
        <v>0.35277820784359659</v>
      </c>
      <c r="K420">
        <v>0.15741804983808447</v>
      </c>
      <c r="L420">
        <v>1.0000000000000001E+50</v>
      </c>
      <c r="M420">
        <v>2.3272641498303805E-2</v>
      </c>
      <c r="N420">
        <v>1.0000000000000001E+50</v>
      </c>
      <c r="O420">
        <v>1.0000000000000001E+50</v>
      </c>
      <c r="P420">
        <v>1.0000000000000001E+50</v>
      </c>
      <c r="Q420">
        <v>1.0000000000000001E+50</v>
      </c>
      <c r="R420">
        <v>1.0000000000000001E+50</v>
      </c>
      <c r="S420">
        <v>1.0000000000000001E+50</v>
      </c>
      <c r="T420">
        <v>1.0000000000000001E+50</v>
      </c>
      <c r="U420">
        <v>1.0000000000000001E+50</v>
      </c>
      <c r="V420">
        <v>3.8230988633612704E-2</v>
      </c>
      <c r="W420">
        <v>1.0000000000000001E+50</v>
      </c>
      <c r="X420">
        <v>1.0000000000000001E+50</v>
      </c>
      <c r="Y420">
        <v>1.0000000000000001E+50</v>
      </c>
      <c r="Z420">
        <v>1.0000000000000001E+50</v>
      </c>
      <c r="AA420">
        <v>1.0000000000000001E+50</v>
      </c>
      <c r="AB420">
        <v>1.2845123628039319</v>
      </c>
      <c r="AC420">
        <v>5.332686333937804E-4</v>
      </c>
      <c r="AD420">
        <v>9.4609448269101387E-4</v>
      </c>
      <c r="AE420">
        <v>1.4793471379103682E-3</v>
      </c>
      <c r="AF420">
        <v>2.0602072368996346E-2</v>
      </c>
      <c r="AG420">
        <v>3.4285714285714287E-2</v>
      </c>
    </row>
    <row r="421" spans="1:33">
      <c r="A421">
        <v>2006623.7888686149</v>
      </c>
      <c r="B421">
        <v>0.12608013844867205</v>
      </c>
      <c r="C421">
        <v>1.0000000000000001E+50</v>
      </c>
      <c r="D421">
        <v>0.71815445954420765</v>
      </c>
      <c r="E421">
        <v>1.0000000000000001E+50</v>
      </c>
      <c r="F421">
        <v>1.0000000000000001E+50</v>
      </c>
      <c r="G421">
        <v>1.0000000000000001E+50</v>
      </c>
      <c r="H421">
        <v>0.83609371710153757</v>
      </c>
      <c r="I421">
        <v>0.77783254168378935</v>
      </c>
      <c r="J421">
        <v>0.3452692752780574</v>
      </c>
      <c r="K421">
        <v>0.15375175287166784</v>
      </c>
      <c r="L421">
        <v>1.0000000000000001E+50</v>
      </c>
      <c r="M421">
        <v>2.2373000593754487E-2</v>
      </c>
      <c r="N421">
        <v>1.0000000000000001E+50</v>
      </c>
      <c r="O421">
        <v>1.0000000000000001E+50</v>
      </c>
      <c r="P421">
        <v>1.0000000000000001E+50</v>
      </c>
      <c r="Q421">
        <v>1.0000000000000001E+50</v>
      </c>
      <c r="R421">
        <v>1.0000000000000001E+50</v>
      </c>
      <c r="S421">
        <v>1.0000000000000001E+50</v>
      </c>
      <c r="T421">
        <v>1.0000000000000001E+50</v>
      </c>
      <c r="U421">
        <v>1.0000000000000001E+50</v>
      </c>
      <c r="V421">
        <v>3.8536635945967047E-2</v>
      </c>
      <c r="W421">
        <v>1.0000000000000001E+50</v>
      </c>
      <c r="X421">
        <v>1.0000000000000001E+50</v>
      </c>
      <c r="Y421">
        <v>1.0000000000000001E+50</v>
      </c>
      <c r="Z421">
        <v>1.0000000000000001E+50</v>
      </c>
      <c r="AA421">
        <v>1.0000000000000001E+50</v>
      </c>
      <c r="AB421">
        <v>1.2593259023210732</v>
      </c>
      <c r="AC421">
        <v>5.3456917508427448E-4</v>
      </c>
      <c r="AD421">
        <v>9.4828286379383447E-4</v>
      </c>
      <c r="AE421">
        <v>1.4828355328117655E-3</v>
      </c>
      <c r="AF421">
        <v>1.9856058654350871E-2</v>
      </c>
      <c r="AG421">
        <v>3.4285714285714287E-2</v>
      </c>
    </row>
    <row r="422" spans="1:33">
      <c r="A422">
        <v>2046756.2646459872</v>
      </c>
      <c r="B422">
        <v>0.12860158414347103</v>
      </c>
      <c r="C422">
        <v>1.0000000000000001E+50</v>
      </c>
      <c r="D422">
        <v>0.70395773415500607</v>
      </c>
      <c r="E422">
        <v>1.0000000000000001E+50</v>
      </c>
      <c r="F422">
        <v>1.0000000000000001E+50</v>
      </c>
      <c r="G422">
        <v>1.0000000000000001E+50</v>
      </c>
      <c r="H422">
        <v>0.8193946066674338</v>
      </c>
      <c r="I422">
        <v>0.761973805366292</v>
      </c>
      <c r="J422">
        <v>0.33789582800837659</v>
      </c>
      <c r="K422">
        <v>0.15014603916680949</v>
      </c>
      <c r="L422">
        <v>1.0000000000000001E+50</v>
      </c>
      <c r="M422">
        <v>2.1493909708752128E-2</v>
      </c>
      <c r="N422">
        <v>1.0000000000000001E+50</v>
      </c>
      <c r="O422">
        <v>1.0000000000000001E+50</v>
      </c>
      <c r="P422">
        <v>1.0000000000000001E+50</v>
      </c>
      <c r="Q422">
        <v>1.0000000000000001E+50</v>
      </c>
      <c r="R422">
        <v>1.0000000000000001E+50</v>
      </c>
      <c r="S422">
        <v>1.0000000000000001E+50</v>
      </c>
      <c r="T422">
        <v>1.0000000000000001E+50</v>
      </c>
      <c r="U422">
        <v>1.0000000000000001E+50</v>
      </c>
      <c r="V422">
        <v>3.8852085785161625E-2</v>
      </c>
      <c r="W422">
        <v>1.0000000000000001E+50</v>
      </c>
      <c r="X422">
        <v>1.0000000000000001E+50</v>
      </c>
      <c r="Y422">
        <v>1.0000000000000001E+50</v>
      </c>
      <c r="Z422">
        <v>1.0000000000000001E+50</v>
      </c>
      <c r="AA422">
        <v>1.0000000000000001E+50</v>
      </c>
      <c r="AB422">
        <v>1.2346332951332406</v>
      </c>
      <c r="AC422">
        <v>5.359189087441056E-4</v>
      </c>
      <c r="AD422">
        <v>9.5055430796088449E-4</v>
      </c>
      <c r="AE422">
        <v>1.4864561695915888E-3</v>
      </c>
      <c r="AF422">
        <v>1.9117209886576385E-2</v>
      </c>
      <c r="AG422">
        <v>3.4285714285714287E-2</v>
      </c>
    </row>
    <row r="423" spans="1:33">
      <c r="A423">
        <v>2087691.389938907</v>
      </c>
      <c r="B423">
        <v>0.13117346183186734</v>
      </c>
      <c r="C423">
        <v>1.0000000000000001E+50</v>
      </c>
      <c r="D423">
        <v>0.69003707120080571</v>
      </c>
      <c r="E423">
        <v>1.0000000000000001E+50</v>
      </c>
      <c r="F423">
        <v>1.0000000000000001E+50</v>
      </c>
      <c r="G423">
        <v>1.0000000000000001E+50</v>
      </c>
      <c r="H423">
        <v>0.803016834240872</v>
      </c>
      <c r="I423">
        <v>0.74641391670365431</v>
      </c>
      <c r="J423">
        <v>0.33065498021253659</v>
      </c>
      <c r="K423">
        <v>0.14659951600526436</v>
      </c>
      <c r="L423">
        <v>1.0000000000000001E+50</v>
      </c>
      <c r="M423">
        <v>2.0636529320495575E-2</v>
      </c>
      <c r="N423">
        <v>1.0000000000000001E+50</v>
      </c>
      <c r="O423">
        <v>1.0000000000000001E+50</v>
      </c>
      <c r="P423">
        <v>1.0000000000000001E+50</v>
      </c>
      <c r="Q423">
        <v>1.0000000000000001E+50</v>
      </c>
      <c r="R423">
        <v>1.0000000000000001E+50</v>
      </c>
      <c r="S423">
        <v>1.0000000000000001E+50</v>
      </c>
      <c r="T423">
        <v>1.0000000000000001E+50</v>
      </c>
      <c r="U423">
        <v>1.0000000000000001E+50</v>
      </c>
      <c r="V423">
        <v>3.9177590136138959E-2</v>
      </c>
      <c r="W423">
        <v>1.0000000000000001E+50</v>
      </c>
      <c r="X423">
        <v>1.0000000000000001E+50</v>
      </c>
      <c r="Y423">
        <v>1.0000000000000001E+50</v>
      </c>
      <c r="Z423">
        <v>1.0000000000000001E+50</v>
      </c>
      <c r="AA423">
        <v>1.0000000000000001E+50</v>
      </c>
      <c r="AB423">
        <v>1.2104248578650652</v>
      </c>
      <c r="AC423">
        <v>5.3731957292671906E-4</v>
      </c>
      <c r="AD423">
        <v>9.5291177154378857E-4</v>
      </c>
      <c r="AE423">
        <v>1.490213743133935E-3</v>
      </c>
      <c r="AF423">
        <v>1.8389488022595889E-2</v>
      </c>
      <c r="AG423">
        <v>3.4285714285714287E-2</v>
      </c>
    </row>
    <row r="424" spans="1:33">
      <c r="A424">
        <v>2129445.217737685</v>
      </c>
      <c r="B424">
        <v>0.13379678009335721</v>
      </c>
      <c r="C424">
        <v>1.0000000000000001E+50</v>
      </c>
      <c r="D424">
        <v>0.67638701163381576</v>
      </c>
      <c r="E424">
        <v>1.0000000000000001E+50</v>
      </c>
      <c r="F424">
        <v>1.0000000000000001E+50</v>
      </c>
      <c r="G424">
        <v>1.0000000000000001E+50</v>
      </c>
      <c r="H424">
        <v>0.78695397758993846</v>
      </c>
      <c r="I424">
        <v>0.73114677597515321</v>
      </c>
      <c r="J424">
        <v>0.32354389847341314</v>
      </c>
      <c r="K424">
        <v>0.14311081562452999</v>
      </c>
      <c r="L424">
        <v>1.0000000000000001E+50</v>
      </c>
      <c r="M424">
        <v>1.9802248655897015E-2</v>
      </c>
      <c r="N424">
        <v>1.0000000000000001E+50</v>
      </c>
      <c r="O424">
        <v>1.0000000000000001E+50</v>
      </c>
      <c r="P424">
        <v>1.0000000000000001E+50</v>
      </c>
      <c r="Q424">
        <v>1.0000000000000001E+50</v>
      </c>
      <c r="R424">
        <v>1.0000000000000001E+50</v>
      </c>
      <c r="S424">
        <v>1.0000000000000001E+50</v>
      </c>
      <c r="T424">
        <v>1.0000000000000001E+50</v>
      </c>
      <c r="U424">
        <v>1.0000000000000001E+50</v>
      </c>
      <c r="V424">
        <v>3.9513404719896304E-2</v>
      </c>
      <c r="W424">
        <v>1.0000000000000001E+50</v>
      </c>
      <c r="X424">
        <v>1.0000000000000001E+50</v>
      </c>
      <c r="Y424">
        <v>1.0000000000000001E+50</v>
      </c>
      <c r="Z424">
        <v>1.0000000000000001E+50</v>
      </c>
      <c r="AA424">
        <v>1.0000000000000001E+50</v>
      </c>
      <c r="AB424">
        <v>1.1866910970117357</v>
      </c>
      <c r="AC424">
        <v>5.3877295897023067E-4</v>
      </c>
      <c r="AD424">
        <v>9.5535830206775385E-4</v>
      </c>
      <c r="AE424">
        <v>1.4941130923060632E-3</v>
      </c>
      <c r="AF424">
        <v>1.7676804903659148E-2</v>
      </c>
      <c r="AG424">
        <v>3.4285714285714287E-2</v>
      </c>
    </row>
    <row r="425" spans="1:33">
      <c r="A425">
        <v>2172034.1220924389</v>
      </c>
      <c r="B425">
        <v>0.13647256768021016</v>
      </c>
      <c r="C425">
        <v>1.0000000000000001E+50</v>
      </c>
      <c r="D425">
        <v>0.66300220252744091</v>
      </c>
      <c r="E425">
        <v>1.0000000000000001E+50</v>
      </c>
      <c r="F425">
        <v>1.0000000000000001E+50</v>
      </c>
      <c r="G425">
        <v>1.0000000000000001E+50</v>
      </c>
      <c r="H425">
        <v>0.77119973800593855</v>
      </c>
      <c r="I425">
        <v>0.71616639840741747</v>
      </c>
      <c r="J425">
        <v>0.31655980069872652</v>
      </c>
      <c r="K425">
        <v>0.13967859484482936</v>
      </c>
      <c r="L425">
        <v>1.0000000000000001E+50</v>
      </c>
      <c r="M425">
        <v>1.8992718511114538E-2</v>
      </c>
      <c r="N425">
        <v>1.0000000000000001E+50</v>
      </c>
      <c r="O425">
        <v>1.0000000000000001E+50</v>
      </c>
      <c r="P425">
        <v>1.0000000000000001E+50</v>
      </c>
      <c r="Q425">
        <v>1.0000000000000001E+50</v>
      </c>
      <c r="R425">
        <v>1.0000000000000001E+50</v>
      </c>
      <c r="S425">
        <v>1.0000000000000001E+50</v>
      </c>
      <c r="T425">
        <v>1.0000000000000001E+50</v>
      </c>
      <c r="U425">
        <v>1.0000000000000001E+50</v>
      </c>
      <c r="V425">
        <v>3.9859788971675927E-2</v>
      </c>
      <c r="W425">
        <v>1.0000000000000001E+50</v>
      </c>
      <c r="X425">
        <v>1.0000000000000001E+50</v>
      </c>
      <c r="Y425">
        <v>1.0000000000000001E+50</v>
      </c>
      <c r="Z425">
        <v>1.0000000000000001E+50</v>
      </c>
      <c r="AA425">
        <v>1.0000000000000001E+50</v>
      </c>
      <c r="AB425">
        <v>1.1634227052160544</v>
      </c>
      <c r="AC425">
        <v>5.4028091201778212E-4</v>
      </c>
      <c r="AD425">
        <v>9.5789704008758547E-4</v>
      </c>
      <c r="AE425">
        <v>1.4981592028364258E-3</v>
      </c>
      <c r="AF425">
        <v>1.6983029328932236E-2</v>
      </c>
      <c r="AG425">
        <v>3.4285714285714287E-2</v>
      </c>
    </row>
    <row r="426" spans="1:33">
      <c r="A426">
        <v>2215474.8045342877</v>
      </c>
      <c r="B426">
        <v>0.139201873920901</v>
      </c>
      <c r="C426">
        <v>1.0000000000000001E+50</v>
      </c>
      <c r="D426">
        <v>0.64987739497723218</v>
      </c>
      <c r="E426">
        <v>1.0000000000000001E+50</v>
      </c>
      <c r="F426">
        <v>1.0000000000000001E+50</v>
      </c>
      <c r="G426">
        <v>1.0000000000000001E+50</v>
      </c>
      <c r="H426">
        <v>0.75574793783505045</v>
      </c>
      <c r="I426">
        <v>0.70146691183735932</v>
      </c>
      <c r="J426">
        <v>0.30969995506377851</v>
      </c>
      <c r="K426">
        <v>0.13630153472353704</v>
      </c>
      <c r="L426">
        <v>1.0000000000000001E+50</v>
      </c>
      <c r="M426">
        <v>1.820988708277339E-2</v>
      </c>
      <c r="N426">
        <v>1.0000000000000001E+50</v>
      </c>
      <c r="O426">
        <v>1.0000000000000001E+50</v>
      </c>
      <c r="P426">
        <v>1.0000000000000001E+50</v>
      </c>
      <c r="Q426">
        <v>1.0000000000000001E+50</v>
      </c>
      <c r="R426">
        <v>1.0000000000000001E+50</v>
      </c>
      <c r="S426">
        <v>1.0000000000000001E+50</v>
      </c>
      <c r="T426">
        <v>1.0000000000000001E+50</v>
      </c>
      <c r="U426">
        <v>1.0000000000000001E+50</v>
      </c>
      <c r="V426">
        <v>4.0217006020860292E-2</v>
      </c>
      <c r="W426">
        <v>1.0000000000000001E+50</v>
      </c>
      <c r="X426">
        <v>1.0000000000000001E+50</v>
      </c>
      <c r="Y426">
        <v>1.0000000000000001E+50</v>
      </c>
      <c r="Z426">
        <v>1.0000000000000001E+50</v>
      </c>
      <c r="AA426">
        <v>1.0000000000000001E+50</v>
      </c>
      <c r="AB426">
        <v>1.1406105576184942</v>
      </c>
      <c r="AC426">
        <v>5.4184533202008243E-4</v>
      </c>
      <c r="AD426">
        <v>9.6053122101892943E-4</v>
      </c>
      <c r="AE426">
        <v>1.5023572101501238E-3</v>
      </c>
      <c r="AF426">
        <v>1.6312002124316341E-2</v>
      </c>
      <c r="AG426">
        <v>3.4285714285714287E-2</v>
      </c>
    </row>
    <row r="427" spans="1:33">
      <c r="A427">
        <v>2259784.3006249736</v>
      </c>
      <c r="B427">
        <v>0.14198576913161148</v>
      </c>
      <c r="C427">
        <v>1.0000000000000001E+50</v>
      </c>
      <c r="D427">
        <v>0.63700744204264215</v>
      </c>
      <c r="E427">
        <v>1.0000000000000001E+50</v>
      </c>
      <c r="F427">
        <v>1.0000000000000001E+50</v>
      </c>
      <c r="G427">
        <v>1.0000000000000001E+50</v>
      </c>
      <c r="H427">
        <v>0.74059251805757054</v>
      </c>
      <c r="I427">
        <v>0.68704255441999107</v>
      </c>
      <c r="J427">
        <v>0.30296167897681764</v>
      </c>
      <c r="K427">
        <v>0.13297834023916791</v>
      </c>
      <c r="L427">
        <v>1.0000000000000001E+50</v>
      </c>
      <c r="M427">
        <v>1.7456037838240103E-2</v>
      </c>
      <c r="N427">
        <v>1.0000000000000001E+50</v>
      </c>
      <c r="O427">
        <v>1.0000000000000001E+50</v>
      </c>
      <c r="P427">
        <v>1.0000000000000001E+50</v>
      </c>
      <c r="Q427">
        <v>1.0000000000000001E+50</v>
      </c>
      <c r="R427">
        <v>1.0000000000000001E+50</v>
      </c>
      <c r="S427">
        <v>1.0000000000000001E+50</v>
      </c>
      <c r="T427">
        <v>1.0000000000000001E+50</v>
      </c>
      <c r="U427">
        <v>1.0000000000000001E+50</v>
      </c>
      <c r="V427">
        <v>4.0585322673010529E-2</v>
      </c>
      <c r="W427">
        <v>1.0000000000000001E+50</v>
      </c>
      <c r="X427">
        <v>1.0000000000000001E+50</v>
      </c>
      <c r="Y427">
        <v>1.0000000000000001E+50</v>
      </c>
      <c r="Z427">
        <v>1.0000000000000001E+50</v>
      </c>
      <c r="AA427">
        <v>1.0000000000000001E+50</v>
      </c>
      <c r="AB427">
        <v>1.1182457082788195</v>
      </c>
      <c r="AC427">
        <v>5.434681747174938E-4</v>
      </c>
      <c r="AD427">
        <v>9.6326417694019614E-4</v>
      </c>
      <c r="AE427">
        <v>1.5067124021545899E-3</v>
      </c>
      <c r="AF427">
        <v>1.5667556949986148E-2</v>
      </c>
      <c r="AG427">
        <v>3.4285714285714287E-2</v>
      </c>
    </row>
    <row r="428" spans="1:33">
      <c r="A428">
        <v>2304979.9866374731</v>
      </c>
      <c r="B428">
        <v>0.14482534503596198</v>
      </c>
      <c r="C428">
        <v>1.0000000000000001E+50</v>
      </c>
      <c r="D428">
        <v>0.62438729672877524</v>
      </c>
      <c r="E428">
        <v>1.0000000000000001E+50</v>
      </c>
      <c r="F428">
        <v>1.0000000000000001E+50</v>
      </c>
      <c r="G428">
        <v>1.0000000000000001E+50</v>
      </c>
      <c r="H428">
        <v>0.72572753591380501</v>
      </c>
      <c r="I428">
        <v>0.67288767238028746</v>
      </c>
      <c r="J428">
        <v>0.29634233806691579</v>
      </c>
      <c r="K428">
        <v>0.12970774000739252</v>
      </c>
      <c r="L428">
        <v>1.0000000000000001E+50</v>
      </c>
      <c r="M428">
        <v>1.673382757686127E-2</v>
      </c>
      <c r="N428">
        <v>1.0000000000000001E+50</v>
      </c>
      <c r="O428">
        <v>1.0000000000000001E+50</v>
      </c>
      <c r="P428">
        <v>1.0000000000000001E+50</v>
      </c>
      <c r="Q428">
        <v>1.0000000000000001E+50</v>
      </c>
      <c r="R428">
        <v>1.0000000000000001E+50</v>
      </c>
      <c r="S428">
        <v>1.0000000000000001E+50</v>
      </c>
      <c r="T428">
        <v>1.0000000000000001E+50</v>
      </c>
      <c r="U428">
        <v>1.0000000000000001E+50</v>
      </c>
      <c r="V428">
        <v>4.0965009394486523E-2</v>
      </c>
      <c r="W428">
        <v>1.0000000000000001E+50</v>
      </c>
      <c r="X428">
        <v>1.0000000000000001E+50</v>
      </c>
      <c r="Y428">
        <v>1.0000000000000001E+50</v>
      </c>
      <c r="Z428">
        <v>1.0000000000000001E+50</v>
      </c>
      <c r="AA428">
        <v>1.0000000000000001E+50</v>
      </c>
      <c r="AB428">
        <v>1.0963193866678786</v>
      </c>
      <c r="AC428">
        <v>5.4515145259897014E-4</v>
      </c>
      <c r="AD428">
        <v>9.6609933836050595E-4</v>
      </c>
      <c r="AE428">
        <v>1.5112302219681382E-3</v>
      </c>
      <c r="AF428">
        <v>1.5053543754567326E-2</v>
      </c>
      <c r="AG428">
        <v>3.4285714285714287E-2</v>
      </c>
    </row>
    <row r="429" spans="1:33">
      <c r="A429">
        <v>2351079.5863702227</v>
      </c>
      <c r="B429">
        <v>0.14772171519313868</v>
      </c>
      <c r="C429">
        <v>1.0000000000000001E+50</v>
      </c>
      <c r="D429">
        <v>0.61201201000733985</v>
      </c>
      <c r="E429">
        <v>1.0000000000000001E+50</v>
      </c>
      <c r="F429">
        <v>1.0000000000000001E+50</v>
      </c>
      <c r="G429">
        <v>1.0000000000000001E+50</v>
      </c>
      <c r="H429">
        <v>0.71114716257568733</v>
      </c>
      <c r="I429">
        <v>0.65899671780827618</v>
      </c>
      <c r="J429">
        <v>0.2898393451942749</v>
      </c>
      <c r="K429">
        <v>0.12648848603193572</v>
      </c>
      <c r="L429">
        <v>1.0000000000000001E+50</v>
      </c>
      <c r="M429">
        <v>1.6046321568541685E-2</v>
      </c>
      <c r="N429">
        <v>1.0000000000000001E+50</v>
      </c>
      <c r="O429">
        <v>1.0000000000000001E+50</v>
      </c>
      <c r="P429">
        <v>1.0000000000000001E+50</v>
      </c>
      <c r="Q429">
        <v>1.0000000000000001E+50</v>
      </c>
      <c r="R429">
        <v>1.0000000000000001E+50</v>
      </c>
      <c r="S429">
        <v>1.0000000000000001E+50</v>
      </c>
      <c r="T429">
        <v>1.0000000000000001E+50</v>
      </c>
      <c r="U429">
        <v>1.0000000000000001E+50</v>
      </c>
      <c r="V429">
        <v>4.1356340300085094E-2</v>
      </c>
      <c r="W429">
        <v>1.0000000000000001E+50</v>
      </c>
      <c r="X429">
        <v>1.0000000000000001E+50</v>
      </c>
      <c r="Y429">
        <v>1.0000000000000001E+50</v>
      </c>
      <c r="Z429">
        <v>1.0000000000000001E+50</v>
      </c>
      <c r="AA429">
        <v>1.0000000000000001E+50</v>
      </c>
      <c r="AB429">
        <v>1.0748229942281753</v>
      </c>
      <c r="AC429">
        <v>5.4689723583513036E-4</v>
      </c>
      <c r="AD429">
        <v>9.6904023594890864E-4</v>
      </c>
      <c r="AE429">
        <v>1.5159162705839038E-3</v>
      </c>
      <c r="AF429">
        <v>1.4473850863810138E-2</v>
      </c>
      <c r="AG429">
        <v>3.4285714285714287E-2</v>
      </c>
    </row>
    <row r="430" spans="1:33">
      <c r="A430">
        <v>2398101.1780976271</v>
      </c>
      <c r="B430">
        <v>0.15067601543458312</v>
      </c>
      <c r="C430">
        <v>1.0000000000000001E+50</v>
      </c>
      <c r="D430">
        <v>0.59987672887603305</v>
      </c>
      <c r="E430">
        <v>1.0000000000000001E+50</v>
      </c>
      <c r="F430">
        <v>1.0000000000000001E+50</v>
      </c>
      <c r="G430">
        <v>1.0000000000000001E+50</v>
      </c>
      <c r="H430">
        <v>0.69684568086321941</v>
      </c>
      <c r="I430">
        <v>0.64536424649655832</v>
      </c>
      <c r="J430">
        <v>0.28345015948293223</v>
      </c>
      <c r="K430">
        <v>0.12331935349368091</v>
      </c>
      <c r="L430">
        <v>1.0000000000000001E+50</v>
      </c>
      <c r="M430">
        <v>1.5397020933311406E-2</v>
      </c>
      <c r="N430">
        <v>1.0000000000000001E+50</v>
      </c>
      <c r="O430">
        <v>1.0000000000000001E+50</v>
      </c>
      <c r="P430">
        <v>1.0000000000000001E+50</v>
      </c>
      <c r="Q430">
        <v>1.0000000000000001E+50</v>
      </c>
      <c r="R430">
        <v>1.0000000000000001E+50</v>
      </c>
      <c r="S430">
        <v>1.0000000000000001E+50</v>
      </c>
      <c r="T430">
        <v>1.0000000000000001E+50</v>
      </c>
      <c r="U430">
        <v>1.0000000000000001E+50</v>
      </c>
      <c r="V430">
        <v>4.1759593144126701E-2</v>
      </c>
      <c r="W430">
        <v>1.0000000000000001E+50</v>
      </c>
      <c r="X430">
        <v>1.0000000000000001E+50</v>
      </c>
      <c r="Y430">
        <v>1.0000000000000001E+50</v>
      </c>
      <c r="Z430">
        <v>1.0000000000000001E+50</v>
      </c>
      <c r="AA430">
        <v>1.0000000000000001E+50</v>
      </c>
      <c r="AB430">
        <v>1.0537481010018912</v>
      </c>
      <c r="AC430">
        <v>5.4870765318272726E-4</v>
      </c>
      <c r="AD430">
        <v>9.7209050222005601E-4</v>
      </c>
      <c r="AE430">
        <v>1.5207763094616028E-3</v>
      </c>
      <c r="AF430">
        <v>1.3932420729208897E-2</v>
      </c>
      <c r="AG430">
        <v>3.4285714285714287E-2</v>
      </c>
    </row>
    <row r="431" spans="1:33">
      <c r="A431">
        <v>2446063.2016595798</v>
      </c>
      <c r="B431">
        <v>0.15368940430941663</v>
      </c>
      <c r="C431">
        <v>1.0000000000000001E+50</v>
      </c>
      <c r="D431">
        <v>0.5879766944555922</v>
      </c>
      <c r="E431">
        <v>1.0000000000000001E+50</v>
      </c>
      <c r="F431">
        <v>1.0000000000000001E+50</v>
      </c>
      <c r="G431">
        <v>1.0000000000000001E+50</v>
      </c>
      <c r="H431">
        <v>0.68281748300484746</v>
      </c>
      <c r="I431">
        <v>0.63198491581948935</v>
      </c>
      <c r="J431">
        <v>0.27717228537587951</v>
      </c>
      <c r="K431">
        <v>0.12019914058183989</v>
      </c>
      <c r="L431">
        <v>1.0000000000000001E+50</v>
      </c>
      <c r="M431">
        <v>1.4789875255315438E-2</v>
      </c>
      <c r="N431">
        <v>1.0000000000000001E+50</v>
      </c>
      <c r="O431">
        <v>1.0000000000000001E+50</v>
      </c>
      <c r="P431">
        <v>1.0000000000000001E+50</v>
      </c>
      <c r="Q431">
        <v>1.0000000000000001E+50</v>
      </c>
      <c r="R431">
        <v>1.0000000000000001E+50</v>
      </c>
      <c r="S431">
        <v>1.0000000000000001E+50</v>
      </c>
      <c r="T431">
        <v>1.0000000000000001E+50</v>
      </c>
      <c r="U431">
        <v>1.0000000000000001E+50</v>
      </c>
      <c r="V431">
        <v>4.2175049315412473E-2</v>
      </c>
      <c r="W431">
        <v>1.0000000000000001E+50</v>
      </c>
      <c r="X431">
        <v>1.0000000000000001E+50</v>
      </c>
      <c r="Y431">
        <v>1.0000000000000001E+50</v>
      </c>
      <c r="Z431">
        <v>1.0000000000000001E+50</v>
      </c>
      <c r="AA431">
        <v>1.0000000000000001E+50</v>
      </c>
      <c r="AB431">
        <v>1.0330864423250146</v>
      </c>
      <c r="AC431">
        <v>5.5058489285777948E-4</v>
      </c>
      <c r="AD431">
        <v>9.7525387317146984E-4</v>
      </c>
      <c r="AE431">
        <v>1.5258162630395048E-3</v>
      </c>
      <c r="AF431">
        <v>1.3433253488875594E-2</v>
      </c>
      <c r="AG431">
        <v>3.4285714285714287E-2</v>
      </c>
    </row>
    <row r="432" spans="1:33">
      <c r="A432">
        <v>2494984.4656927716</v>
      </c>
      <c r="B432">
        <v>0.15676306353877328</v>
      </c>
      <c r="C432">
        <v>1.0000000000000001E+50</v>
      </c>
      <c r="D432">
        <v>0.57630724012376955</v>
      </c>
      <c r="E432">
        <v>1.0000000000000001E+50</v>
      </c>
      <c r="F432">
        <v>1.0000000000000001E+50</v>
      </c>
      <c r="G432">
        <v>1.0000000000000001E+50</v>
      </c>
      <c r="H432">
        <v>0.66905706844090995</v>
      </c>
      <c r="I432">
        <v>0.61885348265326934</v>
      </c>
      <c r="J432">
        <v>0.27100327171266758</v>
      </c>
      <c r="K432">
        <v>0.11712666837168356</v>
      </c>
      <c r="L432">
        <v>1.0000000000000001E+50</v>
      </c>
      <c r="M432">
        <v>1.4229270987820663E-2</v>
      </c>
      <c r="N432">
        <v>1.0000000000000001E+50</v>
      </c>
      <c r="O432">
        <v>1.0000000000000001E+50</v>
      </c>
      <c r="P432">
        <v>1.0000000000000001E+50</v>
      </c>
      <c r="Q432">
        <v>1.0000000000000001E+50</v>
      </c>
      <c r="R432">
        <v>1.0000000000000001E+50</v>
      </c>
      <c r="S432">
        <v>1.0000000000000001E+50</v>
      </c>
      <c r="T432">
        <v>1.0000000000000001E+50</v>
      </c>
      <c r="U432">
        <v>1.0000000000000001E+50</v>
      </c>
      <c r="V432">
        <v>4.2602993836461628E-2</v>
      </c>
      <c r="W432">
        <v>1.0000000000000001E+50</v>
      </c>
      <c r="X432">
        <v>1.0000000000000001E+50</v>
      </c>
      <c r="Y432">
        <v>1.0000000000000001E+50</v>
      </c>
      <c r="Z432">
        <v>1.0000000000000001E+50</v>
      </c>
      <c r="AA432">
        <v>1.0000000000000001E+50</v>
      </c>
      <c r="AB432">
        <v>1.0128299155863001</v>
      </c>
      <c r="AC432">
        <v>5.5253120337464946E-4</v>
      </c>
      <c r="AD432">
        <v>9.785341898675276E-4</v>
      </c>
      <c r="AE432">
        <v>1.5310422211590141E-3</v>
      </c>
      <c r="AF432">
        <v>1.2980391972883205E-2</v>
      </c>
      <c r="AG432">
        <v>3.4285714285714287E-2</v>
      </c>
    </row>
    <row r="433" spans="1:33">
      <c r="A433">
        <v>2544884.1550066271</v>
      </c>
      <c r="B433">
        <v>0.15989819847921974</v>
      </c>
      <c r="C433">
        <v>1.0000000000000001E+50</v>
      </c>
      <c r="D433">
        <v>0.56486378968549977</v>
      </c>
      <c r="E433">
        <v>1.0000000000000001E+50</v>
      </c>
      <c r="F433">
        <v>1.0000000000000001E+50</v>
      </c>
      <c r="G433">
        <v>1.0000000000000001E+50</v>
      </c>
      <c r="H433">
        <v>0.65555904166930379</v>
      </c>
      <c r="I433">
        <v>0.60596480133621411</v>
      </c>
      <c r="J433">
        <v>0.26494071082962839</v>
      </c>
      <c r="K433">
        <v>0.11410078075407307</v>
      </c>
      <c r="L433">
        <v>1.0000000000000001E+50</v>
      </c>
      <c r="M433">
        <v>1.371998398742694E-2</v>
      </c>
      <c r="N433">
        <v>1.0000000000000001E+50</v>
      </c>
      <c r="O433">
        <v>1.0000000000000001E+50</v>
      </c>
      <c r="P433">
        <v>1.0000000000000001E+50</v>
      </c>
      <c r="Q433">
        <v>1.0000000000000001E+50</v>
      </c>
      <c r="R433">
        <v>1.0000000000000001E+50</v>
      </c>
      <c r="S433">
        <v>1.0000000000000001E+50</v>
      </c>
      <c r="T433">
        <v>1.0000000000000001E+50</v>
      </c>
      <c r="U433">
        <v>1.0000000000000001E+50</v>
      </c>
      <c r="V433">
        <v>4.3043715367424178E-2</v>
      </c>
      <c r="W433">
        <v>1.0000000000000001E+50</v>
      </c>
      <c r="X433">
        <v>1.0000000000000001E+50</v>
      </c>
      <c r="Y433">
        <v>1.0000000000000001E+50</v>
      </c>
      <c r="Z433">
        <v>1.0000000000000001E+50</v>
      </c>
      <c r="AA433">
        <v>1.0000000000000001E+50</v>
      </c>
      <c r="AB433">
        <v>0.9929705770497711</v>
      </c>
      <c r="AC433">
        <v>5.5454889434839274E-4</v>
      </c>
      <c r="AD433">
        <v>9.8193539996531062E-4</v>
      </c>
      <c r="AE433">
        <v>1.536460441394314E-3</v>
      </c>
      <c r="AF433">
        <v>1.2577882037625164E-2</v>
      </c>
      <c r="AG433">
        <v>3.4285714285714287E-2</v>
      </c>
    </row>
    <row r="434" spans="1:33">
      <c r="A434">
        <v>2595781.8381067598</v>
      </c>
      <c r="B434">
        <v>0.16309603859544444</v>
      </c>
      <c r="C434">
        <v>1.0000000000000001E+50</v>
      </c>
      <c r="D434">
        <v>0.5536418555785434</v>
      </c>
      <c r="E434">
        <v>1.0000000000000001E+50</v>
      </c>
      <c r="F434">
        <v>1.0000000000000001E+50</v>
      </c>
      <c r="G434">
        <v>1.0000000000000001E+50</v>
      </c>
      <c r="H434">
        <v>0.64231811013254114</v>
      </c>
      <c r="I434">
        <v>0.59331382166851154</v>
      </c>
      <c r="J434">
        <v>0.25898223768291456</v>
      </c>
      <c r="K434">
        <v>0.11112034442291002</v>
      </c>
      <c r="L434">
        <v>1.0000000000000001E+50</v>
      </c>
      <c r="M434">
        <v>1.3267083441560738E-2</v>
      </c>
      <c r="N434">
        <v>1.0000000000000001E+50</v>
      </c>
      <c r="O434">
        <v>1.0000000000000001E+50</v>
      </c>
      <c r="P434">
        <v>1.0000000000000001E+50</v>
      </c>
      <c r="Q434">
        <v>1.0000000000000001E+50</v>
      </c>
      <c r="R434">
        <v>1.0000000000000001E+50</v>
      </c>
      <c r="S434">
        <v>1.0000000000000001E+50</v>
      </c>
      <c r="T434">
        <v>1.0000000000000001E+50</v>
      </c>
      <c r="U434">
        <v>1.0000000000000001E+50</v>
      </c>
      <c r="V434">
        <v>4.3497506215046375E-2</v>
      </c>
      <c r="W434">
        <v>1.0000000000000001E+50</v>
      </c>
      <c r="X434">
        <v>1.0000000000000001E+50</v>
      </c>
      <c r="Y434">
        <v>1.0000000000000001E+50</v>
      </c>
      <c r="Z434">
        <v>1.0000000000000001E+50</v>
      </c>
      <c r="AA434">
        <v>1.0000000000000001E+50</v>
      </c>
      <c r="AB434">
        <v>0.97350063873953085</v>
      </c>
      <c r="AC434">
        <v>5.5664033725776204E-4</v>
      </c>
      <c r="AD434">
        <v>9.8546155917751069E-4</v>
      </c>
      <c r="AE434">
        <v>1.5420773512796351E-3</v>
      </c>
      <c r="AF434">
        <v>1.2229703677427478E-2</v>
      </c>
      <c r="AG434">
        <v>3.4285714285714287E-2</v>
      </c>
    </row>
    <row r="435" spans="1:33">
      <c r="A435">
        <v>2647697.474868895</v>
      </c>
      <c r="B435">
        <v>0.16635783794240053</v>
      </c>
      <c r="C435">
        <v>1.0000000000000001E+50</v>
      </c>
      <c r="D435">
        <v>0.54263703711390188</v>
      </c>
      <c r="E435">
        <v>1.0000000000000001E+50</v>
      </c>
      <c r="F435">
        <v>1.0000000000000001E+50</v>
      </c>
      <c r="G435">
        <v>1.0000000000000001E+50</v>
      </c>
      <c r="H435">
        <v>0.62932908214537742</v>
      </c>
      <c r="I435">
        <v>0.5808955869507807</v>
      </c>
      <c r="J435">
        <v>0.25312552899463464</v>
      </c>
      <c r="K435">
        <v>0.10818424892766387</v>
      </c>
      <c r="L435">
        <v>1.0000000000000001E+50</v>
      </c>
      <c r="M435">
        <v>1.2875775928967053E-2</v>
      </c>
      <c r="N435">
        <v>1.0000000000000001E+50</v>
      </c>
      <c r="O435">
        <v>1.0000000000000001E+50</v>
      </c>
      <c r="P435">
        <v>1.0000000000000001E+50</v>
      </c>
      <c r="Q435">
        <v>1.0000000000000001E+50</v>
      </c>
      <c r="R435">
        <v>1.0000000000000001E+50</v>
      </c>
      <c r="S435">
        <v>1.0000000000000001E+50</v>
      </c>
      <c r="T435">
        <v>1.0000000000000001E+50</v>
      </c>
      <c r="U435">
        <v>1.0000000000000001E+50</v>
      </c>
      <c r="V435">
        <v>4.3964662347046296E-2</v>
      </c>
      <c r="W435">
        <v>1.0000000000000001E+50</v>
      </c>
      <c r="X435">
        <v>1.0000000000000001E+50</v>
      </c>
      <c r="Y435">
        <v>1.0000000000000001E+50</v>
      </c>
      <c r="Z435">
        <v>1.0000000000000001E+50</v>
      </c>
      <c r="AA435">
        <v>1.0000000000000001E+50</v>
      </c>
      <c r="AB435">
        <v>0.95441246538565361</v>
      </c>
      <c r="AC435">
        <v>5.5880796616633642E-4</v>
      </c>
      <c r="AD435">
        <v>9.8911683266767456E-4</v>
      </c>
      <c r="AE435">
        <v>1.5478995504268887E-3</v>
      </c>
      <c r="AF435">
        <v>1.1939671747571949E-2</v>
      </c>
      <c r="AG435">
        <v>3.4285714285714287E-2</v>
      </c>
    </row>
    <row r="436" spans="1:33">
      <c r="A436">
        <v>2700651.424366273</v>
      </c>
      <c r="B436">
        <v>0.16968487565709192</v>
      </c>
      <c r="C436">
        <v>1.0000000000000001E+50</v>
      </c>
      <c r="D436">
        <v>0.53184501875031731</v>
      </c>
      <c r="E436">
        <v>1.0000000000000001E+50</v>
      </c>
      <c r="F436">
        <v>1.0000000000000001E+50</v>
      </c>
      <c r="G436">
        <v>1.0000000000000001E+50</v>
      </c>
      <c r="H436">
        <v>0.61658686486221759</v>
      </c>
      <c r="I436">
        <v>0.56870523206078516</v>
      </c>
      <c r="J436">
        <v>0.24736830242244495</v>
      </c>
      <c r="K436">
        <v>0.10529140679936706</v>
      </c>
      <c r="L436">
        <v>1.0000000000000001E+50</v>
      </c>
      <c r="M436">
        <v>1.2551184020929704E-2</v>
      </c>
      <c r="N436">
        <v>1.0000000000000001E+50</v>
      </c>
      <c r="O436">
        <v>1.0000000000000001E+50</v>
      </c>
      <c r="P436">
        <v>1.0000000000000001E+50</v>
      </c>
      <c r="Q436">
        <v>1.0000000000000001E+50</v>
      </c>
      <c r="R436">
        <v>1.0000000000000001E+50</v>
      </c>
      <c r="S436">
        <v>1.0000000000000001E+50</v>
      </c>
      <c r="T436">
        <v>1.0000000000000001E+50</v>
      </c>
      <c r="U436">
        <v>1.0000000000000001E+50</v>
      </c>
      <c r="V436">
        <v>4.4445483412233915E-2</v>
      </c>
      <c r="W436">
        <v>1.0000000000000001E+50</v>
      </c>
      <c r="X436">
        <v>1.0000000000000001E+50</v>
      </c>
      <c r="Y436">
        <v>1.0000000000000001E+50</v>
      </c>
      <c r="Z436">
        <v>1.0000000000000001E+50</v>
      </c>
      <c r="AA436">
        <v>1.0000000000000001E+50</v>
      </c>
      <c r="AB436">
        <v>0.93569857142996049</v>
      </c>
      <c r="AC436">
        <v>5.6105427839935073E-4</v>
      </c>
      <c r="AD436">
        <v>9.929054963732011E-4</v>
      </c>
      <c r="AE436">
        <v>1.5539338125266312E-3</v>
      </c>
      <c r="AF436">
        <v>1.1711310532713928E-2</v>
      </c>
      <c r="AG436">
        <v>3.4285714285714287E-2</v>
      </c>
    </row>
    <row r="437" spans="1:33">
      <c r="A437">
        <v>2754664.4528535986</v>
      </c>
      <c r="B437">
        <v>0.17307845646019596</v>
      </c>
      <c r="C437">
        <v>1.0000000000000001E+50</v>
      </c>
      <c r="D437">
        <v>0.52126156840217996</v>
      </c>
      <c r="E437">
        <v>1.0000000000000001E+50</v>
      </c>
      <c r="F437">
        <v>1.0000000000000001E+50</v>
      </c>
      <c r="G437">
        <v>1.0000000000000001E+50</v>
      </c>
      <c r="H437">
        <v>0.60408646228351615</v>
      </c>
      <c r="I437">
        <v>0.55673798156767496</v>
      </c>
      <c r="J437">
        <v>0.24170831575305715</v>
      </c>
      <c r="K437">
        <v>0.10244075375993764</v>
      </c>
      <c r="L437">
        <v>1.0000000000000001E+50</v>
      </c>
      <c r="M437">
        <v>1.2298064845816963E-2</v>
      </c>
      <c r="N437">
        <v>1.0000000000000001E+50</v>
      </c>
      <c r="O437">
        <v>1.0000000000000001E+50</v>
      </c>
      <c r="P437">
        <v>1.0000000000000001E+50</v>
      </c>
      <c r="Q437">
        <v>1.0000000000000001E+50</v>
      </c>
      <c r="R437">
        <v>1.0000000000000001E+50</v>
      </c>
      <c r="S437">
        <v>1.0000000000000001E+50</v>
      </c>
      <c r="T437">
        <v>1.0000000000000001E+50</v>
      </c>
      <c r="U437">
        <v>1.0000000000000001E+50</v>
      </c>
      <c r="V437">
        <v>4.494027276668567E-2</v>
      </c>
      <c r="W437">
        <v>1.0000000000000001E+50</v>
      </c>
      <c r="X437">
        <v>1.0000000000000001E+50</v>
      </c>
      <c r="Y437">
        <v>1.0000000000000001E+50</v>
      </c>
      <c r="Z437">
        <v>1.0000000000000001E+50</v>
      </c>
      <c r="AA437">
        <v>1.0000000000000001E+50</v>
      </c>
      <c r="AB437">
        <v>0.91735161809050803</v>
      </c>
      <c r="AC437">
        <v>5.6338183517393322E-4</v>
      </c>
      <c r="AD437">
        <v>9.9683193825167004E-4</v>
      </c>
      <c r="AE437">
        <v>1.5601870872256351E-3</v>
      </c>
      <c r="AF437">
        <v>1.1547713297208292E-2</v>
      </c>
      <c r="AG437">
        <v>3.4285714285714287E-2</v>
      </c>
    </row>
    <row r="438" spans="1:33">
      <c r="A438">
        <v>2809757.7419106709</v>
      </c>
      <c r="B438">
        <v>0.17653991116771864</v>
      </c>
      <c r="C438">
        <v>1.0000000000000001E+50</v>
      </c>
      <c r="D438">
        <v>0.51088253578018272</v>
      </c>
      <c r="E438">
        <v>1.0000000000000001E+50</v>
      </c>
      <c r="F438">
        <v>1.0000000000000001E+50</v>
      </c>
      <c r="G438">
        <v>1.0000000000000001E+50</v>
      </c>
      <c r="H438">
        <v>0.59182297330040934</v>
      </c>
      <c r="I438">
        <v>0.54498914788315955</v>
      </c>
      <c r="J438">
        <v>0.23614336612023284</v>
      </c>
      <c r="K438">
        <v>9.9631249026440688E-2</v>
      </c>
      <c r="L438">
        <v>1.0000000000000001E+50</v>
      </c>
      <c r="M438">
        <v>1.2120489853683195E-2</v>
      </c>
      <c r="N438">
        <v>1.0000000000000001E+50</v>
      </c>
      <c r="O438">
        <v>1.0000000000000001E+50</v>
      </c>
      <c r="P438">
        <v>1.0000000000000001E+50</v>
      </c>
      <c r="Q438">
        <v>1.0000000000000001E+50</v>
      </c>
      <c r="R438">
        <v>1.0000000000000001E+50</v>
      </c>
      <c r="S438">
        <v>1.0000000000000001E+50</v>
      </c>
      <c r="T438">
        <v>1.0000000000000001E+50</v>
      </c>
      <c r="U438">
        <v>1.0000000000000001E+50</v>
      </c>
      <c r="V438">
        <v>4.54493375062568E-2</v>
      </c>
      <c r="W438">
        <v>1.0000000000000001E+50</v>
      </c>
      <c r="X438">
        <v>1.0000000000000001E+50</v>
      </c>
      <c r="Y438">
        <v>1.0000000000000001E+50</v>
      </c>
      <c r="Z438">
        <v>1.0000000000000001E+50</v>
      </c>
      <c r="AA438">
        <v>1.0000000000000001E+50</v>
      </c>
      <c r="AB438">
        <v>0.89936441048363325</v>
      </c>
      <c r="AC438">
        <v>5.6579326218062051E-4</v>
      </c>
      <c r="AD438">
        <v>1.0009006594462932E-3</v>
      </c>
      <c r="AE438">
        <v>1.5666665018747058E-3</v>
      </c>
      <c r="AF438">
        <v>1.1451404863980158E-2</v>
      </c>
      <c r="AG438">
        <v>3.4285714285714287E-2</v>
      </c>
    </row>
    <row r="439" spans="1:33">
      <c r="A439">
        <v>2865952.8967488846</v>
      </c>
      <c r="B439">
        <v>0.18007059721288279</v>
      </c>
      <c r="C439">
        <v>1.0000000000000001E+50</v>
      </c>
      <c r="D439">
        <v>0.50070385076406954</v>
      </c>
      <c r="E439">
        <v>1.0000000000000001E+50</v>
      </c>
      <c r="F439">
        <v>1.0000000000000001E+50</v>
      </c>
      <c r="G439">
        <v>1.0000000000000001E+50</v>
      </c>
      <c r="H439">
        <v>0.57979158977682954</v>
      </c>
      <c r="I439">
        <v>0.53345412944904447</v>
      </c>
      <c r="J439">
        <v>0.2306712892479538</v>
      </c>
      <c r="K439">
        <v>9.6861875723999832E-2</v>
      </c>
      <c r="L439">
        <v>1.0000000000000001E+50</v>
      </c>
      <c r="M439">
        <v>1.2021524192887767E-2</v>
      </c>
      <c r="N439">
        <v>1.0000000000000001E+50</v>
      </c>
      <c r="O439">
        <v>1.0000000000000001E+50</v>
      </c>
      <c r="P439">
        <v>1.0000000000000001E+50</v>
      </c>
      <c r="Q439">
        <v>1.0000000000000001E+50</v>
      </c>
      <c r="R439">
        <v>1.0000000000000001E+50</v>
      </c>
      <c r="S439">
        <v>1.0000000000000001E+50</v>
      </c>
      <c r="T439">
        <v>1.0000000000000001E+50</v>
      </c>
      <c r="U439">
        <v>1.0000000000000001E+50</v>
      </c>
      <c r="V439">
        <v>4.5972988505686679E-2</v>
      </c>
      <c r="W439">
        <v>1.0000000000000001E+50</v>
      </c>
      <c r="X439">
        <v>1.0000000000000001E+50</v>
      </c>
      <c r="Y439">
        <v>1.0000000000000001E+50</v>
      </c>
      <c r="Z439">
        <v>1.0000000000000001E+50</v>
      </c>
      <c r="AA439">
        <v>1.0000000000000001E+50</v>
      </c>
      <c r="AB439">
        <v>0.88172989480243114</v>
      </c>
      <c r="AC439">
        <v>5.6829125011419949E-4</v>
      </c>
      <c r="AD439">
        <v>1.0051162753665418E-3</v>
      </c>
      <c r="AE439">
        <v>1.5733793631408325E-3</v>
      </c>
      <c r="AF439">
        <v>1.142422984147738E-2</v>
      </c>
      <c r="AG439">
        <v>3.4285714285714287E-2</v>
      </c>
    </row>
    <row r="440" spans="1:33">
      <c r="A440">
        <v>2923271.9546838622</v>
      </c>
      <c r="B440">
        <v>0.18367189917845539</v>
      </c>
      <c r="C440">
        <v>1.0000000000000001E+50</v>
      </c>
      <c r="D440">
        <v>0.49072152180684542</v>
      </c>
      <c r="E440">
        <v>1.0000000000000001E+50</v>
      </c>
      <c r="F440">
        <v>1.0000000000000001E+50</v>
      </c>
      <c r="G440">
        <v>1.0000000000000001E+50</v>
      </c>
      <c r="H440">
        <v>0.56798759466837112</v>
      </c>
      <c r="I440">
        <v>0.52212840896058865</v>
      </c>
      <c r="J440">
        <v>0.22528995871960422</v>
      </c>
      <c r="K440">
        <v>9.413164142359548E-2</v>
      </c>
      <c r="L440">
        <v>1.0000000000000001E+50</v>
      </c>
      <c r="M440">
        <v>1.2002956288055968E-2</v>
      </c>
      <c r="N440">
        <v>1.0000000000000001E+50</v>
      </c>
      <c r="O440">
        <v>1.0000000000000001E+50</v>
      </c>
      <c r="P440">
        <v>1.0000000000000001E+50</v>
      </c>
      <c r="Q440">
        <v>1.0000000000000001E+50</v>
      </c>
      <c r="R440">
        <v>1.0000000000000001E+50</v>
      </c>
      <c r="S440">
        <v>1.0000000000000001E+50</v>
      </c>
      <c r="T440">
        <v>1.0000000000000001E+50</v>
      </c>
      <c r="U440">
        <v>1.0000000000000001E+50</v>
      </c>
      <c r="V440">
        <v>4.6511540464523E-2</v>
      </c>
      <c r="W440">
        <v>1.0000000000000001E+50</v>
      </c>
      <c r="X440">
        <v>1.0000000000000001E+50</v>
      </c>
      <c r="Y440">
        <v>1.0000000000000001E+50</v>
      </c>
      <c r="Z440">
        <v>1.0000000000000001E+50</v>
      </c>
      <c r="AA440">
        <v>1.0000000000000001E+50</v>
      </c>
      <c r="AB440">
        <v>0.86444115555055567</v>
      </c>
      <c r="AC440">
        <v>5.7087855515214141E-4</v>
      </c>
      <c r="AD440">
        <v>1.009483516680304E-3</v>
      </c>
      <c r="AE440">
        <v>1.5803331584782765E-3</v>
      </c>
      <c r="AF440">
        <v>1.1467288937531555E-2</v>
      </c>
      <c r="AG440">
        <v>3.4285714285714287E-2</v>
      </c>
    </row>
    <row r="441" spans="1:33">
      <c r="A441">
        <v>2981737.3937775395</v>
      </c>
      <c r="B441">
        <v>0.18734522933972092</v>
      </c>
      <c r="C441">
        <v>1.0000000000000001E+50</v>
      </c>
      <c r="D441">
        <v>0.4809316343698205</v>
      </c>
      <c r="E441">
        <v>1.0000000000000001E+50</v>
      </c>
      <c r="F441">
        <v>1.0000000000000001E+50</v>
      </c>
      <c r="G441">
        <v>1.0000000000000001E+50</v>
      </c>
      <c r="H441">
        <v>0.55640636017719458</v>
      </c>
      <c r="I441">
        <v>0.51100755162517963</v>
      </c>
      <c r="J441">
        <v>0.21999728527415857</v>
      </c>
      <c r="K441">
        <v>9.1439578824029213E-2</v>
      </c>
      <c r="L441">
        <v>1.0000000000000001E+50</v>
      </c>
      <c r="M441">
        <v>1.2065128332636895E-2</v>
      </c>
      <c r="N441">
        <v>1.0000000000000001E+50</v>
      </c>
      <c r="O441">
        <v>1.0000000000000001E+50</v>
      </c>
      <c r="P441">
        <v>1.0000000000000001E+50</v>
      </c>
      <c r="Q441">
        <v>1.0000000000000001E+50</v>
      </c>
      <c r="R441">
        <v>1.0000000000000001E+50</v>
      </c>
      <c r="S441">
        <v>1.0000000000000001E+50</v>
      </c>
      <c r="T441">
        <v>1.0000000000000001E+50</v>
      </c>
      <c r="U441">
        <v>1.0000000000000001E+50</v>
      </c>
      <c r="V441">
        <v>4.7065311960060509E-2</v>
      </c>
      <c r="W441">
        <v>1.0000000000000001E+50</v>
      </c>
      <c r="X441">
        <v>1.0000000000000001E+50</v>
      </c>
      <c r="Y441">
        <v>1.0000000000000001E+50</v>
      </c>
      <c r="Z441">
        <v>1.0000000000000001E+50</v>
      </c>
      <c r="AA441">
        <v>1.0000000000000001E+50</v>
      </c>
      <c r="AB441">
        <v>0.84749141283026086</v>
      </c>
      <c r="AC441">
        <v>5.7355799937913287E-4</v>
      </c>
      <c r="AD441">
        <v>1.0140072302142796E-3</v>
      </c>
      <c r="AE441">
        <v>1.5875355574537879E-3</v>
      </c>
      <c r="AF441">
        <v>1.158093962791824E-2</v>
      </c>
      <c r="AG441">
        <v>3.4285714285714287E-2</v>
      </c>
    </row>
    <row r="442" spans="1:33">
      <c r="A442">
        <v>3041372.1416530902</v>
      </c>
      <c r="B442">
        <v>0.191092028218315</v>
      </c>
      <c r="C442">
        <v>1.0000000000000001E+50</v>
      </c>
      <c r="D442">
        <v>0.4713303493878766</v>
      </c>
      <c r="E442">
        <v>1.0000000000000001E+50</v>
      </c>
      <c r="F442">
        <v>1.0000000000000001E+50</v>
      </c>
      <c r="G442">
        <v>1.0000000000000001E+50</v>
      </c>
      <c r="H442">
        <v>0.54504334594226456</v>
      </c>
      <c r="I442">
        <v>0.50008720345585023</v>
      </c>
      <c r="J442">
        <v>0.21479121613055416</v>
      </c>
      <c r="K442">
        <v>8.8784746601023326E-2</v>
      </c>
      <c r="L442">
        <v>1.0000000000000001E+50</v>
      </c>
      <c r="M442">
        <v>1.2206902861697129E-2</v>
      </c>
      <c r="N442">
        <v>1.0000000000000001E+50</v>
      </c>
      <c r="O442">
        <v>1.0000000000000001E+50</v>
      </c>
      <c r="P442">
        <v>1.0000000000000001E+50</v>
      </c>
      <c r="Q442">
        <v>1.0000000000000001E+50</v>
      </c>
      <c r="R442">
        <v>1.0000000000000001E+50</v>
      </c>
      <c r="S442">
        <v>1.0000000000000001E+50</v>
      </c>
      <c r="T442">
        <v>1.0000000000000001E+50</v>
      </c>
      <c r="U442">
        <v>1.0000000000000001E+50</v>
      </c>
      <c r="V442">
        <v>4.7634625507459359E-2</v>
      </c>
      <c r="W442">
        <v>1.0000000000000001E+50</v>
      </c>
      <c r="X442">
        <v>1.0000000000000001E+50</v>
      </c>
      <c r="Y442">
        <v>1.0000000000000001E+50</v>
      </c>
      <c r="Z442">
        <v>1.0000000000000001E+50</v>
      </c>
      <c r="AA442">
        <v>1.0000000000000001E+50</v>
      </c>
      <c r="AB442">
        <v>0.83087401968361596</v>
      </c>
      <c r="AC442">
        <v>5.7633247115647216E-4</v>
      </c>
      <c r="AD442">
        <v>1.0186923797597248E-3</v>
      </c>
      <c r="AE442">
        <v>1.5949944129218189E-3</v>
      </c>
      <c r="AF442">
        <v>1.1764866257503151E-2</v>
      </c>
      <c r="AG442">
        <v>3.4285714285714287E-2</v>
      </c>
    </row>
    <row r="443" spans="1:33">
      <c r="A443">
        <v>3102199.584486152</v>
      </c>
      <c r="B443">
        <v>0.19491376514713452</v>
      </c>
      <c r="C443">
        <v>1.0000000000000001E+50</v>
      </c>
      <c r="D443">
        <v>0.46191390176435843</v>
      </c>
      <c r="E443">
        <v>1.0000000000000001E+50</v>
      </c>
      <c r="F443">
        <v>1.0000000000000001E+50</v>
      </c>
      <c r="G443">
        <v>1.0000000000000001E+50</v>
      </c>
      <c r="H443">
        <v>0.53389409726424419</v>
      </c>
      <c r="I443">
        <v>0.48936308959919755</v>
      </c>
      <c r="J443">
        <v>0.20966973434163855</v>
      </c>
      <c r="K443">
        <v>8.6166230450901979E-2</v>
      </c>
      <c r="L443">
        <v>1.0000000000000001E+50</v>
      </c>
      <c r="M443">
        <v>1.2425772629875445E-2</v>
      </c>
      <c r="N443">
        <v>1.0000000000000001E+50</v>
      </c>
      <c r="O443">
        <v>1.0000000000000001E+50</v>
      </c>
      <c r="P443">
        <v>1.0000000000000001E+50</v>
      </c>
      <c r="Q443">
        <v>1.0000000000000001E+50</v>
      </c>
      <c r="R443">
        <v>1.0000000000000001E+50</v>
      </c>
      <c r="S443">
        <v>1.0000000000000001E+50</v>
      </c>
      <c r="T443">
        <v>1.0000000000000001E+50</v>
      </c>
      <c r="U443">
        <v>1.0000000000000001E+50</v>
      </c>
      <c r="V443">
        <v>4.8219807627176911E-2</v>
      </c>
      <c r="W443">
        <v>1.0000000000000001E+50</v>
      </c>
      <c r="X443">
        <v>1.0000000000000001E+50</v>
      </c>
      <c r="Y443">
        <v>1.0000000000000001E+50</v>
      </c>
      <c r="Z443">
        <v>1.0000000000000001E+50</v>
      </c>
      <c r="AA443">
        <v>1.0000000000000001E+50</v>
      </c>
      <c r="AB443">
        <v>0.81458245948585739</v>
      </c>
      <c r="AC443">
        <v>5.7920492543539601E-4</v>
      </c>
      <c r="AD443">
        <v>1.0235440467811032E-3</v>
      </c>
      <c r="AE443">
        <v>1.6027177620463386E-3</v>
      </c>
      <c r="AF443">
        <v>1.2018211591531566E-2</v>
      </c>
      <c r="AG443">
        <v>3.4285714285714287E-2</v>
      </c>
    </row>
    <row r="444" spans="1:33">
      <c r="A444">
        <v>3164243.576175875</v>
      </c>
      <c r="B444">
        <v>0.19881193884654691</v>
      </c>
      <c r="C444">
        <v>1.0000000000000001E+50</v>
      </c>
      <c r="D444">
        <v>0.45267859889499557</v>
      </c>
      <c r="E444">
        <v>1.0000000000000001E+50</v>
      </c>
      <c r="F444">
        <v>1.0000000000000001E+50</v>
      </c>
      <c r="G444">
        <v>1.0000000000000001E+50</v>
      </c>
      <c r="H444">
        <v>0.52295424336437391</v>
      </c>
      <c r="I444">
        <v>0.4788310126973041</v>
      </c>
      <c r="J444">
        <v>0.2046308581793255</v>
      </c>
      <c r="K444">
        <v>8.3583144361766629E-2</v>
      </c>
      <c r="L444">
        <v>1.0000000000000001E+50</v>
      </c>
      <c r="M444">
        <v>1.2718090401153145E-2</v>
      </c>
      <c r="N444">
        <v>1.0000000000000001E+50</v>
      </c>
      <c r="O444">
        <v>1.0000000000000001E+50</v>
      </c>
      <c r="P444">
        <v>1.0000000000000001E+50</v>
      </c>
      <c r="Q444">
        <v>1.0000000000000001E+50</v>
      </c>
      <c r="R444">
        <v>1.0000000000000001E+50</v>
      </c>
      <c r="S444">
        <v>1.0000000000000001E+50</v>
      </c>
      <c r="T444">
        <v>1.0000000000000001E+50</v>
      </c>
      <c r="U444">
        <v>1.0000000000000001E+50</v>
      </c>
      <c r="V444">
        <v>4.8821188919816114E-2</v>
      </c>
      <c r="W444">
        <v>1.0000000000000001E+50</v>
      </c>
      <c r="X444">
        <v>1.0000000000000001E+50</v>
      </c>
      <c r="Y444">
        <v>1.0000000000000001E+50</v>
      </c>
      <c r="Z444">
        <v>1.0000000000000001E+50</v>
      </c>
      <c r="AA444">
        <v>1.0000000000000001E+50</v>
      </c>
      <c r="AB444">
        <v>0.7986103433898486</v>
      </c>
      <c r="AC444">
        <v>5.8217838401372049E-4</v>
      </c>
      <c r="AD444">
        <v>1.0285674310257019E-3</v>
      </c>
      <c r="AE444">
        <v>1.6107138271666762E-3</v>
      </c>
      <c r="AF444">
        <v>1.2339750900350676E-2</v>
      </c>
      <c r="AG444">
        <v>3.4285714285714287E-2</v>
      </c>
    </row>
    <row r="445" spans="1:33">
      <c r="A445">
        <v>3227528.4476993927</v>
      </c>
      <c r="B445">
        <v>0.20278807801212378</v>
      </c>
      <c r="C445">
        <v>1.0000000000000001E+50</v>
      </c>
      <c r="D445">
        <v>0.44362081922028468</v>
      </c>
      <c r="E445">
        <v>1.0000000000000001E+50</v>
      </c>
      <c r="F445">
        <v>1.0000000000000001E+50</v>
      </c>
      <c r="G445">
        <v>1.0000000000000001E+50</v>
      </c>
      <c r="H445">
        <v>0.51221949567668357</v>
      </c>
      <c r="I445">
        <v>0.46848685128330031</v>
      </c>
      <c r="J445">
        <v>0.19967264055287376</v>
      </c>
      <c r="K445">
        <v>8.103463215177055E-2</v>
      </c>
      <c r="L445">
        <v>1.0000000000000001E+50</v>
      </c>
      <c r="M445">
        <v>1.3079373150938899E-2</v>
      </c>
      <c r="N445">
        <v>1.0000000000000001E+50</v>
      </c>
      <c r="O445">
        <v>1.0000000000000001E+50</v>
      </c>
      <c r="P445">
        <v>1.0000000000000001E+50</v>
      </c>
      <c r="Q445">
        <v>1.0000000000000001E+50</v>
      </c>
      <c r="R445">
        <v>1.0000000000000001E+50</v>
      </c>
      <c r="S445">
        <v>1.0000000000000001E+50</v>
      </c>
      <c r="T445">
        <v>1.0000000000000001E+50</v>
      </c>
      <c r="U445">
        <v>1.0000000000000001E+50</v>
      </c>
      <c r="V445">
        <v>4.9439104148463232E-2</v>
      </c>
      <c r="W445">
        <v>1.0000000000000001E+50</v>
      </c>
      <c r="X445">
        <v>1.0000000000000001E+50</v>
      </c>
      <c r="Y445">
        <v>1.0000000000000001E+50</v>
      </c>
      <c r="Z445">
        <v>1.0000000000000001E+50</v>
      </c>
      <c r="AA445">
        <v>1.0000000000000001E+50</v>
      </c>
      <c r="AB445">
        <v>0.78295140782064865</v>
      </c>
      <c r="AC445">
        <v>5.8525593573552522E-4</v>
      </c>
      <c r="AD445">
        <v>1.0337678510328146E-3</v>
      </c>
      <c r="AE445">
        <v>1.6189910165057126E-3</v>
      </c>
      <c r="AF445">
        <v>1.2728083808935352E-2</v>
      </c>
      <c r="AG445">
        <v>3.4285714285714287E-2</v>
      </c>
    </row>
    <row r="446" spans="1:33">
      <c r="A446">
        <v>3292079.0166533808</v>
      </c>
      <c r="B446">
        <v>0.20684374191412905</v>
      </c>
      <c r="C446">
        <v>1.0000000000000001E+50</v>
      </c>
      <c r="D446">
        <v>0.43473701080576171</v>
      </c>
      <c r="E446">
        <v>1.0000000000000001E+50</v>
      </c>
      <c r="F446">
        <v>1.0000000000000001E+50</v>
      </c>
      <c r="G446">
        <v>1.0000000000000001E+50</v>
      </c>
      <c r="H446">
        <v>0.50168564617290479</v>
      </c>
      <c r="I446">
        <v>0.45832655821025287</v>
      </c>
      <c r="J446">
        <v>0.1947931684625292</v>
      </c>
      <c r="K446">
        <v>7.8519869322325908E-2</v>
      </c>
      <c r="L446">
        <v>1.0000000000000001E+50</v>
      </c>
      <c r="M446">
        <v>1.3504628187381873E-2</v>
      </c>
      <c r="N446">
        <v>1.0000000000000001E+50</v>
      </c>
      <c r="O446">
        <v>1.0000000000000001E+50</v>
      </c>
      <c r="P446">
        <v>1.0000000000000001E+50</v>
      </c>
      <c r="Q446">
        <v>1.0000000000000001E+50</v>
      </c>
      <c r="R446">
        <v>1.0000000000000001E+50</v>
      </c>
      <c r="S446">
        <v>1.0000000000000001E+50</v>
      </c>
      <c r="T446">
        <v>1.0000000000000001E+50</v>
      </c>
      <c r="U446">
        <v>1.0000000000000001E+50</v>
      </c>
      <c r="V446">
        <v>5.0073892328557731E-2</v>
      </c>
      <c r="W446">
        <v>1.0000000000000001E+50</v>
      </c>
      <c r="X446">
        <v>1.0000000000000001E+50</v>
      </c>
      <c r="Y446">
        <v>1.0000000000000001E+50</v>
      </c>
      <c r="Z446">
        <v>1.0000000000000001E+50</v>
      </c>
      <c r="AA446">
        <v>1.0000000000000001E+50</v>
      </c>
      <c r="AB446">
        <v>0.76759951201921062</v>
      </c>
      <c r="AC446">
        <v>5.8844073663397688E-4</v>
      </c>
      <c r="AD446">
        <v>1.0391507445416898E-3</v>
      </c>
      <c r="AE446">
        <v>1.6275579247196986E-3</v>
      </c>
      <c r="AF446">
        <v>1.3181819040658928E-2</v>
      </c>
      <c r="AG446">
        <v>3.4285714285714287E-2</v>
      </c>
    </row>
    <row r="447" spans="1:33">
      <c r="A447">
        <v>3357920.5969864484</v>
      </c>
      <c r="B447">
        <v>0.21098052100899739</v>
      </c>
      <c r="C447">
        <v>1.0000000000000001E+50</v>
      </c>
      <c r="D447">
        <v>0.42602368994961098</v>
      </c>
      <c r="E447">
        <v>1.0000000000000001E+50</v>
      </c>
      <c r="F447">
        <v>1.0000000000000001E+50</v>
      </c>
      <c r="G447">
        <v>1.0000000000000001E+50</v>
      </c>
      <c r="H447">
        <v>0.49134856571945951</v>
      </c>
      <c r="I447">
        <v>0.44834615911310682</v>
      </c>
      <c r="J447">
        <v>0.18999056249114735</v>
      </c>
      <c r="K447">
        <v>7.6038065284236289E-2</v>
      </c>
      <c r="L447">
        <v>1.0000000000000001E+50</v>
      </c>
      <c r="M447">
        <v>1.3988656113684585E-2</v>
      </c>
      <c r="N447">
        <v>1.0000000000000001E+50</v>
      </c>
      <c r="O447">
        <v>1.0000000000000001E+50</v>
      </c>
      <c r="P447">
        <v>1.0000000000000001E+50</v>
      </c>
      <c r="Q447">
        <v>1.0000000000000001E+50</v>
      </c>
      <c r="R447">
        <v>1.0000000000000001E+50</v>
      </c>
      <c r="S447">
        <v>1.0000000000000001E+50</v>
      </c>
      <c r="T447">
        <v>1.0000000000000001E+50</v>
      </c>
      <c r="U447">
        <v>1.0000000000000001E+50</v>
      </c>
      <c r="V447">
        <v>5.0725896825308488E-2</v>
      </c>
      <c r="W447">
        <v>1.0000000000000001E+50</v>
      </c>
      <c r="X447">
        <v>1.0000000000000001E+50</v>
      </c>
      <c r="Y447">
        <v>1.0000000000000001E+50</v>
      </c>
      <c r="Z447">
        <v>1.0000000000000001E+50</v>
      </c>
      <c r="AA447">
        <v>1.0000000000000001E+50</v>
      </c>
      <c r="AB447">
        <v>0.75254863563423946</v>
      </c>
      <c r="AC447">
        <v>5.9173601001778059E-4</v>
      </c>
      <c r="AD447">
        <v>1.0447216687980655E-3</v>
      </c>
      <c r="AE447">
        <v>1.636423333290004E-3</v>
      </c>
      <c r="AF447">
        <v>1.3699731282052071E-2</v>
      </c>
      <c r="AG447">
        <v>3.4285714285714287E-2</v>
      </c>
    </row>
    <row r="448" spans="1:33">
      <c r="A448">
        <v>3425079.0089261774</v>
      </c>
      <c r="B448">
        <v>0.21520003756304318</v>
      </c>
      <c r="C448">
        <v>1.0000000000000001E+50</v>
      </c>
      <c r="D448">
        <v>0.41747743981706775</v>
      </c>
      <c r="E448">
        <v>1.0000000000000001E+50</v>
      </c>
      <c r="F448">
        <v>1.0000000000000001E+50</v>
      </c>
      <c r="G448">
        <v>1.0000000000000001E+50</v>
      </c>
      <c r="H448">
        <v>0.48120420246592199</v>
      </c>
      <c r="I448">
        <v>0.43854175090346587</v>
      </c>
      <c r="J448">
        <v>0.18526297633685213</v>
      </c>
      <c r="K448">
        <v>7.3588466027344937E-2</v>
      </c>
      <c r="L448">
        <v>1.0000000000000001E+50</v>
      </c>
      <c r="M448">
        <v>1.4526301345063415E-2</v>
      </c>
      <c r="N448">
        <v>1.0000000000000001E+50</v>
      </c>
      <c r="O448">
        <v>1.0000000000000001E+50</v>
      </c>
      <c r="P448">
        <v>1.0000000000000001E+50</v>
      </c>
      <c r="Q448">
        <v>1.0000000000000001E+50</v>
      </c>
      <c r="R448">
        <v>1.0000000000000001E+50</v>
      </c>
      <c r="S448">
        <v>1.0000000000000001E+50</v>
      </c>
      <c r="T448">
        <v>1.0000000000000001E+50</v>
      </c>
      <c r="U448">
        <v>1.0000000000000001E+50</v>
      </c>
      <c r="V448">
        <v>5.1395465458643048E-2</v>
      </c>
      <c r="W448">
        <v>1.0000000000000001E+50</v>
      </c>
      <c r="X448">
        <v>1.0000000000000001E+50</v>
      </c>
      <c r="Y448">
        <v>1.0000000000000001E+50</v>
      </c>
      <c r="Z448">
        <v>1.0000000000000001E+50</v>
      </c>
      <c r="AA448">
        <v>1.0000000000000001E+50</v>
      </c>
      <c r="AB448">
        <v>0.737792876361269</v>
      </c>
      <c r="AC448">
        <v>5.9514504650215656E-4</v>
      </c>
      <c r="AD448">
        <v>1.0504863007598046E-3</v>
      </c>
      <c r="AE448">
        <v>1.6455962107581961E-3</v>
      </c>
      <c r="AF448">
        <v>1.4280875007088224E-2</v>
      </c>
      <c r="AG448">
        <v>3.4285714285714287E-2</v>
      </c>
    </row>
    <row r="449" spans="1:33">
      <c r="A449">
        <v>3493580.5891047008</v>
      </c>
      <c r="B449">
        <v>0.21950394628864292</v>
      </c>
      <c r="C449">
        <v>1.0000000000000001E+50</v>
      </c>
      <c r="D449">
        <v>0.40909490910108048</v>
      </c>
      <c r="E449">
        <v>1.0000000000000001E+50</v>
      </c>
      <c r="F449">
        <v>1.0000000000000001E+50</v>
      </c>
      <c r="G449">
        <v>1.0000000000000001E+50</v>
      </c>
      <c r="H449">
        <v>0.47124858026436628</v>
      </c>
      <c r="I449">
        <v>0.42890950029704755</v>
      </c>
      <c r="J449">
        <v>0.18060859639030266</v>
      </c>
      <c r="K449">
        <v>7.1170357319975855E-2</v>
      </c>
      <c r="L449">
        <v>1.0000000000000001E+50</v>
      </c>
      <c r="M449">
        <v>1.5112637958284618E-2</v>
      </c>
      <c r="N449">
        <v>1.0000000000000001E+50</v>
      </c>
      <c r="O449">
        <v>1.0000000000000001E+50</v>
      </c>
      <c r="P449">
        <v>1.0000000000000001E+50</v>
      </c>
      <c r="Q449">
        <v>1.0000000000000001E+50</v>
      </c>
      <c r="R449">
        <v>1.0000000000000001E+50</v>
      </c>
      <c r="S449">
        <v>1.0000000000000001E+50</v>
      </c>
      <c r="T449">
        <v>1.0000000000000001E+50</v>
      </c>
      <c r="U449">
        <v>1.0000000000000001E+50</v>
      </c>
      <c r="V449">
        <v>5.2082950615650707E-2</v>
      </c>
      <c r="W449">
        <v>1.0000000000000001E+50</v>
      </c>
      <c r="X449">
        <v>1.0000000000000001E+50</v>
      </c>
      <c r="Y449">
        <v>1.0000000000000001E+50</v>
      </c>
      <c r="Z449">
        <v>1.0000000000000001E+50</v>
      </c>
      <c r="AA449">
        <v>1.0000000000000001E+50</v>
      </c>
      <c r="AB449">
        <v>0.72332644762803511</v>
      </c>
      <c r="AC449">
        <v>5.9867120398566587E-4</v>
      </c>
      <c r="AD449">
        <v>1.0564504372028369E-3</v>
      </c>
      <c r="AE449">
        <v>1.655085712806977E-3</v>
      </c>
      <c r="AF449">
        <v>1.4924644644892298E-2</v>
      </c>
      <c r="AG449">
        <v>3.4285714285714287E-2</v>
      </c>
    </row>
    <row r="450" spans="1:33">
      <c r="A450">
        <v>3563452.2008867948</v>
      </c>
      <c r="B450">
        <v>0.22389393499314234</v>
      </c>
      <c r="C450">
        <v>1.0000000000000001E+50</v>
      </c>
      <c r="D450">
        <v>0.40087281070871139</v>
      </c>
      <c r="E450">
        <v>1.0000000000000001E+50</v>
      </c>
      <c r="F450">
        <v>1.0000000000000001E+50</v>
      </c>
      <c r="G450">
        <v>1.0000000000000001E+50</v>
      </c>
      <c r="H450">
        <v>0.46147779711902664</v>
      </c>
      <c r="I450">
        <v>0.41944564237371479</v>
      </c>
      <c r="J450">
        <v>0.17602564136073776</v>
      </c>
      <c r="K450">
        <v>6.8783068544065393E-2</v>
      </c>
      <c r="L450">
        <v>1.0000000000000001E+50</v>
      </c>
      <c r="M450">
        <v>1.5743092092698464E-2</v>
      </c>
      <c r="N450">
        <v>1.0000000000000001E+50</v>
      </c>
      <c r="O450">
        <v>1.0000000000000001E+50</v>
      </c>
      <c r="P450">
        <v>1.0000000000000001E+50</v>
      </c>
      <c r="Q450">
        <v>1.0000000000000001E+50</v>
      </c>
      <c r="R450">
        <v>1.0000000000000001E+50</v>
      </c>
      <c r="S450">
        <v>1.0000000000000001E+50</v>
      </c>
      <c r="T450">
        <v>1.0000000000000001E+50</v>
      </c>
      <c r="U450">
        <v>1.0000000000000001E+50</v>
      </c>
      <c r="V450">
        <v>5.278870937045553E-2</v>
      </c>
      <c r="W450">
        <v>1.0000000000000001E+50</v>
      </c>
      <c r="X450">
        <v>1.0000000000000001E+50</v>
      </c>
      <c r="Y450">
        <v>1.0000000000000001E+50</v>
      </c>
      <c r="Z450">
        <v>1.0000000000000001E+50</v>
      </c>
      <c r="AA450">
        <v>1.0000000000000001E+50</v>
      </c>
      <c r="AB450">
        <v>0.7091436763252299</v>
      </c>
      <c r="AC450">
        <v>6.0231790757465052E-4</v>
      </c>
      <c r="AD450">
        <v>1.0626199947293797E-3</v>
      </c>
      <c r="AE450">
        <v>1.6649011821907084E-3</v>
      </c>
      <c r="AF450">
        <v>1.563077219489948E-2</v>
      </c>
      <c r="AG450">
        <v>3.4285714285714287E-2</v>
      </c>
    </row>
    <row r="451" spans="1:33">
      <c r="A451">
        <v>3634721.2449045307</v>
      </c>
      <c r="B451">
        <v>0.22837172524074137</v>
      </c>
      <c r="C451">
        <v>1.0000000000000001E+50</v>
      </c>
      <c r="D451">
        <v>0.39280792047276181</v>
      </c>
      <c r="E451">
        <v>1.0000000000000001E+50</v>
      </c>
      <c r="F451">
        <v>1.0000000000000001E+50</v>
      </c>
      <c r="G451">
        <v>1.0000000000000001E+50</v>
      </c>
      <c r="H451">
        <v>0.45188802366571418</v>
      </c>
      <c r="I451">
        <v>0.41014647917004848</v>
      </c>
      <c r="J451">
        <v>0.17151236195567565</v>
      </c>
      <c r="K451">
        <v>6.6425977296536307E-2</v>
      </c>
      <c r="L451">
        <v>1.0000000000000001E+50</v>
      </c>
      <c r="M451">
        <v>1.6413510173156627E-2</v>
      </c>
      <c r="N451">
        <v>1.0000000000000001E+50</v>
      </c>
      <c r="O451">
        <v>1.0000000000000001E+50</v>
      </c>
      <c r="P451">
        <v>1.0000000000000001E+50</v>
      </c>
      <c r="Q451">
        <v>1.0000000000000001E+50</v>
      </c>
      <c r="R451">
        <v>1.0000000000000001E+50</v>
      </c>
      <c r="S451">
        <v>1.0000000000000001E+50</v>
      </c>
      <c r="T451">
        <v>1.0000000000000001E+50</v>
      </c>
      <c r="U451">
        <v>1.0000000000000001E+50</v>
      </c>
      <c r="V451">
        <v>5.3513103611433729E-2</v>
      </c>
      <c r="W451">
        <v>1.0000000000000001E+50</v>
      </c>
      <c r="X451">
        <v>1.0000000000000001E+50</v>
      </c>
      <c r="Y451">
        <v>1.0000000000000001E+50</v>
      </c>
      <c r="Z451">
        <v>1.0000000000000001E+50</v>
      </c>
      <c r="AA451">
        <v>1.0000000000000001E+50</v>
      </c>
      <c r="AB451">
        <v>0.69523900058175281</v>
      </c>
      <c r="AC451">
        <v>6.0608864945750596E-4</v>
      </c>
      <c r="AD451">
        <v>1.0690010096811628E-3</v>
      </c>
      <c r="AE451">
        <v>1.6750521485204679E-3</v>
      </c>
      <c r="AF451">
        <v>1.639925142270918E-2</v>
      </c>
      <c r="AG451">
        <v>3.4285714285714287E-2</v>
      </c>
    </row>
    <row r="452" spans="1:33">
      <c r="A452">
        <v>3707415.6698026215</v>
      </c>
      <c r="B452">
        <v>0.2329390730276176</v>
      </c>
      <c r="C452">
        <v>1.0000000000000001E+50</v>
      </c>
      <c r="D452">
        <v>0.38489707588812017</v>
      </c>
      <c r="E452">
        <v>1.0000000000000001E+50</v>
      </c>
      <c r="F452">
        <v>1.0000000000000001E+50</v>
      </c>
      <c r="G452">
        <v>1.0000000000000001E+50</v>
      </c>
      <c r="H452">
        <v>0.44247550168044958</v>
      </c>
      <c r="I452">
        <v>0.40100837830450747</v>
      </c>
      <c r="J452">
        <v>0.16706704061997732</v>
      </c>
      <c r="K452">
        <v>6.4098514918582483E-2</v>
      </c>
      <c r="L452">
        <v>1.0000000000000001E+50</v>
      </c>
      <c r="M452">
        <v>1.7120185428789507E-2</v>
      </c>
      <c r="N452">
        <v>1.0000000000000001E+50</v>
      </c>
      <c r="O452">
        <v>1.0000000000000001E+50</v>
      </c>
      <c r="P452">
        <v>1.0000000000000001E+50</v>
      </c>
      <c r="Q452">
        <v>1.0000000000000001E+50</v>
      </c>
      <c r="R452">
        <v>1.0000000000000001E+50</v>
      </c>
      <c r="S452">
        <v>1.0000000000000001E+50</v>
      </c>
      <c r="T452">
        <v>1.0000000000000001E+50</v>
      </c>
      <c r="U452">
        <v>1.0000000000000001E+50</v>
      </c>
      <c r="V452">
        <v>5.4256500175668194E-2</v>
      </c>
      <c r="W452">
        <v>1.0000000000000001E+50</v>
      </c>
      <c r="X452">
        <v>1.0000000000000001E+50</v>
      </c>
      <c r="Y452">
        <v>1.0000000000000001E+50</v>
      </c>
      <c r="Z452">
        <v>1.0000000000000001E+50</v>
      </c>
      <c r="AA452">
        <v>1.0000000000000001E+50</v>
      </c>
      <c r="AB452">
        <v>0.6816069675835863</v>
      </c>
      <c r="AC452">
        <v>6.0998698873145887E-4</v>
      </c>
      <c r="AD452">
        <v>1.0755996379611941E-3</v>
      </c>
      <c r="AE452">
        <v>1.685548327909851E-3</v>
      </c>
      <c r="AF452">
        <v>1.7230171830118629E-2</v>
      </c>
      <c r="AG452">
        <v>3.4285714285714287E-2</v>
      </c>
    </row>
    <row r="453" spans="1:33">
      <c r="A453">
        <v>3781563.9831986739</v>
      </c>
      <c r="B453">
        <v>0.237597769470552</v>
      </c>
      <c r="C453">
        <v>1.0000000000000001E+50</v>
      </c>
      <c r="D453">
        <v>0.37713717487234283</v>
      </c>
      <c r="E453">
        <v>1.0000000000000001E+50</v>
      </c>
      <c r="F453">
        <v>1.0000000000000001E+50</v>
      </c>
      <c r="G453">
        <v>1.0000000000000001E+50</v>
      </c>
      <c r="H453">
        <v>0.43323654261679251</v>
      </c>
      <c r="I453">
        <v>0.39202777163530006</v>
      </c>
      <c r="J453">
        <v>0.16268799134096565</v>
      </c>
      <c r="K453">
        <v>6.1800173153988794E-2</v>
      </c>
      <c r="L453">
        <v>1.0000000000000001E+50</v>
      </c>
      <c r="M453">
        <v>1.785985507955723E-2</v>
      </c>
      <c r="N453">
        <v>1.0000000000000001E+50</v>
      </c>
      <c r="O453">
        <v>1.0000000000000001E+50</v>
      </c>
      <c r="P453">
        <v>1.0000000000000001E+50</v>
      </c>
      <c r="Q453">
        <v>1.0000000000000001E+50</v>
      </c>
      <c r="R453">
        <v>1.0000000000000001E+50</v>
      </c>
      <c r="S453">
        <v>1.0000000000000001E+50</v>
      </c>
      <c r="T453">
        <v>1.0000000000000001E+50</v>
      </c>
      <c r="U453">
        <v>1.0000000000000001E+50</v>
      </c>
      <c r="V453">
        <v>5.5019270990516116E-2</v>
      </c>
      <c r="W453">
        <v>1.0000000000000001E+50</v>
      </c>
      <c r="X453">
        <v>1.0000000000000001E+50</v>
      </c>
      <c r="Y453">
        <v>1.0000000000000001E+50</v>
      </c>
      <c r="Z453">
        <v>1.0000000000000001E+50</v>
      </c>
      <c r="AA453">
        <v>1.0000000000000001E+50</v>
      </c>
      <c r="AB453">
        <v>0.66824223143543626</v>
      </c>
      <c r="AC453">
        <v>6.1401655118498925E-4</v>
      </c>
      <c r="AD453">
        <v>1.0824221547684003E-3</v>
      </c>
      <c r="AE453">
        <v>1.6963996224889943E-3</v>
      </c>
      <c r="AF453">
        <v>1.812343567323442E-2</v>
      </c>
      <c r="AG453">
        <v>3.4285714285714287E-2</v>
      </c>
    </row>
    <row r="454" spans="1:33">
      <c r="A454">
        <v>3857195.2628626474</v>
      </c>
      <c r="B454">
        <v>0.24234964150932797</v>
      </c>
      <c r="C454">
        <v>1.0000000000000001E+50</v>
      </c>
      <c r="D454">
        <v>0.36952517454998085</v>
      </c>
      <c r="E454">
        <v>1.0000000000000001E+50</v>
      </c>
      <c r="F454">
        <v>1.0000000000000001E+50</v>
      </c>
      <c r="G454">
        <v>1.0000000000000001E+50</v>
      </c>
      <c r="H454">
        <v>0.42416752617135584</v>
      </c>
      <c r="I454">
        <v>0.3832011539511857</v>
      </c>
      <c r="J454">
        <v>0.15837355952745538</v>
      </c>
      <c r="K454">
        <v>5.9530512187870983E-2</v>
      </c>
      <c r="L454">
        <v>1.0000000000000001E+50</v>
      </c>
      <c r="M454">
        <v>1.8629678724528195E-2</v>
      </c>
      <c r="N454">
        <v>1.0000000000000001E+50</v>
      </c>
      <c r="O454">
        <v>1.0000000000000001E+50</v>
      </c>
      <c r="P454">
        <v>1.0000000000000001E+50</v>
      </c>
      <c r="Q454">
        <v>1.0000000000000001E+50</v>
      </c>
      <c r="R454">
        <v>1.0000000000000001E+50</v>
      </c>
      <c r="S454">
        <v>1.0000000000000001E+50</v>
      </c>
      <c r="T454">
        <v>1.0000000000000001E+50</v>
      </c>
      <c r="U454">
        <v>1.0000000000000001E+50</v>
      </c>
      <c r="V454">
        <v>5.5801793222148288E-2</v>
      </c>
      <c r="W454">
        <v>1.0000000000000001E+50</v>
      </c>
      <c r="X454">
        <v>1.0000000000000001E+50</v>
      </c>
      <c r="Y454">
        <v>1.0000000000000001E+50</v>
      </c>
      <c r="Z454">
        <v>1.0000000000000001E+50</v>
      </c>
      <c r="AA454">
        <v>1.0000000000000001E+50</v>
      </c>
      <c r="AB454">
        <v>0.65513955106430188</v>
      </c>
      <c r="AC454">
        <v>6.1818102903949139E-4</v>
      </c>
      <c r="AD454">
        <v>1.0894749542503083E-3</v>
      </c>
      <c r="AE454">
        <v>1.7076161197955881E-3</v>
      </c>
      <c r="AF454">
        <v>1.9078317607902007E-2</v>
      </c>
      <c r="AG454">
        <v>3.4285714285714287E-2</v>
      </c>
    </row>
    <row r="455" spans="1:33">
      <c r="A455">
        <v>3934339.1681199004</v>
      </c>
      <c r="B455">
        <v>0.24719655262317811</v>
      </c>
      <c r="C455">
        <v>1.0000000000000001E+50</v>
      </c>
      <c r="D455">
        <v>0.36205809006018541</v>
      </c>
      <c r="E455">
        <v>1.0000000000000001E+50</v>
      </c>
      <c r="F455">
        <v>1.0000000000000001E+50</v>
      </c>
      <c r="G455">
        <v>1.0000000000000001E+50</v>
      </c>
      <c r="H455">
        <v>0.41526489887702439</v>
      </c>
      <c r="I455">
        <v>0.37452508169553433</v>
      </c>
      <c r="J455">
        <v>0.15412212197194008</v>
      </c>
      <c r="K455">
        <v>5.7289170381533874E-2</v>
      </c>
      <c r="L455">
        <v>1.0000000000000001E+50</v>
      </c>
      <c r="M455">
        <v>1.9427206045230488E-2</v>
      </c>
      <c r="N455">
        <v>1.0000000000000001E+50</v>
      </c>
      <c r="O455">
        <v>1.0000000000000001E+50</v>
      </c>
      <c r="P455">
        <v>1.0000000000000001E+50</v>
      </c>
      <c r="Q455">
        <v>1.0000000000000001E+50</v>
      </c>
      <c r="R455">
        <v>1.0000000000000001E+50</v>
      </c>
      <c r="S455">
        <v>1.0000000000000001E+50</v>
      </c>
      <c r="T455">
        <v>1.0000000000000001E+50</v>
      </c>
      <c r="U455">
        <v>1.0000000000000001E+50</v>
      </c>
      <c r="V455">
        <v>5.6604449430905306E-2</v>
      </c>
      <c r="W455">
        <v>1.0000000000000001E+50</v>
      </c>
      <c r="X455">
        <v>1.0000000000000001E+50</v>
      </c>
      <c r="Y455">
        <v>1.0000000000000001E+50</v>
      </c>
      <c r="Z455">
        <v>1.0000000000000001E+50</v>
      </c>
      <c r="AA455">
        <v>1.0000000000000001E+50</v>
      </c>
      <c r="AB455">
        <v>0.6422937881641545</v>
      </c>
      <c r="AC455">
        <v>6.2248418065422614E-4</v>
      </c>
      <c r="AD455">
        <v>1.0967645490797412E-3</v>
      </c>
      <c r="AE455">
        <v>1.7192080920529185E-3</v>
      </c>
      <c r="AF455">
        <v>2.0092809939494596E-2</v>
      </c>
      <c r="AG455">
        <v>3.4285714285714287E-2</v>
      </c>
    </row>
    <row r="456" spans="1:33">
      <c r="A456">
        <v>4013025.9514822983</v>
      </c>
      <c r="B456">
        <v>0.25214040356156037</v>
      </c>
      <c r="C456">
        <v>1.0000000000000001E+50</v>
      </c>
      <c r="D456">
        <v>0.3547329933871235</v>
      </c>
      <c r="E456">
        <v>1.0000000000000001E+50</v>
      </c>
      <c r="F456">
        <v>1.0000000000000001E+50</v>
      </c>
      <c r="G456">
        <v>1.0000000000000001E+50</v>
      </c>
      <c r="H456">
        <v>0.40652517272340027</v>
      </c>
      <c r="I456">
        <v>0.3659961717240775</v>
      </c>
      <c r="J456">
        <v>0.14993208690682969</v>
      </c>
      <c r="K456">
        <v>5.5075876101803339E-2</v>
      </c>
      <c r="L456">
        <v>1.0000000000000001E+50</v>
      </c>
      <c r="M456">
        <v>2.0250339607328621E-2</v>
      </c>
      <c r="N456">
        <v>1.0000000000000001E+50</v>
      </c>
      <c r="O456">
        <v>1.0000000000000001E+50</v>
      </c>
      <c r="P456">
        <v>1.0000000000000001E+50</v>
      </c>
      <c r="Q456">
        <v>1.0000000000000001E+50</v>
      </c>
      <c r="R456">
        <v>1.0000000000000001E+50</v>
      </c>
      <c r="S456">
        <v>1.0000000000000001E+50</v>
      </c>
      <c r="T456">
        <v>1.0000000000000001E+50</v>
      </c>
      <c r="U456">
        <v>1.0000000000000001E+50</v>
      </c>
      <c r="V456">
        <v>5.7427627733304516E-2</v>
      </c>
      <c r="W456">
        <v>1.0000000000000001E+50</v>
      </c>
      <c r="X456">
        <v>1.0000000000000001E+50</v>
      </c>
      <c r="Y456">
        <v>1.0000000000000001E+50</v>
      </c>
      <c r="Z456">
        <v>1.0000000000000001E+50</v>
      </c>
      <c r="AA456">
        <v>1.0000000000000001E+50</v>
      </c>
      <c r="AB456">
        <v>0.62969990518091445</v>
      </c>
      <c r="AC456">
        <v>6.2692983019905796E-4</v>
      </c>
      <c r="AD456">
        <v>1.1042975699623318E-3</v>
      </c>
      <c r="AE456">
        <v>1.7311859953462513E-3</v>
      </c>
      <c r="AF456">
        <v>2.1162679716529981E-2</v>
      </c>
      <c r="AG456">
        <v>3.4285714285714287E-2</v>
      </c>
    </row>
    <row r="457" spans="1:33">
      <c r="A457">
        <v>4093286.4705119445</v>
      </c>
      <c r="B457">
        <v>0.25718313308955015</v>
      </c>
      <c r="C457">
        <v>1.0000000000000001E+50</v>
      </c>
      <c r="D457">
        <v>0.3475470122127523</v>
      </c>
      <c r="E457">
        <v>1.0000000000000001E+50</v>
      </c>
      <c r="F457">
        <v>1.0000000000000001E+50</v>
      </c>
      <c r="G457">
        <v>1.0000000000000001E+50</v>
      </c>
      <c r="H457">
        <v>0.39794492380403029</v>
      </c>
      <c r="I457">
        <v>0.35761110009692881</v>
      </c>
      <c r="J457">
        <v>0.14580189416762099</v>
      </c>
      <c r="K457">
        <v>5.2890462149871385E-2</v>
      </c>
      <c r="L457">
        <v>1.0000000000000001E+50</v>
      </c>
      <c r="M457">
        <v>2.1097296606744965E-2</v>
      </c>
      <c r="N457">
        <v>1.0000000000000001E+50</v>
      </c>
      <c r="O457">
        <v>1.0000000000000001E+50</v>
      </c>
      <c r="P457">
        <v>1.0000000000000001E+50</v>
      </c>
      <c r="Q457">
        <v>1.0000000000000001E+50</v>
      </c>
      <c r="R457">
        <v>1.0000000000000001E+50</v>
      </c>
      <c r="S457">
        <v>1.0000000000000001E+50</v>
      </c>
      <c r="T457">
        <v>1.0000000000000001E+50</v>
      </c>
      <c r="U457">
        <v>1.0000000000000001E+50</v>
      </c>
      <c r="V457">
        <v>5.827172197052178E-2</v>
      </c>
      <c r="W457">
        <v>1.0000000000000001E+50</v>
      </c>
      <c r="X457">
        <v>1.0000000000000001E+50</v>
      </c>
      <c r="Y457">
        <v>1.0000000000000001E+50</v>
      </c>
      <c r="Z457">
        <v>1.0000000000000001E+50</v>
      </c>
      <c r="AA457">
        <v>1.0000000000000001E+50</v>
      </c>
      <c r="AB457">
        <v>0.6173529633369399</v>
      </c>
      <c r="AC457">
        <v>6.3152186729990107E-4</v>
      </c>
      <c r="AD457">
        <v>1.1120807650824476E-3</v>
      </c>
      <c r="AE457">
        <v>1.7435604687100863E-3</v>
      </c>
      <c r="AF457">
        <v>2.2280154195026471E-2</v>
      </c>
      <c r="AG457">
        <v>3.4285714285714287E-2</v>
      </c>
    </row>
    <row r="458" spans="1:33">
      <c r="A458">
        <v>4175152.1999221835</v>
      </c>
      <c r="B458">
        <v>0.26232671874814023</v>
      </c>
      <c r="C458">
        <v>1.0000000000000001E+50</v>
      </c>
      <c r="D458">
        <v>0.3404973287915079</v>
      </c>
      <c r="E458">
        <v>1.0000000000000001E+50</v>
      </c>
      <c r="F458">
        <v>1.0000000000000001E+50</v>
      </c>
      <c r="G458">
        <v>1.0000000000000001E+50</v>
      </c>
      <c r="H458">
        <v>0.38952079098997877</v>
      </c>
      <c r="I458">
        <v>0.34936660090559157</v>
      </c>
      <c r="J458">
        <v>0.1417300154782582</v>
      </c>
      <c r="K458">
        <v>5.0732883432909583E-2</v>
      </c>
      <c r="L458">
        <v>1.0000000000000001E+50</v>
      </c>
      <c r="M458">
        <v>2.196657193618139E-2</v>
      </c>
      <c r="N458">
        <v>1.0000000000000001E+50</v>
      </c>
      <c r="O458">
        <v>1.0000000000000001E+50</v>
      </c>
      <c r="P458">
        <v>1.0000000000000001E+50</v>
      </c>
      <c r="Q458">
        <v>1.0000000000000001E+50</v>
      </c>
      <c r="R458">
        <v>1.0000000000000001E+50</v>
      </c>
      <c r="S458">
        <v>1.0000000000000001E+50</v>
      </c>
      <c r="T458">
        <v>1.0000000000000001E+50</v>
      </c>
      <c r="U458">
        <v>1.0000000000000001E+50</v>
      </c>
      <c r="V458">
        <v>5.9137131883165127E-2</v>
      </c>
      <c r="W458">
        <v>1.0000000000000001E+50</v>
      </c>
      <c r="X458">
        <v>1.0000000000000001E+50</v>
      </c>
      <c r="Y458">
        <v>1.0000000000000001E+50</v>
      </c>
      <c r="Z458">
        <v>1.0000000000000001E+50</v>
      </c>
      <c r="AA458">
        <v>1.0000000000000001E+50</v>
      </c>
      <c r="AB458">
        <v>0.60524812069425171</v>
      </c>
      <c r="AC458">
        <v>6.3626424666220498E-4</v>
      </c>
      <c r="AD458">
        <v>1.1201209994959006E-3</v>
      </c>
      <c r="AE458">
        <v>1.7563423331400203E-3</v>
      </c>
      <c r="AF458">
        <v>2.3432164243913409E-2</v>
      </c>
      <c r="AG458">
        <v>3.4285714285714287E-2</v>
      </c>
    </row>
    <row r="459" spans="1:33">
      <c r="A459">
        <v>4258655.2439206271</v>
      </c>
      <c r="B459">
        <v>0.26757317762974708</v>
      </c>
      <c r="C459">
        <v>1.0000000000000001E+50</v>
      </c>
      <c r="D459">
        <v>0.33358117884647054</v>
      </c>
      <c r="E459">
        <v>1.0000000000000001E+50</v>
      </c>
      <c r="F459">
        <v>1.0000000000000001E+50</v>
      </c>
      <c r="G459">
        <v>1.0000000000000001E+50</v>
      </c>
      <c r="H459">
        <v>0.38124947462933662</v>
      </c>
      <c r="I459">
        <v>0.34125946513584393</v>
      </c>
      <c r="J459">
        <v>0.13771495487681859</v>
      </c>
      <c r="K459">
        <v>4.8603238701375943E-2</v>
      </c>
      <c r="L459">
        <v>1.0000000000000001E+50</v>
      </c>
      <c r="M459">
        <v>2.2856903903958937E-2</v>
      </c>
      <c r="N459">
        <v>1.0000000000000001E+50</v>
      </c>
      <c r="O459">
        <v>1.0000000000000001E+50</v>
      </c>
      <c r="P459">
        <v>1.0000000000000001E+50</v>
      </c>
      <c r="Q459">
        <v>1.0000000000000001E+50</v>
      </c>
      <c r="R459">
        <v>1.0000000000000001E+50</v>
      </c>
      <c r="S459">
        <v>1.0000000000000001E+50</v>
      </c>
      <c r="T459">
        <v>1.0000000000000001E+50</v>
      </c>
      <c r="U459">
        <v>1.0000000000000001E+50</v>
      </c>
      <c r="V459">
        <v>6.0024263292152935E-2</v>
      </c>
      <c r="W459">
        <v>1.0000000000000001E+50</v>
      </c>
      <c r="X459">
        <v>1.0000000000000001E+50</v>
      </c>
      <c r="Y459">
        <v>1.0000000000000001E+50</v>
      </c>
      <c r="Z459">
        <v>1.0000000000000001E+50</v>
      </c>
      <c r="AA459">
        <v>1.0000000000000001E+50</v>
      </c>
      <c r="AB459">
        <v>0.5933806302557334</v>
      </c>
      <c r="AC459">
        <v>6.4116098767819649E-4</v>
      </c>
      <c r="AD459">
        <v>1.1284252544785677E-3</v>
      </c>
      <c r="AE459">
        <v>1.7695425905440714E-3</v>
      </c>
      <c r="AF459">
        <v>2.4598140912658627E-2</v>
      </c>
      <c r="AG459">
        <v>3.4285714285714287E-2</v>
      </c>
    </row>
    <row r="460" spans="1:33">
      <c r="A460">
        <v>4343828.3487990396</v>
      </c>
      <c r="B460">
        <v>0.27292456716922742</v>
      </c>
      <c r="C460">
        <v>1.0000000000000001E+50</v>
      </c>
      <c r="D460">
        <v>0.32679585048657983</v>
      </c>
      <c r="E460">
        <v>1.0000000000000001E+50</v>
      </c>
      <c r="F460">
        <v>1.0000000000000001E+50</v>
      </c>
      <c r="G460">
        <v>1.0000000000000001E+50</v>
      </c>
      <c r="H460">
        <v>0.373127735272276</v>
      </c>
      <c r="I460">
        <v>0.33328653956758336</v>
      </c>
      <c r="J460">
        <v>0.13375524930313296</v>
      </c>
      <c r="K460">
        <v>4.6501797409077748E-2</v>
      </c>
      <c r="L460">
        <v>1.0000000000000001E+50</v>
      </c>
      <c r="M460">
        <v>2.3767243235624774E-2</v>
      </c>
      <c r="N460">
        <v>1.0000000000000001E+50</v>
      </c>
      <c r="O460">
        <v>1.0000000000000001E+50</v>
      </c>
      <c r="P460">
        <v>1.0000000000000001E+50</v>
      </c>
      <c r="Q460">
        <v>1.0000000000000001E+50</v>
      </c>
      <c r="R460">
        <v>1.0000000000000001E+50</v>
      </c>
      <c r="S460">
        <v>1.0000000000000001E+50</v>
      </c>
      <c r="T460">
        <v>1.0000000000000001E+50</v>
      </c>
      <c r="U460">
        <v>1.0000000000000001E+50</v>
      </c>
      <c r="V460">
        <v>6.093352828550537E-2</v>
      </c>
      <c r="W460">
        <v>1.0000000000000001E+50</v>
      </c>
      <c r="X460">
        <v>1.0000000000000001E+50</v>
      </c>
      <c r="Y460">
        <v>1.0000000000000001E+50</v>
      </c>
      <c r="Z460">
        <v>1.0000000000000001E+50</v>
      </c>
      <c r="AA460">
        <v>1.0000000000000001E+50</v>
      </c>
      <c r="AB460">
        <v>0.58174583810356484</v>
      </c>
      <c r="AC460">
        <v>6.4621617402394664E-4</v>
      </c>
      <c r="AD460">
        <v>1.1370006268407471E-3</v>
      </c>
      <c r="AE460">
        <v>1.7831724226494007E-3</v>
      </c>
      <c r="AF460">
        <v>2.5747526119809849E-2</v>
      </c>
      <c r="AG460">
        <v>3.4285714285714287E-2</v>
      </c>
    </row>
    <row r="461" spans="1:33">
      <c r="A461">
        <v>4430704.9157750206</v>
      </c>
      <c r="B461">
        <v>0.27838298595071564</v>
      </c>
      <c r="C461">
        <v>1.0000000000000001E+50</v>
      </c>
      <c r="D461">
        <v>0.32013868314448324</v>
      </c>
      <c r="E461">
        <v>1.0000000000000001E+50</v>
      </c>
      <c r="F461">
        <v>1.0000000000000001E+50</v>
      </c>
      <c r="G461">
        <v>1.0000000000000001E+50</v>
      </c>
      <c r="H461">
        <v>0.36515239242128178</v>
      </c>
      <c r="I461">
        <v>0.32544472571293137</v>
      </c>
      <c r="J461">
        <v>0.12984946937418182</v>
      </c>
      <c r="K461">
        <v>4.442903305859322E-2</v>
      </c>
      <c r="L461">
        <v>1.0000000000000001E+50</v>
      </c>
      <c r="M461">
        <v>2.4696725541986882E-2</v>
      </c>
      <c r="N461">
        <v>1.0000000000000001E+50</v>
      </c>
      <c r="O461">
        <v>1.0000000000000001E+50</v>
      </c>
      <c r="P461">
        <v>1.0000000000000001E+50</v>
      </c>
      <c r="Q461">
        <v>1.0000000000000001E+50</v>
      </c>
      <c r="R461">
        <v>1.0000000000000001E+50</v>
      </c>
      <c r="S461">
        <v>1.0000000000000001E+50</v>
      </c>
      <c r="T461">
        <v>1.0000000000000001E+50</v>
      </c>
      <c r="U461">
        <v>1.0000000000000001E+50</v>
      </c>
      <c r="V461">
        <v>6.1865345410858454E-2</v>
      </c>
      <c r="W461">
        <v>1.0000000000000001E+50</v>
      </c>
      <c r="X461">
        <v>1.0000000000000001E+50</v>
      </c>
      <c r="Y461">
        <v>1.0000000000000001E+50</v>
      </c>
      <c r="Z461">
        <v>1.0000000000000001E+50</v>
      </c>
      <c r="AA461">
        <v>1.0000000000000001E+50</v>
      </c>
      <c r="AB461">
        <v>0.57033918157415542</v>
      </c>
      <c r="AC461">
        <v>6.5143395325265453E-4</v>
      </c>
      <c r="AD461">
        <v>1.1458543282177403E-3</v>
      </c>
      <c r="AE461">
        <v>1.7972431898813296E-3</v>
      </c>
      <c r="AF461">
        <v>2.6837479793231572E-2</v>
      </c>
      <c r="AG461">
        <v>3.4285714285714287E-2</v>
      </c>
    </row>
    <row r="462" spans="1:33">
      <c r="A462">
        <v>4519319.0140905213</v>
      </c>
      <c r="B462">
        <v>0.28395057453059774</v>
      </c>
      <c r="C462">
        <v>1.0000000000000001E+50</v>
      </c>
      <c r="D462">
        <v>0.31360706653460485</v>
      </c>
      <c r="E462">
        <v>1.0000000000000001E+50</v>
      </c>
      <c r="F462">
        <v>1.0000000000000001E+50</v>
      </c>
      <c r="G462">
        <v>1.0000000000000001E+50</v>
      </c>
      <c r="H462">
        <v>0.35732032330621455</v>
      </c>
      <c r="I462">
        <v>0.31773097879415074</v>
      </c>
      <c r="J462">
        <v>0.12599622037826844</v>
      </c>
      <c r="K462">
        <v>4.2385664793234759E-2</v>
      </c>
      <c r="L462">
        <v>1.0000000000000001E+50</v>
      </c>
      <c r="M462">
        <v>2.5644647169514985E-2</v>
      </c>
      <c r="N462">
        <v>1.0000000000000001E+50</v>
      </c>
      <c r="O462">
        <v>1.0000000000000001E+50</v>
      </c>
      <c r="P462">
        <v>1.0000000000000001E+50</v>
      </c>
      <c r="Q462">
        <v>1.0000000000000001E+50</v>
      </c>
      <c r="R462">
        <v>1.0000000000000001E+50</v>
      </c>
      <c r="S462">
        <v>1.0000000000000001E+50</v>
      </c>
      <c r="T462">
        <v>1.0000000000000001E+50</v>
      </c>
      <c r="U462">
        <v>1.0000000000000001E+50</v>
      </c>
      <c r="V462">
        <v>6.2820139873509664E-2</v>
      </c>
      <c r="W462">
        <v>1.0000000000000001E+50</v>
      </c>
      <c r="X462">
        <v>1.0000000000000001E+50</v>
      </c>
      <c r="Y462">
        <v>1.0000000000000001E+50</v>
      </c>
      <c r="Z462">
        <v>1.0000000000000001E+50</v>
      </c>
      <c r="AA462">
        <v>1.0000000000000001E+50</v>
      </c>
      <c r="AB462">
        <v>0.55915618746886431</v>
      </c>
      <c r="AC462">
        <v>6.5681853639081868E-4</v>
      </c>
      <c r="AD462">
        <v>1.154993684347751E-3</v>
      </c>
      <c r="AE462">
        <v>1.8117664302324604E-3</v>
      </c>
      <c r="AF462">
        <v>2.7811760818152526E-2</v>
      </c>
      <c r="AG462">
        <v>3.4285714285714287E-2</v>
      </c>
    </row>
    <row r="463" spans="1:33">
      <c r="A463">
        <v>4609705.3943723319</v>
      </c>
      <c r="B463">
        <v>0.28962951627694522</v>
      </c>
      <c r="C463">
        <v>1.0000000000000001E+50</v>
      </c>
      <c r="D463">
        <v>0.30719843963103749</v>
      </c>
      <c r="E463">
        <v>1.0000000000000001E+50</v>
      </c>
      <c r="F463">
        <v>1.0000000000000001E+50</v>
      </c>
      <c r="G463">
        <v>1.0000000000000001E+50</v>
      </c>
      <c r="H463">
        <v>0.34962846168389011</v>
      </c>
      <c r="I463">
        <v>0.31014230676321414</v>
      </c>
      <c r="J463">
        <v>0.1221941435252972</v>
      </c>
      <c r="K463">
        <v>4.0372709515208507E-2</v>
      </c>
      <c r="L463">
        <v>1.0000000000000001E+50</v>
      </c>
      <c r="M463">
        <v>2.6610444201698807E-2</v>
      </c>
      <c r="N463">
        <v>1.0000000000000001E+50</v>
      </c>
      <c r="O463">
        <v>1.0000000000000001E+50</v>
      </c>
      <c r="P463">
        <v>1.0000000000000001E+50</v>
      </c>
      <c r="Q463">
        <v>1.0000000000000001E+50</v>
      </c>
      <c r="R463">
        <v>1.0000000000000001E+50</v>
      </c>
      <c r="S463">
        <v>1.0000000000000001E+50</v>
      </c>
      <c r="T463">
        <v>1.0000000000000001E+50</v>
      </c>
      <c r="U463">
        <v>1.0000000000000001E+50</v>
      </c>
      <c r="V463">
        <v>6.3798343739807986E-2</v>
      </c>
      <c r="W463">
        <v>1.0000000000000001E+50</v>
      </c>
      <c r="X463">
        <v>1.0000000000000001E+50</v>
      </c>
      <c r="Y463">
        <v>1.0000000000000001E+50</v>
      </c>
      <c r="Z463">
        <v>1.0000000000000001E+50</v>
      </c>
      <c r="AA463">
        <v>1.0000000000000001E+50</v>
      </c>
      <c r="AB463">
        <v>0.54819247029980545</v>
      </c>
      <c r="AC463">
        <v>6.6237419754421208E-4</v>
      </c>
      <c r="AD463">
        <v>1.1644261343487297E-3</v>
      </c>
      <c r="AE463">
        <v>1.8267538581404675E-3</v>
      </c>
      <c r="AF463">
        <v>2.860230144819249E-2</v>
      </c>
      <c r="AG463">
        <v>3.4285714285714287E-2</v>
      </c>
    </row>
    <row r="464" spans="1:33">
      <c r="A464">
        <v>4701899.5022597788</v>
      </c>
      <c r="B464">
        <v>0.29542203822573815</v>
      </c>
      <c r="C464">
        <v>1.0000000000000001E+50</v>
      </c>
      <c r="D464">
        <v>0.30091028966486016</v>
      </c>
      <c r="E464">
        <v>1.0000000000000001E+50</v>
      </c>
      <c r="F464">
        <v>1.0000000000000001E+50</v>
      </c>
      <c r="G464">
        <v>1.0000000000000001E+50</v>
      </c>
      <c r="H464">
        <v>0.3420737966618756</v>
      </c>
      <c r="I464">
        <v>0.30267576936519613</v>
      </c>
      <c r="J464">
        <v>0.11844191749827311</v>
      </c>
      <c r="K464">
        <v>3.8391547479564393E-2</v>
      </c>
      <c r="L464">
        <v>1.0000000000000001E+50</v>
      </c>
      <c r="M464">
        <v>2.7593674310274614E-2</v>
      </c>
      <c r="N464">
        <v>1.0000000000000001E+50</v>
      </c>
      <c r="O464">
        <v>1.0000000000000001E+50</v>
      </c>
      <c r="P464">
        <v>1.0000000000000001E+50</v>
      </c>
      <c r="Q464">
        <v>1.0000000000000001E+50</v>
      </c>
      <c r="R464">
        <v>1.0000000000000001E+50</v>
      </c>
      <c r="S464">
        <v>1.0000000000000001E+50</v>
      </c>
      <c r="T464">
        <v>1.0000000000000001E+50</v>
      </c>
      <c r="U464">
        <v>1.0000000000000001E+50</v>
      </c>
      <c r="V464">
        <v>6.480039614570525E-2</v>
      </c>
      <c r="W464">
        <v>1.0000000000000001E+50</v>
      </c>
      <c r="X464">
        <v>1.0000000000000001E+50</v>
      </c>
      <c r="Y464">
        <v>1.0000000000000001E+50</v>
      </c>
      <c r="Z464">
        <v>1.0000000000000001E+50</v>
      </c>
      <c r="AA464">
        <v>1.0000000000000001E+50</v>
      </c>
      <c r="AB464">
        <v>0.53744373057004802</v>
      </c>
      <c r="AC464">
        <v>6.6810527352076886E-4</v>
      </c>
      <c r="AD464">
        <v>1.1741592300062601E-3</v>
      </c>
      <c r="AE464">
        <v>1.842217363393813E-3</v>
      </c>
      <c r="AF464">
        <v>2.913517269498497E-2</v>
      </c>
      <c r="AG464">
        <v>3.4285714285714287E-2</v>
      </c>
    </row>
    <row r="465" spans="1:33">
      <c r="A465">
        <v>4795937.4923049742</v>
      </c>
      <c r="B465">
        <v>0.30133041195421223</v>
      </c>
      <c r="C465">
        <v>1.0000000000000001E+50</v>
      </c>
      <c r="D465">
        <v>0.29474015114050173</v>
      </c>
      <c r="E465">
        <v>1.0000000000000001E+50</v>
      </c>
      <c r="F465">
        <v>1.0000000000000001E+50</v>
      </c>
      <c r="G465">
        <v>1.0000000000000001E+50</v>
      </c>
      <c r="H465">
        <v>0.33465337154624636</v>
      </c>
      <c r="I465">
        <v>0.29532847724804345</v>
      </c>
      <c r="J465">
        <v>0.11473826036077106</v>
      </c>
      <c r="K465">
        <v>3.6444005168314211E-2</v>
      </c>
      <c r="L465">
        <v>1.0000000000000001E+50</v>
      </c>
      <c r="M465">
        <v>2.8594001133536408E-2</v>
      </c>
      <c r="N465">
        <v>1.0000000000000001E+50</v>
      </c>
      <c r="O465">
        <v>1.0000000000000001E+50</v>
      </c>
      <c r="P465">
        <v>1.0000000000000001E+50</v>
      </c>
      <c r="Q465">
        <v>1.0000000000000001E+50</v>
      </c>
      <c r="R465">
        <v>1.0000000000000001E+50</v>
      </c>
      <c r="S465">
        <v>1.0000000000000001E+50</v>
      </c>
      <c r="T465">
        <v>1.0000000000000001E+50</v>
      </c>
      <c r="U465">
        <v>1.0000000000000001E+50</v>
      </c>
      <c r="V465">
        <v>6.582674351029151E-2</v>
      </c>
      <c r="W465">
        <v>1.0000000000000001E+50</v>
      </c>
      <c r="X465">
        <v>1.0000000000000001E+50</v>
      </c>
      <c r="Y465">
        <v>1.0000000000000001E+50</v>
      </c>
      <c r="Z465">
        <v>1.0000000000000001E+50</v>
      </c>
      <c r="AA465">
        <v>1.0000000000000001E+50</v>
      </c>
      <c r="AB465">
        <v>0.52690575308753895</v>
      </c>
      <c r="AC465">
        <v>6.7401616347763827E-4</v>
      </c>
      <c r="AD465">
        <v>1.1842006350849779E-3</v>
      </c>
      <c r="AE465">
        <v>1.8581690100851606E-3</v>
      </c>
      <c r="AF465">
        <v>2.9341765961055918E-2</v>
      </c>
      <c r="AG465">
        <v>3.4285714285714287E-2</v>
      </c>
    </row>
    <row r="466" spans="1:33">
      <c r="A466">
        <v>4891856.2421510741</v>
      </c>
      <c r="B466">
        <v>0.30735695447167372</v>
      </c>
      <c r="C466">
        <v>1.0000000000000001E+50</v>
      </c>
      <c r="D466">
        <v>0.28868560487076983</v>
      </c>
      <c r="E466">
        <v>1.0000000000000001E+50</v>
      </c>
      <c r="F466">
        <v>1.0000000000000001E+50</v>
      </c>
      <c r="G466">
        <v>1.0000000000000001E+50</v>
      </c>
      <c r="H466">
        <v>0.32736428271306545</v>
      </c>
      <c r="I466">
        <v>0.28809759112172056</v>
      </c>
      <c r="J466">
        <v>0.11108193188708664</v>
      </c>
      <c r="K466">
        <v>3.4532460315472101E-2</v>
      </c>
      <c r="L466">
        <v>1.0000000000000001E+50</v>
      </c>
      <c r="M466">
        <v>2.9611180865350573E-2</v>
      </c>
      <c r="N466">
        <v>1.0000000000000001E+50</v>
      </c>
      <c r="O466">
        <v>1.0000000000000001E+50</v>
      </c>
      <c r="P466">
        <v>1.0000000000000001E+50</v>
      </c>
      <c r="Q466">
        <v>1.0000000000000001E+50</v>
      </c>
      <c r="R466">
        <v>1.0000000000000001E+50</v>
      </c>
      <c r="S466">
        <v>1.0000000000000001E+50</v>
      </c>
      <c r="T466">
        <v>1.0000000000000001E+50</v>
      </c>
      <c r="U466">
        <v>1.0000000000000001E+50</v>
      </c>
      <c r="V466">
        <v>6.6877839754144741E-2</v>
      </c>
      <c r="W466">
        <v>1.0000000000000001E+50</v>
      </c>
      <c r="X466">
        <v>1.0000000000000001E+50</v>
      </c>
      <c r="Y466">
        <v>1.0000000000000001E+50</v>
      </c>
      <c r="Z466">
        <v>1.0000000000000001E+50</v>
      </c>
      <c r="AA466">
        <v>1.0000000000000001E+50</v>
      </c>
      <c r="AB466">
        <v>0.5165744053120872</v>
      </c>
      <c r="AC466">
        <v>6.8011132859975999E-4</v>
      </c>
      <c r="AD466">
        <v>1.1945581246763167E-3</v>
      </c>
      <c r="AE466">
        <v>1.8746210356326821E-3</v>
      </c>
      <c r="AF466">
        <v>2.917363915058194E-2</v>
      </c>
      <c r="AG466">
        <v>3.4285714285714287E-2</v>
      </c>
    </row>
    <row r="467" spans="1:33">
      <c r="A467">
        <v>4989693.366994096</v>
      </c>
      <c r="B467">
        <v>0.31350402912813014</v>
      </c>
      <c r="C467">
        <v>1.0000000000000001E+50</v>
      </c>
      <c r="D467">
        <v>0.28274427703018018</v>
      </c>
      <c r="E467">
        <v>1.0000000000000001E+50</v>
      </c>
      <c r="F467">
        <v>1.0000000000000001E+50</v>
      </c>
      <c r="G467">
        <v>1.0000000000000001E+50</v>
      </c>
      <c r="H467">
        <v>0.32020367850338866</v>
      </c>
      <c r="I467">
        <v>0.28098032097024445</v>
      </c>
      <c r="J467">
        <v>0.10747173639671967</v>
      </c>
      <c r="K467">
        <v>3.2659975231936908E-2</v>
      </c>
      <c r="L467">
        <v>1.0000000000000001E+50</v>
      </c>
      <c r="M467">
        <v>3.0645050760087424E-2</v>
      </c>
      <c r="N467">
        <v>1.0000000000000001E+50</v>
      </c>
      <c r="O467">
        <v>1.0000000000000001E+50</v>
      </c>
      <c r="P467">
        <v>1.0000000000000001E+50</v>
      </c>
      <c r="Q467">
        <v>1.0000000000000001E+50</v>
      </c>
      <c r="R467">
        <v>1.0000000000000001E+50</v>
      </c>
      <c r="S467">
        <v>1.0000000000000001E+50</v>
      </c>
      <c r="T467">
        <v>1.0000000000000001E+50</v>
      </c>
      <c r="U467">
        <v>1.0000000000000001E+50</v>
      </c>
      <c r="V467">
        <v>6.7954146522333544E-2</v>
      </c>
      <c r="W467">
        <v>1.0000000000000001E+50</v>
      </c>
      <c r="X467">
        <v>1.0000000000000001E+50</v>
      </c>
      <c r="Y467">
        <v>1.0000000000000001E+50</v>
      </c>
      <c r="Z467">
        <v>1.0000000000000001E+50</v>
      </c>
      <c r="AA467">
        <v>1.0000000000000001E+50</v>
      </c>
      <c r="AB467">
        <v>0.50644563573475876</v>
      </c>
      <c r="AC467">
        <v>6.8639529181735773E-4</v>
      </c>
      <c r="AD467">
        <v>1.2052395845955903E-3</v>
      </c>
      <c r="AE467">
        <v>1.8915858498897002E-3</v>
      </c>
      <c r="AF467">
        <v>2.8616373562722973E-2</v>
      </c>
      <c r="AG467">
        <v>3.4285714285714287E-2</v>
      </c>
    </row>
    <row r="468" spans="1:33">
      <c r="A468">
        <v>5089487.234333978</v>
      </c>
      <c r="B468">
        <v>0.31977404654109465</v>
      </c>
      <c r="C468">
        <v>1.0000000000000001E+50</v>
      </c>
      <c r="D468">
        <v>0.27691383822622456</v>
      </c>
      <c r="E468">
        <v>1.0000000000000001E+50</v>
      </c>
      <c r="F468">
        <v>1.0000000000000001E+50</v>
      </c>
      <c r="G468">
        <v>1.0000000000000001E+50</v>
      </c>
      <c r="H468">
        <v>0.31316875814163347</v>
      </c>
      <c r="I468">
        <v>0.27397392532072207</v>
      </c>
      <c r="J468">
        <v>0.1039065261935804</v>
      </c>
      <c r="K468">
        <v>3.0830465999622126E-2</v>
      </c>
      <c r="L468">
        <v>1.0000000000000001E+50</v>
      </c>
      <c r="M468">
        <v>3.1695519287367267E-2</v>
      </c>
      <c r="N468">
        <v>1.0000000000000001E+50</v>
      </c>
      <c r="O468">
        <v>1.0000000000000001E+50</v>
      </c>
      <c r="P468">
        <v>1.0000000000000001E+50</v>
      </c>
      <c r="Q468">
        <v>1.0000000000000001E+50</v>
      </c>
      <c r="R468">
        <v>1.0000000000000001E+50</v>
      </c>
      <c r="S468">
        <v>1.0000000000000001E+50</v>
      </c>
      <c r="T468">
        <v>1.0000000000000001E+50</v>
      </c>
      <c r="U468">
        <v>1.0000000000000001E+50</v>
      </c>
      <c r="V468">
        <v>6.9056133411921156E-2</v>
      </c>
      <c r="W468">
        <v>1.0000000000000001E+50</v>
      </c>
      <c r="X468">
        <v>1.0000000000000001E+50</v>
      </c>
      <c r="Y468">
        <v>1.0000000000000001E+50</v>
      </c>
      <c r="Z468">
        <v>1.0000000000000001E+50</v>
      </c>
      <c r="AA468">
        <v>1.0000000000000001E+50</v>
      </c>
      <c r="AB468">
        <v>0.49651547228905074</v>
      </c>
      <c r="AC468">
        <v>6.9287263756974047E-4</v>
      </c>
      <c r="AD468">
        <v>1.2162530108415601E-3</v>
      </c>
      <c r="AE468">
        <v>1.9090760343632442E-3</v>
      </c>
      <c r="AF468">
        <v>2.7696348564689506E-2</v>
      </c>
      <c r="AG468">
        <v>3.4285714285714287E-2</v>
      </c>
    </row>
    <row r="469" spans="1:33">
      <c r="A469">
        <v>5191276.9790206579</v>
      </c>
      <c r="B469">
        <v>0.32616946554092607</v>
      </c>
      <c r="C469">
        <v>1.0000000000000001E+50</v>
      </c>
      <c r="D469">
        <v>0.27119200258822518</v>
      </c>
      <c r="E469">
        <v>1.0000000000000001E+50</v>
      </c>
      <c r="F469">
        <v>1.0000000000000001E+50</v>
      </c>
      <c r="G469">
        <v>1.0000000000000001E+50</v>
      </c>
      <c r="H469">
        <v>0.30625677067718821</v>
      </c>
      <c r="I469">
        <v>0.26707571057420459</v>
      </c>
      <c r="J469">
        <v>0.10038520573394398</v>
      </c>
      <c r="K469">
        <v>2.9048916440187384E-2</v>
      </c>
      <c r="L469">
        <v>1.0000000000000001E+50</v>
      </c>
      <c r="M469">
        <v>3.2762557701390874E-2</v>
      </c>
      <c r="N469">
        <v>1.0000000000000001E+50</v>
      </c>
      <c r="O469">
        <v>1.0000000000000001E+50</v>
      </c>
      <c r="P469">
        <v>1.0000000000000001E+50</v>
      </c>
      <c r="Q469">
        <v>1.0000000000000001E+50</v>
      </c>
      <c r="R469">
        <v>1.0000000000000001E+50</v>
      </c>
      <c r="S469">
        <v>1.0000000000000001E+50</v>
      </c>
      <c r="T469">
        <v>1.0000000000000001E+50</v>
      </c>
      <c r="U469">
        <v>1.0000000000000001E+50</v>
      </c>
      <c r="V469">
        <v>7.018427820382922E-2</v>
      </c>
      <c r="W469">
        <v>1.0000000000000001E+50</v>
      </c>
      <c r="X469">
        <v>1.0000000000000001E+50</v>
      </c>
      <c r="Y469">
        <v>1.0000000000000001E+50</v>
      </c>
      <c r="Z469">
        <v>1.0000000000000001E+50</v>
      </c>
      <c r="AA469">
        <v>1.0000000000000001E+50</v>
      </c>
      <c r="AB469">
        <v>0.48678002079321692</v>
      </c>
      <c r="AC469">
        <v>6.9954801162273351E-4</v>
      </c>
      <c r="AD469">
        <v>1.2276065091316563E-3</v>
      </c>
      <c r="AE469">
        <v>1.9271043415620543E-3</v>
      </c>
      <c r="AF469">
        <v>2.6476746283030147E-2</v>
      </c>
      <c r="AG469">
        <v>3.4285714285714287E-2</v>
      </c>
    </row>
    <row r="470" spans="1:33">
      <c r="A470">
        <v>5295102.5186010711</v>
      </c>
      <c r="B470">
        <v>0.33269279413507585</v>
      </c>
      <c r="C470">
        <v>1.0000000000000001E+50</v>
      </c>
      <c r="D470">
        <v>0.26557652687343342</v>
      </c>
      <c r="E470">
        <v>1.0000000000000001E+50</v>
      </c>
      <c r="F470">
        <v>1.0000000000000001E+50</v>
      </c>
      <c r="G470">
        <v>1.0000000000000001E+50</v>
      </c>
      <c r="H470">
        <v>0.29946501394918412</v>
      </c>
      <c r="I470">
        <v>0.26028303040399692</v>
      </c>
      <c r="J470">
        <v>9.6906736677143154E-2</v>
      </c>
      <c r="K470">
        <v>2.7321646461260458E-2</v>
      </c>
      <c r="L470">
        <v>1.0000000000000001E+50</v>
      </c>
      <c r="M470">
        <v>3.3846192819866026E-2</v>
      </c>
      <c r="N470">
        <v>1.0000000000000001E+50</v>
      </c>
      <c r="O470">
        <v>1.0000000000000001E+50</v>
      </c>
      <c r="P470">
        <v>1.0000000000000001E+50</v>
      </c>
      <c r="Q470">
        <v>1.0000000000000001E+50</v>
      </c>
      <c r="R470">
        <v>1.0000000000000001E+50</v>
      </c>
      <c r="S470">
        <v>1.0000000000000001E+50</v>
      </c>
      <c r="T470">
        <v>1.0000000000000001E+50</v>
      </c>
      <c r="U470">
        <v>1.0000000000000001E+50</v>
      </c>
      <c r="V470">
        <v>7.1339067098931369E-2</v>
      </c>
      <c r="W470">
        <v>1.0000000000000001E+50</v>
      </c>
      <c r="X470">
        <v>1.0000000000000001E+50</v>
      </c>
      <c r="Y470">
        <v>1.0000000000000001E+50</v>
      </c>
      <c r="Z470">
        <v>1.0000000000000001E+50</v>
      </c>
      <c r="AA470">
        <v>1.0000000000000001E+50</v>
      </c>
      <c r="AB470">
        <v>0.47723546342313888</v>
      </c>
      <c r="AC470">
        <v>7.0642612094695288E-4</v>
      </c>
      <c r="AD470">
        <v>1.2393082945259689E-3</v>
      </c>
      <c r="AE470">
        <v>1.9456836944943931E-3</v>
      </c>
      <c r="AF470">
        <v>2.5044414140216176E-2</v>
      </c>
      <c r="AG470">
        <v>3.4285714285714287E-2</v>
      </c>
    </row>
    <row r="471" spans="1:33">
      <c r="A471">
        <v>5401004.5689730924</v>
      </c>
      <c r="B471">
        <v>0.33934659049162097</v>
      </c>
      <c r="C471">
        <v>1.0000000000000001E+50</v>
      </c>
      <c r="D471">
        <v>0.26006520959003421</v>
      </c>
      <c r="E471">
        <v>1.0000000000000001E+50</v>
      </c>
      <c r="F471">
        <v>1.0000000000000001E+50</v>
      </c>
      <c r="G471">
        <v>1.0000000000000001E+50</v>
      </c>
      <c r="H471">
        <v>0.29279083357440061</v>
      </c>
      <c r="I471">
        <v>0.25359328522802316</v>
      </c>
      <c r="J471">
        <v>9.3470144011192483E-2</v>
      </c>
      <c r="K471">
        <v>2.5656643252040329E-2</v>
      </c>
      <c r="L471">
        <v>1.0000000000000001E+50</v>
      </c>
      <c r="M471">
        <v>3.4946500835655543E-2</v>
      </c>
      <c r="N471">
        <v>1.0000000000000001E+50</v>
      </c>
      <c r="O471">
        <v>1.0000000000000001E+50</v>
      </c>
      <c r="P471">
        <v>1.0000000000000001E+50</v>
      </c>
      <c r="Q471">
        <v>1.0000000000000001E+50</v>
      </c>
      <c r="R471">
        <v>1.0000000000000001E+50</v>
      </c>
      <c r="S471">
        <v>1.0000000000000001E+50</v>
      </c>
      <c r="T471">
        <v>1.0000000000000001E+50</v>
      </c>
      <c r="U471">
        <v>1.0000000000000001E+50</v>
      </c>
      <c r="V471">
        <v>7.2520994958258478E-2</v>
      </c>
      <c r="W471">
        <v>1.0000000000000001E+50</v>
      </c>
      <c r="X471">
        <v>1.0000000000000001E+50</v>
      </c>
      <c r="Y471">
        <v>1.0000000000000001E+50</v>
      </c>
      <c r="Z471">
        <v>1.0000000000000001E+50</v>
      </c>
      <c r="AA471">
        <v>1.0000000000000001E+50</v>
      </c>
      <c r="AB471">
        <v>0.46787805721513936</v>
      </c>
      <c r="AC471">
        <v>7.1351173366395858E-4</v>
      </c>
      <c r="AD471">
        <v>1.2513666911529589E-3</v>
      </c>
      <c r="AE471">
        <v>1.9648271863356957E-3</v>
      </c>
      <c r="AF471">
        <v>2.349347525307658E-2</v>
      </c>
      <c r="AG471">
        <v>3.4285714285714287E-2</v>
      </c>
    </row>
    <row r="472" spans="1:33">
      <c r="A472">
        <v>5509024.6603525542</v>
      </c>
      <c r="B472">
        <v>0.34613346394246636</v>
      </c>
      <c r="C472">
        <v>1.0000000000000001E+50</v>
      </c>
      <c r="D472">
        <v>0.25465589013672979</v>
      </c>
      <c r="E472">
        <v>1.0000000000000001E+50</v>
      </c>
      <c r="F472">
        <v>1.0000000000000001E+50</v>
      </c>
      <c r="G472">
        <v>1.0000000000000001E+50</v>
      </c>
      <c r="H472">
        <v>0.28623162195832791</v>
      </c>
      <c r="I472">
        <v>0.24700392176299449</v>
      </c>
      <c r="J472">
        <v>9.0074523494520803E-2</v>
      </c>
      <c r="K472">
        <v>2.4063958496363863E-2</v>
      </c>
      <c r="L472">
        <v>1.0000000000000001E+50</v>
      </c>
      <c r="M472">
        <v>3.6063602009572489E-2</v>
      </c>
      <c r="N472">
        <v>1.0000000000000001E+50</v>
      </c>
      <c r="O472">
        <v>1.0000000000000001E+50</v>
      </c>
      <c r="P472">
        <v>1.0000000000000001E+50</v>
      </c>
      <c r="Q472">
        <v>1.0000000000000001E+50</v>
      </c>
      <c r="R472">
        <v>1.0000000000000001E+50</v>
      </c>
      <c r="S472">
        <v>1.0000000000000001E+50</v>
      </c>
      <c r="T472">
        <v>1.0000000000000001E+50</v>
      </c>
      <c r="U472">
        <v>1.0000000000000001E+50</v>
      </c>
      <c r="V472">
        <v>7.3730565547209068E-2</v>
      </c>
      <c r="W472">
        <v>1.0000000000000001E+50</v>
      </c>
      <c r="X472">
        <v>1.0000000000000001E+50</v>
      </c>
      <c r="Y472">
        <v>1.0000000000000001E+50</v>
      </c>
      <c r="Z472">
        <v>1.0000000000000001E+50</v>
      </c>
      <c r="AA472">
        <v>1.0000000000000001E+50</v>
      </c>
      <c r="AB472">
        <v>0.45870413259815307</v>
      </c>
      <c r="AC472">
        <v>7.208096790671057E-4</v>
      </c>
      <c r="AD472">
        <v>1.2637901320495949E-3</v>
      </c>
      <c r="AE472">
        <v>1.9845480802856094E-3</v>
      </c>
      <c r="AF472">
        <v>2.1911791386209745E-2</v>
      </c>
      <c r="AG472">
        <v>3.4285714285714287E-2</v>
      </c>
    </row>
    <row r="473" spans="1:33">
      <c r="A473">
        <v>5619205.1535596056</v>
      </c>
      <c r="B473">
        <v>0.35305607600661332</v>
      </c>
      <c r="C473">
        <v>1.0000000000000001E+50</v>
      </c>
      <c r="D473">
        <v>0.2493464479585823</v>
      </c>
      <c r="E473">
        <v>1.0000000000000001E+50</v>
      </c>
      <c r="F473">
        <v>1.0000000000000001E+50</v>
      </c>
      <c r="G473">
        <v>1.0000000000000001E+50</v>
      </c>
      <c r="H473">
        <v>0.27978481732947119</v>
      </c>
      <c r="I473">
        <v>0.2405124326694674</v>
      </c>
      <c r="J473">
        <v>8.6719050718162063E-2</v>
      </c>
      <c r="K473">
        <v>2.2556161052136783E-2</v>
      </c>
      <c r="L473">
        <v>1.0000000000000001E+50</v>
      </c>
      <c r="M473">
        <v>3.7197656115036379E-2</v>
      </c>
      <c r="N473">
        <v>1.0000000000000001E+50</v>
      </c>
      <c r="O473">
        <v>1.0000000000000001E+50</v>
      </c>
      <c r="P473">
        <v>1.0000000000000001E+50</v>
      </c>
      <c r="Q473">
        <v>1.0000000000000001E+50</v>
      </c>
      <c r="R473">
        <v>1.0000000000000001E+50</v>
      </c>
      <c r="S473">
        <v>1.0000000000000001E+50</v>
      </c>
      <c r="T473">
        <v>1.0000000000000001E+50</v>
      </c>
      <c r="U473">
        <v>1.0000000000000001E+50</v>
      </c>
      <c r="V473">
        <v>7.4968291783672231E-2</v>
      </c>
      <c r="W473">
        <v>1.0000000000000001E+50</v>
      </c>
      <c r="X473">
        <v>1.0000000000000001E+50</v>
      </c>
      <c r="Y473">
        <v>1.0000000000000001E+50</v>
      </c>
      <c r="Z473">
        <v>1.0000000000000001E+50</v>
      </c>
      <c r="AA473">
        <v>1.0000000000000001E+50</v>
      </c>
      <c r="AB473">
        <v>0.44971009195468026</v>
      </c>
      <c r="AC473">
        <v>7.2832484772364576E-4</v>
      </c>
      <c r="AD473">
        <v>1.2765871591282629E-3</v>
      </c>
      <c r="AE473">
        <v>2.0048598096333642E-3</v>
      </c>
      <c r="AF473">
        <v>2.0373357940894874E-2</v>
      </c>
      <c r="AG473">
        <v>3.4285714285714287E-2</v>
      </c>
    </row>
    <row r="474" spans="1:33">
      <c r="A474">
        <v>5731589.2566307979</v>
      </c>
      <c r="B474">
        <v>0.36011714143389095</v>
      </c>
      <c r="C474">
        <v>1.0000000000000001E+50</v>
      </c>
      <c r="D474">
        <v>0.24413480171880328</v>
      </c>
      <c r="E474">
        <v>1.0000000000000001E+50</v>
      </c>
      <c r="F474">
        <v>1.0000000000000001E+50</v>
      </c>
      <c r="G474">
        <v>1.0000000000000001E+50</v>
      </c>
      <c r="H474">
        <v>0.27344790279704806</v>
      </c>
      <c r="I474">
        <v>0.2341163562984859</v>
      </c>
      <c r="J474">
        <v>8.3402992174725063E-2</v>
      </c>
      <c r="K474">
        <v>2.1148805550548974E-2</v>
      </c>
      <c r="L474">
        <v>1.0000000000000001E+50</v>
      </c>
      <c r="M474">
        <v>3.8348858524654326E-2</v>
      </c>
      <c r="N474">
        <v>1.0000000000000001E+50</v>
      </c>
      <c r="O474">
        <v>1.0000000000000001E+50</v>
      </c>
      <c r="P474">
        <v>1.0000000000000001E+50</v>
      </c>
      <c r="Q474">
        <v>1.0000000000000001E+50</v>
      </c>
      <c r="R474">
        <v>1.0000000000000001E+50</v>
      </c>
      <c r="S474">
        <v>1.0000000000000001E+50</v>
      </c>
      <c r="T474">
        <v>1.0000000000000001E+50</v>
      </c>
      <c r="U474">
        <v>1.0000000000000001E+50</v>
      </c>
      <c r="V474">
        <v>7.6234695989982171E-2</v>
      </c>
      <c r="W474">
        <v>1.0000000000000001E+50</v>
      </c>
      <c r="X474">
        <v>1.0000000000000001E+50</v>
      </c>
      <c r="Y474">
        <v>1.0000000000000001E+50</v>
      </c>
      <c r="Z474">
        <v>1.0000000000000001E+50</v>
      </c>
      <c r="AA474">
        <v>1.0000000000000001E+50</v>
      </c>
      <c r="AB474">
        <v>0.4408924082099554</v>
      </c>
      <c r="AC474">
        <v>7.3606219166430726E-4</v>
      </c>
      <c r="AD474">
        <v>1.2897664232823741E-3</v>
      </c>
      <c r="AE474">
        <v>2.0257759780496461E-3</v>
      </c>
      <c r="AF474">
        <v>1.8936356908250521E-2</v>
      </c>
      <c r="AG474">
        <v>3.4285714285714287E-2</v>
      </c>
    </row>
    <row r="475" spans="1:33">
      <c r="A475">
        <v>5846221.0417634137</v>
      </c>
      <c r="B475">
        <v>0.36731942926956579</v>
      </c>
      <c r="C475">
        <v>1.0000000000000001E+50</v>
      </c>
      <c r="D475">
        <v>0.23901890848618479</v>
      </c>
      <c r="E475">
        <v>1.0000000000000001E+50</v>
      </c>
      <c r="F475">
        <v>1.0000000000000001E+50</v>
      </c>
      <c r="G475">
        <v>1.0000000000000001E+50</v>
      </c>
      <c r="H475">
        <v>0.2672184054323043</v>
      </c>
      <c r="I475">
        <v>0.22781327655240516</v>
      </c>
      <c r="J475">
        <v>8.0125718827469522E-2</v>
      </c>
      <c r="K475">
        <v>1.9860823992631681E-2</v>
      </c>
      <c r="L475">
        <v>1.0000000000000001E+50</v>
      </c>
      <c r="M475">
        <v>3.9517436845421673E-2</v>
      </c>
      <c r="N475">
        <v>1.0000000000000001E+50</v>
      </c>
      <c r="O475">
        <v>1.0000000000000001E+50</v>
      </c>
      <c r="P475">
        <v>1.0000000000000001E+50</v>
      </c>
      <c r="Q475">
        <v>1.0000000000000001E+50</v>
      </c>
      <c r="R475">
        <v>1.0000000000000001E+50</v>
      </c>
      <c r="S475">
        <v>1.0000000000000001E+50</v>
      </c>
      <c r="T475">
        <v>1.0000000000000001E+50</v>
      </c>
      <c r="U475">
        <v>1.0000000000000001E+50</v>
      </c>
      <c r="V475">
        <v>7.7530310148637177E-2</v>
      </c>
      <c r="W475">
        <v>1.0000000000000001E+50</v>
      </c>
      <c r="X475">
        <v>1.0000000000000001E+50</v>
      </c>
      <c r="Y475">
        <v>1.0000000000000001E+50</v>
      </c>
      <c r="Z475">
        <v>1.0000000000000001E+50</v>
      </c>
      <c r="AA475">
        <v>1.0000000000000001E+50</v>
      </c>
      <c r="AB475">
        <v>0.43224762344878098</v>
      </c>
      <c r="AC475">
        <v>7.4402672466623734E-4</v>
      </c>
      <c r="AD475">
        <v>1.3033366846420674E-3</v>
      </c>
      <c r="AE475">
        <v>2.0473103601222876E-3</v>
      </c>
      <c r="AF475">
        <v>1.7644814180161422E-2</v>
      </c>
      <c r="AG475">
        <v>3.4285714285714287E-2</v>
      </c>
    </row>
    <row r="476" spans="1:33">
      <c r="A476">
        <v>5963145.4625986824</v>
      </c>
      <c r="B476">
        <v>0.37466576394024037</v>
      </c>
      <c r="C476">
        <v>1.0000000000000001E+50</v>
      </c>
      <c r="D476">
        <v>0.23399676293787849</v>
      </c>
      <c r="E476">
        <v>1.0000000000000001E+50</v>
      </c>
      <c r="F476">
        <v>1.0000000000000001E+50</v>
      </c>
      <c r="G476">
        <v>1.0000000000000001E+50</v>
      </c>
      <c r="H476">
        <v>0.26109389537375965</v>
      </c>
      <c r="I476">
        <v>0.22160082287476965</v>
      </c>
      <c r="J476">
        <v>7.6886722813392316E-2</v>
      </c>
      <c r="K476">
        <v>1.8714662681798958E-2</v>
      </c>
      <c r="L476">
        <v>1.0000000000000001E+50</v>
      </c>
      <c r="M476">
        <v>4.0703648023429434E-2</v>
      </c>
      <c r="N476">
        <v>1.0000000000000001E+50</v>
      </c>
      <c r="O476">
        <v>1.0000000000000001E+50</v>
      </c>
      <c r="P476">
        <v>1.0000000000000001E+50</v>
      </c>
      <c r="Q476">
        <v>1.0000000000000001E+50</v>
      </c>
      <c r="R476">
        <v>1.0000000000000001E+50</v>
      </c>
      <c r="S476">
        <v>1.0000000000000001E+50</v>
      </c>
      <c r="T476">
        <v>1.0000000000000001E+50</v>
      </c>
      <c r="U476">
        <v>1.0000000000000001E+50</v>
      </c>
      <c r="V476">
        <v>7.8855676161728727E-2</v>
      </c>
      <c r="W476">
        <v>1.0000000000000001E+50</v>
      </c>
      <c r="X476">
        <v>1.0000000000000001E+50</v>
      </c>
      <c r="Y476">
        <v>1.0000000000000001E+50</v>
      </c>
      <c r="Z476">
        <v>1.0000000000000001E+50</v>
      </c>
      <c r="AA476">
        <v>1.0000000000000001E+50</v>
      </c>
      <c r="AB476">
        <v>0.42377234755948218</v>
      </c>
      <c r="AC476">
        <v>7.5222352263478094E-4</v>
      </c>
      <c r="AD476">
        <v>1.3173068129908056E-3</v>
      </c>
      <c r="AE476">
        <v>2.0694769021520655E-3</v>
      </c>
      <c r="AF476">
        <v>1.6531632092156991E-2</v>
      </c>
      <c r="AG476">
        <v>3.4285714285714287E-2</v>
      </c>
    </row>
    <row r="477" spans="1:33">
      <c r="A477">
        <v>6082408.3718506563</v>
      </c>
      <c r="B477">
        <v>0.38215902636147225</v>
      </c>
      <c r="C477">
        <v>1.0000000000000001E+50</v>
      </c>
      <c r="D477">
        <v>0.22906639657723307</v>
      </c>
      <c r="E477">
        <v>1.0000000000000001E+50</v>
      </c>
      <c r="F477">
        <v>1.0000000000000001E+50</v>
      </c>
      <c r="G477">
        <v>1.0000000000000001E+50</v>
      </c>
      <c r="H477">
        <v>0.25507198495678962</v>
      </c>
      <c r="I477">
        <v>0.21547667038685528</v>
      </c>
      <c r="J477">
        <v>7.3685638100054754E-2</v>
      </c>
      <c r="K477">
        <v>1.7735879550389792E-2</v>
      </c>
      <c r="L477">
        <v>1.0000000000000001E+50</v>
      </c>
      <c r="M477">
        <v>4.1907775851019853E-2</v>
      </c>
      <c r="N477">
        <v>1.0000000000000001E+50</v>
      </c>
      <c r="O477">
        <v>1.0000000000000001E+50</v>
      </c>
      <c r="P477">
        <v>1.0000000000000001E+50</v>
      </c>
      <c r="Q477">
        <v>1.0000000000000001E+50</v>
      </c>
      <c r="R477">
        <v>1.0000000000000001E+50</v>
      </c>
      <c r="S477">
        <v>1.0000000000000001E+50</v>
      </c>
      <c r="T477">
        <v>1.0000000000000001E+50</v>
      </c>
      <c r="U477">
        <v>1.0000000000000001E+50</v>
      </c>
      <c r="V477">
        <v>8.0211346114039531E-2</v>
      </c>
      <c r="W477">
        <v>1.0000000000000001E+50</v>
      </c>
      <c r="X477">
        <v>1.0000000000000001E+50</v>
      </c>
      <c r="Y477">
        <v>1.0000000000000001E+50</v>
      </c>
      <c r="Z477">
        <v>1.0000000000000001E+50</v>
      </c>
      <c r="AA477">
        <v>1.0000000000000001E+50</v>
      </c>
      <c r="AB477">
        <v>0.41546325690445141</v>
      </c>
      <c r="AC477">
        <v>7.6065772408914908E-4</v>
      </c>
      <c r="AD477">
        <v>1.3316857883529983E-3</v>
      </c>
      <c r="AE477">
        <v>2.092289723223817E-3</v>
      </c>
      <c r="AF477">
        <v>1.5621385793786573E-2</v>
      </c>
      <c r="AG477">
        <v>3.4285714285714287E-2</v>
      </c>
    </row>
    <row r="478" spans="1:33">
      <c r="A478">
        <v>6204056.5392876696</v>
      </c>
      <c r="B478">
        <v>0.38980215506754468</v>
      </c>
      <c r="C478">
        <v>1.0000000000000001E+50</v>
      </c>
      <c r="D478">
        <v>0.22422587696641183</v>
      </c>
      <c r="E478">
        <v>1.0000000000000001E+50</v>
      </c>
      <c r="F478">
        <v>1.0000000000000001E+50</v>
      </c>
      <c r="G478">
        <v>1.0000000000000001E+50</v>
      </c>
      <c r="H478">
        <v>0.24915032786805663</v>
      </c>
      <c r="I478">
        <v>0.209438540191766</v>
      </c>
      <c r="J478">
        <v>7.0522266163079744E-2</v>
      </c>
      <c r="K478">
        <v>1.6951838613537409E-2</v>
      </c>
      <c r="L478">
        <v>1.0000000000000001E+50</v>
      </c>
      <c r="M478">
        <v>4.313012881953536E-2</v>
      </c>
      <c r="N478">
        <v>1.0000000000000001E+50</v>
      </c>
      <c r="O478">
        <v>1.0000000000000001E+50</v>
      </c>
      <c r="P478">
        <v>1.0000000000000001E+50</v>
      </c>
      <c r="Q478">
        <v>1.0000000000000001E+50</v>
      </c>
      <c r="R478">
        <v>1.0000000000000001E+50</v>
      </c>
      <c r="S478">
        <v>1.0000000000000001E+50</v>
      </c>
      <c r="T478">
        <v>1.0000000000000001E+50</v>
      </c>
      <c r="U478">
        <v>1.0000000000000001E+50</v>
      </c>
      <c r="V478">
        <v>8.1597882539782229E-2</v>
      </c>
      <c r="W478">
        <v>1.0000000000000001E+50</v>
      </c>
      <c r="X478">
        <v>1.0000000000000001E+50</v>
      </c>
      <c r="Y478">
        <v>1.0000000000000001E+50</v>
      </c>
      <c r="Z478">
        <v>1.0000000000000001E+50</v>
      </c>
      <c r="AA478">
        <v>1.0000000000000001E+50</v>
      </c>
      <c r="AB478">
        <v>0.40731709301676083</v>
      </c>
      <c r="AC478">
        <v>7.6933453075656878E-4</v>
      </c>
      <c r="AD478">
        <v>1.3464827017620438E-3</v>
      </c>
      <c r="AE478">
        <v>2.1157631165668596E-3</v>
      </c>
      <c r="AF478">
        <v>1.493203639530492E-2</v>
      </c>
      <c r="AG478">
        <v>3.4285714285714287E-2</v>
      </c>
    </row>
    <row r="479" spans="1:33">
      <c r="A479">
        <v>6328137.6700734235</v>
      </c>
      <c r="B479">
        <v>0.39759814736383325</v>
      </c>
      <c r="C479">
        <v>1.0000000000000001E+50</v>
      </c>
      <c r="D479">
        <v>0.21947330697351911</v>
      </c>
      <c r="E479">
        <v>1.0000000000000001E+50</v>
      </c>
      <c r="F479">
        <v>1.0000000000000001E+50</v>
      </c>
      <c r="G479">
        <v>1.0000000000000001E+50</v>
      </c>
      <c r="H479">
        <v>0.24332661832542715</v>
      </c>
      <c r="I479">
        <v>0.20348419987095218</v>
      </c>
      <c r="J479">
        <v>6.7396608082094939E-2</v>
      </c>
      <c r="K479">
        <v>1.6389208664612083E-2</v>
      </c>
      <c r="L479">
        <v>1.0000000000000001E+50</v>
      </c>
      <c r="M479">
        <v>4.437103826942574E-2</v>
      </c>
      <c r="N479">
        <v>1.0000000000000001E+50</v>
      </c>
      <c r="O479">
        <v>1.0000000000000001E+50</v>
      </c>
      <c r="P479">
        <v>1.0000000000000001E+50</v>
      </c>
      <c r="Q479">
        <v>1.0000000000000001E+50</v>
      </c>
      <c r="R479">
        <v>1.0000000000000001E+50</v>
      </c>
      <c r="S479">
        <v>1.0000000000000001E+50</v>
      </c>
      <c r="T479">
        <v>1.0000000000000001E+50</v>
      </c>
      <c r="U479">
        <v>1.0000000000000001E+50</v>
      </c>
      <c r="V479">
        <v>8.3015858692962921E-2</v>
      </c>
      <c r="W479">
        <v>1.0000000000000001E+50</v>
      </c>
      <c r="X479">
        <v>1.0000000000000001E+50</v>
      </c>
      <c r="Y479">
        <v>1.0000000000000001E+50</v>
      </c>
      <c r="Z479">
        <v>1.0000000000000001E+50</v>
      </c>
      <c r="AA479">
        <v>1.0000000000000001E+50</v>
      </c>
      <c r="AB479">
        <v>0.3993306613223323</v>
      </c>
      <c r="AC479">
        <v>7.7825920827902381E-4</v>
      </c>
      <c r="AD479">
        <v>1.361706756217395E-3</v>
      </c>
      <c r="AE479">
        <v>2.1399115512174571E-3</v>
      </c>
      <c r="AF479">
        <v>1.4475391048308743E-2</v>
      </c>
      <c r="AG479">
        <v>3.4285714285714287E-2</v>
      </c>
    </row>
    <row r="480" spans="1:33">
      <c r="A480">
        <v>6454700.423474892</v>
      </c>
      <c r="B480">
        <v>0.40555006050221881</v>
      </c>
      <c r="C480">
        <v>1.0000000000000001E+50</v>
      </c>
      <c r="D480">
        <v>0.21480682403397436</v>
      </c>
      <c r="E480">
        <v>1.0000000000000001E+50</v>
      </c>
      <c r="F480">
        <v>1.0000000000000001E+50</v>
      </c>
      <c r="G480">
        <v>1.0000000000000001E+50</v>
      </c>
      <c r="H480">
        <v>0.23759859028415425</v>
      </c>
      <c r="I480">
        <v>0.19761146420283435</v>
      </c>
      <c r="J480">
        <v>6.4308904898295105E-2</v>
      </c>
      <c r="K480">
        <v>1.6070344737808644E-2</v>
      </c>
      <c r="L480">
        <v>1.0000000000000001E+50</v>
      </c>
      <c r="M480">
        <v>4.5630856796752273E-2</v>
      </c>
      <c r="N480">
        <v>1.0000000000000001E+50</v>
      </c>
      <c r="O480">
        <v>1.0000000000000001E+50</v>
      </c>
      <c r="P480">
        <v>1.0000000000000001E+50</v>
      </c>
      <c r="Q480">
        <v>1.0000000000000001E+50</v>
      </c>
      <c r="R480">
        <v>1.0000000000000001E+50</v>
      </c>
      <c r="S480">
        <v>1.0000000000000001E+50</v>
      </c>
      <c r="T480">
        <v>1.0000000000000001E+50</v>
      </c>
      <c r="U480">
        <v>1.0000000000000001E+50</v>
      </c>
      <c r="V480">
        <v>8.4465858821366188E-2</v>
      </c>
      <c r="W480">
        <v>1.0000000000000001E+50</v>
      </c>
      <c r="X480">
        <v>1.0000000000000001E+50</v>
      </c>
      <c r="Y480">
        <v>1.0000000000000001E+50</v>
      </c>
      <c r="Z480">
        <v>1.0000000000000001E+50</v>
      </c>
      <c r="AA480">
        <v>1.0000000000000001E+50</v>
      </c>
      <c r="AB480">
        <v>0.3915008298871635</v>
      </c>
      <c r="AC480">
        <v>7.8743708703619302E-4</v>
      </c>
      <c r="AD480">
        <v>1.3773672678384103E-3</v>
      </c>
      <c r="AE480">
        <v>2.164749673994687E-3</v>
      </c>
      <c r="AF480">
        <v>1.4256696007155109E-2</v>
      </c>
      <c r="AG480">
        <v>3.4285714285714287E-2</v>
      </c>
    </row>
    <row r="481" spans="1:33">
      <c r="A481">
        <v>6583794.4319443898</v>
      </c>
      <c r="B481">
        <v>0.41366101288001128</v>
      </c>
      <c r="C481">
        <v>1.0000000000000001E+50</v>
      </c>
      <c r="D481">
        <v>0.21022459942587965</v>
      </c>
      <c r="E481">
        <v>1.0000000000000001E+50</v>
      </c>
      <c r="F481">
        <v>1.0000000000000001E+50</v>
      </c>
      <c r="G481">
        <v>1.0000000000000001E+50</v>
      </c>
      <c r="H481">
        <v>0.23196401667025762</v>
      </c>
      <c r="I481">
        <v>0.19181819613907961</v>
      </c>
      <c r="J481">
        <v>6.1259688679601722E-2</v>
      </c>
      <c r="K481">
        <v>1.6009311453952135E-2</v>
      </c>
      <c r="L481">
        <v>1.0000000000000001E+50</v>
      </c>
      <c r="M481">
        <v>4.690995688126242E-2</v>
      </c>
      <c r="N481">
        <v>1.0000000000000001E+50</v>
      </c>
      <c r="O481">
        <v>1.0000000000000001E+50</v>
      </c>
      <c r="P481">
        <v>1.0000000000000001E+50</v>
      </c>
      <c r="Q481">
        <v>1.0000000000000001E+50</v>
      </c>
      <c r="R481">
        <v>1.0000000000000001E+50</v>
      </c>
      <c r="S481">
        <v>1.0000000000000001E+50</v>
      </c>
      <c r="T481">
        <v>1.0000000000000001E+50</v>
      </c>
      <c r="U481">
        <v>1.0000000000000001E+50</v>
      </c>
      <c r="V481">
        <v>8.5948478444171361E-2</v>
      </c>
      <c r="W481">
        <v>1.0000000000000001E+50</v>
      </c>
      <c r="X481">
        <v>1.0000000000000001E+50</v>
      </c>
      <c r="Y481">
        <v>1.0000000000000001E+50</v>
      </c>
      <c r="Z481">
        <v>1.0000000000000001E+50</v>
      </c>
      <c r="AA481">
        <v>1.0000000000000001E+50</v>
      </c>
      <c r="AB481">
        <v>0.38382452818911761</v>
      </c>
      <c r="AC481">
        <v>7.9687356308768512E-4</v>
      </c>
      <c r="AD481">
        <v>1.3934736672218857E-3</v>
      </c>
      <c r="AE481">
        <v>2.190292311799721E-3</v>
      </c>
      <c r="AF481">
        <v>1.4274089884058818E-2</v>
      </c>
      <c r="AG481">
        <v>3.4285714285714287E-2</v>
      </c>
    </row>
    <row r="482" spans="1:33">
      <c r="A482">
        <v>6715470.3205832774</v>
      </c>
      <c r="B482">
        <v>0.42193418526284926</v>
      </c>
      <c r="C482">
        <v>1.0000000000000001E+50</v>
      </c>
      <c r="D482">
        <v>0.20572483755913801</v>
      </c>
      <c r="E482">
        <v>1.0000000000000001E+50</v>
      </c>
      <c r="F482">
        <v>1.0000000000000001E+50</v>
      </c>
      <c r="G482">
        <v>1.0000000000000001E+50</v>
      </c>
      <c r="H482">
        <v>0.2264207086422286</v>
      </c>
      <c r="I482">
        <v>0.18610230808125672</v>
      </c>
      <c r="J482">
        <v>5.8249847558906505E-2</v>
      </c>
      <c r="K482">
        <v>1.6208926824633159E-2</v>
      </c>
      <c r="L482">
        <v>1.0000000000000001E+50</v>
      </c>
      <c r="M482">
        <v>4.8208729706382875E-2</v>
      </c>
      <c r="N482">
        <v>1.0000000000000001E+50</v>
      </c>
      <c r="O482">
        <v>1.0000000000000001E+50</v>
      </c>
      <c r="P482">
        <v>1.0000000000000001E+50</v>
      </c>
      <c r="Q482">
        <v>1.0000000000000001E+50</v>
      </c>
      <c r="R482">
        <v>1.0000000000000001E+50</v>
      </c>
      <c r="S482">
        <v>1.0000000000000001E+50</v>
      </c>
      <c r="T482">
        <v>1.0000000000000001E+50</v>
      </c>
      <c r="U482">
        <v>1.0000000000000001E+50</v>
      </c>
      <c r="V482">
        <v>8.7464324633219265E-2</v>
      </c>
      <c r="W482">
        <v>1.0000000000000001E+50</v>
      </c>
      <c r="X482">
        <v>1.0000000000000001E+50</v>
      </c>
      <c r="Y482">
        <v>1.0000000000000001E+50</v>
      </c>
      <c r="Z482">
        <v>1.0000000000000001E+50</v>
      </c>
      <c r="AA482">
        <v>1.0000000000000001E+50</v>
      </c>
      <c r="AB482">
        <v>0.37629874591379814</v>
      </c>
      <c r="AC482">
        <v>8.0657409923714054E-4</v>
      </c>
      <c r="AD482">
        <v>1.410035501009245E-3</v>
      </c>
      <c r="AE482">
        <v>2.2165544742470482E-3</v>
      </c>
      <c r="AF482">
        <v>1.4518581474963366E-2</v>
      </c>
      <c r="AG482">
        <v>3.4285714285714287E-2</v>
      </c>
    </row>
    <row r="483" spans="1:33">
      <c r="A483">
        <v>6849779.7269949429</v>
      </c>
      <c r="B483">
        <v>0.4303728220320594</v>
      </c>
      <c r="C483">
        <v>1.0000000000000001E+50</v>
      </c>
      <c r="D483">
        <v>0.20130577527808824</v>
      </c>
      <c r="E483">
        <v>1.0000000000000001E+50</v>
      </c>
      <c r="F483">
        <v>1.0000000000000001E+50</v>
      </c>
      <c r="G483">
        <v>1.0000000000000001E+50</v>
      </c>
      <c r="H483">
        <v>0.22096651488238656</v>
      </c>
      <c r="I483">
        <v>0.18046176350940407</v>
      </c>
      <c r="J483">
        <v>5.5280709128500707E-2</v>
      </c>
      <c r="K483">
        <v>1.6660127129019986E-2</v>
      </c>
      <c r="L483">
        <v>1.0000000000000001E+50</v>
      </c>
      <c r="M483">
        <v>4.9527584145846362E-2</v>
      </c>
      <c r="N483">
        <v>1.0000000000000001E+50</v>
      </c>
      <c r="O483">
        <v>1.0000000000000001E+50</v>
      </c>
      <c r="P483">
        <v>1.0000000000000001E+50</v>
      </c>
      <c r="Q483">
        <v>1.0000000000000001E+50</v>
      </c>
      <c r="R483">
        <v>1.0000000000000001E+50</v>
      </c>
      <c r="S483">
        <v>1.0000000000000001E+50</v>
      </c>
      <c r="T483">
        <v>1.0000000000000001E+50</v>
      </c>
      <c r="U483">
        <v>1.0000000000000001E+50</v>
      </c>
      <c r="V483">
        <v>8.9014016297962878E-2</v>
      </c>
      <c r="W483">
        <v>1.0000000000000001E+50</v>
      </c>
      <c r="X483">
        <v>1.0000000000000001E+50</v>
      </c>
      <c r="Y483">
        <v>1.0000000000000001E+50</v>
      </c>
      <c r="Z483">
        <v>1.0000000000000001E+50</v>
      </c>
      <c r="AA483">
        <v>1.0000000000000001E+50</v>
      </c>
      <c r="AB483">
        <v>0.36892053177403245</v>
      </c>
      <c r="AC483">
        <v>8.1654422622025628E-4</v>
      </c>
      <c r="AD483">
        <v>1.4270624336684583E-3</v>
      </c>
      <c r="AE483">
        <v>2.2435513566347767E-3</v>
      </c>
      <c r="AF483">
        <v>1.4974699244966859E-2</v>
      </c>
      <c r="AG483">
        <v>3.4285714285714287E-2</v>
      </c>
    </row>
    <row r="484" spans="1:33">
      <c r="A484">
        <v>6986775.3215348423</v>
      </c>
      <c r="B484">
        <v>0.4389802324569636</v>
      </c>
      <c r="C484">
        <v>1.0000000000000001E+50</v>
      </c>
      <c r="D484">
        <v>0.19696568117743204</v>
      </c>
      <c r="E484">
        <v>1.0000000000000001E+50</v>
      </c>
      <c r="F484">
        <v>1.0000000000000001E+50</v>
      </c>
      <c r="G484">
        <v>1.0000000000000001E+50</v>
      </c>
      <c r="H484">
        <v>0.21559932091946851</v>
      </c>
      <c r="I484">
        <v>0.17489457902491534</v>
      </c>
      <c r="J484">
        <v>5.2354148099551856E-2</v>
      </c>
      <c r="K484">
        <v>1.734395861759274E-2</v>
      </c>
      <c r="L484">
        <v>1.0000000000000001E+50</v>
      </c>
      <c r="M484">
        <v>5.086694589535596E-2</v>
      </c>
      <c r="N484">
        <v>1.0000000000000001E+50</v>
      </c>
      <c r="O484">
        <v>1.0000000000000001E+50</v>
      </c>
      <c r="P484">
        <v>1.0000000000000001E+50</v>
      </c>
      <c r="Q484">
        <v>1.0000000000000001E+50</v>
      </c>
      <c r="R484">
        <v>1.0000000000000001E+50</v>
      </c>
      <c r="S484">
        <v>1.0000000000000001E+50</v>
      </c>
      <c r="T484">
        <v>1.0000000000000001E+50</v>
      </c>
      <c r="U484">
        <v>1.0000000000000001E+50</v>
      </c>
      <c r="V484">
        <v>9.0598184474143847E-2</v>
      </c>
      <c r="W484">
        <v>1.0000000000000001E+50</v>
      </c>
      <c r="X484">
        <v>1.0000000000000001E+50</v>
      </c>
      <c r="Y484">
        <v>1.0000000000000001E+50</v>
      </c>
      <c r="Z484">
        <v>1.0000000000000001E+50</v>
      </c>
      <c r="AA484">
        <v>1.0000000000000001E+50</v>
      </c>
      <c r="AB484">
        <v>0.36168699235250484</v>
      </c>
      <c r="AC484">
        <v>8.2678954401826585E-4</v>
      </c>
      <c r="AD484">
        <v>1.4445642494948228E-3</v>
      </c>
      <c r="AE484">
        <v>2.2712983432596505E-3</v>
      </c>
      <c r="AF484">
        <v>1.5621274395581921E-2</v>
      </c>
      <c r="AG484">
        <v>3.4285714285714287E-2</v>
      </c>
    </row>
    <row r="485" spans="1:33">
      <c r="A485">
        <v>7126510.8279655389</v>
      </c>
      <c r="B485">
        <v>0.44775979199263055</v>
      </c>
      <c r="C485">
        <v>1.0000000000000001E+50</v>
      </c>
      <c r="D485">
        <v>0.19270285493123934</v>
      </c>
      <c r="E485">
        <v>1.0000000000000001E+50</v>
      </c>
      <c r="F485">
        <v>1.0000000000000001E+50</v>
      </c>
      <c r="G485">
        <v>1.0000000000000001E+50</v>
      </c>
      <c r="H485">
        <v>0.21031704848430938</v>
      </c>
      <c r="I485">
        <v>0.16939882688362209</v>
      </c>
      <c r="J485">
        <v>4.9472726213736218E-2</v>
      </c>
      <c r="K485">
        <v>1.8235267519253084E-2</v>
      </c>
      <c r="L485">
        <v>1.0000000000000001E+50</v>
      </c>
      <c r="M485">
        <v>5.2227256730809767E-2</v>
      </c>
      <c r="N485">
        <v>1.0000000000000001E+50</v>
      </c>
      <c r="O485">
        <v>1.0000000000000001E+50</v>
      </c>
      <c r="P485">
        <v>1.0000000000000001E+50</v>
      </c>
      <c r="Q485">
        <v>1.0000000000000001E+50</v>
      </c>
      <c r="R485">
        <v>1.0000000000000001E+50</v>
      </c>
      <c r="S485">
        <v>1.0000000000000001E+50</v>
      </c>
      <c r="T485">
        <v>1.0000000000000001E+50</v>
      </c>
      <c r="U485">
        <v>1.0000000000000001E+50</v>
      </c>
      <c r="V485">
        <v>9.2217472616249074E-2</v>
      </c>
      <c r="W485">
        <v>1.0000000000000001E+50</v>
      </c>
      <c r="X485">
        <v>1.0000000000000001E+50</v>
      </c>
      <c r="Y485">
        <v>1.0000000000000001E+50</v>
      </c>
      <c r="Z485">
        <v>1.0000000000000001E+50</v>
      </c>
      <c r="AA485">
        <v>1.0000000000000001E+50</v>
      </c>
      <c r="AB485">
        <v>0.35459529096708275</v>
      </c>
      <c r="AC485">
        <v>8.3731572329790176E-4</v>
      </c>
      <c r="AD485">
        <v>1.4625508548338079E-3</v>
      </c>
      <c r="AE485">
        <v>2.2998110110810117E-3</v>
      </c>
      <c r="AF485">
        <v>1.6431396633954438E-2</v>
      </c>
      <c r="AG485">
        <v>3.4285714285714287E-2</v>
      </c>
    </row>
    <row r="486" spans="1:33">
      <c r="A486">
        <v>7269041.0445248494</v>
      </c>
      <c r="B486">
        <v>0.45671494360358422</v>
      </c>
      <c r="C486">
        <v>1.0000000000000001E+50</v>
      </c>
      <c r="D486">
        <v>0.18851562663483143</v>
      </c>
      <c r="E486">
        <v>1.0000000000000001E+50</v>
      </c>
      <c r="F486">
        <v>1.0000000000000001E+50</v>
      </c>
      <c r="G486">
        <v>1.0000000000000001E+50</v>
      </c>
      <c r="H486">
        <v>0.2051176549008033</v>
      </c>
      <c r="I486">
        <v>0.16397263811173349</v>
      </c>
      <c r="J486">
        <v>4.6639875203536796E-2</v>
      </c>
      <c r="K486">
        <v>1.9306626535534929E-2</v>
      </c>
      <c r="L486">
        <v>1.0000000000000001E+50</v>
      </c>
      <c r="M486">
        <v>5.3608973877249867E-2</v>
      </c>
      <c r="N486">
        <v>1.0000000000000001E+50</v>
      </c>
      <c r="O486">
        <v>1.0000000000000001E+50</v>
      </c>
      <c r="P486">
        <v>1.0000000000000001E+50</v>
      </c>
      <c r="Q486">
        <v>1.0000000000000001E+50</v>
      </c>
      <c r="R486">
        <v>1.0000000000000001E+50</v>
      </c>
      <c r="S486">
        <v>1.0000000000000001E+50</v>
      </c>
      <c r="T486">
        <v>1.0000000000000001E+50</v>
      </c>
      <c r="U486">
        <v>1.0000000000000001E+50</v>
      </c>
      <c r="V486">
        <v>9.3872536893809824E-2</v>
      </c>
      <c r="W486">
        <v>1.0000000000000001E+50</v>
      </c>
      <c r="X486">
        <v>1.0000000000000001E+50</v>
      </c>
      <c r="Y486">
        <v>1.0000000000000001E+50</v>
      </c>
      <c r="Z486">
        <v>1.0000000000000001E+50</v>
      </c>
      <c r="AA486">
        <v>1.0000000000000001E+50</v>
      </c>
      <c r="AB486">
        <v>0.34764264655839278</v>
      </c>
      <c r="AC486">
        <v>8.4812850697836854E-4</v>
      </c>
      <c r="AD486">
        <v>1.4810322805282633E-3</v>
      </c>
      <c r="AE486">
        <v>2.3291051337365068E-3</v>
      </c>
      <c r="AF486">
        <v>1.737062080228053E-2</v>
      </c>
      <c r="AG486">
        <v>3.4285714285714287E-2</v>
      </c>
    </row>
    <row r="487" spans="1:33">
      <c r="A487">
        <v>7414421.8654153468</v>
      </c>
      <c r="B487">
        <v>0.46584919911398648</v>
      </c>
      <c r="C487">
        <v>1.0000000000000001E+50</v>
      </c>
      <c r="D487">
        <v>0.18440235615934841</v>
      </c>
      <c r="E487">
        <v>1.0000000000000001E+50</v>
      </c>
      <c r="F487">
        <v>1.0000000000000001E+50</v>
      </c>
      <c r="G487">
        <v>1.0000000000000001E+50</v>
      </c>
      <c r="H487">
        <v>0.19999913251471738</v>
      </c>
      <c r="I487">
        <v>0.15861420631829445</v>
      </c>
      <c r="J487">
        <v>4.3860137333395666E-2</v>
      </c>
      <c r="K487">
        <v>2.0531403709686015E-2</v>
      </c>
      <c r="L487">
        <v>1.0000000000000001E+50</v>
      </c>
      <c r="M487">
        <v>5.5012569474938981E-2</v>
      </c>
      <c r="N487">
        <v>1.0000000000000001E+50</v>
      </c>
      <c r="O487">
        <v>1.0000000000000001E+50</v>
      </c>
      <c r="P487">
        <v>1.0000000000000001E+50</v>
      </c>
      <c r="Q487">
        <v>1.0000000000000001E+50</v>
      </c>
      <c r="R487">
        <v>1.0000000000000001E+50</v>
      </c>
      <c r="S487">
        <v>1.0000000000000001E+50</v>
      </c>
      <c r="T487">
        <v>1.0000000000000001E+50</v>
      </c>
      <c r="U487">
        <v>1.0000000000000001E+50</v>
      </c>
      <c r="V487">
        <v>9.5564046491617913E-2</v>
      </c>
      <c r="W487">
        <v>1.0000000000000001E+50</v>
      </c>
      <c r="X487">
        <v>1.0000000000000001E+50</v>
      </c>
      <c r="Y487">
        <v>1.0000000000000001E+50</v>
      </c>
      <c r="Z487">
        <v>1.0000000000000001E+50</v>
      </c>
      <c r="AA487">
        <v>1.0000000000000001E+50</v>
      </c>
      <c r="AB487">
        <v>0.3408263325992083</v>
      </c>
      <c r="AC487">
        <v>8.5923371192538219E-4</v>
      </c>
      <c r="AD487">
        <v>1.5000186845913813E-3</v>
      </c>
      <c r="AE487">
        <v>2.3591966859109674E-3</v>
      </c>
      <c r="AF487">
        <v>1.8392950664053897E-2</v>
      </c>
      <c r="AG487">
        <v>3.4285714285714287E-2</v>
      </c>
    </row>
    <row r="488" spans="1:33">
      <c r="A488">
        <v>7562710.3027236536</v>
      </c>
      <c r="B488">
        <v>0.47516614058482137</v>
      </c>
      <c r="C488">
        <v>1.0000000000000001E+50</v>
      </c>
      <c r="D488">
        <v>0.18036143251882628</v>
      </c>
      <c r="E488">
        <v>1.0000000000000001E+50</v>
      </c>
      <c r="F488">
        <v>1.0000000000000001E+50</v>
      </c>
      <c r="G488">
        <v>1.0000000000000001E+50</v>
      </c>
      <c r="H488">
        <v>0.19495950816337876</v>
      </c>
      <c r="I488">
        <v>0.15332179234425816</v>
      </c>
      <c r="J488">
        <v>4.113948286278403E-2</v>
      </c>
      <c r="K488">
        <v>2.1885603873536479E-2</v>
      </c>
      <c r="L488">
        <v>1.0000000000000001E+50</v>
      </c>
      <c r="M488">
        <v>5.6438530130869489E-2</v>
      </c>
      <c r="N488">
        <v>1.0000000000000001E+50</v>
      </c>
      <c r="O488">
        <v>1.0000000000000001E+50</v>
      </c>
      <c r="P488">
        <v>1.0000000000000001E+50</v>
      </c>
      <c r="Q488">
        <v>1.0000000000000001E+50</v>
      </c>
      <c r="R488">
        <v>1.0000000000000001E+50</v>
      </c>
      <c r="S488">
        <v>1.0000000000000001E+50</v>
      </c>
      <c r="T488">
        <v>1.0000000000000001E+50</v>
      </c>
      <c r="U488">
        <v>1.0000000000000001E+50</v>
      </c>
      <c r="V488">
        <v>9.7292683913939637E-2</v>
      </c>
      <c r="W488">
        <v>1.0000000000000001E+50</v>
      </c>
      <c r="X488">
        <v>1.0000000000000001E+50</v>
      </c>
      <c r="Y488">
        <v>1.0000000000000001E+50</v>
      </c>
      <c r="Z488">
        <v>1.0000000000000001E+50</v>
      </c>
      <c r="AA488">
        <v>1.0000000000000001E+50</v>
      </c>
      <c r="AB488">
        <v>0.3341436760252241</v>
      </c>
      <c r="AC488">
        <v>8.7063723077187389E-4</v>
      </c>
      <c r="AD488">
        <v>1.5195203551059424E-3</v>
      </c>
      <c r="AE488">
        <v>2.3901018480585682E-3</v>
      </c>
      <c r="AF488">
        <v>1.9435030900079347E-2</v>
      </c>
      <c r="AG488">
        <v>3.4285714285714287E-2</v>
      </c>
    </row>
    <row r="489" spans="1:33">
      <c r="A489">
        <v>7713964.5087781269</v>
      </c>
      <c r="B489">
        <v>0.48466942171862726</v>
      </c>
      <c r="C489">
        <v>1.0000000000000001E+50</v>
      </c>
      <c r="D489">
        <v>0.1763912732496154</v>
      </c>
      <c r="E489">
        <v>1.0000000000000001E+50</v>
      </c>
      <c r="F489">
        <v>1.0000000000000001E+50</v>
      </c>
      <c r="G489">
        <v>1.0000000000000001E+50</v>
      </c>
      <c r="H489">
        <v>0.18999684268977995</v>
      </c>
      <c r="I489">
        <v>0.14809372992169786</v>
      </c>
      <c r="J489">
        <v>3.8485729576921444E-2</v>
      </c>
      <c r="K489">
        <v>2.3348646568688711E-2</v>
      </c>
      <c r="L489">
        <v>1.0000000000000001E+50</v>
      </c>
      <c r="M489">
        <v>5.7887356545628682E-2</v>
      </c>
      <c r="N489">
        <v>1.0000000000000001E+50</v>
      </c>
      <c r="O489">
        <v>1.0000000000000001E+50</v>
      </c>
      <c r="P489">
        <v>1.0000000000000001E+50</v>
      </c>
      <c r="Q489">
        <v>1.0000000000000001E+50</v>
      </c>
      <c r="R489">
        <v>1.0000000000000001E+50</v>
      </c>
      <c r="S489">
        <v>1.0000000000000001E+50</v>
      </c>
      <c r="T489">
        <v>1.0000000000000001E+50</v>
      </c>
      <c r="U489">
        <v>1.0000000000000001E+50</v>
      </c>
      <c r="V489">
        <v>9.9059145292819034E-2</v>
      </c>
      <c r="W489">
        <v>1.0000000000000001E+50</v>
      </c>
      <c r="X489">
        <v>1.0000000000000001E+50</v>
      </c>
      <c r="Y489">
        <v>1.0000000000000001E+50</v>
      </c>
      <c r="Z489">
        <v>1.0000000000000001E+50</v>
      </c>
      <c r="AA489">
        <v>1.0000000000000001E+50</v>
      </c>
      <c r="AB489">
        <v>0.32759205618679521</v>
      </c>
      <c r="AC489">
        <v>8.8234503386453323E-4</v>
      </c>
      <c r="AD489">
        <v>1.5395477133495496E-3</v>
      </c>
      <c r="AE489">
        <v>2.4218370114771088E-3</v>
      </c>
      <c r="AF489">
        <v>2.0410710049221226E-2</v>
      </c>
      <c r="AG489">
        <v>3.4285714285714287E-2</v>
      </c>
    </row>
    <row r="490" spans="1:33">
      <c r="A490">
        <v>7868243.7989536896</v>
      </c>
      <c r="B490">
        <v>0.49436276929231932</v>
      </c>
      <c r="C490">
        <v>1.0000000000000001E+50</v>
      </c>
      <c r="D490">
        <v>0.17249032380199331</v>
      </c>
      <c r="E490">
        <v>1.0000000000000001E+50</v>
      </c>
      <c r="F490">
        <v>1.0000000000000001E+50</v>
      </c>
      <c r="G490">
        <v>1.0000000000000001E+50</v>
      </c>
      <c r="H490">
        <v>0.18510923050526462</v>
      </c>
      <c r="I490">
        <v>0.14292843255922189</v>
      </c>
      <c r="J490">
        <v>3.5909095603857286E-2</v>
      </c>
      <c r="K490">
        <v>2.4903439093983133E-2</v>
      </c>
      <c r="L490">
        <v>1.0000000000000001E+50</v>
      </c>
      <c r="M490">
        <v>5.935956320692181E-2</v>
      </c>
      <c r="N490">
        <v>1.0000000000000001E+50</v>
      </c>
      <c r="O490">
        <v>1.0000000000000001E+50</v>
      </c>
      <c r="P490">
        <v>1.0000000000000001E+50</v>
      </c>
      <c r="Q490">
        <v>1.0000000000000001E+50</v>
      </c>
      <c r="R490">
        <v>1.0000000000000001E+50</v>
      </c>
      <c r="S490">
        <v>1.0000000000000001E+50</v>
      </c>
      <c r="T490">
        <v>1.0000000000000001E+50</v>
      </c>
      <c r="U490">
        <v>1.0000000000000001E+50</v>
      </c>
      <c r="V490">
        <v>0.10086414070056954</v>
      </c>
      <c r="W490">
        <v>1.0000000000000001E+50</v>
      </c>
      <c r="X490">
        <v>1.0000000000000001E+50</v>
      </c>
      <c r="Y490">
        <v>1.0000000000000001E+50</v>
      </c>
      <c r="Z490">
        <v>1.0000000000000001E+50</v>
      </c>
      <c r="AA490">
        <v>1.0000000000000001E+50</v>
      </c>
      <c r="AB490">
        <v>0.32116890382123126</v>
      </c>
      <c r="AC490">
        <v>8.9436317133496424E-4</v>
      </c>
      <c r="AD490">
        <v>1.5601113171447554E-3</v>
      </c>
      <c r="AE490">
        <v>2.4544187837320843E-3</v>
      </c>
      <c r="AF490">
        <v>2.1210939896511412E-2</v>
      </c>
      <c r="AG490">
        <v>3.4285714285714287E-2</v>
      </c>
    </row>
    <row r="491" spans="1:33">
      <c r="A491">
        <v>8025608.6749327639</v>
      </c>
      <c r="B491">
        <v>0.50424998461867176</v>
      </c>
      <c r="C491">
        <v>1.0000000000000001E+50</v>
      </c>
      <c r="D491">
        <v>0.16865705694383482</v>
      </c>
      <c r="E491">
        <v>1.0000000000000001E+50</v>
      </c>
      <c r="F491">
        <v>1.0000000000000001E+50</v>
      </c>
      <c r="G491">
        <v>1.0000000000000001E+50</v>
      </c>
      <c r="H491">
        <v>0.1802947992056867</v>
      </c>
      <c r="I491">
        <v>0.13782440192408288</v>
      </c>
      <c r="J491">
        <v>3.3422920748632928E-2</v>
      </c>
      <c r="K491">
        <v>2.6536075375644844E-2</v>
      </c>
      <c r="L491">
        <v>1.0000000000000001E+50</v>
      </c>
      <c r="M491">
        <v>6.0855678142233006E-2</v>
      </c>
      <c r="N491">
        <v>1.0000000000000001E+50</v>
      </c>
      <c r="O491">
        <v>1.0000000000000001E+50</v>
      </c>
      <c r="P491">
        <v>1.0000000000000001E+50</v>
      </c>
      <c r="Q491">
        <v>1.0000000000000001E+50</v>
      </c>
      <c r="R491">
        <v>1.0000000000000001E+50</v>
      </c>
      <c r="S491">
        <v>1.0000000000000001E+50</v>
      </c>
      <c r="T491">
        <v>1.0000000000000001E+50</v>
      </c>
      <c r="U491">
        <v>1.0000000000000001E+50</v>
      </c>
      <c r="V491">
        <v>0.10270839446656016</v>
      </c>
      <c r="W491">
        <v>1.0000000000000001E+50</v>
      </c>
      <c r="X491">
        <v>1.0000000000000001E+50</v>
      </c>
      <c r="Y491">
        <v>1.0000000000000001E+50</v>
      </c>
      <c r="Z491">
        <v>1.0000000000000001E+50</v>
      </c>
      <c r="AA491">
        <v>1.0000000000000001E+50</v>
      </c>
      <c r="AB491">
        <v>0.31487170004524245</v>
      </c>
      <c r="AC491">
        <v>9.0669777529386495E-4</v>
      </c>
      <c r="AD491">
        <v>1.5812218644322734E-3</v>
      </c>
      <c r="AE491">
        <v>2.4878639944271004E-3</v>
      </c>
      <c r="AF491">
        <v>2.1716446333725607E-2</v>
      </c>
      <c r="AG491">
        <v>3.4285714285714287E-2</v>
      </c>
    </row>
    <row r="492" spans="1:33">
      <c r="A492">
        <v>8186120.8484314196</v>
      </c>
      <c r="B492">
        <v>0.51433494503702848</v>
      </c>
      <c r="C492">
        <v>1.0000000000000001E+50</v>
      </c>
      <c r="D492">
        <v>0.16488997217622386</v>
      </c>
      <c r="E492">
        <v>1.0000000000000001E+50</v>
      </c>
      <c r="F492">
        <v>1.0000000000000001E+50</v>
      </c>
      <c r="G492">
        <v>1.0000000000000001E+50</v>
      </c>
      <c r="H492">
        <v>0.17555170924679483</v>
      </c>
      <c r="I492">
        <v>0.13278023806154238</v>
      </c>
      <c r="J492">
        <v>3.1044587623536093E-2</v>
      </c>
      <c r="K492">
        <v>2.8235387351790698E-2</v>
      </c>
      <c r="L492">
        <v>1.0000000000000001E+50</v>
      </c>
      <c r="M492">
        <v>6.2376242724110513E-2</v>
      </c>
      <c r="N492">
        <v>1.0000000000000001E+50</v>
      </c>
      <c r="O492">
        <v>1.0000000000000001E+50</v>
      </c>
      <c r="P492">
        <v>1.0000000000000001E+50</v>
      </c>
      <c r="Q492">
        <v>1.0000000000000001E+50</v>
      </c>
      <c r="R492">
        <v>1.0000000000000001E+50</v>
      </c>
      <c r="S492">
        <v>1.0000000000000001E+50</v>
      </c>
      <c r="T492">
        <v>1.0000000000000001E+50</v>
      </c>
      <c r="U492">
        <v>1.0000000000000001E+50</v>
      </c>
      <c r="V492">
        <v>0.1045926454984108</v>
      </c>
      <c r="W492">
        <v>1.0000000000000001E+50</v>
      </c>
      <c r="X492">
        <v>1.0000000000000001E+50</v>
      </c>
      <c r="Y492">
        <v>1.0000000000000001E+50</v>
      </c>
      <c r="Z492">
        <v>1.0000000000000001E+50</v>
      </c>
      <c r="AA492">
        <v>1.0000000000000001E+50</v>
      </c>
      <c r="AB492">
        <v>0.30869797536714227</v>
      </c>
      <c r="AC492">
        <v>9.1935506214631084E-4</v>
      </c>
      <c r="AD492">
        <v>1.6028901970647578E-3</v>
      </c>
      <c r="AE492">
        <v>2.522189701316175E-3</v>
      </c>
      <c r="AF492">
        <v>2.1828052119222747E-2</v>
      </c>
      <c r="AG492">
        <v>3.4285714285714287E-2</v>
      </c>
    </row>
    <row r="493" spans="1:33">
      <c r="A493">
        <v>8349843.2654000483</v>
      </c>
      <c r="B493">
        <v>0.52462160543382819</v>
      </c>
      <c r="C493">
        <v>1.0000000000000001E+50</v>
      </c>
      <c r="D493">
        <v>0.16118759516090686</v>
      </c>
      <c r="E493">
        <v>1.0000000000000001E+50</v>
      </c>
      <c r="F493">
        <v>1.0000000000000001E+50</v>
      </c>
      <c r="G493">
        <v>1.0000000000000001E+50</v>
      </c>
      <c r="H493">
        <v>0.17087815368562337</v>
      </c>
      <c r="I493">
        <v>0.12779465188282163</v>
      </c>
      <c r="J493">
        <v>2.879664878785752E-2</v>
      </c>
      <c r="K493">
        <v>2.9992477370737656E-2</v>
      </c>
      <c r="L493">
        <v>1.0000000000000001E+50</v>
      </c>
      <c r="M493">
        <v>6.3921811522426181E-2</v>
      </c>
      <c r="N493">
        <v>1.0000000000000001E+50</v>
      </c>
      <c r="O493">
        <v>1.0000000000000001E+50</v>
      </c>
      <c r="P493">
        <v>1.0000000000000001E+50</v>
      </c>
      <c r="Q493">
        <v>1.0000000000000001E+50</v>
      </c>
      <c r="R493">
        <v>1.0000000000000001E+50</v>
      </c>
      <c r="S493">
        <v>1.0000000000000001E+50</v>
      </c>
      <c r="T493">
        <v>1.0000000000000001E+50</v>
      </c>
      <c r="U493">
        <v>1.0000000000000001E+50</v>
      </c>
      <c r="V493">
        <v>0.1065176476077169</v>
      </c>
      <c r="W493">
        <v>1.0000000000000001E+50</v>
      </c>
      <c r="X493">
        <v>1.0000000000000001E+50</v>
      </c>
      <c r="Y493">
        <v>1.0000000000000001E+50</v>
      </c>
      <c r="Z493">
        <v>1.0000000000000001E+50</v>
      </c>
      <c r="AA493">
        <v>1.0000000000000001E+50</v>
      </c>
      <c r="AB493">
        <v>0.3026453087184191</v>
      </c>
      <c r="AC493">
        <v>9.3234133502592632E-4</v>
      </c>
      <c r="AD493">
        <v>1.6251273048180383E-3</v>
      </c>
      <c r="AE493">
        <v>2.5574131967525688E-3</v>
      </c>
      <c r="AF493">
        <v>2.1507133284724086E-2</v>
      </c>
      <c r="AG493">
        <v>3.4285714285714287E-2</v>
      </c>
    </row>
    <row r="494" spans="1:33">
      <c r="A494">
        <v>8516840.13070805</v>
      </c>
      <c r="B494">
        <v>0.53511399979354057</v>
      </c>
      <c r="C494">
        <v>1.0000000000000001E+50</v>
      </c>
      <c r="D494">
        <v>0.15754847715950976</v>
      </c>
      <c r="E494">
        <v>1.0000000000000001E+50</v>
      </c>
      <c r="F494">
        <v>1.0000000000000001E+50</v>
      </c>
      <c r="G494">
        <v>1.0000000000000001E+50</v>
      </c>
      <c r="H494">
        <v>0.16627235799588619</v>
      </c>
      <c r="I494">
        <v>0.12286648047131468</v>
      </c>
      <c r="J494">
        <v>2.6708093939558666E-2</v>
      </c>
      <c r="K494">
        <v>3.1800292461641719E-2</v>
      </c>
      <c r="L494">
        <v>1.0000000000000001E+50</v>
      </c>
      <c r="M494">
        <v>6.5492952198700619E-2</v>
      </c>
      <c r="N494">
        <v>1.0000000000000001E+50</v>
      </c>
      <c r="O494">
        <v>1.0000000000000001E+50</v>
      </c>
      <c r="P494">
        <v>1.0000000000000001E+50</v>
      </c>
      <c r="Q494">
        <v>1.0000000000000001E+50</v>
      </c>
      <c r="R494">
        <v>1.0000000000000001E+50</v>
      </c>
      <c r="S494">
        <v>1.0000000000000001E+50</v>
      </c>
      <c r="T494">
        <v>1.0000000000000001E+50</v>
      </c>
      <c r="U494">
        <v>1.0000000000000001E+50</v>
      </c>
      <c r="V494">
        <v>0.10848416984043155</v>
      </c>
      <c r="W494">
        <v>1.0000000000000001E+50</v>
      </c>
      <c r="X494">
        <v>1.0000000000000001E+50</v>
      </c>
      <c r="Y494">
        <v>1.0000000000000001E+50</v>
      </c>
      <c r="Z494">
        <v>1.0000000000000001E+50</v>
      </c>
      <c r="AA494">
        <v>1.0000000000000001E+50</v>
      </c>
      <c r="AB494">
        <v>0.29671132650429788</v>
      </c>
      <c r="AC494">
        <v>9.4566298634547546E-4</v>
      </c>
      <c r="AD494">
        <v>1.6479443296161273E-3</v>
      </c>
      <c r="AE494">
        <v>2.593552014467951E-3</v>
      </c>
      <c r="AF494">
        <v>2.080293190773598E-2</v>
      </c>
      <c r="AG494">
        <v>3.4285714285714287E-2</v>
      </c>
    </row>
    <row r="495" spans="1:33">
      <c r="A495">
        <v>8687176.9333222117</v>
      </c>
      <c r="B495">
        <v>0.54581624278062024</v>
      </c>
      <c r="C495">
        <v>1.0000000000000001E+50</v>
      </c>
      <c r="D495">
        <v>0.1539711944844632</v>
      </c>
      <c r="E495">
        <v>1.0000000000000001E+50</v>
      </c>
      <c r="F495">
        <v>1.0000000000000001E+50</v>
      </c>
      <c r="G495">
        <v>1.0000000000000001E+50</v>
      </c>
      <c r="H495">
        <v>0.16173257996683557</v>
      </c>
      <c r="I495">
        <v>0.11799470591206834</v>
      </c>
      <c r="J495">
        <v>2.4815528639160537E-2</v>
      </c>
      <c r="K495">
        <v>3.3653262141119834E-2</v>
      </c>
      <c r="L495">
        <v>1.0000000000000001E+50</v>
      </c>
      <c r="M495">
        <v>6.7090245438222271E-2</v>
      </c>
      <c r="N495">
        <v>1.0000000000000001E+50</v>
      </c>
      <c r="O495">
        <v>1.0000000000000001E+50</v>
      </c>
      <c r="P495">
        <v>1.0000000000000001E+50</v>
      </c>
      <c r="Q495">
        <v>1.0000000000000001E+50</v>
      </c>
      <c r="R495">
        <v>1.0000000000000001E+50</v>
      </c>
      <c r="S495">
        <v>1.0000000000000001E+50</v>
      </c>
      <c r="T495">
        <v>1.0000000000000001E+50</v>
      </c>
      <c r="U495">
        <v>1.0000000000000001E+50</v>
      </c>
      <c r="V495">
        <v>0.1104929968120376</v>
      </c>
      <c r="W495">
        <v>1.0000000000000001E+50</v>
      </c>
      <c r="X495">
        <v>1.0000000000000001E+50</v>
      </c>
      <c r="Y495">
        <v>1.0000000000000001E+50</v>
      </c>
      <c r="Z495">
        <v>1.0000000000000001E+50</v>
      </c>
      <c r="AA495">
        <v>1.0000000000000001E+50</v>
      </c>
      <c r="AB495">
        <v>0.29089370167291823</v>
      </c>
      <c r="AC495">
        <v>9.5932650046118013E-4</v>
      </c>
      <c r="AD495">
        <v>1.6713525699658233E-3</v>
      </c>
      <c r="AE495">
        <v>2.6306239366750109E-3</v>
      </c>
      <c r="AF495">
        <v>1.9844837840418683E-2</v>
      </c>
      <c r="AG495">
        <v>3.4285714285714287E-2</v>
      </c>
    </row>
    <row r="496" spans="1:33">
      <c r="A496">
        <v>8860920.4719886556</v>
      </c>
      <c r="B496">
        <v>0.55673253135310163</v>
      </c>
      <c r="C496">
        <v>1.0000000000000001E+50</v>
      </c>
      <c r="D496">
        <v>0.15045434796160498</v>
      </c>
      <c r="E496">
        <v>1.0000000000000001E+50</v>
      </c>
      <c r="F496">
        <v>1.0000000000000001E+50</v>
      </c>
      <c r="G496">
        <v>1.0000000000000001E+50</v>
      </c>
      <c r="H496">
        <v>0.15725710969679635</v>
      </c>
      <c r="I496">
        <v>0.11317847855479163</v>
      </c>
      <c r="J496">
        <v>2.3163733420311514E-2</v>
      </c>
      <c r="K496">
        <v>3.554700159390773E-2</v>
      </c>
      <c r="L496">
        <v>1.0000000000000001E+50</v>
      </c>
      <c r="M496">
        <v>6.8714284916239113E-2</v>
      </c>
      <c r="N496">
        <v>1.0000000000000001E+50</v>
      </c>
      <c r="O496">
        <v>1.0000000000000001E+50</v>
      </c>
      <c r="P496">
        <v>1.0000000000000001E+50</v>
      </c>
      <c r="Q496">
        <v>1.0000000000000001E+50</v>
      </c>
      <c r="R496">
        <v>1.0000000000000001E+50</v>
      </c>
      <c r="S496">
        <v>1.0000000000000001E+50</v>
      </c>
      <c r="T496">
        <v>1.0000000000000001E+50</v>
      </c>
      <c r="U496">
        <v>1.0000000000000001E+50</v>
      </c>
      <c r="V496">
        <v>0.11254492904764957</v>
      </c>
      <c r="W496">
        <v>1.0000000000000001E+50</v>
      </c>
      <c r="X496">
        <v>1.0000000000000001E+50</v>
      </c>
      <c r="Y496">
        <v>1.0000000000000001E+50</v>
      </c>
      <c r="Z496">
        <v>1.0000000000000001E+50</v>
      </c>
      <c r="AA496">
        <v>1.0000000000000001E+50</v>
      </c>
      <c r="AB496">
        <v>0.28519015280276555</v>
      </c>
      <c r="AC496">
        <v>9.7333845644789611E-4</v>
      </c>
      <c r="AD496">
        <v>1.6953634855963254E-3</v>
      </c>
      <c r="AE496">
        <v>2.6686470014860241E-3</v>
      </c>
      <c r="AF496">
        <v>1.8802956685040517E-2</v>
      </c>
      <c r="AG496">
        <v>3.4285714285714287E-2</v>
      </c>
    </row>
    <row r="497" spans="1:33">
      <c r="A497">
        <v>9038138.881428428</v>
      </c>
      <c r="B497">
        <v>0.56786714640846447</v>
      </c>
      <c r="C497">
        <v>1.0000000000000001E+50</v>
      </c>
      <c r="D497">
        <v>0.14699656240445752</v>
      </c>
      <c r="E497">
        <v>1.0000000000000001E+50</v>
      </c>
      <c r="F497">
        <v>1.0000000000000001E+50</v>
      </c>
      <c r="G497">
        <v>1.0000000000000001E+50</v>
      </c>
      <c r="H497">
        <v>0.15284426969470011</v>
      </c>
      <c r="I497">
        <v>0.10841714589379373</v>
      </c>
      <c r="J497">
        <v>2.1804637257810216E-2</v>
      </c>
      <c r="K497">
        <v>3.7478073508103366E-2</v>
      </c>
      <c r="L497">
        <v>1.0000000000000001E+50</v>
      </c>
      <c r="M497">
        <v>7.0365677294976101E-2</v>
      </c>
      <c r="N497">
        <v>1.0000000000000001E+50</v>
      </c>
      <c r="O497">
        <v>1.0000000000000001E+50</v>
      </c>
      <c r="P497">
        <v>1.0000000000000001E+50</v>
      </c>
      <c r="Q497">
        <v>1.0000000000000001E+50</v>
      </c>
      <c r="R497">
        <v>1.0000000000000001E+50</v>
      </c>
      <c r="S497">
        <v>1.0000000000000001E+50</v>
      </c>
      <c r="T497">
        <v>1.0000000000000001E+50</v>
      </c>
      <c r="U497">
        <v>1.0000000000000001E+50</v>
      </c>
      <c r="V497">
        <v>0.1146407833271892</v>
      </c>
      <c r="W497">
        <v>1.0000000000000001E+50</v>
      </c>
      <c r="X497">
        <v>1.0000000000000001E+50</v>
      </c>
      <c r="Y497">
        <v>1.0000000000000001E+50</v>
      </c>
      <c r="Z497">
        <v>1.0000000000000001E+50</v>
      </c>
      <c r="AA497">
        <v>1.0000000000000001E+50</v>
      </c>
      <c r="AB497">
        <v>0.27959844320799515</v>
      </c>
      <c r="AC497">
        <v>9.8770553098213843E-4</v>
      </c>
      <c r="AD497">
        <v>1.7199887022988913E-3</v>
      </c>
      <c r="AE497">
        <v>2.7076395106393706E-3</v>
      </c>
      <c r="AF497">
        <v>1.7842528782999689E-2</v>
      </c>
      <c r="AG497">
        <v>3.4285714285714287E-2</v>
      </c>
    </row>
    <row r="498" spans="1:33">
      <c r="A498">
        <v>9218901.6590569969</v>
      </c>
      <c r="B498">
        <v>0.57922445446241655</v>
      </c>
      <c r="C498">
        <v>1.0000000000000001E+50</v>
      </c>
      <c r="D498">
        <v>0.14359648610021009</v>
      </c>
      <c r="E498">
        <v>1.0000000000000001E+50</v>
      </c>
      <c r="F498">
        <v>1.0000000000000001E+50</v>
      </c>
      <c r="G498">
        <v>1.0000000000000001E+50</v>
      </c>
      <c r="H498">
        <v>0.14849241510549638</v>
      </c>
      <c r="I498">
        <v>0.10371028861427227</v>
      </c>
      <c r="J498">
        <v>2.0793401919977438E-2</v>
      </c>
      <c r="K498">
        <v>3.944379915439284E-2</v>
      </c>
      <c r="L498">
        <v>1.0000000000000001E+50</v>
      </c>
      <c r="M498">
        <v>7.2045042248642097E-2</v>
      </c>
      <c r="N498">
        <v>1.0000000000000001E+50</v>
      </c>
      <c r="O498">
        <v>1.0000000000000001E+50</v>
      </c>
      <c r="P498">
        <v>1.0000000000000001E+50</v>
      </c>
      <c r="Q498">
        <v>1.0000000000000001E+50</v>
      </c>
      <c r="R498">
        <v>1.0000000000000001E+50</v>
      </c>
      <c r="S498">
        <v>1.0000000000000001E+50</v>
      </c>
      <c r="T498">
        <v>1.0000000000000001E+50</v>
      </c>
      <c r="U498">
        <v>1.0000000000000001E+50</v>
      </c>
      <c r="V498">
        <v>0.11678139303578507</v>
      </c>
      <c r="W498">
        <v>1.0000000000000001E+50</v>
      </c>
      <c r="X498">
        <v>1.0000000000000001E+50</v>
      </c>
      <c r="Y498">
        <v>1.0000000000000001E+50</v>
      </c>
      <c r="Z498">
        <v>1.0000000000000001E+50</v>
      </c>
      <c r="AA498">
        <v>1.0000000000000001E+50</v>
      </c>
      <c r="AB498">
        <v>0.27411638006130112</v>
      </c>
      <c r="AC498">
        <v>1.0024345013298322E-3</v>
      </c>
      <c r="AD498">
        <v>1.7452400169613131E-3</v>
      </c>
      <c r="AE498">
        <v>2.7476200375256199E-3</v>
      </c>
      <c r="AF498">
        <v>1.7093810352282527E-2</v>
      </c>
      <c r="AG498">
        <v>3.4285714285714287E-2</v>
      </c>
    </row>
    <row r="499" spans="1:33">
      <c r="A499">
        <v>9403279.6922381371</v>
      </c>
      <c r="B499">
        <v>0.59080890936125385</v>
      </c>
      <c r="C499">
        <v>1.0000000000000001E+50</v>
      </c>
      <c r="D499">
        <v>0.14025279030746945</v>
      </c>
      <c r="E499">
        <v>1.0000000000000001E+50</v>
      </c>
      <c r="F499">
        <v>1.0000000000000001E+50</v>
      </c>
      <c r="G499">
        <v>1.0000000000000001E+50</v>
      </c>
      <c r="H499">
        <v>0.14419993407841922</v>
      </c>
      <c r="I499">
        <v>9.9057765848342735E-2</v>
      </c>
      <c r="J499">
        <v>2.0180709613929683E-2</v>
      </c>
      <c r="K499">
        <v>4.1442109346038876E-2</v>
      </c>
      <c r="L499">
        <v>1.0000000000000001E+50</v>
      </c>
      <c r="M499">
        <v>7.3753012513946573E-2</v>
      </c>
      <c r="N499">
        <v>1.0000000000000001E+50</v>
      </c>
      <c r="O499">
        <v>1.0000000000000001E+50</v>
      </c>
      <c r="P499">
        <v>1.0000000000000001E+50</v>
      </c>
      <c r="Q499">
        <v>1.0000000000000001E+50</v>
      </c>
      <c r="R499">
        <v>1.0000000000000001E+50</v>
      </c>
      <c r="S499">
        <v>1.0000000000000001E+50</v>
      </c>
      <c r="T499">
        <v>1.0000000000000001E+50</v>
      </c>
      <c r="U499">
        <v>1.0000000000000001E+50</v>
      </c>
      <c r="V499">
        <v>0.11896760851954946</v>
      </c>
      <c r="W499">
        <v>1.0000000000000001E+50</v>
      </c>
      <c r="X499">
        <v>1.0000000000000001E+50</v>
      </c>
      <c r="Y499">
        <v>1.0000000000000001E+50</v>
      </c>
      <c r="Z499">
        <v>1.0000000000000001E+50</v>
      </c>
      <c r="AA499">
        <v>1.0000000000000001E+50</v>
      </c>
      <c r="AB499">
        <v>0.26874181353398391</v>
      </c>
      <c r="AC499">
        <v>1.0175322484356098E-3</v>
      </c>
      <c r="AD499">
        <v>1.7711294027917392E-3</v>
      </c>
      <c r="AE499">
        <v>2.7886074355045129E-3</v>
      </c>
      <c r="AF499">
        <v>1.6641256521994822E-2</v>
      </c>
      <c r="AG499">
        <v>3.4285714285714287E-2</v>
      </c>
    </row>
    <row r="500" spans="1:33">
      <c r="A500">
        <v>9591345.2860828992</v>
      </c>
      <c r="B500">
        <v>0.60262505402846644</v>
      </c>
      <c r="C500">
        <v>1.0000000000000001E+50</v>
      </c>
      <c r="D500">
        <v>0.13696416876588519</v>
      </c>
      <c r="E500">
        <v>1.0000000000000001E+50</v>
      </c>
      <c r="F500">
        <v>1.0000000000000001E+50</v>
      </c>
      <c r="G500">
        <v>1.0000000000000001E+50</v>
      </c>
      <c r="H500">
        <v>0.13996524830086873</v>
      </c>
      <c r="I500">
        <v>9.4459772355485652E-2</v>
      </c>
      <c r="J500">
        <v>2.0002231220248766E-2</v>
      </c>
      <c r="K500">
        <v>4.3471427052690234E-2</v>
      </c>
      <c r="L500">
        <v>1.0000000000000001E+50</v>
      </c>
      <c r="M500">
        <v>7.5490233963955267E-2</v>
      </c>
      <c r="N500">
        <v>1.0000000000000001E+50</v>
      </c>
      <c r="O500">
        <v>1.0000000000000001E+50</v>
      </c>
      <c r="P500">
        <v>1.0000000000000001E+50</v>
      </c>
      <c r="Q500">
        <v>1.0000000000000001E+50</v>
      </c>
      <c r="R500">
        <v>1.0000000000000001E+50</v>
      </c>
      <c r="S500">
        <v>1.0000000000000001E+50</v>
      </c>
      <c r="T500">
        <v>1.0000000000000001E+50</v>
      </c>
      <c r="U500">
        <v>1.0000000000000001E+50</v>
      </c>
      <c r="V500">
        <v>0.12120029744689224</v>
      </c>
      <c r="W500">
        <v>1.0000000000000001E+50</v>
      </c>
      <c r="X500">
        <v>1.0000000000000001E+50</v>
      </c>
      <c r="Y500">
        <v>1.0000000000000001E+50</v>
      </c>
      <c r="Z500">
        <v>1.0000000000000001E+50</v>
      </c>
      <c r="AA500">
        <v>1.0000000000000001E+50</v>
      </c>
      <c r="AB500">
        <v>0.26347263595287967</v>
      </c>
      <c r="AC500">
        <v>1.0330057601104299E-3</v>
      </c>
      <c r="AD500">
        <v>1.7976690147262333E-3</v>
      </c>
      <c r="AE500">
        <v>2.830620846503974E-3</v>
      </c>
      <c r="AF500">
        <v>1.6525641019731897E-2</v>
      </c>
      <c r="AG500">
        <v>3.4285714285714287E-2</v>
      </c>
    </row>
    <row r="501" spans="1:33">
      <c r="A501">
        <v>9783172.191804558</v>
      </c>
      <c r="B501">
        <v>0.61467752224627648</v>
      </c>
      <c r="C501">
        <v>1.0000000000000001E+50</v>
      </c>
      <c r="D501">
        <v>0.13372933721779845</v>
      </c>
      <c r="E501">
        <v>1.0000000000000001E+50</v>
      </c>
      <c r="F501">
        <v>1.0000000000000001E+50</v>
      </c>
      <c r="G501">
        <v>1.0000000000000001E+50</v>
      </c>
      <c r="H501">
        <v>0.13578681372529677</v>
      </c>
      <c r="I501">
        <v>8.9916911260436605E-2</v>
      </c>
      <c r="J501">
        <v>2.026916259347861E-2</v>
      </c>
      <c r="K501">
        <v>4.5530574864991853E-2</v>
      </c>
      <c r="L501">
        <v>1.0000000000000001E+50</v>
      </c>
      <c r="M501">
        <v>7.725736570338379E-2</v>
      </c>
      <c r="N501">
        <v>1.0000000000000001E+50</v>
      </c>
      <c r="O501">
        <v>1.0000000000000001E+50</v>
      </c>
      <c r="P501">
        <v>1.0000000000000001E+50</v>
      </c>
      <c r="Q501">
        <v>1.0000000000000001E+50</v>
      </c>
      <c r="R501">
        <v>1.0000000000000001E+50</v>
      </c>
      <c r="S501">
        <v>1.0000000000000001E+50</v>
      </c>
      <c r="T501">
        <v>1.0000000000000001E+50</v>
      </c>
      <c r="U501">
        <v>1.0000000000000001E+50</v>
      </c>
      <c r="V501">
        <v>0.12348034517553405</v>
      </c>
      <c r="W501">
        <v>1.0000000000000001E+50</v>
      </c>
      <c r="X501">
        <v>1.0000000000000001E+50</v>
      </c>
      <c r="Y501">
        <v>1.0000000000000001E+50</v>
      </c>
      <c r="Z501">
        <v>1.0000000000000001E+50</v>
      </c>
      <c r="AA501">
        <v>1.0000000000000001E+50</v>
      </c>
      <c r="AB501">
        <v>0.25830678097382259</v>
      </c>
      <c r="AC501">
        <v>1.0488621343143001E-3</v>
      </c>
      <c r="AD501">
        <v>1.8248711950143528E-3</v>
      </c>
      <c r="AE501">
        <v>2.8736797098921942E-3</v>
      </c>
      <c r="AF501">
        <v>1.6752857060372321E-2</v>
      </c>
      <c r="AG501">
        <v>3.4285714285714287E-2</v>
      </c>
    </row>
    <row r="502" spans="1:33">
      <c r="A502">
        <v>9978835.6356406491</v>
      </c>
      <c r="B502">
        <v>0.62697104047280894</v>
      </c>
      <c r="C502">
        <v>1.0000000000000001E+50</v>
      </c>
      <c r="D502">
        <v>0.13054703294211897</v>
      </c>
      <c r="E502">
        <v>1.0000000000000001E+50</v>
      </c>
      <c r="F502">
        <v>1.0000000000000001E+50</v>
      </c>
      <c r="G502">
        <v>1.0000000000000001E+50</v>
      </c>
      <c r="H502">
        <v>0.13166312152218057</v>
      </c>
      <c r="I502">
        <v>8.5430287245612274E-2</v>
      </c>
      <c r="J502">
        <v>2.0964899231924166E-2</v>
      </c>
      <c r="K502">
        <v>4.761870186704114E-2</v>
      </c>
      <c r="L502">
        <v>1.0000000000000001E+50</v>
      </c>
      <c r="M502">
        <v>7.9055080183662724E-2</v>
      </c>
      <c r="N502">
        <v>1.0000000000000001E+50</v>
      </c>
      <c r="O502">
        <v>1.0000000000000001E+50</v>
      </c>
      <c r="P502">
        <v>1.0000000000000001E+50</v>
      </c>
      <c r="Q502">
        <v>1.0000000000000001E+50</v>
      </c>
      <c r="R502">
        <v>1.0000000000000001E+50</v>
      </c>
      <c r="S502">
        <v>1.0000000000000001E+50</v>
      </c>
      <c r="T502">
        <v>1.0000000000000001E+50</v>
      </c>
      <c r="U502">
        <v>1.0000000000000001E+50</v>
      </c>
      <c r="V502">
        <v>0.12580865512538622</v>
      </c>
      <c r="W502">
        <v>1.0000000000000001E+50</v>
      </c>
      <c r="X502">
        <v>1.0000000000000001E+50</v>
      </c>
      <c r="Y502">
        <v>1.0000000000000001E+50</v>
      </c>
      <c r="Z502">
        <v>1.0000000000000001E+50</v>
      </c>
      <c r="AA502">
        <v>1.0000000000000001E+50</v>
      </c>
      <c r="AB502">
        <v>0.25324222277131297</v>
      </c>
      <c r="AC502">
        <v>1.0651085825309089E-3</v>
      </c>
      <c r="AD502">
        <v>1.852748478977016E-3</v>
      </c>
      <c r="AE502">
        <v>2.9178037716138449E-3</v>
      </c>
      <c r="AF502">
        <v>1.7305568485039415E-2</v>
      </c>
      <c r="AG502">
        <v>3.4285714285714287E-2</v>
      </c>
    </row>
    <row r="503" spans="1:33">
      <c r="A503">
        <v>10178412.348353462</v>
      </c>
      <c r="B503">
        <v>0.63951042969560357</v>
      </c>
      <c r="C503">
        <v>1.0000000000000001E+50</v>
      </c>
      <c r="D503">
        <v>0.12741601430069033</v>
      </c>
      <c r="E503">
        <v>1.0000000000000001E+50</v>
      </c>
      <c r="F503">
        <v>1.0000000000000001E+50</v>
      </c>
      <c r="G503">
        <v>1.0000000000000001E+50</v>
      </c>
      <c r="H503">
        <v>0.12759269929920675</v>
      </c>
      <c r="I503">
        <v>8.1001626844208793E-2</v>
      </c>
      <c r="J503">
        <v>2.2049907068979975E-2</v>
      </c>
      <c r="K503">
        <v>4.9735225641811369E-2</v>
      </c>
      <c r="L503">
        <v>1.0000000000000001E+50</v>
      </c>
      <c r="M503">
        <v>8.0884063336312637E-2</v>
      </c>
      <c r="N503">
        <v>1.0000000000000001E+50</v>
      </c>
      <c r="O503">
        <v>1.0000000000000001E+50</v>
      </c>
      <c r="P503">
        <v>1.0000000000000001E+50</v>
      </c>
      <c r="Q503">
        <v>1.0000000000000001E+50</v>
      </c>
      <c r="R503">
        <v>1.0000000000000001E+50</v>
      </c>
      <c r="S503">
        <v>1.0000000000000001E+50</v>
      </c>
      <c r="T503">
        <v>1.0000000000000001E+50</v>
      </c>
      <c r="U503">
        <v>1.0000000000000001E+50</v>
      </c>
      <c r="V503">
        <v>0.12818614915746809</v>
      </c>
      <c r="W503">
        <v>1.0000000000000001E+50</v>
      </c>
      <c r="X503">
        <v>1.0000000000000001E+50</v>
      </c>
      <c r="Y503">
        <v>1.0000000000000001E+50</v>
      </c>
      <c r="Z503">
        <v>1.0000000000000001E+50</v>
      </c>
      <c r="AA503">
        <v>1.0000000000000001E+50</v>
      </c>
      <c r="AB503">
        <v>0.24827697524407635</v>
      </c>
      <c r="AC503">
        <v>1.0817524332310394E-3</v>
      </c>
      <c r="AD503">
        <v>1.8813136009309308E-3</v>
      </c>
      <c r="AE503">
        <v>2.9630130935815366E-3</v>
      </c>
      <c r="AF503">
        <v>1.8154550645969117E-2</v>
      </c>
      <c r="AG503">
        <v>3.4285714285714287E-2</v>
      </c>
    </row>
    <row r="504" spans="1:33">
      <c r="A504">
        <v>10381980.595320532</v>
      </c>
      <c r="B504">
        <v>0.65230060732219886</v>
      </c>
      <c r="C504">
        <v>1.0000000000000001E+50</v>
      </c>
      <c r="D504">
        <v>0.12433506029747536</v>
      </c>
      <c r="E504">
        <v>1.0000000000000001E+50</v>
      </c>
      <c r="F504">
        <v>1.0000000000000001E+50</v>
      </c>
      <c r="G504">
        <v>1.0000000000000001E+50</v>
      </c>
      <c r="H504">
        <v>0.12357411263552218</v>
      </c>
      <c r="I504">
        <v>7.6633434909192361E-2</v>
      </c>
      <c r="J504">
        <v>2.347182087734891E-2</v>
      </c>
      <c r="K504">
        <v>5.1879786085854196E-2</v>
      </c>
      <c r="L504">
        <v>1.0000000000000001E+50</v>
      </c>
      <c r="M504">
        <v>8.2745014723347721E-2</v>
      </c>
      <c r="N504">
        <v>1.0000000000000001E+50</v>
      </c>
      <c r="O504">
        <v>1.0000000000000001E+50</v>
      </c>
      <c r="P504">
        <v>1.0000000000000001E+50</v>
      </c>
      <c r="Q504">
        <v>1.0000000000000001E+50</v>
      </c>
      <c r="R504">
        <v>1.0000000000000001E+50</v>
      </c>
      <c r="S504">
        <v>1.0000000000000001E+50</v>
      </c>
      <c r="T504">
        <v>1.0000000000000001E+50</v>
      </c>
      <c r="U504">
        <v>1.0000000000000001E+50</v>
      </c>
      <c r="V504">
        <v>0.1306137679590362</v>
      </c>
      <c r="W504">
        <v>1.0000000000000001E+50</v>
      </c>
      <c r="X504">
        <v>1.0000000000000001E+50</v>
      </c>
      <c r="Y504">
        <v>1.0000000000000001E+50</v>
      </c>
      <c r="Z504">
        <v>1.0000000000000001E+50</v>
      </c>
      <c r="AA504">
        <v>1.0000000000000001E+50</v>
      </c>
      <c r="AB504">
        <v>0.24340909123619989</v>
      </c>
      <c r="AC504">
        <v>1.0988011354217133E-3</v>
      </c>
      <c r="AD504">
        <v>1.9105795002739576E-3</v>
      </c>
      <c r="AE504">
        <v>3.0093280633138324E-3</v>
      </c>
      <c r="AF504">
        <v>1.9266806671863188E-2</v>
      </c>
      <c r="AG504">
        <v>3.4285714285714287E-2</v>
      </c>
    </row>
    <row r="505" spans="1:33">
      <c r="A505">
        <v>10589620.207226943</v>
      </c>
      <c r="B505">
        <v>0.66534658910852695</v>
      </c>
      <c r="C505">
        <v>1.0000000000000001E+50</v>
      </c>
      <c r="D505">
        <v>0.12130297015097098</v>
      </c>
      <c r="E505">
        <v>1.0000000000000001E+50</v>
      </c>
      <c r="F505">
        <v>1.0000000000000001E+50</v>
      </c>
      <c r="G505">
        <v>1.0000000000000001E+50</v>
      </c>
      <c r="H505">
        <v>0.11960596699081502</v>
      </c>
      <c r="I505">
        <v>7.2329199711317446E-2</v>
      </c>
      <c r="J505">
        <v>2.5175632355083053E-2</v>
      </c>
      <c r="K505">
        <v>5.4052208461780958E-2</v>
      </c>
      <c r="L505">
        <v>1.0000000000000001E+50</v>
      </c>
      <c r="M505">
        <v>8.4638647703583494E-2</v>
      </c>
      <c r="N505">
        <v>1.0000000000000001E+50</v>
      </c>
      <c r="O505">
        <v>1.0000000000000001E+50</v>
      </c>
      <c r="P505">
        <v>1.0000000000000001E+50</v>
      </c>
      <c r="Q505">
        <v>1.0000000000000001E+50</v>
      </c>
      <c r="R505">
        <v>1.0000000000000001E+50</v>
      </c>
      <c r="S505">
        <v>1.0000000000000001E+50</v>
      </c>
      <c r="T505">
        <v>1.0000000000000001E+50</v>
      </c>
      <c r="U505">
        <v>1.0000000000000001E+50</v>
      </c>
      <c r="V505">
        <v>0.133092471435103</v>
      </c>
      <c r="W505">
        <v>1.0000000000000001E+50</v>
      </c>
      <c r="X505">
        <v>1.0000000000000001E+50</v>
      </c>
      <c r="Y505">
        <v>1.0000000000000001E+50</v>
      </c>
      <c r="Z505">
        <v>1.0000000000000001E+50</v>
      </c>
      <c r="AA505">
        <v>1.0000000000000001E+50</v>
      </c>
      <c r="AB505">
        <v>0.23863666177354179</v>
      </c>
      <c r="AC505">
        <v>1.1162622622781304E-3</v>
      </c>
      <c r="AD505">
        <v>1.9405593277258926E-3</v>
      </c>
      <c r="AE505">
        <v>3.0567694038113511E-3</v>
      </c>
      <c r="AF505">
        <v>2.0608676774884302E-2</v>
      </c>
      <c r="AG505">
        <v>3.4285714285714287E-2</v>
      </c>
    </row>
    <row r="506" spans="1:33">
      <c r="A506">
        <v>10801412.611371482</v>
      </c>
      <c r="B506">
        <v>0.6786534911258767</v>
      </c>
      <c r="C506">
        <v>1.0000000000000001E+50</v>
      </c>
      <c r="D506">
        <v>0.11831856288035242</v>
      </c>
      <c r="E506">
        <v>1.0000000000000001E+50</v>
      </c>
      <c r="F506">
        <v>1.0000000000000001E+50</v>
      </c>
      <c r="G506">
        <v>1.0000000000000001E+50</v>
      </c>
      <c r="H506">
        <v>0.11568691006266044</v>
      </c>
      <c r="I506">
        <v>6.8093663804345936E-2</v>
      </c>
      <c r="J506">
        <v>2.711063812292339E-2</v>
      </c>
      <c r="K506">
        <v>5.6252473702053912E-2</v>
      </c>
      <c r="L506">
        <v>1.0000000000000001E+50</v>
      </c>
      <c r="M506">
        <v>8.656568961386317E-2</v>
      </c>
      <c r="N506">
        <v>1.0000000000000001E+50</v>
      </c>
      <c r="O506">
        <v>1.0000000000000001E+50</v>
      </c>
      <c r="P506">
        <v>1.0000000000000001E+50</v>
      </c>
      <c r="Q506">
        <v>1.0000000000000001E+50</v>
      </c>
      <c r="R506">
        <v>1.0000000000000001E+50</v>
      </c>
      <c r="S506">
        <v>1.0000000000000001E+50</v>
      </c>
      <c r="T506">
        <v>1.0000000000000001E+50</v>
      </c>
      <c r="U506">
        <v>1.0000000000000001E+50</v>
      </c>
      <c r="V506">
        <v>0.1356232391065266</v>
      </c>
      <c r="W506">
        <v>1.0000000000000001E+50</v>
      </c>
      <c r="X506">
        <v>1.0000000000000001E+50</v>
      </c>
      <c r="Y506">
        <v>1.0000000000000001E+50</v>
      </c>
      <c r="Z506">
        <v>1.0000000000000001E+50</v>
      </c>
      <c r="AA506">
        <v>1.0000000000000001E+50</v>
      </c>
      <c r="AB506">
        <v>0.23395781531511398</v>
      </c>
      <c r="AC506">
        <v>1.1341435148556006E-3</v>
      </c>
      <c r="AD506">
        <v>1.9712664517193383E-3</v>
      </c>
      <c r="AE506">
        <v>3.1053581836628049E-3</v>
      </c>
      <c r="AF506">
        <v>2.2143411472317884E-2</v>
      </c>
      <c r="AG506">
        <v>3.4285714285714287E-2</v>
      </c>
    </row>
    <row r="507" spans="1:33">
      <c r="A507">
        <v>11017440.863598911</v>
      </c>
      <c r="B507">
        <v>0.69222653176719606</v>
      </c>
      <c r="C507">
        <v>1.0000000000000001E+50</v>
      </c>
      <c r="D507">
        <v>0.11538067690595516</v>
      </c>
      <c r="E507">
        <v>1.0000000000000001E+50</v>
      </c>
      <c r="F507">
        <v>1.0000000000000001E+50</v>
      </c>
      <c r="G507">
        <v>1.0000000000000001E+50</v>
      </c>
      <c r="H507">
        <v>0.11181563468281627</v>
      </c>
      <c r="I507">
        <v>6.393318423457546E-2</v>
      </c>
      <c r="J507">
        <v>2.9233675793531717E-2</v>
      </c>
      <c r="K507">
        <v>5.8480694428506695E-2</v>
      </c>
      <c r="L507">
        <v>1.0000000000000001E+50</v>
      </c>
      <c r="M507">
        <v>8.8526881964338361E-2</v>
      </c>
      <c r="N507">
        <v>1.0000000000000001E+50</v>
      </c>
      <c r="O507">
        <v>1.0000000000000001E+50</v>
      </c>
      <c r="P507">
        <v>1.0000000000000001E+50</v>
      </c>
      <c r="Q507">
        <v>1.0000000000000001E+50</v>
      </c>
      <c r="R507">
        <v>1.0000000000000001E+50</v>
      </c>
      <c r="S507">
        <v>1.0000000000000001E+50</v>
      </c>
      <c r="T507">
        <v>1.0000000000000001E+50</v>
      </c>
      <c r="U507">
        <v>1.0000000000000001E+50</v>
      </c>
      <c r="V507">
        <v>0.13820707051485567</v>
      </c>
      <c r="W507">
        <v>1.0000000000000001E+50</v>
      </c>
      <c r="X507">
        <v>1.0000000000000001E+50</v>
      </c>
      <c r="Y507">
        <v>1.0000000000000001E+50</v>
      </c>
      <c r="Z507">
        <v>1.0000000000000001E+50</v>
      </c>
      <c r="AA507">
        <v>1.0000000000000001E+50</v>
      </c>
      <c r="AB507">
        <v>0.22937071701914438</v>
      </c>
      <c r="AC507">
        <v>1.1524527258788069E-3</v>
      </c>
      <c r="AD507">
        <v>2.0027144649355376E-3</v>
      </c>
      <c r="AE507">
        <v>3.155115827373186E-3</v>
      </c>
      <c r="AF507">
        <v>2.38231620696484E-2</v>
      </c>
      <c r="AG507">
        <v>3.4285714285714287E-2</v>
      </c>
    </row>
    <row r="508" spans="1:33">
      <c r="A508">
        <v>11237789.680870889</v>
      </c>
      <c r="B508">
        <v>0.70607103379352099</v>
      </c>
      <c r="C508">
        <v>1.0000000000000001E+50</v>
      </c>
      <c r="D508">
        <v>0.11248816966482335</v>
      </c>
      <c r="E508">
        <v>1.0000000000000001E+50</v>
      </c>
      <c r="F508">
        <v>1.0000000000000001E+50</v>
      </c>
      <c r="G508">
        <v>1.0000000000000001E+50</v>
      </c>
      <c r="H508">
        <v>0.10799088236502379</v>
      </c>
      <c r="I508">
        <v>5.9856214342388761E-2</v>
      </c>
      <c r="J508">
        <v>3.1509735427718483E-2</v>
      </c>
      <c r="K508">
        <v>6.073709549798316E-2</v>
      </c>
      <c r="L508">
        <v>1.0000000000000001E+50</v>
      </c>
      <c r="M508">
        <v>9.052298064704796E-2</v>
      </c>
      <c r="N508">
        <v>1.0000000000000001E+50</v>
      </c>
      <c r="O508">
        <v>1.0000000000000001E+50</v>
      </c>
      <c r="P508">
        <v>1.0000000000000001E+50</v>
      </c>
      <c r="Q508">
        <v>1.0000000000000001E+50</v>
      </c>
      <c r="R508">
        <v>1.0000000000000001E+50</v>
      </c>
      <c r="S508">
        <v>1.0000000000000001E+50</v>
      </c>
      <c r="T508">
        <v>1.0000000000000001E+50</v>
      </c>
      <c r="U508">
        <v>1.0000000000000001E+50</v>
      </c>
      <c r="V508">
        <v>0.14084498563411693</v>
      </c>
      <c r="W508">
        <v>1.0000000000000001E+50</v>
      </c>
      <c r="X508">
        <v>1.0000000000000001E+50</v>
      </c>
      <c r="Y508">
        <v>1.0000000000000001E+50</v>
      </c>
      <c r="Z508">
        <v>1.0000000000000001E+50</v>
      </c>
      <c r="AA508">
        <v>1.0000000000000001E+50</v>
      </c>
      <c r="AB508">
        <v>0.22487356802353106</v>
      </c>
      <c r="AC508">
        <v>1.1711978636059178E-3</v>
      </c>
      <c r="AD508">
        <v>2.0349171909803099E-3</v>
      </c>
      <c r="AE508">
        <v>3.2060641259067332E-3</v>
      </c>
      <c r="AF508">
        <v>2.5575495887786799E-2</v>
      </c>
      <c r="AG508">
        <v>3.4285714285714287E-2</v>
      </c>
    </row>
    <row r="509" spans="1:33">
      <c r="A509">
        <v>11462545.474488307</v>
      </c>
      <c r="B509">
        <v>0.72019242642133263</v>
      </c>
      <c r="C509">
        <v>1.0000000000000001E+50</v>
      </c>
      <c r="D509">
        <v>0.10963991724220069</v>
      </c>
      <c r="E509">
        <v>1.0000000000000001E+50</v>
      </c>
      <c r="F509">
        <v>1.0000000000000001E+50</v>
      </c>
      <c r="G509">
        <v>1.0000000000000001E+50</v>
      </c>
      <c r="H509">
        <v>0.1042114476447757</v>
      </c>
      <c r="I509">
        <v>5.5873950603196366E-2</v>
      </c>
      <c r="J509">
        <v>3.3911214534947234E-2</v>
      </c>
      <c r="K509">
        <v>6.3021998149575889E-2</v>
      </c>
      <c r="L509">
        <v>1.0000000000000001E+50</v>
      </c>
      <c r="M509">
        <v>9.2554756157133558E-2</v>
      </c>
      <c r="N509">
        <v>1.0000000000000001E+50</v>
      </c>
      <c r="O509">
        <v>1.0000000000000001E+50</v>
      </c>
      <c r="P509">
        <v>1.0000000000000001E+50</v>
      </c>
      <c r="Q509">
        <v>1.0000000000000001E+50</v>
      </c>
      <c r="R509">
        <v>1.0000000000000001E+50</v>
      </c>
      <c r="S509">
        <v>1.0000000000000001E+50</v>
      </c>
      <c r="T509">
        <v>1.0000000000000001E+50</v>
      </c>
      <c r="U509">
        <v>1.0000000000000001E+50</v>
      </c>
      <c r="V509">
        <v>0.14353802528973605</v>
      </c>
      <c r="W509">
        <v>1.0000000000000001E+50</v>
      </c>
      <c r="X509">
        <v>1.0000000000000001E+50</v>
      </c>
      <c r="Y509">
        <v>1.0000000000000001E+50</v>
      </c>
      <c r="Z509">
        <v>1.0000000000000001E+50</v>
      </c>
      <c r="AA509">
        <v>1.0000000000000001E+50</v>
      </c>
      <c r="AB509">
        <v>0.22046460474040591</v>
      </c>
      <c r="AC509">
        <v>1.1903870357652399E-3</v>
      </c>
      <c r="AD509">
        <v>2.0678886911954897E-3</v>
      </c>
      <c r="AE509">
        <v>3.2582252474377756E-3</v>
      </c>
      <c r="AF509">
        <v>2.728608998855122E-2</v>
      </c>
      <c r="AG509">
        <v>3.4285714285714287E-2</v>
      </c>
    </row>
    <row r="510" spans="1:33">
      <c r="A510">
        <v>11691796.383978073</v>
      </c>
      <c r="B510">
        <v>0.73459624745166119</v>
      </c>
      <c r="C510">
        <v>1.0000000000000001E+50</v>
      </c>
      <c r="D510">
        <v>0.10683481402000816</v>
      </c>
      <c r="E510">
        <v>1.0000000000000001E+50</v>
      </c>
      <c r="F510">
        <v>1.0000000000000001E+50</v>
      </c>
      <c r="G510">
        <v>1.0000000000000001E+50</v>
      </c>
      <c r="H510">
        <v>0.10047618338732792</v>
      </c>
      <c r="I510">
        <v>5.2001201207838507E-2</v>
      </c>
      <c r="J510">
        <v>3.6416691235150671E-2</v>
      </c>
      <c r="K510">
        <v>6.5335807032204929E-2</v>
      </c>
      <c r="L510">
        <v>1.0000000000000001E+50</v>
      </c>
      <c r="M510">
        <v>9.4622993826114291E-2</v>
      </c>
      <c r="N510">
        <v>1.0000000000000001E+50</v>
      </c>
      <c r="O510">
        <v>1.0000000000000001E+50</v>
      </c>
      <c r="P510">
        <v>1.0000000000000001E+50</v>
      </c>
      <c r="Q510">
        <v>1.0000000000000001E+50</v>
      </c>
      <c r="R510">
        <v>1.0000000000000001E+50</v>
      </c>
      <c r="S510">
        <v>1.0000000000000001E+50</v>
      </c>
      <c r="T510">
        <v>1.0000000000000001E+50</v>
      </c>
      <c r="U510">
        <v>1.0000000000000001E+50</v>
      </c>
      <c r="V510">
        <v>0.14628725158478442</v>
      </c>
      <c r="W510">
        <v>1.0000000000000001E+50</v>
      </c>
      <c r="X510">
        <v>1.0000000000000001E+50</v>
      </c>
      <c r="Y510">
        <v>1.0000000000000001E+50</v>
      </c>
      <c r="Z510">
        <v>1.0000000000000001E+50</v>
      </c>
      <c r="AA510">
        <v>1.0000000000000001E+50</v>
      </c>
      <c r="AB510">
        <v>0.21614209816453167</v>
      </c>
      <c r="AC510">
        <v>1.2100284935622962E-3</v>
      </c>
      <c r="AD510">
        <v>2.1016432716016021E-3</v>
      </c>
      <c r="AE510">
        <v>3.311621748303063E-3</v>
      </c>
      <c r="AF510">
        <v>2.878469164853973E-2</v>
      </c>
      <c r="AG510">
        <v>3.4285714285714287E-2</v>
      </c>
    </row>
    <row r="511" spans="1:33">
      <c r="A511">
        <v>11925632.311657634</v>
      </c>
      <c r="B511">
        <v>0.74928814544177369</v>
      </c>
      <c r="C511">
        <v>1.0000000000000001E+50</v>
      </c>
      <c r="D511">
        <v>0.10407177234355243</v>
      </c>
      <c r="E511">
        <v>1.0000000000000001E+50</v>
      </c>
      <c r="F511">
        <v>1.0000000000000001E+50</v>
      </c>
      <c r="G511">
        <v>1.0000000000000001E+50</v>
      </c>
      <c r="H511">
        <v>9.6784007286497095E-2</v>
      </c>
      <c r="I511">
        <v>4.8257545663180482E-2</v>
      </c>
      <c r="J511">
        <v>3.9009673691985249E-2</v>
      </c>
      <c r="K511">
        <v>6.767899954743907E-2</v>
      </c>
      <c r="L511">
        <v>1.0000000000000001E+50</v>
      </c>
      <c r="M511">
        <v>9.6728494066718337E-2</v>
      </c>
      <c r="N511">
        <v>1.0000000000000001E+50</v>
      </c>
      <c r="O511">
        <v>1.0000000000000001E+50</v>
      </c>
      <c r="P511">
        <v>1.0000000000000001E+50</v>
      </c>
      <c r="Q511">
        <v>1.0000000000000001E+50</v>
      </c>
      <c r="R511">
        <v>1.0000000000000001E+50</v>
      </c>
      <c r="S511">
        <v>1.0000000000000001E+50</v>
      </c>
      <c r="T511">
        <v>1.0000000000000001E+50</v>
      </c>
      <c r="U511">
        <v>1.0000000000000001E+50</v>
      </c>
      <c r="V511">
        <v>0.14909374833374953</v>
      </c>
      <c r="W511">
        <v>1.0000000000000001E+50</v>
      </c>
      <c r="X511">
        <v>1.0000000000000001E+50</v>
      </c>
      <c r="Y511">
        <v>1.0000000000000001E+50</v>
      </c>
      <c r="Z511">
        <v>1.0000000000000001E+50</v>
      </c>
      <c r="AA511">
        <v>1.0000000000000001E+50</v>
      </c>
      <c r="AB511">
        <v>0.21190435319526021</v>
      </c>
      <c r="AC511">
        <v>1.2301306357554219E-3</v>
      </c>
      <c r="AD511">
        <v>2.1361954899678294E-3</v>
      </c>
      <c r="AE511">
        <v>3.3662765841497269E-3</v>
      </c>
      <c r="AF511">
        <v>2.9851509365636839E-2</v>
      </c>
      <c r="AG511">
        <v>3.4285714285714287E-2</v>
      </c>
    </row>
    <row r="512" spans="1:33">
      <c r="A512">
        <v>12164144.957890786</v>
      </c>
      <c r="B512">
        <v>0.76427388192029388</v>
      </c>
      <c r="C512">
        <v>1.0000000000000001E+50</v>
      </c>
      <c r="D512">
        <v>0.10134972220794589</v>
      </c>
      <c r="E512">
        <v>1.0000000000000001E+50</v>
      </c>
      <c r="F512">
        <v>1.0000000000000001E+50</v>
      </c>
      <c r="G512">
        <v>1.0000000000000001E+50</v>
      </c>
      <c r="H512">
        <v>9.3133909836945639E-2</v>
      </c>
      <c r="I512">
        <v>4.4668858255653407E-2</v>
      </c>
      <c r="J512">
        <v>4.1677512106598882E-2</v>
      </c>
      <c r="K512">
        <v>7.005211706279979E-2</v>
      </c>
      <c r="L512">
        <v>1.0000000000000001E+50</v>
      </c>
      <c r="M512">
        <v>9.8872072628834642E-2</v>
      </c>
      <c r="N512">
        <v>1.0000000000000001E+50</v>
      </c>
      <c r="O512">
        <v>1.0000000000000001E+50</v>
      </c>
      <c r="P512">
        <v>1.0000000000000001E+50</v>
      </c>
      <c r="Q512">
        <v>1.0000000000000001E+50</v>
      </c>
      <c r="R512">
        <v>1.0000000000000001E+50</v>
      </c>
      <c r="S512">
        <v>1.0000000000000001E+50</v>
      </c>
      <c r="T512">
        <v>1.0000000000000001E+50</v>
      </c>
      <c r="U512">
        <v>1.0000000000000001E+50</v>
      </c>
      <c r="V512">
        <v>0.15195862150402603</v>
      </c>
      <c r="W512">
        <v>1.0000000000000001E+50</v>
      </c>
      <c r="X512">
        <v>1.0000000000000001E+50</v>
      </c>
      <c r="Y512">
        <v>1.0000000000000001E+50</v>
      </c>
      <c r="Z512">
        <v>1.0000000000000001E+50</v>
      </c>
      <c r="AA512">
        <v>1.0000000000000001E+50</v>
      </c>
      <c r="AB512">
        <v>0.20774970797178746</v>
      </c>
      <c r="AC512">
        <v>1.2507020127981762E-3</v>
      </c>
      <c r="AD512">
        <v>2.1715601630056779E-3</v>
      </c>
      <c r="AE512">
        <v>3.4222131212735679E-3</v>
      </c>
      <c r="AF512">
        <v>3.0267009096357524E-2</v>
      </c>
      <c r="AG512">
        <v>3.4285714285714287E-2</v>
      </c>
    </row>
    <row r="513" spans="1:33">
      <c r="A513">
        <v>12407427.857048603</v>
      </c>
      <c r="B513">
        <v>0.77955933364662533</v>
      </c>
      <c r="C513">
        <v>1.0000000000000001E+50</v>
      </c>
      <c r="D513">
        <v>9.8667610965998395E-2</v>
      </c>
      <c r="E513">
        <v>1.0000000000000001E+50</v>
      </c>
      <c r="F513">
        <v>1.0000000000000001E+50</v>
      </c>
      <c r="G513">
        <v>1.0000000000000001E+50</v>
      </c>
      <c r="H513">
        <v>8.952496414142197E-2</v>
      </c>
      <c r="I513">
        <v>4.1269241781188321E-2</v>
      </c>
      <c r="J513">
        <v>4.4410519232200574E-2</v>
      </c>
      <c r="K513">
        <v>7.2455757643854854E-2</v>
      </c>
      <c r="L513">
        <v>1.0000000000000001E+50</v>
      </c>
      <c r="M513">
        <v>0.10105456086620807</v>
      </c>
      <c r="N513">
        <v>1.0000000000000001E+50</v>
      </c>
      <c r="O513">
        <v>1.0000000000000001E+50</v>
      </c>
      <c r="P513">
        <v>1.0000000000000001E+50</v>
      </c>
      <c r="Q513">
        <v>1.0000000000000001E+50</v>
      </c>
      <c r="R513">
        <v>1.0000000000000001E+50</v>
      </c>
      <c r="S513">
        <v>1.0000000000000001E+50</v>
      </c>
      <c r="T513">
        <v>1.0000000000000001E+50</v>
      </c>
      <c r="U513">
        <v>1.0000000000000001E+50</v>
      </c>
      <c r="V513">
        <v>0.15488299966533112</v>
      </c>
      <c r="W513">
        <v>1.0000000000000001E+50</v>
      </c>
      <c r="X513">
        <v>1.0000000000000001E+50</v>
      </c>
      <c r="Y513">
        <v>1.0000000000000001E+50</v>
      </c>
      <c r="Z513">
        <v>1.0000000000000001E+50</v>
      </c>
      <c r="AA513">
        <v>1.0000000000000001E+50</v>
      </c>
      <c r="AB513">
        <v>0.20367653322144288</v>
      </c>
      <c r="AC513">
        <v>1.2717513310470854E-3</v>
      </c>
      <c r="AD513">
        <v>2.2077523736831204E-3</v>
      </c>
      <c r="AE513">
        <v>3.4794551481429755E-3</v>
      </c>
      <c r="AF513">
        <v>2.9906422341103613E-2</v>
      </c>
      <c r="AG513">
        <v>3.4285714285714287E-2</v>
      </c>
    </row>
    <row r="514" spans="1:33">
      <c r="A514">
        <v>12655576.414189575</v>
      </c>
      <c r="B514">
        <v>0.795150494915562</v>
      </c>
      <c r="C514">
        <v>1.0000000000000001E+50</v>
      </c>
      <c r="D514">
        <v>9.6024403059674787E-2</v>
      </c>
      <c r="E514">
        <v>1.0000000000000001E+50</v>
      </c>
      <c r="F514">
        <v>1.0000000000000001E+50</v>
      </c>
      <c r="G514">
        <v>1.0000000000000001E+50</v>
      </c>
      <c r="H514">
        <v>8.5956338018293582E-2</v>
      </c>
      <c r="I514">
        <v>3.8103315363144222E-2</v>
      </c>
      <c r="J514">
        <v>4.7201285495084962E-2</v>
      </c>
      <c r="K514">
        <v>7.4890570025676034E-2</v>
      </c>
      <c r="L514">
        <v>1.0000000000000001E+50</v>
      </c>
      <c r="M514">
        <v>0.10327680601355306</v>
      </c>
      <c r="N514">
        <v>1.0000000000000001E+50</v>
      </c>
      <c r="O514">
        <v>1.0000000000000001E+50</v>
      </c>
      <c r="P514">
        <v>1.0000000000000001E+50</v>
      </c>
      <c r="Q514">
        <v>1.0000000000000001E+50</v>
      </c>
      <c r="R514">
        <v>1.0000000000000001E+50</v>
      </c>
      <c r="S514">
        <v>1.0000000000000001E+50</v>
      </c>
      <c r="T514">
        <v>1.0000000000000001E+50</v>
      </c>
      <c r="U514">
        <v>1.0000000000000001E+50</v>
      </c>
      <c r="V514">
        <v>0.15786803444724823</v>
      </c>
      <c r="W514">
        <v>1.0000000000000001E+50</v>
      </c>
      <c r="X514">
        <v>1.0000000000000001E+50</v>
      </c>
      <c r="Y514">
        <v>1.0000000000000001E+50</v>
      </c>
      <c r="Z514">
        <v>1.0000000000000001E+50</v>
      </c>
      <c r="AA514">
        <v>1.0000000000000001E+50</v>
      </c>
      <c r="AB514">
        <v>0.19968323162075924</v>
      </c>
      <c r="AC514">
        <v>1.2932874570334479E-3</v>
      </c>
      <c r="AD514">
        <v>2.2447874786563748E-3</v>
      </c>
      <c r="AE514">
        <v>3.5380268871043662E-3</v>
      </c>
      <c r="AF514">
        <v>2.8825714703637425E-2</v>
      </c>
      <c r="AG514">
        <v>3.4285714285714287E-2</v>
      </c>
    </row>
    <row r="515" spans="1:33">
      <c r="A515">
        <v>12908687.942473367</v>
      </c>
      <c r="B515">
        <v>0.8110534799079947</v>
      </c>
      <c r="C515">
        <v>1.0000000000000001E+50</v>
      </c>
      <c r="D515">
        <v>9.3419079777609701E-2</v>
      </c>
      <c r="E515">
        <v>1.0000000000000001E+50</v>
      </c>
      <c r="F515">
        <v>1.0000000000000001E+50</v>
      </c>
      <c r="G515">
        <v>1.0000000000000001E+50</v>
      </c>
      <c r="H515">
        <v>8.242730901270108E-2</v>
      </c>
      <c r="I515">
        <v>3.5228534682556274E-2</v>
      </c>
      <c r="J515">
        <v>5.004415553232102E-2</v>
      </c>
      <c r="K515">
        <v>7.7357248600594924E-2</v>
      </c>
      <c r="L515">
        <v>1.0000000000000001E+50</v>
      </c>
      <c r="M515">
        <v>0.10553967147380951</v>
      </c>
      <c r="N515">
        <v>1.0000000000000001E+50</v>
      </c>
      <c r="O515">
        <v>1.0000000000000001E+50</v>
      </c>
      <c r="P515">
        <v>1.0000000000000001E+50</v>
      </c>
      <c r="Q515">
        <v>1.0000000000000001E+50</v>
      </c>
      <c r="R515">
        <v>1.0000000000000001E+50</v>
      </c>
      <c r="S515">
        <v>1.0000000000000001E+50</v>
      </c>
      <c r="T515">
        <v>1.0000000000000001E+50</v>
      </c>
      <c r="U515">
        <v>1.0000000000000001E+50</v>
      </c>
      <c r="V515">
        <v>0.16091490100510597</v>
      </c>
      <c r="W515">
        <v>1.0000000000000001E+50</v>
      </c>
      <c r="X515">
        <v>1.0000000000000001E+50</v>
      </c>
      <c r="Y515">
        <v>1.0000000000000001E+50</v>
      </c>
      <c r="Z515">
        <v>1.0000000000000001E+50</v>
      </c>
      <c r="AA515">
        <v>1.0000000000000001E+50</v>
      </c>
      <c r="AB515">
        <v>0.19576823716907063</v>
      </c>
      <c r="AC515">
        <v>1.3153194217981625E-3</v>
      </c>
      <c r="AD515">
        <v>2.2826811158168647E-3</v>
      </c>
      <c r="AE515">
        <v>3.5979530062656365E-3</v>
      </c>
      <c r="AF515">
        <v>2.726231103350386E-2</v>
      </c>
      <c r="AG515">
        <v>3.4285714285714287E-2</v>
      </c>
    </row>
    <row r="516" spans="1:33">
      <c r="A516">
        <v>13166861.701322835</v>
      </c>
      <c r="B516">
        <v>0.82727452508862565</v>
      </c>
      <c r="C516">
        <v>1.0000000000000001E+50</v>
      </c>
      <c r="D516">
        <v>9.0850639041650971E-2</v>
      </c>
      <c r="E516">
        <v>1.0000000000000001E+50</v>
      </c>
      <c r="F516">
        <v>1.0000000000000001E+50</v>
      </c>
      <c r="G516">
        <v>1.0000000000000001E+50</v>
      </c>
      <c r="H516">
        <v>7.8937283099391062E-2</v>
      </c>
      <c r="I516">
        <v>3.2716672208339001E-2</v>
      </c>
      <c r="J516">
        <v>5.2934831343451276E-2</v>
      </c>
      <c r="K516">
        <v>7.9856529243341648E-2</v>
      </c>
      <c r="L516">
        <v>1.0000000000000001E+50</v>
      </c>
      <c r="M516">
        <v>0.10784403711530519</v>
      </c>
      <c r="N516">
        <v>1.0000000000000001E+50</v>
      </c>
      <c r="O516">
        <v>1.0000000000000001E+50</v>
      </c>
      <c r="P516">
        <v>1.0000000000000001E+50</v>
      </c>
      <c r="Q516">
        <v>1.0000000000000001E+50</v>
      </c>
      <c r="R516">
        <v>1.0000000000000001E+50</v>
      </c>
      <c r="S516">
        <v>1.0000000000000001E+50</v>
      </c>
      <c r="T516">
        <v>1.0000000000000001E+50</v>
      </c>
      <c r="U516">
        <v>1.0000000000000001E+50</v>
      </c>
      <c r="V516">
        <v>0.16402479849440346</v>
      </c>
      <c r="W516">
        <v>1.0000000000000001E+50</v>
      </c>
      <c r="X516">
        <v>1.0000000000000001E+50</v>
      </c>
      <c r="Y516">
        <v>1.0000000000000001E+50</v>
      </c>
      <c r="Z516">
        <v>1.0000000000000001E+50</v>
      </c>
      <c r="AA516">
        <v>1.0000000000000001E+50</v>
      </c>
      <c r="AB516">
        <v>0.19193001457439482</v>
      </c>
      <c r="AC516">
        <v>1.3378564252887434E-3</v>
      </c>
      <c r="AD516">
        <v>2.3214492119512887E-3</v>
      </c>
      <c r="AE516">
        <v>3.6592586315547472E-3</v>
      </c>
      <c r="AF516">
        <v>2.5543251867287377E-2</v>
      </c>
      <c r="AG516">
        <v>3.4285714285714287E-2</v>
      </c>
    </row>
    <row r="517" spans="1:33">
      <c r="A517">
        <v>13430198.935349291</v>
      </c>
      <c r="B517">
        <v>0.84381999165164345</v>
      </c>
      <c r="C517">
        <v>1.0000000000000001E+50</v>
      </c>
      <c r="D517">
        <v>8.8318095225976001E-2</v>
      </c>
      <c r="E517">
        <v>1.0000000000000001E+50</v>
      </c>
      <c r="F517">
        <v>1.0000000000000001E+50</v>
      </c>
      <c r="G517">
        <v>1.0000000000000001E+50</v>
      </c>
      <c r="H517">
        <v>7.5485818114537376E-2</v>
      </c>
      <c r="I517">
        <v>3.0652697317484285E-2</v>
      </c>
      <c r="J517">
        <v>5.5870071994392291E-2</v>
      </c>
      <c r="K517">
        <v>8.2389185829395029E-2</v>
      </c>
      <c r="L517">
        <v>1.0000000000000001E+50</v>
      </c>
      <c r="M517">
        <v>0.11019079957862869</v>
      </c>
      <c r="N517">
        <v>1.0000000000000001E+50</v>
      </c>
      <c r="O517">
        <v>1.0000000000000001E+50</v>
      </c>
      <c r="P517">
        <v>1.0000000000000001E+50</v>
      </c>
      <c r="Q517">
        <v>1.0000000000000001E+50</v>
      </c>
      <c r="R517">
        <v>1.0000000000000001E+50</v>
      </c>
      <c r="S517">
        <v>1.0000000000000001E+50</v>
      </c>
      <c r="T517">
        <v>1.0000000000000001E+50</v>
      </c>
      <c r="U517">
        <v>1.0000000000000001E+50</v>
      </c>
      <c r="V517">
        <v>0.16719895055399484</v>
      </c>
      <c r="W517">
        <v>1.0000000000000001E+50</v>
      </c>
      <c r="X517">
        <v>1.0000000000000001E+50</v>
      </c>
      <c r="Y517">
        <v>1.0000000000000001E+50</v>
      </c>
      <c r="Z517">
        <v>1.0000000000000001E+50</v>
      </c>
      <c r="AA517">
        <v>1.0000000000000001E+50</v>
      </c>
      <c r="AB517">
        <v>0.18816705865135777</v>
      </c>
      <c r="AC517">
        <v>1.3609078408179239E-3</v>
      </c>
      <c r="AD517">
        <v>2.3611079905131297E-3</v>
      </c>
      <c r="AE517">
        <v>3.7219693589511603E-3</v>
      </c>
      <c r="AF517">
        <v>2.3976009322191478E-2</v>
      </c>
      <c r="AG517">
        <v>3.4285714285714287E-2</v>
      </c>
    </row>
    <row r="518" spans="1:33">
      <c r="A518">
        <v>13698802.914056277</v>
      </c>
      <c r="B518">
        <v>0.86069636801530847</v>
      </c>
      <c r="C518">
        <v>1.0000000000000001E+50</v>
      </c>
      <c r="D518">
        <v>8.5820479013023199E-2</v>
      </c>
      <c r="E518">
        <v>1.0000000000000001E+50</v>
      </c>
      <c r="F518">
        <v>1.0000000000000001E+50</v>
      </c>
      <c r="G518">
        <v>1.0000000000000001E+50</v>
      </c>
      <c r="H518">
        <v>7.2072653292883773E-2</v>
      </c>
      <c r="I518">
        <v>2.9128441564167429E-2</v>
      </c>
      <c r="J518">
        <v>5.8847465946027855E-2</v>
      </c>
      <c r="K518">
        <v>8.495602732984274E-2</v>
      </c>
      <c r="L518">
        <v>1.0000000000000001E+50</v>
      </c>
      <c r="M518">
        <v>0.11258087259305015</v>
      </c>
      <c r="N518">
        <v>1.0000000000000001E+50</v>
      </c>
      <c r="O518">
        <v>1.0000000000000001E+50</v>
      </c>
      <c r="P518">
        <v>1.0000000000000001E+50</v>
      </c>
      <c r="Q518">
        <v>1.0000000000000001E+50</v>
      </c>
      <c r="R518">
        <v>1.0000000000000001E+50</v>
      </c>
      <c r="S518">
        <v>1.0000000000000001E+50</v>
      </c>
      <c r="T518">
        <v>1.0000000000000001E+50</v>
      </c>
      <c r="U518">
        <v>1.0000000000000001E+50</v>
      </c>
      <c r="V518">
        <v>0.1704386057982484</v>
      </c>
      <c r="W518">
        <v>1.0000000000000001E+50</v>
      </c>
      <c r="X518">
        <v>1.0000000000000001E+50</v>
      </c>
      <c r="Y518">
        <v>1.0000000000000001E+50</v>
      </c>
      <c r="Z518">
        <v>1.0000000000000001E+50</v>
      </c>
      <c r="AA518">
        <v>1.0000000000000001E+50</v>
      </c>
      <c r="AB518">
        <v>0.18447789373092452</v>
      </c>
      <c r="AC518">
        <v>1.384483219583456E-3</v>
      </c>
      <c r="AD518">
        <v>2.4016739795043262E-3</v>
      </c>
      <c r="AE518">
        <v>3.7861112668884657E-3</v>
      </c>
      <c r="AF518">
        <v>2.2786372905082966E-2</v>
      </c>
      <c r="AG518">
        <v>3.4285714285714287E-2</v>
      </c>
    </row>
    <row r="519" spans="1:33">
      <c r="A519">
        <v>13972778.972337402</v>
      </c>
      <c r="B519">
        <v>0.87791027236642971</v>
      </c>
      <c r="C519">
        <v>1.0000000000000001E+50</v>
      </c>
      <c r="D519">
        <v>8.3356837291324745E-2</v>
      </c>
      <c r="E519">
        <v>1.0000000000000001E+50</v>
      </c>
      <c r="F519">
        <v>1.0000000000000001E+50</v>
      </c>
      <c r="G519">
        <v>1.0000000000000001E+50</v>
      </c>
      <c r="H519">
        <v>6.8697746751444078E-2</v>
      </c>
      <c r="I519">
        <v>2.8228929410510521E-2</v>
      </c>
      <c r="J519">
        <v>6.1865257713985052E-2</v>
      </c>
      <c r="K519">
        <v>8.7557895387863405E-2</v>
      </c>
      <c r="L519">
        <v>1.0000000000000001E+50</v>
      </c>
      <c r="M519">
        <v>0.11501518730235846</v>
      </c>
      <c r="N519">
        <v>1.0000000000000001E+50</v>
      </c>
      <c r="O519">
        <v>1.0000000000000001E+50</v>
      </c>
      <c r="P519">
        <v>1.0000000000000001E+50</v>
      </c>
      <c r="Q519">
        <v>1.0000000000000001E+50</v>
      </c>
      <c r="R519">
        <v>1.0000000000000001E+50</v>
      </c>
      <c r="S519">
        <v>1.0000000000000001E+50</v>
      </c>
      <c r="T519">
        <v>1.0000000000000001E+50</v>
      </c>
      <c r="U519">
        <v>1.0000000000000001E+50</v>
      </c>
      <c r="V519">
        <v>0.17374503831840019</v>
      </c>
      <c r="W519">
        <v>1.0000000000000001E+50</v>
      </c>
      <c r="X519">
        <v>1.0000000000000001E+50</v>
      </c>
      <c r="Y519">
        <v>1.0000000000000001E+50</v>
      </c>
      <c r="Z519">
        <v>1.0000000000000001E+50</v>
      </c>
      <c r="AA519">
        <v>1.0000000000000001E+50</v>
      </c>
      <c r="AB519">
        <v>0.18086107308170538</v>
      </c>
      <c r="AC519">
        <v>1.4085922952489203E-3</v>
      </c>
      <c r="AD519">
        <v>2.4431640194662037E-3</v>
      </c>
      <c r="AE519">
        <v>3.8517109288271245E-3</v>
      </c>
      <c r="AF519">
        <v>2.2106553267569582E-2</v>
      </c>
      <c r="AG519">
        <v>3.4285714285714287E-2</v>
      </c>
    </row>
    <row r="520" spans="1:33">
      <c r="A520">
        <v>14252234.55178415</v>
      </c>
      <c r="B520">
        <v>0.89546845525573315</v>
      </c>
      <c r="C520">
        <v>1.0000000000000001E+50</v>
      </c>
      <c r="D520">
        <v>8.0926233101357298E-2</v>
      </c>
      <c r="E520">
        <v>1.0000000000000001E+50</v>
      </c>
      <c r="F520">
        <v>1.0000000000000001E+50</v>
      </c>
      <c r="G520">
        <v>1.0000000000000001E+50</v>
      </c>
      <c r="H520">
        <v>6.5361323403713978E-2</v>
      </c>
      <c r="I520">
        <v>2.8012960514786689E-2</v>
      </c>
      <c r="J520">
        <v>6.492221515578106E-2</v>
      </c>
      <c r="K520">
        <v>9.0195662299349277E-2</v>
      </c>
      <c r="L520">
        <v>1.0000000000000001E+50</v>
      </c>
      <c r="M520">
        <v>0.11749469260001173</v>
      </c>
      <c r="N520">
        <v>1.0000000000000001E+50</v>
      </c>
      <c r="O520">
        <v>1.0000000000000001E+50</v>
      </c>
      <c r="P520">
        <v>1.0000000000000001E+50</v>
      </c>
      <c r="Q520">
        <v>1.0000000000000001E+50</v>
      </c>
      <c r="R520">
        <v>1.0000000000000001E+50</v>
      </c>
      <c r="S520">
        <v>1.0000000000000001E+50</v>
      </c>
      <c r="T520">
        <v>1.0000000000000001E+50</v>
      </c>
      <c r="U520">
        <v>1.0000000000000001E+50</v>
      </c>
      <c r="V520">
        <v>0.17711954819332298</v>
      </c>
      <c r="W520">
        <v>1.0000000000000001E+50</v>
      </c>
      <c r="X520">
        <v>1.0000000000000001E+50</v>
      </c>
      <c r="Y520">
        <v>1.0000000000000001E+50</v>
      </c>
      <c r="Z520">
        <v>1.0000000000000001E+50</v>
      </c>
      <c r="AA520">
        <v>1.0000000000000001E+50</v>
      </c>
      <c r="AB520">
        <v>0.17731517834261026</v>
      </c>
      <c r="AC520">
        <v>1.4332449885855873E-3</v>
      </c>
      <c r="AD520">
        <v>2.4855952715791612E-3</v>
      </c>
      <c r="AE520">
        <v>3.9187954259968577E-3</v>
      </c>
      <c r="AF520">
        <v>2.1988500981917999E-2</v>
      </c>
      <c r="AG520">
        <v>3.4285714285714287E-2</v>
      </c>
    </row>
    <row r="521" spans="1:33">
      <c r="A521">
        <v>14537279.242819833</v>
      </c>
      <c r="B521">
        <v>0.91337780224513676</v>
      </c>
      <c r="C521">
        <v>1.0000000000000001E+50</v>
      </c>
      <c r="D521">
        <v>7.8527745636790061E-2</v>
      </c>
      <c r="E521">
        <v>1.0000000000000001E+50</v>
      </c>
      <c r="F521">
        <v>1.0000000000000001E+50</v>
      </c>
      <c r="G521">
        <v>1.0000000000000001E+50</v>
      </c>
      <c r="H521">
        <v>6.2063936683996984E-2</v>
      </c>
      <c r="I521">
        <v>2.8495746282135428E-2</v>
      </c>
      <c r="J521">
        <v>6.8017527217477294E-2</v>
      </c>
      <c r="K521">
        <v>9.2870229334134455E-2</v>
      </c>
      <c r="L521">
        <v>1.0000000000000001E+50</v>
      </c>
      <c r="M521">
        <v>0.12002035547352236</v>
      </c>
      <c r="N521">
        <v>1.0000000000000001E+50</v>
      </c>
      <c r="O521">
        <v>1.0000000000000001E+50</v>
      </c>
      <c r="P521">
        <v>1.0000000000000001E+50</v>
      </c>
      <c r="Q521">
        <v>1.0000000000000001E+50</v>
      </c>
      <c r="R521">
        <v>1.0000000000000001E+50</v>
      </c>
      <c r="S521">
        <v>1.0000000000000001E+50</v>
      </c>
      <c r="T521">
        <v>1.0000000000000001E+50</v>
      </c>
      <c r="U521">
        <v>1.0000000000000001E+50</v>
      </c>
      <c r="V521">
        <v>0.18056346200993606</v>
      </c>
      <c r="W521">
        <v>1.0000000000000001E+50</v>
      </c>
      <c r="X521">
        <v>1.0000000000000001E+50</v>
      </c>
      <c r="Y521">
        <v>1.0000000000000001E+50</v>
      </c>
      <c r="Z521">
        <v>1.0000000000000001E+50</v>
      </c>
      <c r="AA521">
        <v>1.0000000000000001E+50</v>
      </c>
      <c r="AB521">
        <v>0.17383881896662828</v>
      </c>
      <c r="AC521">
        <v>1.4584514121755482E-3</v>
      </c>
      <c r="AD521">
        <v>2.5289852258709705E-3</v>
      </c>
      <c r="AE521">
        <v>3.9873923603087787E-3</v>
      </c>
      <c r="AF521">
        <v>2.2424632548780778E-2</v>
      </c>
      <c r="AG521">
        <v>3.4285714285714287E-2</v>
      </c>
    </row>
    <row r="522" spans="1:33">
      <c r="A522">
        <v>14828024.827676229</v>
      </c>
      <c r="B522">
        <v>0.93164533660796911</v>
      </c>
      <c r="C522">
        <v>1.0000000000000001E+50</v>
      </c>
      <c r="D522">
        <v>7.6160470310062192E-2</v>
      </c>
      <c r="E522">
        <v>1.0000000000000001E+50</v>
      </c>
      <c r="F522">
        <v>1.0000000000000001E+50</v>
      </c>
      <c r="G522">
        <v>1.0000000000000001E+50</v>
      </c>
      <c r="H522">
        <v>5.8806548718984879E-2</v>
      </c>
      <c r="I522">
        <v>2.9643887272814511E-2</v>
      </c>
      <c r="J522">
        <v>7.1150724619857997E-2</v>
      </c>
      <c r="K522">
        <v>9.5582525345520725E-2</v>
      </c>
      <c r="L522">
        <v>1.0000000000000001E+50</v>
      </c>
      <c r="M522">
        <v>0.12259316135802292</v>
      </c>
      <c r="N522">
        <v>1.0000000000000001E+50</v>
      </c>
      <c r="O522">
        <v>1.0000000000000001E+50</v>
      </c>
      <c r="P522">
        <v>1.0000000000000001E+50</v>
      </c>
      <c r="Q522">
        <v>1.0000000000000001E+50</v>
      </c>
      <c r="R522">
        <v>1.0000000000000001E+50</v>
      </c>
      <c r="S522">
        <v>1.0000000000000001E+50</v>
      </c>
      <c r="T522">
        <v>1.0000000000000001E+50</v>
      </c>
      <c r="U522">
        <v>1.0000000000000001E+50</v>
      </c>
      <c r="V522">
        <v>0.18407813339348369</v>
      </c>
      <c r="W522">
        <v>1.0000000000000001E+50</v>
      </c>
      <c r="X522">
        <v>1.0000000000000001E+50</v>
      </c>
      <c r="Y522">
        <v>1.0000000000000001E+50</v>
      </c>
      <c r="Z522">
        <v>1.0000000000000001E+50</v>
      </c>
      <c r="AA522">
        <v>1.0000000000000001E+50</v>
      </c>
      <c r="AB522">
        <v>0.17043063167551503</v>
      </c>
      <c r="AC522">
        <v>1.4842218751765503E-3</v>
      </c>
      <c r="AD522">
        <v>2.5733517095339123E-3</v>
      </c>
      <c r="AE522">
        <v>4.0575298674379234E-3</v>
      </c>
      <c r="AF522">
        <v>2.3368288866037364E-2</v>
      </c>
      <c r="AG522">
        <v>3.4285714285714287E-2</v>
      </c>
    </row>
    <row r="523" spans="1:33">
      <c r="A523">
        <v>15124585.324229755</v>
      </c>
      <c r="B523">
        <v>0.95027822208319612</v>
      </c>
      <c r="C523">
        <v>1.0000000000000001E+50</v>
      </c>
      <c r="D523">
        <v>7.3823518893143911E-2</v>
      </c>
      <c r="E523">
        <v>1.0000000000000001E+50</v>
      </c>
      <c r="F523">
        <v>1.0000000000000001E+50</v>
      </c>
      <c r="G523">
        <v>1.0000000000000001E+50</v>
      </c>
      <c r="H523">
        <v>5.5590635361242376E-2</v>
      </c>
      <c r="I523">
        <v>3.1386114226988053E-2</v>
      </c>
      <c r="J523">
        <v>7.4321617918842939E-2</v>
      </c>
      <c r="K523">
        <v>9.8333505624867923E-2</v>
      </c>
      <c r="L523">
        <v>1.0000000000000001E+50</v>
      </c>
      <c r="M523">
        <v>0.12521411449897862</v>
      </c>
      <c r="N523">
        <v>1.0000000000000001E+50</v>
      </c>
      <c r="O523">
        <v>1.0000000000000001E+50</v>
      </c>
      <c r="P523">
        <v>1.0000000000000001E+50</v>
      </c>
      <c r="Q523">
        <v>1.0000000000000001E+50</v>
      </c>
      <c r="R523">
        <v>1.0000000000000001E+50</v>
      </c>
      <c r="S523">
        <v>1.0000000000000001E+50</v>
      </c>
      <c r="T523">
        <v>1.0000000000000001E+50</v>
      </c>
      <c r="U523">
        <v>1.0000000000000001E+50</v>
      </c>
      <c r="V523">
        <v>0.18766494354791283</v>
      </c>
      <c r="W523">
        <v>1.0000000000000001E+50</v>
      </c>
      <c r="X523">
        <v>1.0000000000000001E+50</v>
      </c>
      <c r="Y523">
        <v>1.0000000000000001E+50</v>
      </c>
      <c r="Z523">
        <v>1.0000000000000001E+50</v>
      </c>
      <c r="AA523">
        <v>1.0000000000000001E+50</v>
      </c>
      <c r="AB523">
        <v>0.16708927992517364</v>
      </c>
      <c r="AC523">
        <v>1.5105668881491481E-3</v>
      </c>
      <c r="AD523">
        <v>2.6187128953513391E-3</v>
      </c>
      <c r="AE523">
        <v>4.129236630077397E-3</v>
      </c>
      <c r="AF523">
        <v>2.4748061846920043E-2</v>
      </c>
      <c r="AG523">
        <v>3.4285714285714287E-2</v>
      </c>
    </row>
    <row r="524" spans="1:33">
      <c r="A524">
        <v>15427077.03071435</v>
      </c>
      <c r="B524">
        <v>0.96928376568472996</v>
      </c>
      <c r="C524">
        <v>1.0000000000000001E+50</v>
      </c>
      <c r="D524">
        <v>7.1516019746722656E-2</v>
      </c>
      <c r="E524">
        <v>1.0000000000000001E+50</v>
      </c>
      <c r="F524">
        <v>1.0000000000000001E+50</v>
      </c>
      <c r="G524">
        <v>1.0000000000000001E+50</v>
      </c>
      <c r="H524">
        <v>5.2418325024968883E-2</v>
      </c>
      <c r="I524">
        <v>3.363270287390218E-2</v>
      </c>
      <c r="J524">
        <v>7.753024880875474E-2</v>
      </c>
      <c r="K524">
        <v>0.10112415096538203</v>
      </c>
      <c r="L524">
        <v>1.0000000000000001E+50</v>
      </c>
      <c r="M524">
        <v>0.12788423832403159</v>
      </c>
      <c r="N524">
        <v>1.0000000000000001E+50</v>
      </c>
      <c r="O524">
        <v>1.0000000000000001E+50</v>
      </c>
      <c r="P524">
        <v>1.0000000000000001E+50</v>
      </c>
      <c r="Q524">
        <v>1.0000000000000001E+50</v>
      </c>
      <c r="R524">
        <v>1.0000000000000001E+50</v>
      </c>
      <c r="S524">
        <v>1.0000000000000001E+50</v>
      </c>
      <c r="T524">
        <v>1.0000000000000001E+50</v>
      </c>
      <c r="U524">
        <v>1.0000000000000001E+50</v>
      </c>
      <c r="V524">
        <v>0.19132530180658514</v>
      </c>
      <c r="W524">
        <v>1.0000000000000001E+50</v>
      </c>
      <c r="X524">
        <v>1.0000000000000001E+50</v>
      </c>
      <c r="Y524">
        <v>1.0000000000000001E+50</v>
      </c>
      <c r="Z524">
        <v>1.0000000000000001E+50</v>
      </c>
      <c r="AA524">
        <v>1.0000000000000001E+50</v>
      </c>
      <c r="AB524">
        <v>0.16381345338151926</v>
      </c>
      <c r="AC524">
        <v>1.5374971679469637E-3</v>
      </c>
      <c r="AD524">
        <v>2.6650873102345698E-3</v>
      </c>
      <c r="AE524">
        <v>4.2025418913658385E-3</v>
      </c>
      <c r="AF524">
        <v>2.6469913357483856E-2</v>
      </c>
      <c r="AG524">
        <v>3.4285714285714287E-2</v>
      </c>
    </row>
    <row r="525" spans="1:33">
      <c r="A525">
        <v>15735618.571328636</v>
      </c>
      <c r="B525">
        <v>0.98866942056692397</v>
      </c>
      <c r="C525">
        <v>1.0000000000000001E+50</v>
      </c>
      <c r="D525">
        <v>6.9237118154040447E-2</v>
      </c>
      <c r="E525">
        <v>1.0000000000000001E+50</v>
      </c>
      <c r="F525">
        <v>1.0000000000000001E+50</v>
      </c>
      <c r="G525">
        <v>1.0000000000000001E+50</v>
      </c>
      <c r="H525">
        <v>4.9292583863441305E-2</v>
      </c>
      <c r="I525">
        <v>3.6293261280354684E-2</v>
      </c>
      <c r="J525">
        <v>8.0776851587388329E-2</v>
      </c>
      <c r="K525">
        <v>0.10395546690523834</v>
      </c>
      <c r="L525">
        <v>1.0000000000000001E+50</v>
      </c>
      <c r="M525">
        <v>0.13060457582398127</v>
      </c>
      <c r="N525">
        <v>1.0000000000000001E+50</v>
      </c>
      <c r="O525">
        <v>1.0000000000000001E+50</v>
      </c>
      <c r="P525">
        <v>1.0000000000000001E+50</v>
      </c>
      <c r="Q525">
        <v>1.0000000000000001E+50</v>
      </c>
      <c r="R525">
        <v>1.0000000000000001E+50</v>
      </c>
      <c r="S525">
        <v>1.0000000000000001E+50</v>
      </c>
      <c r="T525">
        <v>1.0000000000000001E+50</v>
      </c>
      <c r="U525">
        <v>1.0000000000000001E+50</v>
      </c>
      <c r="V525">
        <v>0.19506064619356067</v>
      </c>
      <c r="W525">
        <v>1.0000000000000001E+50</v>
      </c>
      <c r="X525">
        <v>1.0000000000000001E+50</v>
      </c>
      <c r="Y525">
        <v>1.0000000000000001E+50</v>
      </c>
      <c r="Z525">
        <v>1.0000000000000001E+50</v>
      </c>
      <c r="AA525">
        <v>1.0000000000000001E+50</v>
      </c>
      <c r="AB525">
        <v>0.16060186740662283</v>
      </c>
      <c r="AC525">
        <v>1.5650236426710327E-3</v>
      </c>
      <c r="AD525">
        <v>2.7124938438713897E-3</v>
      </c>
      <c r="AE525">
        <v>4.2774754684904567E-3</v>
      </c>
      <c r="AF525">
        <v>2.8403566248589956E-2</v>
      </c>
      <c r="AG525">
        <v>3.4285714285714287E-2</v>
      </c>
    </row>
    <row r="526" spans="1:33">
      <c r="A526">
        <v>16050330.942755209</v>
      </c>
      <c r="B526">
        <v>1.008442788947379</v>
      </c>
      <c r="C526">
        <v>1.0000000000000001E+50</v>
      </c>
      <c r="D526">
        <v>6.6985976779357789E-2</v>
      </c>
      <c r="E526">
        <v>1.0000000000000001E+50</v>
      </c>
      <c r="F526">
        <v>1.0000000000000001E+50</v>
      </c>
      <c r="G526">
        <v>1.0000000000000001E+50</v>
      </c>
      <c r="H526">
        <v>4.6217464949640248E-2</v>
      </c>
      <c r="I526">
        <v>3.9287483514774325E-2</v>
      </c>
      <c r="J526">
        <v>8.4061822472374134E-2</v>
      </c>
      <c r="K526">
        <v>0.10682848312509036</v>
      </c>
      <c r="L526">
        <v>1.0000000000000001E+50</v>
      </c>
      <c r="M526">
        <v>0.13337618994292022</v>
      </c>
      <c r="N526">
        <v>1.0000000000000001E+50</v>
      </c>
      <c r="O526">
        <v>1.0000000000000001E+50</v>
      </c>
      <c r="P526">
        <v>1.0000000000000001E+50</v>
      </c>
      <c r="Q526">
        <v>1.0000000000000001E+50</v>
      </c>
      <c r="R526">
        <v>1.0000000000000001E+50</v>
      </c>
      <c r="S526">
        <v>1.0000000000000001E+50</v>
      </c>
      <c r="T526">
        <v>1.0000000000000001E+50</v>
      </c>
      <c r="U526">
        <v>1.0000000000000001E+50</v>
      </c>
      <c r="V526">
        <v>0.19887244399569395</v>
      </c>
      <c r="W526">
        <v>1.0000000000000001E+50</v>
      </c>
      <c r="X526">
        <v>1.0000000000000001E+50</v>
      </c>
      <c r="Y526">
        <v>1.0000000000000001E+50</v>
      </c>
      <c r="Z526">
        <v>1.0000000000000001E+50</v>
      </c>
      <c r="AA526">
        <v>1.0000000000000001E+50</v>
      </c>
      <c r="AB526">
        <v>0.1574532625549307</v>
      </c>
      <c r="AC526">
        <v>1.593157456689366E-3</v>
      </c>
      <c r="AD526">
        <v>2.7609517574877082E-3</v>
      </c>
      <c r="AE526">
        <v>4.3540677664683416E-3</v>
      </c>
      <c r="AF526">
        <v>3.0355534935535965E-2</v>
      </c>
      <c r="AG526">
        <v>3.4285714285714287E-2</v>
      </c>
    </row>
    <row r="527" spans="1:33">
      <c r="A527">
        <v>16371337.561610313</v>
      </c>
      <c r="B527">
        <v>1.0286116250882054</v>
      </c>
      <c r="C527">
        <v>1.0000000000000001E+50</v>
      </c>
      <c r="D527">
        <v>6.4761776275758839E-2</v>
      </c>
      <c r="E527">
        <v>1.0000000000000001E+50</v>
      </c>
      <c r="F527">
        <v>1.0000000000000001E+50</v>
      </c>
      <c r="G527">
        <v>1.0000000000000001E+50</v>
      </c>
      <c r="H527">
        <v>4.3198446351930368E-2</v>
      </c>
      <c r="I527">
        <v>4.2549152355580398E-2</v>
      </c>
      <c r="J527">
        <v>8.7385695025571905E-2</v>
      </c>
      <c r="K527">
        <v>0.10974425297905048</v>
      </c>
      <c r="L527">
        <v>1.0000000000000001E+50</v>
      </c>
      <c r="M527">
        <v>0.13620016397755955</v>
      </c>
      <c r="N527">
        <v>1.0000000000000001E+50</v>
      </c>
      <c r="O527">
        <v>1.0000000000000001E+50</v>
      </c>
      <c r="P527">
        <v>1.0000000000000001E+50</v>
      </c>
      <c r="Q527">
        <v>1.0000000000000001E+50</v>
      </c>
      <c r="R527">
        <v>1.0000000000000001E+50</v>
      </c>
      <c r="S527">
        <v>1.0000000000000001E+50</v>
      </c>
      <c r="T527">
        <v>1.0000000000000001E+50</v>
      </c>
      <c r="U527">
        <v>1.0000000000000001E+50</v>
      </c>
      <c r="V527">
        <v>0.20276219234578749</v>
      </c>
      <c r="W527">
        <v>1.0000000000000001E+50</v>
      </c>
      <c r="X527">
        <v>1.0000000000000001E+50</v>
      </c>
      <c r="Y527">
        <v>1.0000000000000001E+50</v>
      </c>
      <c r="Z527">
        <v>1.0000000000000001E+50</v>
      </c>
      <c r="AA527">
        <v>1.0000000000000001E+50</v>
      </c>
      <c r="AB527">
        <v>0.15436640407936467</v>
      </c>
      <c r="AC527">
        <v>1.6219099757230203E-3</v>
      </c>
      <c r="AD527">
        <v>2.8104806927242471E-3</v>
      </c>
      <c r="AE527">
        <v>4.4323497921092128E-3</v>
      </c>
      <c r="AF527">
        <v>3.2043734026179015E-2</v>
      </c>
      <c r="AG527">
        <v>3.4285714285714287E-2</v>
      </c>
    </row>
    <row r="528" spans="1:33">
      <c r="A528">
        <v>16698764.31284252</v>
      </c>
      <c r="B528">
        <v>1.0491838383369092</v>
      </c>
      <c r="C528">
        <v>1.0000000000000001E+50</v>
      </c>
      <c r="D528">
        <v>6.2563716073036624E-2</v>
      </c>
      <c r="E528">
        <v>1.0000000000000001E+50</v>
      </c>
      <c r="F528">
        <v>1.0000000000000001E+50</v>
      </c>
      <c r="G528">
        <v>1.0000000000000001E+50</v>
      </c>
      <c r="H528">
        <v>4.0242892995603574E-2</v>
      </c>
      <c r="I528">
        <v>4.6025988044795914E-2</v>
      </c>
      <c r="J528">
        <v>9.0749120361779956E-2</v>
      </c>
      <c r="K528">
        <v>0.11270385314155743</v>
      </c>
      <c r="L528">
        <v>1.0000000000000001E+50</v>
      </c>
      <c r="M528">
        <v>0.1390776019857943</v>
      </c>
      <c r="N528">
        <v>1.0000000000000001E+50</v>
      </c>
      <c r="O528">
        <v>1.0000000000000001E+50</v>
      </c>
      <c r="P528">
        <v>1.0000000000000001E+50</v>
      </c>
      <c r="Q528">
        <v>1.0000000000000001E+50</v>
      </c>
      <c r="R528">
        <v>1.0000000000000001E+50</v>
      </c>
      <c r="S528">
        <v>1.0000000000000001E+50</v>
      </c>
      <c r="T528">
        <v>1.0000000000000001E+50</v>
      </c>
      <c r="U528">
        <v>1.0000000000000001E+50</v>
      </c>
      <c r="V528">
        <v>0.20673141881705057</v>
      </c>
      <c r="W528">
        <v>1.0000000000000001E+50</v>
      </c>
      <c r="X528">
        <v>1.0000000000000001E+50</v>
      </c>
      <c r="Y528">
        <v>1.0000000000000001E+50</v>
      </c>
      <c r="Z528">
        <v>1.0000000000000001E+50</v>
      </c>
      <c r="AA528">
        <v>1.0000000000000001E+50</v>
      </c>
      <c r="AB528">
        <v>0.15134008144710667</v>
      </c>
      <c r="AC528">
        <v>1.6512927920001295E-3</v>
      </c>
      <c r="AD528">
        <v>2.8611006806304315E-3</v>
      </c>
      <c r="AE528">
        <v>4.5123531681632465E-3</v>
      </c>
      <c r="AF528">
        <v>3.3110500136427252E-2</v>
      </c>
      <c r="AG528">
        <v>3.4285714285714287E-2</v>
      </c>
    </row>
    <row r="529" spans="1:33">
      <c r="A529">
        <v>17032739.599099372</v>
      </c>
      <c r="B529">
        <v>1.0701674962280978</v>
      </c>
      <c r="C529">
        <v>1.0000000000000001E+50</v>
      </c>
      <c r="D529">
        <v>6.0391015384108911E-2</v>
      </c>
      <c r="E529">
        <v>1.0000000000000001E+50</v>
      </c>
      <c r="F529">
        <v>1.0000000000000001E+50</v>
      </c>
      <c r="G529">
        <v>1.0000000000000001E+50</v>
      </c>
      <c r="H529">
        <v>3.7360690426872692E-2</v>
      </c>
      <c r="I529">
        <v>4.9677692304039033E-2</v>
      </c>
      <c r="J529">
        <v>9.41528511300391E-2</v>
      </c>
      <c r="K529">
        <v>0.11570838335529753</v>
      </c>
      <c r="L529">
        <v>1.0000000000000001E+50</v>
      </c>
      <c r="M529">
        <v>0.14200962920456855</v>
      </c>
      <c r="N529">
        <v>1.0000000000000001E+50</v>
      </c>
      <c r="O529">
        <v>1.0000000000000001E+50</v>
      </c>
      <c r="P529">
        <v>1.0000000000000001E+50</v>
      </c>
      <c r="Q529">
        <v>1.0000000000000001E+50</v>
      </c>
      <c r="R529">
        <v>1.0000000000000001E+50</v>
      </c>
      <c r="S529">
        <v>1.0000000000000001E+50</v>
      </c>
      <c r="T529">
        <v>1.0000000000000001E+50</v>
      </c>
      <c r="U529">
        <v>1.0000000000000001E+50</v>
      </c>
      <c r="V529">
        <v>0.21078168202911565</v>
      </c>
      <c r="W529">
        <v>1.0000000000000001E+50</v>
      </c>
      <c r="X529">
        <v>1.0000000000000001E+50</v>
      </c>
      <c r="Y529">
        <v>1.0000000000000001E+50</v>
      </c>
      <c r="Z529">
        <v>1.0000000000000001E+50</v>
      </c>
      <c r="AA529">
        <v>1.0000000000000001E+50</v>
      </c>
      <c r="AB529">
        <v>0.14837310786488028</v>
      </c>
      <c r="AC529">
        <v>1.681317729479473E-3</v>
      </c>
      <c r="AD529">
        <v>2.9128321507779008E-3</v>
      </c>
      <c r="AE529">
        <v>4.5941101476579694E-3</v>
      </c>
      <c r="AF529">
        <v>3.322003468072604E-2</v>
      </c>
      <c r="AG529">
        <v>3.4285714285714287E-2</v>
      </c>
    </row>
    <row r="530" spans="1:33">
      <c r="A530">
        <v>17373394.391081359</v>
      </c>
      <c r="B530">
        <v>1.0915708276472182</v>
      </c>
      <c r="C530">
        <v>1.0000000000000001E+50</v>
      </c>
      <c r="D530">
        <v>5.8242914478345814E-2</v>
      </c>
      <c r="E530">
        <v>1.0000000000000001E+50</v>
      </c>
      <c r="F530">
        <v>1.0000000000000001E+50</v>
      </c>
      <c r="G530">
        <v>1.0000000000000001E+50</v>
      </c>
      <c r="H530">
        <v>3.4565114445820853E-2</v>
      </c>
      <c r="I530">
        <v>5.3473575135034264E-2</v>
      </c>
      <c r="J530">
        <v>9.7597728489207947E-2</v>
      </c>
      <c r="K530">
        <v>0.11875896626763684</v>
      </c>
      <c r="L530">
        <v>1.0000000000000001E+50</v>
      </c>
      <c r="M530">
        <v>0.14499739247711613</v>
      </c>
      <c r="N530">
        <v>1.0000000000000001E+50</v>
      </c>
      <c r="O530">
        <v>1.0000000000000001E+50</v>
      </c>
      <c r="P530">
        <v>1.0000000000000001E+50</v>
      </c>
      <c r="Q530">
        <v>1.0000000000000001E+50</v>
      </c>
      <c r="R530">
        <v>1.0000000000000001E+50</v>
      </c>
      <c r="S530">
        <v>1.0000000000000001E+50</v>
      </c>
      <c r="T530">
        <v>1.0000000000000001E+50</v>
      </c>
      <c r="U530">
        <v>1.0000000000000001E+50</v>
      </c>
      <c r="V530">
        <v>0.21491457226586741</v>
      </c>
      <c r="W530">
        <v>1.0000000000000001E+50</v>
      </c>
      <c r="X530">
        <v>1.0000000000000001E+50</v>
      </c>
      <c r="Y530">
        <v>1.0000000000000001E+50</v>
      </c>
      <c r="Z530">
        <v>1.0000000000000001E+50</v>
      </c>
      <c r="AA530">
        <v>1.0000000000000001E+50</v>
      </c>
      <c r="AB530">
        <v>0.1454643198135408</v>
      </c>
      <c r="AC530">
        <v>1.7119968491453119E-3</v>
      </c>
      <c r="AD530">
        <v>2.9656959404963487E-3</v>
      </c>
      <c r="AE530">
        <v>4.6776536284286853E-3</v>
      </c>
      <c r="AF530">
        <v>3.2226312669070757E-2</v>
      </c>
      <c r="AG530">
        <v>3.4285714285714287E-2</v>
      </c>
    </row>
    <row r="531" spans="1:33">
      <c r="A531">
        <v>17720862.278902985</v>
      </c>
      <c r="B531">
        <v>1.1134022260575731</v>
      </c>
      <c r="C531">
        <v>1.0000000000000001E+50</v>
      </c>
      <c r="D531">
        <v>5.6118676283076471E-2</v>
      </c>
      <c r="E531">
        <v>1.0000000000000001E+50</v>
      </c>
      <c r="F531">
        <v>1.0000000000000001E+50</v>
      </c>
      <c r="G531">
        <v>1.0000000000000001E+50</v>
      </c>
      <c r="H531">
        <v>3.187401508901555E-2</v>
      </c>
      <c r="I531">
        <v>5.7390384274647946E-2</v>
      </c>
      <c r="J531">
        <v>0.10108467147515457</v>
      </c>
      <c r="K531">
        <v>0.12185674734492472</v>
      </c>
      <c r="L531">
        <v>1.0000000000000001E+50</v>
      </c>
      <c r="M531">
        <v>0.14804206068966067</v>
      </c>
      <c r="N531">
        <v>1.0000000000000001E+50</v>
      </c>
      <c r="O531">
        <v>1.0000000000000001E+50</v>
      </c>
      <c r="P531">
        <v>1.0000000000000001E+50</v>
      </c>
      <c r="Q531">
        <v>1.0000000000000001E+50</v>
      </c>
      <c r="R531">
        <v>1.0000000000000001E+50</v>
      </c>
      <c r="S531">
        <v>1.0000000000000001E+50</v>
      </c>
      <c r="T531">
        <v>1.0000000000000001E+50</v>
      </c>
      <c r="U531">
        <v>1.0000000000000001E+50</v>
      </c>
      <c r="V531">
        <v>0.21913171210534421</v>
      </c>
      <c r="W531">
        <v>1.0000000000000001E+50</v>
      </c>
      <c r="X531">
        <v>1.0000000000000001E+50</v>
      </c>
      <c r="Y531">
        <v>1.0000000000000001E+50</v>
      </c>
      <c r="Z531">
        <v>1.0000000000000001E+50</v>
      </c>
      <c r="AA531">
        <v>1.0000000000000001E+50</v>
      </c>
      <c r="AB531">
        <v>0.14261257659179311</v>
      </c>
      <c r="AC531">
        <v>1.7433424543753324E-3</v>
      </c>
      <c r="AD531">
        <v>3.0197133042346295E-3</v>
      </c>
      <c r="AE531">
        <v>4.7630171678472019E-3</v>
      </c>
      <c r="AF531">
        <v>3.0281978004280549E-2</v>
      </c>
      <c r="AG531">
        <v>3.4285714285714287E-2</v>
      </c>
    </row>
    <row r="532" spans="1:33">
      <c r="A532">
        <v>18075279.524481047</v>
      </c>
      <c r="B532">
        <v>1.1356702527918714</v>
      </c>
      <c r="C532">
        <v>1.0000000000000001E+50</v>
      </c>
      <c r="D532">
        <v>5.4017588391380933E-2</v>
      </c>
      <c r="E532">
        <v>1.0000000000000001E+50</v>
      </c>
      <c r="F532">
        <v>1.0000000000000001E+50</v>
      </c>
      <c r="G532">
        <v>1.0000000000000001E+50</v>
      </c>
      <c r="H532">
        <v>2.9311393753241367E-2</v>
      </c>
      <c r="I532">
        <v>6.1410530347807718E-2</v>
      </c>
      <c r="J532">
        <v>0.10461466828996752</v>
      </c>
      <c r="K532">
        <v>0.12500289485562507</v>
      </c>
      <c r="L532">
        <v>1.0000000000000001E+50</v>
      </c>
      <c r="M532">
        <v>0.15114482521767192</v>
      </c>
      <c r="N532">
        <v>1.0000000000000001E+50</v>
      </c>
      <c r="O532">
        <v>1.0000000000000001E+50</v>
      </c>
      <c r="P532">
        <v>1.0000000000000001E+50</v>
      </c>
      <c r="Q532">
        <v>1.0000000000000001E+50</v>
      </c>
      <c r="R532">
        <v>1.0000000000000001E+50</v>
      </c>
      <c r="S532">
        <v>1.0000000000000001E+50</v>
      </c>
      <c r="T532">
        <v>1.0000000000000001E+50</v>
      </c>
      <c r="U532">
        <v>1.0000000000000001E+50</v>
      </c>
      <c r="V532">
        <v>0.2234347570619768</v>
      </c>
      <c r="W532">
        <v>1.0000000000000001E+50</v>
      </c>
      <c r="X532">
        <v>1.0000000000000001E+50</v>
      </c>
      <c r="Y532">
        <v>1.0000000000000001E+50</v>
      </c>
      <c r="Z532">
        <v>1.0000000000000001E+50</v>
      </c>
      <c r="AA532">
        <v>1.0000000000000001E+50</v>
      </c>
      <c r="AB532">
        <v>0.13981675986885755</v>
      </c>
      <c r="AC532">
        <v>1.7753670963836733E-3</v>
      </c>
      <c r="AD532">
        <v>3.0749059230503056E-3</v>
      </c>
      <c r="AE532">
        <v>4.8502349977540245E-3</v>
      </c>
      <c r="AF532">
        <v>2.7768312239217476E-2</v>
      </c>
      <c r="AG532">
        <v>3.4285714285714287E-2</v>
      </c>
    </row>
    <row r="533" spans="1:33">
      <c r="A533">
        <v>18436785.114970669</v>
      </c>
      <c r="B533">
        <v>1.1583836404096177</v>
      </c>
      <c r="C533">
        <v>1.0000000000000001E+50</v>
      </c>
      <c r="D533">
        <v>5.1938965576455359E-2</v>
      </c>
      <c r="E533">
        <v>1.0000000000000001E+50</v>
      </c>
      <c r="F533">
        <v>1.0000000000000001E+50</v>
      </c>
      <c r="G533">
        <v>1.0000000000000001E+50</v>
      </c>
      <c r="H533">
        <v>2.6909404622422025E-2</v>
      </c>
      <c r="I533">
        <v>6.5520711032501289E-2</v>
      </c>
      <c r="J533">
        <v>0.10818876914500128</v>
      </c>
      <c r="K533">
        <v>0.1281985999145675</v>
      </c>
      <c r="L533">
        <v>1.0000000000000001E+50</v>
      </c>
      <c r="M533">
        <v>0.15430690038178366</v>
      </c>
      <c r="N533">
        <v>1.0000000000000001E+50</v>
      </c>
      <c r="O533">
        <v>1.0000000000000001E+50</v>
      </c>
      <c r="P533">
        <v>1.0000000000000001E+50</v>
      </c>
      <c r="Q533">
        <v>1.0000000000000001E+50</v>
      </c>
      <c r="R533">
        <v>1.0000000000000001E+50</v>
      </c>
      <c r="S533">
        <v>1.0000000000000001E+50</v>
      </c>
      <c r="T533">
        <v>1.0000000000000001E+50</v>
      </c>
      <c r="U533">
        <v>1.0000000000000001E+50</v>
      </c>
      <c r="V533">
        <v>0.22782539624143008</v>
      </c>
      <c r="W533">
        <v>1.0000000000000001E+50</v>
      </c>
      <c r="X533">
        <v>1.0000000000000001E+50</v>
      </c>
      <c r="Y533">
        <v>1.0000000000000001E+50</v>
      </c>
      <c r="Z533">
        <v>1.0000000000000001E+50</v>
      </c>
      <c r="AA533">
        <v>1.0000000000000001E+50</v>
      </c>
      <c r="AB533">
        <v>0.13707577324590833</v>
      </c>
      <c r="AC533">
        <v>1.8080835797411126E-3</v>
      </c>
      <c r="AD533">
        <v>3.1312959142310304E-3</v>
      </c>
      <c r="AE533">
        <v>4.9393420395994966E-3</v>
      </c>
      <c r="AF533">
        <v>2.5113143529803324E-2</v>
      </c>
      <c r="AG533">
        <v>3.4285714285714287E-2</v>
      </c>
    </row>
    <row r="534" spans="1:33">
      <c r="A534">
        <v>18805520.817270081</v>
      </c>
      <c r="B534">
        <v>1.1815512961216417</v>
      </c>
      <c r="C534">
        <v>1.0000000000000001E+50</v>
      </c>
      <c r="D534">
        <v>4.9882152942296407E-2</v>
      </c>
      <c r="E534">
        <v>1.0000000000000001E+50</v>
      </c>
      <c r="F534">
        <v>1.0000000000000001E+50</v>
      </c>
      <c r="G534">
        <v>1.0000000000000001E+50</v>
      </c>
      <c r="H534">
        <v>2.4710640361256461E-2</v>
      </c>
      <c r="I534">
        <v>6.971087193828561E-2</v>
      </c>
      <c r="J534">
        <v>0.11180808036735079</v>
      </c>
      <c r="K534">
        <v>0.13144507658173751</v>
      </c>
      <c r="L534">
        <v>1.0000000000000001E+50</v>
      </c>
      <c r="M534">
        <v>0.15752952391348907</v>
      </c>
      <c r="N534">
        <v>1.0000000000000001E+50</v>
      </c>
      <c r="O534">
        <v>1.0000000000000001E+50</v>
      </c>
      <c r="P534">
        <v>1.0000000000000001E+50</v>
      </c>
      <c r="Q534">
        <v>1.0000000000000001E+50</v>
      </c>
      <c r="R534">
        <v>1.0000000000000001E+50</v>
      </c>
      <c r="S534">
        <v>1.0000000000000001E+50</v>
      </c>
      <c r="T534">
        <v>1.0000000000000001E+50</v>
      </c>
      <c r="U534">
        <v>1.0000000000000001E+50</v>
      </c>
      <c r="V534">
        <v>0.23230535300832131</v>
      </c>
      <c r="W534">
        <v>1.0000000000000001E+50</v>
      </c>
      <c r="X534">
        <v>1.0000000000000001E+50</v>
      </c>
      <c r="Y534">
        <v>1.0000000000000001E+50</v>
      </c>
      <c r="Z534">
        <v>1.0000000000000001E+50</v>
      </c>
      <c r="AA534">
        <v>1.0000000000000001E+50</v>
      </c>
      <c r="AB534">
        <v>0.13438854182611298</v>
      </c>
      <c r="AC534">
        <v>1.8415049679746036E-3</v>
      </c>
      <c r="AD534">
        <v>3.1889058410513758E-3</v>
      </c>
      <c r="AE534">
        <v>5.0303739197996803E-3</v>
      </c>
      <c r="AF534">
        <v>2.2655784968398048E-2</v>
      </c>
      <c r="AG534">
        <v>3.4285714285714287E-2</v>
      </c>
    </row>
    <row r="535" spans="1:33">
      <c r="A535">
        <v>19181631.233615484</v>
      </c>
      <c r="B535">
        <v>1.205182305283125</v>
      </c>
      <c r="C535">
        <v>1.0000000000000001E+50</v>
      </c>
      <c r="D535">
        <v>4.7846529879915889E-2</v>
      </c>
      <c r="E535">
        <v>1.0000000000000001E+50</v>
      </c>
      <c r="F535">
        <v>1.0000000000000001E+50</v>
      </c>
      <c r="G535">
        <v>1.0000000000000001E+50</v>
      </c>
      <c r="H535">
        <v>2.2770129915988584E-2</v>
      </c>
      <c r="I535">
        <v>7.3973430714388666E-2</v>
      </c>
      <c r="J535">
        <v>0.11547375953936609</v>
      </c>
      <c r="K535">
        <v>0.13474356200997231</v>
      </c>
      <c r="L535">
        <v>1.0000000000000001E+50</v>
      </c>
      <c r="M535">
        <v>0.16081395743073801</v>
      </c>
      <c r="N535">
        <v>1.0000000000000001E+50</v>
      </c>
      <c r="O535">
        <v>1.0000000000000001E+50</v>
      </c>
      <c r="P535">
        <v>1.0000000000000001E+50</v>
      </c>
      <c r="Q535">
        <v>1.0000000000000001E+50</v>
      </c>
      <c r="R535">
        <v>1.0000000000000001E+50</v>
      </c>
      <c r="S535">
        <v>1.0000000000000001E+50</v>
      </c>
      <c r="T535">
        <v>1.0000000000000001E+50</v>
      </c>
      <c r="U535">
        <v>1.0000000000000001E+50</v>
      </c>
      <c r="V535">
        <v>0.23687638566709174</v>
      </c>
      <c r="W535">
        <v>1.0000000000000001E+50</v>
      </c>
      <c r="X535">
        <v>1.0000000000000001E+50</v>
      </c>
      <c r="Y535">
        <v>1.0000000000000001E+50</v>
      </c>
      <c r="Z535">
        <v>1.0000000000000001E+50</v>
      </c>
      <c r="AA535">
        <v>1.0000000000000001E+50</v>
      </c>
      <c r="AB535">
        <v>0.13175401179310339</v>
      </c>
      <c r="AC535">
        <v>1.8756445892484487E-3</v>
      </c>
      <c r="AD535">
        <v>3.2477587226689025E-3</v>
      </c>
      <c r="AE535">
        <v>5.1233669853130836E-3</v>
      </c>
      <c r="AF535">
        <v>2.0614233705171018E-2</v>
      </c>
      <c r="AG535">
        <v>3.4285714285714287E-2</v>
      </c>
    </row>
    <row r="536" spans="1:33">
      <c r="A536">
        <v>19565263.858287793</v>
      </c>
      <c r="B536">
        <v>1.2292859349564835</v>
      </c>
      <c r="C536">
        <v>1.0000000000000001E+50</v>
      </c>
      <c r="D536">
        <v>4.5831515051656002E-2</v>
      </c>
      <c r="E536">
        <v>1.0000000000000001E+50</v>
      </c>
      <c r="F536">
        <v>1.0000000000000001E+50</v>
      </c>
      <c r="G536">
        <v>1.0000000000000001E+50</v>
      </c>
      <c r="H536">
        <v>2.1155630986288029E-2</v>
      </c>
      <c r="I536">
        <v>7.8302699507183132E-2</v>
      </c>
      <c r="J536">
        <v>0.11918701148740933</v>
      </c>
      <c r="K536">
        <v>0.13809531663673633</v>
      </c>
      <c r="L536">
        <v>1.0000000000000001E+50</v>
      </c>
      <c r="M536">
        <v>0.16416148692356947</v>
      </c>
      <c r="N536">
        <v>1.0000000000000001E+50</v>
      </c>
      <c r="O536">
        <v>1.0000000000000001E+50</v>
      </c>
      <c r="P536">
        <v>1.0000000000000001E+50</v>
      </c>
      <c r="Q536">
        <v>1.0000000000000001E+50</v>
      </c>
      <c r="R536">
        <v>1.0000000000000001E+50</v>
      </c>
      <c r="S536">
        <v>1.0000000000000001E+50</v>
      </c>
      <c r="T536">
        <v>1.0000000000000001E+50</v>
      </c>
      <c r="U536">
        <v>1.0000000000000001E+50</v>
      </c>
      <c r="V536">
        <v>0.24154028815631104</v>
      </c>
      <c r="W536">
        <v>1.0000000000000001E+50</v>
      </c>
      <c r="X536">
        <v>1.0000000000000001E+50</v>
      </c>
      <c r="Y536">
        <v>1.0000000000000001E+50</v>
      </c>
      <c r="Z536">
        <v>1.0000000000000001E+50</v>
      </c>
      <c r="AA536">
        <v>1.0000000000000001E+50</v>
      </c>
      <c r="AB536">
        <v>0.12917114999771467</v>
      </c>
      <c r="AC536">
        <v>1.9105160421294899E-3</v>
      </c>
      <c r="AD536">
        <v>3.3078780441634383E-3</v>
      </c>
      <c r="AE536">
        <v>5.218358319444576E-3</v>
      </c>
      <c r="AF536">
        <v>1.9109141509249038E-2</v>
      </c>
      <c r="AG536">
        <v>3.4285714285714287E-2</v>
      </c>
    </row>
    <row r="537" spans="1:33">
      <c r="A537">
        <v>19956569.135453548</v>
      </c>
      <c r="B537">
        <v>1.2538716375455112</v>
      </c>
      <c r="C537">
        <v>1.0000000000000001E+50</v>
      </c>
      <c r="D537">
        <v>4.3836572699025494E-2</v>
      </c>
      <c r="E537">
        <v>1.0000000000000001E+50</v>
      </c>
      <c r="F537">
        <v>1.0000000000000001E+50</v>
      </c>
      <c r="G537">
        <v>1.0000000000000001E+50</v>
      </c>
      <c r="H537">
        <v>1.99436759449979E-2</v>
      </c>
      <c r="I537">
        <v>8.2694454299245532E-2</v>
      </c>
      <c r="J537">
        <v>0.12294908497243447</v>
      </c>
      <c r="K537">
        <v>0.14150162441583158</v>
      </c>
      <c r="L537">
        <v>1.0000000000000001E+50</v>
      </c>
      <c r="M537">
        <v>0.16757342324991986</v>
      </c>
      <c r="N537">
        <v>1.0000000000000001E+50</v>
      </c>
      <c r="O537">
        <v>1.0000000000000001E+50</v>
      </c>
      <c r="P537">
        <v>1.0000000000000001E+50</v>
      </c>
      <c r="Q537">
        <v>1.0000000000000001E+50</v>
      </c>
      <c r="R537">
        <v>1.0000000000000001E+50</v>
      </c>
      <c r="S537">
        <v>1.0000000000000001E+50</v>
      </c>
      <c r="T537">
        <v>1.0000000000000001E+50</v>
      </c>
      <c r="U537">
        <v>1.0000000000000001E+50</v>
      </c>
      <c r="V537">
        <v>0.24629889075670214</v>
      </c>
      <c r="W537">
        <v>1.0000000000000001E+50</v>
      </c>
      <c r="X537">
        <v>1.0000000000000001E+50</v>
      </c>
      <c r="Y537">
        <v>1.0000000000000001E+50</v>
      </c>
      <c r="Z537">
        <v>1.0000000000000001E+50</v>
      </c>
      <c r="AA537">
        <v>1.0000000000000001E+50</v>
      </c>
      <c r="AB537">
        <v>0.12663894355282748</v>
      </c>
      <c r="AC537">
        <v>1.9461332014387889E-3</v>
      </c>
      <c r="AD537">
        <v>3.3692877667237556E-3</v>
      </c>
      <c r="AE537">
        <v>5.3153857578831613E-3</v>
      </c>
      <c r="AF537">
        <v>1.8194170180314755E-2</v>
      </c>
      <c r="AG537">
        <v>3.4285714285714287E-2</v>
      </c>
    </row>
    <row r="538" spans="1:33">
      <c r="A538">
        <v>20355700.518162619</v>
      </c>
      <c r="B538">
        <v>1.2789490545022042</v>
      </c>
      <c r="C538">
        <v>1.0000000000000001E+50</v>
      </c>
      <c r="D538">
        <v>4.186122066996973E-2</v>
      </c>
      <c r="E538">
        <v>1.0000000000000001E+50</v>
      </c>
      <c r="F538">
        <v>1.0000000000000001E+50</v>
      </c>
      <c r="G538">
        <v>1.0000000000000001E+50</v>
      </c>
      <c r="H538">
        <v>1.9208569387313898E-2</v>
      </c>
      <c r="I538">
        <v>8.7145612278335963E-2</v>
      </c>
      <c r="J538">
        <v>0.12676126996353668</v>
      </c>
      <c r="K538">
        <v>0.14496379308547971</v>
      </c>
      <c r="L538">
        <v>1.0000000000000001E+50</v>
      </c>
      <c r="M538">
        <v>0.17105110264175799</v>
      </c>
      <c r="N538">
        <v>1.0000000000000001E+50</v>
      </c>
      <c r="O538">
        <v>1.0000000000000001E+50</v>
      </c>
      <c r="P538">
        <v>1.0000000000000001E+50</v>
      </c>
      <c r="Q538">
        <v>1.0000000000000001E+50</v>
      </c>
      <c r="R538">
        <v>1.0000000000000001E+50</v>
      </c>
      <c r="S538">
        <v>1.0000000000000001E+50</v>
      </c>
      <c r="T538">
        <v>1.0000000000000001E+50</v>
      </c>
      <c r="U538">
        <v>1.0000000000000001E+50</v>
      </c>
      <c r="V538">
        <v>0.25115406081317493</v>
      </c>
      <c r="W538">
        <v>1.0000000000000001E+50</v>
      </c>
      <c r="X538">
        <v>1.0000000000000001E+50</v>
      </c>
      <c r="Y538">
        <v>1.0000000000000001E+50</v>
      </c>
      <c r="Z538">
        <v>1.0000000000000001E+50</v>
      </c>
      <c r="AA538">
        <v>1.0000000000000001E+50</v>
      </c>
      <c r="AB538">
        <v>0.12415639943615739</v>
      </c>
      <c r="AC538">
        <v>1.9825102241923451E-3</v>
      </c>
      <c r="AD538">
        <v>3.4320123379859195E-3</v>
      </c>
      <c r="AE538">
        <v>5.4144879049804438E-3</v>
      </c>
      <c r="AF538">
        <v>1.7875036778887389E-2</v>
      </c>
      <c r="AG538">
        <v>3.4285714285714287E-2</v>
      </c>
    </row>
    <row r="539" spans="1:33">
      <c r="A539">
        <v>20762814.52852587</v>
      </c>
      <c r="B539">
        <v>1.3045280201077203</v>
      </c>
      <c r="C539">
        <v>1.0000000000000001E+50</v>
      </c>
      <c r="D539">
        <v>3.9905040701625323E-2</v>
      </c>
      <c r="E539">
        <v>1.0000000000000001E+50</v>
      </c>
      <c r="F539">
        <v>1.0000000000000001E+50</v>
      </c>
      <c r="G539">
        <v>1.0000000000000001E+50</v>
      </c>
      <c r="H539">
        <v>1.9004535099450978E-2</v>
      </c>
      <c r="I539">
        <v>9.1653988607662926E-2</v>
      </c>
      <c r="J539">
        <v>0.13062489539817304</v>
      </c>
      <c r="K539">
        <v>0.14848315446971191</v>
      </c>
      <c r="L539">
        <v>1.0000000000000001E+50</v>
      </c>
      <c r="M539">
        <v>0.17459588722170188</v>
      </c>
      <c r="N539">
        <v>1.0000000000000001E+50</v>
      </c>
      <c r="O539">
        <v>1.0000000000000001E+50</v>
      </c>
      <c r="P539">
        <v>1.0000000000000001E+50</v>
      </c>
      <c r="Q539">
        <v>1.0000000000000001E+50</v>
      </c>
      <c r="R539">
        <v>1.0000000000000001E+50</v>
      </c>
      <c r="S539">
        <v>1.0000000000000001E+50</v>
      </c>
      <c r="T539">
        <v>1.0000000000000001E+50</v>
      </c>
      <c r="U539">
        <v>1.0000000000000001E+50</v>
      </c>
      <c r="V539">
        <v>0.25610770347116651</v>
      </c>
      <c r="W539">
        <v>1.0000000000000001E+50</v>
      </c>
      <c r="X539">
        <v>1.0000000000000001E+50</v>
      </c>
      <c r="Y539">
        <v>1.0000000000000001E+50</v>
      </c>
      <c r="Z539">
        <v>1.0000000000000001E+50</v>
      </c>
      <c r="AA539">
        <v>1.0000000000000001E+50</v>
      </c>
      <c r="AB539">
        <v>0.12172254410083359</v>
      </c>
      <c r="AC539">
        <v>2.0196615556334879E-3</v>
      </c>
      <c r="AD539">
        <v>3.4960767025278157E-3</v>
      </c>
      <c r="AE539">
        <v>5.5157041502769165E-3</v>
      </c>
      <c r="AF539">
        <v>1.8121823273317079E-2</v>
      </c>
      <c r="AG539">
        <v>3.4285714285714287E-2</v>
      </c>
    </row>
    <row r="540" spans="1:33">
      <c r="A540">
        <v>21178070.819096386</v>
      </c>
      <c r="B540">
        <v>1.3306185653289655</v>
      </c>
      <c r="C540">
        <v>1.0000000000000001E+50</v>
      </c>
      <c r="D540">
        <v>3.7967691692310096E-2</v>
      </c>
      <c r="E540">
        <v>1.0000000000000001E+50</v>
      </c>
      <c r="F540">
        <v>1.0000000000000001E+50</v>
      </c>
      <c r="G540">
        <v>1.0000000000000001E+50</v>
      </c>
      <c r="H540">
        <v>1.9348065228036501E-2</v>
      </c>
      <c r="I540">
        <v>9.6218111730267661E-2</v>
      </c>
      <c r="J540">
        <v>0.13454132735066099</v>
      </c>
      <c r="K540">
        <v>0.15206106481042581</v>
      </c>
      <c r="L540">
        <v>1.0000000000000001E+50</v>
      </c>
      <c r="M540">
        <v>0.17820916553028326</v>
      </c>
      <c r="N540">
        <v>1.0000000000000001E+50</v>
      </c>
      <c r="O540">
        <v>1.0000000000000001E+50</v>
      </c>
      <c r="P540">
        <v>1.0000000000000001E+50</v>
      </c>
      <c r="Q540">
        <v>1.0000000000000001E+50</v>
      </c>
      <c r="R540">
        <v>1.0000000000000001E+50</v>
      </c>
      <c r="S540">
        <v>1.0000000000000001E+50</v>
      </c>
      <c r="T540">
        <v>1.0000000000000001E+50</v>
      </c>
      <c r="U540">
        <v>1.0000000000000001E+50</v>
      </c>
      <c r="V540">
        <v>0.26116176242758643</v>
      </c>
      <c r="W540">
        <v>1.0000000000000001E+50</v>
      </c>
      <c r="X540">
        <v>1.0000000000000001E+50</v>
      </c>
      <c r="Y540">
        <v>1.0000000000000001E+50</v>
      </c>
      <c r="Z540">
        <v>1.0000000000000001E+50</v>
      </c>
      <c r="AA540">
        <v>1.0000000000000001E+50</v>
      </c>
      <c r="AB540">
        <v>0.11933642309361538</v>
      </c>
      <c r="AC540">
        <v>2.0576019353596453E-3</v>
      </c>
      <c r="AD540">
        <v>3.5615063125244506E-3</v>
      </c>
      <c r="AE540">
        <v>5.6190746852833925E-3</v>
      </c>
      <c r="AF540">
        <v>1.8882409890234327E-2</v>
      </c>
      <c r="AG540">
        <v>3.4285714285714287E-2</v>
      </c>
    </row>
    <row r="541" spans="1:33">
      <c r="A541">
        <v>21601632.235478316</v>
      </c>
      <c r="B541">
        <v>1.3572309217523</v>
      </c>
      <c r="C541">
        <v>1.0000000000000001E+50</v>
      </c>
      <c r="D541">
        <v>3.6048926978823836E-2</v>
      </c>
      <c r="E541">
        <v>1.0000000000000001E+50</v>
      </c>
      <c r="F541">
        <v>1.0000000000000001E+50</v>
      </c>
      <c r="G541">
        <v>1.0000000000000001E+50</v>
      </c>
      <c r="H541">
        <v>2.0211769546374363E-2</v>
      </c>
      <c r="I541">
        <v>0.10083708204891777</v>
      </c>
      <c r="J541">
        <v>0.13851196754484357</v>
      </c>
      <c r="K541">
        <v>0.1556989051278356</v>
      </c>
      <c r="L541">
        <v>1.0000000000000001E+50</v>
      </c>
      <c r="M541">
        <v>0.18189235306403012</v>
      </c>
      <c r="N541">
        <v>1.0000000000000001E+50</v>
      </c>
      <c r="O541">
        <v>1.0000000000000001E+50</v>
      </c>
      <c r="P541">
        <v>1.0000000000000001E+50</v>
      </c>
      <c r="Q541">
        <v>1.0000000000000001E+50</v>
      </c>
      <c r="R541">
        <v>1.0000000000000001E+50</v>
      </c>
      <c r="S541">
        <v>1.0000000000000001E+50</v>
      </c>
      <c r="T541">
        <v>1.0000000000000001E+50</v>
      </c>
      <c r="U541">
        <v>1.0000000000000001E+50</v>
      </c>
      <c r="V541">
        <v>0.26631822069667344</v>
      </c>
      <c r="W541">
        <v>1.0000000000000001E+50</v>
      </c>
      <c r="X541">
        <v>1.0000000000000001E+50</v>
      </c>
      <c r="Y541">
        <v>1.0000000000000001E+50</v>
      </c>
      <c r="Z541">
        <v>1.0000000000000001E+50</v>
      </c>
      <c r="AA541">
        <v>1.0000000000000001E+50</v>
      </c>
      <c r="AB541">
        <v>0.11699710068059607</v>
      </c>
      <c r="AC541">
        <v>2.0963464035462617E-3</v>
      </c>
      <c r="AD541">
        <v>3.6283271385687764E-3</v>
      </c>
      <c r="AE541">
        <v>5.7246405205251018E-3</v>
      </c>
      <c r="AF541">
        <v>2.0096948433885306E-2</v>
      </c>
      <c r="AG541">
        <v>3.4285714285714287E-2</v>
      </c>
    </row>
    <row r="542" spans="1:33">
      <c r="A542">
        <v>22033664.880187884</v>
      </c>
      <c r="B542">
        <v>1.3843755255959296</v>
      </c>
      <c r="C542">
        <v>1.0000000000000001E+50</v>
      </c>
      <c r="D542">
        <v>3.4148617043546728E-2</v>
      </c>
      <c r="E542">
        <v>1.0000000000000001E+50</v>
      </c>
      <c r="F542">
        <v>1.0000000000000001E+50</v>
      </c>
      <c r="G542">
        <v>1.0000000000000001E+50</v>
      </c>
      <c r="H542">
        <v>2.1534390096911892E-2</v>
      </c>
      <c r="I542">
        <v>0.10551046295782687</v>
      </c>
      <c r="J542">
        <v>0.1425382521582661</v>
      </c>
      <c r="K542">
        <v>0.15939808160735641</v>
      </c>
      <c r="L542">
        <v>1.0000000000000001E+50</v>
      </c>
      <c r="M542">
        <v>0.18564689282454658</v>
      </c>
      <c r="N542">
        <v>1.0000000000000001E+50</v>
      </c>
      <c r="O542">
        <v>1.0000000000000001E+50</v>
      </c>
      <c r="P542">
        <v>1.0000000000000001E+50</v>
      </c>
      <c r="Q542">
        <v>1.0000000000000001E+50</v>
      </c>
      <c r="R542">
        <v>1.0000000000000001E+50</v>
      </c>
      <c r="S542">
        <v>1.0000000000000001E+50</v>
      </c>
      <c r="T542">
        <v>1.0000000000000001E+50</v>
      </c>
      <c r="U542">
        <v>1.0000000000000001E+50</v>
      </c>
      <c r="V542">
        <v>0.27157910139107522</v>
      </c>
      <c r="W542">
        <v>1.0000000000000001E+50</v>
      </c>
      <c r="X542">
        <v>1.0000000000000001E+50</v>
      </c>
      <c r="Y542">
        <v>1.0000000000000001E+50</v>
      </c>
      <c r="Z542">
        <v>1.0000000000000001E+50</v>
      </c>
      <c r="AA542">
        <v>1.0000000000000001E+50</v>
      </c>
      <c r="AB542">
        <v>0.11470365948024799</v>
      </c>
      <c r="AC542">
        <v>2.1359103072707115E-3</v>
      </c>
      <c r="AD542">
        <v>3.6965656806629199E-3</v>
      </c>
      <c r="AE542">
        <v>5.8324435028561722E-3</v>
      </c>
      <c r="AF542">
        <v>2.1706769129987383E-2</v>
      </c>
      <c r="AG542">
        <v>3.4285714285714287E-2</v>
      </c>
    </row>
    <row r="543" spans="1:33">
      <c r="A543">
        <v>22474338.177791644</v>
      </c>
      <c r="B543">
        <v>1.4120630218025381</v>
      </c>
      <c r="C543">
        <v>1.0000000000000001E+50</v>
      </c>
      <c r="D543">
        <v>3.2266779674713468E-2</v>
      </c>
      <c r="E543">
        <v>1.0000000000000001E+50</v>
      </c>
      <c r="F543">
        <v>1.0000000000000001E+50</v>
      </c>
      <c r="G543">
        <v>1.0000000000000001E+50</v>
      </c>
      <c r="H543">
        <v>2.3239561812174982E-2</v>
      </c>
      <c r="I543">
        <v>0.11023819617902128</v>
      </c>
      <c r="J543">
        <v>0.14662165087443615</v>
      </c>
      <c r="K543">
        <v>0.16316002601123497</v>
      </c>
      <c r="L543">
        <v>1.0000000000000001E+50</v>
      </c>
      <c r="M543">
        <v>0.18947425587877495</v>
      </c>
      <c r="N543">
        <v>1.0000000000000001E+50</v>
      </c>
      <c r="O543">
        <v>1.0000000000000001E+50</v>
      </c>
      <c r="P543">
        <v>1.0000000000000001E+50</v>
      </c>
      <c r="Q543">
        <v>1.0000000000000001E+50</v>
      </c>
      <c r="R543">
        <v>1.0000000000000001E+50</v>
      </c>
      <c r="S543">
        <v>1.0000000000000001E+50</v>
      </c>
      <c r="T543">
        <v>1.0000000000000001E+50</v>
      </c>
      <c r="U543">
        <v>1.0000000000000001E+50</v>
      </c>
      <c r="V543">
        <v>0.27694646851846638</v>
      </c>
      <c r="W543">
        <v>1.0000000000000001E+50</v>
      </c>
      <c r="X543">
        <v>1.0000000000000001E+50</v>
      </c>
      <c r="Y543">
        <v>1.0000000000000001E+50</v>
      </c>
      <c r="Z543">
        <v>1.0000000000000001E+50</v>
      </c>
      <c r="AA543">
        <v>1.0000000000000001E+50</v>
      </c>
      <c r="AB543">
        <v>0.11245520010366429</v>
      </c>
      <c r="AC543">
        <v>2.176309306939103E-3</v>
      </c>
      <c r="AD543">
        <v>3.766248979384814E-3</v>
      </c>
      <c r="AE543">
        <v>5.9425263330523982E-3</v>
      </c>
      <c r="AF543">
        <v>2.3651183015245516E-2</v>
      </c>
      <c r="AG543">
        <v>3.4285714285714287E-2</v>
      </c>
    </row>
    <row r="544" spans="1:33">
      <c r="A544">
        <v>22923824.941347476</v>
      </c>
      <c r="B544">
        <v>1.4403042682137746</v>
      </c>
      <c r="C544">
        <v>1.0000000000000001E+50</v>
      </c>
      <c r="D544">
        <v>3.0403620494058922E-2</v>
      </c>
      <c r="E544">
        <v>1.0000000000000001E+50</v>
      </c>
      <c r="F544">
        <v>1.0000000000000001E+50</v>
      </c>
      <c r="G544">
        <v>1.0000000000000001E+50</v>
      </c>
      <c r="H544">
        <v>2.5252271769056152E-2</v>
      </c>
      <c r="I544">
        <v>0.11502053549688733</v>
      </c>
      <c r="J544">
        <v>0.1507636661472074</v>
      </c>
      <c r="K544">
        <v>0.16698619611347545</v>
      </c>
      <c r="L544">
        <v>1.0000000000000001E+50</v>
      </c>
      <c r="M544">
        <v>0.19337594193063201</v>
      </c>
      <c r="N544">
        <v>1.0000000000000001E+50</v>
      </c>
      <c r="O544">
        <v>1.0000000000000001E+50</v>
      </c>
      <c r="P544">
        <v>1.0000000000000001E+50</v>
      </c>
      <c r="Q544">
        <v>1.0000000000000001E+50</v>
      </c>
      <c r="R544">
        <v>1.0000000000000001E+50</v>
      </c>
      <c r="S544">
        <v>1.0000000000000001E+50</v>
      </c>
      <c r="T544">
        <v>1.0000000000000001E+50</v>
      </c>
      <c r="U544">
        <v>1.0000000000000001E+50</v>
      </c>
      <c r="V544">
        <v>0.28242242779402782</v>
      </c>
      <c r="W544">
        <v>1.0000000000000001E+50</v>
      </c>
      <c r="X544">
        <v>1.0000000000000001E+50</v>
      </c>
      <c r="Y544">
        <v>1.0000000000000001E+50</v>
      </c>
      <c r="Z544">
        <v>1.0000000000000001E+50</v>
      </c>
      <c r="AA544">
        <v>1.0000000000000001E+50</v>
      </c>
      <c r="AB544">
        <v>0.11025084080185672</v>
      </c>
      <c r="AC544">
        <v>2.2175593828189441E-3</v>
      </c>
      <c r="AD544">
        <v>3.8374046272353374E-3</v>
      </c>
      <c r="AE544">
        <v>6.0549325836903971E-3</v>
      </c>
      <c r="AF544">
        <v>2.5847390782266211E-2</v>
      </c>
      <c r="AG544">
        <v>3.4285714285714287E-2</v>
      </c>
    </row>
    <row r="545" spans="1:33">
      <c r="A545">
        <v>23382301.440174427</v>
      </c>
      <c r="B545">
        <v>1.4691103398282319</v>
      </c>
      <c r="C545">
        <v>1.0000000000000001E+50</v>
      </c>
      <c r="D545">
        <v>2.8559588110893638E-2</v>
      </c>
      <c r="E545">
        <v>1.0000000000000001E+50</v>
      </c>
      <c r="F545">
        <v>1.0000000000000001E+50</v>
      </c>
      <c r="G545">
        <v>1.0000000000000001E+50</v>
      </c>
      <c r="H545">
        <v>2.7507872667984865E-2</v>
      </c>
      <c r="I545">
        <v>0.11985799452768232</v>
      </c>
      <c r="J545">
        <v>0.15496583264740132</v>
      </c>
      <c r="K545">
        <v>0.17087807615681214</v>
      </c>
      <c r="L545">
        <v>1.0000000000000001E+50</v>
      </c>
      <c r="M545">
        <v>0.19735347990421837</v>
      </c>
      <c r="N545">
        <v>1.0000000000000001E+50</v>
      </c>
      <c r="O545">
        <v>1.0000000000000001E+50</v>
      </c>
      <c r="P545">
        <v>1.0000000000000001E+50</v>
      </c>
      <c r="Q545">
        <v>1.0000000000000001E+50</v>
      </c>
      <c r="R545">
        <v>1.0000000000000001E+50</v>
      </c>
      <c r="S545">
        <v>1.0000000000000001E+50</v>
      </c>
      <c r="T545">
        <v>1.0000000000000001E+50</v>
      </c>
      <c r="U545">
        <v>1.0000000000000001E+50</v>
      </c>
      <c r="V545">
        <v>0.28800912746911478</v>
      </c>
      <c r="W545">
        <v>1.0000000000000001E+50</v>
      </c>
      <c r="X545">
        <v>1.0000000000000001E+50</v>
      </c>
      <c r="Y545">
        <v>1.0000000000000001E+50</v>
      </c>
      <c r="Z545">
        <v>1.0000000000000001E+50</v>
      </c>
      <c r="AA545">
        <v>1.0000000000000001E+50</v>
      </c>
      <c r="AB545">
        <v>0.10808971711997102</v>
      </c>
      <c r="AC545">
        <v>2.2596768416806865E-3</v>
      </c>
      <c r="AD545">
        <v>3.9100607801711941E-3</v>
      </c>
      <c r="AE545">
        <v>6.1697067173213634E-3</v>
      </c>
      <c r="AF545">
        <v>2.8148767732399653E-2</v>
      </c>
      <c r="AG545">
        <v>3.4285714285714287E-2</v>
      </c>
    </row>
    <row r="546" spans="1:33">
      <c r="A546">
        <v>23849947.468977917</v>
      </c>
      <c r="B546">
        <v>1.4984925331445829</v>
      </c>
      <c r="C546">
        <v>1.0000000000000001E+50</v>
      </c>
      <c r="D546">
        <v>2.6735450223256789E-2</v>
      </c>
      <c r="E546">
        <v>1.0000000000000001E+50</v>
      </c>
      <c r="F546">
        <v>1.0000000000000001E+50</v>
      </c>
      <c r="G546">
        <v>1.0000000000000001E+50</v>
      </c>
      <c r="H546">
        <v>2.9954655981890153E-2</v>
      </c>
      <c r="I546">
        <v>0.1247513052782132</v>
      </c>
      <c r="J546">
        <v>0.1592297168667389</v>
      </c>
      <c r="K546">
        <v>0.17483717733065909</v>
      </c>
      <c r="L546">
        <v>1.0000000000000001E+50</v>
      </c>
      <c r="M546">
        <v>0.20140842853880536</v>
      </c>
      <c r="N546">
        <v>1.0000000000000001E+50</v>
      </c>
      <c r="O546">
        <v>1.0000000000000001E+50</v>
      </c>
      <c r="P546">
        <v>1.0000000000000001E+50</v>
      </c>
      <c r="Q546">
        <v>1.0000000000000001E+50</v>
      </c>
      <c r="R546">
        <v>1.0000000000000001E+50</v>
      </c>
      <c r="S546">
        <v>1.0000000000000001E+50</v>
      </c>
      <c r="T546">
        <v>1.0000000000000001E+50</v>
      </c>
      <c r="U546">
        <v>1.0000000000000001E+50</v>
      </c>
      <c r="V546">
        <v>0.29370875917644695</v>
      </c>
      <c r="W546">
        <v>1.0000000000000001E+50</v>
      </c>
      <c r="X546">
        <v>1.0000000000000001E+50</v>
      </c>
      <c r="Y546">
        <v>1.0000000000000001E+50</v>
      </c>
      <c r="Z546">
        <v>1.0000000000000001E+50</v>
      </c>
      <c r="AA546">
        <v>1.0000000000000001E+50</v>
      </c>
      <c r="AB546">
        <v>0.10597098155828406</v>
      </c>
      <c r="AC546">
        <v>2.3026783235512191E-3</v>
      </c>
      <c r="AD546">
        <v>3.9842461693288481E-3</v>
      </c>
      <c r="AE546">
        <v>6.2868941049478398E-3</v>
      </c>
      <c r="AF546">
        <v>3.0282592401579385E-2</v>
      </c>
      <c r="AG546">
        <v>3.4285714285714287E-2</v>
      </c>
    </row>
    <row r="547" spans="1:33">
      <c r="A547">
        <v>24326946.418357477</v>
      </c>
      <c r="B547">
        <v>1.5284623705915785</v>
      </c>
      <c r="C547">
        <v>1.0000000000000001E+50</v>
      </c>
      <c r="D547">
        <v>2.4932400196156831E-2</v>
      </c>
      <c r="E547">
        <v>1.0000000000000001E+50</v>
      </c>
      <c r="F547">
        <v>1.0000000000000001E+50</v>
      </c>
      <c r="G547">
        <v>1.0000000000000001E+50</v>
      </c>
      <c r="H547">
        <v>3.2552924083523484E-2</v>
      </c>
      <c r="I547">
        <v>0.12970138506153731</v>
      </c>
      <c r="J547">
        <v>0.16355691685821988</v>
      </c>
      <c r="K547">
        <v>0.17886503826912267</v>
      </c>
      <c r="L547">
        <v>1.0000000000000001E+50</v>
      </c>
      <c r="M547">
        <v>0.20554237699581082</v>
      </c>
      <c r="N547">
        <v>1.0000000000000001E+50</v>
      </c>
      <c r="O547">
        <v>1.0000000000000001E+50</v>
      </c>
      <c r="P547">
        <v>1.0000000000000001E+50</v>
      </c>
      <c r="Q547">
        <v>1.0000000000000001E+50</v>
      </c>
      <c r="R547">
        <v>1.0000000000000001E+50</v>
      </c>
      <c r="S547">
        <v>1.0000000000000001E+50</v>
      </c>
      <c r="T547">
        <v>1.0000000000000001E+50</v>
      </c>
      <c r="U547">
        <v>1.0000000000000001E+50</v>
      </c>
      <c r="V547">
        <v>0.29952355879216203</v>
      </c>
      <c r="W547">
        <v>1.0000000000000001E+50</v>
      </c>
      <c r="X547">
        <v>1.0000000000000001E+50</v>
      </c>
      <c r="Y547">
        <v>1.0000000000000001E+50</v>
      </c>
      <c r="Z547">
        <v>1.0000000000000001E+50</v>
      </c>
      <c r="AA547">
        <v>1.0000000000000001E+50</v>
      </c>
      <c r="AB547">
        <v>0.10389380323985037</v>
      </c>
      <c r="AC547">
        <v>2.3465808085824493E-3</v>
      </c>
      <c r="AD547">
        <v>4.0599901129449367E-3</v>
      </c>
      <c r="AE547">
        <v>6.406541044812075E-3</v>
      </c>
      <c r="AF547">
        <v>3.180097445648581E-2</v>
      </c>
      <c r="AG547">
        <v>3.4285714285714287E-2</v>
      </c>
    </row>
    <row r="548" spans="1:33">
      <c r="A548">
        <v>24813485.346724626</v>
      </c>
      <c r="B548">
        <v>1.5590316050466491</v>
      </c>
      <c r="C548">
        <v>1.0000000000000001E+50</v>
      </c>
      <c r="D548">
        <v>2.3152208718558089E-2</v>
      </c>
      <c r="E548">
        <v>1.0000000000000001E+50</v>
      </c>
      <c r="F548">
        <v>1.0000000000000001E+50</v>
      </c>
      <c r="G548">
        <v>1.0000000000000001E+50</v>
      </c>
      <c r="H548">
        <v>3.5272825247470843E-2</v>
      </c>
      <c r="I548">
        <v>0.1347093099337906</v>
      </c>
      <c r="J548">
        <v>0.16794906209543523</v>
      </c>
      <c r="K548">
        <v>0.18296322556829733</v>
      </c>
      <c r="L548">
        <v>1.0000000000000001E+50</v>
      </c>
      <c r="M548">
        <v>0.20975694547798265</v>
      </c>
      <c r="N548">
        <v>1.0000000000000001E+50</v>
      </c>
      <c r="O548">
        <v>1.0000000000000001E+50</v>
      </c>
      <c r="P548">
        <v>1.0000000000000001E+50</v>
      </c>
      <c r="Q548">
        <v>1.0000000000000001E+50</v>
      </c>
      <c r="R548">
        <v>1.0000000000000001E+50</v>
      </c>
      <c r="S548">
        <v>1.0000000000000001E+50</v>
      </c>
      <c r="T548">
        <v>1.0000000000000001E+50</v>
      </c>
      <c r="U548">
        <v>1.0000000000000001E+50</v>
      </c>
      <c r="V548">
        <v>0.3054558073150756</v>
      </c>
      <c r="W548">
        <v>1.0000000000000001E+50</v>
      </c>
      <c r="X548">
        <v>1.0000000000000001E+50</v>
      </c>
      <c r="Y548">
        <v>1.0000000000000001E+50</v>
      </c>
      <c r="Z548">
        <v>1.0000000000000001E+50</v>
      </c>
      <c r="AA548">
        <v>1.0000000000000001E+50</v>
      </c>
      <c r="AB548">
        <v>0.1018573675846669</v>
      </c>
      <c r="AC548">
        <v>2.3914016240381376E-3</v>
      </c>
      <c r="AD548">
        <v>4.1373225284787023E-3</v>
      </c>
      <c r="AE548">
        <v>6.5286947815046334E-3</v>
      </c>
      <c r="AF548">
        <v>3.2148245461598314E-2</v>
      </c>
      <c r="AG548">
        <v>3.4285714285714287E-2</v>
      </c>
    </row>
    <row r="549" spans="1:33">
      <c r="A549">
        <v>25309755.053659119</v>
      </c>
      <c r="B549">
        <v>1.5902122244448749</v>
      </c>
      <c r="C549">
        <v>1.0000000000000001E+50</v>
      </c>
      <c r="D549">
        <v>2.1397443265069059E-2</v>
      </c>
      <c r="E549">
        <v>1.0000000000000001E+50</v>
      </c>
      <c r="F549">
        <v>1.0000000000000001E+50</v>
      </c>
      <c r="G549">
        <v>1.0000000000000001E+50</v>
      </c>
      <c r="H549">
        <v>3.8092109765214467E-2</v>
      </c>
      <c r="I549">
        <v>0.13977629325616298</v>
      </c>
      <c r="J549">
        <v>0.17240781343606346</v>
      </c>
      <c r="K549">
        <v>0.18713333432218524</v>
      </c>
      <c r="L549">
        <v>1.0000000000000001E+50</v>
      </c>
      <c r="M549">
        <v>0.21405378586101251</v>
      </c>
      <c r="N549">
        <v>1.0000000000000001E+50</v>
      </c>
      <c r="O549">
        <v>1.0000000000000001E+50</v>
      </c>
      <c r="P549">
        <v>1.0000000000000001E+50</v>
      </c>
      <c r="Q549">
        <v>1.0000000000000001E+50</v>
      </c>
      <c r="R549">
        <v>1.0000000000000001E+50</v>
      </c>
      <c r="S549">
        <v>1.0000000000000001E+50</v>
      </c>
      <c r="T549">
        <v>1.0000000000000001E+50</v>
      </c>
      <c r="U549">
        <v>1.0000000000000001E+50</v>
      </c>
      <c r="V549">
        <v>0.31150783176350416</v>
      </c>
      <c r="W549">
        <v>1.0000000000000001E+50</v>
      </c>
      <c r="X549">
        <v>1.0000000000000001E+50</v>
      </c>
      <c r="Y549">
        <v>1.0000000000000001E+50</v>
      </c>
      <c r="Z549">
        <v>1.0000000000000001E+50</v>
      </c>
      <c r="AA549">
        <v>1.0000000000000001E+50</v>
      </c>
      <c r="AB549">
        <v>9.9860875990229234E-2</v>
      </c>
      <c r="AC549">
        <v>2.4371584514022294E-3</v>
      </c>
      <c r="AD549">
        <v>4.2162739449420278E-3</v>
      </c>
      <c r="AE549">
        <v>6.6534035254021476E-3</v>
      </c>
      <c r="AF549">
        <v>3.0945579192576858E-2</v>
      </c>
      <c r="AG549">
        <v>3.4285714285714287E-2</v>
      </c>
    </row>
    <row r="550" spans="1:33">
      <c r="A550">
        <v>25815950.154732302</v>
      </c>
      <c r="B550">
        <v>1.6220164564801383</v>
      </c>
      <c r="C550">
        <v>1.0000000000000001E+50</v>
      </c>
      <c r="D550">
        <v>1.9671791238747214E-2</v>
      </c>
      <c r="E550">
        <v>1.0000000000000001E+50</v>
      </c>
      <c r="F550">
        <v>1.0000000000000001E+50</v>
      </c>
      <c r="G550">
        <v>1.0000000000000001E+50</v>
      </c>
      <c r="H550">
        <v>4.0994234034611915E-2</v>
      </c>
      <c r="I550">
        <v>0.14490366831289303</v>
      </c>
      <c r="J550">
        <v>0.17693486317709758</v>
      </c>
      <c r="K550">
        <v>0.19137698867668457</v>
      </c>
      <c r="L550">
        <v>1.0000000000000001E+50</v>
      </c>
      <c r="M550">
        <v>0.21843458233781057</v>
      </c>
      <c r="N550">
        <v>1.0000000000000001E+50</v>
      </c>
      <c r="O550">
        <v>1.0000000000000001E+50</v>
      </c>
      <c r="P550">
        <v>1.0000000000000001E+50</v>
      </c>
      <c r="Q550">
        <v>1.0000000000000001E+50</v>
      </c>
      <c r="R550">
        <v>1.0000000000000001E+50</v>
      </c>
      <c r="S550">
        <v>1.0000000000000001E+50</v>
      </c>
      <c r="T550">
        <v>1.0000000000000001E+50</v>
      </c>
      <c r="U550">
        <v>1.0000000000000001E+50</v>
      </c>
      <c r="V550">
        <v>0.31768200609000496</v>
      </c>
      <c r="W550">
        <v>1.0000000000000001E+50</v>
      </c>
      <c r="X550">
        <v>1.0000000000000001E+50</v>
      </c>
      <c r="Y550">
        <v>1.0000000000000001E+50</v>
      </c>
      <c r="Z550">
        <v>1.0000000000000001E+50</v>
      </c>
      <c r="AA550">
        <v>1.0000000000000001E+50</v>
      </c>
      <c r="AB550">
        <v>9.7903545518352869E-2</v>
      </c>
      <c r="AC550">
        <v>2.4838693336119485E-3</v>
      </c>
      <c r="AD550">
        <v>4.2968755154428042E-3</v>
      </c>
      <c r="AE550">
        <v>6.7807164724431488E-3</v>
      </c>
      <c r="AF550">
        <v>2.8318954570579341E-2</v>
      </c>
      <c r="AG550">
        <v>3.4285714285714287E-2</v>
      </c>
    </row>
    <row r="551" spans="1:33">
      <c r="A551">
        <v>26332269.157826949</v>
      </c>
      <c r="B551">
        <v>1.6544567734002955</v>
      </c>
      <c r="C551">
        <v>1.0000000000000001E+50</v>
      </c>
      <c r="D551">
        <v>1.7980544038033671E-2</v>
      </c>
      <c r="E551">
        <v>1.0000000000000001E+50</v>
      </c>
      <c r="F551">
        <v>1.0000000000000001E+50</v>
      </c>
      <c r="G551">
        <v>1.0000000000000001E+50</v>
      </c>
      <c r="H551">
        <v>4.396689047741368E-2</v>
      </c>
      <c r="I551">
        <v>0.15009287416071898</v>
      </c>
      <c r="J551">
        <v>0.18153193519125876</v>
      </c>
      <c r="K551">
        <v>0.19569584240118401</v>
      </c>
      <c r="L551">
        <v>1.0000000000000001E+50</v>
      </c>
      <c r="M551">
        <v>0.22290105207567856</v>
      </c>
      <c r="N551">
        <v>1.0000000000000001E+50</v>
      </c>
      <c r="O551">
        <v>1.0000000000000001E+50</v>
      </c>
      <c r="P551">
        <v>1.0000000000000001E+50</v>
      </c>
      <c r="Q551">
        <v>1.0000000000000001E+50</v>
      </c>
      <c r="R551">
        <v>1.0000000000000001E+50</v>
      </c>
      <c r="S551">
        <v>1.0000000000000001E+50</v>
      </c>
      <c r="T551">
        <v>1.0000000000000001E+50</v>
      </c>
      <c r="U551">
        <v>1.0000000000000001E+50</v>
      </c>
      <c r="V551">
        <v>0.32398075211440269</v>
      </c>
      <c r="W551">
        <v>1.0000000000000001E+50</v>
      </c>
      <c r="X551">
        <v>1.0000000000000001E+50</v>
      </c>
      <c r="Y551">
        <v>1.0000000000000001E+50</v>
      </c>
      <c r="Z551">
        <v>1.0000000000000001E+50</v>
      </c>
      <c r="AA551">
        <v>1.0000000000000001E+50</v>
      </c>
      <c r="AB551">
        <v>9.5984608588137649E-2</v>
      </c>
      <c r="AC551">
        <v>2.5315526824189858E-3</v>
      </c>
      <c r="AD551">
        <v>4.3791590299474036E-3</v>
      </c>
      <c r="AE551">
        <v>6.91068382425113E-3</v>
      </c>
      <c r="AF551">
        <v>2.4863168999669161E-2</v>
      </c>
      <c r="AG551">
        <v>3.4285714285714287E-2</v>
      </c>
    </row>
    <row r="552" spans="1:33">
      <c r="A552">
        <v>26858914.540983487</v>
      </c>
      <c r="B552">
        <v>1.6875458968982566</v>
      </c>
      <c r="C552">
        <v>1.0000000000000001E+50</v>
      </c>
      <c r="D552">
        <v>1.6331333666051918E-2</v>
      </c>
      <c r="E552">
        <v>1.0000000000000001E+50</v>
      </c>
      <c r="F552">
        <v>1.0000000000000001E+50</v>
      </c>
      <c r="G552">
        <v>1.0000000000000001E+50</v>
      </c>
      <c r="H552">
        <v>4.7000912125479397E-2</v>
      </c>
      <c r="I552">
        <v>0.15534544406950584</v>
      </c>
      <c r="J552">
        <v>0.18620078513565136</v>
      </c>
      <c r="K552">
        <v>0.2000915794773819</v>
      </c>
      <c r="L552">
        <v>1.0000000000000001E+50</v>
      </c>
      <c r="M552">
        <v>0.22745494588662232</v>
      </c>
      <c r="N552">
        <v>1.0000000000000001E+50</v>
      </c>
      <c r="O552">
        <v>1.0000000000000001E+50</v>
      </c>
      <c r="P552">
        <v>1.0000000000000001E+50</v>
      </c>
      <c r="Q552">
        <v>1.0000000000000001E+50</v>
      </c>
      <c r="R552">
        <v>1.0000000000000001E+50</v>
      </c>
      <c r="S552">
        <v>1.0000000000000001E+50</v>
      </c>
      <c r="T552">
        <v>1.0000000000000001E+50</v>
      </c>
      <c r="U552">
        <v>1.0000000000000001E+50</v>
      </c>
      <c r="V552">
        <v>0.33040654047547291</v>
      </c>
      <c r="W552">
        <v>1.0000000000000001E+50</v>
      </c>
      <c r="X552">
        <v>1.0000000000000001E+50</v>
      </c>
      <c r="Y552">
        <v>1.0000000000000001E+50</v>
      </c>
      <c r="Z552">
        <v>1.0000000000000001E+50</v>
      </c>
      <c r="AA552">
        <v>1.0000000000000001E+50</v>
      </c>
      <c r="AB552">
        <v>9.4103312674954587E-2</v>
      </c>
      <c r="AC552">
        <v>2.5802272858821596E-3</v>
      </c>
      <c r="AD552">
        <v>4.4631569282681458E-3</v>
      </c>
      <c r="AE552">
        <v>7.0433568086140852E-3</v>
      </c>
      <c r="AF552">
        <v>2.1259731598163807E-2</v>
      </c>
      <c r="AG552">
        <v>3.4285714285714287E-2</v>
      </c>
    </row>
    <row r="553" spans="1:33">
      <c r="A553">
        <v>27396092.831803158</v>
      </c>
      <c r="B553">
        <v>1.7212968031008835</v>
      </c>
      <c r="C553">
        <v>1.0000000000000001E+50</v>
      </c>
      <c r="D553">
        <v>1.4735266653511906E-2</v>
      </c>
      <c r="E553">
        <v>1.0000000000000001E+50</v>
      </c>
      <c r="F553">
        <v>1.0000000000000001E+50</v>
      </c>
      <c r="G553">
        <v>1.0000000000000001E+50</v>
      </c>
      <c r="H553">
        <v>5.0089470471687818E-2</v>
      </c>
      <c r="I553">
        <v>0.16066299605359041</v>
      </c>
      <c r="J553">
        <v>0.19094320072505025</v>
      </c>
      <c r="K553">
        <v>0.20456591470502242</v>
      </c>
      <c r="L553">
        <v>1.0000000000000001E+50</v>
      </c>
      <c r="M553">
        <v>0.23209804891105446</v>
      </c>
      <c r="N553">
        <v>1.0000000000000001E+50</v>
      </c>
      <c r="O553">
        <v>1.0000000000000001E+50</v>
      </c>
      <c r="P553">
        <v>1.0000000000000001E+50</v>
      </c>
      <c r="Q553">
        <v>1.0000000000000001E+50</v>
      </c>
      <c r="R553">
        <v>1.0000000000000001E+50</v>
      </c>
      <c r="S553">
        <v>1.0000000000000001E+50</v>
      </c>
      <c r="T553">
        <v>1.0000000000000001E+50</v>
      </c>
      <c r="U553">
        <v>1.0000000000000001E+50</v>
      </c>
      <c r="V553">
        <v>0.33696189160166201</v>
      </c>
      <c r="W553">
        <v>1.0000000000000001E+50</v>
      </c>
      <c r="X553">
        <v>1.0000000000000001E+50</v>
      </c>
      <c r="Y553">
        <v>1.0000000000000001E+50</v>
      </c>
      <c r="Z553">
        <v>1.0000000000000001E+50</v>
      </c>
      <c r="AA553">
        <v>1.0000000000000001E+50</v>
      </c>
      <c r="AB553">
        <v>9.2258920015336698E-2</v>
      </c>
      <c r="AC553">
        <v>2.6299123159949601E-3</v>
      </c>
      <c r="AD553">
        <v>4.5489023132817292E-3</v>
      </c>
      <c r="AE553">
        <v>7.1787877003298989E-3</v>
      </c>
      <c r="AF553">
        <v>1.7990297511002021E-2</v>
      </c>
      <c r="AG553">
        <v>3.4285714285714287E-2</v>
      </c>
    </row>
    <row r="554" spans="1:33">
      <c r="A554">
        <v>27944014.68843922</v>
      </c>
      <c r="B554">
        <v>1.7557227276576677</v>
      </c>
      <c r="C554">
        <v>1.0000000000000001E+50</v>
      </c>
      <c r="D554">
        <v>1.3208673248267628E-2</v>
      </c>
      <c r="E554">
        <v>1.0000000000000001E+50</v>
      </c>
      <c r="F554">
        <v>1.0000000000000001E+50</v>
      </c>
      <c r="G554">
        <v>1.0000000000000001E+50</v>
      </c>
      <c r="H554">
        <v>5.3227491225153314E-2</v>
      </c>
      <c r="I554">
        <v>0.16604722510019124</v>
      </c>
      <c r="J554">
        <v>0.19576100206333902</v>
      </c>
      <c r="K554">
        <v>0.20912059432430355</v>
      </c>
      <c r="L554">
        <v>1.0000000000000001E+50</v>
      </c>
      <c r="M554">
        <v>0.23683218131514003</v>
      </c>
      <c r="N554">
        <v>1.0000000000000001E+50</v>
      </c>
      <c r="O554">
        <v>1.0000000000000001E+50</v>
      </c>
      <c r="P554">
        <v>1.0000000000000001E+50</v>
      </c>
      <c r="Q554">
        <v>1.0000000000000001E+50</v>
      </c>
      <c r="R554">
        <v>1.0000000000000001E+50</v>
      </c>
      <c r="S554">
        <v>1.0000000000000001E+50</v>
      </c>
      <c r="T554">
        <v>1.0000000000000001E+50</v>
      </c>
      <c r="U554">
        <v>1.0000000000000001E+50</v>
      </c>
      <c r="V554">
        <v>0.34364937670123036</v>
      </c>
      <c r="W554">
        <v>1.0000000000000001E+50</v>
      </c>
      <c r="X554">
        <v>1.0000000000000001E+50</v>
      </c>
      <c r="Y554">
        <v>1.0000000000000001E+50</v>
      </c>
      <c r="Z554">
        <v>1.0000000000000001E+50</v>
      </c>
      <c r="AA554">
        <v>1.0000000000000001E+50</v>
      </c>
      <c r="AB554">
        <v>9.0450707317659154E-2</v>
      </c>
      <c r="AC554">
        <v>2.6806273364514475E-3</v>
      </c>
      <c r="AD554">
        <v>4.6364289643846396E-3</v>
      </c>
      <c r="AE554">
        <v>7.3170298424270995E-3</v>
      </c>
      <c r="AF554">
        <v>1.5309227764740535E-2</v>
      </c>
      <c r="AG554">
        <v>3.4285714285714287E-2</v>
      </c>
    </row>
    <row r="555" spans="1:33">
      <c r="A555">
        <v>28502894.982208006</v>
      </c>
      <c r="B555">
        <v>1.7908371709311803</v>
      </c>
      <c r="C555">
        <v>1.0000000000000001E+50</v>
      </c>
      <c r="D555">
        <v>1.177575617560808E-2</v>
      </c>
      <c r="E555">
        <v>1.0000000000000001E+50</v>
      </c>
      <c r="F555">
        <v>1.0000000000000001E+50</v>
      </c>
      <c r="G555">
        <v>1.0000000000000001E+50</v>
      </c>
      <c r="H555">
        <v>5.6411228194121206E-2</v>
      </c>
      <c r="I555">
        <v>0.1714998967833562</v>
      </c>
      <c r="J555">
        <v>0.20065604202756793</v>
      </c>
      <c r="K555">
        <v>0.21375739665477264</v>
      </c>
      <c r="L555">
        <v>1.0000000000000001E+50</v>
      </c>
      <c r="M555">
        <v>0.24165919900204977</v>
      </c>
      <c r="N555">
        <v>1.0000000000000001E+50</v>
      </c>
      <c r="O555">
        <v>1.0000000000000001E+50</v>
      </c>
      <c r="P555">
        <v>1.0000000000000001E+50</v>
      </c>
      <c r="Q555">
        <v>1.0000000000000001E+50</v>
      </c>
      <c r="R555">
        <v>1.0000000000000001E+50</v>
      </c>
      <c r="S555">
        <v>1.0000000000000001E+50</v>
      </c>
      <c r="T555">
        <v>1.0000000000000001E+50</v>
      </c>
      <c r="U555">
        <v>1.0000000000000001E+50</v>
      </c>
      <c r="V555">
        <v>0.35047161877221267</v>
      </c>
      <c r="W555">
        <v>1.0000000000000001E+50</v>
      </c>
      <c r="X555">
        <v>1.0000000000000001E+50</v>
      </c>
      <c r="Y555">
        <v>1.0000000000000001E+50</v>
      </c>
      <c r="Z555">
        <v>1.0000000000000001E+50</v>
      </c>
      <c r="AA555">
        <v>1.0000000000000001E+50</v>
      </c>
      <c r="AB555">
        <v>8.8677965478493728E-2</v>
      </c>
      <c r="AC555">
        <v>2.7323923105540288E-3</v>
      </c>
      <c r="AD555">
        <v>4.7257713511917165E-3</v>
      </c>
      <c r="AE555">
        <v>7.4581376677706548E-3</v>
      </c>
      <c r="AF555">
        <v>1.3326750775323137E-2</v>
      </c>
      <c r="AG555">
        <v>3.4285714285714287E-2</v>
      </c>
    </row>
    <row r="556" spans="1:33">
      <c r="A556">
        <v>29072952.881852165</v>
      </c>
      <c r="B556">
        <v>1.8266539032913327</v>
      </c>
      <c r="C556">
        <v>1.0000000000000001E+50</v>
      </c>
      <c r="D556">
        <v>1.0472348046157175E-2</v>
      </c>
      <c r="E556">
        <v>1.0000000000000001E+50</v>
      </c>
      <c r="F556">
        <v>1.0000000000000001E+50</v>
      </c>
      <c r="G556">
        <v>1.0000000000000001E+50</v>
      </c>
      <c r="H556">
        <v>5.963795087839429E-2</v>
      </c>
      <c r="I556">
        <v>0.17702284201546531</v>
      </c>
      <c r="J556">
        <v>0.20563020669990437</v>
      </c>
      <c r="K556">
        <v>0.21847813275057165</v>
      </c>
      <c r="L556">
        <v>1.0000000000000001E+50</v>
      </c>
      <c r="M556">
        <v>0.2465809943373852</v>
      </c>
      <c r="N556">
        <v>1.0000000000000001E+50</v>
      </c>
      <c r="O556">
        <v>1.0000000000000001E+50</v>
      </c>
      <c r="P556">
        <v>1.0000000000000001E+50</v>
      </c>
      <c r="Q556">
        <v>1.0000000000000001E+50</v>
      </c>
      <c r="R556">
        <v>1.0000000000000001E+50</v>
      </c>
      <c r="S556">
        <v>1.0000000000000001E+50</v>
      </c>
      <c r="T556">
        <v>1.0000000000000001E+50</v>
      </c>
      <c r="U556">
        <v>1.0000000000000001E+50</v>
      </c>
      <c r="V556">
        <v>0.35743129363259629</v>
      </c>
      <c r="W556">
        <v>1.0000000000000001E+50</v>
      </c>
      <c r="X556">
        <v>1.0000000000000001E+50</v>
      </c>
      <c r="Y556">
        <v>1.0000000000000001E+50</v>
      </c>
      <c r="Z556">
        <v>1.0000000000000001E+50</v>
      </c>
      <c r="AA556">
        <v>1.0000000000000001E+50</v>
      </c>
      <c r="AB556">
        <v>8.6939999304527754E-2</v>
      </c>
      <c r="AC556">
        <v>2.7852276092666618E-3</v>
      </c>
      <c r="AD556">
        <v>4.8169646474840464E-3</v>
      </c>
      <c r="AE556">
        <v>7.6021667210625478E-3</v>
      </c>
      <c r="AF556">
        <v>1.2071976410530203E-2</v>
      </c>
      <c r="AG556">
        <v>3.4285714285714287E-2</v>
      </c>
    </row>
    <row r="557" spans="1:33">
      <c r="A557">
        <v>29654411.939489208</v>
      </c>
      <c r="B557">
        <v>1.8631869705155206</v>
      </c>
      <c r="C557">
        <v>1.0000000000000001E+50</v>
      </c>
      <c r="D557">
        <v>9.3503196295092461E-3</v>
      </c>
      <c r="E557">
        <v>1.0000000000000001E+50</v>
      </c>
      <c r="F557">
        <v>1.0000000000000001E+50</v>
      </c>
      <c r="G557">
        <v>1.0000000000000001E+50</v>
      </c>
      <c r="H557">
        <v>6.2905713742360772E-2</v>
      </c>
      <c r="I557">
        <v>0.18261795273779113</v>
      </c>
      <c r="J557">
        <v>0.21068541584343309</v>
      </c>
      <c r="K557">
        <v>0.2232846470719459</v>
      </c>
      <c r="L557">
        <v>1.0000000000000001E+50</v>
      </c>
      <c r="M557">
        <v>0.25159949688905275</v>
      </c>
      <c r="N557">
        <v>1.0000000000000001E+50</v>
      </c>
      <c r="O557">
        <v>1.0000000000000001E+50</v>
      </c>
      <c r="P557">
        <v>1.0000000000000001E+50</v>
      </c>
      <c r="Q557">
        <v>1.0000000000000001E+50</v>
      </c>
      <c r="R557">
        <v>1.0000000000000001E+50</v>
      </c>
      <c r="S557">
        <v>1.0000000000000001E+50</v>
      </c>
      <c r="T557">
        <v>1.0000000000000001E+50</v>
      </c>
      <c r="U557">
        <v>1.0000000000000001E+50</v>
      </c>
      <c r="V557">
        <v>0.36453113097112733</v>
      </c>
      <c r="W557">
        <v>1.0000000000000001E+50</v>
      </c>
      <c r="X557">
        <v>1.0000000000000001E+50</v>
      </c>
      <c r="Y557">
        <v>1.0000000000000001E+50</v>
      </c>
      <c r="Z557">
        <v>1.0000000000000001E+50</v>
      </c>
      <c r="AA557">
        <v>1.0000000000000001E+50</v>
      </c>
      <c r="AB557">
        <v>8.5236127239937828E-2</v>
      </c>
      <c r="AC557">
        <v>2.8391540194171055E-3</v>
      </c>
      <c r="AD557">
        <v>4.9100447454125144E-3</v>
      </c>
      <c r="AE557">
        <v>7.7491736812470586E-3</v>
      </c>
      <c r="AF557">
        <v>1.150878337156779E-2</v>
      </c>
      <c r="AG557">
        <v>3.4285714285714287E-2</v>
      </c>
    </row>
    <row r="558" spans="1:33">
      <c r="A558">
        <v>30247500.178278994</v>
      </c>
      <c r="B558">
        <v>1.9004506992967733</v>
      </c>
      <c r="C558">
        <v>1.0000000000000001E+50</v>
      </c>
      <c r="D558">
        <v>8.4799028314361032E-3</v>
      </c>
      <c r="E558">
        <v>1.0000000000000001E+50</v>
      </c>
      <c r="F558">
        <v>1.0000000000000001E+50</v>
      </c>
      <c r="G558">
        <v>1.0000000000000001E+50</v>
      </c>
      <c r="H558">
        <v>6.6213184368516573E-2</v>
      </c>
      <c r="I558">
        <v>0.18828717839036854</v>
      </c>
      <c r="J558">
        <v>0.2158236234183446</v>
      </c>
      <c r="K558">
        <v>0.22817881817296862</v>
      </c>
      <c r="L558">
        <v>1.0000000000000001E+50</v>
      </c>
      <c r="M558">
        <v>0.25671667418186489</v>
      </c>
      <c r="N558">
        <v>1.0000000000000001E+50</v>
      </c>
      <c r="O558">
        <v>1.0000000000000001E+50</v>
      </c>
      <c r="P558">
        <v>1.0000000000000001E+50</v>
      </c>
      <c r="Q558">
        <v>1.0000000000000001E+50</v>
      </c>
      <c r="R558">
        <v>1.0000000000000001E+50</v>
      </c>
      <c r="S558">
        <v>1.0000000000000001E+50</v>
      </c>
      <c r="T558">
        <v>1.0000000000000001E+50</v>
      </c>
      <c r="U558">
        <v>1.0000000000000001E+50</v>
      </c>
      <c r="V558">
        <v>0.37177391541915977</v>
      </c>
      <c r="W558">
        <v>1.0000000000000001E+50</v>
      </c>
      <c r="X558">
        <v>1.0000000000000001E+50</v>
      </c>
      <c r="Y558">
        <v>1.0000000000000001E+50</v>
      </c>
      <c r="Z558">
        <v>1.0000000000000001E+50</v>
      </c>
      <c r="AA558">
        <v>1.0000000000000001E+50</v>
      </c>
      <c r="AB558">
        <v>8.3565681099111236E-2</v>
      </c>
      <c r="AC558">
        <v>2.894192752051872E-3</v>
      </c>
      <c r="AD558">
        <v>5.0050482699633787E-3</v>
      </c>
      <c r="AE558">
        <v>7.8992163843308073E-3</v>
      </c>
      <c r="AF558">
        <v>1.1537870416795487E-2</v>
      </c>
      <c r="AG558">
        <v>3.4285714285714287E-2</v>
      </c>
    </row>
    <row r="559" spans="1:33">
      <c r="A559">
        <v>30852450.181844573</v>
      </c>
      <c r="B559">
        <v>1.9384597028620638</v>
      </c>
      <c r="C559">
        <v>1.0000000000000001E+50</v>
      </c>
      <c r="D559">
        <v>7.9427042697097008E-3</v>
      </c>
      <c r="E559">
        <v>1.0000000000000001E+50</v>
      </c>
      <c r="F559">
        <v>1.0000000000000001E+50</v>
      </c>
      <c r="G559">
        <v>1.0000000000000001E+50</v>
      </c>
      <c r="H559">
        <v>6.9559514318851601E-2</v>
      </c>
      <c r="I559">
        <v>0.19403252303195939</v>
      </c>
      <c r="J559">
        <v>0.22104681813554874</v>
      </c>
      <c r="K559">
        <v>0.23316255940547054</v>
      </c>
      <c r="L559">
        <v>1.0000000000000001E+50</v>
      </c>
      <c r="M559">
        <v>0.26193453246715681</v>
      </c>
      <c r="N559">
        <v>1.0000000000000001E+50</v>
      </c>
      <c r="O559">
        <v>1.0000000000000001E+50</v>
      </c>
      <c r="P559">
        <v>1.0000000000000001E+50</v>
      </c>
      <c r="Q559">
        <v>1.0000000000000001E+50</v>
      </c>
      <c r="R559">
        <v>1.0000000000000001E+50</v>
      </c>
      <c r="S559">
        <v>1.0000000000000001E+50</v>
      </c>
      <c r="T559">
        <v>1.0000000000000001E+50</v>
      </c>
      <c r="U559">
        <v>1.0000000000000001E+50</v>
      </c>
      <c r="V559">
        <v>0.37916248764397498</v>
      </c>
      <c r="W559">
        <v>1.0000000000000001E+50</v>
      </c>
      <c r="X559">
        <v>1.0000000000000001E+50</v>
      </c>
      <c r="Y559">
        <v>1.0000000000000001E+50</v>
      </c>
      <c r="Z559">
        <v>1.0000000000000001E+50</v>
      </c>
      <c r="AA559">
        <v>1.0000000000000001E+50</v>
      </c>
      <c r="AB559">
        <v>8.1928005804610807E-2</v>
      </c>
      <c r="AC559">
        <v>2.9503654509475908E-3</v>
      </c>
      <c r="AD559">
        <v>5.1020125936923413E-3</v>
      </c>
      <c r="AE559">
        <v>8.0523538466277106E-3</v>
      </c>
      <c r="AF559">
        <v>1.202158341949784E-2</v>
      </c>
      <c r="AG559">
        <v>3.4285714285714287E-2</v>
      </c>
    </row>
    <row r="560" spans="1:33">
      <c r="A560">
        <v>31469499.185481466</v>
      </c>
      <c r="B560">
        <v>1.9772288867029872</v>
      </c>
      <c r="C560">
        <v>1.0000000000000001E+50</v>
      </c>
      <c r="D560">
        <v>7.8069222057808012E-3</v>
      </c>
      <c r="E560">
        <v>1.0000000000000001E+50</v>
      </c>
      <c r="F560">
        <v>1.0000000000000001E+50</v>
      </c>
      <c r="G560">
        <v>1.0000000000000001E+50</v>
      </c>
      <c r="H560">
        <v>7.2944241212440628E-2</v>
      </c>
      <c r="I560">
        <v>0.19985604300507789</v>
      </c>
      <c r="J560">
        <v>0.22635702404517505</v>
      </c>
      <c r="K560">
        <v>0.23823781963920213</v>
      </c>
      <c r="L560">
        <v>1.0000000000000001E+50</v>
      </c>
      <c r="M560">
        <v>0.26725511750771191</v>
      </c>
      <c r="N560">
        <v>1.0000000000000001E+50</v>
      </c>
      <c r="O560">
        <v>1.0000000000000001E+50</v>
      </c>
      <c r="P560">
        <v>1.0000000000000001E+50</v>
      </c>
      <c r="Q560">
        <v>1.0000000000000001E+50</v>
      </c>
      <c r="R560">
        <v>1.0000000000000001E+50</v>
      </c>
      <c r="S560">
        <v>1.0000000000000001E+50</v>
      </c>
      <c r="T560">
        <v>1.0000000000000001E+50</v>
      </c>
      <c r="U560">
        <v>1.0000000000000001E+50</v>
      </c>
      <c r="V560">
        <v>0.38669974546400099</v>
      </c>
      <c r="W560">
        <v>1.0000000000000001E+50</v>
      </c>
      <c r="X560">
        <v>1.0000000000000001E+50</v>
      </c>
      <c r="Y560">
        <v>1.0000000000000001E+50</v>
      </c>
      <c r="Z560">
        <v>1.0000000000000001E+50</v>
      </c>
      <c r="AA560">
        <v>1.0000000000000001E+50</v>
      </c>
      <c r="AB560">
        <v>8.0322459130279786E-2</v>
      </c>
      <c r="AC560">
        <v>3.0076942012825453E-3</v>
      </c>
      <c r="AD560">
        <v>5.2009758517336923E-3</v>
      </c>
      <c r="AE560">
        <v>8.2086462884392013E-3</v>
      </c>
      <c r="AF560">
        <v>1.2824477523805647E-2</v>
      </c>
      <c r="AG560">
        <v>3.4285714285714287E-2</v>
      </c>
    </row>
    <row r="561" spans="1:33">
      <c r="A561">
        <v>32098889.169191096</v>
      </c>
      <c r="B561">
        <v>2.0167734544210481</v>
      </c>
      <c r="C561">
        <v>1.0000000000000001E+50</v>
      </c>
      <c r="D561">
        <v>8.092579736939786E-3</v>
      </c>
      <c r="E561">
        <v>1.0000000000000001E+50</v>
      </c>
      <c r="F561">
        <v>1.0000000000000001E+50</v>
      </c>
      <c r="G561">
        <v>1.0000000000000001E+50</v>
      </c>
      <c r="H561">
        <v>7.6367213813912579E-2</v>
      </c>
      <c r="I561">
        <v>0.20575984506030276</v>
      </c>
      <c r="J561">
        <v>0.23175630115779045</v>
      </c>
      <c r="K561">
        <v>0.24340658399828111</v>
      </c>
      <c r="L561">
        <v>1.0000000000000001E+50</v>
      </c>
      <c r="M561">
        <v>0.27268051537829413</v>
      </c>
      <c r="N561">
        <v>1.0000000000000001E+50</v>
      </c>
      <c r="O561">
        <v>1.0000000000000001E+50</v>
      </c>
      <c r="P561">
        <v>1.0000000000000001E+50</v>
      </c>
      <c r="Q561">
        <v>1.0000000000000001E+50</v>
      </c>
      <c r="R561">
        <v>1.0000000000000001E+50</v>
      </c>
      <c r="S561">
        <v>1.0000000000000001E+50</v>
      </c>
      <c r="T561">
        <v>1.0000000000000001E+50</v>
      </c>
      <c r="U561">
        <v>1.0000000000000001E+50</v>
      </c>
      <c r="V561">
        <v>0.39438864498637655</v>
      </c>
      <c r="W561">
        <v>1.0000000000000001E+50</v>
      </c>
      <c r="X561">
        <v>1.0000000000000001E+50</v>
      </c>
      <c r="Y561">
        <v>1.0000000000000001E+50</v>
      </c>
      <c r="Z561">
        <v>1.0000000000000001E+50</v>
      </c>
      <c r="AA561">
        <v>1.0000000000000001E+50</v>
      </c>
      <c r="AB561">
        <v>7.874841144938681E-2</v>
      </c>
      <c r="AC561">
        <v>3.0662015384721806E-3</v>
      </c>
      <c r="AD561">
        <v>5.301976957091125E-3</v>
      </c>
      <c r="AE561">
        <v>8.3681551581801135E-3</v>
      </c>
      <c r="AF561">
        <v>1.3840002994681286E-2</v>
      </c>
      <c r="AG561">
        <v>3.4285714285714287E-2</v>
      </c>
    </row>
    <row r="562" spans="1:33">
      <c r="A562">
        <v>32740866.95257492</v>
      </c>
      <c r="B562">
        <v>2.0571089136898628</v>
      </c>
      <c r="C562">
        <v>1.0000000000000001E+50</v>
      </c>
      <c r="D562">
        <v>8.7589447789732031E-3</v>
      </c>
      <c r="E562">
        <v>1.0000000000000001E+50</v>
      </c>
      <c r="F562">
        <v>1.0000000000000001E+50</v>
      </c>
      <c r="G562">
        <v>1.0000000000000001E+50</v>
      </c>
      <c r="H562">
        <v>7.9828534234713616E-2</v>
      </c>
      <c r="I562">
        <v>0.21174608486951763</v>
      </c>
      <c r="J562">
        <v>0.23724674609647764</v>
      </c>
      <c r="K562">
        <v>0.24867087461401374</v>
      </c>
      <c r="L562">
        <v>1.0000000000000001E+50</v>
      </c>
      <c r="M562">
        <v>0.27821285328209744</v>
      </c>
      <c r="N562">
        <v>1.0000000000000001E+50</v>
      </c>
      <c r="O562">
        <v>1.0000000000000001E+50</v>
      </c>
      <c r="P562">
        <v>1.0000000000000001E+50</v>
      </c>
      <c r="Q562">
        <v>1.0000000000000001E+50</v>
      </c>
      <c r="R562">
        <v>1.0000000000000001E+50</v>
      </c>
      <c r="S562">
        <v>1.0000000000000001E+50</v>
      </c>
      <c r="T562">
        <v>1.0000000000000001E+50</v>
      </c>
      <c r="U562">
        <v>1.0000000000000001E+50</v>
      </c>
      <c r="V562">
        <v>0.40223220176730773</v>
      </c>
      <c r="W562">
        <v>1.0000000000000001E+50</v>
      </c>
      <c r="X562">
        <v>1.0000000000000001E+50</v>
      </c>
      <c r="Y562">
        <v>1.0000000000000001E+50</v>
      </c>
      <c r="Z562">
        <v>1.0000000000000001E+50</v>
      </c>
      <c r="AA562">
        <v>1.0000000000000001E+50</v>
      </c>
      <c r="AB562">
        <v>7.7205245487711016E-2</v>
      </c>
      <c r="AC562">
        <v>3.1259104571724613E-3</v>
      </c>
      <c r="AD562">
        <v>5.405055616217019E-3</v>
      </c>
      <c r="AE562">
        <v>8.5309431569609035E-3</v>
      </c>
      <c r="AF562">
        <v>1.4995366095105546E-2</v>
      </c>
      <c r="AG562">
        <v>3.4285714285714287E-2</v>
      </c>
    </row>
    <row r="563" spans="1:33">
      <c r="A563">
        <v>33395684.29162642</v>
      </c>
      <c r="B563">
        <v>2.0982510823365956</v>
      </c>
      <c r="C563">
        <v>1.0000000000000001E+50</v>
      </c>
      <c r="D563">
        <v>9.7290005199595058E-3</v>
      </c>
      <c r="E563">
        <v>1.0000000000000001E+50</v>
      </c>
      <c r="F563">
        <v>1.0000000000000001E+50</v>
      </c>
      <c r="G563">
        <v>1.0000000000000001E+50</v>
      </c>
      <c r="H563">
        <v>8.3328512974717939E-2</v>
      </c>
      <c r="I563">
        <v>0.21781696587012062</v>
      </c>
      <c r="J563">
        <v>0.24283049277819246</v>
      </c>
      <c r="K563">
        <v>0.25403275139419523</v>
      </c>
      <c r="L563">
        <v>1.0000000000000001E+50</v>
      </c>
      <c r="M563">
        <v>0.28385430038342147</v>
      </c>
      <c r="N563">
        <v>1.0000000000000001E+50</v>
      </c>
      <c r="O563">
        <v>1.0000000000000001E+50</v>
      </c>
      <c r="P563">
        <v>1.0000000000000001E+50</v>
      </c>
      <c r="Q563">
        <v>1.0000000000000001E+50</v>
      </c>
      <c r="R563">
        <v>1.0000000000000001E+50</v>
      </c>
      <c r="S563">
        <v>1.0000000000000001E+50</v>
      </c>
      <c r="T563">
        <v>1.0000000000000001E+50</v>
      </c>
      <c r="U563">
        <v>1.0000000000000001E+50</v>
      </c>
      <c r="V563">
        <v>0.41023349199567616</v>
      </c>
      <c r="W563">
        <v>1.0000000000000001E+50</v>
      </c>
      <c r="X563">
        <v>1.0000000000000001E+50</v>
      </c>
      <c r="Y563">
        <v>1.0000000000000001E+50</v>
      </c>
      <c r="Z563">
        <v>1.0000000000000001E+50</v>
      </c>
      <c r="AA563">
        <v>1.0000000000000001E+50</v>
      </c>
      <c r="AB563">
        <v>7.5692356081471832E-2</v>
      </c>
      <c r="AC563">
        <v>3.1868444204549828E-3</v>
      </c>
      <c r="AD563">
        <v>5.5102523448869664E-3</v>
      </c>
      <c r="AE563">
        <v>8.6970742636368788E-3</v>
      </c>
      <c r="AF563">
        <v>1.6245010906460015E-2</v>
      </c>
      <c r="AG563">
        <v>3.4285714285714287E-2</v>
      </c>
    </row>
    <row r="564" spans="1:33">
      <c r="A564">
        <v>34063597.977458946</v>
      </c>
      <c r="B564">
        <v>2.1402160945450275</v>
      </c>
      <c r="C564">
        <v>1.0000000000000001E+50</v>
      </c>
      <c r="D564">
        <v>1.0923414955026111E-2</v>
      </c>
      <c r="E564">
        <v>1.0000000000000001E+50</v>
      </c>
      <c r="F564">
        <v>1.0000000000000001E+50</v>
      </c>
      <c r="G564">
        <v>1.0000000000000001E+50</v>
      </c>
      <c r="H564">
        <v>8.6867633683689258E-2</v>
      </c>
      <c r="I564">
        <v>0.22397473839226983</v>
      </c>
      <c r="J564">
        <v>0.24850971312305517</v>
      </c>
      <c r="K564">
        <v>0.25949431280902946</v>
      </c>
      <c r="L564">
        <v>1.0000000000000001E+50</v>
      </c>
      <c r="M564">
        <v>0.28960706865689823</v>
      </c>
      <c r="N564">
        <v>1.0000000000000001E+50</v>
      </c>
      <c r="O564">
        <v>1.0000000000000001E+50</v>
      </c>
      <c r="P564">
        <v>1.0000000000000001E+50</v>
      </c>
      <c r="Q564">
        <v>1.0000000000000001E+50</v>
      </c>
      <c r="R564">
        <v>1.0000000000000001E+50</v>
      </c>
      <c r="S564">
        <v>1.0000000000000001E+50</v>
      </c>
      <c r="T564">
        <v>1.0000000000000001E+50</v>
      </c>
      <c r="U564">
        <v>1.0000000000000001E+50</v>
      </c>
      <c r="V564">
        <v>0.41839565370036602</v>
      </c>
      <c r="W564">
        <v>1.0000000000000001E+50</v>
      </c>
      <c r="X564">
        <v>1.0000000000000001E+50</v>
      </c>
      <c r="Y564">
        <v>1.0000000000000001E+50</v>
      </c>
      <c r="Z564">
        <v>1.0000000000000001E+50</v>
      </c>
      <c r="AA564">
        <v>1.0000000000000001E+50</v>
      </c>
      <c r="AB564">
        <v>7.4209149940007421E-2</v>
      </c>
      <c r="AC564">
        <v>3.2490273691578113E-3</v>
      </c>
      <c r="AD564">
        <v>5.6176084843764951E-3</v>
      </c>
      <c r="AE564">
        <v>8.8666137603353665E-3</v>
      </c>
      <c r="AF564">
        <v>1.7562224843058701E-2</v>
      </c>
      <c r="AG564">
        <v>3.4285714285714287E-2</v>
      </c>
    </row>
    <row r="565" spans="1:33">
      <c r="A565">
        <v>34744869.937008128</v>
      </c>
      <c r="B565">
        <v>2.1830204071826937</v>
      </c>
      <c r="C565">
        <v>1.0000000000000001E+50</v>
      </c>
      <c r="D565">
        <v>1.2278454345191411E-2</v>
      </c>
      <c r="E565">
        <v>1.0000000000000001E+50</v>
      </c>
      <c r="F565">
        <v>1.0000000000000001E+50</v>
      </c>
      <c r="G565">
        <v>1.0000000000000001E+50</v>
      </c>
      <c r="H565">
        <v>9.0446525344072909E-2</v>
      </c>
      <c r="I565">
        <v>0.23022169902936687</v>
      </c>
      <c r="J565">
        <v>0.25428661779043438</v>
      </c>
      <c r="K565">
        <v>0.26505769669382034</v>
      </c>
      <c r="L565">
        <v>1.0000000000000001E+50</v>
      </c>
      <c r="M565">
        <v>0.29547341375359232</v>
      </c>
      <c r="N565">
        <v>1.0000000000000001E+50</v>
      </c>
      <c r="O565">
        <v>1.0000000000000001E+50</v>
      </c>
      <c r="P565">
        <v>1.0000000000000001E+50</v>
      </c>
      <c r="Q565">
        <v>1.0000000000000001E+50</v>
      </c>
      <c r="R565">
        <v>1.0000000000000001E+50</v>
      </c>
      <c r="S565">
        <v>1.0000000000000001E+50</v>
      </c>
      <c r="T565">
        <v>1.0000000000000001E+50</v>
      </c>
      <c r="U565">
        <v>1.0000000000000001E+50</v>
      </c>
      <c r="V565">
        <v>0.42672188798178773</v>
      </c>
      <c r="W565">
        <v>1.0000000000000001E+50</v>
      </c>
      <c r="X565">
        <v>1.0000000000000001E+50</v>
      </c>
      <c r="Y565">
        <v>1.0000000000000001E+50</v>
      </c>
      <c r="Z565">
        <v>1.0000000000000001E+50</v>
      </c>
      <c r="AA565">
        <v>1.0000000000000001E+50</v>
      </c>
      <c r="AB565">
        <v>7.2755045413109176E-2</v>
      </c>
      <c r="AC565">
        <v>3.3124837314160815E-3</v>
      </c>
      <c r="AD565">
        <v>5.7271662179469952E-3</v>
      </c>
      <c r="AE565">
        <v>9.0396282584718733E-3</v>
      </c>
      <c r="AF565">
        <v>1.8932512044422169E-2</v>
      </c>
      <c r="AG565">
        <v>3.4285714285714287E-2</v>
      </c>
    </row>
    <row r="566" spans="1:33">
      <c r="A566">
        <v>35439767.335748293</v>
      </c>
      <c r="B566">
        <v>2.2266808062545493</v>
      </c>
      <c r="C566">
        <v>1.0000000000000001E+50</v>
      </c>
      <c r="D566">
        <v>1.3748494943573733E-2</v>
      </c>
      <c r="E566">
        <v>1.0000000000000001E+50</v>
      </c>
      <c r="F566">
        <v>1.0000000000000001E+50</v>
      </c>
      <c r="G566">
        <v>1.0000000000000001E+50</v>
      </c>
      <c r="H566">
        <v>9.4065940167640069E-2</v>
      </c>
      <c r="I566">
        <v>0.23656019021862082</v>
      </c>
      <c r="J566">
        <v>0.2601634569408639</v>
      </c>
      <c r="K566">
        <v>0.27072508106861437</v>
      </c>
      <c r="L566">
        <v>1.0000000000000001E+50</v>
      </c>
      <c r="M566">
        <v>0.30145563588431196</v>
      </c>
      <c r="N566">
        <v>1.0000000000000001E+50</v>
      </c>
      <c r="O566">
        <v>1.0000000000000001E+50</v>
      </c>
      <c r="P566">
        <v>1.0000000000000001E+50</v>
      </c>
      <c r="Q566">
        <v>1.0000000000000001E+50</v>
      </c>
      <c r="R566">
        <v>1.0000000000000001E+50</v>
      </c>
      <c r="S566">
        <v>1.0000000000000001E+50</v>
      </c>
      <c r="T566">
        <v>1.0000000000000001E+50</v>
      </c>
      <c r="U566">
        <v>1.0000000000000001E+50</v>
      </c>
      <c r="V566">
        <v>0.43521546026808366</v>
      </c>
      <c r="W566">
        <v>1.0000000000000001E+50</v>
      </c>
      <c r="X566">
        <v>1.0000000000000001E+50</v>
      </c>
      <c r="Y566">
        <v>1.0000000000000001E+50</v>
      </c>
      <c r="Z566">
        <v>1.0000000000000001E+50</v>
      </c>
      <c r="AA566">
        <v>1.0000000000000001E+50</v>
      </c>
      <c r="AB566">
        <v>7.1329472262921065E-2</v>
      </c>
      <c r="AC566">
        <v>3.3772384323764318E-3</v>
      </c>
      <c r="AD566">
        <v>5.8389685876479658E-3</v>
      </c>
      <c r="AE566">
        <v>9.2161857252664112E-3</v>
      </c>
      <c r="AF566">
        <v>2.0349152552436467E-2</v>
      </c>
      <c r="AG566">
        <v>3.4285714285714287E-2</v>
      </c>
    </row>
    <row r="567" spans="1:33">
      <c r="A567">
        <v>36148562.682463259</v>
      </c>
      <c r="B567">
        <v>2.2712144134857195</v>
      </c>
      <c r="C567">
        <v>1.0000000000000001E+50</v>
      </c>
      <c r="D567">
        <v>1.5302386520533631E-2</v>
      </c>
      <c r="E567">
        <v>1.0000000000000001E+50</v>
      </c>
      <c r="F567">
        <v>1.0000000000000001E+50</v>
      </c>
      <c r="G567">
        <v>1.0000000000000001E+50</v>
      </c>
      <c r="H567">
        <v>9.7726735926916192E-2</v>
      </c>
      <c r="I567">
        <v>0.24299260000396936</v>
      </c>
      <c r="J567">
        <v>0.26614252102298802</v>
      </c>
      <c r="K567">
        <v>0.27649868497499153</v>
      </c>
      <c r="L567">
        <v>1.0000000000000001E+50</v>
      </c>
      <c r="M567">
        <v>0.30755608072047125</v>
      </c>
      <c r="N567">
        <v>1.0000000000000001E+50</v>
      </c>
      <c r="O567">
        <v>1.0000000000000001E+50</v>
      </c>
      <c r="P567">
        <v>1.0000000000000001E+50</v>
      </c>
      <c r="Q567">
        <v>1.0000000000000001E+50</v>
      </c>
      <c r="R567">
        <v>1.0000000000000001E+50</v>
      </c>
      <c r="S567">
        <v>1.0000000000000001E+50</v>
      </c>
      <c r="T567">
        <v>1.0000000000000001E+50</v>
      </c>
      <c r="U567">
        <v>1.0000000000000001E+50</v>
      </c>
      <c r="V567">
        <v>0.44387970159650958</v>
      </c>
      <c r="W567">
        <v>1.0000000000000001E+50</v>
      </c>
      <c r="X567">
        <v>1.0000000000000001E+50</v>
      </c>
      <c r="Y567">
        <v>1.0000000000000001E+50</v>
      </c>
      <c r="Z567">
        <v>1.0000000000000001E+50</v>
      </c>
      <c r="AA567">
        <v>1.0000000000000001E+50</v>
      </c>
      <c r="AB567">
        <v>6.9931871440314153E-2</v>
      </c>
      <c r="AC567">
        <v>3.44331690409943E-3</v>
      </c>
      <c r="AD567">
        <v>5.9530595114428118E-3</v>
      </c>
      <c r="AE567">
        <v>9.3963555107713769E-3</v>
      </c>
      <c r="AF567">
        <v>2.1810429233467436E-2</v>
      </c>
      <c r="AG567">
        <v>3.4285714285714287E-2</v>
      </c>
    </row>
    <row r="568" spans="1:33">
      <c r="A568">
        <v>36871533.936112523</v>
      </c>
      <c r="B568">
        <v>2.3166386930359044</v>
      </c>
      <c r="C568">
        <v>1.0000000000000001E+50</v>
      </c>
      <c r="D568">
        <v>1.6919131742944717E-2</v>
      </c>
      <c r="E568">
        <v>1.0000000000000001E+50</v>
      </c>
      <c r="F568">
        <v>1.0000000000000001E+50</v>
      </c>
      <c r="G568">
        <v>1.0000000000000001E+50</v>
      </c>
      <c r="H568">
        <v>0.10142986175539197</v>
      </c>
      <c r="I568">
        <v>0.24952136195810837</v>
      </c>
      <c r="J568">
        <v>0.27222614158486924</v>
      </c>
      <c r="K568">
        <v>0.28238076933021872</v>
      </c>
      <c r="L568">
        <v>1.0000000000000001E+50</v>
      </c>
      <c r="M568">
        <v>0.31377714031285192</v>
      </c>
      <c r="N568">
        <v>1.0000000000000001E+50</v>
      </c>
      <c r="O568">
        <v>1.0000000000000001E+50</v>
      </c>
      <c r="P568">
        <v>1.0000000000000001E+50</v>
      </c>
      <c r="Q568">
        <v>1.0000000000000001E+50</v>
      </c>
      <c r="R568">
        <v>1.0000000000000001E+50</v>
      </c>
      <c r="S568">
        <v>1.0000000000000001E+50</v>
      </c>
      <c r="T568">
        <v>1.0000000000000001E+50</v>
      </c>
      <c r="U568">
        <v>1.0000000000000001E+50</v>
      </c>
      <c r="V568">
        <v>0.45271800992050171</v>
      </c>
      <c r="W568">
        <v>1.0000000000000001E+50</v>
      </c>
      <c r="X568">
        <v>1.0000000000000001E+50</v>
      </c>
      <c r="Y568">
        <v>1.0000000000000001E+50</v>
      </c>
      <c r="Z568">
        <v>1.0000000000000001E+50</v>
      </c>
      <c r="AA568">
        <v>1.0000000000000001E+50</v>
      </c>
      <c r="AB568">
        <v>6.8561694865648684E-2</v>
      </c>
      <c r="AC568">
        <v>3.5107450956541946E-3</v>
      </c>
      <c r="AD568">
        <v>6.0694838006655144E-3</v>
      </c>
      <c r="AE568">
        <v>9.5802083754225158E-3</v>
      </c>
      <c r="AF568">
        <v>2.3317957577392839E-2</v>
      </c>
      <c r="AG568">
        <v>3.4285714285714287E-2</v>
      </c>
    </row>
    <row r="569" spans="1:33">
      <c r="A569">
        <v>37608964.614834771</v>
      </c>
      <c r="B569">
        <v>2.3629714583480639</v>
      </c>
      <c r="C569">
        <v>1.0000000000000001E+50</v>
      </c>
      <c r="D569">
        <v>1.8584531051786E-2</v>
      </c>
      <c r="E569">
        <v>1.0000000000000001E+50</v>
      </c>
      <c r="F569">
        <v>1.0000000000000001E+50</v>
      </c>
      <c r="G569">
        <v>1.0000000000000001E+50</v>
      </c>
      <c r="H569">
        <v>0.10517634668116149</v>
      </c>
      <c r="I569">
        <v>0.25614895524406917</v>
      </c>
      <c r="J569">
        <v>0.27841669210911224</v>
      </c>
      <c r="K569">
        <v>0.28837363779899655</v>
      </c>
      <c r="L569">
        <v>1.0000000000000001E+50</v>
      </c>
      <c r="M569">
        <v>0.32012125402861952</v>
      </c>
      <c r="N569">
        <v>1.0000000000000001E+50</v>
      </c>
      <c r="O569">
        <v>1.0000000000000001E+50</v>
      </c>
      <c r="P569">
        <v>1.0000000000000001E+50</v>
      </c>
      <c r="Q569">
        <v>1.0000000000000001E+50</v>
      </c>
      <c r="R569">
        <v>1.0000000000000001E+50</v>
      </c>
      <c r="S569">
        <v>1.0000000000000001E+50</v>
      </c>
      <c r="T569">
        <v>1.0000000000000001E+50</v>
      </c>
      <c r="U569">
        <v>1.0000000000000001E+50</v>
      </c>
      <c r="V569">
        <v>0.4617338514429381</v>
      </c>
      <c r="W569">
        <v>1.0000000000000001E+50</v>
      </c>
      <c r="X569">
        <v>1.0000000000000001E+50</v>
      </c>
      <c r="Y569">
        <v>1.0000000000000001E+50</v>
      </c>
      <c r="Z569">
        <v>1.0000000000000001E+50</v>
      </c>
      <c r="AA569">
        <v>1.0000000000000001E+50</v>
      </c>
      <c r="AB569">
        <v>6.7218405213837804E-2</v>
      </c>
      <c r="AC569">
        <v>3.5795494834094752E-3</v>
      </c>
      <c r="AD569">
        <v>6.1882871778155858E-3</v>
      </c>
      <c r="AE569">
        <v>9.7678165181246598E-3</v>
      </c>
      <c r="AF569">
        <v>2.4875709504335729E-2</v>
      </c>
      <c r="AG569">
        <v>3.4285714285714287E-2</v>
      </c>
    </row>
    <row r="570" spans="1:33">
      <c r="A570">
        <v>38361143.907131463</v>
      </c>
      <c r="B570">
        <v>2.410230879134085</v>
      </c>
      <c r="C570">
        <v>1.0000000000000001E+50</v>
      </c>
      <c r="D570">
        <v>2.0288891497754692E-2</v>
      </c>
      <c r="E570">
        <v>1.0000000000000001E+50</v>
      </c>
      <c r="F570">
        <v>1.0000000000000001E+50</v>
      </c>
      <c r="G570">
        <v>1.0000000000000001E+50</v>
      </c>
      <c r="H570">
        <v>0.10896729032992104</v>
      </c>
      <c r="I570">
        <v>0.26287790479984624</v>
      </c>
      <c r="J570">
        <v>0.28471658887136519</v>
      </c>
      <c r="K570">
        <v>0.29447963768305085</v>
      </c>
      <c r="L570">
        <v>1.0000000000000001E+50</v>
      </c>
      <c r="M570">
        <v>0.32659090950695985</v>
      </c>
      <c r="N570">
        <v>1.0000000000000001E+50</v>
      </c>
      <c r="O570">
        <v>1.0000000000000001E+50</v>
      </c>
      <c r="P570">
        <v>1.0000000000000001E+50</v>
      </c>
      <c r="Q570">
        <v>1.0000000000000001E+50</v>
      </c>
      <c r="R570">
        <v>1.0000000000000001E+50</v>
      </c>
      <c r="S570">
        <v>1.0000000000000001E+50</v>
      </c>
      <c r="T570">
        <v>1.0000000000000001E+50</v>
      </c>
      <c r="U570">
        <v>1.0000000000000001E+50</v>
      </c>
      <c r="V570">
        <v>0.47093076197612627</v>
      </c>
      <c r="W570">
        <v>1.0000000000000001E+50</v>
      </c>
      <c r="X570">
        <v>1.0000000000000001E+50</v>
      </c>
      <c r="Y570">
        <v>1.0000000000000001E+50</v>
      </c>
      <c r="Z570">
        <v>1.0000000000000001E+50</v>
      </c>
      <c r="AA570">
        <v>1.0000000000000001E+50</v>
      </c>
      <c r="AB570">
        <v>6.590147570362849E-2</v>
      </c>
      <c r="AC570">
        <v>3.6497570815255355E-3</v>
      </c>
      <c r="AD570">
        <v>6.3095162946989018E-3</v>
      </c>
      <c r="AE570">
        <v>9.9592536048841353E-3</v>
      </c>
      <c r="AF570">
        <v>2.6489470801572743E-2</v>
      </c>
      <c r="AG570">
        <v>3.4285714285714287E-2</v>
      </c>
    </row>
    <row r="571" spans="1:33">
      <c r="A571">
        <v>39128366.785274096</v>
      </c>
      <c r="B571">
        <v>2.4584354885001591</v>
      </c>
      <c r="C571">
        <v>1.0000000000000001E+50</v>
      </c>
      <c r="D571">
        <v>2.2025529025515231E-2</v>
      </c>
      <c r="E571">
        <v>1.0000000000000001E+50</v>
      </c>
      <c r="F571">
        <v>1.0000000000000001E+50</v>
      </c>
      <c r="G571">
        <v>1.0000000000000001E+50</v>
      </c>
      <c r="H571">
        <v>0.1128038553614662</v>
      </c>
      <c r="I571">
        <v>0.26971078163212342</v>
      </c>
      <c r="J571">
        <v>0.29112829182185446</v>
      </c>
      <c r="K571">
        <v>0.30070116082882808</v>
      </c>
      <c r="L571">
        <v>1.0000000000000001E+50</v>
      </c>
      <c r="M571">
        <v>0.33318864363370293</v>
      </c>
      <c r="N571">
        <v>1.0000000000000001E+50</v>
      </c>
      <c r="O571">
        <v>1.0000000000000001E+50</v>
      </c>
      <c r="P571">
        <v>1.0000000000000001E+50</v>
      </c>
      <c r="Q571">
        <v>1.0000000000000001E+50</v>
      </c>
      <c r="R571">
        <v>1.0000000000000001E+50</v>
      </c>
      <c r="S571">
        <v>1.0000000000000001E+50</v>
      </c>
      <c r="T571">
        <v>1.0000000000000001E+50</v>
      </c>
      <c r="U571">
        <v>1.0000000000000001E+50</v>
      </c>
      <c r="V571">
        <v>0.48031234832904768</v>
      </c>
      <c r="W571">
        <v>1.0000000000000001E+50</v>
      </c>
      <c r="X571">
        <v>1.0000000000000001E+50</v>
      </c>
      <c r="Y571">
        <v>1.0000000000000001E+50</v>
      </c>
      <c r="Z571">
        <v>1.0000000000000001E+50</v>
      </c>
      <c r="AA571">
        <v>1.0000000000000001E+50</v>
      </c>
      <c r="AB571">
        <v>6.4610389891017223E-2</v>
      </c>
      <c r="AC571">
        <v>3.7213954526512344E-3</v>
      </c>
      <c r="AD571">
        <v>6.4332187509220052E-3</v>
      </c>
      <c r="AE571">
        <v>1.0154594797999876E-2</v>
      </c>
      <c r="AF571">
        <v>2.8166575298365169E-2</v>
      </c>
      <c r="AG571">
        <v>3.4285714285714287E-2</v>
      </c>
    </row>
    <row r="572" spans="1:33">
      <c r="A572">
        <v>39910934.120979577</v>
      </c>
      <c r="B572">
        <v>2.5076041902146642</v>
      </c>
      <c r="C572">
        <v>1.0000000000000001E+50</v>
      </c>
      <c r="D572">
        <v>2.3789798400689972E-2</v>
      </c>
      <c r="E572">
        <v>1.0000000000000001E+50</v>
      </c>
      <c r="F572">
        <v>1.0000000000000001E+50</v>
      </c>
      <c r="G572">
        <v>1.0000000000000001E+50</v>
      </c>
      <c r="H572">
        <v>0.11668726130051366</v>
      </c>
      <c r="I572">
        <v>0.27665020320727246</v>
      </c>
      <c r="J572">
        <v>0.29765430548969113</v>
      </c>
      <c r="K572">
        <v>0.30704064455357605</v>
      </c>
      <c r="L572">
        <v>1.0000000000000001E+50</v>
      </c>
      <c r="M572">
        <v>0.33991704353531654</v>
      </c>
      <c r="N572">
        <v>1.0000000000000001E+50</v>
      </c>
      <c r="O572">
        <v>1.0000000000000001E+50</v>
      </c>
      <c r="P572">
        <v>1.0000000000000001E+50</v>
      </c>
      <c r="Q572">
        <v>1.0000000000000001E+50</v>
      </c>
      <c r="R572">
        <v>1.0000000000000001E+50</v>
      </c>
      <c r="S572">
        <v>1.0000000000000001E+50</v>
      </c>
      <c r="T572">
        <v>1.0000000000000001E+50</v>
      </c>
      <c r="U572">
        <v>1.0000000000000001E+50</v>
      </c>
      <c r="V572">
        <v>0.4898822897224076</v>
      </c>
      <c r="W572">
        <v>1.0000000000000001E+50</v>
      </c>
      <c r="X572">
        <v>1.0000000000000001E+50</v>
      </c>
      <c r="Y572">
        <v>1.0000000000000001E+50</v>
      </c>
      <c r="Z572">
        <v>1.0000000000000001E+50</v>
      </c>
      <c r="AA572">
        <v>1.0000000000000001E+50</v>
      </c>
      <c r="AB572">
        <v>6.3344641466719184E-2</v>
      </c>
      <c r="AC572">
        <v>3.7944927188307822E-3</v>
      </c>
      <c r="AD572">
        <v>6.5594431127477129E-3</v>
      </c>
      <c r="AE572">
        <v>1.0353916785825519E-2</v>
      </c>
      <c r="AF572">
        <v>2.9915824533918958E-2</v>
      </c>
      <c r="AG572">
        <v>3.4285714285714287E-2</v>
      </c>
    </row>
    <row r="573" spans="1:33">
      <c r="A573">
        <v>40709152.803399168</v>
      </c>
      <c r="B573">
        <v>2.5577562661214106</v>
      </c>
      <c r="C573">
        <v>1.0000000000000001E+50</v>
      </c>
      <c r="D573">
        <v>2.5578460879782574E-2</v>
      </c>
      <c r="E573">
        <v>1.0000000000000001E+50</v>
      </c>
      <c r="F573">
        <v>1.0000000000000001E+50</v>
      </c>
      <c r="G573">
        <v>1.0000000000000001E+50</v>
      </c>
      <c r="H573">
        <v>0.12061877949613342</v>
      </c>
      <c r="I573">
        <v>0.2836988339295794</v>
      </c>
      <c r="J573">
        <v>0.30429717990976346</v>
      </c>
      <c r="K573">
        <v>0.31350057259009895</v>
      </c>
      <c r="L573">
        <v>1.0000000000000001E+50</v>
      </c>
      <c r="M573">
        <v>0.34677874759265304</v>
      </c>
      <c r="N573">
        <v>1.0000000000000001E+50</v>
      </c>
      <c r="O573">
        <v>1.0000000000000001E+50</v>
      </c>
      <c r="P573">
        <v>1.0000000000000001E+50</v>
      </c>
      <c r="Q573">
        <v>1.0000000000000001E+50</v>
      </c>
      <c r="R573">
        <v>1.0000000000000001E+50</v>
      </c>
      <c r="S573">
        <v>1.0000000000000001E+50</v>
      </c>
      <c r="T573">
        <v>1.0000000000000001E+50</v>
      </c>
      <c r="U573">
        <v>1.0000000000000001E+50</v>
      </c>
      <c r="V573">
        <v>0.49964433923204654</v>
      </c>
      <c r="W573">
        <v>1.0000000000000001E+50</v>
      </c>
      <c r="X573">
        <v>1.0000000000000001E+50</v>
      </c>
      <c r="Y573">
        <v>1.0000000000000001E+50</v>
      </c>
      <c r="Z573">
        <v>1.0000000000000001E+50</v>
      </c>
      <c r="AA573">
        <v>1.0000000000000001E+50</v>
      </c>
      <c r="AB573">
        <v>6.2103734057611548E-2</v>
      </c>
      <c r="AC573">
        <v>3.8690775726247096E-3</v>
      </c>
      <c r="AD573">
        <v>6.6882389323198923E-3</v>
      </c>
      <c r="AE573">
        <v>1.0557297813114897E-2</v>
      </c>
      <c r="AF573">
        <v>3.1747542404119665E-2</v>
      </c>
      <c r="AG573">
        <v>3.4285714285714287E-2</v>
      </c>
    </row>
    <row r="574" spans="1:33">
      <c r="A574">
        <v>41523335.859467149</v>
      </c>
      <c r="B574">
        <v>2.6089113837011464</v>
      </c>
      <c r="C574">
        <v>1.0000000000000001E+50</v>
      </c>
      <c r="D574">
        <v>2.7389266442948736E-2</v>
      </c>
      <c r="E574">
        <v>1.0000000000000001E+50</v>
      </c>
      <c r="F574">
        <v>1.0000000000000001E+50</v>
      </c>
      <c r="G574">
        <v>1.0000000000000001E+50</v>
      </c>
      <c r="H574">
        <v>0.12459972900028</v>
      </c>
      <c r="I574">
        <v>0.29085938569815278</v>
      </c>
      <c r="J574">
        <v>0.31105951157209594</v>
      </c>
      <c r="K574">
        <v>0.32008347605049559</v>
      </c>
      <c r="L574">
        <v>1.0000000000000001E+50</v>
      </c>
      <c r="M574">
        <v>0.35377644647484491</v>
      </c>
      <c r="N574">
        <v>1.0000000000000001E+50</v>
      </c>
      <c r="O574">
        <v>1.0000000000000001E+50</v>
      </c>
      <c r="P574">
        <v>1.0000000000000001E+50</v>
      </c>
      <c r="Q574">
        <v>1.0000000000000001E+50</v>
      </c>
      <c r="R574">
        <v>1.0000000000000001E+50</v>
      </c>
      <c r="S574">
        <v>1.0000000000000001E+50</v>
      </c>
      <c r="T574">
        <v>1.0000000000000001E+50</v>
      </c>
      <c r="U574">
        <v>1.0000000000000001E+50</v>
      </c>
      <c r="V574">
        <v>0.50960232526128346</v>
      </c>
      <c r="W574">
        <v>1.0000000000000001E+50</v>
      </c>
      <c r="X574">
        <v>1.0000000000000001E+50</v>
      </c>
      <c r="Y574">
        <v>1.0000000000000001E+50</v>
      </c>
      <c r="Z574">
        <v>1.0000000000000001E+50</v>
      </c>
      <c r="AA574">
        <v>1.0000000000000001E+50</v>
      </c>
      <c r="AB574">
        <v>6.0887181032073356E-2</v>
      </c>
      <c r="AC574">
        <v>3.9451792884496652E-3</v>
      </c>
      <c r="AD574">
        <v>6.8196567672654381E-3</v>
      </c>
      <c r="AE574">
        <v>1.0764817711963569E-2</v>
      </c>
      <c r="AF574">
        <v>3.3673740096235853E-2</v>
      </c>
      <c r="AG574">
        <v>3.4285714285714287E-2</v>
      </c>
    </row>
    <row r="575" spans="1:33">
      <c r="A575">
        <v>42353802.576656491</v>
      </c>
      <c r="B575">
        <v>2.6610896037842928</v>
      </c>
      <c r="C575">
        <v>1.0000000000000001E+50</v>
      </c>
      <c r="D575">
        <v>2.9220673201390452E-2</v>
      </c>
      <c r="E575">
        <v>1.0000000000000001E+50</v>
      </c>
      <c r="F575">
        <v>1.0000000000000001E+50</v>
      </c>
      <c r="G575">
        <v>1.0000000000000001E+50</v>
      </c>
      <c r="H575">
        <v>0.12863147319921212</v>
      </c>
      <c r="I575">
        <v>0.29813461853522921</v>
      </c>
      <c r="J575">
        <v>0.31794394439361473</v>
      </c>
      <c r="K575">
        <v>0.32679193440919435</v>
      </c>
      <c r="L575">
        <v>1.0000000000000001E+50</v>
      </c>
      <c r="M575">
        <v>0.36091288419375217</v>
      </c>
      <c r="N575">
        <v>1.0000000000000001E+50</v>
      </c>
      <c r="O575">
        <v>1.0000000000000001E+50</v>
      </c>
      <c r="P575">
        <v>1.0000000000000001E+50</v>
      </c>
      <c r="Q575">
        <v>1.0000000000000001E+50</v>
      </c>
      <c r="R575">
        <v>1.0000000000000001E+50</v>
      </c>
      <c r="S575">
        <v>1.0000000000000001E+50</v>
      </c>
      <c r="T575">
        <v>1.0000000000000001E+50</v>
      </c>
      <c r="U575">
        <v>1.0000000000000001E+50</v>
      </c>
      <c r="V575">
        <v>0.51976015304276457</v>
      </c>
      <c r="W575">
        <v>1.0000000000000001E+50</v>
      </c>
      <c r="X575">
        <v>1.0000000000000001E+50</v>
      </c>
      <c r="Y575">
        <v>1.0000000000000001E+50</v>
      </c>
      <c r="Z575">
        <v>1.0000000000000001E+50</v>
      </c>
      <c r="AA575">
        <v>1.0000000000000001E+50</v>
      </c>
      <c r="AB575">
        <v>5.9694505309144941E-2</v>
      </c>
      <c r="AC575">
        <v>4.0228277341417323E-3</v>
      </c>
      <c r="AD575">
        <v>6.9537482006815886E-3</v>
      </c>
      <c r="AE575">
        <v>1.0976557933359232E-2</v>
      </c>
      <c r="AF575">
        <v>3.5708384124053118E-2</v>
      </c>
      <c r="AG575">
        <v>3.4285714285714287E-2</v>
      </c>
    </row>
    <row r="576" spans="1:33">
      <c r="A576">
        <v>43200878.628189623</v>
      </c>
      <c r="B576">
        <v>2.7143113884179444</v>
      </c>
      <c r="C576">
        <v>1.0000000000000001E+50</v>
      </c>
      <c r="D576">
        <v>3.1071655634165744E-2</v>
      </c>
      <c r="E576">
        <v>1.0000000000000001E+50</v>
      </c>
      <c r="F576">
        <v>1.0000000000000001E+50</v>
      </c>
      <c r="G576">
        <v>1.0000000000000001E+50</v>
      </c>
      <c r="H576">
        <v>0.13271541706516396</v>
      </c>
      <c r="I576">
        <v>0.30552734127966508</v>
      </c>
      <c r="J576">
        <v>0.32495317071231378</v>
      </c>
      <c r="K576">
        <v>0.3336285765056205</v>
      </c>
      <c r="L576">
        <v>1.0000000000000001E+50</v>
      </c>
      <c r="M576">
        <v>0.36819085917937033</v>
      </c>
      <c r="N576">
        <v>1.0000000000000001E+50</v>
      </c>
      <c r="O576">
        <v>1.0000000000000001E+50</v>
      </c>
      <c r="P576">
        <v>1.0000000000000001E+50</v>
      </c>
      <c r="Q576">
        <v>1.0000000000000001E+50</v>
      </c>
      <c r="R576">
        <v>1.0000000000000001E+50</v>
      </c>
      <c r="S576">
        <v>1.0000000000000001E+50</v>
      </c>
      <c r="T576">
        <v>1.0000000000000001E+50</v>
      </c>
      <c r="U576">
        <v>1.0000000000000001E+50</v>
      </c>
      <c r="V576">
        <v>0.53012180617041638</v>
      </c>
      <c r="W576">
        <v>1.0000000000000001E+50</v>
      </c>
      <c r="X576">
        <v>1.0000000000000001E+50</v>
      </c>
      <c r="Y576">
        <v>1.0000000000000001E+50</v>
      </c>
      <c r="Z576">
        <v>1.0000000000000001E+50</v>
      </c>
      <c r="AA576">
        <v>1.0000000000000001E+50</v>
      </c>
      <c r="AB576">
        <v>5.8525239171432791E-2</v>
      </c>
      <c r="AC576">
        <v>4.1020533827480273E-3</v>
      </c>
      <c r="AD576">
        <v>7.0905658615168787E-3</v>
      </c>
      <c r="AE576">
        <v>1.1192601579354058E-2</v>
      </c>
      <c r="AF576">
        <v>3.786777367066084E-2</v>
      </c>
      <c r="AG576">
        <v>3.4285714285714287E-2</v>
      </c>
    </row>
    <row r="577" spans="1:33">
      <c r="A577">
        <v>44064896.200753413</v>
      </c>
      <c r="B577">
        <v>2.7685976088901909</v>
      </c>
      <c r="C577">
        <v>1.0000000000000001E+50</v>
      </c>
      <c r="D577">
        <v>3.2941571256564044E-2</v>
      </c>
      <c r="E577">
        <v>1.0000000000000001E+50</v>
      </c>
      <c r="F577">
        <v>1.0000000000000001E+50</v>
      </c>
      <c r="G577">
        <v>1.0000000000000001E+50</v>
      </c>
      <c r="H577">
        <v>0.13685300492183328</v>
      </c>
      <c r="I577">
        <v>0.3130404123403065</v>
      </c>
      <c r="J577">
        <v>0.3320899323038653</v>
      </c>
      <c r="K577">
        <v>0.34059608156683585</v>
      </c>
      <c r="L577">
        <v>1.0000000000000001E+50</v>
      </c>
      <c r="M577">
        <v>0.37561322537662029</v>
      </c>
      <c r="N577">
        <v>1.0000000000000001E+50</v>
      </c>
      <c r="O577">
        <v>1.0000000000000001E+50</v>
      </c>
      <c r="P577">
        <v>1.0000000000000001E+50</v>
      </c>
      <c r="Q577">
        <v>1.0000000000000001E+50</v>
      </c>
      <c r="R577">
        <v>1.0000000000000001E+50</v>
      </c>
      <c r="S577">
        <v>1.0000000000000001E+50</v>
      </c>
      <c r="T577">
        <v>1.0000000000000001E+50</v>
      </c>
      <c r="U577">
        <v>1.0000000000000001E+50</v>
      </c>
      <c r="V577">
        <v>0.54069134816209652</v>
      </c>
      <c r="W577">
        <v>1.0000000000000001E+50</v>
      </c>
      <c r="X577">
        <v>1.0000000000000001E+50</v>
      </c>
      <c r="Y577">
        <v>1.0000000000000001E+50</v>
      </c>
      <c r="Z577">
        <v>1.0000000000000001E+50</v>
      </c>
      <c r="AA577">
        <v>1.0000000000000001E+50</v>
      </c>
      <c r="AB577">
        <v>5.7378924081685878E-2</v>
      </c>
      <c r="AC577">
        <v>4.1828873245514367E-3</v>
      </c>
      <c r="AD577">
        <v>7.230163445354122E-3</v>
      </c>
      <c r="AE577">
        <v>1.1413033435872208E-2</v>
      </c>
      <c r="AF577">
        <v>4.0171045578237419E-2</v>
      </c>
      <c r="AG577">
        <v>3.4285714285714287E-2</v>
      </c>
    </row>
    <row r="578" spans="1:33">
      <c r="A578">
        <v>44946194.124768481</v>
      </c>
      <c r="B578">
        <v>2.8239695539149423</v>
      </c>
      <c r="C578">
        <v>1.0000000000000001E+50</v>
      </c>
      <c r="D578">
        <v>3.4830066371162427E-2</v>
      </c>
      <c r="E578">
        <v>1.0000000000000001E+50</v>
      </c>
      <c r="F578">
        <v>1.0000000000000001E+50</v>
      </c>
      <c r="G578">
        <v>1.0000000000000001E+50</v>
      </c>
      <c r="H578">
        <v>0.14104571863781729</v>
      </c>
      <c r="I578">
        <v>0.32067674050470651</v>
      </c>
      <c r="J578">
        <v>0.33935702142075991</v>
      </c>
      <c r="K578">
        <v>0.34769718025050711</v>
      </c>
      <c r="L578">
        <v>1.0000000000000001E+50</v>
      </c>
      <c r="M578">
        <v>0.38318289336394568</v>
      </c>
      <c r="N578">
        <v>1.0000000000000001E+50</v>
      </c>
      <c r="O578">
        <v>1.0000000000000001E+50</v>
      </c>
      <c r="P578">
        <v>1.0000000000000001E+50</v>
      </c>
      <c r="Q578">
        <v>1.0000000000000001E+50</v>
      </c>
      <c r="R578">
        <v>1.0000000000000001E+50</v>
      </c>
      <c r="S578">
        <v>1.0000000000000001E+50</v>
      </c>
      <c r="T578">
        <v>1.0000000000000001E+50</v>
      </c>
      <c r="U578">
        <v>1.0000000000000001E+50</v>
      </c>
      <c r="V578">
        <v>0.55147292405356452</v>
      </c>
      <c r="W578">
        <v>1.0000000000000001E+50</v>
      </c>
      <c r="X578">
        <v>1.0000000000000001E+50</v>
      </c>
      <c r="Y578">
        <v>1.0000000000000001E+50</v>
      </c>
      <c r="Z578">
        <v>1.0000000000000001E+50</v>
      </c>
      <c r="AA578">
        <v>1.0000000000000001E+50</v>
      </c>
      <c r="AB578">
        <v>5.6255110502971849E-2</v>
      </c>
      <c r="AC578">
        <v>4.2653612793334119E-3</v>
      </c>
      <c r="AD578">
        <v>7.37259573560401E-3</v>
      </c>
      <c r="AE578">
        <v>1.1637940006166031E-2</v>
      </c>
      <c r="AF578">
        <v>4.2640838413063972E-2</v>
      </c>
      <c r="AG578">
        <v>3.4285714285714287E-2</v>
      </c>
    </row>
    <row r="579" spans="1:33">
      <c r="A579">
        <v>45845118.007263854</v>
      </c>
      <c r="B579">
        <v>2.8804489379804452</v>
      </c>
      <c r="C579">
        <v>1.0000000000000001E+50</v>
      </c>
      <c r="D579">
        <v>3.6737008400608916E-2</v>
      </c>
      <c r="E579">
        <v>1.0000000000000001E+50</v>
      </c>
      <c r="F579">
        <v>1.0000000000000001E+50</v>
      </c>
      <c r="G579">
        <v>1.0000000000000001E+50</v>
      </c>
      <c r="H579">
        <v>0.14529507617837331</v>
      </c>
      <c r="I579">
        <v>0.32843928579931642</v>
      </c>
      <c r="J579">
        <v>0.34675728185410476</v>
      </c>
      <c r="K579">
        <v>0.35493465570856991</v>
      </c>
      <c r="L579">
        <v>1.0000000000000001E+50</v>
      </c>
      <c r="M579">
        <v>0.39090283149415644</v>
      </c>
      <c r="N579">
        <v>1.0000000000000001E+50</v>
      </c>
      <c r="O579">
        <v>1.0000000000000001E+50</v>
      </c>
      <c r="P579">
        <v>1.0000000000000001E+50</v>
      </c>
      <c r="Q579">
        <v>1.0000000000000001E+50</v>
      </c>
      <c r="R579">
        <v>1.0000000000000001E+50</v>
      </c>
      <c r="S579">
        <v>1.0000000000000001E+50</v>
      </c>
      <c r="T579">
        <v>1.0000000000000001E+50</v>
      </c>
      <c r="U579">
        <v>1.0000000000000001E+50</v>
      </c>
      <c r="V579">
        <v>0.56247076202439517</v>
      </c>
      <c r="W579">
        <v>1.0000000000000001E+50</v>
      </c>
      <c r="X579">
        <v>1.0000000000000001E+50</v>
      </c>
      <c r="Y579">
        <v>1.0000000000000001E+50</v>
      </c>
      <c r="Z579">
        <v>1.0000000000000001E+50</v>
      </c>
      <c r="AA579">
        <v>1.0000000000000001E+50</v>
      </c>
      <c r="AB579">
        <v>5.5153357722382342E-2</v>
      </c>
      <c r="AC579">
        <v>4.3495076088798284E-3</v>
      </c>
      <c r="AD579">
        <v>7.5179186251179931E-3</v>
      </c>
      <c r="AE579">
        <v>1.1867409544934628E-2</v>
      </c>
      <c r="AF579">
        <v>4.5304163224398092E-2</v>
      </c>
      <c r="AG579">
        <v>3.4285714285714287E-2</v>
      </c>
    </row>
    <row r="580" spans="1:33">
      <c r="A580">
        <v>46762020.367409132</v>
      </c>
      <c r="B580">
        <v>2.938057909864765</v>
      </c>
      <c r="C580">
        <v>1.0000000000000001E+50</v>
      </c>
      <c r="D580">
        <v>3.866243659593549E-2</v>
      </c>
      <c r="E580">
        <v>1.0000000000000001E+50</v>
      </c>
      <c r="F580">
        <v>1.0000000000000001E+50</v>
      </c>
      <c r="G580">
        <v>1.0000000000000001E+50</v>
      </c>
      <c r="H580">
        <v>0.14960263045877412</v>
      </c>
      <c r="I580">
        <v>0.33633106039784499</v>
      </c>
      <c r="J580">
        <v>0.35429361001824278</v>
      </c>
      <c r="K580">
        <v>0.3623113446719658</v>
      </c>
      <c r="L580">
        <v>1.0000000000000001E+50</v>
      </c>
      <c r="M580">
        <v>0.39877606705796081</v>
      </c>
      <c r="N580">
        <v>1.0000000000000001E+50</v>
      </c>
      <c r="O580">
        <v>1.0000000000000001E+50</v>
      </c>
      <c r="P580">
        <v>1.0000000000000001E+50</v>
      </c>
      <c r="Q580">
        <v>1.0000000000000001E+50</v>
      </c>
      <c r="R580">
        <v>1.0000000000000001E+50</v>
      </c>
      <c r="S580">
        <v>1.0000000000000001E+50</v>
      </c>
      <c r="T580">
        <v>1.0000000000000001E+50</v>
      </c>
      <c r="U580">
        <v>1.0000000000000001E+50</v>
      </c>
      <c r="V580">
        <v>0.5736891750564721</v>
      </c>
      <c r="W580">
        <v>1.0000000000000001E+50</v>
      </c>
      <c r="X580">
        <v>1.0000000000000001E+50</v>
      </c>
      <c r="Y580">
        <v>1.0000000000000001E+50</v>
      </c>
      <c r="Z580">
        <v>1.0000000000000001E+50</v>
      </c>
      <c r="AA580">
        <v>1.0000000000000001E+50</v>
      </c>
      <c r="AB580">
        <v>5.4073233678198544E-2</v>
      </c>
      <c r="AC580">
        <v>4.4353593297350273E-3</v>
      </c>
      <c r="AD580">
        <v>7.666189138229299E-3</v>
      </c>
      <c r="AE580">
        <v>1.2101532093118733E-2</v>
      </c>
      <c r="AF580">
        <v>4.819355046972499E-2</v>
      </c>
      <c r="AG580">
        <v>3.4285714285714287E-2</v>
      </c>
    </row>
    <row r="581" spans="1:33">
      <c r="A581">
        <v>47697260.774757318</v>
      </c>
      <c r="B581">
        <v>2.9968190613215797</v>
      </c>
      <c r="C581">
        <v>1.0000000000000001E+50</v>
      </c>
      <c r="D581">
        <v>4.0606525646384242E-2</v>
      </c>
      <c r="E581">
        <v>1.0000000000000001E+50</v>
      </c>
      <c r="F581">
        <v>1.0000000000000001E+50</v>
      </c>
      <c r="G581">
        <v>1.0000000000000001E+50</v>
      </c>
      <c r="H581">
        <v>0.1539699684528274</v>
      </c>
      <c r="I581">
        <v>0.3443551295749675</v>
      </c>
      <c r="J581">
        <v>0.36196895605839063</v>
      </c>
      <c r="K581">
        <v>0.3698301385568436</v>
      </c>
      <c r="L581">
        <v>1.0000000000000001E+50</v>
      </c>
      <c r="M581">
        <v>0.4068056874706425</v>
      </c>
      <c r="N581">
        <v>1.0000000000000001E+50</v>
      </c>
      <c r="O581">
        <v>1.0000000000000001E+50</v>
      </c>
      <c r="P581">
        <v>1.0000000000000001E+50</v>
      </c>
      <c r="Q581">
        <v>1.0000000000000001E+50</v>
      </c>
      <c r="R581">
        <v>1.0000000000000001E+50</v>
      </c>
      <c r="S581">
        <v>1.0000000000000001E+50</v>
      </c>
      <c r="T581">
        <v>1.0000000000000001E+50</v>
      </c>
      <c r="U581">
        <v>1.0000000000000001E+50</v>
      </c>
      <c r="V581">
        <v>0.58513256262571722</v>
      </c>
      <c r="W581">
        <v>1.0000000000000001E+50</v>
      </c>
      <c r="X581">
        <v>1.0000000000000001E+50</v>
      </c>
      <c r="Y581">
        <v>1.0000000000000001E+50</v>
      </c>
      <c r="Z581">
        <v>1.0000000000000001E+50</v>
      </c>
      <c r="AA581">
        <v>1.0000000000000001E+50</v>
      </c>
      <c r="AB581">
        <v>5.3014314790448783E-2</v>
      </c>
      <c r="AC581">
        <v>4.522950126209198E-3</v>
      </c>
      <c r="AD581">
        <v>7.8174654532311028E-3</v>
      </c>
      <c r="AE581">
        <v>1.2340399513386117E-2</v>
      </c>
      <c r="AF581">
        <v>5.1348573637939217E-2</v>
      </c>
      <c r="AG581">
        <v>3.4285714285714287E-2</v>
      </c>
    </row>
    <row r="582" spans="1:33">
      <c r="A582">
        <v>48651205.990252465</v>
      </c>
      <c r="B582">
        <v>3.056755435939698</v>
      </c>
      <c r="C582">
        <v>1.0000000000000001E+50</v>
      </c>
      <c r="D582">
        <v>4.2569558481524897E-2</v>
      </c>
      <c r="E582">
        <v>1.0000000000000001E+50</v>
      </c>
      <c r="F582">
        <v>1.0000000000000001E+50</v>
      </c>
      <c r="G582">
        <v>1.0000000000000001E+50</v>
      </c>
      <c r="H582">
        <v>0.15839871051838733</v>
      </c>
      <c r="I582">
        <v>0.35251461270298118</v>
      </c>
      <c r="J582">
        <v>0.36978632498152542</v>
      </c>
      <c r="K582">
        <v>0.37749398459262484</v>
      </c>
      <c r="L582">
        <v>1.0000000000000001E+50</v>
      </c>
      <c r="M582">
        <v>0.41499484148234617</v>
      </c>
      <c r="N582">
        <v>1.0000000000000001E+50</v>
      </c>
      <c r="O582">
        <v>1.0000000000000001E+50</v>
      </c>
      <c r="P582">
        <v>1.0000000000000001E+50</v>
      </c>
      <c r="Q582">
        <v>1.0000000000000001E+50</v>
      </c>
      <c r="R582">
        <v>1.0000000000000001E+50</v>
      </c>
      <c r="S582">
        <v>1.0000000000000001E+50</v>
      </c>
      <c r="T582">
        <v>1.0000000000000001E+50</v>
      </c>
      <c r="U582">
        <v>1.0000000000000001E+50</v>
      </c>
      <c r="V582">
        <v>0.59680541242771845</v>
      </c>
      <c r="W582">
        <v>1.0000000000000001E+50</v>
      </c>
      <c r="X582">
        <v>1.0000000000000001E+50</v>
      </c>
      <c r="Y582">
        <v>1.0000000000000001E+50</v>
      </c>
      <c r="Z582">
        <v>1.0000000000000001E+50</v>
      </c>
      <c r="AA582">
        <v>1.0000000000000001E+50</v>
      </c>
      <c r="AB582">
        <v>5.1976185794792018E-2</v>
      </c>
      <c r="AC582">
        <v>4.6123143636444064E-3</v>
      </c>
      <c r="AD582">
        <v>7.9718069253009814E-3</v>
      </c>
      <c r="AE582">
        <v>1.2584105526321908E-2</v>
      </c>
      <c r="AF582">
        <v>5.4817895671728761E-2</v>
      </c>
      <c r="AG582">
        <v>3.4285714285714287E-2</v>
      </c>
    </row>
    <row r="583" spans="1:33">
      <c r="A583">
        <v>49624230.110057518</v>
      </c>
      <c r="B583">
        <v>3.1178905381797524</v>
      </c>
      <c r="C583">
        <v>1.0000000000000001E+50</v>
      </c>
      <c r="D583">
        <v>4.4551905714079562E-2</v>
      </c>
      <c r="E583">
        <v>1.0000000000000001E+50</v>
      </c>
      <c r="F583">
        <v>1.0000000000000001E+50</v>
      </c>
      <c r="G583">
        <v>1.0000000000000001E+50</v>
      </c>
      <c r="H583">
        <v>0.16289050990835166</v>
      </c>
      <c r="I583">
        <v>0.36081268428936975</v>
      </c>
      <c r="J583">
        <v>0.37774877781077515</v>
      </c>
      <c r="K583">
        <v>0.38530588697234552</v>
      </c>
      <c r="L583">
        <v>1.0000000000000001E+50</v>
      </c>
      <c r="M583">
        <v>0.42334674041244197</v>
      </c>
      <c r="N583">
        <v>1.0000000000000001E+50</v>
      </c>
      <c r="O583">
        <v>1.0000000000000001E+50</v>
      </c>
      <c r="P583">
        <v>1.0000000000000001E+50</v>
      </c>
      <c r="Q583">
        <v>1.0000000000000001E+50</v>
      </c>
      <c r="R583">
        <v>1.0000000000000001E+50</v>
      </c>
      <c r="S583">
        <v>1.0000000000000001E+50</v>
      </c>
      <c r="T583">
        <v>1.0000000000000001E+50</v>
      </c>
      <c r="U583">
        <v>1.0000000000000001E+50</v>
      </c>
      <c r="V583">
        <v>0.60871230213793293</v>
      </c>
      <c r="W583">
        <v>1.0000000000000001E+50</v>
      </c>
      <c r="X583">
        <v>1.0000000000000001E+50</v>
      </c>
      <c r="Y583">
        <v>1.0000000000000001E+50</v>
      </c>
      <c r="Z583">
        <v>1.0000000000000001E+50</v>
      </c>
      <c r="AA583">
        <v>1.0000000000000001E+50</v>
      </c>
      <c r="AB583">
        <v>5.0958439579662007E-2</v>
      </c>
      <c r="AC583">
        <v>4.7034871019446161E-3</v>
      </c>
      <c r="AD583">
        <v>8.1292741098809625E-3</v>
      </c>
      <c r="AE583">
        <v>1.283274574733852E-2</v>
      </c>
      <c r="AF583">
        <v>5.8662052654584504E-2</v>
      </c>
      <c r="AG583">
        <v>3.4285714285714287E-2</v>
      </c>
    </row>
    <row r="584" spans="1:33">
      <c r="A584">
        <v>50616714.712258667</v>
      </c>
      <c r="B584">
        <v>3.1802483425916428</v>
      </c>
      <c r="C584">
        <v>1.0000000000000001E+50</v>
      </c>
      <c r="D584">
        <v>4.6554009942825381E-2</v>
      </c>
      <c r="E584">
        <v>1.0000000000000001E+50</v>
      </c>
      <c r="F584">
        <v>1.0000000000000001E+50</v>
      </c>
      <c r="G584">
        <v>1.0000000000000001E+50</v>
      </c>
      <c r="H584">
        <v>0.16744705244103239</v>
      </c>
      <c r="I584">
        <v>0.36925257505355363</v>
      </c>
      <c r="J584">
        <v>0.38585943276359974</v>
      </c>
      <c r="K584">
        <v>0.3932689080256983</v>
      </c>
      <c r="L584">
        <v>1.0000000000000001E+50</v>
      </c>
      <c r="M584">
        <v>0.4318646594084547</v>
      </c>
      <c r="N584">
        <v>1.0000000000000001E+50</v>
      </c>
      <c r="O584">
        <v>1.0000000000000001E+50</v>
      </c>
      <c r="P584">
        <v>1.0000000000000001E+50</v>
      </c>
      <c r="Q584">
        <v>1.0000000000000001E+50</v>
      </c>
      <c r="R584">
        <v>1.0000000000000001E+50</v>
      </c>
      <c r="S584">
        <v>1.0000000000000001E+50</v>
      </c>
      <c r="T584">
        <v>1.0000000000000001E+50</v>
      </c>
      <c r="U584">
        <v>1.0000000000000001E+50</v>
      </c>
      <c r="V584">
        <v>0.62085790120715911</v>
      </c>
      <c r="W584">
        <v>1.0000000000000001E+50</v>
      </c>
      <c r="X584">
        <v>1.0000000000000001E+50</v>
      </c>
      <c r="Y584">
        <v>1.0000000000000001E+50</v>
      </c>
      <c r="Z584">
        <v>1.0000000000000001E+50</v>
      </c>
      <c r="AA584">
        <v>1.0000000000000001E+50</v>
      </c>
      <c r="AB584">
        <v>4.9960677026608058E-2</v>
      </c>
      <c r="AC584">
        <v>4.7965041093751808E-3</v>
      </c>
      <c r="AD584">
        <v>8.289928786522658E-3</v>
      </c>
      <c r="AE584">
        <v>1.3086417724320154E-2</v>
      </c>
      <c r="AF584">
        <v>6.2957293607194167E-2</v>
      </c>
      <c r="AG584">
        <v>3.4285714285714287E-2</v>
      </c>
    </row>
    <row r="585" spans="1:33">
      <c r="A585">
        <v>51629049.006503843</v>
      </c>
      <c r="B585">
        <v>3.2438533032163135</v>
      </c>
      <c r="C585">
        <v>1.0000000000000001E+50</v>
      </c>
      <c r="D585">
        <v>4.8576373655955858E-2</v>
      </c>
      <c r="E585">
        <v>1.0000000000000001E+50</v>
      </c>
      <c r="F585">
        <v>1.0000000000000001E+50</v>
      </c>
      <c r="G585">
        <v>1.0000000000000001E+50</v>
      </c>
      <c r="H585">
        <v>0.17207005630818539</v>
      </c>
      <c r="I585">
        <v>0.37783757304137144</v>
      </c>
      <c r="J585">
        <v>0.39412146645407142</v>
      </c>
      <c r="K585">
        <v>0.40138616941520933</v>
      </c>
      <c r="L585">
        <v>1.0000000000000001E+50</v>
      </c>
      <c r="M585">
        <v>0.44055193873004711</v>
      </c>
      <c r="N585">
        <v>1.0000000000000001E+50</v>
      </c>
      <c r="O585">
        <v>1.0000000000000001E+50</v>
      </c>
      <c r="P585">
        <v>1.0000000000000001E+50</v>
      </c>
      <c r="Q585">
        <v>1.0000000000000001E+50</v>
      </c>
      <c r="R585">
        <v>1.0000000000000001E+50</v>
      </c>
      <c r="S585">
        <v>1.0000000000000001E+50</v>
      </c>
      <c r="T585">
        <v>1.0000000000000001E+50</v>
      </c>
      <c r="U585">
        <v>1.0000000000000001E+50</v>
      </c>
      <c r="V585">
        <v>0.6332469726929808</v>
      </c>
      <c r="W585">
        <v>1.0000000000000001E+50</v>
      </c>
      <c r="X585">
        <v>1.0000000000000001E+50</v>
      </c>
      <c r="Y585">
        <v>1.0000000000000001E+50</v>
      </c>
      <c r="Z585">
        <v>1.0000000000000001E+50</v>
      </c>
      <c r="AA585">
        <v>1.0000000000000001E+50</v>
      </c>
      <c r="AB585">
        <v>4.8982506853770043E-2</v>
      </c>
      <c r="AC585">
        <v>4.8914018766373739E-3</v>
      </c>
      <c r="AD585">
        <v>8.4538339832071121E-3</v>
      </c>
      <c r="AE585">
        <v>1.3345220976017029E-2</v>
      </c>
      <c r="AF585">
        <v>6.7800956958182348E-2</v>
      </c>
      <c r="AG585">
        <v>3.4285714285714287E-2</v>
      </c>
    </row>
    <row r="586" spans="1:33">
      <c r="A586">
        <v>52661629.986633919</v>
      </c>
      <c r="B586">
        <v>3.3087303631755787</v>
      </c>
      <c r="C586">
        <v>1.0000000000000001E+50</v>
      </c>
      <c r="D586">
        <v>5.0619549832352818E-2</v>
      </c>
      <c r="E586">
        <v>1.0000000000000001E+50</v>
      </c>
      <c r="F586">
        <v>1.0000000000000001E+50</v>
      </c>
      <c r="G586">
        <v>1.0000000000000001E+50</v>
      </c>
      <c r="H586">
        <v>0.17676127200257336</v>
      </c>
      <c r="I586">
        <v>0.38657102477608313</v>
      </c>
      <c r="J586">
        <v>0.40253811511958631</v>
      </c>
      <c r="K586">
        <v>0.40966085335599334</v>
      </c>
      <c r="L586">
        <v>1.0000000000000001E+50</v>
      </c>
      <c r="M586">
        <v>0.44941198505856028</v>
      </c>
      <c r="N586">
        <v>1.0000000000000001E+50</v>
      </c>
      <c r="O586">
        <v>1.0000000000000001E+50</v>
      </c>
      <c r="P586">
        <v>1.0000000000000001E+50</v>
      </c>
      <c r="Q586">
        <v>1.0000000000000001E+50</v>
      </c>
      <c r="R586">
        <v>1.0000000000000001E+50</v>
      </c>
      <c r="S586">
        <v>1.0000000000000001E+50</v>
      </c>
      <c r="T586">
        <v>1.0000000000000001E+50</v>
      </c>
      <c r="U586">
        <v>1.0000000000000001E+50</v>
      </c>
      <c r="V586">
        <v>0.64588437512790442</v>
      </c>
      <c r="W586">
        <v>1.0000000000000001E+50</v>
      </c>
      <c r="X586">
        <v>1.0000000000000001E+50</v>
      </c>
      <c r="Y586">
        <v>1.0000000000000001E+50</v>
      </c>
      <c r="Z586">
        <v>1.0000000000000001E+50</v>
      </c>
      <c r="AA586">
        <v>1.0000000000000001E+50</v>
      </c>
      <c r="AB586">
        <v>4.8023545462425953E-2</v>
      </c>
      <c r="AC586">
        <v>4.9882176312236017E-3</v>
      </c>
      <c r="AD586">
        <v>8.6210540011491775E-3</v>
      </c>
      <c r="AE586">
        <v>1.3609257031204879E-2</v>
      </c>
      <c r="AF586">
        <v>7.3319117696436606E-2</v>
      </c>
      <c r="AG586">
        <v>3.4285714285714287E-2</v>
      </c>
    </row>
    <row r="587" spans="1:33">
      <c r="A587">
        <v>53714862.586366601</v>
      </c>
      <c r="B587">
        <v>3.3749049644537368</v>
      </c>
      <c r="C587">
        <v>1.0000000000000001E+50</v>
      </c>
      <c r="D587">
        <v>5.2684134586223057E-2</v>
      </c>
      <c r="E587">
        <v>1.0000000000000001E+50</v>
      </c>
      <c r="F587">
        <v>1.0000000000000001E+50</v>
      </c>
      <c r="G587">
        <v>1.0000000000000001E+50</v>
      </c>
      <c r="H587">
        <v>0.18152248234988805</v>
      </c>
      <c r="I587">
        <v>0.39545633644488692</v>
      </c>
      <c r="J587">
        <v>0.41111267587236544</v>
      </c>
      <c r="K587">
        <v>0.4180962038595471</v>
      </c>
      <c r="L587">
        <v>1.0000000000000001E+50</v>
      </c>
      <c r="M587">
        <v>0.45844827283262402</v>
      </c>
      <c r="N587">
        <v>1.0000000000000001E+50</v>
      </c>
      <c r="O587">
        <v>1.0000000000000001E+50</v>
      </c>
      <c r="P587">
        <v>1.0000000000000001E+50</v>
      </c>
      <c r="Q587">
        <v>1.0000000000000001E+50</v>
      </c>
      <c r="R587">
        <v>1.0000000000000001E+50</v>
      </c>
      <c r="S587">
        <v>1.0000000000000001E+50</v>
      </c>
      <c r="T587">
        <v>1.0000000000000001E+50</v>
      </c>
      <c r="U587">
        <v>1.0000000000000001E+50</v>
      </c>
      <c r="V587">
        <v>0.65877506442492106</v>
      </c>
      <c r="W587">
        <v>1.0000000000000001E+50</v>
      </c>
      <c r="X587">
        <v>1.0000000000000001E+50</v>
      </c>
      <c r="Y587">
        <v>1.0000000000000001E+50</v>
      </c>
      <c r="Z587">
        <v>1.0000000000000001E+50</v>
      </c>
      <c r="AA587">
        <v>1.0000000000000001E+50</v>
      </c>
      <c r="AB587">
        <v>4.7083416786552035E-2</v>
      </c>
      <c r="AC587">
        <v>5.086989352059092E-3</v>
      </c>
      <c r="AD587">
        <v>8.7916544400964258E-3</v>
      </c>
      <c r="AE587">
        <v>1.3878629468625421E-2</v>
      </c>
      <c r="AF587">
        <v>7.9677638750782126E-2</v>
      </c>
      <c r="AG587">
        <v>3.4285714285714287E-2</v>
      </c>
    </row>
    <row r="588" spans="1:33">
      <c r="A588">
        <v>54789159.838093936</v>
      </c>
      <c r="B588">
        <v>3.4424030578748184</v>
      </c>
      <c r="C588">
        <v>1.0000000000000001E+50</v>
      </c>
      <c r="D588">
        <v>5.4770761374995668E-2</v>
      </c>
      <c r="E588">
        <v>1.0000000000000001E+50</v>
      </c>
      <c r="F588">
        <v>1.0000000000000001E+50</v>
      </c>
      <c r="G588">
        <v>1.0000000000000001E+50</v>
      </c>
      <c r="H588">
        <v>0.1863555026322877</v>
      </c>
      <c r="I588">
        <v>0.40449697512012833</v>
      </c>
      <c r="J588">
        <v>0.4198485079761185</v>
      </c>
      <c r="K588">
        <v>0.42669552800204408</v>
      </c>
      <c r="L588">
        <v>1.0000000000000001E+50</v>
      </c>
      <c r="M588">
        <v>0.46766434561035874</v>
      </c>
      <c r="N588">
        <v>1.0000000000000001E+50</v>
      </c>
      <c r="O588">
        <v>1.0000000000000001E+50</v>
      </c>
      <c r="P588">
        <v>1.0000000000000001E+50</v>
      </c>
      <c r="Q588">
        <v>1.0000000000000001E+50</v>
      </c>
      <c r="R588">
        <v>1.0000000000000001E+50</v>
      </c>
      <c r="S588">
        <v>1.0000000000000001E+50</v>
      </c>
      <c r="T588">
        <v>1.0000000000000001E+50</v>
      </c>
      <c r="U588">
        <v>1.0000000000000001E+50</v>
      </c>
      <c r="V588">
        <v>0.67192409582124213</v>
      </c>
      <c r="W588">
        <v>1.0000000000000001E+50</v>
      </c>
      <c r="X588">
        <v>1.0000000000000001E+50</v>
      </c>
      <c r="Y588">
        <v>1.0000000000000001E+50</v>
      </c>
      <c r="Z588">
        <v>1.0000000000000001E+50</v>
      </c>
      <c r="AA588">
        <v>1.0000000000000001E+50</v>
      </c>
      <c r="AB588">
        <v>4.6161752145336334E-2</v>
      </c>
      <c r="AC588">
        <v>5.1877557844359126E-3</v>
      </c>
      <c r="AD588">
        <v>8.965702224132753E-3</v>
      </c>
      <c r="AE588">
        <v>1.4153443957723893E-2</v>
      </c>
      <c r="AF588">
        <v>8.7098386628944355E-2</v>
      </c>
      <c r="AG588">
        <v>3.4285714285714287E-2</v>
      </c>
    </row>
    <row r="589" spans="1:33">
      <c r="A589">
        <v>55884943.034855813</v>
      </c>
      <c r="B589">
        <v>3.5112511132793789</v>
      </c>
      <c r="C589">
        <v>1.0000000000000001E+50</v>
      </c>
      <c r="D589">
        <v>5.6880096414554021E-2</v>
      </c>
      <c r="E589">
        <v>1.0000000000000001E+50</v>
      </c>
      <c r="F589">
        <v>1.0000000000000001E+50</v>
      </c>
      <c r="G589">
        <v>1.0000000000000001E+50</v>
      </c>
      <c r="H589">
        <v>0.19126218079281815</v>
      </c>
      <c r="I589">
        <v>0.4136964700145408</v>
      </c>
      <c r="J589">
        <v>0.42874903414827015</v>
      </c>
      <c r="K589">
        <v>0.4354621972176137</v>
      </c>
      <c r="L589">
        <v>1.0000000000000001E+50</v>
      </c>
      <c r="M589">
        <v>0.47706381745870124</v>
      </c>
      <c r="N589">
        <v>1.0000000000000001E+50</v>
      </c>
      <c r="O589">
        <v>1.0000000000000001E+50</v>
      </c>
      <c r="P589">
        <v>1.0000000000000001E+50</v>
      </c>
      <c r="Q589">
        <v>1.0000000000000001E+50</v>
      </c>
      <c r="R589">
        <v>1.0000000000000001E+50</v>
      </c>
      <c r="S589">
        <v>1.0000000000000001E+50</v>
      </c>
      <c r="T589">
        <v>1.0000000000000001E+50</v>
      </c>
      <c r="U589">
        <v>1.0000000000000001E+50</v>
      </c>
      <c r="V589">
        <v>0.68533662586097377</v>
      </c>
      <c r="W589">
        <v>1.0000000000000001E+50</v>
      </c>
      <c r="X589">
        <v>1.0000000000000001E+50</v>
      </c>
      <c r="Y589">
        <v>1.0000000000000001E+50</v>
      </c>
      <c r="Z589">
        <v>1.0000000000000001E+50</v>
      </c>
      <c r="AA589">
        <v>1.0000000000000001E+50</v>
      </c>
      <c r="AB589">
        <v>4.5258190098587794E-2</v>
      </c>
      <c r="AC589">
        <v>5.2905564552453059E-3</v>
      </c>
      <c r="AD589">
        <v>9.1432656279970288E-3</v>
      </c>
      <c r="AE589">
        <v>1.4433808300199915E-2</v>
      </c>
      <c r="AF589">
        <v>9.5883323839946091E-2</v>
      </c>
      <c r="AG589">
        <v>3.4285714285714287E-2</v>
      </c>
    </row>
    <row r="590" spans="1:33">
      <c r="A590">
        <v>57002641.895552933</v>
      </c>
      <c r="B590">
        <v>3.5814761299048348</v>
      </c>
      <c r="C590">
        <v>1.0000000000000001E+50</v>
      </c>
      <c r="D590">
        <v>5.9012835035278148E-2</v>
      </c>
      <c r="E590">
        <v>1.0000000000000001E+50</v>
      </c>
      <c r="F590">
        <v>1.0000000000000001E+50</v>
      </c>
      <c r="G590">
        <v>1.0000000000000001E+50</v>
      </c>
      <c r="H590">
        <v>0.19624439771165852</v>
      </c>
      <c r="I590">
        <v>0.42305841376999764</v>
      </c>
      <c r="J590">
        <v>0.43781774188816247</v>
      </c>
      <c r="K590">
        <v>0.44439964861709136</v>
      </c>
      <c r="L590">
        <v>1.0000000000000001E+50</v>
      </c>
      <c r="M590">
        <v>0.48665037437040093</v>
      </c>
      <c r="N590">
        <v>1.0000000000000001E+50</v>
      </c>
      <c r="O590">
        <v>1.0000000000000001E+50</v>
      </c>
      <c r="P590">
        <v>1.0000000000000001E+50</v>
      </c>
      <c r="Q590">
        <v>1.0000000000000001E+50</v>
      </c>
      <c r="R590">
        <v>1.0000000000000001E+50</v>
      </c>
      <c r="S590">
        <v>1.0000000000000001E+50</v>
      </c>
      <c r="T590">
        <v>1.0000000000000001E+50</v>
      </c>
      <c r="U590">
        <v>1.0000000000000001E+50</v>
      </c>
      <c r="V590">
        <v>0.69901791441750416</v>
      </c>
      <c r="W590">
        <v>1.0000000000000001E+50</v>
      </c>
      <c r="X590">
        <v>1.0000000000000001E+50</v>
      </c>
      <c r="Y590">
        <v>1.0000000000000001E+50</v>
      </c>
      <c r="Z590">
        <v>1.0000000000000001E+50</v>
      </c>
      <c r="AA590">
        <v>1.0000000000000001E+50</v>
      </c>
      <c r="AB590">
        <v>4.4372376304984258E-2</v>
      </c>
      <c r="AC590">
        <v>5.3954316885144373E-3</v>
      </c>
      <c r="AD590">
        <v>9.3244143039273777E-3</v>
      </c>
      <c r="AE590">
        <v>1.4719832472388453E-2</v>
      </c>
      <c r="AF590">
        <v>0.10645050146837111</v>
      </c>
      <c r="AG590">
        <v>3.4285714285714287E-2</v>
      </c>
    </row>
    <row r="591" spans="1:33">
      <c r="A591">
        <v>58142694.733463995</v>
      </c>
      <c r="B591">
        <v>3.6531056469733887</v>
      </c>
      <c r="C591">
        <v>1.0000000000000001E+50</v>
      </c>
      <c r="D591">
        <v>6.1169698777429074E-2</v>
      </c>
      <c r="E591">
        <v>1.0000000000000001E+50</v>
      </c>
      <c r="F591">
        <v>1.0000000000000001E+50</v>
      </c>
      <c r="G591">
        <v>1.0000000000000001E+50</v>
      </c>
      <c r="H591">
        <v>0.20130406754652544</v>
      </c>
      <c r="I591">
        <v>0.43258646377938104</v>
      </c>
      <c r="J591">
        <v>0.44705818483166887</v>
      </c>
      <c r="K591">
        <v>0.45351138633274252</v>
      </c>
      <c r="L591">
        <v>1.0000000000000001E+50</v>
      </c>
      <c r="M591">
        <v>0.49642777570923663</v>
      </c>
      <c r="N591">
        <v>1.0000000000000001E+50</v>
      </c>
      <c r="O591">
        <v>1.0000000000000001E+50</v>
      </c>
      <c r="P591">
        <v>1.0000000000000001E+50</v>
      </c>
      <c r="Q591">
        <v>1.0000000000000001E+50</v>
      </c>
      <c r="R591">
        <v>1.0000000000000001E+50</v>
      </c>
      <c r="S591">
        <v>1.0000000000000001E+50</v>
      </c>
      <c r="T591">
        <v>1.0000000000000001E+50</v>
      </c>
      <c r="U591">
        <v>1.0000000000000001E+50</v>
      </c>
      <c r="V591">
        <v>0.71297332675640057</v>
      </c>
      <c r="W591">
        <v>1.0000000000000001E+50</v>
      </c>
      <c r="X591">
        <v>1.0000000000000001E+50</v>
      </c>
      <c r="Y591">
        <v>1.0000000000000001E+50</v>
      </c>
      <c r="Z591">
        <v>1.0000000000000001E+50</v>
      </c>
      <c r="AA591">
        <v>1.0000000000000001E+50</v>
      </c>
      <c r="AB591">
        <v>4.3503963383103625E-2</v>
      </c>
      <c r="AC591">
        <v>5.5024226212537462E-3</v>
      </c>
      <c r="AD591">
        <v>9.5092193090417724E-3</v>
      </c>
      <c r="AE591">
        <v>1.5011628668487672E-2</v>
      </c>
      <c r="AF591">
        <v>0.11938720112483403</v>
      </c>
      <c r="AG591">
        <v>3.4285714285714287E-2</v>
      </c>
    </row>
    <row r="592" spans="1:33">
      <c r="A592">
        <v>59305548.628133275</v>
      </c>
      <c r="B592">
        <v>3.7261677544917373</v>
      </c>
      <c r="C592">
        <v>1.0000000000000001E+50</v>
      </c>
      <c r="D592">
        <v>6.3351433072227958E-2</v>
      </c>
      <c r="E592">
        <v>1.0000000000000001E+50</v>
      </c>
      <c r="F592">
        <v>1.0000000000000001E+50</v>
      </c>
      <c r="G592">
        <v>1.0000000000000001E+50</v>
      </c>
      <c r="H592">
        <v>0.20644313813073806</v>
      </c>
      <c r="I592">
        <v>0.44228434354128748</v>
      </c>
      <c r="J592">
        <v>0.45647398413267309</v>
      </c>
      <c r="K592">
        <v>0.46280098288947297</v>
      </c>
      <c r="L592">
        <v>1.0000000000000001E+50</v>
      </c>
      <c r="M592">
        <v>0.50639985568402479</v>
      </c>
      <c r="N592">
        <v>1.0000000000000001E+50</v>
      </c>
      <c r="O592">
        <v>1.0000000000000001E+50</v>
      </c>
      <c r="P592">
        <v>1.0000000000000001E+50</v>
      </c>
      <c r="Q592">
        <v>1.0000000000000001E+50</v>
      </c>
      <c r="R592">
        <v>1.0000000000000001E+50</v>
      </c>
      <c r="S592">
        <v>1.0000000000000001E+50</v>
      </c>
      <c r="T592">
        <v>1.0000000000000001E+50</v>
      </c>
      <c r="U592">
        <v>1.0000000000000001E+50</v>
      </c>
      <c r="V592">
        <v>0.72720833563962728</v>
      </c>
      <c r="W592">
        <v>1.0000000000000001E+50</v>
      </c>
      <c r="X592">
        <v>1.0000000000000001E+50</v>
      </c>
      <c r="Y592">
        <v>1.0000000000000001E+50</v>
      </c>
      <c r="Z592">
        <v>1.0000000000000001E+50</v>
      </c>
      <c r="AA592">
        <v>1.0000000000000001E+50</v>
      </c>
      <c r="AB592">
        <v>4.2652610775183689E-2</v>
      </c>
      <c r="AC592">
        <v>5.6115712196212484E-3</v>
      </c>
      <c r="AD592">
        <v>9.6977531332659433E-3</v>
      </c>
      <c r="AE592">
        <v>1.530931134465106E-2</v>
      </c>
      <c r="AF592">
        <v>0.13552399520054179</v>
      </c>
      <c r="AG592">
        <v>3.4285714285714287E-2</v>
      </c>
    </row>
    <row r="593" spans="1:33">
      <c r="A593">
        <v>60491659.600695938</v>
      </c>
      <c r="B593">
        <v>3.8006911042667499</v>
      </c>
      <c r="C593">
        <v>1.0000000000000001E+50</v>
      </c>
      <c r="D593">
        <v>6.5558805390469502E-2</v>
      </c>
      <c r="E593">
        <v>1.0000000000000001E+50</v>
      </c>
      <c r="F593">
        <v>1.0000000000000001E+50</v>
      </c>
      <c r="G593">
        <v>1.0000000000000001E+50</v>
      </c>
      <c r="H593">
        <v>0.21166359142342422</v>
      </c>
      <c r="I593">
        <v>0.45215584404738463</v>
      </c>
      <c r="J593">
        <v>0.46606882987188047</v>
      </c>
      <c r="K593">
        <v>0.47227208060304787</v>
      </c>
      <c r="L593">
        <v>1.0000000000000001E+50</v>
      </c>
      <c r="M593">
        <v>0.5165705248519914</v>
      </c>
      <c r="N593">
        <v>1.0000000000000001E+50</v>
      </c>
      <c r="O593">
        <v>1.0000000000000001E+50</v>
      </c>
      <c r="P593">
        <v>1.0000000000000001E+50</v>
      </c>
      <c r="Q593">
        <v>1.0000000000000001E+50</v>
      </c>
      <c r="R593">
        <v>1.0000000000000001E+50</v>
      </c>
      <c r="S593">
        <v>1.0000000000000001E+50</v>
      </c>
      <c r="T593">
        <v>1.0000000000000001E+50</v>
      </c>
      <c r="U593">
        <v>1.0000000000000001E+50</v>
      </c>
      <c r="V593">
        <v>0.74172852347190343</v>
      </c>
      <c r="W593">
        <v>1.0000000000000001E+50</v>
      </c>
      <c r="X593">
        <v>1.0000000000000001E+50</v>
      </c>
      <c r="Y593">
        <v>1.0000000000000001E+50</v>
      </c>
      <c r="Z593">
        <v>1.0000000000000001E+50</v>
      </c>
      <c r="AA593">
        <v>1.0000000000000001E+50</v>
      </c>
      <c r="AB593">
        <v>4.1817984613557305E-2</v>
      </c>
      <c r="AC593">
        <v>5.7229202954101948E-3</v>
      </c>
      <c r="AD593">
        <v>9.8900897278197206E-3</v>
      </c>
      <c r="AE593">
        <v>1.5612997263961368E-2</v>
      </c>
      <c r="AF593">
        <v>0.15601775555240208</v>
      </c>
      <c r="AG593">
        <v>3.4285714285714287E-2</v>
      </c>
    </row>
    <row r="594" spans="1:33">
      <c r="A594">
        <v>61701492.792709857</v>
      </c>
      <c r="B594">
        <v>3.8767049211414735</v>
      </c>
      <c r="C594">
        <v>1.0000000000000001E+50</v>
      </c>
      <c r="D594">
        <v>6.779260376708432E-2</v>
      </c>
      <c r="E594">
        <v>1.0000000000000001E+50</v>
      </c>
      <c r="F594">
        <v>1.0000000000000001E+50</v>
      </c>
      <c r="G594">
        <v>1.0000000000000001E+50</v>
      </c>
      <c r="H594">
        <v>0.2169674440071763</v>
      </c>
      <c r="I594">
        <v>0.46220482520233092</v>
      </c>
      <c r="J594">
        <v>0.4758464824934508</v>
      </c>
      <c r="K594">
        <v>0.48192839300585755</v>
      </c>
      <c r="L594">
        <v>1.0000000000000001E+50</v>
      </c>
      <c r="M594">
        <v>0.52694377165209949</v>
      </c>
      <c r="N594">
        <v>1.0000000000000001E+50</v>
      </c>
      <c r="O594">
        <v>1.0000000000000001E+50</v>
      </c>
      <c r="P594">
        <v>1.0000000000000001E+50</v>
      </c>
      <c r="Q594">
        <v>1.0000000000000001E+50</v>
      </c>
      <c r="R594">
        <v>1.0000000000000001E+50</v>
      </c>
      <c r="S594">
        <v>1.0000000000000001E+50</v>
      </c>
      <c r="T594">
        <v>1.0000000000000001E+50</v>
      </c>
      <c r="U594">
        <v>1.0000000000000001E+50</v>
      </c>
      <c r="V594">
        <v>0.75653958449005343</v>
      </c>
      <c r="W594">
        <v>1.0000000000000001E+50</v>
      </c>
      <c r="X594">
        <v>1.0000000000000001E+50</v>
      </c>
      <c r="Y594">
        <v>1.0000000000000001E+50</v>
      </c>
      <c r="Z594">
        <v>1.0000000000000001E+50</v>
      </c>
      <c r="AA594">
        <v>1.0000000000000001E+50</v>
      </c>
      <c r="AB594">
        <v>4.0999757589710119E-2</v>
      </c>
      <c r="AC594">
        <v>5.8365135228666846E-3</v>
      </c>
      <c r="AD594">
        <v>1.0086304534273163E-2</v>
      </c>
      <c r="AE594">
        <v>1.5922805542304273E-2</v>
      </c>
      <c r="AF594">
        <v>0.18235550364479394</v>
      </c>
      <c r="AG594">
        <v>3.4285714285714287E-2</v>
      </c>
    </row>
    <row r="595" spans="1:33">
      <c r="A595">
        <v>62935522.648564056</v>
      </c>
      <c r="B595">
        <v>3.9542390144558621</v>
      </c>
      <c r="C595">
        <v>1.0000000000000001E+50</v>
      </c>
      <c r="D595">
        <v>7.0053635630133546E-2</v>
      </c>
      <c r="E595">
        <v>1.0000000000000001E+50</v>
      </c>
      <c r="F595">
        <v>1.0000000000000001E+50</v>
      </c>
      <c r="G595">
        <v>1.0000000000000001E+50</v>
      </c>
      <c r="H595">
        <v>0.22235674762916038</v>
      </c>
      <c r="I595">
        <v>0.47243521727623849</v>
      </c>
      <c r="J595">
        <v>0.48581077426995384</v>
      </c>
      <c r="K595">
        <v>0.49177370630077505</v>
      </c>
      <c r="L595">
        <v>1.0000000000000001E+50</v>
      </c>
      <c r="M595">
        <v>0.53752366396893192</v>
      </c>
      <c r="N595">
        <v>1.0000000000000001E+50</v>
      </c>
      <c r="O595">
        <v>1.0000000000000001E+50</v>
      </c>
      <c r="P595">
        <v>1.0000000000000001E+50</v>
      </c>
      <c r="Q595">
        <v>1.0000000000000001E+50</v>
      </c>
      <c r="R595">
        <v>1.0000000000000001E+50</v>
      </c>
      <c r="S595">
        <v>1.0000000000000001E+50</v>
      </c>
      <c r="T595">
        <v>1.0000000000000001E+50</v>
      </c>
      <c r="U595">
        <v>1.0000000000000001E+50</v>
      </c>
      <c r="V595">
        <v>0.77164732699619887</v>
      </c>
      <c r="W595">
        <v>1.0000000000000001E+50</v>
      </c>
      <c r="X595">
        <v>1.0000000000000001E+50</v>
      </c>
      <c r="Y595">
        <v>1.0000000000000001E+50</v>
      </c>
      <c r="Z595">
        <v>1.0000000000000001E+50</v>
      </c>
      <c r="AA595">
        <v>1.0000000000000001E+50</v>
      </c>
      <c r="AB595">
        <v>4.0197608825909947E-2</v>
      </c>
      <c r="AC595">
        <v>5.952395455843887E-3</v>
      </c>
      <c r="AD595">
        <v>1.0286474514184052E-2</v>
      </c>
      <c r="AE595">
        <v>1.6238857695160033E-2</v>
      </c>
      <c r="AF595">
        <v>0.21588947464496258</v>
      </c>
      <c r="AG595">
        <v>3.4285714285714287E-2</v>
      </c>
    </row>
    <row r="596" spans="1:33">
      <c r="A596">
        <v>64194233.101535335</v>
      </c>
      <c r="B596">
        <v>4.0333237897367029</v>
      </c>
      <c r="C596">
        <v>1.0000000000000001E+50</v>
      </c>
      <c r="D596">
        <v>7.2342726878000377E-2</v>
      </c>
      <c r="E596">
        <v>1.0000000000000001E+50</v>
      </c>
      <c r="F596">
        <v>1.0000000000000001E+50</v>
      </c>
      <c r="G596">
        <v>1.0000000000000001E+50</v>
      </c>
      <c r="H596">
        <v>0.22783358978227766</v>
      </c>
      <c r="I596">
        <v>0.48285102238974548</v>
      </c>
      <c r="J596">
        <v>0.49596561079616741</v>
      </c>
      <c r="K596">
        <v>0.50181188084366624</v>
      </c>
      <c r="L596">
        <v>1.0000000000000001E+50</v>
      </c>
      <c r="M596">
        <v>0.54831435072774104</v>
      </c>
      <c r="N596">
        <v>1.0000000000000001E+50</v>
      </c>
      <c r="O596">
        <v>1.0000000000000001E+50</v>
      </c>
      <c r="P596">
        <v>1.0000000000000001E+50</v>
      </c>
      <c r="Q596">
        <v>1.0000000000000001E+50</v>
      </c>
      <c r="R596">
        <v>1.0000000000000001E+50</v>
      </c>
      <c r="S596">
        <v>1.0000000000000001E+50</v>
      </c>
      <c r="T596">
        <v>1.0000000000000001E+50</v>
      </c>
      <c r="U596">
        <v>1.0000000000000001E+50</v>
      </c>
      <c r="V596">
        <v>0.78705767563567397</v>
      </c>
      <c r="W596">
        <v>1.0000000000000001E+50</v>
      </c>
      <c r="X596">
        <v>1.0000000000000001E+50</v>
      </c>
      <c r="Y596">
        <v>1.0000000000000001E+50</v>
      </c>
      <c r="Z596">
        <v>1.0000000000000001E+50</v>
      </c>
      <c r="AA596">
        <v>1.0000000000000001E+50</v>
      </c>
      <c r="AB596">
        <v>3.9411223749356898E-2</v>
      </c>
      <c r="AC596">
        <v>6.0706115452997065E-3</v>
      </c>
      <c r="AD596">
        <v>1.049067817932855E-2</v>
      </c>
      <c r="AE596">
        <v>1.6561277685331773E-2</v>
      </c>
      <c r="AF596">
        <v>0.25558435842210425</v>
      </c>
      <c r="AG596">
        <v>3.4285714285714287E-2</v>
      </c>
    </row>
    <row r="597" spans="1:33">
      <c r="A597">
        <v>65478117.76356604</v>
      </c>
      <c r="B597">
        <v>4.1139902606213621</v>
      </c>
      <c r="C597">
        <v>1.0000000000000001E+50</v>
      </c>
      <c r="D597">
        <v>7.466072116026666E-2</v>
      </c>
      <c r="E597">
        <v>1.0000000000000001E+50</v>
      </c>
      <c r="F597">
        <v>1.0000000000000001E+50</v>
      </c>
      <c r="G597">
        <v>1.0000000000000001E+50</v>
      </c>
      <c r="H597">
        <v>0.23340009432347961</v>
      </c>
      <c r="I597">
        <v>0.49345631603181644</v>
      </c>
      <c r="J597">
        <v>0.50631497251225432</v>
      </c>
      <c r="K597">
        <v>0.51204685265512284</v>
      </c>
      <c r="L597">
        <v>1.0000000000000001E+50</v>
      </c>
      <c r="M597">
        <v>0.55932006352129138</v>
      </c>
      <c r="N597">
        <v>1.0000000000000001E+50</v>
      </c>
      <c r="O597">
        <v>1.0000000000000001E+50</v>
      </c>
      <c r="P597">
        <v>1.0000000000000001E+50</v>
      </c>
      <c r="Q597">
        <v>1.0000000000000001E+50</v>
      </c>
      <c r="R597">
        <v>1.0000000000000001E+50</v>
      </c>
      <c r="S597">
        <v>1.0000000000000001E+50</v>
      </c>
      <c r="T597">
        <v>1.0000000000000001E+50</v>
      </c>
      <c r="U597">
        <v>1.0000000000000001E+50</v>
      </c>
      <c r="V597">
        <v>0.80277667372055939</v>
      </c>
      <c r="W597">
        <v>1.0000000000000001E+50</v>
      </c>
      <c r="X597">
        <v>1.0000000000000001E+50</v>
      </c>
      <c r="Y597">
        <v>1.0000000000000001E+50</v>
      </c>
      <c r="Z597">
        <v>1.0000000000000001E+50</v>
      </c>
      <c r="AA597">
        <v>1.0000000000000001E+50</v>
      </c>
      <c r="AB597">
        <v>3.8640293968805292E-2</v>
      </c>
      <c r="AC597">
        <v>6.191208157144832E-3</v>
      </c>
      <c r="AD597">
        <v>1.0698995622537013E-2</v>
      </c>
      <c r="AE597">
        <v>1.6890191971629248E-2</v>
      </c>
      <c r="AF597">
        <v>0.29175271220764043</v>
      </c>
      <c r="AG597">
        <v>3.4285714285714287E-2</v>
      </c>
    </row>
    <row r="598" spans="1:33">
      <c r="A598">
        <v>66787680.118837364</v>
      </c>
      <c r="B598">
        <v>4.196270061019991</v>
      </c>
      <c r="C598">
        <v>1.0000000000000001E+50</v>
      </c>
      <c r="D598">
        <v>7.7008479326822102E-2</v>
      </c>
      <c r="E598">
        <v>1.0000000000000001E+50</v>
      </c>
      <c r="F598">
        <v>1.0000000000000001E+50</v>
      </c>
      <c r="G598">
        <v>1.0000000000000001E+50</v>
      </c>
      <c r="H598">
        <v>0.23905842212676709</v>
      </c>
      <c r="I598">
        <v>0.50425524861045823</v>
      </c>
      <c r="J598">
        <v>0.51686291625686653</v>
      </c>
      <c r="K598">
        <v>0.52248263496200154</v>
      </c>
      <c r="L598">
        <v>1.0000000000000001E+50</v>
      </c>
      <c r="M598">
        <v>0.5705451182691309</v>
      </c>
      <c r="N598">
        <v>1.0000000000000001E+50</v>
      </c>
      <c r="O598">
        <v>1.0000000000000001E+50</v>
      </c>
      <c r="P598">
        <v>1.0000000000000001E+50</v>
      </c>
      <c r="Q598">
        <v>1.0000000000000001E+50</v>
      </c>
      <c r="R598">
        <v>1.0000000000000001E+50</v>
      </c>
      <c r="S598">
        <v>1.0000000000000001E+50</v>
      </c>
      <c r="T598">
        <v>1.0000000000000001E+50</v>
      </c>
      <c r="U598">
        <v>1.0000000000000001E+50</v>
      </c>
      <c r="V598">
        <v>0.81881048559974101</v>
      </c>
      <c r="W598">
        <v>1.0000000000000001E+50</v>
      </c>
      <c r="X598">
        <v>1.0000000000000001E+50</v>
      </c>
      <c r="Y598">
        <v>1.0000000000000001E+50</v>
      </c>
      <c r="Z598">
        <v>1.0000000000000001E+50</v>
      </c>
      <c r="AA598">
        <v>1.0000000000000001E+50</v>
      </c>
      <c r="AB598">
        <v>3.7884517153608632E-2</v>
      </c>
      <c r="AC598">
        <v>6.3142325904482323E-3</v>
      </c>
      <c r="AD598">
        <v>1.0911508549147211E-2</v>
      </c>
      <c r="AE598">
        <v>1.722572955852756E-2</v>
      </c>
      <c r="AF598">
        <v>0.30236159490182857</v>
      </c>
      <c r="AG598">
        <v>3.4285714285714287E-2</v>
      </c>
    </row>
    <row r="599" spans="1:33">
      <c r="A599">
        <v>68123433.721214116</v>
      </c>
      <c r="B599">
        <v>4.2801954575209802</v>
      </c>
      <c r="C599">
        <v>1.0000000000000001E+50</v>
      </c>
      <c r="D599">
        <v>7.9386879016805315E-2</v>
      </c>
      <c r="E599">
        <v>1.0000000000000001E+50</v>
      </c>
      <c r="F599">
        <v>1.0000000000000001E+50</v>
      </c>
      <c r="G599">
        <v>1.0000000000000001E+50</v>
      </c>
      <c r="H599">
        <v>0.244810771768776</v>
      </c>
      <c r="I599">
        <v>0.51525204703658956</v>
      </c>
      <c r="J599">
        <v>0.52761357685074606</v>
      </c>
      <c r="K599">
        <v>0.53312331976936578</v>
      </c>
      <c r="L599">
        <v>1.0000000000000001E+50</v>
      </c>
      <c r="M599">
        <v>0.58199391690994384</v>
      </c>
      <c r="N599">
        <v>1.0000000000000001E+50</v>
      </c>
      <c r="O599">
        <v>1.0000000000000001E+50</v>
      </c>
      <c r="P599">
        <v>1.0000000000000001E+50</v>
      </c>
      <c r="Q599">
        <v>1.0000000000000001E+50</v>
      </c>
      <c r="R599">
        <v>1.0000000000000001E+50</v>
      </c>
      <c r="S599">
        <v>1.0000000000000001E+50</v>
      </c>
      <c r="T599">
        <v>1.0000000000000001E+50</v>
      </c>
      <c r="U599">
        <v>1.0000000000000001E+50</v>
      </c>
      <c r="V599">
        <v>0.83516539907642817</v>
      </c>
      <c r="W599">
        <v>1.0000000000000001E+50</v>
      </c>
      <c r="X599">
        <v>1.0000000000000001E+50</v>
      </c>
      <c r="Y599">
        <v>1.0000000000000001E+50</v>
      </c>
      <c r="Z599">
        <v>1.0000000000000001E+50</v>
      </c>
      <c r="AA599">
        <v>1.0000000000000001E+50</v>
      </c>
      <c r="AB599">
        <v>3.7143596915140242E-2</v>
      </c>
      <c r="AC599">
        <v>6.4397330960073388E-3</v>
      </c>
      <c r="AD599">
        <v>1.1128300309087453E-2</v>
      </c>
      <c r="AE599">
        <v>1.7568022046820373E-2</v>
      </c>
      <c r="AF599">
        <v>0.27632632214914854</v>
      </c>
      <c r="AG599">
        <v>3.4285714285714287E-2</v>
      </c>
    </row>
    <row r="600" spans="1:33">
      <c r="A600">
        <v>69485902.395638406</v>
      </c>
      <c r="B600">
        <v>4.3657993620445277</v>
      </c>
      <c r="C600">
        <v>1.0000000000000001E+50</v>
      </c>
      <c r="D600">
        <v>8.1796814364496914E-2</v>
      </c>
      <c r="E600">
        <v>1.0000000000000001E+50</v>
      </c>
      <c r="F600">
        <v>1.0000000000000001E+50</v>
      </c>
      <c r="G600">
        <v>1.0000000000000001E+50</v>
      </c>
      <c r="H600">
        <v>0.2506593802451631</v>
      </c>
      <c r="I600">
        <v>0.52645101634134939</v>
      </c>
      <c r="J600">
        <v>0.53857116871140076</v>
      </c>
      <c r="K600">
        <v>0.54397307946343787</v>
      </c>
      <c r="L600">
        <v>1.0000000000000001E+50</v>
      </c>
      <c r="M600">
        <v>0.59367094912764362</v>
      </c>
      <c r="N600">
        <v>1.0000000000000001E+50</v>
      </c>
      <c r="O600">
        <v>1.0000000000000001E+50</v>
      </c>
      <c r="P600">
        <v>1.0000000000000001E+50</v>
      </c>
      <c r="Q600">
        <v>1.0000000000000001E+50</v>
      </c>
      <c r="R600">
        <v>1.0000000000000001E+50</v>
      </c>
      <c r="S600">
        <v>1.0000000000000001E+50</v>
      </c>
      <c r="T600">
        <v>1.0000000000000001E+50</v>
      </c>
      <c r="U600">
        <v>1.0000000000000001E+50</v>
      </c>
      <c r="V600">
        <v>0.85184782787407698</v>
      </c>
      <c r="W600">
        <v>1.0000000000000001E+50</v>
      </c>
      <c r="X600">
        <v>1.0000000000000001E+50</v>
      </c>
      <c r="Y600">
        <v>1.0000000000000001E+50</v>
      </c>
      <c r="Z600">
        <v>1.0000000000000001E+50</v>
      </c>
      <c r="AA600">
        <v>1.0000000000000001E+50</v>
      </c>
      <c r="AB600">
        <v>3.6417242690543028E-2</v>
      </c>
      <c r="AC600">
        <v>6.5677588952902264E-3</v>
      </c>
      <c r="AD600">
        <v>1.1349455929602287E-2</v>
      </c>
      <c r="AE600">
        <v>1.7917203685287798E-2</v>
      </c>
      <c r="AF600">
        <v>0.2324626003028446</v>
      </c>
      <c r="AG600">
        <v>3.4285714285714287E-2</v>
      </c>
    </row>
    <row r="601" spans="1:33">
      <c r="A601">
        <v>70875620.443551183</v>
      </c>
      <c r="B601">
        <v>4.4531153447492686</v>
      </c>
      <c r="C601">
        <v>1.0000000000000001E+50</v>
      </c>
      <c r="D601">
        <v>8.4239195803639921E-2</v>
      </c>
      <c r="E601">
        <v>1.0000000000000001E+50</v>
      </c>
      <c r="F601">
        <v>1.0000000000000001E+50</v>
      </c>
      <c r="G601">
        <v>1.0000000000000001E+50</v>
      </c>
      <c r="H601">
        <v>0.2566065237162839</v>
      </c>
      <c r="I601">
        <v>0.53785654132718319</v>
      </c>
      <c r="J601">
        <v>0.54973998749945574</v>
      </c>
      <c r="K601">
        <v>0.55503616844618187</v>
      </c>
      <c r="L601">
        <v>1.0000000000000001E+50</v>
      </c>
      <c r="M601">
        <v>0.60558079411188692</v>
      </c>
      <c r="N601">
        <v>1.0000000000000001E+50</v>
      </c>
      <c r="O601">
        <v>1.0000000000000001E+50</v>
      </c>
      <c r="P601">
        <v>1.0000000000000001E+50</v>
      </c>
      <c r="Q601">
        <v>1.0000000000000001E+50</v>
      </c>
      <c r="R601">
        <v>1.0000000000000001E+50</v>
      </c>
      <c r="S601">
        <v>1.0000000000000001E+50</v>
      </c>
      <c r="T601">
        <v>1.0000000000000001E+50</v>
      </c>
      <c r="U601">
        <v>1.0000000000000001E+50</v>
      </c>
      <c r="V601">
        <v>0.86886431415168863</v>
      </c>
      <c r="W601">
        <v>1.0000000000000001E+50</v>
      </c>
      <c r="X601">
        <v>1.0000000000000001E+50</v>
      </c>
      <c r="Y601">
        <v>1.0000000000000001E+50</v>
      </c>
      <c r="Z601">
        <v>1.0000000000000001E+50</v>
      </c>
      <c r="AA601">
        <v>1.0000000000000001E+50</v>
      </c>
      <c r="AB601">
        <v>3.5705169628762683E-2</v>
      </c>
      <c r="AC601">
        <v>6.6983601997573352E-3</v>
      </c>
      <c r="AD601">
        <v>1.1575062148633785E-2</v>
      </c>
      <c r="AE601">
        <v>1.8273411423399312E-2</v>
      </c>
      <c r="AF601">
        <v>0.19060943242554884</v>
      </c>
      <c r="AG601">
        <v>3.4285714285714287E-2</v>
      </c>
    </row>
    <row r="602" spans="1:33">
      <c r="A602">
        <v>72293132.852422208</v>
      </c>
      <c r="B602">
        <v>4.5421776471970468</v>
      </c>
      <c r="C602">
        <v>1.0000000000000001E+50</v>
      </c>
      <c r="D602">
        <v>8.6714949955112322E-2</v>
      </c>
      <c r="E602">
        <v>1.0000000000000001E+50</v>
      </c>
      <c r="F602">
        <v>1.0000000000000001E+50</v>
      </c>
      <c r="G602">
        <v>1.0000000000000001E+50</v>
      </c>
      <c r="H602">
        <v>0.26265451828088449</v>
      </c>
      <c r="I602">
        <v>0.54947308825307672</v>
      </c>
      <c r="J602">
        <v>0.56112441179729045</v>
      </c>
      <c r="K602">
        <v>0.56631692480215245</v>
      </c>
      <c r="L602">
        <v>1.0000000000000001E+50</v>
      </c>
      <c r="M602">
        <v>0.61772812235369556</v>
      </c>
      <c r="N602">
        <v>1.0000000000000001E+50</v>
      </c>
      <c r="O602">
        <v>1.0000000000000001E+50</v>
      </c>
      <c r="P602">
        <v>1.0000000000000001E+50</v>
      </c>
      <c r="Q602">
        <v>1.0000000000000001E+50</v>
      </c>
      <c r="R602">
        <v>1.0000000000000001E+50</v>
      </c>
      <c r="S602">
        <v>1.0000000000000001E+50</v>
      </c>
      <c r="T602">
        <v>1.0000000000000001E+50</v>
      </c>
      <c r="U602">
        <v>1.0000000000000001E+50</v>
      </c>
      <c r="V602">
        <v>0.88622153106946622</v>
      </c>
      <c r="W602">
        <v>1.0000000000000001E+50</v>
      </c>
      <c r="X602">
        <v>1.0000000000000001E+50</v>
      </c>
      <c r="Y602">
        <v>1.0000000000000001E+50</v>
      </c>
      <c r="Z602">
        <v>1.0000000000000001E+50</v>
      </c>
      <c r="AA602">
        <v>1.0000000000000001E+50</v>
      </c>
      <c r="AB602">
        <v>3.5007098478819512E-2</v>
      </c>
      <c r="AC602">
        <v>6.8315882305703349E-3</v>
      </c>
      <c r="AD602">
        <v>1.1805207448871591E-2</v>
      </c>
      <c r="AE602">
        <v>1.8636784965072668E-2</v>
      </c>
      <c r="AF602">
        <v>0.15692703973266392</v>
      </c>
      <c r="AG602">
        <v>3.4285714285714287E-2</v>
      </c>
    </row>
    <row r="603" spans="1:33">
      <c r="A603">
        <v>73738995.509470657</v>
      </c>
      <c r="B603">
        <v>4.6330211957809837</v>
      </c>
      <c r="C603">
        <v>1.0000000000000001E+50</v>
      </c>
      <c r="D603">
        <v>8.9225019585630741E-2</v>
      </c>
      <c r="E603">
        <v>1.0000000000000001E+50</v>
      </c>
      <c r="F603">
        <v>1.0000000000000001E+50</v>
      </c>
      <c r="G603">
        <v>1.0000000000000001E+50</v>
      </c>
      <c r="H603">
        <v>0.26880572077673803</v>
      </c>
      <c r="I603">
        <v>0.56130520655436167</v>
      </c>
      <c r="J603">
        <v>0.5727289048205898</v>
      </c>
      <c r="K603">
        <v>0.57781977199825674</v>
      </c>
      <c r="L603">
        <v>1.0000000000000001E+50</v>
      </c>
      <c r="M603">
        <v>0.63011769747689217</v>
      </c>
      <c r="N603">
        <v>1.0000000000000001E+50</v>
      </c>
      <c r="O603">
        <v>1.0000000000000001E+50</v>
      </c>
      <c r="P603">
        <v>1.0000000000000001E+50</v>
      </c>
      <c r="Q603">
        <v>1.0000000000000001E+50</v>
      </c>
      <c r="R603">
        <v>1.0000000000000001E+50</v>
      </c>
      <c r="S603">
        <v>1.0000000000000001E+50</v>
      </c>
      <c r="T603">
        <v>1.0000000000000001E+50</v>
      </c>
      <c r="U603">
        <v>1.0000000000000001E+50</v>
      </c>
      <c r="V603">
        <v>0.90392628540584308</v>
      </c>
      <c r="W603">
        <v>1.0000000000000001E+50</v>
      </c>
      <c r="X603">
        <v>1.0000000000000001E+50</v>
      </c>
      <c r="Y603">
        <v>1.0000000000000001E+50</v>
      </c>
      <c r="Z603">
        <v>1.0000000000000001E+50</v>
      </c>
      <c r="AA603">
        <v>1.0000000000000001E+50</v>
      </c>
      <c r="AB603">
        <v>3.4322755480275136E-2</v>
      </c>
      <c r="AC603">
        <v>6.9674952386959447E-3</v>
      </c>
      <c r="AD603">
        <v>1.2039982092485225E-2</v>
      </c>
      <c r="AE603">
        <v>1.9007466823509993E-2</v>
      </c>
      <c r="AF603">
        <v>0.13093748580183726</v>
      </c>
      <c r="AG603">
        <v>3.4285714285714287E-2</v>
      </c>
    </row>
    <row r="604" spans="1:33">
      <c r="A604">
        <v>75213775.419660076</v>
      </c>
      <c r="B604">
        <v>4.7256816154220864</v>
      </c>
      <c r="C604">
        <v>1.0000000000000001E+50</v>
      </c>
      <c r="D604">
        <v>9.1770363627370205E-2</v>
      </c>
      <c r="E604">
        <v>1.0000000000000001E+50</v>
      </c>
      <c r="F604">
        <v>1.0000000000000001E+50</v>
      </c>
      <c r="G604">
        <v>1.0000000000000001E+50</v>
      </c>
      <c r="H604">
        <v>0.27506252960732991</v>
      </c>
      <c r="I604">
        <v>0.57335753059753503</v>
      </c>
      <c r="J604">
        <v>0.58455801616345227</v>
      </c>
      <c r="K604">
        <v>0.58954922061708692</v>
      </c>
      <c r="L604">
        <v>1.0000000000000001E+50</v>
      </c>
      <c r="M604">
        <v>0.64275437810606373</v>
      </c>
      <c r="N604">
        <v>1.0000000000000001E+50</v>
      </c>
      <c r="O604">
        <v>1.0000000000000001E+50</v>
      </c>
      <c r="P604">
        <v>1.0000000000000001E+50</v>
      </c>
      <c r="Q604">
        <v>1.0000000000000001E+50</v>
      </c>
      <c r="R604">
        <v>1.0000000000000001E+50</v>
      </c>
      <c r="S604">
        <v>1.0000000000000001E+50</v>
      </c>
      <c r="T604">
        <v>1.0000000000000001E+50</v>
      </c>
      <c r="U604">
        <v>1.0000000000000001E+50</v>
      </c>
      <c r="V604">
        <v>0.92198552022689639</v>
      </c>
      <c r="W604">
        <v>1.0000000000000001E+50</v>
      </c>
      <c r="X604">
        <v>1.0000000000000001E+50</v>
      </c>
      <c r="Y604">
        <v>1.0000000000000001E+50</v>
      </c>
      <c r="Z604">
        <v>1.0000000000000001E+50</v>
      </c>
      <c r="AA604">
        <v>1.0000000000000001E+50</v>
      </c>
      <c r="AB604">
        <v>3.3651872255850888E-2</v>
      </c>
      <c r="AC604">
        <v>7.1061345254126154E-3</v>
      </c>
      <c r="AD604">
        <v>1.2279478156552334E-2</v>
      </c>
      <c r="AE604">
        <v>1.938560237713265E-2</v>
      </c>
      <c r="AF604">
        <v>0.11083529074998286</v>
      </c>
      <c r="AG604">
        <v>3.4285714285714287E-2</v>
      </c>
    </row>
    <row r="605" spans="1:33">
      <c r="A605">
        <v>76718050.928053275</v>
      </c>
      <c r="B605">
        <v>4.8201952435398265</v>
      </c>
      <c r="C605">
        <v>1.0000000000000001E+50</v>
      </c>
      <c r="D605">
        <v>9.4351957250164722E-2</v>
      </c>
      <c r="E605">
        <v>1.0000000000000001E+50</v>
      </c>
      <c r="F605">
        <v>1.0000000000000001E+50</v>
      </c>
      <c r="G605">
        <v>1.0000000000000001E+50</v>
      </c>
      <c r="H605">
        <v>0.28142738559385505</v>
      </c>
      <c r="I605">
        <v>0.58563478147059078</v>
      </c>
      <c r="J605">
        <v>0.59661638357771374</v>
      </c>
      <c r="K605">
        <v>0.60150987012450141</v>
      </c>
      <c r="L605">
        <v>1.0000000000000001E+50</v>
      </c>
      <c r="M605">
        <v>0.65564311977179046</v>
      </c>
      <c r="N605">
        <v>1.0000000000000001E+50</v>
      </c>
      <c r="O605">
        <v>1.0000000000000001E+50</v>
      </c>
      <c r="P605">
        <v>1.0000000000000001E+50</v>
      </c>
      <c r="Q605">
        <v>1.0000000000000001E+50</v>
      </c>
      <c r="R605">
        <v>1.0000000000000001E+50</v>
      </c>
      <c r="S605">
        <v>1.0000000000000001E+50</v>
      </c>
      <c r="T605">
        <v>1.0000000000000001E+50</v>
      </c>
      <c r="U605">
        <v>1.0000000000000001E+50</v>
      </c>
      <c r="V605">
        <v>0.94040631760921112</v>
      </c>
      <c r="W605">
        <v>1.0000000000000001E+50</v>
      </c>
      <c r="X605">
        <v>1.0000000000000001E+50</v>
      </c>
      <c r="Y605">
        <v>1.0000000000000001E+50</v>
      </c>
      <c r="Z605">
        <v>1.0000000000000001E+50</v>
      </c>
      <c r="AA605">
        <v>1.0000000000000001E+50</v>
      </c>
      <c r="AB605">
        <v>3.2994185706155768E-2</v>
      </c>
      <c r="AC605">
        <v>7.247560463228225E-3</v>
      </c>
      <c r="AD605">
        <v>1.252378956919694E-2</v>
      </c>
      <c r="AE605">
        <v>1.9771339926637203E-2</v>
      </c>
      <c r="AF605">
        <v>9.5025583307169356E-2</v>
      </c>
      <c r="AG605">
        <v>3.4285714285714287E-2</v>
      </c>
    </row>
    <row r="606" spans="1:33">
      <c r="A606">
        <v>78252411.94661434</v>
      </c>
      <c r="B606">
        <v>4.9165991443020927</v>
      </c>
      <c r="C606">
        <v>1.0000000000000001E+50</v>
      </c>
      <c r="D606">
        <v>9.697079197939322E-2</v>
      </c>
      <c r="E606">
        <v>1.0000000000000001E+50</v>
      </c>
      <c r="F606">
        <v>1.0000000000000001E+50</v>
      </c>
      <c r="G606">
        <v>1.0000000000000001E+50</v>
      </c>
      <c r="H606">
        <v>0.28790277285192079</v>
      </c>
      <c r="I606">
        <v>0.59814176880937442</v>
      </c>
      <c r="J606">
        <v>0.60890873478715946</v>
      </c>
      <c r="K606">
        <v>0.61370641067214005</v>
      </c>
      <c r="L606">
        <v>1.0000000000000001E+50</v>
      </c>
      <c r="M606">
        <v>0.66878897685388161</v>
      </c>
      <c r="N606">
        <v>1.0000000000000001E+50</v>
      </c>
      <c r="O606">
        <v>1.0000000000000001E+50</v>
      </c>
      <c r="P606">
        <v>1.0000000000000001E+50</v>
      </c>
      <c r="Q606">
        <v>1.0000000000000001E+50</v>
      </c>
      <c r="R606">
        <v>1.0000000000000001E+50</v>
      </c>
      <c r="S606">
        <v>1.0000000000000001E+50</v>
      </c>
      <c r="T606">
        <v>1.0000000000000001E+50</v>
      </c>
      <c r="U606">
        <v>1.0000000000000001E+50</v>
      </c>
      <c r="V606">
        <v>0.95919590141724642</v>
      </c>
      <c r="W606">
        <v>1.0000000000000001E+50</v>
      </c>
      <c r="X606">
        <v>1.0000000000000001E+50</v>
      </c>
      <c r="Y606">
        <v>1.0000000000000001E+50</v>
      </c>
      <c r="Z606">
        <v>1.0000000000000001E+50</v>
      </c>
      <c r="AA606">
        <v>1.0000000000000001E+50</v>
      </c>
      <c r="AB606">
        <v>3.2349437906482648E-2</v>
      </c>
      <c r="AC606">
        <v>7.3918285172169772E-3</v>
      </c>
      <c r="AD606">
        <v>1.2773012146451906E-2</v>
      </c>
      <c r="AE606">
        <v>2.0164830753194727E-2</v>
      </c>
      <c r="AF606">
        <v>8.23398008631087E-2</v>
      </c>
      <c r="AG606">
        <v>3.4285714285714287E-2</v>
      </c>
    </row>
    <row r="607" spans="1:33">
      <c r="A607">
        <v>79817460.185546622</v>
      </c>
      <c r="B607">
        <v>5.0149311231601619</v>
      </c>
      <c r="C607">
        <v>1.0000000000000001E+50</v>
      </c>
      <c r="D607">
        <v>9.9627875853829082E-2</v>
      </c>
      <c r="E607">
        <v>1.0000000000000001E+50</v>
      </c>
      <c r="F607">
        <v>1.0000000000000001E+50</v>
      </c>
      <c r="G607">
        <v>1.0000000000000001E+50</v>
      </c>
      <c r="H607">
        <v>0.29449121969247211</v>
      </c>
      <c r="I607">
        <v>0.61088339266051628</v>
      </c>
      <c r="J607">
        <v>0.62143988933731575</v>
      </c>
      <c r="K607">
        <v>0.62614362493557607</v>
      </c>
      <c r="L607">
        <v>1.0000000000000001E+50</v>
      </c>
      <c r="M607">
        <v>0.68219710456338278</v>
      </c>
      <c r="N607">
        <v>1.0000000000000001E+50</v>
      </c>
      <c r="O607">
        <v>1.0000000000000001E+50</v>
      </c>
      <c r="P607">
        <v>1.0000000000000001E+50</v>
      </c>
      <c r="Q607">
        <v>1.0000000000000001E+50</v>
      </c>
      <c r="R607">
        <v>1.0000000000000001E+50</v>
      </c>
      <c r="S607">
        <v>1.0000000000000001E+50</v>
      </c>
      <c r="T607">
        <v>1.0000000000000001E+50</v>
      </c>
      <c r="U607">
        <v>1.0000000000000001E+50</v>
      </c>
      <c r="V607">
        <v>0.97836164013630134</v>
      </c>
      <c r="W607">
        <v>1.0000000000000001E+50</v>
      </c>
      <c r="X607">
        <v>1.0000000000000001E+50</v>
      </c>
      <c r="Y607">
        <v>1.0000000000000001E+50</v>
      </c>
      <c r="Z607">
        <v>1.0000000000000001E+50</v>
      </c>
      <c r="AA607">
        <v>1.0000000000000001E+50</v>
      </c>
      <c r="AB607">
        <v>3.1717376005632014E-2</v>
      </c>
      <c r="AC607">
        <v>7.5389952667839636E-3</v>
      </c>
      <c r="AD607">
        <v>1.3027243629860196E-2</v>
      </c>
      <c r="AE607">
        <v>2.0566229177816611E-2</v>
      </c>
      <c r="AF607">
        <v>7.1958556142705105E-2</v>
      </c>
      <c r="AG607">
        <v>3.4285714285714287E-2</v>
      </c>
    </row>
    <row r="608" spans="1:33">
      <c r="A608">
        <v>81413809.38925755</v>
      </c>
      <c r="B608">
        <v>5.1152297416743728</v>
      </c>
      <c r="C608">
        <v>1.0000000000000001E+50</v>
      </c>
      <c r="D608">
        <v>0.1023242336186902</v>
      </c>
      <c r="E608">
        <v>1.0000000000000001E+50</v>
      </c>
      <c r="F608">
        <v>1.0000000000000001E+50</v>
      </c>
      <c r="G608">
        <v>1.0000000000000001E+50</v>
      </c>
      <c r="H608">
        <v>0.30119529954655799</v>
      </c>
      <c r="I608">
        <v>0.62386464538152164</v>
      </c>
      <c r="J608">
        <v>0.63421476048152359</v>
      </c>
      <c r="K608">
        <v>0.63882638998881947</v>
      </c>
      <c r="L608">
        <v>1.0000000000000001E+50</v>
      </c>
      <c r="M608">
        <v>0.69587276096413109</v>
      </c>
      <c r="N608">
        <v>1.0000000000000001E+50</v>
      </c>
      <c r="O608">
        <v>1.0000000000000001E+50</v>
      </c>
      <c r="P608">
        <v>1.0000000000000001E+50</v>
      </c>
      <c r="Q608">
        <v>1.0000000000000001E+50</v>
      </c>
      <c r="R608">
        <v>1.0000000000000001E+50</v>
      </c>
      <c r="S608">
        <v>1.0000000000000001E+50</v>
      </c>
      <c r="T608">
        <v>1.0000000000000001E+50</v>
      </c>
      <c r="U608">
        <v>1.0000000000000001E+50</v>
      </c>
      <c r="V608">
        <v>0.99791104976219258</v>
      </c>
      <c r="W608">
        <v>1.0000000000000001E+50</v>
      </c>
      <c r="X608">
        <v>1.0000000000000001E+50</v>
      </c>
      <c r="Y608">
        <v>1.0000000000000001E+50</v>
      </c>
      <c r="Z608">
        <v>1.0000000000000001E+50</v>
      </c>
      <c r="AA608">
        <v>1.0000000000000001E+50</v>
      </c>
      <c r="AB608">
        <v>3.1097752126723645E-2</v>
      </c>
      <c r="AC608">
        <v>7.6891184278659449E-3</v>
      </c>
      <c r="AD608">
        <v>1.3286583724829739E-2</v>
      </c>
      <c r="AE608">
        <v>2.0975692621910201E-2</v>
      </c>
      <c r="AF608">
        <v>6.3308573934665505E-2</v>
      </c>
      <c r="AG608">
        <v>3.4285714285714287E-2</v>
      </c>
    </row>
    <row r="609" spans="1:33">
      <c r="A609">
        <v>83042085.577042699</v>
      </c>
      <c r="B609">
        <v>5.2175343326363004</v>
      </c>
      <c r="C609">
        <v>1.0000000000000001E+50</v>
      </c>
      <c r="D609">
        <v>0.10506090694991352</v>
      </c>
      <c r="E609">
        <v>1.0000000000000001E+50</v>
      </c>
      <c r="F609">
        <v>1.0000000000000001E+50</v>
      </c>
      <c r="G609">
        <v>1.0000000000000001E+50</v>
      </c>
      <c r="H609">
        <v>0.30801763191365172</v>
      </c>
      <c r="I609">
        <v>0.63709061357862651</v>
      </c>
      <c r="J609">
        <v>0.64723835710401711</v>
      </c>
      <c r="K609">
        <v>0.65175967921590572</v>
      </c>
      <c r="L609">
        <v>1.0000000000000001E+50</v>
      </c>
      <c r="M609">
        <v>0.70982130903465002</v>
      </c>
      <c r="N609">
        <v>1.0000000000000001E+50</v>
      </c>
      <c r="O609">
        <v>1.0000000000000001E+50</v>
      </c>
      <c r="P609">
        <v>1.0000000000000001E+50</v>
      </c>
      <c r="Q609">
        <v>1.0000000000000001E+50</v>
      </c>
      <c r="R609">
        <v>1.0000000000000001E+50</v>
      </c>
      <c r="S609">
        <v>1.0000000000000001E+50</v>
      </c>
      <c r="T609">
        <v>1.0000000000000001E+50</v>
      </c>
      <c r="U609">
        <v>1.0000000000000001E+50</v>
      </c>
      <c r="V609">
        <v>1.0178517967487726</v>
      </c>
      <c r="W609">
        <v>1.0000000000000001E+50</v>
      </c>
      <c r="X609">
        <v>1.0000000000000001E+50</v>
      </c>
      <c r="Y609">
        <v>1.0000000000000001E+50</v>
      </c>
      <c r="Z609">
        <v>1.0000000000000001E+50</v>
      </c>
      <c r="AA609">
        <v>1.0000000000000001E+50</v>
      </c>
      <c r="AB609">
        <v>3.0490323269957091E-2</v>
      </c>
      <c r="AC609">
        <v>7.8422568755771253E-3</v>
      </c>
      <c r="AD609">
        <v>1.3551134139757054E-2</v>
      </c>
      <c r="AE609">
        <v>2.1393381669048164E-2</v>
      </c>
      <c r="AF609">
        <v>5.5983833607023269E-2</v>
      </c>
      <c r="AG609">
        <v>3.4285714285714287E-2</v>
      </c>
    </row>
    <row r="610" spans="1:33">
      <c r="A610">
        <v>84702927.288583547</v>
      </c>
      <c r="B610">
        <v>5.3218850154933781</v>
      </c>
      <c r="C610">
        <v>1.0000000000000001E+50</v>
      </c>
      <c r="D610">
        <v>0.10783895470632866</v>
      </c>
      <c r="E610">
        <v>1.0000000000000001E+50</v>
      </c>
      <c r="F610">
        <v>1.0000000000000001E+50</v>
      </c>
      <c r="G610">
        <v>1.0000000000000001E+50</v>
      </c>
      <c r="H610">
        <v>0.31496088333331773</v>
      </c>
      <c r="I610">
        <v>0.65056648008305362</v>
      </c>
      <c r="J610">
        <v>0.66051578568074187</v>
      </c>
      <c r="K610">
        <v>0.66494856426031168</v>
      </c>
      <c r="L610">
        <v>1.0000000000000001E+50</v>
      </c>
      <c r="M610">
        <v>0.72404821877119219</v>
      </c>
      <c r="N610">
        <v>1.0000000000000001E+50</v>
      </c>
      <c r="O610">
        <v>1.0000000000000001E+50</v>
      </c>
      <c r="P610">
        <v>1.0000000000000001E+50</v>
      </c>
      <c r="Q610">
        <v>1.0000000000000001E+50</v>
      </c>
      <c r="R610">
        <v>1.0000000000000001E+50</v>
      </c>
      <c r="S610">
        <v>1.0000000000000001E+50</v>
      </c>
      <c r="T610">
        <v>1.0000000000000001E+50</v>
      </c>
      <c r="U610">
        <v>1.0000000000000001E+50</v>
      </c>
      <c r="V610">
        <v>1.0381917010144488</v>
      </c>
      <c r="W610">
        <v>1.0000000000000001E+50</v>
      </c>
      <c r="X610">
        <v>1.0000000000000001E+50</v>
      </c>
      <c r="Y610">
        <v>1.0000000000000001E+50</v>
      </c>
      <c r="Z610">
        <v>1.0000000000000001E+50</v>
      </c>
      <c r="AA610">
        <v>1.0000000000000001E+50</v>
      </c>
      <c r="AB610">
        <v>2.9894851217282723E-2</v>
      </c>
      <c r="AC610">
        <v>7.9984706673087921E-3</v>
      </c>
      <c r="AD610">
        <v>1.3820998625935017E-2</v>
      </c>
      <c r="AE610">
        <v>2.1819460127975889E-2</v>
      </c>
      <c r="AF610">
        <v>4.9691837708097431E-2</v>
      </c>
      <c r="AG610">
        <v>3.4285714285714287E-2</v>
      </c>
    </row>
    <row r="611" spans="1:33">
      <c r="A611">
        <v>86396985.83435522</v>
      </c>
      <c r="B611">
        <v>5.4283227120820232</v>
      </c>
      <c r="C611">
        <v>1.0000000000000001E+50</v>
      </c>
      <c r="D611">
        <v>0.1106594532069419</v>
      </c>
      <c r="E611">
        <v>1.0000000000000001E+50</v>
      </c>
      <c r="F611">
        <v>1.0000000000000001E+50</v>
      </c>
      <c r="G611">
        <v>1.0000000000000001E+50</v>
      </c>
      <c r="H611">
        <v>0.32202776838009284</v>
      </c>
      <c r="I611">
        <v>0.66429752596633007</v>
      </c>
      <c r="J611">
        <v>0.67405225227866616</v>
      </c>
      <c r="K611">
        <v>0.67839821701296266</v>
      </c>
      <c r="L611">
        <v>1.0000000000000001E+50</v>
      </c>
      <c r="M611">
        <v>0.73855906933275683</v>
      </c>
      <c r="N611">
        <v>1.0000000000000001E+50</v>
      </c>
      <c r="O611">
        <v>1.0000000000000001E+50</v>
      </c>
      <c r="P611">
        <v>1.0000000000000001E+50</v>
      </c>
      <c r="Q611">
        <v>1.0000000000000001E+50</v>
      </c>
      <c r="R611">
        <v>1.0000000000000001E+50</v>
      </c>
      <c r="S611">
        <v>1.0000000000000001E+50</v>
      </c>
      <c r="T611">
        <v>1.0000000000000001E+50</v>
      </c>
      <c r="U611">
        <v>1.0000000000000001E+50</v>
      </c>
      <c r="V611">
        <v>1.0589387390088787</v>
      </c>
      <c r="W611">
        <v>1.0000000000000001E+50</v>
      </c>
      <c r="X611">
        <v>1.0000000000000001E+50</v>
      </c>
      <c r="Y611">
        <v>1.0000000000000001E+50</v>
      </c>
      <c r="Z611">
        <v>1.0000000000000001E+50</v>
      </c>
      <c r="AA611">
        <v>1.0000000000000001E+50</v>
      </c>
      <c r="AB611">
        <v>2.9311102438945955E-2</v>
      </c>
      <c r="AC611">
        <v>8.1578210662919936E-3</v>
      </c>
      <c r="AD611">
        <v>1.4096283018260531E-2</v>
      </c>
      <c r="AE611">
        <v>2.2254095096881824E-2</v>
      </c>
      <c r="AF611">
        <v>4.421805992345014E-2</v>
      </c>
      <c r="AG611">
        <v>3.4285714285714287E-2</v>
      </c>
    </row>
    <row r="612" spans="1:33">
      <c r="A612">
        <v>88124925.551042333</v>
      </c>
      <c r="B612">
        <v>5.5368891626754069</v>
      </c>
      <c r="C612">
        <v>1.0000000000000001E+50</v>
      </c>
      <c r="D612">
        <v>0.11352349653099089</v>
      </c>
      <c r="E612">
        <v>1.0000000000000001E+50</v>
      </c>
      <c r="F612">
        <v>1.0000000000000001E+50</v>
      </c>
      <c r="G612">
        <v>1.0000000000000001E+50</v>
      </c>
      <c r="H612">
        <v>0.32922105068151297</v>
      </c>
      <c r="I612">
        <v>0.67828913259535395</v>
      </c>
      <c r="J612">
        <v>0.68785306459435569</v>
      </c>
      <c r="K612">
        <v>0.69211391163960378</v>
      </c>
      <c r="L612">
        <v>1.0000000000000001E+50</v>
      </c>
      <c r="M612">
        <v>0.75335955122891762</v>
      </c>
      <c r="N612">
        <v>1.0000000000000001E+50</v>
      </c>
      <c r="O612">
        <v>1.0000000000000001E+50</v>
      </c>
      <c r="P612">
        <v>1.0000000000000001E+50</v>
      </c>
      <c r="Q612">
        <v>1.0000000000000001E+50</v>
      </c>
      <c r="R612">
        <v>1.0000000000000001E+50</v>
      </c>
      <c r="S612">
        <v>1.0000000000000001E+50</v>
      </c>
      <c r="T612">
        <v>1.0000000000000001E+50</v>
      </c>
      <c r="U612">
        <v>1.0000000000000001E+50</v>
      </c>
      <c r="V612">
        <v>1.0801010468410492</v>
      </c>
      <c r="W612">
        <v>1.0000000000000001E+50</v>
      </c>
      <c r="X612">
        <v>1.0000000000000001E+50</v>
      </c>
      <c r="Y612">
        <v>1.0000000000000001E+50</v>
      </c>
      <c r="Z612">
        <v>1.0000000000000001E+50</v>
      </c>
      <c r="AA612">
        <v>1.0000000000000001E+50</v>
      </c>
      <c r="AB612">
        <v>2.873884800186776E-2</v>
      </c>
      <c r="AC612">
        <v>8.3203705656324494E-3</v>
      </c>
      <c r="AD612">
        <v>1.4377095276758102E-2</v>
      </c>
      <c r="AE612">
        <v>2.2697457028955922E-2</v>
      </c>
      <c r="AF612">
        <v>3.9402437825408899E-2</v>
      </c>
      <c r="AG612">
        <v>3.4285714285714287E-2</v>
      </c>
    </row>
    <row r="613" spans="1:33">
      <c r="A613">
        <v>89887424.062063187</v>
      </c>
      <c r="B613">
        <v>5.6476269423521908</v>
      </c>
      <c r="C613">
        <v>1.0000000000000001E+50</v>
      </c>
      <c r="D613">
        <v>0.11643219683880206</v>
      </c>
      <c r="E613">
        <v>1.0000000000000001E+50</v>
      </c>
      <c r="F613">
        <v>1.0000000000000001E+50</v>
      </c>
      <c r="G613">
        <v>1.0000000000000001E+50</v>
      </c>
      <c r="H613">
        <v>0.33654354395927588</v>
      </c>
      <c r="I613">
        <v>0.69254678372791856</v>
      </c>
      <c r="J613">
        <v>0.70192363403259372</v>
      </c>
      <c r="K613">
        <v>0.70610102664832985</v>
      </c>
      <c r="L613">
        <v>1.0000000000000001E+50</v>
      </c>
      <c r="M613">
        <v>0.76845546855132429</v>
      </c>
      <c r="N613">
        <v>1.0000000000000001E+50</v>
      </c>
      <c r="O613">
        <v>1.0000000000000001E+50</v>
      </c>
      <c r="P613">
        <v>1.0000000000000001E+50</v>
      </c>
      <c r="Q613">
        <v>1.0000000000000001E+50</v>
      </c>
      <c r="R613">
        <v>1.0000000000000001E+50</v>
      </c>
      <c r="S613">
        <v>1.0000000000000001E+50</v>
      </c>
      <c r="T613">
        <v>1.0000000000000001E+50</v>
      </c>
      <c r="U613">
        <v>1.0000000000000001E+50</v>
      </c>
      <c r="V613">
        <v>1.1016869234699618</v>
      </c>
      <c r="W613">
        <v>1.0000000000000001E+50</v>
      </c>
      <c r="X613">
        <v>1.0000000000000001E+50</v>
      </c>
      <c r="Y613">
        <v>1.0000000000000001E+50</v>
      </c>
      <c r="Z613">
        <v>1.0000000000000001E+50</v>
      </c>
      <c r="AA613">
        <v>1.0000000000000001E+50</v>
      </c>
      <c r="AB613">
        <v>2.8177863479825444E-2</v>
      </c>
      <c r="AC613">
        <v>8.4861829128271976E-3</v>
      </c>
      <c r="AD613">
        <v>1.4663545528935678E-2</v>
      </c>
      <c r="AE613">
        <v>2.3149719799262169E-2</v>
      </c>
      <c r="AF613">
        <v>3.5123672383440468E-2</v>
      </c>
      <c r="AG613">
        <v>3.4285714285714287E-2</v>
      </c>
    </row>
    <row r="614" spans="1:33">
      <c r="A614">
        <v>91685172.543304458</v>
      </c>
      <c r="B614">
        <v>5.7605794776926436</v>
      </c>
      <c r="C614">
        <v>1.0000000000000001E+50</v>
      </c>
      <c r="D614">
        <v>0.11938668471179749</v>
      </c>
      <c r="E614">
        <v>1.0000000000000001E+50</v>
      </c>
      <c r="F614">
        <v>1.0000000000000001E+50</v>
      </c>
      <c r="G614">
        <v>1.0000000000000001E+50</v>
      </c>
      <c r="H614">
        <v>0.34399811309358225</v>
      </c>
      <c r="I614">
        <v>0.70707606764943332</v>
      </c>
      <c r="J614">
        <v>0.71626947782585348</v>
      </c>
      <c r="K614">
        <v>0.72036504699808068</v>
      </c>
      <c r="L614">
        <v>1.0000000000000001E+50</v>
      </c>
      <c r="M614">
        <v>0.78385274124975102</v>
      </c>
      <c r="N614">
        <v>1.0000000000000001E+50</v>
      </c>
      <c r="O614">
        <v>1.0000000000000001E+50</v>
      </c>
      <c r="P614">
        <v>1.0000000000000001E+50</v>
      </c>
      <c r="Q614">
        <v>1.0000000000000001E+50</v>
      </c>
      <c r="R614">
        <v>1.0000000000000001E+50</v>
      </c>
      <c r="S614">
        <v>1.0000000000000001E+50</v>
      </c>
      <c r="T614">
        <v>1.0000000000000001E+50</v>
      </c>
      <c r="U614">
        <v>1.0000000000000001E+50</v>
      </c>
      <c r="V614">
        <v>1.1237048339591791</v>
      </c>
      <c r="W614">
        <v>1.0000000000000001E+50</v>
      </c>
      <c r="X614">
        <v>1.0000000000000001E+50</v>
      </c>
      <c r="Y614">
        <v>1.0000000000000001E+50</v>
      </c>
      <c r="Z614">
        <v>1.0000000000000001E+50</v>
      </c>
      <c r="AA614">
        <v>1.0000000000000001E+50</v>
      </c>
      <c r="AB614">
        <v>2.7627928865398266E-2</v>
      </c>
      <c r="AC614">
        <v>8.6553231347726543E-3</v>
      </c>
      <c r="AD614">
        <v>1.4955746112989464E-2</v>
      </c>
      <c r="AE614">
        <v>2.3611060772951411E-2</v>
      </c>
      <c r="AF614">
        <v>3.1288599568919065E-2</v>
      </c>
      <c r="AG614">
        <v>3.4285714285714287E-2</v>
      </c>
    </row>
    <row r="615" spans="1:33">
      <c r="A615">
        <v>93518875.994170547</v>
      </c>
      <c r="B615">
        <v>5.8757910638086601</v>
      </c>
      <c r="C615">
        <v>1.0000000000000001E+50</v>
      </c>
      <c r="D615">
        <v>0.12238810951025987</v>
      </c>
      <c r="E615">
        <v>1.0000000000000001E+50</v>
      </c>
      <c r="F615">
        <v>1.0000000000000001E+50</v>
      </c>
      <c r="G615">
        <v>1.0000000000000001E+50</v>
      </c>
      <c r="H615">
        <v>0.35158767521074458</v>
      </c>
      <c r="I615">
        <v>0.72188267935159434</v>
      </c>
      <c r="J615">
        <v>0.73089622119543729</v>
      </c>
      <c r="K615">
        <v>0.73491156624892318</v>
      </c>
      <c r="L615">
        <v>1.0000000000000001E+50</v>
      </c>
      <c r="M615">
        <v>0.79955740745357906</v>
      </c>
      <c r="N615">
        <v>1.0000000000000001E+50</v>
      </c>
      <c r="O615">
        <v>1.0000000000000001E+50</v>
      </c>
      <c r="P615">
        <v>1.0000000000000001E+50</v>
      </c>
      <c r="Q615">
        <v>1.0000000000000001E+50</v>
      </c>
      <c r="R615">
        <v>1.0000000000000001E+50</v>
      </c>
      <c r="S615">
        <v>1.0000000000000001E+50</v>
      </c>
      <c r="T615">
        <v>1.0000000000000001E+50</v>
      </c>
      <c r="U615">
        <v>1.0000000000000001E+50</v>
      </c>
      <c r="V615">
        <v>1.1461634127965048</v>
      </c>
      <c r="W615">
        <v>1.0000000000000001E+50</v>
      </c>
      <c r="X615">
        <v>1.0000000000000001E+50</v>
      </c>
      <c r="Y615">
        <v>1.0000000000000001E+50</v>
      </c>
      <c r="Z615">
        <v>1.0000000000000001E+50</v>
      </c>
      <c r="AA615">
        <v>1.0000000000000001E+50</v>
      </c>
      <c r="AB615">
        <v>2.7088828483643471E-2</v>
      </c>
      <c r="AC615">
        <v>8.8278575632738231E-3</v>
      </c>
      <c r="AD615">
        <v>1.5253811621874626E-2</v>
      </c>
      <c r="AE615">
        <v>2.4081660874841267E-2</v>
      </c>
      <c r="AF615">
        <v>2.7824903750964615E-2</v>
      </c>
      <c r="AG615">
        <v>3.4285714285714287E-2</v>
      </c>
    </row>
    <row r="616" spans="1:33">
      <c r="A616">
        <v>95389253.514053956</v>
      </c>
      <c r="B616">
        <v>5.9933068817144068</v>
      </c>
      <c r="C616">
        <v>1.0000000000000001E+50</v>
      </c>
      <c r="D616">
        <v>0.12543763974768701</v>
      </c>
      <c r="E616">
        <v>1.0000000000000001E+50</v>
      </c>
      <c r="F616">
        <v>1.0000000000000001E+50</v>
      </c>
      <c r="G616">
        <v>1.0000000000000001E+50</v>
      </c>
      <c r="H616">
        <v>0.3593152007941976</v>
      </c>
      <c r="I616">
        <v>0.73697242275379227</v>
      </c>
      <c r="J616">
        <v>0.74580959955512183</v>
      </c>
      <c r="K616">
        <v>0.74974628875496796</v>
      </c>
      <c r="L616">
        <v>1.0000000000000001E+50</v>
      </c>
      <c r="M616">
        <v>0.81557562583963417</v>
      </c>
      <c r="N616">
        <v>1.0000000000000001E+50</v>
      </c>
      <c r="O616">
        <v>1.0000000000000001E+50</v>
      </c>
      <c r="P616">
        <v>1.0000000000000001E+50</v>
      </c>
      <c r="Q616">
        <v>1.0000000000000001E+50</v>
      </c>
      <c r="R616">
        <v>1.0000000000000001E+50</v>
      </c>
      <c r="S616">
        <v>1.0000000000000001E+50</v>
      </c>
      <c r="T616">
        <v>1.0000000000000001E+50</v>
      </c>
      <c r="U616">
        <v>1.0000000000000001E+50</v>
      </c>
      <c r="V616">
        <v>1.1690714672801061</v>
      </c>
      <c r="W616">
        <v>1.0000000000000001E+50</v>
      </c>
      <c r="X616">
        <v>1.0000000000000001E+50</v>
      </c>
      <c r="Y616">
        <v>1.0000000000000001E+50</v>
      </c>
      <c r="Z616">
        <v>1.0000000000000001E+50</v>
      </c>
      <c r="AA616">
        <v>1.0000000000000001E+50</v>
      </c>
      <c r="AB616">
        <v>2.6560350907468302E-2</v>
      </c>
      <c r="AC616">
        <v>9.003853861064821E-3</v>
      </c>
      <c r="AD616">
        <v>1.5557858948259319E-2</v>
      </c>
      <c r="AE616">
        <v>2.4561704660390687E-2</v>
      </c>
      <c r="AF616">
        <v>2.4676082952240469E-2</v>
      </c>
      <c r="AG616">
        <v>3.4285714285714287E-2</v>
      </c>
    </row>
    <row r="617" spans="1:33">
      <c r="A617">
        <v>97297038.584335029</v>
      </c>
      <c r="B617">
        <v>6.113173016044354</v>
      </c>
      <c r="C617">
        <v>1.0000000000000001E+50</v>
      </c>
      <c r="D617">
        <v>0.12853646348075579</v>
      </c>
      <c r="E617">
        <v>1.0000000000000001E+50</v>
      </c>
      <c r="F617">
        <v>1.0000000000000001E+50</v>
      </c>
      <c r="G617">
        <v>1.0000000000000001E+50</v>
      </c>
      <c r="H617">
        <v>0.3671837148190818</v>
      </c>
      <c r="I617">
        <v>0.75235121296805574</v>
      </c>
      <c r="J617">
        <v>0.76101546075816318</v>
      </c>
      <c r="K617">
        <v>0.76487503190076611</v>
      </c>
      <c r="L617">
        <v>1.0000000000000001E+50</v>
      </c>
      <c r="M617">
        <v>0.83191367804729521</v>
      </c>
      <c r="N617">
        <v>1.0000000000000001E+50</v>
      </c>
      <c r="O617">
        <v>1.0000000000000001E+50</v>
      </c>
      <c r="P617">
        <v>1.0000000000000001E+50</v>
      </c>
      <c r="Q617">
        <v>1.0000000000000001E+50</v>
      </c>
      <c r="R617">
        <v>1.0000000000000001E+50</v>
      </c>
      <c r="S617">
        <v>1.0000000000000001E+50</v>
      </c>
      <c r="T617">
        <v>1.0000000000000001E+50</v>
      </c>
      <c r="U617">
        <v>1.0000000000000001E+50</v>
      </c>
      <c r="V617">
        <v>1.1924379809723973</v>
      </c>
      <c r="W617">
        <v>1.0000000000000001E+50</v>
      </c>
      <c r="X617">
        <v>1.0000000000000001E+50</v>
      </c>
      <c r="Y617">
        <v>1.0000000000000001E+50</v>
      </c>
      <c r="Z617">
        <v>1.0000000000000001E+50</v>
      </c>
      <c r="AA617">
        <v>1.0000000000000001E+50</v>
      </c>
      <c r="AB617">
        <v>2.6042288874665052E-2</v>
      </c>
      <c r="AC617">
        <v>9.1833810483508155E-3</v>
      </c>
      <c r="AD617">
        <v>1.5868007330379668E-2</v>
      </c>
      <c r="AE617">
        <v>2.5051380388096851E-2</v>
      </c>
      <c r="AF617">
        <v>2.1797984567648407E-2</v>
      </c>
      <c r="AG617">
        <v>3.4285714285714287E-2</v>
      </c>
    </row>
    <row r="618" spans="1:33">
      <c r="A618">
        <v>99242979.356021732</v>
      </c>
      <c r="B618">
        <v>6.2354364731256968</v>
      </c>
      <c r="C618">
        <v>1.0000000000000001E+50</v>
      </c>
      <c r="D618">
        <v>0.13168578871407541</v>
      </c>
      <c r="E618">
        <v>1.0000000000000001E+50</v>
      </c>
      <c r="F618">
        <v>1.0000000000000001E+50</v>
      </c>
      <c r="G618">
        <v>1.0000000000000001E+50</v>
      </c>
      <c r="H618">
        <v>0.37519629791060743</v>
      </c>
      <c r="I618">
        <v>0.76802507860836433</v>
      </c>
      <c r="J618">
        <v>0.77651976738853112</v>
      </c>
      <c r="K618">
        <v>0.78030372838207551</v>
      </c>
      <c r="L618">
        <v>1.0000000000000001E+50</v>
      </c>
      <c r="M618">
        <v>0.8485779711418312</v>
      </c>
      <c r="N618">
        <v>1.0000000000000001E+50</v>
      </c>
      <c r="O618">
        <v>1.0000000000000001E+50</v>
      </c>
      <c r="P618">
        <v>1.0000000000000001E+50</v>
      </c>
      <c r="Q618">
        <v>1.0000000000000001E+50</v>
      </c>
      <c r="R618">
        <v>1.0000000000000001E+50</v>
      </c>
      <c r="S618">
        <v>1.0000000000000001E+50</v>
      </c>
      <c r="T618">
        <v>1.0000000000000001E+50</v>
      </c>
      <c r="U618">
        <v>1.0000000000000001E+50</v>
      </c>
      <c r="V618">
        <v>1.2162721172230477</v>
      </c>
      <c r="W618">
        <v>1.0000000000000001E+50</v>
      </c>
      <c r="X618">
        <v>1.0000000000000001E+50</v>
      </c>
      <c r="Y618">
        <v>1.0000000000000001E+50</v>
      </c>
      <c r="Z618">
        <v>1.0000000000000001E+50</v>
      </c>
      <c r="AA618">
        <v>1.0000000000000001E+50</v>
      </c>
      <c r="AB618">
        <v>2.5534439206576196E-2</v>
      </c>
      <c r="AC618">
        <v>9.3665095298819286E-3</v>
      </c>
      <c r="AD618">
        <v>1.6184378398813731E-2</v>
      </c>
      <c r="AE618">
        <v>2.555088009334305E-2</v>
      </c>
      <c r="AF618">
        <v>1.9156501289577136E-2</v>
      </c>
      <c r="AG618">
        <v>3.4285714285714287E-2</v>
      </c>
    </row>
    <row r="619" spans="1:33">
      <c r="A619">
        <v>101227838.94314218</v>
      </c>
      <c r="B619">
        <v>6.3601451994121811</v>
      </c>
      <c r="C619">
        <v>1.0000000000000001E+50</v>
      </c>
      <c r="D619">
        <v>0.13488684381904523</v>
      </c>
      <c r="E619">
        <v>1.0000000000000001E+50</v>
      </c>
      <c r="F619">
        <v>1.0000000000000001E+50</v>
      </c>
      <c r="G619">
        <v>1.0000000000000001E+50</v>
      </c>
      <c r="H619">
        <v>0.38335608752644118</v>
      </c>
      <c r="I619">
        <v>0.7840001641451726</v>
      </c>
      <c r="J619">
        <v>0.79232859909726372</v>
      </c>
      <c r="K619">
        <v>0.79603842853187357</v>
      </c>
      <c r="L619">
        <v>1.0000000000000001E+50</v>
      </c>
      <c r="M619">
        <v>0.86557504012692388</v>
      </c>
      <c r="N619">
        <v>1.0000000000000001E+50</v>
      </c>
      <c r="O619">
        <v>1.0000000000000001E+50</v>
      </c>
      <c r="P619">
        <v>1.0000000000000001E+50</v>
      </c>
      <c r="Q619">
        <v>1.0000000000000001E+50</v>
      </c>
      <c r="R619">
        <v>1.0000000000000001E+50</v>
      </c>
      <c r="S619">
        <v>1.0000000000000001E+50</v>
      </c>
      <c r="T619">
        <v>1.0000000000000001E+50</v>
      </c>
      <c r="U619">
        <v>1.0000000000000001E+50</v>
      </c>
      <c r="V619">
        <v>1.2405832227624891</v>
      </c>
      <c r="W619">
        <v>1.0000000000000001E+50</v>
      </c>
      <c r="X619">
        <v>1.0000000000000001E+50</v>
      </c>
      <c r="Y619">
        <v>1.0000000000000001E+50</v>
      </c>
      <c r="Z619">
        <v>1.0000000000000001E+50</v>
      </c>
      <c r="AA619">
        <v>1.0000000000000001E+50</v>
      </c>
      <c r="AB619">
        <v>2.5036602728357612E-2</v>
      </c>
      <c r="AC619">
        <v>9.5533111225696559E-3</v>
      </c>
      <c r="AD619">
        <v>1.6507096224192851E-2</v>
      </c>
      <c r="AE619">
        <v>2.6060399663726454E-2</v>
      </c>
      <c r="AF619">
        <v>1.6726216254644814E-2</v>
      </c>
      <c r="AG619">
        <v>3.4285714285714287E-2</v>
      </c>
    </row>
    <row r="620" spans="1:33">
      <c r="A620">
        <v>103252395.72200502</v>
      </c>
      <c r="B620">
        <v>6.4873481002866713</v>
      </c>
      <c r="C620">
        <v>1.0000000000000001E+50</v>
      </c>
      <c r="D620">
        <v>0.13814087796625182</v>
      </c>
      <c r="E620">
        <v>1.0000000000000001E+50</v>
      </c>
      <c r="F620">
        <v>1.0000000000000001E+50</v>
      </c>
      <c r="G620">
        <v>1.0000000000000001E+50</v>
      </c>
      <c r="H620">
        <v>0.39166627916338548</v>
      </c>
      <c r="I620">
        <v>0.80028273230602287</v>
      </c>
      <c r="J620">
        <v>0.80844815498485134</v>
      </c>
      <c r="K620">
        <v>0.81208530269254131</v>
      </c>
      <c r="L620">
        <v>1.0000000000000001E+50</v>
      </c>
      <c r="M620">
        <v>0.88291155050736947</v>
      </c>
      <c r="N620">
        <v>1.0000000000000001E+50</v>
      </c>
      <c r="O620">
        <v>1.0000000000000001E+50</v>
      </c>
      <c r="P620">
        <v>1.0000000000000001E+50</v>
      </c>
      <c r="Q620">
        <v>1.0000000000000001E+50</v>
      </c>
      <c r="R620">
        <v>1.0000000000000001E+50</v>
      </c>
      <c r="S620">
        <v>1.0000000000000001E+50</v>
      </c>
      <c r="T620">
        <v>1.0000000000000001E+50</v>
      </c>
      <c r="U620">
        <v>1.0000000000000001E+50</v>
      </c>
      <c r="V620">
        <v>1.2653808313673387</v>
      </c>
      <c r="W620">
        <v>1.0000000000000001E+50</v>
      </c>
      <c r="X620">
        <v>1.0000000000000001E+50</v>
      </c>
      <c r="Y620">
        <v>1.0000000000000001E+50</v>
      </c>
      <c r="Z620">
        <v>1.0000000000000001E+50</v>
      </c>
      <c r="AA620">
        <v>1.0000000000000001E+50</v>
      </c>
      <c r="AB620">
        <v>2.4548584190808437E-2</v>
      </c>
      <c r="AC620">
        <v>9.743859083656714E-3</v>
      </c>
      <c r="AD620">
        <v>1.6836287365869167E-2</v>
      </c>
      <c r="AE620">
        <v>2.6580138915895443E-2</v>
      </c>
      <c r="AF620">
        <v>1.4489965216312928E-2</v>
      </c>
      <c r="AG620">
        <v>3.4285714285714287E-2</v>
      </c>
    </row>
    <row r="621" spans="1:33">
      <c r="A621">
        <v>105317443.63644512</v>
      </c>
      <c r="B621">
        <v>6.6170950592397064</v>
      </c>
      <c r="C621">
        <v>1.0000000000000001E+50</v>
      </c>
      <c r="D621">
        <v>0.1414491615709379</v>
      </c>
      <c r="E621">
        <v>1.0000000000000001E+50</v>
      </c>
      <c r="F621">
        <v>1.0000000000000001E+50</v>
      </c>
      <c r="G621">
        <v>1.0000000000000001E+50</v>
      </c>
      <c r="H621">
        <v>0.40013012758865046</v>
      </c>
      <c r="I621">
        <v>0.81687916652313941</v>
      </c>
      <c r="J621">
        <v>0.82488475603057376</v>
      </c>
      <c r="K621">
        <v>0.8284506436351321</v>
      </c>
      <c r="L621">
        <v>1.0000000000000001E+50</v>
      </c>
      <c r="M621">
        <v>0.90059430090295611</v>
      </c>
      <c r="N621">
        <v>1.0000000000000001E+50</v>
      </c>
      <c r="O621">
        <v>1.0000000000000001E+50</v>
      </c>
      <c r="P621">
        <v>1.0000000000000001E+50</v>
      </c>
      <c r="Q621">
        <v>1.0000000000000001E+50</v>
      </c>
      <c r="R621">
        <v>1.0000000000000001E+50</v>
      </c>
      <c r="S621">
        <v>1.0000000000000001E+50</v>
      </c>
      <c r="T621">
        <v>1.0000000000000001E+50</v>
      </c>
      <c r="U621">
        <v>1.0000000000000001E+50</v>
      </c>
      <c r="V621">
        <v>1.290674667599168</v>
      </c>
      <c r="W621">
        <v>1.0000000000000001E+50</v>
      </c>
      <c r="X621">
        <v>1.0000000000000001E+50</v>
      </c>
      <c r="Y621">
        <v>1.0000000000000001E+50</v>
      </c>
      <c r="Z621">
        <v>1.0000000000000001E+50</v>
      </c>
      <c r="AA621">
        <v>1.0000000000000001E+50</v>
      </c>
      <c r="AB621">
        <v>2.4070192193736618E-2</v>
      </c>
      <c r="AC621">
        <v>9.9382281394513518E-3</v>
      </c>
      <c r="AD621">
        <v>1.717208092155836E-2</v>
      </c>
      <c r="AE621">
        <v>2.7110301673926696E-2</v>
      </c>
      <c r="AF621">
        <v>1.2439492154917599E-2</v>
      </c>
      <c r="AG621">
        <v>3.4285714285714287E-2</v>
      </c>
    </row>
    <row r="622" spans="1:33">
      <c r="A622">
        <v>107423792.50917402</v>
      </c>
      <c r="B622">
        <v>6.7494369574316568</v>
      </c>
      <c r="C622">
        <v>1.0000000000000001E+50</v>
      </c>
      <c r="D622">
        <v>0.14481298675116341</v>
      </c>
      <c r="E622">
        <v>1.0000000000000001E+50</v>
      </c>
      <c r="F622">
        <v>1.0000000000000001E+50</v>
      </c>
      <c r="G622">
        <v>1.0000000000000001E+50</v>
      </c>
      <c r="H622">
        <v>0.40875094809604562</v>
      </c>
      <c r="I622">
        <v>0.83379597342891798</v>
      </c>
      <c r="J622">
        <v>0.84164484756973723</v>
      </c>
      <c r="K622">
        <v>0.84514086902668784</v>
      </c>
      <c r="L622">
        <v>1.0000000000000001E+50</v>
      </c>
      <c r="M622">
        <v>0.91863022571454855</v>
      </c>
      <c r="N622">
        <v>1.0000000000000001E+50</v>
      </c>
      <c r="O622">
        <v>1.0000000000000001E+50</v>
      </c>
      <c r="P622">
        <v>1.0000000000000001E+50</v>
      </c>
      <c r="Q622">
        <v>1.0000000000000001E+50</v>
      </c>
      <c r="R622">
        <v>1.0000000000000001E+50</v>
      </c>
      <c r="S622">
        <v>1.0000000000000001E+50</v>
      </c>
      <c r="T622">
        <v>1.0000000000000001E+50</v>
      </c>
      <c r="U622">
        <v>1.0000000000000001E+50</v>
      </c>
      <c r="V622">
        <v>1.3164746506180898</v>
      </c>
      <c r="W622">
        <v>1.0000000000000001E+50</v>
      </c>
      <c r="X622">
        <v>1.0000000000000001E+50</v>
      </c>
      <c r="Y622">
        <v>1.0000000000000001E+50</v>
      </c>
      <c r="Z622">
        <v>1.0000000000000001E+50</v>
      </c>
      <c r="AA622">
        <v>1.0000000000000001E+50</v>
      </c>
      <c r="AB622">
        <v>2.3601239110830039E-2</v>
      </c>
      <c r="AC622">
        <v>1.0136494514637429E-2</v>
      </c>
      <c r="AD622">
        <v>1.7514608577977202E-2</v>
      </c>
      <c r="AE622">
        <v>2.7651095849272798E-2</v>
      </c>
      <c r="AF622">
        <v>1.0577663784017529E-2</v>
      </c>
      <c r="AG622">
        <v>3.4285714285714287E-2</v>
      </c>
    </row>
    <row r="623" spans="1:33">
      <c r="A623">
        <v>109572268.35935751</v>
      </c>
      <c r="B623">
        <v>6.884425693646131</v>
      </c>
      <c r="C623">
        <v>1.0000000000000001E+50</v>
      </c>
      <c r="D623">
        <v>0.14823366779835434</v>
      </c>
      <c r="E623">
        <v>1.0000000000000001E+50</v>
      </c>
      <c r="F623">
        <v>1.0000000000000001E+50</v>
      </c>
      <c r="G623">
        <v>1.0000000000000001E+50</v>
      </c>
      <c r="H623">
        <v>0.41753211778743937</v>
      </c>
      <c r="I623">
        <v>0.85103978540025016</v>
      </c>
      <c r="J623">
        <v>0.85873500181977747</v>
      </c>
      <c r="K623">
        <v>0.86216252394655279</v>
      </c>
      <c r="L623">
        <v>1.0000000000000001E+50</v>
      </c>
      <c r="M623">
        <v>0.93702639784342256</v>
      </c>
      <c r="N623">
        <v>1.0000000000000001E+50</v>
      </c>
      <c r="O623">
        <v>1.0000000000000001E+50</v>
      </c>
      <c r="P623">
        <v>1.0000000000000001E+50</v>
      </c>
      <c r="Q623">
        <v>1.0000000000000001E+50</v>
      </c>
      <c r="R623">
        <v>1.0000000000000001E+50</v>
      </c>
      <c r="S623">
        <v>1.0000000000000001E+50</v>
      </c>
      <c r="T623">
        <v>1.0000000000000001E+50</v>
      </c>
      <c r="U623">
        <v>1.0000000000000001E+50</v>
      </c>
      <c r="V623">
        <v>1.3427908980726531</v>
      </c>
      <c r="W623">
        <v>1.0000000000000001E+50</v>
      </c>
      <c r="X623">
        <v>1.0000000000000001E+50</v>
      </c>
      <c r="Y623">
        <v>1.0000000000000001E+50</v>
      </c>
      <c r="Z623">
        <v>1.0000000000000001E+50</v>
      </c>
      <c r="AA623">
        <v>1.0000000000000001E+50</v>
      </c>
      <c r="AB623">
        <v>2.3141541016003322E-2</v>
      </c>
      <c r="AC623">
        <v>1.0338735962171768E-2</v>
      </c>
      <c r="AD623">
        <v>1.7864004662495759E-2</v>
      </c>
      <c r="AE623">
        <v>2.8202733522311816E-2</v>
      </c>
      <c r="AF623">
        <v>8.9230607890108185E-3</v>
      </c>
      <c r="AG623">
        <v>3.4285714285714287E-2</v>
      </c>
    </row>
    <row r="624" spans="1:33">
      <c r="A624">
        <v>111763713.72654466</v>
      </c>
      <c r="B624">
        <v>7.0221142046424276</v>
      </c>
      <c r="C624">
        <v>1.0000000000000001E+50</v>
      </c>
      <c r="D624">
        <v>0.15171254165999917</v>
      </c>
      <c r="E624">
        <v>1.0000000000000001E+50</v>
      </c>
      <c r="F624">
        <v>1.0000000000000001E+50</v>
      </c>
      <c r="G624">
        <v>1.0000000000000001E+50</v>
      </c>
      <c r="H624">
        <v>0.42647707687986236</v>
      </c>
      <c r="I624">
        <v>0.86861736315264282</v>
      </c>
      <c r="J624">
        <v>0.87616192045620966</v>
      </c>
      <c r="K624">
        <v>0.87952228345268313</v>
      </c>
      <c r="L624">
        <v>1.0000000000000001E+50</v>
      </c>
      <c r="M624">
        <v>0.95579003146491193</v>
      </c>
      <c r="N624">
        <v>1.0000000000000001E+50</v>
      </c>
      <c r="O624">
        <v>1.0000000000000001E+50</v>
      </c>
      <c r="P624">
        <v>1.0000000000000001E+50</v>
      </c>
      <c r="Q624">
        <v>1.0000000000000001E+50</v>
      </c>
      <c r="R624">
        <v>1.0000000000000001E+50</v>
      </c>
      <c r="S624">
        <v>1.0000000000000001E+50</v>
      </c>
      <c r="T624">
        <v>1.0000000000000001E+50</v>
      </c>
      <c r="U624">
        <v>1.0000000000000001E+50</v>
      </c>
      <c r="V624">
        <v>1.36963373006758</v>
      </c>
      <c r="W624">
        <v>1.0000000000000001E+50</v>
      </c>
      <c r="X624">
        <v>1.0000000000000001E+50</v>
      </c>
      <c r="Y624">
        <v>1.0000000000000001E+50</v>
      </c>
      <c r="Z624">
        <v>1.0000000000000001E+50</v>
      </c>
      <c r="AA624">
        <v>1.0000000000000001E+50</v>
      </c>
      <c r="AB624">
        <v>2.2690917611191432E-2</v>
      </c>
      <c r="AC624">
        <v>1.0545031793780529E-2</v>
      </c>
      <c r="AD624">
        <v>1.8220406195824535E-2</v>
      </c>
      <c r="AE624">
        <v>2.8765431025530811E-2</v>
      </c>
      <c r="AF624">
        <v>7.5176915541373887E-3</v>
      </c>
      <c r="AG624">
        <v>3.4285714285714287E-2</v>
      </c>
    </row>
    <row r="625" spans="1:33">
      <c r="A625">
        <v>113998988.00107557</v>
      </c>
      <c r="B625">
        <v>7.162556485915057</v>
      </c>
      <c r="C625">
        <v>1.0000000000000001E+50</v>
      </c>
      <c r="D625">
        <v>0.15525096843431019</v>
      </c>
      <c r="E625">
        <v>1.0000000000000001E+50</v>
      </c>
      <c r="F625">
        <v>1.0000000000000001E+50</v>
      </c>
      <c r="G625">
        <v>1.0000000000000001E+50</v>
      </c>
      <c r="H625">
        <v>0.43558933003865097</v>
      </c>
      <c r="I625">
        <v>0.88653559838511953</v>
      </c>
      <c r="J625">
        <v>0.8939324372394345</v>
      </c>
      <c r="K625">
        <v>0.89722695519894891</v>
      </c>
      <c r="L625">
        <v>1.0000000000000001E+50</v>
      </c>
      <c r="M625">
        <v>0.97492848485746486</v>
      </c>
      <c r="N625">
        <v>1.0000000000000001E+50</v>
      </c>
      <c r="O625">
        <v>1.0000000000000001E+50</v>
      </c>
      <c r="P625">
        <v>1.0000000000000001E+50</v>
      </c>
      <c r="Q625">
        <v>1.0000000000000001E+50</v>
      </c>
      <c r="R625">
        <v>1.0000000000000001E+50</v>
      </c>
      <c r="S625">
        <v>1.0000000000000001E+50</v>
      </c>
      <c r="T625">
        <v>1.0000000000000001E+50</v>
      </c>
      <c r="U625">
        <v>1.0000000000000001E+50</v>
      </c>
      <c r="V625">
        <v>1.3970136732108906</v>
      </c>
      <c r="W625">
        <v>1.0000000000000001E+50</v>
      </c>
      <c r="X625">
        <v>1.0000000000000001E+50</v>
      </c>
      <c r="Y625">
        <v>1.0000000000000001E+50</v>
      </c>
      <c r="Z625">
        <v>1.0000000000000001E+50</v>
      </c>
      <c r="AA625">
        <v>1.0000000000000001E+50</v>
      </c>
      <c r="AB625">
        <v>2.2249192155561232E-2</v>
      </c>
      <c r="AC625">
        <v>1.0755462911066573E-2</v>
      </c>
      <c r="AD625">
        <v>1.8583952945757334E-2</v>
      </c>
      <c r="AE625">
        <v>2.9339409028376034E-2</v>
      </c>
      <c r="AF625">
        <v>6.4356156978944796E-3</v>
      </c>
      <c r="AG625">
        <v>3.4285714285714287E-2</v>
      </c>
    </row>
    <row r="626" spans="1:33">
      <c r="A626">
        <v>116278967.76109707</v>
      </c>
      <c r="B626">
        <v>7.3058076128684331</v>
      </c>
      <c r="C626">
        <v>1.0000000000000001E+50</v>
      </c>
      <c r="D626">
        <v>0.15885033187671574</v>
      </c>
      <c r="E626">
        <v>1.0000000000000001E+50</v>
      </c>
      <c r="F626">
        <v>1.0000000000000001E+50</v>
      </c>
      <c r="G626">
        <v>1.0000000000000001E+50</v>
      </c>
      <c r="H626">
        <v>0.44487244773704521</v>
      </c>
      <c r="I626">
        <v>0.90480151647690155</v>
      </c>
      <c r="J626">
        <v>0.91205352069341961</v>
      </c>
      <c r="K626">
        <v>0.9152834821044562</v>
      </c>
      <c r="L626">
        <v>1.0000000000000001E+50</v>
      </c>
      <c r="M626">
        <v>0.99444926328820904</v>
      </c>
      <c r="N626">
        <v>1.0000000000000001E+50</v>
      </c>
      <c r="O626">
        <v>1.0000000000000001E+50</v>
      </c>
      <c r="P626">
        <v>1.0000000000000001E+50</v>
      </c>
      <c r="Q626">
        <v>1.0000000000000001E+50</v>
      </c>
      <c r="R626">
        <v>1.0000000000000001E+50</v>
      </c>
      <c r="S626">
        <v>1.0000000000000001E+50</v>
      </c>
      <c r="T626">
        <v>1.0000000000000001E+50</v>
      </c>
      <c r="U626">
        <v>1.0000000000000001E+50</v>
      </c>
      <c r="V626">
        <v>1.4249414647420104</v>
      </c>
      <c r="W626">
        <v>1.0000000000000001E+50</v>
      </c>
      <c r="X626">
        <v>1.0000000000000001E+50</v>
      </c>
      <c r="Y626">
        <v>1.0000000000000001E+50</v>
      </c>
      <c r="Z626">
        <v>1.0000000000000001E+50</v>
      </c>
      <c r="AA626">
        <v>1.0000000000000001E+50</v>
      </c>
      <c r="AB626">
        <v>2.1816191396113224E-2</v>
      </c>
      <c r="AC626">
        <v>1.0970111837240051E-2</v>
      </c>
      <c r="AD626">
        <v>1.8954787481990792E-2</v>
      </c>
      <c r="AE626">
        <v>2.9924892623803125E-2</v>
      </c>
      <c r="AF626">
        <v>5.7782525261815404E-3</v>
      </c>
      <c r="AG626">
        <v>3.4285714285714287E-2</v>
      </c>
    </row>
    <row r="627" spans="1:33">
      <c r="A627">
        <v>118604547.11631902</v>
      </c>
      <c r="B627">
        <v>7.4519237624150936</v>
      </c>
      <c r="C627">
        <v>1.0000000000000001E+50</v>
      </c>
      <c r="D627">
        <v>0.16251203991809438</v>
      </c>
      <c r="E627">
        <v>1.0000000000000001E+50</v>
      </c>
      <c r="F627">
        <v>1.0000000000000001E+50</v>
      </c>
      <c r="G627">
        <v>1.0000000000000001E+50</v>
      </c>
      <c r="H627">
        <v>0.4543300676426813</v>
      </c>
      <c r="I627">
        <v>0.92342227923690323</v>
      </c>
      <c r="J627">
        <v>0.93053227683730722</v>
      </c>
      <c r="K627">
        <v>0.93369894507593831</v>
      </c>
      <c r="L627">
        <v>1.0000000000000001E+50</v>
      </c>
      <c r="M627">
        <v>1.0143600219561633</v>
      </c>
      <c r="N627">
        <v>1.0000000000000001E+50</v>
      </c>
      <c r="O627">
        <v>1.0000000000000001E+50</v>
      </c>
      <c r="P627">
        <v>1.0000000000000001E+50</v>
      </c>
      <c r="Q627">
        <v>1.0000000000000001E+50</v>
      </c>
      <c r="R627">
        <v>1.0000000000000001E+50</v>
      </c>
      <c r="S627">
        <v>1.0000000000000001E+50</v>
      </c>
      <c r="T627">
        <v>1.0000000000000001E+50</v>
      </c>
      <c r="U627">
        <v>1.0000000000000001E+50</v>
      </c>
      <c r="V627">
        <v>1.4534280567424782</v>
      </c>
      <c r="W627">
        <v>1.0000000000000001E+50</v>
      </c>
      <c r="X627">
        <v>1.0000000000000001E+50</v>
      </c>
      <c r="Y627">
        <v>1.0000000000000001E+50</v>
      </c>
      <c r="Z627">
        <v>1.0000000000000001E+50</v>
      </c>
      <c r="AA627">
        <v>1.0000000000000001E+50</v>
      </c>
      <c r="AB627">
        <v>2.1391745499645762E-2</v>
      </c>
      <c r="AC627">
        <v>1.1189062749484655E-2</v>
      </c>
      <c r="AD627">
        <v>1.9333055232042318E-2</v>
      </c>
      <c r="AE627">
        <v>3.0522111416561231E-2</v>
      </c>
      <c r="AF627">
        <v>5.6271411172907392E-3</v>
      </c>
      <c r="AG627">
        <v>3.4285714285714287E-2</v>
      </c>
    </row>
    <row r="628" spans="1:33">
      <c r="A628">
        <v>120976638.0586454</v>
      </c>
      <c r="B628">
        <v>7.6009622350058352</v>
      </c>
      <c r="C628">
        <v>1.0000000000000001E+50</v>
      </c>
      <c r="D628">
        <v>0.16623752519469803</v>
      </c>
      <c r="E628">
        <v>1.0000000000000001E+50</v>
      </c>
      <c r="F628">
        <v>1.0000000000000001E+50</v>
      </c>
      <c r="G628">
        <v>1.0000000000000001E+50</v>
      </c>
      <c r="H628">
        <v>0.46396589603143196</v>
      </c>
      <c r="I628">
        <v>0.94240518770709336</v>
      </c>
      <c r="J628">
        <v>0.94937595197100733</v>
      </c>
      <c r="K628">
        <v>0.95248056578427287</v>
      </c>
      <c r="L628">
        <v>1.0000000000000001E+50</v>
      </c>
      <c r="M628">
        <v>1.034668568994247</v>
      </c>
      <c r="N628">
        <v>1.0000000000000001E+50</v>
      </c>
      <c r="O628">
        <v>1.0000000000000001E+50</v>
      </c>
      <c r="P628">
        <v>1.0000000000000001E+50</v>
      </c>
      <c r="Q628">
        <v>1.0000000000000001E+50</v>
      </c>
      <c r="R628">
        <v>1.0000000000000001E+50</v>
      </c>
      <c r="S628">
        <v>1.0000000000000001E+50</v>
      </c>
      <c r="T628">
        <v>1.0000000000000001E+50</v>
      </c>
      <c r="U628">
        <v>1.0000000000000001E+50</v>
      </c>
      <c r="V628">
        <v>1.4824846204308999</v>
      </c>
      <c r="W628">
        <v>1.0000000000000001E+50</v>
      </c>
      <c r="X628">
        <v>1.0000000000000001E+50</v>
      </c>
      <c r="Y628">
        <v>1.0000000000000001E+50</v>
      </c>
      <c r="Z628">
        <v>1.0000000000000001E+50</v>
      </c>
      <c r="AA628">
        <v>1.0000000000000001E+50</v>
      </c>
      <c r="AB628">
        <v>2.0975687986054953E-2</v>
      </c>
      <c r="AC628">
        <v>1.1412401511972231E-2</v>
      </c>
      <c r="AD628">
        <v>1.9718904538288132E-2</v>
      </c>
      <c r="AE628">
        <v>3.1131299613245712E-2</v>
      </c>
      <c r="AF628">
        <v>5.9684168519299474E-3</v>
      </c>
      <c r="AG628">
        <v>3.4285714285714287E-2</v>
      </c>
    </row>
    <row r="629" spans="1:33">
      <c r="A629">
        <v>123396170.8198183</v>
      </c>
      <c r="B629">
        <v>7.7529814771005041</v>
      </c>
      <c r="C629">
        <v>1.0000000000000001E+50</v>
      </c>
      <c r="D629">
        <v>0.1700282455897488</v>
      </c>
      <c r="E629">
        <v>1.0000000000000001E+50</v>
      </c>
      <c r="F629">
        <v>1.0000000000000001E+50</v>
      </c>
      <c r="G629">
        <v>1.0000000000000001E+50</v>
      </c>
      <c r="H629">
        <v>0.47378370922907165</v>
      </c>
      <c r="I629">
        <v>0.96175768502078929</v>
      </c>
      <c r="J629">
        <v>0.9685919355158743</v>
      </c>
      <c r="K629">
        <v>0.97163570949622569</v>
      </c>
      <c r="L629">
        <v>1.0000000000000001E+50</v>
      </c>
      <c r="M629">
        <v>1.0553828685312663</v>
      </c>
      <c r="N629">
        <v>1.0000000000000001E+50</v>
      </c>
      <c r="O629">
        <v>1.0000000000000001E+50</v>
      </c>
      <c r="P629">
        <v>1.0000000000000001E+50</v>
      </c>
      <c r="Q629">
        <v>1.0000000000000001E+50</v>
      </c>
      <c r="R629">
        <v>1.0000000000000001E+50</v>
      </c>
      <c r="S629">
        <v>1.0000000000000001E+50</v>
      </c>
      <c r="T629">
        <v>1.0000000000000001E+50</v>
      </c>
      <c r="U629">
        <v>1.0000000000000001E+50</v>
      </c>
      <c r="V629">
        <v>1.5121225505438414</v>
      </c>
      <c r="W629">
        <v>1.0000000000000001E+50</v>
      </c>
      <c r="X629">
        <v>1.0000000000000001E+50</v>
      </c>
      <c r="Y629">
        <v>1.0000000000000001E+50</v>
      </c>
      <c r="Z629">
        <v>1.0000000000000001E+50</v>
      </c>
      <c r="AA629">
        <v>1.0000000000000001E+50</v>
      </c>
      <c r="AB629">
        <v>2.0567855662943519E-2</v>
      </c>
      <c r="AC629">
        <v>1.164021570953876E-2</v>
      </c>
      <c r="AD629">
        <v>2.0112486716144094E-2</v>
      </c>
      <c r="AE629">
        <v>3.1752696114154932E-2</v>
      </c>
      <c r="AF629">
        <v>6.689439018712301E-3</v>
      </c>
      <c r="AG629">
        <v>3.4285714285714287E-2</v>
      </c>
    </row>
    <row r="630" spans="1:33">
      <c r="A630">
        <v>125864094.23621467</v>
      </c>
      <c r="B630">
        <v>7.9080411040881522</v>
      </c>
      <c r="C630">
        <v>1.0000000000000001E+50</v>
      </c>
      <c r="D630">
        <v>0.17388568478672017</v>
      </c>
      <c r="E630">
        <v>1.0000000000000001E+50</v>
      </c>
      <c r="F630">
        <v>1.0000000000000001E+50</v>
      </c>
      <c r="G630">
        <v>1.0000000000000001E+50</v>
      </c>
      <c r="H630">
        <v>0.48378735508125759</v>
      </c>
      <c r="I630">
        <v>0.98148735931699116</v>
      </c>
      <c r="J630">
        <v>0.98818776291156674</v>
      </c>
      <c r="K630">
        <v>0.99117188796251787</v>
      </c>
      <c r="L630">
        <v>1.0000000000000001E+50</v>
      </c>
      <c r="M630">
        <v>1.0765110438150742</v>
      </c>
      <c r="N630">
        <v>1.0000000000000001E+50</v>
      </c>
      <c r="O630">
        <v>1.0000000000000001E+50</v>
      </c>
      <c r="P630">
        <v>1.0000000000000001E+50</v>
      </c>
      <c r="Q630">
        <v>1.0000000000000001E+50</v>
      </c>
      <c r="R630">
        <v>1.0000000000000001E+50</v>
      </c>
      <c r="S630">
        <v>1.0000000000000001E+50</v>
      </c>
      <c r="T630">
        <v>1.0000000000000001E+50</v>
      </c>
      <c r="U630">
        <v>1.0000000000000001E+50</v>
      </c>
      <c r="V630">
        <v>1.5423534698043735</v>
      </c>
      <c r="W630">
        <v>1.0000000000000001E+50</v>
      </c>
      <c r="X630">
        <v>1.0000000000000001E+50</v>
      </c>
      <c r="Y630">
        <v>1.0000000000000001E+50</v>
      </c>
      <c r="Z630">
        <v>1.0000000000000001E+50</v>
      </c>
      <c r="AA630">
        <v>1.0000000000000001E+50</v>
      </c>
      <c r="AB630">
        <v>2.0168088561512972E-2</v>
      </c>
      <c r="AC630">
        <v>1.1872594682034861E-2</v>
      </c>
      <c r="AD630">
        <v>2.0513956113411908E-2</v>
      </c>
      <c r="AE630">
        <v>3.2386544606986978E-2</v>
      </c>
      <c r="AF630">
        <v>7.6567439797035055E-3</v>
      </c>
      <c r="AG630">
        <v>3.4285714285714287E-2</v>
      </c>
    </row>
    <row r="631" spans="1:33">
      <c r="A631">
        <v>128381376.12093896</v>
      </c>
      <c r="B631">
        <v>8.0662019236656377</v>
      </c>
      <c r="C631">
        <v>1.0000000000000001E+50</v>
      </c>
      <c r="D631">
        <v>0.1778113528343441</v>
      </c>
      <c r="E631">
        <v>1.0000000000000001E+50</v>
      </c>
      <c r="F631">
        <v>1.0000000000000001E+50</v>
      </c>
      <c r="G631">
        <v>1.0000000000000001E+50</v>
      </c>
      <c r="H631">
        <v>0.49398075445233791</v>
      </c>
      <c r="I631">
        <v>1.0016019467118726</v>
      </c>
      <c r="J631">
        <v>1.0081711185702298</v>
      </c>
      <c r="K631">
        <v>1.0110967623633567</v>
      </c>
      <c r="L631">
        <v>1.0000000000000001E+50</v>
      </c>
      <c r="M631">
        <v>1.0980613803981363</v>
      </c>
      <c r="N631">
        <v>1.0000000000000001E+50</v>
      </c>
      <c r="O631">
        <v>1.0000000000000001E+50</v>
      </c>
      <c r="P631">
        <v>1.0000000000000001E+50</v>
      </c>
      <c r="Q631">
        <v>1.0000000000000001E+50</v>
      </c>
      <c r="R631">
        <v>1.0000000000000001E+50</v>
      </c>
      <c r="S631">
        <v>1.0000000000000001E+50</v>
      </c>
      <c r="T631">
        <v>1.0000000000000001E+50</v>
      </c>
      <c r="U631">
        <v>1.0000000000000001E+50</v>
      </c>
      <c r="V631">
        <v>1.5731892334800199</v>
      </c>
      <c r="W631">
        <v>1.0000000000000001E+50</v>
      </c>
      <c r="X631">
        <v>1.0000000000000001E+50</v>
      </c>
      <c r="Y631">
        <v>1.0000000000000001E+50</v>
      </c>
      <c r="Z631">
        <v>1.0000000000000001E+50</v>
      </c>
      <c r="AA631">
        <v>1.0000000000000001E+50</v>
      </c>
      <c r="AB631">
        <v>1.9776229873713257E-2</v>
      </c>
      <c r="AC631">
        <v>1.2109629559364369E-2</v>
      </c>
      <c r="AD631">
        <v>2.0923470170814161E-2</v>
      </c>
      <c r="AE631">
        <v>3.3033093662413304E-2</v>
      </c>
      <c r="AF631">
        <v>8.769895309238938E-3</v>
      </c>
      <c r="AG631">
        <v>3.4285714285714287E-2</v>
      </c>
    </row>
    <row r="632" spans="1:33">
      <c r="A632">
        <v>130949003.64335774</v>
      </c>
      <c r="B632">
        <v>8.2275259596837778</v>
      </c>
      <c r="C632">
        <v>1.0000000000000001E+50</v>
      </c>
      <c r="D632">
        <v>0.18180678672340719</v>
      </c>
      <c r="E632">
        <v>1.0000000000000001E+50</v>
      </c>
      <c r="F632">
        <v>1.0000000000000001E+50</v>
      </c>
      <c r="G632">
        <v>1.0000000000000001E+50</v>
      </c>
      <c r="H632">
        <v>0.50436790275351351</v>
      </c>
      <c r="I632">
        <v>1.0221093343285721</v>
      </c>
      <c r="J632">
        <v>1.0285498388891499</v>
      </c>
      <c r="K632">
        <v>1.0314181463125816</v>
      </c>
      <c r="L632">
        <v>1.0000000000000001E+50</v>
      </c>
      <c r="M632">
        <v>1.120042329386741</v>
      </c>
      <c r="N632">
        <v>1.0000000000000001E+50</v>
      </c>
      <c r="O632">
        <v>1.0000000000000001E+50</v>
      </c>
      <c r="P632">
        <v>1.0000000000000001E+50</v>
      </c>
      <c r="Q632">
        <v>1.0000000000000001E+50</v>
      </c>
      <c r="R632">
        <v>1.0000000000000001E+50</v>
      </c>
      <c r="S632">
        <v>1.0000000000000001E+50</v>
      </c>
      <c r="T632">
        <v>1.0000000000000001E+50</v>
      </c>
      <c r="U632">
        <v>1.0000000000000001E+50</v>
      </c>
      <c r="V632">
        <v>1.6046419340319018</v>
      </c>
      <c r="W632">
        <v>1.0000000000000001E+50</v>
      </c>
      <c r="X632">
        <v>1.0000000000000001E+50</v>
      </c>
      <c r="Y632">
        <v>1.0000000000000001E+50</v>
      </c>
      <c r="Z632">
        <v>1.0000000000000001E+50</v>
      </c>
      <c r="AA632">
        <v>1.0000000000000001E+50</v>
      </c>
      <c r="AB632">
        <v>1.939212589062517E-2</v>
      </c>
      <c r="AC632">
        <v>1.2351413297224677E-2</v>
      </c>
      <c r="AD632">
        <v>2.134118948374188E-2</v>
      </c>
      <c r="AE632">
        <v>3.3692596831566578E-2</v>
      </c>
      <c r="AF632">
        <v>9.9662314204641972E-3</v>
      </c>
      <c r="AG632">
        <v>3.4285714285714287E-2</v>
      </c>
    </row>
    <row r="633" spans="1:33">
      <c r="A633">
        <v>133567983.71622489</v>
      </c>
      <c r="B633">
        <v>8.3920764764704199</v>
      </c>
      <c r="C633">
        <v>1.0000000000000001E+50</v>
      </c>
      <c r="D633">
        <v>0.18587355097542163</v>
      </c>
      <c r="E633">
        <v>1.0000000000000001E+50</v>
      </c>
      <c r="F633">
        <v>1.0000000000000001E+50</v>
      </c>
      <c r="G633">
        <v>1.0000000000000001E+50</v>
      </c>
      <c r="H633">
        <v>0.51495287150089697</v>
      </c>
      <c r="I633">
        <v>1.0430175633864576</v>
      </c>
      <c r="J633">
        <v>1.0493319153230645</v>
      </c>
      <c r="K633">
        <v>1.052144008921599</v>
      </c>
      <c r="L633">
        <v>1.0000000000000001E+50</v>
      </c>
      <c r="M633">
        <v>1.14246251075514</v>
      </c>
      <c r="N633">
        <v>1.0000000000000001E+50</v>
      </c>
      <c r="O633">
        <v>1.0000000000000001E+50</v>
      </c>
      <c r="P633">
        <v>1.0000000000000001E+50</v>
      </c>
      <c r="Q633">
        <v>1.0000000000000001E+50</v>
      </c>
      <c r="R633">
        <v>1.0000000000000001E+50</v>
      </c>
      <c r="S633">
        <v>1.0000000000000001E+50</v>
      </c>
      <c r="T633">
        <v>1.0000000000000001E+50</v>
      </c>
      <c r="U633">
        <v>1.0000000000000001E+50</v>
      </c>
      <c r="V633">
        <v>1.6367239058568928</v>
      </c>
      <c r="W633">
        <v>1.0000000000000001E+50</v>
      </c>
      <c r="X633">
        <v>1.0000000000000001E+50</v>
      </c>
      <c r="Y633">
        <v>1.0000000000000001E+50</v>
      </c>
      <c r="Z633">
        <v>1.0000000000000001E+50</v>
      </c>
      <c r="AA633">
        <v>1.0000000000000001E+50</v>
      </c>
      <c r="AB633">
        <v>1.9015625942050706E-2</v>
      </c>
      <c r="AC633">
        <v>1.2598040713562899E-2</v>
      </c>
      <c r="AD633">
        <v>2.1767277865238865E-2</v>
      </c>
      <c r="AE633">
        <v>3.4365312745481276E-2</v>
      </c>
      <c r="AF633">
        <v>1.1209110884174728E-2</v>
      </c>
      <c r="AG633">
        <v>3.4285714285714287E-2</v>
      </c>
    </row>
    <row r="634" spans="1:33">
      <c r="A634">
        <v>136239343.39054939</v>
      </c>
      <c r="B634">
        <v>8.5599180036399929</v>
      </c>
      <c r="C634">
        <v>1.0000000000000001E+50</v>
      </c>
      <c r="D634">
        <v>0.19001323824327854</v>
      </c>
      <c r="E634">
        <v>1.0000000000000001E+50</v>
      </c>
      <c r="F634">
        <v>1.0000000000000001E+50</v>
      </c>
      <c r="G634">
        <v>1.0000000000000001E+50</v>
      </c>
      <c r="H634">
        <v>0.52573980990403024</v>
      </c>
      <c r="I634">
        <v>1.0643348323510609</v>
      </c>
      <c r="J634">
        <v>1.070525497517326</v>
      </c>
      <c r="K634">
        <v>1.0732824779243153</v>
      </c>
      <c r="L634">
        <v>1.0000000000000001E+50</v>
      </c>
      <c r="M634">
        <v>1.165330716725909</v>
      </c>
      <c r="N634">
        <v>1.0000000000000001E+50</v>
      </c>
      <c r="O634">
        <v>1.0000000000000001E+50</v>
      </c>
      <c r="P634">
        <v>1.0000000000000001E+50</v>
      </c>
      <c r="Q634">
        <v>1.0000000000000001E+50</v>
      </c>
      <c r="R634">
        <v>1.0000000000000001E+50</v>
      </c>
      <c r="S634">
        <v>1.0000000000000001E+50</v>
      </c>
      <c r="T634">
        <v>1.0000000000000001E+50</v>
      </c>
      <c r="U634">
        <v>1.0000000000000001E+50</v>
      </c>
      <c r="V634">
        <v>1.6694477301246569</v>
      </c>
      <c r="W634">
        <v>1.0000000000000001E+50</v>
      </c>
      <c r="X634">
        <v>1.0000000000000001E+50</v>
      </c>
      <c r="Y634">
        <v>1.0000000000000001E+50</v>
      </c>
      <c r="Z634">
        <v>1.0000000000000001E+50</v>
      </c>
      <c r="AA634">
        <v>1.0000000000000001E+50</v>
      </c>
      <c r="AB634">
        <v>1.8646582337287474E-2</v>
      </c>
      <c r="AC634">
        <v>1.2849608525762184E-2</v>
      </c>
      <c r="AD634">
        <v>2.2201902410247533E-2</v>
      </c>
      <c r="AE634">
        <v>3.5051505216525745E-2</v>
      </c>
      <c r="AF634">
        <v>1.2477395661604681E-2</v>
      </c>
      <c r="AG634">
        <v>3.4285714285714287E-2</v>
      </c>
    </row>
    <row r="635" spans="1:33">
      <c r="A635">
        <v>138964130.25836039</v>
      </c>
      <c r="B635">
        <v>8.7311163613992289</v>
      </c>
      <c r="C635">
        <v>1.0000000000000001E+50</v>
      </c>
      <c r="D635">
        <v>0.19422746992400461</v>
      </c>
      <c r="E635">
        <v>1.0000000000000001E+50</v>
      </c>
      <c r="F635">
        <v>1.0000000000000001E+50</v>
      </c>
      <c r="G635">
        <v>1.0000000000000001E+50</v>
      </c>
      <c r="H635">
        <v>0.53673294648543513</v>
      </c>
      <c r="I635">
        <v>1.0860695001458922</v>
      </c>
      <c r="J635">
        <v>1.0921388965031429</v>
      </c>
      <c r="K635">
        <v>1.0948418428642801</v>
      </c>
      <c r="L635">
        <v>1.0000000000000001E+50</v>
      </c>
      <c r="M635">
        <v>1.188655915217858</v>
      </c>
      <c r="N635">
        <v>1.0000000000000001E+50</v>
      </c>
      <c r="O635">
        <v>1.0000000000000001E+50</v>
      </c>
      <c r="P635">
        <v>1.0000000000000001E+50</v>
      </c>
      <c r="Q635">
        <v>1.0000000000000001E+50</v>
      </c>
      <c r="R635">
        <v>1.0000000000000001E+50</v>
      </c>
      <c r="S635">
        <v>1.0000000000000001E+50</v>
      </c>
      <c r="T635">
        <v>1.0000000000000001E+50</v>
      </c>
      <c r="U635">
        <v>1.0000000000000001E+50</v>
      </c>
      <c r="V635">
        <v>1.7028262397114537</v>
      </c>
      <c r="W635">
        <v>1.0000000000000001E+50</v>
      </c>
      <c r="X635">
        <v>1.0000000000000001E+50</v>
      </c>
      <c r="Y635">
        <v>1.0000000000000001E+50</v>
      </c>
      <c r="Z635">
        <v>1.0000000000000001E+50</v>
      </c>
      <c r="AA635">
        <v>1.0000000000000001E+50</v>
      </c>
      <c r="AB635">
        <v>1.828485030706337E-2</v>
      </c>
      <c r="AC635">
        <v>1.3106215388572704E-2</v>
      </c>
      <c r="AD635">
        <v>2.2645233561141436E-2</v>
      </c>
      <c r="AE635">
        <v>3.5751443341865793E-2</v>
      </c>
      <c r="AF635">
        <v>1.3758876998031426E-2</v>
      </c>
      <c r="AG635">
        <v>3.4285714285714287E-2</v>
      </c>
    </row>
    <row r="636" spans="1:33">
      <c r="A636">
        <v>141743412.8635276</v>
      </c>
      <c r="B636">
        <v>8.9057386863590136</v>
      </c>
      <c r="C636">
        <v>1.0000000000000001E+50</v>
      </c>
      <c r="D636">
        <v>0.19851789678376544</v>
      </c>
      <c r="E636">
        <v>1.0000000000000001E+50</v>
      </c>
      <c r="F636">
        <v>1.0000000000000001E+50</v>
      </c>
      <c r="G636">
        <v>1.0000000000000001E+50</v>
      </c>
      <c r="H636">
        <v>0.54793659073179357</v>
      </c>
      <c r="I636">
        <v>1.1082300894273909</v>
      </c>
      <c r="J636">
        <v>1.1141805879561568</v>
      </c>
      <c r="K636">
        <v>1.1168305583453031</v>
      </c>
      <c r="L636">
        <v>1.0000000000000001E+50</v>
      </c>
      <c r="M636">
        <v>1.212447253362845</v>
      </c>
      <c r="N636">
        <v>1.0000000000000001E+50</v>
      </c>
      <c r="O636">
        <v>1.0000000000000001E+50</v>
      </c>
      <c r="P636">
        <v>1.0000000000000001E+50</v>
      </c>
      <c r="Q636">
        <v>1.0000000000000001E+50</v>
      </c>
      <c r="R636">
        <v>1.0000000000000001E+50</v>
      </c>
      <c r="S636">
        <v>1.0000000000000001E+50</v>
      </c>
      <c r="T636">
        <v>1.0000000000000001E+50</v>
      </c>
      <c r="U636">
        <v>1.0000000000000001E+50</v>
      </c>
      <c r="V636">
        <v>1.7368725242326519</v>
      </c>
      <c r="W636">
        <v>1.0000000000000001E+50</v>
      </c>
      <c r="X636">
        <v>1.0000000000000001E+50</v>
      </c>
      <c r="Y636">
        <v>1.0000000000000001E+50</v>
      </c>
      <c r="Z636">
        <v>1.0000000000000001E+50</v>
      </c>
      <c r="AA636">
        <v>1.0000000000000001E+50</v>
      </c>
      <c r="AB636">
        <v>1.7930287946608336E-2</v>
      </c>
      <c r="AC636">
        <v>1.3367961932802286E-2</v>
      </c>
      <c r="AD636">
        <v>2.3097445174570266E-2</v>
      </c>
      <c r="AE636">
        <v>3.6465401609000317E-2</v>
      </c>
      <c r="AF636">
        <v>1.5046523189774643E-2</v>
      </c>
      <c r="AG636">
        <v>3.4285714285714287E-2</v>
      </c>
    </row>
    <row r="637" spans="1:33">
      <c r="A637">
        <v>144578281.12079814</v>
      </c>
      <c r="B637">
        <v>9.0838534578624692</v>
      </c>
      <c r="C637">
        <v>1.0000000000000001E+50</v>
      </c>
      <c r="D637">
        <v>0.20288619959526841</v>
      </c>
      <c r="E637">
        <v>1.0000000000000001E+50</v>
      </c>
      <c r="F637">
        <v>1.0000000000000001E+50</v>
      </c>
      <c r="G637">
        <v>1.0000000000000001E+50</v>
      </c>
      <c r="H637">
        <v>0.55935513477735987</v>
      </c>
      <c r="I637">
        <v>1.1308252899242772</v>
      </c>
      <c r="J637">
        <v>1.1366592155196193</v>
      </c>
      <c r="K637">
        <v>1.1392572473468068</v>
      </c>
      <c r="L637">
        <v>1.0000000000000001E+50</v>
      </c>
      <c r="M637">
        <v>1.2367140610928697</v>
      </c>
      <c r="N637">
        <v>1.0000000000000001E+50</v>
      </c>
      <c r="O637">
        <v>1.0000000000000001E+50</v>
      </c>
      <c r="P637">
        <v>1.0000000000000001E+50</v>
      </c>
      <c r="Q637">
        <v>1.0000000000000001E+50</v>
      </c>
      <c r="R637">
        <v>1.0000000000000001E+50</v>
      </c>
      <c r="S637">
        <v>1.0000000000000001E+50</v>
      </c>
      <c r="T637">
        <v>1.0000000000000001E+50</v>
      </c>
      <c r="U637">
        <v>1.0000000000000001E+50</v>
      </c>
      <c r="V637">
        <v>1.7715999351759284</v>
      </c>
      <c r="W637">
        <v>1.0000000000000001E+50</v>
      </c>
      <c r="X637">
        <v>1.0000000000000001E+50</v>
      </c>
      <c r="Y637">
        <v>1.0000000000000001E+50</v>
      </c>
      <c r="Z637">
        <v>1.0000000000000001E+50</v>
      </c>
      <c r="AA637">
        <v>1.0000000000000001E+50</v>
      </c>
      <c r="AB637">
        <v>1.7582756159840385E-2</v>
      </c>
      <c r="AC637">
        <v>1.3634950804781798E-2</v>
      </c>
      <c r="AD637">
        <v>2.355871458964344E-2</v>
      </c>
      <c r="AE637">
        <v>3.7193660003410234E-2</v>
      </c>
      <c r="AF637">
        <v>1.633636494904708E-2</v>
      </c>
      <c r="AG637">
        <v>3.4285714285714287E-2</v>
      </c>
    </row>
    <row r="638" spans="1:33">
      <c r="A638">
        <v>147469846.7432141</v>
      </c>
      <c r="B638">
        <v>9.2655305248395941</v>
      </c>
      <c r="C638">
        <v>1.0000000000000001E+50</v>
      </c>
      <c r="D638">
        <v>0.20733408978773699</v>
      </c>
      <c r="E638">
        <v>1.0000000000000001E+50</v>
      </c>
      <c r="F638">
        <v>1.0000000000000001E+50</v>
      </c>
      <c r="G638">
        <v>1.0000000000000001E+50</v>
      </c>
      <c r="H638">
        <v>0.5709930551202349</v>
      </c>
      <c r="I638">
        <v>1.1538639618425985</v>
      </c>
      <c r="J638">
        <v>1.1595835941934811</v>
      </c>
      <c r="K638">
        <v>1.1621307046052209</v>
      </c>
      <c r="L638">
        <v>1.0000000000000001E+50</v>
      </c>
      <c r="M638">
        <v>1.2614658547988546</v>
      </c>
      <c r="N638">
        <v>1.0000000000000001E+50</v>
      </c>
      <c r="O638">
        <v>1.0000000000000001E+50</v>
      </c>
      <c r="P638">
        <v>1.0000000000000001E+50</v>
      </c>
      <c r="Q638">
        <v>1.0000000000000001E+50</v>
      </c>
      <c r="R638">
        <v>1.0000000000000001E+50</v>
      </c>
      <c r="S638">
        <v>1.0000000000000001E+50</v>
      </c>
      <c r="T638">
        <v>1.0000000000000001E+50</v>
      </c>
      <c r="U638">
        <v>1.0000000000000001E+50</v>
      </c>
      <c r="V638">
        <v>1.8070220911371535</v>
      </c>
      <c r="W638">
        <v>1.0000000000000001E+50</v>
      </c>
      <c r="X638">
        <v>1.0000000000000001E+50</v>
      </c>
      <c r="Y638">
        <v>1.0000000000000001E+50</v>
      </c>
      <c r="Z638">
        <v>1.0000000000000001E+50</v>
      </c>
      <c r="AA638">
        <v>1.0000000000000001E+50</v>
      </c>
      <c r="AB638">
        <v>1.724211860464352E-2</v>
      </c>
      <c r="AC638">
        <v>1.390728670662082E-2</v>
      </c>
      <c r="AD638">
        <v>2.4029222697479168E-2</v>
      </c>
      <c r="AE638">
        <v>3.7936504118363301E-2</v>
      </c>
      <c r="AF638">
        <v>1.7626285633009497E-2</v>
      </c>
      <c r="AG638">
        <v>3.4285714285714287E-2</v>
      </c>
    </row>
    <row r="639" spans="1:33">
      <c r="A639">
        <v>150419243.67807838</v>
      </c>
      <c r="B639">
        <v>9.4508411331990096</v>
      </c>
      <c r="C639">
        <v>1.0000000000000001E+50</v>
      </c>
      <c r="D639">
        <v>0.21186331010963741</v>
      </c>
      <c r="E639">
        <v>1.0000000000000001E+50</v>
      </c>
      <c r="F639">
        <v>1.0000000000000001E+50</v>
      </c>
      <c r="G639">
        <v>1.0000000000000001E+50</v>
      </c>
      <c r="H639">
        <v>0.5828549143721391</v>
      </c>
      <c r="I639">
        <v>1.1773551393378037</v>
      </c>
      <c r="J639">
        <v>1.1829627137907084</v>
      </c>
      <c r="K639">
        <v>1.1854599000627426</v>
      </c>
      <c r="L639">
        <v>1.0000000000000001E+50</v>
      </c>
      <c r="M639">
        <v>1.2867123410625458</v>
      </c>
      <c r="N639">
        <v>1.0000000000000001E+50</v>
      </c>
      <c r="O639">
        <v>1.0000000000000001E+50</v>
      </c>
      <c r="P639">
        <v>1.0000000000000001E+50</v>
      </c>
      <c r="Q639">
        <v>1.0000000000000001E+50</v>
      </c>
      <c r="R639">
        <v>1.0000000000000001E+50</v>
      </c>
      <c r="S639">
        <v>1.0000000000000001E+50</v>
      </c>
      <c r="T639">
        <v>1.0000000000000001E+50</v>
      </c>
      <c r="U639">
        <v>1.0000000000000001E+50</v>
      </c>
      <c r="V639">
        <v>1.8431528831610346</v>
      </c>
      <c r="W639">
        <v>1.0000000000000001E+50</v>
      </c>
      <c r="X639">
        <v>1.0000000000000001E+50</v>
      </c>
      <c r="Y639">
        <v>1.0000000000000001E+50</v>
      </c>
      <c r="Z639">
        <v>1.0000000000000001E+50</v>
      </c>
      <c r="AA639">
        <v>1.0000000000000001E+50</v>
      </c>
      <c r="AB639">
        <v>1.6908241639215525E-2</v>
      </c>
      <c r="AC639">
        <v>1.4185076437269354E-2</v>
      </c>
      <c r="AD639">
        <v>2.4509154012146137E-2</v>
      </c>
      <c r="AE639">
        <v>3.8694225266917459E-2</v>
      </c>
      <c r="AF639">
        <v>1.8915312183089603E-2</v>
      </c>
      <c r="AG639">
        <v>3.4285714285714287E-2</v>
      </c>
    </row>
    <row r="640" spans="1:33">
      <c r="A640">
        <v>153427628.55163994</v>
      </c>
      <c r="B640">
        <v>9.6398579537675211</v>
      </c>
      <c r="C640">
        <v>1.0000000000000001E+50</v>
      </c>
      <c r="D640">
        <v>0.21647563530435365</v>
      </c>
      <c r="E640">
        <v>1.0000000000000001E+50</v>
      </c>
      <c r="F640">
        <v>1.0000000000000001E+50</v>
      </c>
      <c r="G640">
        <v>1.0000000000000001E+50</v>
      </c>
      <c r="H640">
        <v>0.59494536304234147</v>
      </c>
      <c r="I640">
        <v>1.2013080340551849</v>
      </c>
      <c r="J640">
        <v>1.2068057424621916</v>
      </c>
      <c r="K640">
        <v>1.2092539823848116</v>
      </c>
      <c r="L640">
        <v>1.0000000000000001E+50</v>
      </c>
      <c r="M640">
        <v>1.3124634204630055</v>
      </c>
      <c r="N640">
        <v>1.0000000000000001E+50</v>
      </c>
      <c r="O640">
        <v>1.0000000000000001E+50</v>
      </c>
      <c r="P640">
        <v>1.0000000000000001E+50</v>
      </c>
      <c r="Q640">
        <v>1.0000000000000001E+50</v>
      </c>
      <c r="R640">
        <v>1.0000000000000001E+50</v>
      </c>
      <c r="S640">
        <v>1.0000000000000001E+50</v>
      </c>
      <c r="T640">
        <v>1.0000000000000001E+50</v>
      </c>
      <c r="U640">
        <v>1.0000000000000001E+50</v>
      </c>
      <c r="V640">
        <v>1.8800064801885905</v>
      </c>
      <c r="W640">
        <v>1.0000000000000001E+50</v>
      </c>
      <c r="X640">
        <v>1.0000000000000001E+50</v>
      </c>
      <c r="Y640">
        <v>1.0000000000000001E+50</v>
      </c>
      <c r="Z640">
        <v>1.0000000000000001E+50</v>
      </c>
      <c r="AA640">
        <v>1.0000000000000001E+50</v>
      </c>
      <c r="AB640">
        <v>1.6580994269464053E-2</v>
      </c>
      <c r="AC640">
        <v>1.4468428934401747E-2</v>
      </c>
      <c r="AD640">
        <v>2.4998696743025843E-2</v>
      </c>
      <c r="AE640">
        <v>3.9467120596167145E-2</v>
      </c>
      <c r="AF640">
        <v>2.0203188639924534E-2</v>
      </c>
      <c r="AG640">
        <v>3.4285714285714287E-2</v>
      </c>
    </row>
    <row r="641" spans="1:33">
      <c r="A641">
        <v>156496181.12267274</v>
      </c>
      <c r="B641">
        <v>9.8326551107884921</v>
      </c>
      <c r="C641">
        <v>1.0000000000000001E+50</v>
      </c>
      <c r="D641">
        <v>0.22117287279901665</v>
      </c>
      <c r="E641">
        <v>1.0000000000000001E+50</v>
      </c>
      <c r="F641">
        <v>1.0000000000000001E+50</v>
      </c>
      <c r="G641">
        <v>1.0000000000000001E+50</v>
      </c>
      <c r="H641">
        <v>0.60726914135641508</v>
      </c>
      <c r="I641">
        <v>1.2257320387400727</v>
      </c>
      <c r="J641">
        <v>1.2311220302916177</v>
      </c>
      <c r="K641">
        <v>1.2335222825476866</v>
      </c>
      <c r="L641">
        <v>1.0000000000000001E+50</v>
      </c>
      <c r="M641">
        <v>1.3387291914591732</v>
      </c>
      <c r="N641">
        <v>1.0000000000000001E+50</v>
      </c>
      <c r="O641">
        <v>1.0000000000000001E+50</v>
      </c>
      <c r="P641">
        <v>1.0000000000000001E+50</v>
      </c>
      <c r="Q641">
        <v>1.0000000000000001E+50</v>
      </c>
      <c r="R641">
        <v>1.0000000000000001E+50</v>
      </c>
      <c r="S641">
        <v>1.0000000000000001E+50</v>
      </c>
      <c r="T641">
        <v>1.0000000000000001E+50</v>
      </c>
      <c r="U641">
        <v>1.0000000000000001E+50</v>
      </c>
      <c r="V641">
        <v>1.9175973346136108</v>
      </c>
      <c r="W641">
        <v>1.0000000000000001E+50</v>
      </c>
      <c r="X641">
        <v>1.0000000000000001E+50</v>
      </c>
      <c r="Y641">
        <v>1.0000000000000001E+50</v>
      </c>
      <c r="Z641">
        <v>1.0000000000000001E+50</v>
      </c>
      <c r="AA641">
        <v>1.0000000000000001E+50</v>
      </c>
      <c r="AB641">
        <v>1.6260248097429778E-2</v>
      </c>
      <c r="AC641">
        <v>1.4757455317139163E-2</v>
      </c>
      <c r="AD641">
        <v>2.5498042868623724E-2</v>
      </c>
      <c r="AE641">
        <v>4.0255493203776846E-2</v>
      </c>
      <c r="AF641">
        <v>2.1490113288038029E-2</v>
      </c>
      <c r="AG641">
        <v>3.4285714285714287E-2</v>
      </c>
    </row>
    <row r="642" spans="1:33">
      <c r="A642">
        <v>159626104.74512619</v>
      </c>
      <c r="B642">
        <v>10.029308210990168</v>
      </c>
      <c r="C642">
        <v>1.0000000000000001E+50</v>
      </c>
      <c r="D642">
        <v>0.22595686340670562</v>
      </c>
      <c r="E642">
        <v>1.0000000000000001E+50</v>
      </c>
      <c r="F642">
        <v>1.0000000000000001E+50</v>
      </c>
      <c r="G642">
        <v>1.0000000000000001E+50</v>
      </c>
      <c r="H642">
        <v>0.61983108111050811</v>
      </c>
      <c r="I642">
        <v>1.2506367309191888</v>
      </c>
      <c r="J642">
        <v>1.2559211129617176</v>
      </c>
      <c r="K642">
        <v>1.2582743174975184</v>
      </c>
      <c r="L642">
        <v>1.0000000000000001E+50</v>
      </c>
      <c r="M642">
        <v>1.3655199543500385</v>
      </c>
      <c r="N642">
        <v>1.0000000000000001E+50</v>
      </c>
      <c r="O642">
        <v>1.0000000000000001E+50</v>
      </c>
      <c r="P642">
        <v>1.0000000000000001E+50</v>
      </c>
      <c r="Q642">
        <v>1.0000000000000001E+50</v>
      </c>
      <c r="R642">
        <v>1.0000000000000001E+50</v>
      </c>
      <c r="S642">
        <v>1.0000000000000001E+50</v>
      </c>
      <c r="T642">
        <v>1.0000000000000001E+50</v>
      </c>
      <c r="U642">
        <v>1.0000000000000001E+50</v>
      </c>
      <c r="V642">
        <v>1.9559401879502738</v>
      </c>
      <c r="W642">
        <v>1.0000000000000001E+50</v>
      </c>
      <c r="X642">
        <v>1.0000000000000001E+50</v>
      </c>
      <c r="Y642">
        <v>1.0000000000000001E+50</v>
      </c>
      <c r="Z642">
        <v>1.0000000000000001E+50</v>
      </c>
      <c r="AA642">
        <v>1.0000000000000001E+50</v>
      </c>
      <c r="AB642">
        <v>1.5945877270715777E-2</v>
      </c>
      <c r="AC642">
        <v>1.5052268929627461E-2</v>
      </c>
      <c r="AD642">
        <v>2.6007388211858253E-2</v>
      </c>
      <c r="AE642">
        <v>4.1059652256848142E-2</v>
      </c>
      <c r="AF642">
        <v>2.277657311967568E-2</v>
      </c>
      <c r="AG642">
        <v>3.4285714285714287E-2</v>
      </c>
    </row>
    <row r="643" spans="1:33">
      <c r="A643">
        <v>162818626.8400287</v>
      </c>
      <c r="B643">
        <v>10.229894373235366</v>
      </c>
      <c r="C643">
        <v>1.0000000000000001E+50</v>
      </c>
      <c r="D643">
        <v>0.23082948204224818</v>
      </c>
      <c r="E643">
        <v>1.0000000000000001E+50</v>
      </c>
      <c r="F643">
        <v>1.0000000000000001E+50</v>
      </c>
      <c r="G643">
        <v>1.0000000000000001E+50</v>
      </c>
      <c r="H643">
        <v>0.63263610756183242</v>
      </c>
      <c r="I643">
        <v>1.2760318766545866</v>
      </c>
      <c r="J643">
        <v>1.2812127154933259</v>
      </c>
      <c r="K643">
        <v>1.2835197938823637</v>
      </c>
      <c r="L643">
        <v>1.0000000000000001E+50</v>
      </c>
      <c r="M643">
        <v>1.3928462153139576</v>
      </c>
      <c r="N643">
        <v>1.0000000000000001E+50</v>
      </c>
      <c r="O643">
        <v>1.0000000000000001E+50</v>
      </c>
      <c r="P643">
        <v>1.0000000000000001E+50</v>
      </c>
      <c r="Q643">
        <v>1.0000000000000001E+50</v>
      </c>
      <c r="R643">
        <v>1.0000000000000001E+50</v>
      </c>
      <c r="S643">
        <v>1.0000000000000001E+50</v>
      </c>
      <c r="T643">
        <v>1.0000000000000001E+50</v>
      </c>
      <c r="U643">
        <v>1.0000000000000001E+50</v>
      </c>
      <c r="V643">
        <v>1.9950500766141377</v>
      </c>
      <c r="W643">
        <v>1.0000000000000001E+50</v>
      </c>
      <c r="X643">
        <v>1.0000000000000001E+50</v>
      </c>
      <c r="Y643">
        <v>1.0000000000000001E+50</v>
      </c>
      <c r="Z643">
        <v>1.0000000000000001E+50</v>
      </c>
      <c r="AA643">
        <v>1.0000000000000001E+50</v>
      </c>
      <c r="AB643">
        <v>1.563775843290267E-2</v>
      </c>
      <c r="AC643">
        <v>1.5352985385487518E-2</v>
      </c>
      <c r="AD643">
        <v>2.6526932516857431E-2</v>
      </c>
      <c r="AE643">
        <v>4.1879913113166474E-2</v>
      </c>
      <c r="AF643">
        <v>2.4063237676093002E-2</v>
      </c>
      <c r="AG643">
        <v>3.4285714285714287E-2</v>
      </c>
    </row>
    <row r="644" spans="1:33">
      <c r="A644">
        <v>166074999.37682927</v>
      </c>
      <c r="B644">
        <v>10.434492258764184</v>
      </c>
      <c r="C644">
        <v>1.0000000000000001E+50</v>
      </c>
      <c r="D644">
        <v>0.23579263845185805</v>
      </c>
      <c r="E644">
        <v>1.0000000000000001E+50</v>
      </c>
      <c r="F644">
        <v>1.0000000000000001E+50</v>
      </c>
      <c r="G644">
        <v>1.0000000000000001E+50</v>
      </c>
      <c r="H644">
        <v>0.64568924135609052</v>
      </c>
      <c r="I644">
        <v>1.3019274343716545</v>
      </c>
      <c r="J644">
        <v>1.3070067560587153</v>
      </c>
      <c r="K644">
        <v>1.3092686118585977</v>
      </c>
      <c r="L644">
        <v>1.0000000000000001E+50</v>
      </c>
      <c r="M644">
        <v>1.4207186905287146</v>
      </c>
      <c r="N644">
        <v>1.0000000000000001E+50</v>
      </c>
      <c r="O644">
        <v>1.0000000000000001E+50</v>
      </c>
      <c r="P644">
        <v>1.0000000000000001E+50</v>
      </c>
      <c r="Q644">
        <v>1.0000000000000001E+50</v>
      </c>
      <c r="R644">
        <v>1.0000000000000001E+50</v>
      </c>
      <c r="S644">
        <v>1.0000000000000001E+50</v>
      </c>
      <c r="T644">
        <v>1.0000000000000001E+50</v>
      </c>
      <c r="U644">
        <v>1.0000000000000001E+50</v>
      </c>
      <c r="V644">
        <v>2.0349423378187859</v>
      </c>
      <c r="W644">
        <v>1.0000000000000001E+50</v>
      </c>
      <c r="X644">
        <v>1.0000000000000001E+50</v>
      </c>
      <c r="Y644">
        <v>1.0000000000000001E+50</v>
      </c>
      <c r="Z644">
        <v>1.0000000000000001E+50</v>
      </c>
      <c r="AA644">
        <v>1.0000000000000001E+50</v>
      </c>
      <c r="AB644">
        <v>1.5335770674929375E-2</v>
      </c>
      <c r="AC644">
        <v>1.5659722613155437E-2</v>
      </c>
      <c r="AD644">
        <v>2.7056879527292816E-2</v>
      </c>
      <c r="AE644">
        <v>4.2716597444875458E-2</v>
      </c>
      <c r="AF644">
        <v>2.5350889974888855E-2</v>
      </c>
      <c r="AG644">
        <v>3.4285714285714287E-2</v>
      </c>
    </row>
    <row r="645" spans="1:33">
      <c r="A645">
        <v>169396499.36436585</v>
      </c>
      <c r="B645">
        <v>10.643182102041537</v>
      </c>
      <c r="C645">
        <v>1.0000000000000001E+50</v>
      </c>
      <c r="D645">
        <v>0.24084827795685698</v>
      </c>
      <c r="E645">
        <v>1.0000000000000001E+50</v>
      </c>
      <c r="F645">
        <v>1.0000000000000001E+50</v>
      </c>
      <c r="G645">
        <v>1.0000000000000001E+50</v>
      </c>
      <c r="H645">
        <v>0.65899560049257577</v>
      </c>
      <c r="I645">
        <v>1.3283335587626617</v>
      </c>
      <c r="J645">
        <v>1.3333133498706993</v>
      </c>
      <c r="K645">
        <v>1.3355308689732199</v>
      </c>
      <c r="L645">
        <v>1.0000000000000001E+50</v>
      </c>
      <c r="M645">
        <v>1.4491483103739338</v>
      </c>
      <c r="N645">
        <v>1.0000000000000001E+50</v>
      </c>
      <c r="O645">
        <v>1.0000000000000001E+50</v>
      </c>
      <c r="P645">
        <v>1.0000000000000001E+50</v>
      </c>
      <c r="Q645">
        <v>1.0000000000000001E+50</v>
      </c>
      <c r="R645">
        <v>1.0000000000000001E+50</v>
      </c>
      <c r="S645">
        <v>1.0000000000000001E+50</v>
      </c>
      <c r="T645">
        <v>1.0000000000000001E+50</v>
      </c>
      <c r="U645">
        <v>1.0000000000000001E+50</v>
      </c>
      <c r="V645">
        <v>2.0756326155904272</v>
      </c>
      <c r="W645">
        <v>1.0000000000000001E+50</v>
      </c>
      <c r="X645">
        <v>1.0000000000000001E+50</v>
      </c>
      <c r="Y645">
        <v>1.0000000000000001E+50</v>
      </c>
      <c r="Z645">
        <v>1.0000000000000001E+50</v>
      </c>
      <c r="AA645">
        <v>1.0000000000000001E+50</v>
      </c>
      <c r="AB645">
        <v>1.5039795487419686E-2</v>
      </c>
      <c r="AC645">
        <v>1.5972600902130468E-2</v>
      </c>
      <c r="AD645">
        <v>2.7597437066281861E-2</v>
      </c>
      <c r="AE645">
        <v>4.3570033364627059E-2</v>
      </c>
      <c r="AF645">
        <v>2.6640381090781037E-2</v>
      </c>
      <c r="AG645">
        <v>3.4285714285714287E-2</v>
      </c>
    </row>
    <row r="646" spans="1:33">
      <c r="A646">
        <v>172784429.35165316</v>
      </c>
      <c r="B646">
        <v>10.856045742221655</v>
      </c>
      <c r="C646">
        <v>1.0000000000000001E+50</v>
      </c>
      <c r="D646">
        <v>0.24599838221173584</v>
      </c>
      <c r="E646">
        <v>1.0000000000000001E+50</v>
      </c>
      <c r="F646">
        <v>1.0000000000000001E+50</v>
      </c>
      <c r="G646">
        <v>1.0000000000000001E+50</v>
      </c>
      <c r="H646">
        <v>0.67256040232769665</v>
      </c>
      <c r="I646">
        <v>1.355260604767379</v>
      </c>
      <c r="J646">
        <v>1.3601428131490307</v>
      </c>
      <c r="K646">
        <v>1.3623168641235734</v>
      </c>
      <c r="L646">
        <v>1.0000000000000001E+50</v>
      </c>
      <c r="M646">
        <v>1.4781462237174907</v>
      </c>
      <c r="N646">
        <v>1.0000000000000001E+50</v>
      </c>
      <c r="O646">
        <v>1.0000000000000001E+50</v>
      </c>
      <c r="P646">
        <v>1.0000000000000001E+50</v>
      </c>
      <c r="Q646">
        <v>1.0000000000000001E+50</v>
      </c>
      <c r="R646">
        <v>1.0000000000000001E+50</v>
      </c>
      <c r="S646">
        <v>1.0000000000000001E+50</v>
      </c>
      <c r="T646">
        <v>1.0000000000000001E+50</v>
      </c>
      <c r="U646">
        <v>1.0000000000000001E+50</v>
      </c>
      <c r="V646">
        <v>2.1171368669028183</v>
      </c>
      <c r="W646">
        <v>1.0000000000000001E+50</v>
      </c>
      <c r="X646">
        <v>1.0000000000000001E+50</v>
      </c>
      <c r="Y646">
        <v>1.0000000000000001E+50</v>
      </c>
      <c r="Z646">
        <v>1.0000000000000001E+50</v>
      </c>
      <c r="AA646">
        <v>1.0000000000000001E+50</v>
      </c>
      <c r="AB646">
        <v>1.4749716713935318E-2</v>
      </c>
      <c r="AC646">
        <v>1.6291742950148704E-2</v>
      </c>
      <c r="AD646">
        <v>2.8148817117889802E-2</v>
      </c>
      <c r="AE646">
        <v>4.4440555554257279E-2</v>
      </c>
      <c r="AF646">
        <v>2.7932600102538428E-2</v>
      </c>
      <c r="AG646">
        <v>3.4285714285714287E-2</v>
      </c>
    </row>
    <row r="647" spans="1:33">
      <c r="A647">
        <v>176240117.93868622</v>
      </c>
      <c r="B647">
        <v>11.073166655241861</v>
      </c>
      <c r="C647">
        <v>1.0000000000000001E+50</v>
      </c>
      <c r="D647">
        <v>0.25124496997682311</v>
      </c>
      <c r="E647">
        <v>1.0000000000000001E+50</v>
      </c>
      <c r="F647">
        <v>1.0000000000000001E+50</v>
      </c>
      <c r="G647">
        <v>1.0000000000000001E+50</v>
      </c>
      <c r="H647">
        <v>0.68638896561769758</v>
      </c>
      <c r="I647">
        <v>1.3827191316323304</v>
      </c>
      <c r="J647">
        <v>1.3875056671656441</v>
      </c>
      <c r="K647">
        <v>1.3896371015960316</v>
      </c>
      <c r="L647">
        <v>1.0000000000000001E+50</v>
      </c>
      <c r="M647">
        <v>1.5077238022876112</v>
      </c>
      <c r="N647">
        <v>1.0000000000000001E+50</v>
      </c>
      <c r="O647">
        <v>1.0000000000000001E+50</v>
      </c>
      <c r="P647">
        <v>1.0000000000000001E+50</v>
      </c>
      <c r="Q647">
        <v>1.0000000000000001E+50</v>
      </c>
      <c r="R647">
        <v>1.0000000000000001E+50</v>
      </c>
      <c r="S647">
        <v>1.0000000000000001E+50</v>
      </c>
      <c r="T647">
        <v>1.0000000000000001E+50</v>
      </c>
      <c r="U647">
        <v>1.0000000000000001E+50</v>
      </c>
      <c r="V647">
        <v>2.1594713679349038</v>
      </c>
      <c r="W647">
        <v>1.0000000000000001E+50</v>
      </c>
      <c r="X647">
        <v>1.0000000000000001E+50</v>
      </c>
      <c r="Y647">
        <v>1.0000000000000001E+50</v>
      </c>
      <c r="Z647">
        <v>1.0000000000000001E+50</v>
      </c>
      <c r="AA647">
        <v>1.0000000000000001E+50</v>
      </c>
      <c r="AB647">
        <v>1.4465420505136162E-2</v>
      </c>
      <c r="AC647">
        <v>1.6617273911301165E-2</v>
      </c>
      <c r="AD647">
        <v>2.8711235910263217E-2</v>
      </c>
      <c r="AE647">
        <v>4.5328505396037749E-2</v>
      </c>
      <c r="AF647">
        <v>2.9228454181929261E-2</v>
      </c>
      <c r="AG647">
        <v>3.4285714285714287E-2</v>
      </c>
    </row>
    <row r="648" spans="1:33">
      <c r="A648">
        <v>179764920.29745996</v>
      </c>
      <c r="B648">
        <v>11.294629986558235</v>
      </c>
      <c r="C648">
        <v>1.0000000000000001E+50</v>
      </c>
      <c r="D648">
        <v>0.25659009790583043</v>
      </c>
      <c r="E648">
        <v>1.0000000000000001E+50</v>
      </c>
      <c r="F648">
        <v>1.0000000000000001E+50</v>
      </c>
      <c r="G648">
        <v>1.0000000000000001E+50</v>
      </c>
      <c r="H648">
        <v>0.70048671260135575</v>
      </c>
      <c r="I648">
        <v>1.4107199070502499</v>
      </c>
      <c r="J648">
        <v>1.4154126423703326</v>
      </c>
      <c r="K648">
        <v>1.4175022951852347</v>
      </c>
      <c r="L648">
        <v>1.0000000000000001E+50</v>
      </c>
      <c r="M648">
        <v>1.5378926451323607</v>
      </c>
      <c r="N648">
        <v>1.0000000000000001E+50</v>
      </c>
      <c r="O648">
        <v>1.0000000000000001E+50</v>
      </c>
      <c r="P648">
        <v>1.0000000000000001E+50</v>
      </c>
      <c r="Q648">
        <v>1.0000000000000001E+50</v>
      </c>
      <c r="R648">
        <v>1.0000000000000001E+50</v>
      </c>
      <c r="S648">
        <v>1.0000000000000001E+50</v>
      </c>
      <c r="T648">
        <v>1.0000000000000001E+50</v>
      </c>
      <c r="U648">
        <v>1.0000000000000001E+50</v>
      </c>
      <c r="V648">
        <v>2.2026527204536408</v>
      </c>
      <c r="W648">
        <v>1.0000000000000001E+50</v>
      </c>
      <c r="X648">
        <v>1.0000000000000001E+50</v>
      </c>
      <c r="Y648">
        <v>1.0000000000000001E+50</v>
      </c>
      <c r="Z648">
        <v>1.0000000000000001E+50</v>
      </c>
      <c r="AA648">
        <v>1.0000000000000001E+50</v>
      </c>
      <c r="AB648">
        <v>1.4186795273829081E-2</v>
      </c>
      <c r="AC648">
        <v>1.6949321445115025E-2</v>
      </c>
      <c r="AD648">
        <v>2.9284914000427747E-2</v>
      </c>
      <c r="AE648">
        <v>4.6234231106554696E-2</v>
      </c>
      <c r="AF648">
        <v>3.0528855466773121E-2</v>
      </c>
      <c r="AG648">
        <v>3.4285714285714287E-2</v>
      </c>
    </row>
    <row r="649" spans="1:33">
      <c r="A649">
        <v>183360218.70340917</v>
      </c>
      <c r="B649">
        <v>11.520522584536005</v>
      </c>
      <c r="C649">
        <v>1.0000000000000001E+50</v>
      </c>
      <c r="D649">
        <v>0.26203586134856233</v>
      </c>
      <c r="E649">
        <v>1.0000000000000001E+50</v>
      </c>
      <c r="F649">
        <v>1.0000000000000001E+50</v>
      </c>
      <c r="G649">
        <v>1.0000000000000001E+50</v>
      </c>
      <c r="H649">
        <v>0.71485917112346131</v>
      </c>
      <c r="I649">
        <v>1.4392739113813759</v>
      </c>
      <c r="J649">
        <v>1.4438746825984754</v>
      </c>
      <c r="K649">
        <v>1.445923372395495</v>
      </c>
      <c r="L649">
        <v>1.0000000000000001E+50</v>
      </c>
      <c r="M649">
        <v>1.5686645831682833</v>
      </c>
      <c r="N649">
        <v>1.0000000000000001E+50</v>
      </c>
      <c r="O649">
        <v>1.0000000000000001E+50</v>
      </c>
      <c r="P649">
        <v>1.0000000000000001E+50</v>
      </c>
      <c r="Q649">
        <v>1.0000000000000001E+50</v>
      </c>
      <c r="R649">
        <v>1.0000000000000001E+50</v>
      </c>
      <c r="S649">
        <v>1.0000000000000001E+50</v>
      </c>
      <c r="T649">
        <v>1.0000000000000001E+50</v>
      </c>
      <c r="U649">
        <v>1.0000000000000001E+50</v>
      </c>
      <c r="V649">
        <v>2.246697858324505</v>
      </c>
      <c r="W649">
        <v>1.0000000000000001E+50</v>
      </c>
      <c r="X649">
        <v>1.0000000000000001E+50</v>
      </c>
      <c r="Y649">
        <v>1.0000000000000001E+50</v>
      </c>
      <c r="Z649">
        <v>1.0000000000000001E+50</v>
      </c>
      <c r="AA649">
        <v>1.0000000000000001E+50</v>
      </c>
      <c r="AB649">
        <v>1.3913731650886697E-2</v>
      </c>
      <c r="AC649">
        <v>1.7288015766617332E-2</v>
      </c>
      <c r="AD649">
        <v>2.987007636078327E-2</v>
      </c>
      <c r="AE649">
        <v>4.7158087873267876E-2</v>
      </c>
      <c r="AF649">
        <v>3.1834712521767367E-2</v>
      </c>
      <c r="AG649">
        <v>3.4285714285714287E-2</v>
      </c>
    </row>
    <row r="650" spans="1:33">
      <c r="A650">
        <v>187027423.07747737</v>
      </c>
      <c r="B650">
        <v>11.750933034507717</v>
      </c>
      <c r="C650">
        <v>1.0000000000000001E+50</v>
      </c>
      <c r="D650">
        <v>0.2675843951690754</v>
      </c>
      <c r="E650">
        <v>1.0000000000000001E+50</v>
      </c>
      <c r="F650">
        <v>1.0000000000000001E+50</v>
      </c>
      <c r="G650">
        <v>1.0000000000000001E+50</v>
      </c>
      <c r="H650">
        <v>0.72951197679989632</v>
      </c>
      <c r="I650">
        <v>1.4683923419582223</v>
      </c>
      <c r="J650">
        <v>1.4729029493624568</v>
      </c>
      <c r="K650">
        <v>1.4749114787260063</v>
      </c>
      <c r="L650">
        <v>1.0000000000000001E+50</v>
      </c>
      <c r="M650">
        <v>1.6000516838199708</v>
      </c>
      <c r="N650">
        <v>1.0000000000000001E+50</v>
      </c>
      <c r="O650">
        <v>1.0000000000000001E+50</v>
      </c>
      <c r="P650">
        <v>1.0000000000000001E+50</v>
      </c>
      <c r="Q650">
        <v>1.0000000000000001E+50</v>
      </c>
      <c r="R650">
        <v>1.0000000000000001E+50</v>
      </c>
      <c r="S650">
        <v>1.0000000000000001E+50</v>
      </c>
      <c r="T650">
        <v>1.0000000000000001E+50</v>
      </c>
      <c r="U650">
        <v>1.0000000000000001E+50</v>
      </c>
      <c r="V650">
        <v>2.291624054152221</v>
      </c>
      <c r="W650">
        <v>1.0000000000000001E+50</v>
      </c>
      <c r="X650">
        <v>1.0000000000000001E+50</v>
      </c>
      <c r="Y650">
        <v>1.0000000000000001E+50</v>
      </c>
      <c r="Z650">
        <v>1.0000000000000001E+50</v>
      </c>
      <c r="AA650">
        <v>1.0000000000000001E+50</v>
      </c>
      <c r="AB650">
        <v>1.3646122442017988E-2</v>
      </c>
      <c r="AC650">
        <v>1.7633489697400813E-2</v>
      </c>
      <c r="AD650">
        <v>3.0466952467330492E-2</v>
      </c>
      <c r="AE650">
        <v>4.8100437993802918E-2</v>
      </c>
      <c r="AF650">
        <v>3.3146924928082119E-2</v>
      </c>
      <c r="AG650">
        <v>3.4285714285714287E-2</v>
      </c>
    </row>
    <row r="651" spans="1:33">
      <c r="A651">
        <v>190767971.53902692</v>
      </c>
      <c r="B651">
        <v>11.985951693512563</v>
      </c>
      <c r="C651">
        <v>1.0000000000000001E+50</v>
      </c>
      <c r="D651">
        <v>0.27323787457959126</v>
      </c>
      <c r="E651">
        <v>1.0000000000000001E+50</v>
      </c>
      <c r="F651">
        <v>1.0000000000000001E+50</v>
      </c>
      <c r="G651">
        <v>1.0000000000000001E+50</v>
      </c>
      <c r="H651">
        <v>0.74445087522514997</v>
      </c>
      <c r="I651">
        <v>1.4980866174755121</v>
      </c>
      <c r="J651">
        <v>1.5025088262284745</v>
      </c>
      <c r="K651">
        <v>1.5044779820415584</v>
      </c>
      <c r="L651">
        <v>1.0000000000000001E+50</v>
      </c>
      <c r="M651">
        <v>1.6320662557523749</v>
      </c>
      <c r="N651">
        <v>1.0000000000000001E+50</v>
      </c>
      <c r="O651">
        <v>1.0000000000000001E+50</v>
      </c>
      <c r="P651">
        <v>1.0000000000000001E+50</v>
      </c>
      <c r="Q651">
        <v>1.0000000000000001E+50</v>
      </c>
      <c r="R651">
        <v>1.0000000000000001E+50</v>
      </c>
      <c r="S651">
        <v>1.0000000000000001E+50</v>
      </c>
      <c r="T651">
        <v>1.0000000000000001E+50</v>
      </c>
      <c r="U651">
        <v>1.0000000000000001E+50</v>
      </c>
      <c r="V651">
        <v>2.3374489260543458</v>
      </c>
      <c r="W651">
        <v>1.0000000000000001E+50</v>
      </c>
      <c r="X651">
        <v>1.0000000000000001E+50</v>
      </c>
      <c r="Y651">
        <v>1.0000000000000001E+50</v>
      </c>
      <c r="Z651">
        <v>1.0000000000000001E+50</v>
      </c>
      <c r="AA651">
        <v>1.0000000000000001E+50</v>
      </c>
      <c r="AB651">
        <v>1.3383862585372846E-2</v>
      </c>
      <c r="AC651">
        <v>1.7985878717711779E-2</v>
      </c>
      <c r="AD651">
        <v>3.107577638966352E-2</v>
      </c>
      <c r="AE651">
        <v>4.90616510180319E-2</v>
      </c>
      <c r="AF651">
        <v>3.4466380019198717E-2</v>
      </c>
      <c r="AG651">
        <v>3.4285714285714287E-2</v>
      </c>
    </row>
    <row r="652" spans="1:33">
      <c r="A652">
        <v>194583330.96980745</v>
      </c>
      <c r="B652">
        <v>12.225670725730556</v>
      </c>
      <c r="C652">
        <v>1.0000000000000001E+50</v>
      </c>
      <c r="D652">
        <v>0.27899851599046516</v>
      </c>
      <c r="E652">
        <v>1.0000000000000001E+50</v>
      </c>
      <c r="F652">
        <v>1.0000000000000001E+50</v>
      </c>
      <c r="G652">
        <v>1.0000000000000001E+50</v>
      </c>
      <c r="H652">
        <v>0.75968172422312596</v>
      </c>
      <c r="I652">
        <v>1.5283683824669942</v>
      </c>
      <c r="J652">
        <v>1.5327039232804349</v>
      </c>
      <c r="K652">
        <v>1.5346344770304468</v>
      </c>
      <c r="L652">
        <v>1.0000000000000001E+50</v>
      </c>
      <c r="M652">
        <v>1.6647208536977316</v>
      </c>
      <c r="N652">
        <v>1.0000000000000001E+50</v>
      </c>
      <c r="O652">
        <v>1.0000000000000001E+50</v>
      </c>
      <c r="P652">
        <v>1.0000000000000001E+50</v>
      </c>
      <c r="Q652">
        <v>1.0000000000000001E+50</v>
      </c>
      <c r="R652">
        <v>1.0000000000000001E+50</v>
      </c>
      <c r="S652">
        <v>1.0000000000000001E+50</v>
      </c>
      <c r="T652">
        <v>1.0000000000000001E+50</v>
      </c>
      <c r="U652">
        <v>1.0000000000000001E+50</v>
      </c>
      <c r="V652">
        <v>2.3841904445703381</v>
      </c>
      <c r="W652">
        <v>1.0000000000000001E+50</v>
      </c>
      <c r="X652">
        <v>1.0000000000000001E+50</v>
      </c>
      <c r="Y652">
        <v>1.0000000000000001E+50</v>
      </c>
      <c r="Z652">
        <v>1.0000000000000001E+50</v>
      </c>
      <c r="AA652">
        <v>1.0000000000000001E+50</v>
      </c>
      <c r="AB652">
        <v>1.312684910996295E-2</v>
      </c>
      <c r="AC652">
        <v>1.8345321019580613E-2</v>
      </c>
      <c r="AD652">
        <v>3.1696786882763735E-2</v>
      </c>
      <c r="AE652">
        <v>5.0042103892997632E-2</v>
      </c>
      <c r="AF652">
        <v>3.5793951093435174E-2</v>
      </c>
      <c r="AG652">
        <v>3.4285714285714287E-2</v>
      </c>
    </row>
    <row r="653" spans="1:33">
      <c r="A653">
        <v>198474997.5892036</v>
      </c>
      <c r="B653">
        <v>12.470184138625305</v>
      </c>
      <c r="C653">
        <v>1.0000000000000001E+50</v>
      </c>
      <c r="D653">
        <v>0.28486857787652964</v>
      </c>
      <c r="E653">
        <v>1.0000000000000001E+50</v>
      </c>
      <c r="F653">
        <v>1.0000000000000001E+50</v>
      </c>
      <c r="G653">
        <v>1.0000000000000001E+50</v>
      </c>
      <c r="H653">
        <v>0.7752104961421098</v>
      </c>
      <c r="I653">
        <v>1.5592495118708871</v>
      </c>
      <c r="J653">
        <v>1.5635000816726983</v>
      </c>
      <c r="K653">
        <v>1.5653927897513467</v>
      </c>
      <c r="L653">
        <v>1.0000000000000001E+50</v>
      </c>
      <c r="M653">
        <v>1.698028283378977</v>
      </c>
      <c r="N653">
        <v>1.0000000000000001E+50</v>
      </c>
      <c r="O653">
        <v>1.0000000000000001E+50</v>
      </c>
      <c r="P653">
        <v>1.0000000000000001E+50</v>
      </c>
      <c r="Q653">
        <v>1.0000000000000001E+50</v>
      </c>
      <c r="R653">
        <v>1.0000000000000001E+50</v>
      </c>
      <c r="S653">
        <v>1.0000000000000001E+50</v>
      </c>
      <c r="T653">
        <v>1.0000000000000001E+50</v>
      </c>
      <c r="U653">
        <v>1.0000000000000001E+50</v>
      </c>
      <c r="V653">
        <v>2.4318669397088311</v>
      </c>
      <c r="W653">
        <v>1.0000000000000001E+50</v>
      </c>
      <c r="X653">
        <v>1.0000000000000001E+50</v>
      </c>
      <c r="Y653">
        <v>1.0000000000000001E+50</v>
      </c>
      <c r="Z653">
        <v>1.0000000000000001E+50</v>
      </c>
      <c r="AA653">
        <v>1.0000000000000001E+50</v>
      </c>
      <c r="AB653">
        <v>1.2874981094881608E-2</v>
      </c>
      <c r="AC653">
        <v>1.8711957561015621E-2</v>
      </c>
      <c r="AD653">
        <v>3.2330227480630948E-2</v>
      </c>
      <c r="AE653">
        <v>5.1042181110738723E-2</v>
      </c>
      <c r="AF653">
        <v>3.7130496642222184E-2</v>
      </c>
      <c r="AG653">
        <v>3.4285714285714287E-2</v>
      </c>
    </row>
    <row r="654" spans="1:33">
      <c r="A654">
        <v>202444497.54098767</v>
      </c>
      <c r="B654">
        <v>12.719587819809705</v>
      </c>
      <c r="C654">
        <v>1.0000000000000001E+50</v>
      </c>
      <c r="D654">
        <v>0.29085036166013228</v>
      </c>
      <c r="E654">
        <v>1.0000000000000001E+50</v>
      </c>
      <c r="F654">
        <v>1.0000000000000001E+50</v>
      </c>
      <c r="G654">
        <v>1.0000000000000001E+50</v>
      </c>
      <c r="H654">
        <v>0.7910432801947902</v>
      </c>
      <c r="I654">
        <v>1.5907421156857438</v>
      </c>
      <c r="J654">
        <v>1.5949093782734507</v>
      </c>
      <c r="K654">
        <v>1.5967649822709122</v>
      </c>
      <c r="L654">
        <v>1.0000000000000001E+50</v>
      </c>
      <c r="M654">
        <v>1.7320016065315929</v>
      </c>
      <c r="N654">
        <v>1.0000000000000001E+50</v>
      </c>
      <c r="O654">
        <v>1.0000000000000001E+50</v>
      </c>
      <c r="P654">
        <v>1.0000000000000001E+50</v>
      </c>
      <c r="Q654">
        <v>1.0000000000000001E+50</v>
      </c>
      <c r="R654">
        <v>1.0000000000000001E+50</v>
      </c>
      <c r="S654">
        <v>1.0000000000000001E+50</v>
      </c>
      <c r="T654">
        <v>1.0000000000000001E+50</v>
      </c>
      <c r="U654">
        <v>1.0000000000000001E+50</v>
      </c>
      <c r="V654">
        <v>2.4804971081358782</v>
      </c>
      <c r="W654">
        <v>1.0000000000000001E+50</v>
      </c>
      <c r="X654">
        <v>1.0000000000000001E+50</v>
      </c>
      <c r="Y654">
        <v>1.0000000000000001E+50</v>
      </c>
      <c r="Z654">
        <v>1.0000000000000001E+50</v>
      </c>
      <c r="AA654">
        <v>1.0000000000000001E+50</v>
      </c>
      <c r="AB654">
        <v>1.262815962930562E-2</v>
      </c>
      <c r="AC654">
        <v>1.9085932121281519E-2</v>
      </c>
      <c r="AD654">
        <v>3.2976346591788636E-2</v>
      </c>
      <c r="AE654">
        <v>5.2062274859073283E-2</v>
      </c>
      <c r="AF654">
        <v>3.8476860274115857E-2</v>
      </c>
      <c r="AG654">
        <v>3.4285714285714287E-2</v>
      </c>
    </row>
    <row r="655" spans="1:33">
      <c r="A655">
        <v>206493387.49180743</v>
      </c>
      <c r="B655">
        <v>12.973979574648936</v>
      </c>
      <c r="C655">
        <v>1.0000000000000001E+50</v>
      </c>
      <c r="D655">
        <v>0.29694621261120174</v>
      </c>
      <c r="E655">
        <v>1.0000000000000001E+50</v>
      </c>
      <c r="F655">
        <v>1.0000000000000001E+50</v>
      </c>
      <c r="G655">
        <v>1.0000000000000001E+50</v>
      </c>
      <c r="H655">
        <v>0.80718628484423982</v>
      </c>
      <c r="I655">
        <v>1.6228585437185534</v>
      </c>
      <c r="J655">
        <v>1.6269441304005263</v>
      </c>
      <c r="K655">
        <v>1.6287633573939482</v>
      </c>
      <c r="L655">
        <v>1.0000000000000001E+50</v>
      </c>
      <c r="M655">
        <v>1.7666541460258518</v>
      </c>
      <c r="N655">
        <v>1.0000000000000001E+50</v>
      </c>
      <c r="O655">
        <v>1.0000000000000001E+50</v>
      </c>
      <c r="P655">
        <v>1.0000000000000001E+50</v>
      </c>
      <c r="Q655">
        <v>1.0000000000000001E+50</v>
      </c>
      <c r="R655">
        <v>1.0000000000000001E+50</v>
      </c>
      <c r="S655">
        <v>1.0000000000000001E+50</v>
      </c>
      <c r="T655">
        <v>1.0000000000000001E+50</v>
      </c>
      <c r="U655">
        <v>1.0000000000000001E+50</v>
      </c>
      <c r="V655">
        <v>2.5301000205069824</v>
      </c>
      <c r="W655">
        <v>1.0000000000000001E+50</v>
      </c>
      <c r="X655">
        <v>1.0000000000000001E+50</v>
      </c>
      <c r="Y655">
        <v>1.0000000000000001E+50</v>
      </c>
      <c r="Z655">
        <v>1.0000000000000001E+50</v>
      </c>
      <c r="AA655">
        <v>1.0000000000000001E+50</v>
      </c>
      <c r="AB655">
        <v>1.238628777326219E-2</v>
      </c>
      <c r="AC655">
        <v>1.94673913572843E-2</v>
      </c>
      <c r="AD655">
        <v>3.3635397596700548E-2</v>
      </c>
      <c r="AE655">
        <v>5.310278517540043E-2</v>
      </c>
      <c r="AF655">
        <v>3.9833871110866816E-2</v>
      </c>
      <c r="AG655">
        <v>3.4285714285714287E-2</v>
      </c>
    </row>
    <row r="656" spans="1:33">
      <c r="A656">
        <v>210623255.24164358</v>
      </c>
      <c r="B656">
        <v>13.233459164615484</v>
      </c>
      <c r="C656">
        <v>1.0000000000000001E+50</v>
      </c>
      <c r="D656">
        <v>0.30315852076467892</v>
      </c>
      <c r="E656">
        <v>1.0000000000000001E+50</v>
      </c>
      <c r="F656">
        <v>1.0000000000000001E+50</v>
      </c>
      <c r="G656">
        <v>1.0000000000000001E+50</v>
      </c>
      <c r="H656">
        <v>0.82364584023678389</v>
      </c>
      <c r="I656">
        <v>1.6556113904269429</v>
      </c>
      <c r="J656">
        <v>1.6596169006515384</v>
      </c>
      <c r="K656">
        <v>1.6614004634879769</v>
      </c>
      <c r="L656">
        <v>1.0000000000000001E+50</v>
      </c>
      <c r="M656">
        <v>1.8019994910914645</v>
      </c>
      <c r="N656">
        <v>1.0000000000000001E+50</v>
      </c>
      <c r="O656">
        <v>1.0000000000000001E+50</v>
      </c>
      <c r="P656">
        <v>1.0000000000000001E+50</v>
      </c>
      <c r="Q656">
        <v>1.0000000000000001E+50</v>
      </c>
      <c r="R656">
        <v>1.0000000000000001E+50</v>
      </c>
      <c r="S656">
        <v>1.0000000000000001E+50</v>
      </c>
      <c r="T656">
        <v>1.0000000000000001E+50</v>
      </c>
      <c r="U656">
        <v>1.0000000000000001E+50</v>
      </c>
      <c r="V656">
        <v>2.5806951289457931</v>
      </c>
      <c r="W656">
        <v>1.0000000000000001E+50</v>
      </c>
      <c r="X656">
        <v>1.0000000000000001E+50</v>
      </c>
      <c r="Y656">
        <v>1.0000000000000001E+50</v>
      </c>
      <c r="Z656">
        <v>1.0000000000000001E+50</v>
      </c>
      <c r="AA656">
        <v>1.0000000000000001E+50</v>
      </c>
      <c r="AB656">
        <v>1.214927051914455E-2</v>
      </c>
      <c r="AC656">
        <v>1.9856484861084486E-2</v>
      </c>
      <c r="AD656">
        <v>3.4307638947137127E-2</v>
      </c>
      <c r="AE656">
        <v>5.4164120103579988E-2</v>
      </c>
      <c r="AF656">
        <v>4.1202344498420369E-2</v>
      </c>
      <c r="AG656">
        <v>3.4285714285714287E-2</v>
      </c>
    </row>
    <row r="657" spans="1:33">
      <c r="A657">
        <v>214835720.34647647</v>
      </c>
      <c r="B657">
        <v>13.49812834641129</v>
      </c>
      <c r="C657">
        <v>1.0000000000000001E+50</v>
      </c>
      <c r="D657">
        <v>0.30948972185566098</v>
      </c>
      <c r="E657">
        <v>1.0000000000000001E+50</v>
      </c>
      <c r="F657">
        <v>1.0000000000000001E+50</v>
      </c>
      <c r="G657">
        <v>1.0000000000000001E+50</v>
      </c>
      <c r="H657">
        <v>0.8404284006827023</v>
      </c>
      <c r="I657">
        <v>1.6890134998573716</v>
      </c>
      <c r="J657">
        <v>1.6929405018302051</v>
      </c>
      <c r="K657">
        <v>1.6946890994041144</v>
      </c>
      <c r="L657">
        <v>1.0000000000000001E+50</v>
      </c>
      <c r="M657">
        <v>1.8380515026466868</v>
      </c>
      <c r="N657">
        <v>1.0000000000000001E+50</v>
      </c>
      <c r="O657">
        <v>1.0000000000000001E+50</v>
      </c>
      <c r="P657">
        <v>1.0000000000000001E+50</v>
      </c>
      <c r="Q657">
        <v>1.0000000000000001E+50</v>
      </c>
      <c r="R657">
        <v>1.0000000000000001E+50</v>
      </c>
      <c r="S657">
        <v>1.0000000000000001E+50</v>
      </c>
      <c r="T657">
        <v>1.0000000000000001E+50</v>
      </c>
      <c r="U657">
        <v>1.0000000000000001E+50</v>
      </c>
      <c r="V657">
        <v>2.6323022746723868</v>
      </c>
      <c r="W657">
        <v>1.0000000000000001E+50</v>
      </c>
      <c r="X657">
        <v>1.0000000000000001E+50</v>
      </c>
      <c r="Y657">
        <v>1.0000000000000001E+50</v>
      </c>
      <c r="Z657">
        <v>1.0000000000000001E+50</v>
      </c>
      <c r="AA657">
        <v>1.0000000000000001E+50</v>
      </c>
      <c r="AB657">
        <v>1.1917014753959825E-2</v>
      </c>
      <c r="AC657">
        <v>2.0253365218561383E-2</v>
      </c>
      <c r="AD657">
        <v>3.4993334267530561E-2</v>
      </c>
      <c r="AE657">
        <v>5.5246695853951706E-2</v>
      </c>
      <c r="AF657">
        <v>4.258308292213759E-2</v>
      </c>
      <c r="AG657">
        <v>3.4285714285714287E-2</v>
      </c>
    </row>
    <row r="658" spans="1:33">
      <c r="A658">
        <v>219132434.75340599</v>
      </c>
      <c r="B658">
        <v>13.768090911872358</v>
      </c>
      <c r="C658">
        <v>1.0000000000000001E+50</v>
      </c>
      <c r="D658">
        <v>0.31594229827261333</v>
      </c>
      <c r="E658">
        <v>1.0000000000000001E+50</v>
      </c>
      <c r="F658">
        <v>1.0000000000000001E+50</v>
      </c>
      <c r="G658">
        <v>1.0000000000000001E+50</v>
      </c>
      <c r="H658">
        <v>0.85754054718572914</v>
      </c>
      <c r="I658">
        <v>1.7230779706812454</v>
      </c>
      <c r="J658">
        <v>1.7269280019708078</v>
      </c>
      <c r="K658">
        <v>1.7286423194961786</v>
      </c>
      <c r="L658">
        <v>1.0000000000000001E+50</v>
      </c>
      <c r="M658">
        <v>1.8748243187339655</v>
      </c>
      <c r="N658">
        <v>1.0000000000000001E+50</v>
      </c>
      <c r="O658">
        <v>1.0000000000000001E+50</v>
      </c>
      <c r="P658">
        <v>1.0000000000000001E+50</v>
      </c>
      <c r="Q658">
        <v>1.0000000000000001E+50</v>
      </c>
      <c r="R658">
        <v>1.0000000000000001E+50</v>
      </c>
      <c r="S658">
        <v>1.0000000000000001E+50</v>
      </c>
      <c r="T658">
        <v>1.0000000000000001E+50</v>
      </c>
      <c r="U658">
        <v>1.0000000000000001E+50</v>
      </c>
      <c r="V658">
        <v>2.6849416957841465</v>
      </c>
      <c r="W658">
        <v>1.0000000000000001E+50</v>
      </c>
      <c r="X658">
        <v>1.0000000000000001E+50</v>
      </c>
      <c r="Y658">
        <v>1.0000000000000001E+50</v>
      </c>
      <c r="Z658">
        <v>1.0000000000000001E+50</v>
      </c>
      <c r="AA658">
        <v>1.0000000000000001E+50</v>
      </c>
      <c r="AB658">
        <v>1.1689429222293213E-2</v>
      </c>
      <c r="AC658">
        <v>2.0658188069251373E-2</v>
      </c>
      <c r="AD658">
        <v>3.5692752458358103E-2</v>
      </c>
      <c r="AE658">
        <v>5.6350936966557026E-2</v>
      </c>
      <c r="AF658">
        <v>4.3976877048160244E-2</v>
      </c>
      <c r="AG658">
        <v>3.4285714285714287E-2</v>
      </c>
    </row>
    <row r="659" spans="1:33">
      <c r="A659">
        <v>223515083.44847411</v>
      </c>
      <c r="B659">
        <v>14.04345272867141</v>
      </c>
      <c r="C659">
        <v>1.0000000000000001E+50</v>
      </c>
      <c r="D659">
        <v>0.32251878002901174</v>
      </c>
      <c r="E659">
        <v>1.0000000000000001E+50</v>
      </c>
      <c r="F659">
        <v>1.0000000000000001E+50</v>
      </c>
      <c r="G659">
        <v>1.0000000000000001E+50</v>
      </c>
      <c r="H659">
        <v>0.87498899002233788</v>
      </c>
      <c r="I659">
        <v>1.7578181613309438</v>
      </c>
      <c r="J659">
        <v>1.7615927294627509</v>
      </c>
      <c r="K659">
        <v>1.763273438739998</v>
      </c>
      <c r="L659">
        <v>1.0000000000000001E+50</v>
      </c>
      <c r="M659">
        <v>1.9123323600642679</v>
      </c>
      <c r="N659">
        <v>1.0000000000000001E+50</v>
      </c>
      <c r="O659">
        <v>1.0000000000000001E+50</v>
      </c>
      <c r="P659">
        <v>1.0000000000000001E+50</v>
      </c>
      <c r="Q659">
        <v>1.0000000000000001E+50</v>
      </c>
      <c r="R659">
        <v>1.0000000000000001E+50</v>
      </c>
      <c r="S659">
        <v>1.0000000000000001E+50</v>
      </c>
      <c r="T659">
        <v>1.0000000000000001E+50</v>
      </c>
      <c r="U659">
        <v>1.0000000000000001E+50</v>
      </c>
      <c r="V659">
        <v>2.7386340351922742</v>
      </c>
      <c r="W659">
        <v>1.0000000000000001E+50</v>
      </c>
      <c r="X659">
        <v>1.0000000000000001E+50</v>
      </c>
      <c r="Y659">
        <v>1.0000000000000001E+50</v>
      </c>
      <c r="Z659">
        <v>1.0000000000000001E+50</v>
      </c>
      <c r="AA659">
        <v>1.0000000000000001E+50</v>
      </c>
      <c r="AB659">
        <v>1.1466424489972569E-2</v>
      </c>
      <c r="AC659">
        <v>2.1071112167383665E-2</v>
      </c>
      <c r="AD659">
        <v>3.6406167801594634E-2</v>
      </c>
      <c r="AE659">
        <v>5.7477276477627293E-2</v>
      </c>
      <c r="AF659">
        <v>4.5384506835948239E-2</v>
      </c>
      <c r="AG659">
        <v>3.4285714285714287E-2</v>
      </c>
    </row>
    <row r="660" spans="1:33">
      <c r="A660">
        <v>227985385.11744359</v>
      </c>
      <c r="B660">
        <v>14.324321781834652</v>
      </c>
      <c r="C660">
        <v>1.0000000000000001E+50</v>
      </c>
      <c r="D660">
        <v>0.32922174575378671</v>
      </c>
      <c r="E660">
        <v>1.0000000000000001E+50</v>
      </c>
      <c r="F660">
        <v>1.0000000000000001E+50</v>
      </c>
      <c r="G660">
        <v>1.0000000000000001E+50</v>
      </c>
      <c r="H660">
        <v>0.89278057137181466</v>
      </c>
      <c r="I660">
        <v>1.7932476952377434</v>
      </c>
      <c r="J660">
        <v>1.7969482782772321</v>
      </c>
      <c r="K660">
        <v>1.7985960379549253</v>
      </c>
      <c r="L660">
        <v>1.0000000000000001E+50</v>
      </c>
      <c r="M660">
        <v>1.9505903356722585</v>
      </c>
      <c r="N660">
        <v>1.0000000000000001E+50</v>
      </c>
      <c r="O660">
        <v>1.0000000000000001E+50</v>
      </c>
      <c r="P660">
        <v>1.0000000000000001E+50</v>
      </c>
      <c r="Q660">
        <v>1.0000000000000001E+50</v>
      </c>
      <c r="R660">
        <v>1.0000000000000001E+50</v>
      </c>
      <c r="S660">
        <v>1.0000000000000001E+50</v>
      </c>
      <c r="T660">
        <v>1.0000000000000001E+50</v>
      </c>
      <c r="U660">
        <v>1.0000000000000001E+50</v>
      </c>
      <c r="V660">
        <v>2.7934003487170509</v>
      </c>
      <c r="W660">
        <v>1.0000000000000001E+50</v>
      </c>
      <c r="X660">
        <v>1.0000000000000001E+50</v>
      </c>
      <c r="Y660">
        <v>1.0000000000000001E+50</v>
      </c>
      <c r="Z660">
        <v>1.0000000000000001E+50</v>
      </c>
      <c r="AA660">
        <v>1.0000000000000001E+50</v>
      </c>
      <c r="AB660">
        <v>1.1247912908417899E-2</v>
      </c>
      <c r="AC660">
        <v>2.1492299444137448E-2</v>
      </c>
      <c r="AD660">
        <v>3.7133860068275307E-2</v>
      </c>
      <c r="AE660">
        <v>5.862615608940358E-2</v>
      </c>
      <c r="AF660">
        <v>4.6806742683469814E-2</v>
      </c>
      <c r="AG660">
        <v>3.4285714285714287E-2</v>
      </c>
    </row>
    <row r="661" spans="1:33">
      <c r="A661">
        <v>232545092.81979248</v>
      </c>
      <c r="B661">
        <v>14.610808216088804</v>
      </c>
      <c r="C661">
        <v>1.0000000000000001E+50</v>
      </c>
      <c r="D661">
        <v>0.33605382370094766</v>
      </c>
      <c r="E661">
        <v>1.0000000000000001E+50</v>
      </c>
      <c r="F661">
        <v>1.0000000000000001E+50</v>
      </c>
      <c r="G661">
        <v>1.0000000000000001E+50</v>
      </c>
      <c r="H661">
        <v>0.91092226799814369</v>
      </c>
      <c r="I661">
        <v>1.8293804661737076</v>
      </c>
      <c r="J661">
        <v>1.8330085132980669</v>
      </c>
      <c r="K661">
        <v>1.8346239691296067</v>
      </c>
      <c r="L661">
        <v>1.0000000000000001E+50</v>
      </c>
      <c r="M661">
        <v>1.989613248684537</v>
      </c>
      <c r="N661">
        <v>1.0000000000000001E+50</v>
      </c>
      <c r="O661">
        <v>1.0000000000000001E+50</v>
      </c>
      <c r="P661">
        <v>1.0000000000000001E+50</v>
      </c>
      <c r="Q661">
        <v>1.0000000000000001E+50</v>
      </c>
      <c r="R661">
        <v>1.0000000000000001E+50</v>
      </c>
      <c r="S661">
        <v>1.0000000000000001E+50</v>
      </c>
      <c r="T661">
        <v>1.0000000000000001E+50</v>
      </c>
      <c r="U661">
        <v>1.0000000000000001E+50</v>
      </c>
      <c r="V661">
        <v>2.8492621133450253</v>
      </c>
      <c r="W661">
        <v>1.0000000000000001E+50</v>
      </c>
      <c r="X661">
        <v>1.0000000000000001E+50</v>
      </c>
      <c r="Y661">
        <v>1.0000000000000001E+50</v>
      </c>
      <c r="Z661">
        <v>1.0000000000000001E+50</v>
      </c>
      <c r="AA661">
        <v>1.0000000000000001E+50</v>
      </c>
      <c r="AB661">
        <v>1.1033808579660298E-2</v>
      </c>
      <c r="AC661">
        <v>2.1921915071144858E-2</v>
      </c>
      <c r="AD661">
        <v>3.7876114628210764E-2</v>
      </c>
      <c r="AE661">
        <v>5.9798026343354939E-2</v>
      </c>
      <c r="AF661">
        <v>4.8244346578294864E-2</v>
      </c>
      <c r="AG661">
        <v>3.4285714285714287E-2</v>
      </c>
    </row>
    <row r="662" spans="1:33">
      <c r="A662">
        <v>237195994.67618832</v>
      </c>
      <c r="B662">
        <v>14.90302437905515</v>
      </c>
      <c r="C662">
        <v>1.0000000000000001E+50</v>
      </c>
      <c r="D662">
        <v>0.34301769277877758</v>
      </c>
      <c r="E662">
        <v>1.0000000000000001E+50</v>
      </c>
      <c r="F662">
        <v>1.0000000000000001E+50</v>
      </c>
      <c r="G662">
        <v>1.0000000000000001E+50</v>
      </c>
      <c r="H662">
        <v>0.92942119398475598</v>
      </c>
      <c r="I662">
        <v>1.8662306436996328</v>
      </c>
      <c r="J662">
        <v>1.8697875757587652</v>
      </c>
      <c r="K662">
        <v>1.8713713608540961</v>
      </c>
      <c r="L662">
        <v>1.0000000000000001E+50</v>
      </c>
      <c r="M662">
        <v>2.0294164022032222</v>
      </c>
      <c r="N662">
        <v>1.0000000000000001E+50</v>
      </c>
      <c r="O662">
        <v>1.0000000000000001E+50</v>
      </c>
      <c r="P662">
        <v>1.0000000000000001E+50</v>
      </c>
      <c r="Q662">
        <v>1.0000000000000001E+50</v>
      </c>
      <c r="R662">
        <v>1.0000000000000001E+50</v>
      </c>
      <c r="S662">
        <v>1.0000000000000001E+50</v>
      </c>
      <c r="T662">
        <v>1.0000000000000001E+50</v>
      </c>
      <c r="U662">
        <v>1.0000000000000001E+50</v>
      </c>
      <c r="V662">
        <v>2.9062412356513674</v>
      </c>
      <c r="W662">
        <v>1.0000000000000001E+50</v>
      </c>
      <c r="X662">
        <v>1.0000000000000001E+50</v>
      </c>
      <c r="Y662">
        <v>1.0000000000000001E+50</v>
      </c>
      <c r="Z662">
        <v>1.0000000000000001E+50</v>
      </c>
      <c r="AA662">
        <v>1.0000000000000001E+50</v>
      </c>
      <c r="AB662">
        <v>1.0824027322015241E-2</v>
      </c>
      <c r="AC662">
        <v>2.2360127525264749E-2</v>
      </c>
      <c r="AD662">
        <v>3.8633222561897926E-2</v>
      </c>
      <c r="AE662">
        <v>6.0993346796862885E-2</v>
      </c>
      <c r="AF662">
        <v>4.9698073236286611E-2</v>
      </c>
      <c r="AG662">
        <v>3.4285714285714287E-2</v>
      </c>
    </row>
    <row r="663" spans="1:33">
      <c r="A663">
        <v>241939914.5697121</v>
      </c>
      <c r="B663">
        <v>15.201084865307404</v>
      </c>
      <c r="C663">
        <v>1.0000000000000001E+50</v>
      </c>
      <c r="D663">
        <v>0.35011608359899005</v>
      </c>
      <c r="E663">
        <v>1.0000000000000001E+50</v>
      </c>
      <c r="F663">
        <v>1.0000000000000001E+50</v>
      </c>
      <c r="G663">
        <v>1.0000000000000001E+50</v>
      </c>
      <c r="H663">
        <v>0.94828460352320165</v>
      </c>
      <c r="I663">
        <v>1.9038126787211782</v>
      </c>
      <c r="J663">
        <v>1.9072998887879871</v>
      </c>
      <c r="K663">
        <v>1.9088526238604406</v>
      </c>
      <c r="L663">
        <v>1.0000000000000001E+50</v>
      </c>
      <c r="M663">
        <v>2.0700154053071627</v>
      </c>
      <c r="N663">
        <v>1.0000000000000001E+50</v>
      </c>
      <c r="O663">
        <v>1.0000000000000001E+50</v>
      </c>
      <c r="P663">
        <v>1.0000000000000001E+50</v>
      </c>
      <c r="Q663">
        <v>1.0000000000000001E+50</v>
      </c>
      <c r="R663">
        <v>1.0000000000000001E+50</v>
      </c>
      <c r="S663">
        <v>1.0000000000000001E+50</v>
      </c>
      <c r="T663">
        <v>1.0000000000000001E+50</v>
      </c>
      <c r="U663">
        <v>1.0000000000000001E+50</v>
      </c>
      <c r="V663">
        <v>2.9643600603906792</v>
      </c>
      <c r="W663">
        <v>1.0000000000000001E+50</v>
      </c>
      <c r="X663">
        <v>1.0000000000000001E+50</v>
      </c>
      <c r="Y663">
        <v>1.0000000000000001E+50</v>
      </c>
      <c r="Z663">
        <v>1.0000000000000001E+50</v>
      </c>
      <c r="AA663">
        <v>1.0000000000000001E+50</v>
      </c>
      <c r="AB663">
        <v>1.0618486636395265E-2</v>
      </c>
      <c r="AC663">
        <v>2.2807108654652502E-2</v>
      </c>
      <c r="AD663">
        <v>3.9405480774670203E-2</v>
      </c>
      <c r="AE663">
        <v>6.2212586203441486E-2</v>
      </c>
      <c r="AF663">
        <v>5.11686712156584E-2</v>
      </c>
      <c r="AG663">
        <v>3.4285714285714287E-2</v>
      </c>
    </row>
    <row r="664" spans="1:33">
      <c r="A664">
        <v>246778712.86110634</v>
      </c>
      <c r="B664">
        <v>15.505106561310754</v>
      </c>
      <c r="C664">
        <v>1.0000000000000001E+50</v>
      </c>
      <c r="D664">
        <v>0.35735177954625547</v>
      </c>
      <c r="E664">
        <v>1.0000000000000001E+50</v>
      </c>
      <c r="F664">
        <v>1.0000000000000001E+50</v>
      </c>
      <c r="G664">
        <v>1.0000000000000001E+50</v>
      </c>
      <c r="H664">
        <v>0.96751989375684111</v>
      </c>
      <c r="I664">
        <v>1.9421413091553599</v>
      </c>
      <c r="J664">
        <v>1.9455601630655546</v>
      </c>
      <c r="K664">
        <v>1.9470824566739147</v>
      </c>
      <c r="L664">
        <v>1.0000000000000001E+50</v>
      </c>
      <c r="M664">
        <v>2.1114261791731339</v>
      </c>
      <c r="N664">
        <v>1.0000000000000001E+50</v>
      </c>
      <c r="O664">
        <v>1.0000000000000001E+50</v>
      </c>
      <c r="P664">
        <v>1.0000000000000001E+50</v>
      </c>
      <c r="Q664">
        <v>1.0000000000000001E+50</v>
      </c>
      <c r="R664">
        <v>1.0000000000000001E+50</v>
      </c>
      <c r="S664">
        <v>1.0000000000000001E+50</v>
      </c>
      <c r="T664">
        <v>1.0000000000000001E+50</v>
      </c>
      <c r="U664">
        <v>1.0000000000000001E+50</v>
      </c>
      <c r="V664">
        <v>3.0236413792596522</v>
      </c>
      <c r="W664">
        <v>1.0000000000000001E+50</v>
      </c>
      <c r="X664">
        <v>1.0000000000000001E+50</v>
      </c>
      <c r="Y664">
        <v>1.0000000000000001E+50</v>
      </c>
      <c r="Z664">
        <v>1.0000000000000001E+50</v>
      </c>
      <c r="AA664">
        <v>1.0000000000000001E+50</v>
      </c>
      <c r="AB664">
        <v>1.0417105673247311E-2</v>
      </c>
      <c r="AC664">
        <v>2.3263033746151945E-2</v>
      </c>
      <c r="AD664">
        <v>4.019319211313184E-2</v>
      </c>
      <c r="AE664">
        <v>6.3456222696563647E-2</v>
      </c>
      <c r="AF664">
        <v>5.265688399852831E-2</v>
      </c>
      <c r="AG664">
        <v>3.4285714285714287E-2</v>
      </c>
    </row>
    <row r="665" spans="1:33">
      <c r="A665">
        <v>251714287.11832848</v>
      </c>
      <c r="B665">
        <v>15.815208691259718</v>
      </c>
      <c r="C665">
        <v>1.0000000000000001E+50</v>
      </c>
      <c r="D665">
        <v>0.36472761786850932</v>
      </c>
      <c r="E665">
        <v>1.0000000000000001E+50</v>
      </c>
      <c r="F665">
        <v>1.0000000000000001E+50</v>
      </c>
      <c r="G665">
        <v>1.0000000000000001E+50</v>
      </c>
      <c r="H665">
        <v>0.98713460768066308</v>
      </c>
      <c r="I665">
        <v>1.9812315657096375</v>
      </c>
      <c r="J665">
        <v>1.9845834025912306</v>
      </c>
      <c r="K665">
        <v>1.986075851377112</v>
      </c>
      <c r="L665">
        <v>1.0000000000000001E+50</v>
      </c>
      <c r="M665">
        <v>2.1536649633194433</v>
      </c>
      <c r="N665">
        <v>1.0000000000000001E+50</v>
      </c>
      <c r="O665">
        <v>1.0000000000000001E+50</v>
      </c>
      <c r="P665">
        <v>1.0000000000000001E+50</v>
      </c>
      <c r="Q665">
        <v>1.0000000000000001E+50</v>
      </c>
      <c r="R665">
        <v>1.0000000000000001E+50</v>
      </c>
      <c r="S665">
        <v>1.0000000000000001E+50</v>
      </c>
      <c r="T665">
        <v>1.0000000000000001E+50</v>
      </c>
      <c r="U665">
        <v>1.0000000000000001E+50</v>
      </c>
      <c r="V665">
        <v>3.0841084398349845</v>
      </c>
      <c r="W665">
        <v>1.0000000000000001E+50</v>
      </c>
      <c r="X665">
        <v>1.0000000000000001E+50</v>
      </c>
      <c r="Y665">
        <v>1.0000000000000001E+50</v>
      </c>
      <c r="Z665">
        <v>1.0000000000000001E+50</v>
      </c>
      <c r="AA665">
        <v>1.0000000000000001E+50</v>
      </c>
      <c r="AB665">
        <v>1.0219805200100147E-2</v>
      </c>
      <c r="AC665">
        <v>2.3728081594035749E-2</v>
      </c>
      <c r="AD665">
        <v>4.0996665483922196E-2</v>
      </c>
      <c r="AE665">
        <v>6.4724743977165683E-2</v>
      </c>
      <c r="AF665">
        <v>5.4163451035236863E-2</v>
      </c>
      <c r="AG665">
        <v>3.4285714285714287E-2</v>
      </c>
    </row>
    <row r="666" spans="1:33">
      <c r="A666">
        <v>256748572.86069506</v>
      </c>
      <c r="B666">
        <v>16.131512863832704</v>
      </c>
      <c r="C666">
        <v>1.0000000000000001E+50</v>
      </c>
      <c r="D666">
        <v>0.37224649078846284</v>
      </c>
      <c r="E666">
        <v>1.0000000000000001E+50</v>
      </c>
      <c r="F666">
        <v>1.0000000000000001E+50</v>
      </c>
      <c r="G666">
        <v>1.0000000000000001E+50</v>
      </c>
      <c r="H666">
        <v>1.0071364370983571</v>
      </c>
      <c r="I666">
        <v>2.0210987777758378</v>
      </c>
      <c r="J666">
        <v>2.024384910568541</v>
      </c>
      <c r="K666">
        <v>2.0258480994891679</v>
      </c>
      <c r="L666">
        <v>1.0000000000000001E+50</v>
      </c>
      <c r="M666">
        <v>2.19674832197436</v>
      </c>
      <c r="N666">
        <v>1.0000000000000001E+50</v>
      </c>
      <c r="O666">
        <v>1.0000000000000001E+50</v>
      </c>
      <c r="P666">
        <v>1.0000000000000001E+50</v>
      </c>
      <c r="Q666">
        <v>1.0000000000000001E+50</v>
      </c>
      <c r="R666">
        <v>1.0000000000000001E+50</v>
      </c>
      <c r="S666">
        <v>1.0000000000000001E+50</v>
      </c>
      <c r="T666">
        <v>1.0000000000000001E+50</v>
      </c>
      <c r="U666">
        <v>1.0000000000000001E+50</v>
      </c>
      <c r="V666">
        <v>3.1457849546900865</v>
      </c>
      <c r="W666">
        <v>1.0000000000000001E+50</v>
      </c>
      <c r="X666">
        <v>1.0000000000000001E+50</v>
      </c>
      <c r="Y666">
        <v>1.0000000000000001E+50</v>
      </c>
      <c r="Z666">
        <v>1.0000000000000001E+50</v>
      </c>
      <c r="AA666">
        <v>1.0000000000000001E+50</v>
      </c>
      <c r="AB666">
        <v>1.0026507569707575E-2</v>
      </c>
      <c r="AC666">
        <v>2.4202434570121247E-2</v>
      </c>
      <c r="AD666">
        <v>4.181621597485638E-2</v>
      </c>
      <c r="AE666">
        <v>6.6018647504903952E-2</v>
      </c>
      <c r="AF666">
        <v>5.5689108748933368E-2</v>
      </c>
      <c r="AG666">
        <v>3.4285714285714287E-2</v>
      </c>
    </row>
    <row r="667" spans="1:33">
      <c r="A667">
        <v>261883544.31790897</v>
      </c>
      <c r="B667">
        <v>16.454143119881703</v>
      </c>
      <c r="C667">
        <v>1.0000000000000001E+50</v>
      </c>
      <c r="D667">
        <v>0.37991134663674658</v>
      </c>
      <c r="E667">
        <v>1.0000000000000001E+50</v>
      </c>
      <c r="F667">
        <v>1.0000000000000001E+50</v>
      </c>
      <c r="G667">
        <v>1.0000000000000001E+50</v>
      </c>
      <c r="H667">
        <v>1.0275332256378087</v>
      </c>
      <c r="I667">
        <v>2.0617585794412459</v>
      </c>
      <c r="J667">
        <v>2.0649802954059258</v>
      </c>
      <c r="K667">
        <v>2.0664147979623975</v>
      </c>
      <c r="L667">
        <v>1.0000000000000001E+50</v>
      </c>
      <c r="M667">
        <v>2.2406931505718903</v>
      </c>
      <c r="N667">
        <v>1.0000000000000001E+50</v>
      </c>
      <c r="O667">
        <v>1.0000000000000001E+50</v>
      </c>
      <c r="P667">
        <v>1.0000000000000001E+50</v>
      </c>
      <c r="Q667">
        <v>1.0000000000000001E+50</v>
      </c>
      <c r="R667">
        <v>1.0000000000000001E+50</v>
      </c>
      <c r="S667">
        <v>1.0000000000000001E+50</v>
      </c>
      <c r="T667">
        <v>1.0000000000000001E+50</v>
      </c>
      <c r="U667">
        <v>1.0000000000000001E+50</v>
      </c>
      <c r="V667">
        <v>3.2086951106941259</v>
      </c>
      <c r="W667">
        <v>1.0000000000000001E+50</v>
      </c>
      <c r="X667">
        <v>1.0000000000000001E+50</v>
      </c>
      <c r="Y667">
        <v>1.0000000000000001E+50</v>
      </c>
      <c r="Z667">
        <v>1.0000000000000001E+50</v>
      </c>
      <c r="AA667">
        <v>1.0000000000000001E+50</v>
      </c>
      <c r="AB667">
        <v>9.8371366887732691E-3</v>
      </c>
      <c r="AC667">
        <v>2.4686278695289183E-2</v>
      </c>
      <c r="AD667">
        <v>4.2652164978489907E-2</v>
      </c>
      <c r="AE667">
        <v>6.7338440693238147E-2</v>
      </c>
      <c r="AF667">
        <v>5.7234591499525506E-2</v>
      </c>
      <c r="AG667">
        <v>3.4285714285714287E-2</v>
      </c>
    </row>
    <row r="668" spans="1:33">
      <c r="A668">
        <v>267121215.20426714</v>
      </c>
      <c r="B668">
        <v>16.783225981075756</v>
      </c>
      <c r="C668">
        <v>1.0000000000000001E+50</v>
      </c>
      <c r="D668">
        <v>0.38772519100712655</v>
      </c>
      <c r="E668">
        <v>1.0000000000000001E+50</v>
      </c>
      <c r="F668">
        <v>1.0000000000000001E+50</v>
      </c>
      <c r="G668">
        <v>1.0000000000000001E+50</v>
      </c>
      <c r="H668">
        <v>1.0483329718261825</v>
      </c>
      <c r="I668">
        <v>2.1032269156192083</v>
      </c>
      <c r="J668">
        <v>2.1063854768375951</v>
      </c>
      <c r="K668">
        <v>2.1077918552987258</v>
      </c>
      <c r="L668">
        <v>1.0000000000000001E+50</v>
      </c>
      <c r="M668">
        <v>2.285516682377434</v>
      </c>
      <c r="N668">
        <v>1.0000000000000001E+50</v>
      </c>
      <c r="O668">
        <v>1.0000000000000001E+50</v>
      </c>
      <c r="P668">
        <v>1.0000000000000001E+50</v>
      </c>
      <c r="Q668">
        <v>1.0000000000000001E+50</v>
      </c>
      <c r="R668">
        <v>1.0000000000000001E+50</v>
      </c>
      <c r="S668">
        <v>1.0000000000000001E+50</v>
      </c>
      <c r="T668">
        <v>1.0000000000000001E+50</v>
      </c>
      <c r="U668">
        <v>1.0000000000000001E+50</v>
      </c>
      <c r="V668">
        <v>3.2728635784970801</v>
      </c>
      <c r="W668">
        <v>1.0000000000000001E+50</v>
      </c>
      <c r="X668">
        <v>1.0000000000000001E+50</v>
      </c>
      <c r="Y668">
        <v>1.0000000000000001E+50</v>
      </c>
      <c r="Z668">
        <v>1.0000000000000001E+50</v>
      </c>
      <c r="AA668">
        <v>1.0000000000000001E+50</v>
      </c>
      <c r="AB668">
        <v>9.6516179872432224E-3</v>
      </c>
      <c r="AC668">
        <v>2.5179803712433436E-2</v>
      </c>
      <c r="AD668">
        <v>4.3504840318155706E-2</v>
      </c>
      <c r="AE668">
        <v>6.8684641108418015E-2</v>
      </c>
      <c r="AF668">
        <v>5.8800632507202806E-2</v>
      </c>
      <c r="AG668">
        <v>3.4285714285714287E-2</v>
      </c>
    </row>
    <row r="669" spans="1:33">
      <c r="A669">
        <v>272463639.50835252</v>
      </c>
      <c r="B669">
        <v>17.118890499517292</v>
      </c>
      <c r="C669">
        <v>1.0000000000000001E+50</v>
      </c>
      <c r="D669">
        <v>0.39569108793424168</v>
      </c>
      <c r="E669">
        <v>1.0000000000000001E+50</v>
      </c>
      <c r="F669">
        <v>1.0000000000000001E+50</v>
      </c>
      <c r="G669">
        <v>1.0000000000000001E+50</v>
      </c>
      <c r="H669">
        <v>1.0695438322258044</v>
      </c>
      <c r="I669">
        <v>2.1455200483016559</v>
      </c>
      <c r="J669">
        <v>2.1486166921664722</v>
      </c>
      <c r="K669">
        <v>2.1499954977882885</v>
      </c>
      <c r="L669">
        <v>1.0000000000000001E+50</v>
      </c>
      <c r="M669">
        <v>2.3312364952459257</v>
      </c>
      <c r="N669">
        <v>1.0000000000000001E+50</v>
      </c>
      <c r="O669">
        <v>1.0000000000000001E+50</v>
      </c>
      <c r="P669">
        <v>1.0000000000000001E+50</v>
      </c>
      <c r="Q669">
        <v>1.0000000000000001E+50</v>
      </c>
      <c r="R669">
        <v>1.0000000000000001E+50</v>
      </c>
      <c r="S669">
        <v>1.0000000000000001E+50</v>
      </c>
      <c r="T669">
        <v>1.0000000000000001E+50</v>
      </c>
      <c r="U669">
        <v>1.0000000000000001E+50</v>
      </c>
      <c r="V669">
        <v>3.3383155222044993</v>
      </c>
      <c r="W669">
        <v>1.0000000000000001E+50</v>
      </c>
      <c r="X669">
        <v>1.0000000000000001E+50</v>
      </c>
      <c r="Y669">
        <v>1.0000000000000001E+50</v>
      </c>
      <c r="Z669">
        <v>1.0000000000000001E+50</v>
      </c>
      <c r="AA669">
        <v>1.0000000000000001E+50</v>
      </c>
      <c r="AB669">
        <v>9.4698783881521104E-3</v>
      </c>
      <c r="AC669">
        <v>2.5683203160870385E-2</v>
      </c>
      <c r="AD669">
        <v>4.4374576376522971E-2</v>
      </c>
      <c r="AE669">
        <v>7.005777667245168E-2</v>
      </c>
      <c r="AF669">
        <v>6.0387964736513887E-2</v>
      </c>
      <c r="AG669">
        <v>3.4285714285714287E-2</v>
      </c>
    </row>
    <row r="670" spans="1:33">
      <c r="A670">
        <v>277912912.29851955</v>
      </c>
      <c r="B670">
        <v>17.461268308350789</v>
      </c>
      <c r="C670">
        <v>1.0000000000000001E+50</v>
      </c>
      <c r="D670">
        <v>0.40381216109431778</v>
      </c>
      <c r="E670">
        <v>1.0000000000000001E+50</v>
      </c>
      <c r="F670">
        <v>1.0000000000000001E+50</v>
      </c>
      <c r="G670">
        <v>1.0000000000000001E+50</v>
      </c>
      <c r="H670">
        <v>1.0911741246320659</v>
      </c>
      <c r="I670">
        <v>2.1886545629359837</v>
      </c>
      <c r="J670">
        <v>2.1916905026316811</v>
      </c>
      <c r="K670">
        <v>2.1930422758726555</v>
      </c>
      <c r="L670">
        <v>1.0000000000000001E+50</v>
      </c>
      <c r="M670">
        <v>2.3778705185151074</v>
      </c>
      <c r="N670">
        <v>1.0000000000000001E+50</v>
      </c>
      <c r="O670">
        <v>1.0000000000000001E+50</v>
      </c>
      <c r="P670">
        <v>1.0000000000000001E+50</v>
      </c>
      <c r="Q670">
        <v>1.0000000000000001E+50</v>
      </c>
      <c r="R670">
        <v>1.0000000000000001E+50</v>
      </c>
      <c r="S670">
        <v>1.0000000000000001E+50</v>
      </c>
      <c r="T670">
        <v>1.0000000000000001E+50</v>
      </c>
      <c r="U670">
        <v>1.0000000000000001E+50</v>
      </c>
      <c r="V670">
        <v>3.4050766092457891</v>
      </c>
      <c r="W670">
        <v>1.0000000000000001E+50</v>
      </c>
      <c r="X670">
        <v>1.0000000000000001E+50</v>
      </c>
      <c r="Y670">
        <v>1.0000000000000001E+50</v>
      </c>
      <c r="Z670">
        <v>1.0000000000000001E+50</v>
      </c>
      <c r="AA670">
        <v>1.0000000000000001E+50</v>
      </c>
      <c r="AB670">
        <v>9.2918462780098611E-3</v>
      </c>
      <c r="AC670">
        <v>2.619667445223697E-2</v>
      </c>
      <c r="AD670">
        <v>4.5261714226728249E-2</v>
      </c>
      <c r="AE670">
        <v>7.1458385870134797E-2</v>
      </c>
      <c r="AF670">
        <v>6.19973217424949E-2</v>
      </c>
      <c r="AG670">
        <v>3.4285714285714287E-2</v>
      </c>
    </row>
    <row r="671" spans="1:33">
      <c r="A671">
        <v>283471170.54448992</v>
      </c>
      <c r="B671">
        <v>17.81049367338364</v>
      </c>
      <c r="C671">
        <v>1.0000000000000001E+50</v>
      </c>
      <c r="D671">
        <v>0.41209159502932785</v>
      </c>
      <c r="E671">
        <v>1.0000000000000001E+50</v>
      </c>
      <c r="F671">
        <v>1.0000000000000001E+50</v>
      </c>
      <c r="G671">
        <v>1.0000000000000001E+50</v>
      </c>
      <c r="H671">
        <v>1.1132323313346035</v>
      </c>
      <c r="I671">
        <v>2.2326473749288125</v>
      </c>
      <c r="J671">
        <v>2.2356237999030735</v>
      </c>
      <c r="K671">
        <v>2.2369490706351827</v>
      </c>
      <c r="L671">
        <v>1.0000000000000001E+50</v>
      </c>
      <c r="M671">
        <v>2.425437040036643</v>
      </c>
      <c r="N671">
        <v>1.0000000000000001E+50</v>
      </c>
      <c r="O671">
        <v>1.0000000000000001E+50</v>
      </c>
      <c r="P671">
        <v>1.0000000000000001E+50</v>
      </c>
      <c r="Q671">
        <v>1.0000000000000001E+50</v>
      </c>
      <c r="R671">
        <v>1.0000000000000001E+50</v>
      </c>
      <c r="S671">
        <v>1.0000000000000001E+50</v>
      </c>
      <c r="T671">
        <v>1.0000000000000001E+50</v>
      </c>
      <c r="U671">
        <v>1.0000000000000001E+50</v>
      </c>
      <c r="V671">
        <v>3.4731730204398676</v>
      </c>
      <c r="W671">
        <v>1.0000000000000001E+50</v>
      </c>
      <c r="X671">
        <v>1.0000000000000001E+50</v>
      </c>
      <c r="Y671">
        <v>1.0000000000000001E+50</v>
      </c>
      <c r="Z671">
        <v>1.0000000000000001E+50</v>
      </c>
      <c r="AA671">
        <v>1.0000000000000001E+50</v>
      </c>
      <c r="AB671">
        <v>9.1174514777151577E-3</v>
      </c>
      <c r="AC671">
        <v>2.6720418947907366E-2</v>
      </c>
      <c r="AD671">
        <v>4.6166601766130272E-2</v>
      </c>
      <c r="AE671">
        <v>7.2887017960221942E-2</v>
      </c>
      <c r="AF671">
        <v>6.362943848067984E-2</v>
      </c>
      <c r="AG671">
        <v>3.4285714285714287E-2</v>
      </c>
    </row>
    <row r="672" spans="1:33">
      <c r="A672">
        <v>289140593.95537972</v>
      </c>
      <c r="B672">
        <v>18.166703545739392</v>
      </c>
      <c r="C672">
        <v>1.0000000000000001E+50</v>
      </c>
      <c r="D672">
        <v>0.42053263639507243</v>
      </c>
      <c r="E672">
        <v>1.0000000000000001E+50</v>
      </c>
      <c r="F672">
        <v>1.0000000000000001E+50</v>
      </c>
      <c r="G672">
        <v>1.0000000000000001E+50</v>
      </c>
      <c r="H672">
        <v>1.1357271024430269</v>
      </c>
      <c r="I672">
        <v>2.2775157362791556</v>
      </c>
      <c r="J672">
        <v>2.2804338127053385</v>
      </c>
      <c r="K672">
        <v>2.28173310042102</v>
      </c>
      <c r="L672">
        <v>1.0000000000000001E+50</v>
      </c>
      <c r="M672">
        <v>2.4739547133478186</v>
      </c>
      <c r="N672">
        <v>1.0000000000000001E+50</v>
      </c>
      <c r="O672">
        <v>1.0000000000000001E+50</v>
      </c>
      <c r="P672">
        <v>1.0000000000000001E+50</v>
      </c>
      <c r="Q672">
        <v>1.0000000000000001E+50</v>
      </c>
      <c r="R672">
        <v>1.0000000000000001E+50</v>
      </c>
      <c r="S672">
        <v>1.0000000000000001E+50</v>
      </c>
      <c r="T672">
        <v>1.0000000000000001E+50</v>
      </c>
      <c r="U672">
        <v>1.0000000000000001E+50</v>
      </c>
      <c r="V672">
        <v>3.5426314602621578</v>
      </c>
      <c r="W672">
        <v>1.0000000000000001E+50</v>
      </c>
      <c r="X672">
        <v>1.0000000000000001E+50</v>
      </c>
      <c r="Y672">
        <v>1.0000000000000001E+50</v>
      </c>
      <c r="Z672">
        <v>1.0000000000000001E+50</v>
      </c>
      <c r="AA672">
        <v>1.0000000000000001E+50</v>
      </c>
      <c r="AB672">
        <v>8.9466252139825016E-3</v>
      </c>
      <c r="AC672">
        <v>2.7254642037958514E-2</v>
      </c>
      <c r="AD672">
        <v>4.7089593852740828E-2</v>
      </c>
      <c r="AE672">
        <v>7.4344233190823103E-2</v>
      </c>
      <c r="AF672">
        <v>6.5285052083023515E-2</v>
      </c>
      <c r="AG672">
        <v>3.4285714285714287E-2</v>
      </c>
    </row>
    <row r="673" spans="1:33">
      <c r="A673">
        <v>294923405.83448732</v>
      </c>
      <c r="B673">
        <v>18.530037615564051</v>
      </c>
      <c r="C673">
        <v>1.0000000000000001E+50</v>
      </c>
      <c r="D673">
        <v>0.42913859523366682</v>
      </c>
      <c r="E673">
        <v>1.0000000000000001E+50</v>
      </c>
      <c r="F673">
        <v>1.0000000000000001E+50</v>
      </c>
      <c r="G673">
        <v>1.0000000000000001E+50</v>
      </c>
      <c r="H673">
        <v>1.1586672592784983</v>
      </c>
      <c r="I673">
        <v>2.3232772423436061</v>
      </c>
      <c r="J673">
        <v>2.3261381135742965</v>
      </c>
      <c r="K673">
        <v>2.327411927589381</v>
      </c>
      <c r="L673">
        <v>1.0000000000000001E+50</v>
      </c>
      <c r="M673">
        <v>2.5234425649866541</v>
      </c>
      <c r="N673">
        <v>1.0000000000000001E+50</v>
      </c>
      <c r="O673">
        <v>1.0000000000000001E+50</v>
      </c>
      <c r="P673">
        <v>1.0000000000000001E+50</v>
      </c>
      <c r="Q673">
        <v>1.0000000000000001E+50</v>
      </c>
      <c r="R673">
        <v>1.0000000000000001E+50</v>
      </c>
      <c r="S673">
        <v>1.0000000000000001E+50</v>
      </c>
      <c r="T673">
        <v>1.0000000000000001E+50</v>
      </c>
      <c r="U673">
        <v>1.0000000000000001E+50</v>
      </c>
      <c r="V673">
        <v>3.6134791673169304</v>
      </c>
      <c r="W673">
        <v>1.0000000000000001E+50</v>
      </c>
      <c r="X673">
        <v>1.0000000000000001E+50</v>
      </c>
      <c r="Y673">
        <v>1.0000000000000001E+50</v>
      </c>
      <c r="Z673">
        <v>1.0000000000000001E+50</v>
      </c>
      <c r="AA673">
        <v>1.0000000000000001E+50</v>
      </c>
      <c r="AB673">
        <v>8.7793000912698704E-3</v>
      </c>
      <c r="AC673">
        <v>2.7799553221715494E-2</v>
      </c>
      <c r="AD673">
        <v>4.8031052444385269E-2</v>
      </c>
      <c r="AE673">
        <v>7.5830603019109655E-2</v>
      </c>
      <c r="AF673">
        <v>6.6964902601871601E-2</v>
      </c>
      <c r="AG673">
        <v>3.4285714285714287E-2</v>
      </c>
    </row>
    <row r="674" spans="1:33">
      <c r="A674">
        <v>300821873.95117706</v>
      </c>
      <c r="B674">
        <v>18.900638366806593</v>
      </c>
      <c r="C674">
        <v>1.0000000000000001E+50</v>
      </c>
      <c r="D674">
        <v>0.43791284627093136</v>
      </c>
      <c r="E674">
        <v>1.0000000000000001E+50</v>
      </c>
      <c r="F674">
        <v>1.0000000000000001E+50</v>
      </c>
      <c r="G674">
        <v>1.0000000000000001E+50</v>
      </c>
      <c r="H674">
        <v>1.1820617978324934</v>
      </c>
      <c r="I674">
        <v>2.369949838736189</v>
      </c>
      <c r="J674">
        <v>2.3727546257480254</v>
      </c>
      <c r="K674">
        <v>2.3740034654007292</v>
      </c>
      <c r="L674">
        <v>1.0000000000000001E+50</v>
      </c>
      <c r="M674">
        <v>2.5739200019532906</v>
      </c>
      <c r="N674">
        <v>1.0000000000000001E+50</v>
      </c>
      <c r="O674">
        <v>1.0000000000000001E+50</v>
      </c>
      <c r="P674">
        <v>1.0000000000000001E+50</v>
      </c>
      <c r="Q674">
        <v>1.0000000000000001E+50</v>
      </c>
      <c r="R674">
        <v>1.0000000000000001E+50</v>
      </c>
      <c r="S674">
        <v>1.0000000000000001E+50</v>
      </c>
      <c r="T674">
        <v>1.0000000000000001E+50</v>
      </c>
      <c r="U674">
        <v>1.0000000000000001E+50</v>
      </c>
      <c r="V674">
        <v>3.6857439250191093</v>
      </c>
      <c r="W674">
        <v>1.0000000000000001E+50</v>
      </c>
      <c r="X674">
        <v>1.0000000000000001E+50</v>
      </c>
      <c r="Y674">
        <v>1.0000000000000001E+50</v>
      </c>
      <c r="Z674">
        <v>1.0000000000000001E+50</v>
      </c>
      <c r="AA674">
        <v>1.0000000000000001E+50</v>
      </c>
      <c r="AB674">
        <v>8.6154100641940689E-3</v>
      </c>
      <c r="AC674">
        <v>2.8355366189908443E-2</v>
      </c>
      <c r="AD674">
        <v>4.899134674064734E-2</v>
      </c>
      <c r="AE674">
        <v>7.7346710335415944E-2</v>
      </c>
      <c r="AF674">
        <v>6.8669733724147267E-2</v>
      </c>
      <c r="AG674">
        <v>3.4285714285714287E-2</v>
      </c>
    </row>
    <row r="675" spans="1:33">
      <c r="A675">
        <v>306838311.43020064</v>
      </c>
      <c r="B675">
        <v>19.278651133094932</v>
      </c>
      <c r="C675">
        <v>1.0000000000000001E+50</v>
      </c>
      <c r="D675">
        <v>0.44685883023919037</v>
      </c>
      <c r="E675">
        <v>1.0000000000000001E+50</v>
      </c>
      <c r="F675">
        <v>1.0000000000000001E+50</v>
      </c>
      <c r="G675">
        <v>1.0000000000000001E+50</v>
      </c>
      <c r="H675">
        <v>1.2059198922940928</v>
      </c>
      <c r="I675">
        <v>2.4175518283655917</v>
      </c>
      <c r="J675">
        <v>2.4203016301955196</v>
      </c>
      <c r="K675">
        <v>2.421525985041562</v>
      </c>
      <c r="L675">
        <v>1.0000000000000001E+50</v>
      </c>
      <c r="M675">
        <v>2.6254068193205771</v>
      </c>
      <c r="N675">
        <v>1.0000000000000001E+50</v>
      </c>
      <c r="O675">
        <v>1.0000000000000001E+50</v>
      </c>
      <c r="P675">
        <v>1.0000000000000001E+50</v>
      </c>
      <c r="Q675">
        <v>1.0000000000000001E+50</v>
      </c>
      <c r="R675">
        <v>1.0000000000000001E+50</v>
      </c>
      <c r="S675">
        <v>1.0000000000000001E+50</v>
      </c>
      <c r="T675">
        <v>1.0000000000000001E+50</v>
      </c>
      <c r="U675">
        <v>1.0000000000000001E+50</v>
      </c>
      <c r="V675">
        <v>3.7594540724897354</v>
      </c>
      <c r="W675">
        <v>1.0000000000000001E+50</v>
      </c>
      <c r="X675">
        <v>1.0000000000000001E+50</v>
      </c>
      <c r="Y675">
        <v>1.0000000000000001E+50</v>
      </c>
      <c r="Z675">
        <v>1.0000000000000001E+50</v>
      </c>
      <c r="AA675">
        <v>1.0000000000000001E+50</v>
      </c>
      <c r="AB675">
        <v>8.4548904104210561E-3</v>
      </c>
      <c r="AC675">
        <v>2.8922298908473035E-2</v>
      </c>
      <c r="AD675">
        <v>4.9970853327653782E-2</v>
      </c>
      <c r="AE675">
        <v>7.8893149691824427E-2</v>
      </c>
      <c r="AF675">
        <v>7.0400293457910545E-2</v>
      </c>
      <c r="AG675">
        <v>3.4285714285714287E-2</v>
      </c>
    </row>
    <row r="676" spans="1:33">
      <c r="A676">
        <v>312975077.65880466</v>
      </c>
      <c r="B676">
        <v>19.664224154729588</v>
      </c>
      <c r="C676">
        <v>1.0000000000000001E+50</v>
      </c>
      <c r="D676">
        <v>0.45598005522599483</v>
      </c>
      <c r="E676">
        <v>1.0000000000000001E+50</v>
      </c>
      <c r="F676">
        <v>1.0000000000000001E+50</v>
      </c>
      <c r="G676">
        <v>1.0000000000000001E+50</v>
      </c>
      <c r="H676">
        <v>1.2302508986471896</v>
      </c>
      <c r="I676">
        <v>2.4661018786125184</v>
      </c>
      <c r="J676">
        <v>2.4687977727856403</v>
      </c>
      <c r="K676">
        <v>2.4699981227895682</v>
      </c>
      <c r="L676">
        <v>1.0000000000000001E+50</v>
      </c>
      <c r="M676">
        <v>2.6779232079968374</v>
      </c>
      <c r="N676">
        <v>1.0000000000000001E+50</v>
      </c>
      <c r="O676">
        <v>1.0000000000000001E+50</v>
      </c>
      <c r="P676">
        <v>1.0000000000000001E+50</v>
      </c>
      <c r="Q676">
        <v>1.0000000000000001E+50</v>
      </c>
      <c r="R676">
        <v>1.0000000000000001E+50</v>
      </c>
      <c r="S676">
        <v>1.0000000000000001E+50</v>
      </c>
      <c r="T676">
        <v>1.0000000000000001E+50</v>
      </c>
      <c r="U676">
        <v>1.0000000000000001E+50</v>
      </c>
      <c r="V676">
        <v>3.8346385156693414</v>
      </c>
      <c r="W676">
        <v>1.0000000000000001E+50</v>
      </c>
      <c r="X676">
        <v>1.0000000000000001E+50</v>
      </c>
      <c r="Y676">
        <v>1.0000000000000001E+50</v>
      </c>
      <c r="Z676">
        <v>1.0000000000000001E+50</v>
      </c>
      <c r="AA676">
        <v>1.0000000000000001E+50</v>
      </c>
      <c r="AB676">
        <v>8.2976777040188049E-3</v>
      </c>
      <c r="AC676">
        <v>2.9500573704027578E-2</v>
      </c>
      <c r="AD676">
        <v>5.0969956325755586E-2</v>
      </c>
      <c r="AE676">
        <v>8.0470527535324188E-2</v>
      </c>
      <c r="AF676">
        <v>7.215733479339885E-2</v>
      </c>
      <c r="AG676">
        <v>3.4285714285714287E-2</v>
      </c>
    </row>
    <row r="677" spans="1:33">
      <c r="A677">
        <v>319234579.21198076</v>
      </c>
      <c r="B677">
        <v>20.057508636817072</v>
      </c>
      <c r="C677">
        <v>1.0000000000000001E+50</v>
      </c>
      <c r="D677">
        <v>0.4652800980492956</v>
      </c>
      <c r="E677">
        <v>1.0000000000000001E+50</v>
      </c>
      <c r="F677">
        <v>1.0000000000000001E+50</v>
      </c>
      <c r="G677">
        <v>1.0000000000000001E+50</v>
      </c>
      <c r="H677">
        <v>1.2550643583390195</v>
      </c>
      <c r="I677">
        <v>2.5156190286499975</v>
      </c>
      <c r="J677">
        <v>2.5182620715991648</v>
      </c>
      <c r="K677">
        <v>2.5194388873219582</v>
      </c>
      <c r="L677">
        <v>1.0000000000000001E+50</v>
      </c>
      <c r="M677">
        <v>2.7314897626438772</v>
      </c>
      <c r="N677">
        <v>1.0000000000000001E+50</v>
      </c>
      <c r="O677">
        <v>1.0000000000000001E+50</v>
      </c>
      <c r="P677">
        <v>1.0000000000000001E+50</v>
      </c>
      <c r="Q677">
        <v>1.0000000000000001E+50</v>
      </c>
      <c r="R677">
        <v>1.0000000000000001E+50</v>
      </c>
      <c r="S677">
        <v>1.0000000000000001E+50</v>
      </c>
      <c r="T677">
        <v>1.0000000000000001E+50</v>
      </c>
      <c r="U677">
        <v>1.0000000000000001E+50</v>
      </c>
      <c r="V677">
        <v>3.9113267386536239</v>
      </c>
      <c r="W677">
        <v>1.0000000000000001E+50</v>
      </c>
      <c r="X677">
        <v>1.0000000000000001E+50</v>
      </c>
      <c r="Y677">
        <v>1.0000000000000001E+50</v>
      </c>
      <c r="Z677">
        <v>1.0000000000000001E+50</v>
      </c>
      <c r="AA677">
        <v>1.0000000000000001E+50</v>
      </c>
      <c r="AB677">
        <v>8.1437097892602967E-3</v>
      </c>
      <c r="AC677">
        <v>3.0090417351060134E-2</v>
      </c>
      <c r="AD677">
        <v>5.1989047540163882E-2</v>
      </c>
      <c r="AE677">
        <v>8.2079462445633716E-2</v>
      </c>
      <c r="AF677">
        <v>7.3941616340588281E-2</v>
      </c>
      <c r="AG677">
        <v>3.4285714285714287E-2</v>
      </c>
    </row>
    <row r="678" spans="1:33">
      <c r="A678">
        <v>325619270.79622036</v>
      </c>
      <c r="B678">
        <v>20.458658808566053</v>
      </c>
      <c r="C678">
        <v>1.0000000000000001E+50</v>
      </c>
      <c r="D678">
        <v>0.47476260565960526</v>
      </c>
      <c r="E678">
        <v>1.0000000000000001E+50</v>
      </c>
      <c r="F678">
        <v>1.0000000000000001E+50</v>
      </c>
      <c r="G678">
        <v>1.0000000000000001E+50</v>
      </c>
      <c r="H678">
        <v>1.280370002021449</v>
      </c>
      <c r="I678">
        <v>2.5661226969094937</v>
      </c>
      <c r="J678">
        <v>2.5687139243868118</v>
      </c>
      <c r="K678">
        <v>2.5698676671698255</v>
      </c>
      <c r="L678">
        <v>1.0000000000000001E+50</v>
      </c>
      <c r="M678">
        <v>2.7861274897533201</v>
      </c>
      <c r="N678">
        <v>1.0000000000000001E+50</v>
      </c>
      <c r="O678">
        <v>1.0000000000000001E+50</v>
      </c>
      <c r="P678">
        <v>1.0000000000000001E+50</v>
      </c>
      <c r="Q678">
        <v>1.0000000000000001E+50</v>
      </c>
      <c r="R678">
        <v>1.0000000000000001E+50</v>
      </c>
      <c r="S678">
        <v>1.0000000000000001E+50</v>
      </c>
      <c r="T678">
        <v>1.0000000000000001E+50</v>
      </c>
      <c r="U678">
        <v>1.0000000000000001E+50</v>
      </c>
      <c r="V678">
        <v>3.9895488152558274</v>
      </c>
      <c r="W678">
        <v>1.0000000000000001E+50</v>
      </c>
      <c r="X678">
        <v>1.0000000000000001E+50</v>
      </c>
      <c r="Y678">
        <v>1.0000000000000001E+50</v>
      </c>
      <c r="Z678">
        <v>1.0000000000000001E+50</v>
      </c>
      <c r="AA678">
        <v>1.0000000000000001E+50</v>
      </c>
      <c r="AB678">
        <v>7.9929257548645698E-3</v>
      </c>
      <c r="AC678">
        <v>3.0692061160859894E-2</v>
      </c>
      <c r="AD678">
        <v>5.3028526614599454E-2</v>
      </c>
      <c r="AE678">
        <v>8.3720585377781945E-2</v>
      </c>
      <c r="AF678">
        <v>7.5753902945230808E-2</v>
      </c>
      <c r="AG678">
        <v>3.4285714285714287E-2</v>
      </c>
    </row>
    <row r="679" spans="1:33">
      <c r="A679">
        <v>332131656.21214479</v>
      </c>
      <c r="B679">
        <v>20.867831983769385</v>
      </c>
      <c r="C679">
        <v>1.0000000000000001E+50</v>
      </c>
      <c r="D679">
        <v>0.48443129656969353</v>
      </c>
      <c r="E679">
        <v>1.0000000000000001E+50</v>
      </c>
      <c r="F679">
        <v>1.0000000000000001E+50</v>
      </c>
      <c r="G679">
        <v>1.0000000000000001E+50</v>
      </c>
      <c r="H679">
        <v>1.3061777533664924</v>
      </c>
      <c r="I679">
        <v>2.6176326886957764</v>
      </c>
      <c r="J679">
        <v>2.6201731161761459</v>
      </c>
      <c r="K679">
        <v>2.6213042383214842</v>
      </c>
      <c r="L679">
        <v>1.0000000000000001E+50</v>
      </c>
      <c r="M679">
        <v>2.8418578158844454</v>
      </c>
      <c r="N679">
        <v>1.0000000000000001E+50</v>
      </c>
      <c r="O679">
        <v>1.0000000000000001E+50</v>
      </c>
      <c r="P679">
        <v>1.0000000000000001E+50</v>
      </c>
      <c r="Q679">
        <v>1.0000000000000001E+50</v>
      </c>
      <c r="R679">
        <v>1.0000000000000001E+50</v>
      </c>
      <c r="S679">
        <v>1.0000000000000001E+50</v>
      </c>
      <c r="T679">
        <v>1.0000000000000001E+50</v>
      </c>
      <c r="U679">
        <v>1.0000000000000001E+50</v>
      </c>
      <c r="V679">
        <v>4.0693354208004031</v>
      </c>
      <c r="W679">
        <v>1.0000000000000001E+50</v>
      </c>
      <c r="X679">
        <v>1.0000000000000001E+50</v>
      </c>
      <c r="Y679">
        <v>1.0000000000000001E+50</v>
      </c>
      <c r="Z679">
        <v>1.0000000000000001E+50</v>
      </c>
      <c r="AA679">
        <v>1.0000000000000001E+50</v>
      </c>
      <c r="AB679">
        <v>7.8452659086639103E-3</v>
      </c>
      <c r="AC679">
        <v>3.1305741072227694E-2</v>
      </c>
      <c r="AD679">
        <v>5.4088801188016095E-2</v>
      </c>
      <c r="AE679">
        <v>8.5394539909542114E-2</v>
      </c>
      <c r="AF679">
        <v>7.7594966285230021E-2</v>
      </c>
      <c r="AG679">
        <v>3.4285714285714287E-2</v>
      </c>
    </row>
    <row r="680" spans="1:33">
      <c r="A680">
        <v>338774289.33638769</v>
      </c>
      <c r="B680">
        <v>21.285188622495752</v>
      </c>
      <c r="C680">
        <v>1.0000000000000001E+50</v>
      </c>
      <c r="D680">
        <v>0.49428996231237715</v>
      </c>
      <c r="E680">
        <v>1.0000000000000001E+50</v>
      </c>
      <c r="F680">
        <v>1.0000000000000001E+50</v>
      </c>
      <c r="G680">
        <v>1.0000000000000001E+50</v>
      </c>
      <c r="H680">
        <v>1.3324977329575436</v>
      </c>
      <c r="I680">
        <v>2.6701692039534999</v>
      </c>
      <c r="J680">
        <v>2.6726598270303752</v>
      </c>
      <c r="K680">
        <v>2.6737687719777421</v>
      </c>
      <c r="L680">
        <v>1.0000000000000001E+50</v>
      </c>
      <c r="M680">
        <v>2.8987025960667547</v>
      </c>
      <c r="N680">
        <v>1.0000000000000001E+50</v>
      </c>
      <c r="O680">
        <v>1.0000000000000001E+50</v>
      </c>
      <c r="P680">
        <v>1.0000000000000001E+50</v>
      </c>
      <c r="Q680">
        <v>1.0000000000000001E+50</v>
      </c>
      <c r="R680">
        <v>1.0000000000000001E+50</v>
      </c>
      <c r="S680">
        <v>1.0000000000000001E+50</v>
      </c>
      <c r="T680">
        <v>1.0000000000000001E+50</v>
      </c>
      <c r="U680">
        <v>1.0000000000000001E+50</v>
      </c>
      <c r="V680">
        <v>4.1507178441525463</v>
      </c>
      <c r="W680">
        <v>1.0000000000000001E+50</v>
      </c>
      <c r="X680">
        <v>1.0000000000000001E+50</v>
      </c>
      <c r="Y680">
        <v>1.0000000000000001E+50</v>
      </c>
      <c r="Z680">
        <v>1.0000000000000001E+50</v>
      </c>
      <c r="AA680">
        <v>1.0000000000000001E+50</v>
      </c>
      <c r="AB680">
        <v>7.7006717526853742E-3</v>
      </c>
      <c r="AC680">
        <v>3.1931697744001196E-2</v>
      </c>
      <c r="AD680">
        <v>5.5170287054459435E-2</v>
      </c>
      <c r="AE680">
        <v>8.7101982493815747E-2</v>
      </c>
      <c r="AF680">
        <v>7.9465585449121717E-2</v>
      </c>
      <c r="AG680">
        <v>3.4285714285714287E-2</v>
      </c>
    </row>
    <row r="681" spans="1:33">
      <c r="A681">
        <v>345549775.12311548</v>
      </c>
      <c r="B681">
        <v>21.710892394015257</v>
      </c>
      <c r="C681">
        <v>1.0000000000000001E+50</v>
      </c>
      <c r="D681">
        <v>0.50434246892697376</v>
      </c>
      <c r="E681">
        <v>1.0000000000000001E+50</v>
      </c>
      <c r="F681">
        <v>1.0000000000000001E+50</v>
      </c>
      <c r="G681">
        <v>1.0000000000000001E+50</v>
      </c>
      <c r="H681">
        <v>1.3593402622578568</v>
      </c>
      <c r="I681">
        <v>2.723752845188566</v>
      </c>
      <c r="J681">
        <v>2.7261946399620522</v>
      </c>
      <c r="K681">
        <v>2.7272818424621654</v>
      </c>
      <c r="L681">
        <v>1.0000000000000001E+50</v>
      </c>
      <c r="M681">
        <v>2.9566841223705778</v>
      </c>
      <c r="N681">
        <v>1.0000000000000001E+50</v>
      </c>
      <c r="O681">
        <v>1.0000000000000001E+50</v>
      </c>
      <c r="P681">
        <v>1.0000000000000001E+50</v>
      </c>
      <c r="Q681">
        <v>1.0000000000000001E+50</v>
      </c>
      <c r="R681">
        <v>1.0000000000000001E+50</v>
      </c>
      <c r="S681">
        <v>1.0000000000000001E+50</v>
      </c>
      <c r="T681">
        <v>1.0000000000000001E+50</v>
      </c>
      <c r="U681">
        <v>1.0000000000000001E+50</v>
      </c>
      <c r="V681">
        <v>4.2337279999883428</v>
      </c>
      <c r="W681">
        <v>1.0000000000000001E+50</v>
      </c>
      <c r="X681">
        <v>1.0000000000000001E+50</v>
      </c>
      <c r="Y681">
        <v>1.0000000000000001E+50</v>
      </c>
      <c r="Z681">
        <v>1.0000000000000001E+50</v>
      </c>
      <c r="AA681">
        <v>1.0000000000000001E+50</v>
      </c>
      <c r="AB681">
        <v>7.5590859586352485E-3</v>
      </c>
      <c r="AC681">
        <v>3.2570176649431098E-2</v>
      </c>
      <c r="AD681">
        <v>5.6273408326123743E-2</v>
      </c>
      <c r="AE681">
        <v>8.8843582716065711E-2</v>
      </c>
      <c r="AF681">
        <v>8.1366547498327571E-2</v>
      </c>
      <c r="AG681">
        <v>3.4285714285714287E-2</v>
      </c>
    </row>
    <row r="682" spans="1:33">
      <c r="A682">
        <v>352460770.62557781</v>
      </c>
      <c r="B682">
        <v>22.145110240983399</v>
      </c>
      <c r="C682">
        <v>1.0000000000000001E+50</v>
      </c>
      <c r="D682">
        <v>0.5145927584749983</v>
      </c>
      <c r="E682">
        <v>1.0000000000000001E+50</v>
      </c>
      <c r="F682">
        <v>1.0000000000000001E+50</v>
      </c>
      <c r="G682">
        <v>1.0000000000000001E+50</v>
      </c>
      <c r="H682">
        <v>1.3867158676578235</v>
      </c>
      <c r="I682">
        <v>2.7784046255473651</v>
      </c>
      <c r="J682">
        <v>2.7807985490048077</v>
      </c>
      <c r="K682">
        <v>2.7818644352894251</v>
      </c>
      <c r="L682">
        <v>1.0000000000000001E+50</v>
      </c>
      <c r="M682">
        <v>3.0158251326490553</v>
      </c>
      <c r="N682">
        <v>1.0000000000000001E+50</v>
      </c>
      <c r="O682">
        <v>1.0000000000000001E+50</v>
      </c>
      <c r="P682">
        <v>1.0000000000000001E+50</v>
      </c>
      <c r="Q682">
        <v>1.0000000000000001E+50</v>
      </c>
      <c r="R682">
        <v>1.0000000000000001E+50</v>
      </c>
      <c r="S682">
        <v>1.0000000000000001E+50</v>
      </c>
      <c r="T682">
        <v>1.0000000000000001E+50</v>
      </c>
      <c r="U682">
        <v>1.0000000000000001E+50</v>
      </c>
      <c r="V682">
        <v>4.3183984413103245</v>
      </c>
      <c r="W682">
        <v>1.0000000000000001E+50</v>
      </c>
      <c r="X682">
        <v>1.0000000000000001E+50</v>
      </c>
      <c r="Y682">
        <v>1.0000000000000001E+50</v>
      </c>
      <c r="Z682">
        <v>1.0000000000000001E+50</v>
      </c>
      <c r="AA682">
        <v>1.0000000000000001E+50</v>
      </c>
      <c r="AB682">
        <v>7.4204523437750207E-3</v>
      </c>
      <c r="AC682">
        <v>3.3221428172445305E-2</v>
      </c>
      <c r="AD682">
        <v>5.7398597599670739E-2</v>
      </c>
      <c r="AE682">
        <v>9.0620023556899201E-2</v>
      </c>
      <c r="AF682">
        <v>8.3298648014753854E-2</v>
      </c>
      <c r="AG682">
        <v>3.4285714285714287E-2</v>
      </c>
    </row>
    <row r="683" spans="1:33">
      <c r="A683">
        <v>359509986.03808939</v>
      </c>
      <c r="B683">
        <v>22.588012444908792</v>
      </c>
      <c r="C683">
        <v>1.0000000000000001E+50</v>
      </c>
      <c r="D683">
        <v>0.52504485058569872</v>
      </c>
      <c r="E683">
        <v>1.0000000000000001E+50</v>
      </c>
      <c r="F683">
        <v>1.0000000000000001E+50</v>
      </c>
      <c r="G683">
        <v>1.0000000000000001E+50</v>
      </c>
      <c r="H683">
        <v>1.414635284602632</v>
      </c>
      <c r="I683">
        <v>2.8341459770570538</v>
      </c>
      <c r="J683">
        <v>2.8364929674462642</v>
      </c>
      <c r="K683">
        <v>2.8375379553949025</v>
      </c>
      <c r="L683">
        <v>1.0000000000000001E+50</v>
      </c>
      <c r="M683">
        <v>3.0761488194549425</v>
      </c>
      <c r="N683">
        <v>1.0000000000000001E+50</v>
      </c>
      <c r="O683">
        <v>1.0000000000000001E+50</v>
      </c>
      <c r="P683">
        <v>1.0000000000000001E+50</v>
      </c>
      <c r="Q683">
        <v>1.0000000000000001E+50</v>
      </c>
      <c r="R683">
        <v>1.0000000000000001E+50</v>
      </c>
      <c r="S683">
        <v>1.0000000000000001E+50</v>
      </c>
      <c r="T683">
        <v>1.0000000000000001E+50</v>
      </c>
      <c r="U683">
        <v>1.0000000000000001E+50</v>
      </c>
      <c r="V683">
        <v>4.4047623722133586</v>
      </c>
      <c r="W683">
        <v>1.0000000000000001E+50</v>
      </c>
      <c r="X683">
        <v>1.0000000000000001E+50</v>
      </c>
      <c r="Y683">
        <v>1.0000000000000001E+50</v>
      </c>
      <c r="Z683">
        <v>1.0000000000000001E+50</v>
      </c>
      <c r="AA683">
        <v>1.0000000000000001E+50</v>
      </c>
      <c r="AB683">
        <v>7.2847158471779248E-3</v>
      </c>
      <c r="AC683">
        <v>3.3885707705838861E-2</v>
      </c>
      <c r="AD683">
        <v>5.854629612587562E-2</v>
      </c>
      <c r="AE683">
        <v>9.2432001659903645E-2</v>
      </c>
      <c r="AF683">
        <v>8.5262691635213023E-2</v>
      </c>
      <c r="AG683">
        <v>3.4285714285714287E-2</v>
      </c>
    </row>
    <row r="684" spans="1:33">
      <c r="A684">
        <v>366700185.75885117</v>
      </c>
      <c r="B684">
        <v>23.039772692930217</v>
      </c>
      <c r="C684">
        <v>1.0000000000000001E+50</v>
      </c>
      <c r="D684">
        <v>0.53570284403203228</v>
      </c>
      <c r="E684">
        <v>1.0000000000000001E+50</v>
      </c>
      <c r="F684">
        <v>1.0000000000000001E+50</v>
      </c>
      <c r="G684">
        <v>1.0000000000000001E+50</v>
      </c>
      <c r="H684">
        <v>1.4431094618019376</v>
      </c>
      <c r="I684">
        <v>2.8909987590301212</v>
      </c>
      <c r="J684">
        <v>2.8932997362253694</v>
      </c>
      <c r="K684">
        <v>2.8943242355287695</v>
      </c>
      <c r="L684">
        <v>1.0000000000000001E+50</v>
      </c>
      <c r="M684">
        <v>3.1376788391357304</v>
      </c>
      <c r="N684">
        <v>1.0000000000000001E+50</v>
      </c>
      <c r="O684">
        <v>1.0000000000000001E+50</v>
      </c>
      <c r="P684">
        <v>1.0000000000000001E+50</v>
      </c>
      <c r="Q684">
        <v>1.0000000000000001E+50</v>
      </c>
      <c r="R684">
        <v>1.0000000000000001E+50</v>
      </c>
      <c r="S684">
        <v>1.0000000000000001E+50</v>
      </c>
      <c r="T684">
        <v>1.0000000000000001E+50</v>
      </c>
      <c r="U684">
        <v>1.0000000000000001E+50</v>
      </c>
      <c r="V684">
        <v>4.4928536609058627</v>
      </c>
      <c r="W684">
        <v>1.0000000000000001E+50</v>
      </c>
      <c r="X684">
        <v>1.0000000000000001E+50</v>
      </c>
      <c r="Y684">
        <v>1.0000000000000001E+50</v>
      </c>
      <c r="Z684">
        <v>1.0000000000000001E+50</v>
      </c>
      <c r="AA684">
        <v>1.0000000000000001E+50</v>
      </c>
      <c r="AB684">
        <v>7.1518225063551127E-3</v>
      </c>
      <c r="AC684">
        <v>3.4563275751428126E-2</v>
      </c>
      <c r="AD684">
        <v>5.9716953982666951E-2</v>
      </c>
      <c r="AE684">
        <v>9.4280227604840852E-2</v>
      </c>
      <c r="AF684">
        <v>8.7259492574055825E-2</v>
      </c>
      <c r="AG684">
        <v>3.4285714285714287E-2</v>
      </c>
    </row>
    <row r="685" spans="1:33">
      <c r="A685">
        <v>374034189.47402823</v>
      </c>
      <c r="B685">
        <v>23.500568145929275</v>
      </c>
      <c r="C685">
        <v>1.0000000000000001E+50</v>
      </c>
      <c r="D685">
        <v>0.54657091833770044</v>
      </c>
      <c r="E685">
        <v>1.0000000000000001E+50</v>
      </c>
      <c r="F685">
        <v>1.0000000000000001E+50</v>
      </c>
      <c r="G685">
        <v>1.0000000000000001E+50</v>
      </c>
      <c r="H685">
        <v>1.4721495655231727</v>
      </c>
      <c r="I685">
        <v>2.9489852666365177</v>
      </c>
      <c r="J685">
        <v>2.9512411324974388</v>
      </c>
      <c r="K685">
        <v>2.952245544817842</v>
      </c>
      <c r="L685">
        <v>1.0000000000000001E+50</v>
      </c>
      <c r="M685">
        <v>3.2004393211106397</v>
      </c>
      <c r="N685">
        <v>1.0000000000000001E+50</v>
      </c>
      <c r="O685">
        <v>1.0000000000000001E+50</v>
      </c>
      <c r="P685">
        <v>1.0000000000000001E+50</v>
      </c>
      <c r="Q685">
        <v>1.0000000000000001E+50</v>
      </c>
      <c r="R685">
        <v>1.0000000000000001E+50</v>
      </c>
      <c r="S685">
        <v>1.0000000000000001E+50</v>
      </c>
      <c r="T685">
        <v>1.0000000000000001E+50</v>
      </c>
      <c r="U685">
        <v>1.0000000000000001E+50</v>
      </c>
      <c r="V685">
        <v>4.5827068529914472</v>
      </c>
      <c r="W685">
        <v>1.0000000000000001E+50</v>
      </c>
      <c r="X685">
        <v>1.0000000000000001E+50</v>
      </c>
      <c r="Y685">
        <v>1.0000000000000001E+50</v>
      </c>
      <c r="Z685">
        <v>1.0000000000000001E+50</v>
      </c>
      <c r="AA685">
        <v>1.0000000000000001E+50</v>
      </c>
      <c r="AB685">
        <v>7.0217194342410121E-3</v>
      </c>
      <c r="AC685">
        <v>3.5254398022208491E-2</v>
      </c>
      <c r="AD685">
        <v>6.0911030251628001E-2</v>
      </c>
      <c r="AE685">
        <v>9.6165426186306066E-2</v>
      </c>
      <c r="AF685">
        <v>8.9289875135315555E-2</v>
      </c>
      <c r="AG685">
        <v>3.4285714285714287E-2</v>
      </c>
    </row>
    <row r="686" spans="1:33">
      <c r="A686">
        <v>381514873.2635088</v>
      </c>
      <c r="B686">
        <v>23.970579508005162</v>
      </c>
      <c r="C686">
        <v>1.0000000000000001E+50</v>
      </c>
      <c r="D686">
        <v>0.55765333541586981</v>
      </c>
      <c r="E686">
        <v>1.0000000000000001E+50</v>
      </c>
      <c r="F686">
        <v>1.0000000000000001E+50</v>
      </c>
      <c r="G686">
        <v>1.0000000000000001E+50</v>
      </c>
      <c r="H686">
        <v>1.5017669839701995</v>
      </c>
      <c r="I686">
        <v>3.008128239646723</v>
      </c>
      <c r="J686">
        <v>3.0103398783702575</v>
      </c>
      <c r="K686">
        <v>3.0113245974985632</v>
      </c>
      <c r="L686">
        <v>1.0000000000000001E+50</v>
      </c>
      <c r="M686">
        <v>3.264454877333141</v>
      </c>
      <c r="N686">
        <v>1.0000000000000001E+50</v>
      </c>
      <c r="O686">
        <v>1.0000000000000001E+50</v>
      </c>
      <c r="P686">
        <v>1.0000000000000001E+50</v>
      </c>
      <c r="Q686">
        <v>1.0000000000000001E+50</v>
      </c>
      <c r="R686">
        <v>1.0000000000000001E+50</v>
      </c>
      <c r="S686">
        <v>1.0000000000000001E+50</v>
      </c>
      <c r="T686">
        <v>1.0000000000000001E+50</v>
      </c>
      <c r="U686">
        <v>1.0000000000000001E+50</v>
      </c>
      <c r="V686">
        <v>4.6743571850162224</v>
      </c>
      <c r="W686">
        <v>1.0000000000000001E+50</v>
      </c>
      <c r="X686">
        <v>1.0000000000000001E+50</v>
      </c>
      <c r="Y686">
        <v>1.0000000000000001E+50</v>
      </c>
      <c r="Z686">
        <v>1.0000000000000001E+50</v>
      </c>
      <c r="AA686">
        <v>1.0000000000000001E+50</v>
      </c>
      <c r="AB686">
        <v>6.8943547965274682E-3</v>
      </c>
      <c r="AC686">
        <v>3.5959345546555672E-2</v>
      </c>
      <c r="AD686">
        <v>6.2128993198028955E-2</v>
      </c>
      <c r="AE686">
        <v>9.8088336697961381E-2</v>
      </c>
      <c r="AF686">
        <v>9.1354674215584672E-2</v>
      </c>
      <c r="AG686">
        <v>3.4285714285714287E-2</v>
      </c>
    </row>
    <row r="687" spans="1:33">
      <c r="A687">
        <v>389145170.72877896</v>
      </c>
      <c r="B687">
        <v>24.449991097339083</v>
      </c>
      <c r="C687">
        <v>1.0000000000000001E+50</v>
      </c>
      <c r="D687">
        <v>0.56895444124022343</v>
      </c>
      <c r="E687">
        <v>1.0000000000000001E+50</v>
      </c>
      <c r="F687">
        <v>1.0000000000000001E+50</v>
      </c>
      <c r="G687">
        <v>1.0000000000000001E+50</v>
      </c>
      <c r="H687">
        <v>1.531973331749013</v>
      </c>
      <c r="I687">
        <v>3.0684508713491705</v>
      </c>
      <c r="J687">
        <v>3.0706191498146875</v>
      </c>
      <c r="K687">
        <v>3.0715845618245341</v>
      </c>
      <c r="L687">
        <v>1.0000000000000001E+50</v>
      </c>
      <c r="M687">
        <v>3.3297506119426967</v>
      </c>
      <c r="N687">
        <v>1.0000000000000001E+50</v>
      </c>
      <c r="O687">
        <v>1.0000000000000001E+50</v>
      </c>
      <c r="P687">
        <v>1.0000000000000001E+50</v>
      </c>
      <c r="Q687">
        <v>1.0000000000000001E+50</v>
      </c>
      <c r="R687">
        <v>1.0000000000000001E+50</v>
      </c>
      <c r="S687">
        <v>1.0000000000000001E+50</v>
      </c>
      <c r="T687">
        <v>1.0000000000000001E+50</v>
      </c>
      <c r="U687">
        <v>1.0000000000000001E+50</v>
      </c>
      <c r="V687">
        <v>4.767840598287048</v>
      </c>
      <c r="W687">
        <v>1.0000000000000001E+50</v>
      </c>
      <c r="X687">
        <v>1.0000000000000001E+50</v>
      </c>
      <c r="Y687">
        <v>1.0000000000000001E+50</v>
      </c>
      <c r="Z687">
        <v>1.0000000000000001E+50</v>
      </c>
      <c r="AA687">
        <v>1.0000000000000001E+50</v>
      </c>
      <c r="AB687">
        <v>6.7696777893367123E-3</v>
      </c>
      <c r="AC687">
        <v>3.6678394774511479E-2</v>
      </c>
      <c r="AD687">
        <v>6.3371320454460686E-2</v>
      </c>
      <c r="AE687">
        <v>0.10004971322245544</v>
      </c>
      <c r="AF687">
        <v>9.3454735798767966E-2</v>
      </c>
      <c r="AG687">
        <v>3.4285714285714287E-2</v>
      </c>
    </row>
    <row r="688" spans="1:33">
      <c r="A688">
        <v>396928074.14335454</v>
      </c>
      <c r="B688">
        <v>24.938990918475898</v>
      </c>
      <c r="C688">
        <v>1.0000000000000001E+50</v>
      </c>
      <c r="D688">
        <v>0.58047866754899313</v>
      </c>
      <c r="E688">
        <v>1.0000000000000001E+50</v>
      </c>
      <c r="F688">
        <v>1.0000000000000001E+50</v>
      </c>
      <c r="G688">
        <v>1.0000000000000001E+50</v>
      </c>
      <c r="H688">
        <v>1.5627804544222388</v>
      </c>
      <c r="I688">
        <v>3.1299768176455354</v>
      </c>
      <c r="J688">
        <v>3.1321025857532501</v>
      </c>
      <c r="K688">
        <v>3.1330490691520994</v>
      </c>
      <c r="L688">
        <v>1.0000000000000001E+50</v>
      </c>
      <c r="M688">
        <v>3.3963521311095239</v>
      </c>
      <c r="N688">
        <v>1.0000000000000001E+50</v>
      </c>
      <c r="O688">
        <v>1.0000000000000001E+50</v>
      </c>
      <c r="P688">
        <v>1.0000000000000001E+50</v>
      </c>
      <c r="Q688">
        <v>1.0000000000000001E+50</v>
      </c>
      <c r="R688">
        <v>1.0000000000000001E+50</v>
      </c>
      <c r="S688">
        <v>1.0000000000000001E+50</v>
      </c>
      <c r="T688">
        <v>1.0000000000000001E+50</v>
      </c>
      <c r="U688">
        <v>1.0000000000000001E+50</v>
      </c>
      <c r="V688">
        <v>4.8631937529661613</v>
      </c>
      <c r="W688">
        <v>1.0000000000000001E+50</v>
      </c>
      <c r="X688">
        <v>1.0000000000000001E+50</v>
      </c>
      <c r="Y688">
        <v>1.0000000000000001E+50</v>
      </c>
      <c r="Z688">
        <v>1.0000000000000001E+50</v>
      </c>
      <c r="AA688">
        <v>1.0000000000000001E+50</v>
      </c>
      <c r="AB688">
        <v>6.6476386172234364E-3</v>
      </c>
      <c r="AC688">
        <v>3.7411827686195741E-2</v>
      </c>
      <c r="AD688">
        <v>6.4638499208141853E-2</v>
      </c>
      <c r="AE688">
        <v>0.10205032492714232</v>
      </c>
      <c r="AF688">
        <v>9.5590917443784354E-2</v>
      </c>
      <c r="AG688">
        <v>3.4285714285714287E-2</v>
      </c>
    </row>
    <row r="689" spans="1:33">
      <c r="A689">
        <v>404866635.62622166</v>
      </c>
      <c r="B689">
        <v>25.437770736051316</v>
      </c>
      <c r="C689">
        <v>1.0000000000000001E+50</v>
      </c>
      <c r="D689">
        <v>0.5922305335826421</v>
      </c>
      <c r="E689">
        <v>1.0000000000000001E+50</v>
      </c>
      <c r="F689">
        <v>1.0000000000000001E+50</v>
      </c>
      <c r="G689">
        <v>1.0000000000000001E+50</v>
      </c>
      <c r="H689">
        <v>1.5942004331542221</v>
      </c>
      <c r="I689">
        <v>3.1927302063274392</v>
      </c>
      <c r="J689">
        <v>3.1948142973302707</v>
      </c>
      <c r="K689">
        <v>3.1957422232075356</v>
      </c>
      <c r="L689">
        <v>1.0000000000000001E+50</v>
      </c>
      <c r="M689">
        <v>3.4642855530762278</v>
      </c>
      <c r="N689">
        <v>1.0000000000000001E+50</v>
      </c>
      <c r="O689">
        <v>1.0000000000000001E+50</v>
      </c>
      <c r="P689">
        <v>1.0000000000000001E+50</v>
      </c>
      <c r="Q689">
        <v>1.0000000000000001E+50</v>
      </c>
      <c r="R689">
        <v>1.0000000000000001E+50</v>
      </c>
      <c r="S689">
        <v>1.0000000000000001E+50</v>
      </c>
      <c r="T689">
        <v>1.0000000000000001E+50</v>
      </c>
      <c r="U689">
        <v>1.0000000000000001E+50</v>
      </c>
      <c r="V689">
        <v>4.9604540424477168</v>
      </c>
      <c r="W689">
        <v>1.0000000000000001E+50</v>
      </c>
      <c r="X689">
        <v>1.0000000000000001E+50</v>
      </c>
      <c r="Y689">
        <v>1.0000000000000001E+50</v>
      </c>
      <c r="Z689">
        <v>1.0000000000000001E+50</v>
      </c>
      <c r="AA689">
        <v>1.0000000000000001E+50</v>
      </c>
      <c r="AB689">
        <v>6.5281884714965847E-3</v>
      </c>
      <c r="AC689">
        <v>3.8159931902386757E-2</v>
      </c>
      <c r="AD689">
        <v>6.5931026391972833E-2</v>
      </c>
      <c r="AE689">
        <v>0.10409095636571604</v>
      </c>
      <c r="AF689">
        <v>9.7764088766223098E-2</v>
      </c>
      <c r="AG689">
        <v>3.4285714285714287E-2</v>
      </c>
    </row>
    <row r="690" spans="1:33">
      <c r="A690">
        <v>412963968.33874607</v>
      </c>
      <c r="B690">
        <v>25.946526149993819</v>
      </c>
      <c r="C690">
        <v>1.0000000000000001E+50</v>
      </c>
      <c r="D690">
        <v>0.60421464785587697</v>
      </c>
      <c r="E690">
        <v>1.0000000000000001E+50</v>
      </c>
      <c r="F690">
        <v>1.0000000000000001E+50</v>
      </c>
      <c r="G690">
        <v>1.0000000000000001E+50</v>
      </c>
      <c r="H690">
        <v>1.6262455894485226</v>
      </c>
      <c r="I690">
        <v>3.256735646538222</v>
      </c>
      <c r="J690">
        <v>3.2587788773671993</v>
      </c>
      <c r="K690">
        <v>3.2596886095394848</v>
      </c>
      <c r="L690">
        <v>1.0000000000000001E+50</v>
      </c>
      <c r="M690">
        <v>3.5335775184002478</v>
      </c>
      <c r="N690">
        <v>1.0000000000000001E+50</v>
      </c>
      <c r="O690">
        <v>1.0000000000000001E+50</v>
      </c>
      <c r="P690">
        <v>1.0000000000000001E+50</v>
      </c>
      <c r="Q690">
        <v>1.0000000000000001E+50</v>
      </c>
      <c r="R690">
        <v>1.0000000000000001E+50</v>
      </c>
      <c r="S690">
        <v>1.0000000000000001E+50</v>
      </c>
      <c r="T690">
        <v>1.0000000000000001E+50</v>
      </c>
      <c r="U690">
        <v>1.0000000000000001E+50</v>
      </c>
      <c r="V690">
        <v>5.0596596080218594</v>
      </c>
      <c r="W690">
        <v>1.0000000000000001E+50</v>
      </c>
      <c r="X690">
        <v>1.0000000000000001E+50</v>
      </c>
      <c r="Y690">
        <v>1.0000000000000001E+50</v>
      </c>
      <c r="Z690">
        <v>1.0000000000000001E+50</v>
      </c>
      <c r="AA690">
        <v>1.0000000000000001E+50</v>
      </c>
      <c r="AB690">
        <v>6.4112795088518276E-3</v>
      </c>
      <c r="AC690">
        <v>3.8923000797313985E-2</v>
      </c>
      <c r="AD690">
        <v>6.7249408879411651E-2</v>
      </c>
      <c r="AE690">
        <v>0.10617240778587908</v>
      </c>
      <c r="AF690">
        <v>9.9975131914898055E-2</v>
      </c>
      <c r="AG690">
        <v>3.4285714285714287E-2</v>
      </c>
    </row>
    <row r="691" spans="1:33">
      <c r="A691">
        <v>421223247.70552099</v>
      </c>
      <c r="B691">
        <v>26.465456672230442</v>
      </c>
      <c r="C691">
        <v>1.0000000000000001E+50</v>
      </c>
      <c r="D691">
        <v>0.616435709964685</v>
      </c>
      <c r="E691">
        <v>1.0000000000000001E+50</v>
      </c>
      <c r="F691">
        <v>1.0000000000000001E+50</v>
      </c>
      <c r="G691">
        <v>1.0000000000000001E+50</v>
      </c>
      <c r="H691">
        <v>1.6589284899796686</v>
      </c>
      <c r="I691">
        <v>3.3220182384234866</v>
      </c>
      <c r="J691">
        <v>3.3240214100068317</v>
      </c>
      <c r="K691">
        <v>3.3249133051603414</v>
      </c>
      <c r="L691">
        <v>1.0000000000000001E+50</v>
      </c>
      <c r="M691">
        <v>3.6042552004011359</v>
      </c>
      <c r="N691">
        <v>1.0000000000000001E+50</v>
      </c>
      <c r="O691">
        <v>1.0000000000000001E+50</v>
      </c>
      <c r="P691">
        <v>1.0000000000000001E+50</v>
      </c>
      <c r="Q691">
        <v>1.0000000000000001E+50</v>
      </c>
      <c r="R691">
        <v>1.0000000000000001E+50</v>
      </c>
      <c r="S691">
        <v>1.0000000000000001E+50</v>
      </c>
      <c r="T691">
        <v>1.0000000000000001E+50</v>
      </c>
      <c r="U691">
        <v>1.0000000000000001E+50</v>
      </c>
      <c r="V691">
        <v>5.1608493538320968</v>
      </c>
      <c r="W691">
        <v>1.0000000000000001E+50</v>
      </c>
      <c r="X691">
        <v>1.0000000000000001E+50</v>
      </c>
      <c r="Y691">
        <v>1.0000000000000001E+50</v>
      </c>
      <c r="Z691">
        <v>1.0000000000000001E+50</v>
      </c>
      <c r="AA691">
        <v>1.0000000000000001E+50</v>
      </c>
      <c r="AB691">
        <v>6.2968648303060081E-3</v>
      </c>
      <c r="AC691">
        <v>3.9701333613706723E-2</v>
      </c>
      <c r="AD691">
        <v>6.8594163683248041E-2</v>
      </c>
      <c r="AE691">
        <v>0.10829549544316522</v>
      </c>
      <c r="AF691">
        <v>0.1022249420441861</v>
      </c>
      <c r="AG691">
        <v>3.4285714285714287E-2</v>
      </c>
    </row>
    <row r="692" spans="1:33">
      <c r="A692">
        <v>429647712.65963143</v>
      </c>
      <c r="B692">
        <v>26.994765804926754</v>
      </c>
      <c r="C692">
        <v>1.0000000000000001E+50</v>
      </c>
      <c r="D692">
        <v>0.62889851242910189</v>
      </c>
      <c r="E692">
        <v>1.0000000000000001E+50</v>
      </c>
      <c r="F692">
        <v>1.0000000000000001E+50</v>
      </c>
      <c r="G692">
        <v>1.0000000000000001E+50</v>
      </c>
      <c r="H692">
        <v>1.6922619515210755</v>
      </c>
      <c r="I692">
        <v>3.3886035829741941</v>
      </c>
      <c r="J692">
        <v>3.3905674805502124</v>
      </c>
      <c r="K692">
        <v>3.3914418883803688</v>
      </c>
      <c r="L692">
        <v>1.0000000000000001E+50</v>
      </c>
      <c r="M692">
        <v>3.67634631581676</v>
      </c>
      <c r="N692">
        <v>1.0000000000000001E+50</v>
      </c>
      <c r="O692">
        <v>1.0000000000000001E+50</v>
      </c>
      <c r="P692">
        <v>1.0000000000000001E+50</v>
      </c>
      <c r="Q692">
        <v>1.0000000000000001E+50</v>
      </c>
      <c r="R692">
        <v>1.0000000000000001E+50</v>
      </c>
      <c r="S692">
        <v>1.0000000000000001E+50</v>
      </c>
      <c r="T692">
        <v>1.0000000000000001E+50</v>
      </c>
      <c r="U692">
        <v>1.0000000000000001E+50</v>
      </c>
      <c r="V692">
        <v>5.2640629621318196</v>
      </c>
      <c r="W692">
        <v>1.0000000000000001E+50</v>
      </c>
      <c r="X692">
        <v>1.0000000000000001E+50</v>
      </c>
      <c r="Y692">
        <v>1.0000000000000001E+50</v>
      </c>
      <c r="Z692">
        <v>1.0000000000000001E+50</v>
      </c>
      <c r="AA692">
        <v>1.0000000000000001E+50</v>
      </c>
      <c r="AB692">
        <v>6.1848984604252919E-3</v>
      </c>
      <c r="AC692">
        <v>4.0495235580144437E-2</v>
      </c>
      <c r="AD692">
        <v>6.9965818158353774E-2</v>
      </c>
      <c r="AE692">
        <v>0.11046105192104011</v>
      </c>
      <c r="AF692">
        <v>0.10451442778298264</v>
      </c>
      <c r="AG692">
        <v>3.4285714285714287E-2</v>
      </c>
    </row>
    <row r="693" spans="1:33">
      <c r="A693">
        <v>438240666.91282409</v>
      </c>
      <c r="B693">
        <v>27.53466112029167</v>
      </c>
      <c r="C693">
        <v>1.0000000000000001E+50</v>
      </c>
      <c r="D693">
        <v>0.64160794257243459</v>
      </c>
      <c r="E693">
        <v>1.0000000000000001E+50</v>
      </c>
      <c r="F693">
        <v>1.0000000000000001E+50</v>
      </c>
      <c r="G693">
        <v>1.0000000000000001E+50</v>
      </c>
      <c r="H693">
        <v>1.7262590459710467</v>
      </c>
      <c r="I693">
        <v>3.4565177920661778</v>
      </c>
      <c r="J693">
        <v>3.4584431854900566</v>
      </c>
      <c r="K693">
        <v>3.4593004488383978</v>
      </c>
      <c r="L693">
        <v>1.0000000000000001E+50</v>
      </c>
      <c r="M693">
        <v>3.7498791356726113</v>
      </c>
      <c r="N693">
        <v>1.0000000000000001E+50</v>
      </c>
      <c r="O693">
        <v>1.0000000000000001E+50</v>
      </c>
      <c r="P693">
        <v>1.0000000000000001E+50</v>
      </c>
      <c r="Q693">
        <v>1.0000000000000001E+50</v>
      </c>
      <c r="R693">
        <v>1.0000000000000001E+50</v>
      </c>
      <c r="S693">
        <v>1.0000000000000001E+50</v>
      </c>
      <c r="T693">
        <v>1.0000000000000001E+50</v>
      </c>
      <c r="U693">
        <v>1.0000000000000001E+50</v>
      </c>
      <c r="V693">
        <v>5.3693409088459818</v>
      </c>
      <c r="W693">
        <v>1.0000000000000001E+50</v>
      </c>
      <c r="X693">
        <v>1.0000000000000001E+50</v>
      </c>
      <c r="Y693">
        <v>1.0000000000000001E+50</v>
      </c>
      <c r="Z693">
        <v>1.0000000000000001E+50</v>
      </c>
      <c r="AA693">
        <v>1.0000000000000001E+50</v>
      </c>
      <c r="AB693">
        <v>6.075335326839148E-3</v>
      </c>
      <c r="AC693">
        <v>4.130501803075419E-2</v>
      </c>
      <c r="AD693">
        <v>7.1364910208488605E-2</v>
      </c>
      <c r="AE693">
        <v>0.11266992645740477</v>
      </c>
      <c r="AF693">
        <v>0.10684451170105766</v>
      </c>
      <c r="AG693">
        <v>3.4285714285714287E-2</v>
      </c>
    </row>
    <row r="694" spans="1:33">
      <c r="A694">
        <v>447005480.25108057</v>
      </c>
      <c r="B694">
        <v>28.085354341978274</v>
      </c>
      <c r="C694">
        <v>1.0000000000000001E+50</v>
      </c>
      <c r="D694">
        <v>0.65456898443767109</v>
      </c>
      <c r="E694">
        <v>1.0000000000000001E+50</v>
      </c>
      <c r="F694">
        <v>1.0000000000000001E+50</v>
      </c>
      <c r="G694">
        <v>1.0000000000000001E+50</v>
      </c>
      <c r="H694">
        <v>1.7609331054788402</v>
      </c>
      <c r="I694">
        <v>3.525787498700006</v>
      </c>
      <c r="J694">
        <v>3.527675142744652</v>
      </c>
      <c r="K694">
        <v>3.5285155977330591</v>
      </c>
      <c r="L694">
        <v>1.0000000000000001E+50</v>
      </c>
      <c r="M694">
        <v>3.8248824963684789</v>
      </c>
      <c r="N694">
        <v>1.0000000000000001E+50</v>
      </c>
      <c r="O694">
        <v>1.0000000000000001E+50</v>
      </c>
      <c r="P694">
        <v>1.0000000000000001E+50</v>
      </c>
      <c r="Q694">
        <v>1.0000000000000001E+50</v>
      </c>
      <c r="R694">
        <v>1.0000000000000001E+50</v>
      </c>
      <c r="S694">
        <v>1.0000000000000001E+50</v>
      </c>
      <c r="T694">
        <v>1.0000000000000001E+50</v>
      </c>
      <c r="U694">
        <v>1.0000000000000001E+50</v>
      </c>
      <c r="V694">
        <v>5.4767244794440018</v>
      </c>
      <c r="W694">
        <v>1.0000000000000001E+50</v>
      </c>
      <c r="X694">
        <v>1.0000000000000001E+50</v>
      </c>
      <c r="Y694">
        <v>1.0000000000000001E+50</v>
      </c>
      <c r="Z694">
        <v>1.0000000000000001E+50</v>
      </c>
      <c r="AA694">
        <v>1.0000000000000001E+50</v>
      </c>
      <c r="AB694">
        <v>5.9681312400326697E-3</v>
      </c>
      <c r="AC694">
        <v>4.2130998527302614E-2</v>
      </c>
      <c r="AD694">
        <v>7.279198849724304E-2</v>
      </c>
      <c r="AE694">
        <v>0.11492298527763023</v>
      </c>
      <c r="AF694">
        <v>0.10921613077355108</v>
      </c>
      <c r="AG694">
        <v>3.4285714285714287E-2</v>
      </c>
    </row>
    <row r="695" spans="1:33">
      <c r="A695">
        <v>455945589.85610217</v>
      </c>
      <c r="B695">
        <v>28.647061428112696</v>
      </c>
      <c r="C695">
        <v>1.0000000000000001E+50</v>
      </c>
      <c r="D695">
        <v>0.66778672074183409</v>
      </c>
      <c r="E695">
        <v>1.0000000000000001E+50</v>
      </c>
      <c r="F695">
        <v>1.0000000000000001E+50</v>
      </c>
      <c r="G695">
        <v>1.0000000000000001E+50</v>
      </c>
      <c r="H695">
        <v>1.7962977276727983</v>
      </c>
      <c r="I695">
        <v>3.5964398674452216</v>
      </c>
      <c r="J695">
        <v>3.5982905020962419</v>
      </c>
      <c r="K695">
        <v>3.5991144782585356</v>
      </c>
      <c r="L695">
        <v>1.0000000000000001E+50</v>
      </c>
      <c r="M695">
        <v>3.901385810986846</v>
      </c>
      <c r="N695">
        <v>1.0000000000000001E+50</v>
      </c>
      <c r="O695">
        <v>1.0000000000000001E+50</v>
      </c>
      <c r="P695">
        <v>1.0000000000000001E+50</v>
      </c>
      <c r="Q695">
        <v>1.0000000000000001E+50</v>
      </c>
      <c r="R695">
        <v>1.0000000000000001E+50</v>
      </c>
      <c r="S695">
        <v>1.0000000000000001E+50</v>
      </c>
      <c r="T695">
        <v>1.0000000000000001E+50</v>
      </c>
      <c r="U695">
        <v>1.0000000000000001E+50</v>
      </c>
      <c r="V695">
        <v>5.5862557851301506</v>
      </c>
      <c r="W695">
        <v>1.0000000000000001E+50</v>
      </c>
      <c r="X695">
        <v>1.0000000000000001E+50</v>
      </c>
      <c r="Y695">
        <v>1.0000000000000001E+50</v>
      </c>
      <c r="Z695">
        <v>1.0000000000000001E+50</v>
      </c>
      <c r="AA695">
        <v>1.0000000000000001E+50</v>
      </c>
      <c r="AB695">
        <v>5.863242873410294E-3</v>
      </c>
      <c r="AC695">
        <v>4.297350098372997E-2</v>
      </c>
      <c r="AD695">
        <v>7.4247612663200804E-2</v>
      </c>
      <c r="AE695">
        <v>0.11722111193425408</v>
      </c>
      <c r="AF695">
        <v>0.11163023684430383</v>
      </c>
      <c r="AG695">
        <v>3.4285714285714287E-2</v>
      </c>
    </row>
    <row r="696" spans="1:33">
      <c r="A696">
        <v>465064501.65322423</v>
      </c>
      <c r="B696">
        <v>29.220002655983649</v>
      </c>
      <c r="C696">
        <v>1.0000000000000001E+50</v>
      </c>
      <c r="D696">
        <v>0.68126633486903942</v>
      </c>
      <c r="E696">
        <v>1.0000000000000001E+50</v>
      </c>
      <c r="F696">
        <v>1.0000000000000001E+50</v>
      </c>
      <c r="G696">
        <v>1.0000000000000001E+50</v>
      </c>
      <c r="H696">
        <v>1.8323667809926039</v>
      </c>
      <c r="I696">
        <v>3.6685026050930354</v>
      </c>
      <c r="J696">
        <v>3.67031695583798</v>
      </c>
      <c r="K696">
        <v>3.6711247762489498</v>
      </c>
      <c r="L696">
        <v>1.0000000000000001E+50</v>
      </c>
      <c r="M696">
        <v>3.9794190808274257</v>
      </c>
      <c r="N696">
        <v>1.0000000000000001E+50</v>
      </c>
      <c r="O696">
        <v>1.0000000000000001E+50</v>
      </c>
      <c r="P696">
        <v>1.0000000000000001E+50</v>
      </c>
      <c r="Q696">
        <v>1.0000000000000001E+50</v>
      </c>
      <c r="R696">
        <v>1.0000000000000001E+50</v>
      </c>
      <c r="S696">
        <v>1.0000000000000001E+50</v>
      </c>
      <c r="T696">
        <v>1.0000000000000001E+50</v>
      </c>
      <c r="U696">
        <v>1.0000000000000001E+50</v>
      </c>
      <c r="V696">
        <v>5.6979777793577426</v>
      </c>
      <c r="W696">
        <v>1.0000000000000001E+50</v>
      </c>
      <c r="X696">
        <v>1.0000000000000001E+50</v>
      </c>
      <c r="Y696">
        <v>1.0000000000000001E+50</v>
      </c>
      <c r="Z696">
        <v>1.0000000000000001E+50</v>
      </c>
      <c r="AA696">
        <v>1.0000000000000001E+50</v>
      </c>
      <c r="AB696">
        <v>5.7606277436244172E-3</v>
      </c>
      <c r="AC696">
        <v>4.3832855793175349E-2</v>
      </c>
      <c r="AD696">
        <v>7.5732353539405009E-2</v>
      </c>
      <c r="AE696">
        <v>0.11956520765347188</v>
      </c>
      <c r="AF696">
        <v>0.11408779708868294</v>
      </c>
      <c r="AG696">
        <v>3.4285714285714287E-2</v>
      </c>
    </row>
    <row r="697" spans="1:33">
      <c r="A697">
        <v>474365791.68628871</v>
      </c>
      <c r="B697">
        <v>29.804402708425567</v>
      </c>
      <c r="C697">
        <v>1.0000000000000001E+50</v>
      </c>
      <c r="D697">
        <v>0.6950131129030398</v>
      </c>
      <c r="E697">
        <v>1.0000000000000001E+50</v>
      </c>
      <c r="F697">
        <v>1.0000000000000001E+50</v>
      </c>
      <c r="G697">
        <v>1.0000000000000001E+50</v>
      </c>
      <c r="H697">
        <v>1.8691544101277389</v>
      </c>
      <c r="I697">
        <v>3.7420039715216626</v>
      </c>
      <c r="J697">
        <v>3.7437827496336369</v>
      </c>
      <c r="K697">
        <v>3.7445747310355513</v>
      </c>
      <c r="L697">
        <v>1.0000000000000001E+50</v>
      </c>
      <c r="M697">
        <v>4.0590129071723808</v>
      </c>
      <c r="N697">
        <v>1.0000000000000001E+50</v>
      </c>
      <c r="O697">
        <v>1.0000000000000001E+50</v>
      </c>
      <c r="P697">
        <v>1.0000000000000001E+50</v>
      </c>
      <c r="Q697">
        <v>1.0000000000000001E+50</v>
      </c>
      <c r="R697">
        <v>1.0000000000000001E+50</v>
      </c>
      <c r="S697">
        <v>1.0000000000000001E+50</v>
      </c>
      <c r="T697">
        <v>1.0000000000000001E+50</v>
      </c>
      <c r="U697">
        <v>1.0000000000000001E+50</v>
      </c>
      <c r="V697">
        <v>5.8119342746736367</v>
      </c>
      <c r="W697">
        <v>1.0000000000000001E+50</v>
      </c>
      <c r="X697">
        <v>1.0000000000000001E+50</v>
      </c>
      <c r="Y697">
        <v>1.0000000000000001E+50</v>
      </c>
      <c r="Z697">
        <v>1.0000000000000001E+50</v>
      </c>
      <c r="AA697">
        <v>1.0000000000000001E+50</v>
      </c>
      <c r="AB697">
        <v>5.6602441911629371E-3</v>
      </c>
      <c r="AC697">
        <v>4.4709399957542618E-2</v>
      </c>
      <c r="AD697">
        <v>7.7246793377214351E-2</v>
      </c>
      <c r="AE697">
        <v>0.12195619168855928</v>
      </c>
      <c r="AF697">
        <v>0.11658979447652319</v>
      </c>
      <c r="AG697">
        <v>3.4285714285714287E-2</v>
      </c>
    </row>
    <row r="698" spans="1:33">
      <c r="A698">
        <v>483853107.52001452</v>
      </c>
      <c r="B698">
        <v>30.400490761929621</v>
      </c>
      <c r="C698">
        <v>1.0000000000000001E+50</v>
      </c>
      <c r="D698">
        <v>0.70903244570005564</v>
      </c>
      <c r="E698">
        <v>1.0000000000000001E+50</v>
      </c>
      <c r="F698">
        <v>1.0000000000000001E+50</v>
      </c>
      <c r="G698">
        <v>1.0000000000000001E+50</v>
      </c>
      <c r="H698">
        <v>1.9066750415642877</v>
      </c>
      <c r="I698">
        <v>3.8169727907785607</v>
      </c>
      <c r="J698">
        <v>3.8187166935943142</v>
      </c>
      <c r="K698">
        <v>3.8194931465209554</v>
      </c>
      <c r="L698">
        <v>1.0000000000000001E+50</v>
      </c>
      <c r="M698">
        <v>4.1401985032868263</v>
      </c>
      <c r="N698">
        <v>1.0000000000000001E+50</v>
      </c>
      <c r="O698">
        <v>1.0000000000000001E+50</v>
      </c>
      <c r="P698">
        <v>1.0000000000000001E+50</v>
      </c>
      <c r="Q698">
        <v>1.0000000000000001E+50</v>
      </c>
      <c r="R698">
        <v>1.0000000000000001E+50</v>
      </c>
      <c r="S698">
        <v>1.0000000000000001E+50</v>
      </c>
      <c r="T698">
        <v>1.0000000000000001E+50</v>
      </c>
      <c r="U698">
        <v>1.0000000000000001E+50</v>
      </c>
      <c r="V698">
        <v>5.9281699598996207</v>
      </c>
      <c r="W698">
        <v>1.0000000000000001E+50</v>
      </c>
      <c r="X698">
        <v>1.0000000000000001E+50</v>
      </c>
      <c r="Y698">
        <v>1.0000000000000001E+50</v>
      </c>
      <c r="Z698">
        <v>1.0000000000000001E+50</v>
      </c>
      <c r="AA698">
        <v>1.0000000000000001E+50</v>
      </c>
      <c r="AB698">
        <v>5.562051361190294E-3</v>
      </c>
      <c r="AC698">
        <v>4.5603477219658128E-2</v>
      </c>
      <c r="AD698">
        <v>7.8791526074637158E-2</v>
      </c>
      <c r="AE698">
        <v>0.12439500168036383</v>
      </c>
      <c r="AF698">
        <v>0.11913722823577676</v>
      </c>
      <c r="AG698">
        <v>3.4285714285714287E-2</v>
      </c>
    </row>
    <row r="699" spans="1:33">
      <c r="A699">
        <v>493530169.67041481</v>
      </c>
      <c r="B699">
        <v>31.00850057651677</v>
      </c>
      <c r="C699">
        <v>1.0000000000000001E+50</v>
      </c>
      <c r="D699">
        <v>0.72332983100269943</v>
      </c>
      <c r="E699">
        <v>1.0000000000000001E+50</v>
      </c>
      <c r="F699">
        <v>1.0000000000000001E+50</v>
      </c>
      <c r="G699">
        <v>1.0000000000000001E+50</v>
      </c>
      <c r="H699">
        <v>1.9449433892422578</v>
      </c>
      <c r="I699">
        <v>3.8934384623839131</v>
      </c>
      <c r="J699">
        <v>3.8951481735765152</v>
      </c>
      <c r="K699">
        <v>3.8959094024747873</v>
      </c>
      <c r="L699">
        <v>1.0000000000000001E+50</v>
      </c>
      <c r="M699">
        <v>4.2230077066593177</v>
      </c>
      <c r="N699">
        <v>1.0000000000000001E+50</v>
      </c>
      <c r="O699">
        <v>1.0000000000000001E+50</v>
      </c>
      <c r="P699">
        <v>1.0000000000000001E+50</v>
      </c>
      <c r="Q699">
        <v>1.0000000000000001E+50</v>
      </c>
      <c r="R699">
        <v>1.0000000000000001E+50</v>
      </c>
      <c r="S699">
        <v>1.0000000000000001E+50</v>
      </c>
      <c r="T699">
        <v>1.0000000000000001E+50</v>
      </c>
      <c r="U699">
        <v>1.0000000000000001E+50</v>
      </c>
      <c r="V699">
        <v>6.0467304176574359</v>
      </c>
      <c r="W699">
        <v>1.0000000000000001E+50</v>
      </c>
      <c r="X699">
        <v>1.0000000000000001E+50</v>
      </c>
      <c r="Y699">
        <v>1.0000000000000001E+50</v>
      </c>
      <c r="Z699">
        <v>1.0000000000000001E+50</v>
      </c>
      <c r="AA699">
        <v>1.0000000000000001E+50</v>
      </c>
      <c r="AB699">
        <v>5.4660091846372031E-3</v>
      </c>
      <c r="AC699">
        <v>4.6515438198071864E-2</v>
      </c>
      <c r="AD699">
        <v>8.0367157409232629E-2</v>
      </c>
      <c r="AE699">
        <v>0.12688259402500729</v>
      </c>
      <c r="AF699">
        <v>0.12173111431743046</v>
      </c>
      <c r="AG699">
        <v>3.4285714285714287E-2</v>
      </c>
    </row>
    <row r="700" spans="1:33">
      <c r="A700">
        <v>503400773.0638231</v>
      </c>
      <c r="B700">
        <v>31.628670587408457</v>
      </c>
      <c r="C700">
        <v>1.0000000000000001E+50</v>
      </c>
      <c r="D700">
        <v>0.7379108755958248</v>
      </c>
      <c r="E700">
        <v>1.0000000000000001E+50</v>
      </c>
      <c r="F700">
        <v>1.0000000000000001E+50</v>
      </c>
      <c r="G700">
        <v>1.0000000000000001E+50</v>
      </c>
      <c r="H700">
        <v>1.9839744603256306</v>
      </c>
      <c r="I700">
        <v>3.9714309728597992</v>
      </c>
      <c r="J700">
        <v>3.9731071627059915</v>
      </c>
      <c r="K700">
        <v>3.9738534660551608</v>
      </c>
      <c r="L700">
        <v>1.0000000000000001E+50</v>
      </c>
      <c r="M700">
        <v>4.3074729914871499</v>
      </c>
      <c r="N700">
        <v>1.0000000000000001E+50</v>
      </c>
      <c r="O700">
        <v>1.0000000000000001E+50</v>
      </c>
      <c r="P700">
        <v>1.0000000000000001E+50</v>
      </c>
      <c r="Q700">
        <v>1.0000000000000001E+50</v>
      </c>
      <c r="R700">
        <v>1.0000000000000001E+50</v>
      </c>
      <c r="S700">
        <v>1.0000000000000001E+50</v>
      </c>
      <c r="T700">
        <v>1.0000000000000001E+50</v>
      </c>
      <c r="U700">
        <v>1.0000000000000001E+50</v>
      </c>
      <c r="V700">
        <v>6.1676621422443318</v>
      </c>
      <c r="W700">
        <v>1.0000000000000001E+50</v>
      </c>
      <c r="X700">
        <v>1.0000000000000001E+50</v>
      </c>
      <c r="Y700">
        <v>1.0000000000000001E+50</v>
      </c>
      <c r="Z700">
        <v>1.0000000000000001E+50</v>
      </c>
      <c r="AA700">
        <v>1.0000000000000001E+50</v>
      </c>
      <c r="AB700">
        <v>5.3720783595348088E-3</v>
      </c>
      <c r="AC700">
        <v>4.7445640524554952E-2</v>
      </c>
      <c r="AD700">
        <v>8.1974305275670831E-2</v>
      </c>
      <c r="AE700">
        <v>0.12941994424894324</v>
      </c>
      <c r="AF700">
        <v>0.12437248586222568</v>
      </c>
      <c r="AG700">
        <v>3.4285714285714287E-2</v>
      </c>
    </row>
    <row r="701" spans="1:33">
      <c r="A701">
        <v>513468788.52509958</v>
      </c>
      <c r="B701">
        <v>32.261243998530489</v>
      </c>
      <c r="C701">
        <v>1.0000000000000001E+50</v>
      </c>
      <c r="D701">
        <v>0.75278129750514611</v>
      </c>
      <c r="E701">
        <v>1.0000000000000001E+50</v>
      </c>
      <c r="F701">
        <v>1.0000000000000001E+50</v>
      </c>
      <c r="G701">
        <v>1.0000000000000001E+50</v>
      </c>
      <c r="H701">
        <v>2.0237835610874164</v>
      </c>
      <c r="I701">
        <v>4.0509809074895493</v>
      </c>
      <c r="J701">
        <v>4.0526242331319029</v>
      </c>
      <c r="K701">
        <v>4.0533559035604947</v>
      </c>
      <c r="L701">
        <v>1.0000000000000001E+50</v>
      </c>
      <c r="M701">
        <v>4.3936274814113316</v>
      </c>
      <c r="N701">
        <v>1.0000000000000001E+50</v>
      </c>
      <c r="O701">
        <v>1.0000000000000001E+50</v>
      </c>
      <c r="P701">
        <v>1.0000000000000001E+50</v>
      </c>
      <c r="Q701">
        <v>1.0000000000000001E+50</v>
      </c>
      <c r="R701">
        <v>1.0000000000000001E+50</v>
      </c>
      <c r="S701">
        <v>1.0000000000000001E+50</v>
      </c>
      <c r="T701">
        <v>1.0000000000000001E+50</v>
      </c>
      <c r="U701">
        <v>1.0000000000000001E+50</v>
      </c>
      <c r="V701">
        <v>6.2910125578661056</v>
      </c>
      <c r="W701">
        <v>1.0000000000000001E+50</v>
      </c>
      <c r="X701">
        <v>1.0000000000000001E+50</v>
      </c>
      <c r="Y701">
        <v>1.0000000000000001E+50</v>
      </c>
      <c r="Z701">
        <v>1.0000000000000001E+50</v>
      </c>
      <c r="AA701">
        <v>1.0000000000000001E+50</v>
      </c>
      <c r="AB701">
        <v>5.2802203325897088E-3</v>
      </c>
      <c r="AC701">
        <v>4.8394448984347548E-2</v>
      </c>
      <c r="AD701">
        <v>8.3613599928044444E-2</v>
      </c>
      <c r="AE701">
        <v>0.13200804739151661</v>
      </c>
      <c r="AF701">
        <v>0.12706239366968861</v>
      </c>
      <c r="AG701">
        <v>3.4285714285714287E-2</v>
      </c>
    </row>
    <row r="702" spans="1:33">
      <c r="A702">
        <v>523738164.29560155</v>
      </c>
      <c r="B702">
        <v>32.906468877887228</v>
      </c>
      <c r="C702">
        <v>1.0000000000000001E+50</v>
      </c>
      <c r="D702">
        <v>0.76794692823948751</v>
      </c>
      <c r="E702">
        <v>1.0000000000000001E+50</v>
      </c>
      <c r="F702">
        <v>1.0000000000000001E+50</v>
      </c>
      <c r="G702">
        <v>1.0000000000000001E+50</v>
      </c>
      <c r="H702">
        <v>2.0643863029120055</v>
      </c>
      <c r="I702">
        <v>4.1321194623119268</v>
      </c>
      <c r="J702">
        <v>4.133730568015884</v>
      </c>
      <c r="K702">
        <v>4.1344478924163006</v>
      </c>
      <c r="L702">
        <v>1.0000000000000001E+50</v>
      </c>
      <c r="M702">
        <v>4.4815049625062482</v>
      </c>
      <c r="N702">
        <v>1.0000000000000001E+50</v>
      </c>
      <c r="O702">
        <v>1.0000000000000001E+50</v>
      </c>
      <c r="P702">
        <v>1.0000000000000001E+50</v>
      </c>
      <c r="Q702">
        <v>1.0000000000000001E+50</v>
      </c>
      <c r="R702">
        <v>1.0000000000000001E+50</v>
      </c>
      <c r="S702">
        <v>1.0000000000000001E+50</v>
      </c>
      <c r="T702">
        <v>1.0000000000000001E+50</v>
      </c>
      <c r="U702">
        <v>1.0000000000000001E+50</v>
      </c>
      <c r="V702">
        <v>6.4168300372348419</v>
      </c>
      <c r="W702">
        <v>1.0000000000000001E+50</v>
      </c>
      <c r="X702">
        <v>1.0000000000000001E+50</v>
      </c>
      <c r="Y702">
        <v>1.0000000000000001E+50</v>
      </c>
      <c r="Z702">
        <v>1.0000000000000001E+50</v>
      </c>
      <c r="AA702">
        <v>1.0000000000000001E+50</v>
      </c>
      <c r="AB702">
        <v>5.1903972809969317E-3</v>
      </c>
      <c r="AC702">
        <v>4.9362235659211808E-2</v>
      </c>
      <c r="AD702">
        <v>8.5285684227027217E-2</v>
      </c>
      <c r="AE702">
        <v>0.13464791839517515</v>
      </c>
      <c r="AF702">
        <v>0.1298019066699575</v>
      </c>
      <c r="AG702">
        <v>3.4285714285714287E-2</v>
      </c>
    </row>
    <row r="703" spans="1:33">
      <c r="A703">
        <v>534212927.58151358</v>
      </c>
      <c r="B703">
        <v>33.564598254843148</v>
      </c>
      <c r="C703">
        <v>1.0000000000000001E+50</v>
      </c>
      <c r="D703">
        <v>0.78341371507754232</v>
      </c>
      <c r="E703">
        <v>1.0000000000000001E+50</v>
      </c>
      <c r="F703">
        <v>1.0000000000000001E+50</v>
      </c>
      <c r="G703">
        <v>1.0000000000000001E+50</v>
      </c>
      <c r="H703">
        <v>2.105798608417182</v>
      </c>
      <c r="I703">
        <v>4.2148784563548158</v>
      </c>
      <c r="J703">
        <v>4.2164579737607166</v>
      </c>
      <c r="K703">
        <v>4.2171612334016109</v>
      </c>
      <c r="L703">
        <v>1.0000000000000001E+50</v>
      </c>
      <c r="M703">
        <v>4.5711398965291004</v>
      </c>
      <c r="N703">
        <v>1.0000000000000001E+50</v>
      </c>
      <c r="O703">
        <v>1.0000000000000001E+50</v>
      </c>
      <c r="P703">
        <v>1.0000000000000001E+50</v>
      </c>
      <c r="Q703">
        <v>1.0000000000000001E+50</v>
      </c>
      <c r="R703">
        <v>1.0000000000000001E+50</v>
      </c>
      <c r="S703">
        <v>1.0000000000000001E+50</v>
      </c>
      <c r="T703">
        <v>1.0000000000000001E+50</v>
      </c>
      <c r="U703">
        <v>1.0000000000000001E+50</v>
      </c>
      <c r="V703">
        <v>6.5451639205385987</v>
      </c>
      <c r="W703">
        <v>1.0000000000000001E+50</v>
      </c>
      <c r="X703">
        <v>1.0000000000000001E+50</v>
      </c>
      <c r="Y703">
        <v>1.0000000000000001E+50</v>
      </c>
      <c r="Z703">
        <v>1.0000000000000001E+50</v>
      </c>
      <c r="AA703">
        <v>1.0000000000000001E+50</v>
      </c>
      <c r="AB703">
        <v>5.1025720944886223E-3</v>
      </c>
      <c r="AC703">
        <v>5.0349380073346425E-2</v>
      </c>
      <c r="AD703">
        <v>8.6991213891976393E-2</v>
      </c>
      <c r="AE703">
        <v>0.13734059250348646</v>
      </c>
      <c r="AF703">
        <v>0.13259211239887231</v>
      </c>
      <c r="AG703">
        <v>3.4285714285714287E-2</v>
      </c>
    </row>
    <row r="704" spans="1:33">
      <c r="A704">
        <v>544897186.1331439</v>
      </c>
      <c r="B704">
        <v>34.235890219349997</v>
      </c>
      <c r="C704">
        <v>1.0000000000000001E+50</v>
      </c>
      <c r="D704">
        <v>0.79918772340004096</v>
      </c>
      <c r="E704">
        <v>1.0000000000000001E+50</v>
      </c>
      <c r="F704">
        <v>1.0000000000000001E+50</v>
      </c>
      <c r="G704">
        <v>1.0000000000000001E+50</v>
      </c>
      <c r="H704">
        <v>2.148036717698194</v>
      </c>
      <c r="I704">
        <v>4.2992903441132295</v>
      </c>
      <c r="J704">
        <v>4.3008388924834211</v>
      </c>
      <c r="K704">
        <v>4.3015283631198802</v>
      </c>
      <c r="L704">
        <v>1.0000000000000001E+50</v>
      </c>
      <c r="M704">
        <v>4.6625674344343242</v>
      </c>
      <c r="N704">
        <v>1.0000000000000001E+50</v>
      </c>
      <c r="O704">
        <v>1.0000000000000001E+50</v>
      </c>
      <c r="P704">
        <v>1.0000000000000001E+50</v>
      </c>
      <c r="Q704">
        <v>1.0000000000000001E+50</v>
      </c>
      <c r="R704">
        <v>1.0000000000000001E+50</v>
      </c>
      <c r="S704">
        <v>1.0000000000000001E+50</v>
      </c>
      <c r="T704">
        <v>1.0000000000000001E+50</v>
      </c>
      <c r="U704">
        <v>1.0000000000000001E+50</v>
      </c>
      <c r="V704">
        <v>6.6760645347905019</v>
      </c>
      <c r="W704">
        <v>1.0000000000000001E+50</v>
      </c>
      <c r="X704">
        <v>1.0000000000000001E+50</v>
      </c>
      <c r="Y704">
        <v>1.0000000000000001E+50</v>
      </c>
      <c r="Z704">
        <v>1.0000000000000001E+50</v>
      </c>
      <c r="AA704">
        <v>1.0000000000000001E+50</v>
      </c>
      <c r="AB704">
        <v>5.0167083576169837E-3</v>
      </c>
      <c r="AC704">
        <v>5.1356269342219686E-2</v>
      </c>
      <c r="AD704">
        <v>8.8730857758077625E-2</v>
      </c>
      <c r="AE704">
        <v>0.1400871256671159</v>
      </c>
      <c r="AF704">
        <v>0.13543411747677309</v>
      </c>
      <c r="AG704">
        <v>3.4285714285714287E-2</v>
      </c>
    </row>
    <row r="705" spans="1:33">
      <c r="A705">
        <v>555795129.85580683</v>
      </c>
      <c r="B705">
        <v>34.920608023158536</v>
      </c>
      <c r="C705">
        <v>1.0000000000000001E+50</v>
      </c>
      <c r="D705">
        <v>0.81527513906823468</v>
      </c>
      <c r="E705">
        <v>1.0000000000000001E+50</v>
      </c>
      <c r="F705">
        <v>1.0000000000000001E+50</v>
      </c>
      <c r="G705">
        <v>1.0000000000000001E+50</v>
      </c>
      <c r="H705">
        <v>2.1911171946963313</v>
      </c>
      <c r="I705">
        <v>4.3853882282765104</v>
      </c>
      <c r="J705">
        <v>4.386906414737652</v>
      </c>
      <c r="K705">
        <v>4.3875823667192098</v>
      </c>
      <c r="L705">
        <v>1.0000000000000001E+50</v>
      </c>
      <c r="M705">
        <v>4.7558234301582738</v>
      </c>
      <c r="N705">
        <v>1.0000000000000001E+50</v>
      </c>
      <c r="O705">
        <v>1.0000000000000001E+50</v>
      </c>
      <c r="P705">
        <v>1.0000000000000001E+50</v>
      </c>
      <c r="Q705">
        <v>1.0000000000000001E+50</v>
      </c>
      <c r="R705">
        <v>1.0000000000000001E+50</v>
      </c>
      <c r="S705">
        <v>1.0000000000000001E+50</v>
      </c>
      <c r="T705">
        <v>1.0000000000000001E+50</v>
      </c>
      <c r="U705">
        <v>1.0000000000000001E+50</v>
      </c>
      <c r="V705">
        <v>6.8095832135648324</v>
      </c>
      <c r="W705">
        <v>1.0000000000000001E+50</v>
      </c>
      <c r="X705">
        <v>1.0000000000000001E+50</v>
      </c>
      <c r="Y705">
        <v>1.0000000000000001E+50</v>
      </c>
      <c r="Z705">
        <v>1.0000000000000001E+50</v>
      </c>
      <c r="AA705">
        <v>1.0000000000000001E+50</v>
      </c>
      <c r="AB705">
        <v>4.9327703322707122E-3</v>
      </c>
      <c r="AC705">
        <v>5.2383298324379497E-2</v>
      </c>
      <c r="AD705">
        <v>9.0505298038633289E-2</v>
      </c>
      <c r="AE705">
        <v>0.14288859495792491</v>
      </c>
      <c r="AF705">
        <v>0.13832904809143665</v>
      </c>
      <c r="AG705">
        <v>3.4285714285714287E-2</v>
      </c>
    </row>
    <row r="706" spans="1:33">
      <c r="A706">
        <v>566911032.45292294</v>
      </c>
      <c r="B706">
        <v>35.619020183054602</v>
      </c>
      <c r="C706">
        <v>1.0000000000000001E+50</v>
      </c>
      <c r="D706">
        <v>0.83168227084963708</v>
      </c>
      <c r="E706">
        <v>1.0000000000000001E+50</v>
      </c>
      <c r="F706">
        <v>1.0000000000000001E+50</v>
      </c>
      <c r="G706">
        <v>1.0000000000000001E+50</v>
      </c>
      <c r="H706">
        <v>2.2350569336945036</v>
      </c>
      <c r="I706">
        <v>4.4732058727097446</v>
      </c>
      <c r="J706">
        <v>4.4746942924903568</v>
      </c>
      <c r="K706">
        <v>4.4753569908669162</v>
      </c>
      <c r="L706">
        <v>1.0000000000000001E+50</v>
      </c>
      <c r="M706">
        <v>4.8509444546795883</v>
      </c>
      <c r="N706">
        <v>1.0000000000000001E+50</v>
      </c>
      <c r="O706">
        <v>1.0000000000000001E+50</v>
      </c>
      <c r="P706">
        <v>1.0000000000000001E+50</v>
      </c>
      <c r="Q706">
        <v>1.0000000000000001E+50</v>
      </c>
      <c r="R706">
        <v>1.0000000000000001E+50</v>
      </c>
      <c r="S706">
        <v>1.0000000000000001E+50</v>
      </c>
      <c r="T706">
        <v>1.0000000000000001E+50</v>
      </c>
      <c r="U706">
        <v>1.0000000000000001E+50</v>
      </c>
      <c r="V706">
        <v>6.9457723171278305</v>
      </c>
      <c r="W706">
        <v>1.0000000000000001E+50</v>
      </c>
      <c r="X706">
        <v>1.0000000000000001E+50</v>
      </c>
      <c r="Y706">
        <v>1.0000000000000001E+50</v>
      </c>
      <c r="Z706">
        <v>1.0000000000000001E+50</v>
      </c>
      <c r="AA706">
        <v>1.0000000000000001E+50</v>
      </c>
      <c r="AB706">
        <v>4.8507229404249853E-3</v>
      </c>
      <c r="AC706">
        <v>5.3430869776299857E-2</v>
      </c>
      <c r="AD706">
        <v>9.2315230592597275E-2</v>
      </c>
      <c r="AE706">
        <v>0.14574609899135246</v>
      </c>
      <c r="AF706">
        <v>0.14127805048556472</v>
      </c>
      <c r="AG706">
        <v>3.4285714285714287E-2</v>
      </c>
    </row>
    <row r="707" spans="1:33">
      <c r="A707">
        <v>578249253.1019814</v>
      </c>
      <c r="B707">
        <v>36.331400586159695</v>
      </c>
      <c r="C707">
        <v>1.0000000000000001E+50</v>
      </c>
      <c r="D707">
        <v>0.84841555289196702</v>
      </c>
      <c r="E707">
        <v>1.0000000000000001E+50</v>
      </c>
      <c r="F707">
        <v>1.0000000000000001E+50</v>
      </c>
      <c r="G707">
        <v>1.0000000000000001E+50</v>
      </c>
      <c r="H707">
        <v>2.2798731659423761</v>
      </c>
      <c r="I707">
        <v>4.5627777156944473</v>
      </c>
      <c r="J707">
        <v>4.5642369523578639</v>
      </c>
      <c r="K707">
        <v>4.5648866569835214</v>
      </c>
      <c r="L707">
        <v>1.0000000000000001E+50</v>
      </c>
      <c r="M707">
        <v>4.9479678103607547</v>
      </c>
      <c r="N707">
        <v>1.0000000000000001E+50</v>
      </c>
      <c r="O707">
        <v>1.0000000000000001E+50</v>
      </c>
      <c r="P707">
        <v>1.0000000000000001E+50</v>
      </c>
      <c r="Q707">
        <v>1.0000000000000001E+50</v>
      </c>
      <c r="R707">
        <v>1.0000000000000001E+50</v>
      </c>
      <c r="S707">
        <v>1.0000000000000001E+50</v>
      </c>
      <c r="T707">
        <v>1.0000000000000001E+50</v>
      </c>
      <c r="U707">
        <v>1.0000000000000001E+50</v>
      </c>
      <c r="V707">
        <v>7.0846852529711501</v>
      </c>
      <c r="W707">
        <v>1.0000000000000001E+50</v>
      </c>
      <c r="X707">
        <v>1.0000000000000001E+50</v>
      </c>
      <c r="Y707">
        <v>1.0000000000000001E+50</v>
      </c>
      <c r="Z707">
        <v>1.0000000000000001E+50</v>
      </c>
      <c r="AA707">
        <v>1.0000000000000001E+50</v>
      </c>
      <c r="AB707">
        <v>4.7705317471258141E-3</v>
      </c>
      <c r="AC707">
        <v>5.4499394510324706E-2</v>
      </c>
      <c r="AD707">
        <v>9.4161365197460906E-2</v>
      </c>
      <c r="AE707">
        <v>0.14866075835724452</v>
      </c>
      <c r="AF707">
        <v>0.14428229144922436</v>
      </c>
      <c r="AG707">
        <v>3.4285714285714287E-2</v>
      </c>
    </row>
    <row r="708" spans="1:33">
      <c r="A708">
        <v>589814238.16402102</v>
      </c>
      <c r="B708">
        <v>37.058028597337803</v>
      </c>
      <c r="C708">
        <v>1.0000000000000001E+50</v>
      </c>
      <c r="D708">
        <v>0.8654815472462638</v>
      </c>
      <c r="E708">
        <v>1.0000000000000001E+50</v>
      </c>
      <c r="F708">
        <v>1.0000000000000001E+50</v>
      </c>
      <c r="G708">
        <v>1.0000000000000001E+50</v>
      </c>
      <c r="H708">
        <v>2.3255834664136441</v>
      </c>
      <c r="I708">
        <v>4.6541388834337321</v>
      </c>
      <c r="J708">
        <v>4.6555695091064742</v>
      </c>
      <c r="K708">
        <v>4.656206474741337</v>
      </c>
      <c r="L708">
        <v>1.0000000000000001E+50</v>
      </c>
      <c r="M708">
        <v>5.0469315455764834</v>
      </c>
      <c r="N708">
        <v>1.0000000000000001E+50</v>
      </c>
      <c r="O708">
        <v>1.0000000000000001E+50</v>
      </c>
      <c r="P708">
        <v>1.0000000000000001E+50</v>
      </c>
      <c r="Q708">
        <v>1.0000000000000001E+50</v>
      </c>
      <c r="R708">
        <v>1.0000000000000001E+50</v>
      </c>
      <c r="S708">
        <v>1.0000000000000001E+50</v>
      </c>
      <c r="T708">
        <v>1.0000000000000001E+50</v>
      </c>
      <c r="U708">
        <v>1.0000000000000001E+50</v>
      </c>
      <c r="V708">
        <v>7.2263764967559556</v>
      </c>
      <c r="W708">
        <v>1.0000000000000001E+50</v>
      </c>
      <c r="X708">
        <v>1.0000000000000001E+50</v>
      </c>
      <c r="Y708">
        <v>1.0000000000000001E+50</v>
      </c>
      <c r="Z708">
        <v>1.0000000000000001E+50</v>
      </c>
      <c r="AA708">
        <v>1.0000000000000001E+50</v>
      </c>
      <c r="AB708">
        <v>4.692162943710455E-3</v>
      </c>
      <c r="AC708">
        <v>5.5589291555770776E-2</v>
      </c>
      <c r="AD708">
        <v>9.6044425827597077E-2</v>
      </c>
      <c r="AE708">
        <v>0.15163371605930123</v>
      </c>
      <c r="AF708">
        <v>0.14734295881762577</v>
      </c>
      <c r="AG708">
        <v>3.4285714285714287E-2</v>
      </c>
    </row>
    <row r="709" spans="1:33">
      <c r="A709">
        <v>601610522.92730141</v>
      </c>
      <c r="B709">
        <v>37.799189168750146</v>
      </c>
      <c r="C709">
        <v>1.0000000000000001E+50</v>
      </c>
      <c r="D709">
        <v>0.88288694644016852</v>
      </c>
      <c r="E709">
        <v>1.0000000000000001E+50</v>
      </c>
      <c r="F709">
        <v>1.0000000000000001E+50</v>
      </c>
      <c r="G709">
        <v>1.0000000000000001E+50</v>
      </c>
      <c r="H709">
        <v>2.3722057606981135</v>
      </c>
      <c r="I709">
        <v>4.7473252038272715</v>
      </c>
      <c r="J709">
        <v>4.7487277794229747</v>
      </c>
      <c r="K709">
        <v>4.7493522558329628</v>
      </c>
      <c r="L709">
        <v>1.0000000000000001E+50</v>
      </c>
      <c r="M709">
        <v>5.1478744696346395</v>
      </c>
      <c r="N709">
        <v>1.0000000000000001E+50</v>
      </c>
      <c r="O709">
        <v>1.0000000000000001E+50</v>
      </c>
      <c r="P709">
        <v>1.0000000000000001E+50</v>
      </c>
      <c r="Q709">
        <v>1.0000000000000001E+50</v>
      </c>
      <c r="R709">
        <v>1.0000000000000001E+50</v>
      </c>
      <c r="S709">
        <v>1.0000000000000001E+50</v>
      </c>
      <c r="T709">
        <v>1.0000000000000001E+50</v>
      </c>
      <c r="U709">
        <v>1.0000000000000001E+50</v>
      </c>
      <c r="V709">
        <v>7.3709016136759375</v>
      </c>
      <c r="W709">
        <v>1.0000000000000001E+50</v>
      </c>
      <c r="X709">
        <v>1.0000000000000001E+50</v>
      </c>
      <c r="Y709">
        <v>1.0000000000000001E+50</v>
      </c>
      <c r="Z709">
        <v>1.0000000000000001E+50</v>
      </c>
      <c r="AA709">
        <v>1.0000000000000001E+50</v>
      </c>
      <c r="AB709">
        <v>4.6155833312663186E-3</v>
      </c>
      <c r="AC709">
        <v>5.6700988323252856E-2</v>
      </c>
      <c r="AD709">
        <v>9.7965150938171888E-2</v>
      </c>
      <c r="AE709">
        <v>0.15466613796331391</v>
      </c>
      <c r="AF709">
        <v>0.15046126197461435</v>
      </c>
      <c r="AG709">
        <v>3.4285714285714287E-2</v>
      </c>
    </row>
    <row r="710" spans="1:33">
      <c r="A710">
        <v>613642733.38584745</v>
      </c>
      <c r="B710">
        <v>38.555172951601236</v>
      </c>
      <c r="C710">
        <v>1.0000000000000001E+50</v>
      </c>
      <c r="D710">
        <v>0.90063857610237519</v>
      </c>
      <c r="E710">
        <v>1.0000000000000001E+50</v>
      </c>
      <c r="F710">
        <v>1.0000000000000001E+50</v>
      </c>
      <c r="G710">
        <v>1.0000000000000001E+50</v>
      </c>
      <c r="H710">
        <v>2.4197583320312774</v>
      </c>
      <c r="I710">
        <v>4.8423732205214041</v>
      </c>
      <c r="J710">
        <v>4.843748295960375</v>
      </c>
      <c r="K710">
        <v>4.8443605280150939</v>
      </c>
      <c r="L710">
        <v>1.0000000000000001E+50</v>
      </c>
      <c r="M710">
        <v>5.2508361679955771</v>
      </c>
      <c r="N710">
        <v>1.0000000000000001E+50</v>
      </c>
      <c r="O710">
        <v>1.0000000000000001E+50</v>
      </c>
      <c r="P710">
        <v>1.0000000000000001E+50</v>
      </c>
      <c r="Q710">
        <v>1.0000000000000001E+50</v>
      </c>
      <c r="R710">
        <v>1.0000000000000001E+50</v>
      </c>
      <c r="S710">
        <v>1.0000000000000001E+50</v>
      </c>
      <c r="T710">
        <v>1.0000000000000001E+50</v>
      </c>
      <c r="U710">
        <v>1.0000000000000001E+50</v>
      </c>
      <c r="V710">
        <v>7.5183172802475848</v>
      </c>
      <c r="W710">
        <v>1.0000000000000001E+50</v>
      </c>
      <c r="X710">
        <v>1.0000000000000001E+50</v>
      </c>
      <c r="Y710">
        <v>1.0000000000000001E+50</v>
      </c>
      <c r="Z710">
        <v>1.0000000000000001E+50</v>
      </c>
      <c r="AA710">
        <v>1.0000000000000001E+50</v>
      </c>
      <c r="AB710">
        <v>4.5407603043317261E-3</v>
      </c>
      <c r="AC710">
        <v>5.7834920772295836E-2</v>
      </c>
      <c r="AD710">
        <v>9.9924293754734939E-2</v>
      </c>
      <c r="AE710">
        <v>0.15775921325436715</v>
      </c>
      <c r="AF710">
        <v>0.15363843236224123</v>
      </c>
      <c r="AG710">
        <v>3.4285714285714287E-2</v>
      </c>
    </row>
    <row r="711" spans="1:33">
      <c r="A711">
        <v>625915588.05356443</v>
      </c>
      <c r="B711">
        <v>39.326276410119604</v>
      </c>
      <c r="C711">
        <v>1.0000000000000001E+50</v>
      </c>
      <c r="D711">
        <v>0.91874339763928115</v>
      </c>
      <c r="E711">
        <v>1.0000000000000001E+50</v>
      </c>
      <c r="F711">
        <v>1.0000000000000001E+50</v>
      </c>
      <c r="G711">
        <v>1.0000000000000001E+50</v>
      </c>
      <c r="H711">
        <v>2.4682598284641526</v>
      </c>
      <c r="I711">
        <v>4.9393202072399545</v>
      </c>
      <c r="J711">
        <v>4.9406683216644396</v>
      </c>
      <c r="K711">
        <v>4.9412685494331186</v>
      </c>
      <c r="L711">
        <v>1.0000000000000001E+50</v>
      </c>
      <c r="M711">
        <v>5.3558570177958575</v>
      </c>
      <c r="N711">
        <v>1.0000000000000001E+50</v>
      </c>
      <c r="O711">
        <v>1.0000000000000001E+50</v>
      </c>
      <c r="P711">
        <v>1.0000000000000001E+50</v>
      </c>
      <c r="Q711">
        <v>1.0000000000000001E+50</v>
      </c>
      <c r="R711">
        <v>1.0000000000000001E+50</v>
      </c>
      <c r="S711">
        <v>1.0000000000000001E+50</v>
      </c>
      <c r="T711">
        <v>1.0000000000000001E+50</v>
      </c>
      <c r="U711">
        <v>1.0000000000000001E+50</v>
      </c>
      <c r="V711">
        <v>7.6686813065362589</v>
      </c>
      <c r="W711">
        <v>1.0000000000000001E+50</v>
      </c>
      <c r="X711">
        <v>1.0000000000000001E+50</v>
      </c>
      <c r="Y711">
        <v>1.0000000000000001E+50</v>
      </c>
      <c r="Z711">
        <v>1.0000000000000001E+50</v>
      </c>
      <c r="AA711">
        <v>1.0000000000000001E+50</v>
      </c>
      <c r="AB711">
        <v>4.4676618348426685E-3</v>
      </c>
      <c r="AC711">
        <v>5.8991533582299263E-2</v>
      </c>
      <c r="AD711">
        <v>0.10192262256860195</v>
      </c>
      <c r="AE711">
        <v>0.16091415490318617</v>
      </c>
      <c r="AF711">
        <v>0.15687572399676772</v>
      </c>
      <c r="AG711">
        <v>3.4285714285714287E-2</v>
      </c>
    </row>
    <row r="712" spans="1:33">
      <c r="A712">
        <v>638433899.81463575</v>
      </c>
      <c r="B712">
        <v>40.112801937818418</v>
      </c>
      <c r="C712">
        <v>1.0000000000000001E+50</v>
      </c>
      <c r="D712">
        <v>0.93720851096489077</v>
      </c>
      <c r="E712">
        <v>1.0000000000000001E+50</v>
      </c>
      <c r="F712">
        <v>1.0000000000000001E+50</v>
      </c>
      <c r="G712">
        <v>1.0000000000000001E+50</v>
      </c>
      <c r="H712">
        <v>2.5177292701761806</v>
      </c>
      <c r="I712">
        <v>5.0382041824013513</v>
      </c>
      <c r="J712">
        <v>5.0395258643865981</v>
      </c>
      <c r="K712">
        <v>5.0401143232321575</v>
      </c>
      <c r="L712">
        <v>1.0000000000000001E+50</v>
      </c>
      <c r="M712">
        <v>5.4629782036824022</v>
      </c>
      <c r="N712">
        <v>1.0000000000000001E+50</v>
      </c>
      <c r="O712">
        <v>1.0000000000000001E+50</v>
      </c>
      <c r="P712">
        <v>1.0000000000000001E+50</v>
      </c>
      <c r="Q712">
        <v>1.0000000000000001E+50</v>
      </c>
      <c r="R712">
        <v>1.0000000000000001E+50</v>
      </c>
      <c r="S712">
        <v>1.0000000000000001E+50</v>
      </c>
      <c r="T712">
        <v>1.0000000000000001E+50</v>
      </c>
      <c r="U712">
        <v>1.0000000000000001E+50</v>
      </c>
      <c r="V712">
        <v>7.8220526588268227</v>
      </c>
      <c r="W712">
        <v>1.0000000000000001E+50</v>
      </c>
      <c r="X712">
        <v>1.0000000000000001E+50</v>
      </c>
      <c r="Y712">
        <v>1.0000000000000001E+50</v>
      </c>
      <c r="Z712">
        <v>1.0000000000000001E+50</v>
      </c>
      <c r="AA712">
        <v>1.0000000000000001E+50</v>
      </c>
      <c r="AB712">
        <v>4.3962564563305795E-3</v>
      </c>
      <c r="AC712">
        <v>6.0171280326921414E-2</v>
      </c>
      <c r="AD712">
        <v>0.10396092103814553</v>
      </c>
      <c r="AE712">
        <v>0.1641322001418116</v>
      </c>
      <c r="AF712">
        <v>0.16017441399145152</v>
      </c>
      <c r="AG712">
        <v>3.4285714285714287E-2</v>
      </c>
    </row>
    <row r="713" spans="1:33">
      <c r="A713">
        <v>651202577.81092846</v>
      </c>
      <c r="B713">
        <v>40.915057976081073</v>
      </c>
      <c r="C713">
        <v>1.0000000000000001E+50</v>
      </c>
      <c r="D713">
        <v>0.95604115728503636</v>
      </c>
      <c r="E713">
        <v>1.0000000000000001E+50</v>
      </c>
      <c r="F713">
        <v>1.0000000000000001E+50</v>
      </c>
      <c r="G713">
        <v>1.0000000000000001E+50</v>
      </c>
      <c r="H713">
        <v>2.5681860569340706</v>
      </c>
      <c r="I713">
        <v>5.1390639240277762</v>
      </c>
      <c r="J713">
        <v>5.1403596917889764</v>
      </c>
      <c r="K713">
        <v>5.1409366124602593</v>
      </c>
      <c r="L713">
        <v>1.0000000000000001E+50</v>
      </c>
      <c r="M713">
        <v>5.5722417339633585</v>
      </c>
      <c r="N713">
        <v>1.0000000000000001E+50</v>
      </c>
      <c r="O713">
        <v>1.0000000000000001E+50</v>
      </c>
      <c r="P713">
        <v>1.0000000000000001E+50</v>
      </c>
      <c r="Q713">
        <v>1.0000000000000001E+50</v>
      </c>
      <c r="R713">
        <v>1.0000000000000001E+50</v>
      </c>
      <c r="S713">
        <v>1.0000000000000001E+50</v>
      </c>
      <c r="T713">
        <v>1.0000000000000001E+50</v>
      </c>
      <c r="U713">
        <v>1.0000000000000001E+50</v>
      </c>
      <c r="V713">
        <v>7.978491482747665</v>
      </c>
      <c r="W713">
        <v>1.0000000000000001E+50</v>
      </c>
      <c r="X713">
        <v>1.0000000000000001E+50</v>
      </c>
      <c r="Y713">
        <v>1.0000000000000001E+50</v>
      </c>
      <c r="Z713">
        <v>1.0000000000000001E+50</v>
      </c>
      <c r="AA713">
        <v>1.0000000000000001E+50</v>
      </c>
      <c r="AB713">
        <v>4.3265132483769533E-3</v>
      </c>
      <c r="AC713">
        <v>6.1374623651951385E-2</v>
      </c>
      <c r="AD713">
        <v>0.10603998849611226</v>
      </c>
      <c r="AE713">
        <v>0.16741461094878871</v>
      </c>
      <c r="AF713">
        <v>0.16353580308645466</v>
      </c>
      <c r="AG713">
        <v>3.4285714285714287E-2</v>
      </c>
    </row>
    <row r="714" spans="1:33">
      <c r="A714">
        <v>664226629.36714709</v>
      </c>
      <c r="B714">
        <v>41.73335913511869</v>
      </c>
      <c r="C714">
        <v>1.0000000000000001E+50</v>
      </c>
      <c r="D714">
        <v>0.97524872193701262</v>
      </c>
      <c r="E714">
        <v>1.0000000000000001E+50</v>
      </c>
      <c r="F714">
        <v>1.0000000000000001E+50</v>
      </c>
      <c r="G714">
        <v>1.0000000000000001E+50</v>
      </c>
      <c r="H714">
        <v>2.619649975699498</v>
      </c>
      <c r="I714">
        <v>5.2419389849522169</v>
      </c>
      <c r="J714">
        <v>5.243209346547399</v>
      </c>
      <c r="K714">
        <v>5.2437749552695907</v>
      </c>
      <c r="L714">
        <v>1.0000000000000001E+50</v>
      </c>
      <c r="M714">
        <v>5.6836904570819229</v>
      </c>
      <c r="N714">
        <v>1.0000000000000001E+50</v>
      </c>
      <c r="O714">
        <v>1.0000000000000001E+50</v>
      </c>
      <c r="P714">
        <v>1.0000000000000001E+50</v>
      </c>
      <c r="Q714">
        <v>1.0000000000000001E+50</v>
      </c>
      <c r="R714">
        <v>1.0000000000000001E+50</v>
      </c>
      <c r="S714">
        <v>1.0000000000000001E+50</v>
      </c>
      <c r="T714">
        <v>1.0000000000000001E+50</v>
      </c>
      <c r="U714">
        <v>1.0000000000000001E+50</v>
      </c>
      <c r="V714">
        <v>8.1380591268572218</v>
      </c>
      <c r="W714">
        <v>1.0000000000000001E+50</v>
      </c>
      <c r="X714">
        <v>1.0000000000000001E+50</v>
      </c>
      <c r="Y714">
        <v>1.0000000000000001E+50</v>
      </c>
      <c r="Z714">
        <v>1.0000000000000001E+50</v>
      </c>
      <c r="AA714">
        <v>1.0000000000000001E+50</v>
      </c>
      <c r="AB714">
        <v>4.2584018213314909E-3</v>
      </c>
      <c r="AC714">
        <v>6.2602035456738828E-2</v>
      </c>
      <c r="AD714">
        <v>0.10816064026308657</v>
      </c>
      <c r="AE714">
        <v>0.17076267454406097</v>
      </c>
      <c r="AF714">
        <v>0.16696121618620635</v>
      </c>
      <c r="AG714">
        <v>3.4285714285714287E-2</v>
      </c>
    </row>
    <row r="715" spans="1:33">
      <c r="A715">
        <v>677511161.95449007</v>
      </c>
      <c r="B715">
        <v>42.568026317346522</v>
      </c>
      <c r="C715">
        <v>1.0000000000000001E+50</v>
      </c>
      <c r="D715">
        <v>0.99483873728573691</v>
      </c>
      <c r="E715">
        <v>1.0000000000000001E+50</v>
      </c>
      <c r="F715">
        <v>1.0000000000000001E+50</v>
      </c>
      <c r="G715">
        <v>1.0000000000000001E+50</v>
      </c>
      <c r="H715">
        <v>2.6721412083886458</v>
      </c>
      <c r="I715">
        <v>5.3468697083293462</v>
      </c>
      <c r="J715">
        <v>5.3481151618583169</v>
      </c>
      <c r="K715">
        <v>5.3486696804215921</v>
      </c>
      <c r="L715">
        <v>1.0000000000000001E+50</v>
      </c>
      <c r="M715">
        <v>5.7973680784196713</v>
      </c>
      <c r="N715">
        <v>1.0000000000000001E+50</v>
      </c>
      <c r="O715">
        <v>1.0000000000000001E+50</v>
      </c>
      <c r="P715">
        <v>1.0000000000000001E+50</v>
      </c>
      <c r="Q715">
        <v>1.0000000000000001E+50</v>
      </c>
      <c r="R715">
        <v>1.0000000000000001E+50</v>
      </c>
      <c r="S715">
        <v>1.0000000000000001E+50</v>
      </c>
      <c r="T715">
        <v>1.0000000000000001E+50</v>
      </c>
      <c r="U715">
        <v>1.0000000000000001E+50</v>
      </c>
      <c r="V715">
        <v>8.3008181667022356</v>
      </c>
      <c r="W715">
        <v>1.0000000000000001E+50</v>
      </c>
      <c r="X715">
        <v>1.0000000000000001E+50</v>
      </c>
      <c r="Y715">
        <v>1.0000000000000001E+50</v>
      </c>
      <c r="Z715">
        <v>1.0000000000000001E+50</v>
      </c>
      <c r="AA715">
        <v>1.0000000000000001E+50</v>
      </c>
      <c r="AB715">
        <v>4.1918923013012088E-3</v>
      </c>
      <c r="AC715">
        <v>6.3853997079252517E-2</v>
      </c>
      <c r="AD715">
        <v>0.11032370796722424</v>
      </c>
      <c r="AE715">
        <v>0.17417770389376211</v>
      </c>
      <c r="AF715">
        <v>0.17045200290454865</v>
      </c>
      <c r="AG715">
        <v>3.4285714285714287E-2</v>
      </c>
    </row>
    <row r="716" spans="1:33">
      <c r="A716">
        <v>691061385.19357991</v>
      </c>
      <c r="B716">
        <v>43.419386843228224</v>
      </c>
      <c r="C716">
        <v>1.0000000000000001E+50</v>
      </c>
      <c r="D716">
        <v>1.0148188856775684</v>
      </c>
      <c r="E716">
        <v>1.0000000000000001E+50</v>
      </c>
      <c r="F716">
        <v>1.0000000000000001E+50</v>
      </c>
      <c r="G716">
        <v>1.0000000000000001E+50</v>
      </c>
      <c r="H716">
        <v>2.7256803397866447</v>
      </c>
      <c r="I716">
        <v>5.4538972434563471</v>
      </c>
      <c r="J716">
        <v>5.4551182772557336</v>
      </c>
      <c r="K716">
        <v>5.4556619231021779</v>
      </c>
      <c r="L716">
        <v>1.0000000000000001E+50</v>
      </c>
      <c r="M716">
        <v>5.9133191774359037</v>
      </c>
      <c r="N716">
        <v>1.0000000000000001E+50</v>
      </c>
      <c r="O716">
        <v>1.0000000000000001E+50</v>
      </c>
      <c r="P716">
        <v>1.0000000000000001E+50</v>
      </c>
      <c r="Q716">
        <v>1.0000000000000001E+50</v>
      </c>
      <c r="R716">
        <v>1.0000000000000001E+50</v>
      </c>
      <c r="S716">
        <v>1.0000000000000001E+50</v>
      </c>
      <c r="T716">
        <v>1.0000000000000001E+50</v>
      </c>
      <c r="U716">
        <v>1.0000000000000001E+50</v>
      </c>
      <c r="V716">
        <v>8.4668324293571917</v>
      </c>
      <c r="W716">
        <v>1.0000000000000001E+50</v>
      </c>
      <c r="X716">
        <v>1.0000000000000001E+50</v>
      </c>
      <c r="Y716">
        <v>1.0000000000000001E+50</v>
      </c>
      <c r="Z716">
        <v>1.0000000000000001E+50</v>
      </c>
      <c r="AA716">
        <v>1.0000000000000001E+50</v>
      </c>
      <c r="AB716">
        <v>4.12695531541877E-3</v>
      </c>
      <c r="AC716">
        <v>6.5130999484840357E-2</v>
      </c>
      <c r="AD716">
        <v>0.11253003987038129</v>
      </c>
      <c r="AE716">
        <v>0.17766103822510504</v>
      </c>
      <c r="AF716">
        <v>0.17400953811798878</v>
      </c>
      <c r="AG716">
        <v>3.4285714285714287E-2</v>
      </c>
    </row>
    <row r="717" spans="1:33">
      <c r="A717">
        <v>704882612.89745152</v>
      </c>
      <c r="B717">
        <v>44.287774579636682</v>
      </c>
      <c r="C717">
        <v>1.0000000000000001E+50</v>
      </c>
      <c r="D717">
        <v>1.0351970024529491</v>
      </c>
      <c r="E717">
        <v>1.0000000000000001E+50</v>
      </c>
      <c r="F717">
        <v>1.0000000000000001E+50</v>
      </c>
      <c r="G717">
        <v>1.0000000000000001E+50</v>
      </c>
      <c r="H717">
        <v>2.7802883656199859</v>
      </c>
      <c r="I717">
        <v>5.5630635619098818</v>
      </c>
      <c r="J717">
        <v>5.56426065474436</v>
      </c>
      <c r="K717">
        <v>5.5647936410531802</v>
      </c>
      <c r="L717">
        <v>1.0000000000000001E+50</v>
      </c>
      <c r="M717">
        <v>6.0315892251498084</v>
      </c>
      <c r="N717">
        <v>1.0000000000000001E+50</v>
      </c>
      <c r="O717">
        <v>1.0000000000000001E+50</v>
      </c>
      <c r="P717">
        <v>1.0000000000000001E+50</v>
      </c>
      <c r="Q717">
        <v>1.0000000000000001E+50</v>
      </c>
      <c r="R717">
        <v>1.0000000000000001E+50</v>
      </c>
      <c r="S717">
        <v>1.0000000000000001E+50</v>
      </c>
      <c r="T717">
        <v>1.0000000000000001E+50</v>
      </c>
      <c r="U717">
        <v>1.0000000000000001E+50</v>
      </c>
      <c r="V717">
        <v>8.6361670184545289</v>
      </c>
      <c r="W717">
        <v>1.0000000000000001E+50</v>
      </c>
      <c r="X717">
        <v>1.0000000000000001E+50</v>
      </c>
      <c r="Y717">
        <v>1.0000000000000001E+50</v>
      </c>
      <c r="Z717">
        <v>1.0000000000000001E+50</v>
      </c>
      <c r="AA717">
        <v>1.0000000000000001E+50</v>
      </c>
      <c r="AB717">
        <v>4.0635619773989762E-3</v>
      </c>
      <c r="AC717">
        <v>6.6433543458764899E-2</v>
      </c>
      <c r="AD717">
        <v>0.11478050120076558</v>
      </c>
      <c r="AE717">
        <v>0.18121404355156912</v>
      </c>
      <c r="AF717">
        <v>0.17763522252737532</v>
      </c>
      <c r="AG717">
        <v>3.4285714285714287E-2</v>
      </c>
    </row>
    <row r="718" spans="1:33">
      <c r="A718">
        <v>718980265.15540051</v>
      </c>
      <c r="B718">
        <v>45.173530070782249</v>
      </c>
      <c r="C718">
        <v>1.0000000000000001E+50</v>
      </c>
      <c r="D718">
        <v>1.0559810790190418</v>
      </c>
      <c r="E718">
        <v>1.0000000000000001E+50</v>
      </c>
      <c r="F718">
        <v>1.0000000000000001E+50</v>
      </c>
      <c r="G718">
        <v>1.0000000000000001E+50</v>
      </c>
      <c r="H718">
        <v>2.8359867007901056</v>
      </c>
      <c r="I718">
        <v>5.6744114740054927</v>
      </c>
      <c r="J718">
        <v>5.6755850952552915</v>
      </c>
      <c r="K718">
        <v>5.6761076310263654</v>
      </c>
      <c r="L718">
        <v>1.0000000000000001E+50</v>
      </c>
      <c r="M718">
        <v>6.1522246019722155</v>
      </c>
      <c r="N718">
        <v>1.0000000000000001E+50</v>
      </c>
      <c r="O718">
        <v>1.0000000000000001E+50</v>
      </c>
      <c r="P718">
        <v>1.0000000000000001E+50</v>
      </c>
      <c r="Q718">
        <v>1.0000000000000001E+50</v>
      </c>
      <c r="R718">
        <v>1.0000000000000001E+50</v>
      </c>
      <c r="S718">
        <v>1.0000000000000001E+50</v>
      </c>
      <c r="T718">
        <v>1.0000000000000001E+50</v>
      </c>
      <c r="U718">
        <v>1.0000000000000001E+50</v>
      </c>
      <c r="V718">
        <v>8.8088883397154962</v>
      </c>
      <c r="W718">
        <v>1.0000000000000001E+50</v>
      </c>
      <c r="X718">
        <v>1.0000000000000001E+50</v>
      </c>
      <c r="Y718">
        <v>1.0000000000000001E+50</v>
      </c>
      <c r="Z718">
        <v>1.0000000000000001E+50</v>
      </c>
      <c r="AA718">
        <v>1.0000000000000001E+50</v>
      </c>
      <c r="AB718">
        <v>4.0016838733930842E-3</v>
      </c>
      <c r="AC718">
        <v>6.7762139802589647E-2</v>
      </c>
      <c r="AD718">
        <v>0.11707597449224218</v>
      </c>
      <c r="AE718">
        <v>0.18483811320859148</v>
      </c>
      <c r="AF718">
        <v>0.18133048322831474</v>
      </c>
      <c r="AG718">
        <v>3.4285714285714287E-2</v>
      </c>
    </row>
    <row r="719" spans="1:33">
      <c r="A719">
        <v>733359870.45850849</v>
      </c>
      <c r="B719">
        <v>46.077000671759492</v>
      </c>
      <c r="C719">
        <v>1.0000000000000001E+50</v>
      </c>
      <c r="D719">
        <v>1.0771792659835766</v>
      </c>
      <c r="E719">
        <v>1.0000000000000001E+50</v>
      </c>
      <c r="F719">
        <v>1.0000000000000001E+50</v>
      </c>
      <c r="G719">
        <v>1.0000000000000001E+50</v>
      </c>
      <c r="H719">
        <v>2.8927971877713432</v>
      </c>
      <c r="I719">
        <v>5.7879846455859632</v>
      </c>
      <c r="J719">
        <v>5.7891352554306854</v>
      </c>
      <c r="K719">
        <v>5.7896475455664689</v>
      </c>
      <c r="L719">
        <v>1.0000000000000001E+50</v>
      </c>
      <c r="M719">
        <v>6.2752726158940009</v>
      </c>
      <c r="N719">
        <v>1.0000000000000001E+50</v>
      </c>
      <c r="O719">
        <v>1.0000000000000001E+50</v>
      </c>
      <c r="P719">
        <v>1.0000000000000001E+50</v>
      </c>
      <c r="Q719">
        <v>1.0000000000000001E+50</v>
      </c>
      <c r="R719">
        <v>1.0000000000000001E+50</v>
      </c>
      <c r="S719">
        <v>1.0000000000000001E+50</v>
      </c>
      <c r="T719">
        <v>1.0000000000000001E+50</v>
      </c>
      <c r="U719">
        <v>1.0000000000000001E+50</v>
      </c>
      <c r="V719">
        <v>8.9850641269915883</v>
      </c>
      <c r="W719">
        <v>1.0000000000000001E+50</v>
      </c>
      <c r="X719">
        <v>1.0000000000000001E+50</v>
      </c>
      <c r="Y719">
        <v>1.0000000000000001E+50</v>
      </c>
      <c r="Z719">
        <v>1.0000000000000001E+50</v>
      </c>
      <c r="AA719">
        <v>1.0000000000000001E+50</v>
      </c>
      <c r="AB719">
        <v>3.9412930481512193E-3</v>
      </c>
      <c r="AC719">
        <v>6.9117309534493451E-2</v>
      </c>
      <c r="AD719">
        <v>0.11941735993042492</v>
      </c>
      <c r="AE719">
        <v>0.18853466839997335</v>
      </c>
      <c r="AF719">
        <v>0.18509677429063959</v>
      </c>
      <c r="AG719">
        <v>3.4285714285714287E-2</v>
      </c>
    </row>
    <row r="720" spans="1:33">
      <c r="A720">
        <v>748027067.86767864</v>
      </c>
      <c r="B720">
        <v>46.998540684764876</v>
      </c>
      <c r="C720">
        <v>1.0000000000000001E+50</v>
      </c>
      <c r="D720">
        <v>1.0987998763511302</v>
      </c>
      <c r="E720">
        <v>1.0000000000000001E+50</v>
      </c>
      <c r="F720">
        <v>1.0000000000000001E+50</v>
      </c>
      <c r="G720">
        <v>1.0000000000000001E+50</v>
      </c>
      <c r="H720">
        <v>2.950742105176587</v>
      </c>
      <c r="I720">
        <v>5.9038276151451408</v>
      </c>
      <c r="J720">
        <v>5.9049556647440129</v>
      </c>
      <c r="K720">
        <v>5.9054579101298437</v>
      </c>
      <c r="L720">
        <v>1.0000000000000001E+50</v>
      </c>
      <c r="M720">
        <v>6.4007815210382386</v>
      </c>
      <c r="N720">
        <v>1.0000000000000001E+50</v>
      </c>
      <c r="O720">
        <v>1.0000000000000001E+50</v>
      </c>
      <c r="P720">
        <v>1.0000000000000001E+50</v>
      </c>
      <c r="Q720">
        <v>1.0000000000000001E+50</v>
      </c>
      <c r="R720">
        <v>1.0000000000000001E+50</v>
      </c>
      <c r="S720">
        <v>1.0000000000000001E+50</v>
      </c>
      <c r="T720">
        <v>1.0000000000000001E+50</v>
      </c>
      <c r="U720">
        <v>1.0000000000000001E+50</v>
      </c>
      <c r="V720">
        <v>9.1647634688268731</v>
      </c>
      <c r="W720">
        <v>1.0000000000000001E+50</v>
      </c>
      <c r="X720">
        <v>1.0000000000000001E+50</v>
      </c>
      <c r="Y720">
        <v>1.0000000000000001E+50</v>
      </c>
      <c r="Z720">
        <v>1.0000000000000001E+50</v>
      </c>
      <c r="AA720">
        <v>1.0000000000000001E+50</v>
      </c>
      <c r="AB720">
        <v>3.8823619915037029E-3</v>
      </c>
      <c r="AC720">
        <v>7.0499584093591458E-2</v>
      </c>
      <c r="AD720">
        <v>0.12180557570569064</v>
      </c>
      <c r="AE720">
        <v>0.19230515875521509</v>
      </c>
      <c r="AF720">
        <v>0.18893557734723931</v>
      </c>
      <c r="AG720">
        <v>3.4285714285714287E-2</v>
      </c>
    </row>
    <row r="721" spans="1:33">
      <c r="A721">
        <v>762987609.22503221</v>
      </c>
      <c r="B721">
        <v>47.938511498038807</v>
      </c>
      <c r="C721">
        <v>1.0000000000000001E+50</v>
      </c>
      <c r="D721">
        <v>1.1208513887830904</v>
      </c>
      <c r="E721">
        <v>1.0000000000000001E+50</v>
      </c>
      <c r="F721">
        <v>1.0000000000000001E+50</v>
      </c>
      <c r="G721">
        <v>1.0000000000000001E+50</v>
      </c>
      <c r="H721">
        <v>3.0098441764939454</v>
      </c>
      <c r="I721">
        <v>6.0219858112940114</v>
      </c>
      <c r="J721">
        <v>6.0230917429625785</v>
      </c>
      <c r="K721">
        <v>6.0235841405454167</v>
      </c>
      <c r="L721">
        <v>1.0000000000000001E+50</v>
      </c>
      <c r="M721">
        <v>6.5288005365833861</v>
      </c>
      <c r="N721">
        <v>1.0000000000000001E+50</v>
      </c>
      <c r="O721">
        <v>1.0000000000000001E+50</v>
      </c>
      <c r="P721">
        <v>1.0000000000000001E+50</v>
      </c>
      <c r="Q721">
        <v>1.0000000000000001E+50</v>
      </c>
      <c r="R721">
        <v>1.0000000000000001E+50</v>
      </c>
      <c r="S721">
        <v>1.0000000000000001E+50</v>
      </c>
      <c r="T721">
        <v>1.0000000000000001E+50</v>
      </c>
      <c r="U721">
        <v>1.0000000000000001E+50</v>
      </c>
      <c r="V721">
        <v>9.3480568355514961</v>
      </c>
      <c r="W721">
        <v>1.0000000000000001E+50</v>
      </c>
      <c r="X721">
        <v>1.0000000000000001E+50</v>
      </c>
      <c r="Y721">
        <v>1.0000000000000001E+50</v>
      </c>
      <c r="Z721">
        <v>1.0000000000000001E+50</v>
      </c>
      <c r="AA721">
        <v>1.0000000000000001E+50</v>
      </c>
      <c r="AB721">
        <v>3.8248636251726645E-3</v>
      </c>
      <c r="AC721">
        <v>7.1909505548342467E-2</v>
      </c>
      <c r="AD721">
        <v>0.12424155837325364</v>
      </c>
      <c r="AE721">
        <v>0.19615106289799791</v>
      </c>
      <c r="AF721">
        <v>0.19284840219255983</v>
      </c>
      <c r="AG721">
        <v>3.4285714285714287E-2</v>
      </c>
    </row>
    <row r="722" spans="1:33">
      <c r="A722">
        <v>778247361.4095329</v>
      </c>
      <c r="B722">
        <v>48.897281727586474</v>
      </c>
      <c r="C722">
        <v>1.0000000000000001E+50</v>
      </c>
      <c r="D722">
        <v>1.1433424509225885</v>
      </c>
      <c r="E722">
        <v>1.0000000000000001E+50</v>
      </c>
      <c r="F722">
        <v>1.0000000000000001E+50</v>
      </c>
      <c r="G722">
        <v>1.0000000000000001E+50</v>
      </c>
      <c r="H722">
        <v>3.0701265789978911</v>
      </c>
      <c r="I722">
        <v>6.1425055705758185</v>
      </c>
      <c r="J722">
        <v>6.1435898179592119</v>
      </c>
      <c r="K722">
        <v>6.1440725608248243</v>
      </c>
      <c r="L722">
        <v>1.0000000000000001E+50</v>
      </c>
      <c r="M722">
        <v>6.6593798660649206</v>
      </c>
      <c r="N722">
        <v>1.0000000000000001E+50</v>
      </c>
      <c r="O722">
        <v>1.0000000000000001E+50</v>
      </c>
      <c r="P722">
        <v>1.0000000000000001E+50</v>
      </c>
      <c r="Q722">
        <v>1.0000000000000001E+50</v>
      </c>
      <c r="R722">
        <v>1.0000000000000001E+50</v>
      </c>
      <c r="S722">
        <v>1.0000000000000001E+50</v>
      </c>
      <c r="T722">
        <v>1.0000000000000001E+50</v>
      </c>
      <c r="U722">
        <v>1.0000000000000001E+50</v>
      </c>
      <c r="V722">
        <v>9.5350161069171389</v>
      </c>
      <c r="W722">
        <v>1.0000000000000001E+50</v>
      </c>
      <c r="X722">
        <v>1.0000000000000001E+50</v>
      </c>
      <c r="Y722">
        <v>1.0000000000000001E+50</v>
      </c>
      <c r="Z722">
        <v>1.0000000000000001E+50</v>
      </c>
      <c r="AA722">
        <v>1.0000000000000001E+50</v>
      </c>
      <c r="AB722">
        <v>3.7687712899256132E-3</v>
      </c>
      <c r="AC722">
        <v>7.3347626809124947E-2</v>
      </c>
      <c r="AD722">
        <v>0.12672626322044242</v>
      </c>
      <c r="AE722">
        <v>0.20007388902603676</v>
      </c>
      <c r="AF722">
        <v>0.19683678739108096</v>
      </c>
      <c r="AG722">
        <v>3.4285714285714287E-2</v>
      </c>
    </row>
    <row r="723" spans="1:33">
      <c r="A723">
        <v>793812308.63772357</v>
      </c>
      <c r="B723">
        <v>49.875227361733188</v>
      </c>
      <c r="C723">
        <v>1.0000000000000001E+50</v>
      </c>
      <c r="D723">
        <v>1.1662818827857009</v>
      </c>
      <c r="E723">
        <v>1.0000000000000001E+50</v>
      </c>
      <c r="F723">
        <v>1.0000000000000001E+50</v>
      </c>
      <c r="G723">
        <v>1.0000000000000001E+50</v>
      </c>
      <c r="H723">
        <v>3.1316129528383563</v>
      </c>
      <c r="I723">
        <v>6.2654341556372337</v>
      </c>
      <c r="J723">
        <v>6.2664971438800379</v>
      </c>
      <c r="K723">
        <v>6.2669704213286845</v>
      </c>
      <c r="L723">
        <v>1.0000000000000001E+50</v>
      </c>
      <c r="M723">
        <v>6.7925707170630085</v>
      </c>
      <c r="N723">
        <v>1.0000000000000001E+50</v>
      </c>
      <c r="O723">
        <v>1.0000000000000001E+50</v>
      </c>
      <c r="P723">
        <v>1.0000000000000001E+50</v>
      </c>
      <c r="Q723">
        <v>1.0000000000000001E+50</v>
      </c>
      <c r="R723">
        <v>1.0000000000000001E+50</v>
      </c>
      <c r="S723">
        <v>1.0000000000000001E+50</v>
      </c>
      <c r="T723">
        <v>1.0000000000000001E+50</v>
      </c>
      <c r="U723">
        <v>1.0000000000000001E+50</v>
      </c>
      <c r="V723">
        <v>9.725714600285146</v>
      </c>
      <c r="W723">
        <v>1.0000000000000001E+50</v>
      </c>
      <c r="X723">
        <v>1.0000000000000001E+50</v>
      </c>
      <c r="Y723">
        <v>1.0000000000000001E+50</v>
      </c>
      <c r="Z723">
        <v>1.0000000000000001E+50</v>
      </c>
      <c r="AA723">
        <v>1.0000000000000001E+50</v>
      </c>
      <c r="AB723">
        <v>3.7140587330830466E-3</v>
      </c>
      <c r="AC723">
        <v>7.4814511845064546E-2</v>
      </c>
      <c r="AD723">
        <v>0.12926066464132205</v>
      </c>
      <c r="AE723">
        <v>0.20407517550253032</v>
      </c>
      <c r="AF723">
        <v>0.20090230089607544</v>
      </c>
      <c r="AG723">
        <v>3.4285714285714287E-2</v>
      </c>
    </row>
    <row r="724" spans="1:33">
      <c r="A724">
        <v>809688554.81047809</v>
      </c>
      <c r="B724">
        <v>50.872731908570792</v>
      </c>
      <c r="C724">
        <v>1.0000000000000001E+50</v>
      </c>
      <c r="D724">
        <v>1.1896786802202493</v>
      </c>
      <c r="E724">
        <v>1.0000000000000001E+50</v>
      </c>
      <c r="F724">
        <v>1.0000000000000001E+50</v>
      </c>
      <c r="G724">
        <v>1.0000000000000001E+50</v>
      </c>
      <c r="H724">
        <v>3.1943274103113546</v>
      </c>
      <c r="I724">
        <v>6.3908197737627326</v>
      </c>
      <c r="J724">
        <v>6.3918619196755246</v>
      </c>
      <c r="K724">
        <v>6.3923259172961471</v>
      </c>
      <c r="L724">
        <v>1.0000000000000001E+50</v>
      </c>
      <c r="M724">
        <v>6.92842532128389</v>
      </c>
      <c r="N724">
        <v>1.0000000000000001E+50</v>
      </c>
      <c r="O724">
        <v>1.0000000000000001E+50</v>
      </c>
      <c r="P724">
        <v>1.0000000000000001E+50</v>
      </c>
      <c r="Q724">
        <v>1.0000000000000001E+50</v>
      </c>
      <c r="R724">
        <v>1.0000000000000001E+50</v>
      </c>
      <c r="S724">
        <v>1.0000000000000001E+50</v>
      </c>
      <c r="T724">
        <v>1.0000000000000001E+50</v>
      </c>
      <c r="U724">
        <v>1.0000000000000001E+50</v>
      </c>
      <c r="V724">
        <v>9.9202270993784207</v>
      </c>
      <c r="W724">
        <v>1.0000000000000001E+50</v>
      </c>
      <c r="X724">
        <v>1.0000000000000001E+50</v>
      </c>
      <c r="Y724">
        <v>1.0000000000000001E+50</v>
      </c>
      <c r="Z724">
        <v>1.0000000000000001E+50</v>
      </c>
      <c r="AA724">
        <v>1.0000000000000001E+50</v>
      </c>
      <c r="AB724">
        <v>3.6607000963923141E-3</v>
      </c>
      <c r="AC724">
        <v>7.6310735905198573E-2</v>
      </c>
      <c r="AD724">
        <v>0.13184575651880975</v>
      </c>
      <c r="AE724">
        <v>0.20815649145944076</v>
      </c>
      <c r="AF724">
        <v>0.20504654067895639</v>
      </c>
      <c r="AG724">
        <v>3.4285714285714287E-2</v>
      </c>
    </row>
    <row r="725" spans="1:33">
      <c r="A725">
        <v>825882325.90668762</v>
      </c>
      <c r="B725">
        <v>51.890186546352915</v>
      </c>
      <c r="C725">
        <v>1.0000000000000001E+50</v>
      </c>
      <c r="D725">
        <v>1.213542018433555</v>
      </c>
      <c r="E725">
        <v>1.0000000000000001E+50</v>
      </c>
      <c r="F725">
        <v>1.0000000000000001E+50</v>
      </c>
      <c r="G725">
        <v>1.0000000000000001E+50</v>
      </c>
      <c r="H725">
        <v>3.2582945453147545</v>
      </c>
      <c r="I725">
        <v>6.5187115957793784</v>
      </c>
      <c r="J725">
        <v>6.5197333080020181</v>
      </c>
      <c r="K725">
        <v>6.5201882077449929</v>
      </c>
      <c r="L725">
        <v>1.0000000000000001E+50</v>
      </c>
      <c r="M725">
        <v>7.0669969550429297</v>
      </c>
      <c r="N725">
        <v>1.0000000000000001E+50</v>
      </c>
      <c r="O725">
        <v>1.0000000000000001E+50</v>
      </c>
      <c r="P725">
        <v>1.0000000000000001E+50</v>
      </c>
      <c r="Q725">
        <v>1.0000000000000001E+50</v>
      </c>
      <c r="R725">
        <v>1.0000000000000001E+50</v>
      </c>
      <c r="S725">
        <v>1.0000000000000001E+50</v>
      </c>
      <c r="T725">
        <v>1.0000000000000001E+50</v>
      </c>
      <c r="U725">
        <v>1.0000000000000001E+50</v>
      </c>
      <c r="V725">
        <v>10.118629883608399</v>
      </c>
      <c r="W725">
        <v>1.0000000000000001E+50</v>
      </c>
      <c r="X725">
        <v>1.0000000000000001E+50</v>
      </c>
      <c r="Y725">
        <v>1.0000000000000001E+50</v>
      </c>
      <c r="Z725">
        <v>1.0000000000000001E+50</v>
      </c>
      <c r="AA725">
        <v>1.0000000000000001E+50</v>
      </c>
      <c r="AB725">
        <v>3.608669904280081E-3</v>
      </c>
      <c r="AC725">
        <v>7.7836885744063763E-2</v>
      </c>
      <c r="AD725">
        <v>0.13448255261443257</v>
      </c>
      <c r="AE725">
        <v>0.21231943741283943</v>
      </c>
      <c r="AF725">
        <v>0.20927113536951777</v>
      </c>
      <c r="AG725">
        <v>3.4285714285714287E-2</v>
      </c>
    </row>
    <row r="726" spans="1:33">
      <c r="A726">
        <v>842399972.42482138</v>
      </c>
      <c r="B726">
        <v>52.927990276898328</v>
      </c>
      <c r="C726">
        <v>1.0000000000000001E+50</v>
      </c>
      <c r="D726">
        <v>1.2378812555905345</v>
      </c>
      <c r="E726">
        <v>1.0000000000000001E+50</v>
      </c>
      <c r="F726">
        <v>1.0000000000000001E+50</v>
      </c>
      <c r="G726">
        <v>1.0000000000000001E+50</v>
      </c>
      <c r="H726">
        <v>3.3235394429929186</v>
      </c>
      <c r="I726">
        <v>6.6491597753395011</v>
      </c>
      <c r="J726">
        <v>6.6501614545012204</v>
      </c>
      <c r="K726">
        <v>6.6506074347496789</v>
      </c>
      <c r="L726">
        <v>1.0000000000000001E+50</v>
      </c>
      <c r="M726">
        <v>7.20833996015726</v>
      </c>
      <c r="N726">
        <v>1.0000000000000001E+50</v>
      </c>
      <c r="O726">
        <v>1.0000000000000001E+50</v>
      </c>
      <c r="P726">
        <v>1.0000000000000001E+50</v>
      </c>
      <c r="Q726">
        <v>1.0000000000000001E+50</v>
      </c>
      <c r="R726">
        <v>1.0000000000000001E+50</v>
      </c>
      <c r="S726">
        <v>1.0000000000000001E+50</v>
      </c>
      <c r="T726">
        <v>1.0000000000000001E+50</v>
      </c>
      <c r="U726">
        <v>1.0000000000000001E+50</v>
      </c>
      <c r="V726">
        <v>10.321000757988518</v>
      </c>
      <c r="W726">
        <v>1.0000000000000001E+50</v>
      </c>
      <c r="X726">
        <v>1.0000000000000001E+50</v>
      </c>
      <c r="Y726">
        <v>1.0000000000000001E+50</v>
      </c>
      <c r="Z726">
        <v>1.0000000000000001E+50</v>
      </c>
      <c r="AA726">
        <v>1.0000000000000001E+50</v>
      </c>
      <c r="AB726">
        <v>3.5579430524956975E-3</v>
      </c>
      <c r="AC726">
        <v>7.9393559851796219E-2</v>
      </c>
      <c r="AD726">
        <v>0.13717208696588137</v>
      </c>
      <c r="AE726">
        <v>0.21656564589056068</v>
      </c>
      <c r="AF726">
        <v>0.21357774490737499</v>
      </c>
      <c r="AG726">
        <v>3.4285714285714287E-2</v>
      </c>
    </row>
    <row r="727" spans="1:33">
      <c r="A727">
        <v>859247971.87331784</v>
      </c>
      <c r="B727">
        <v>53.986550082062131</v>
      </c>
      <c r="C727">
        <v>1.0000000000000001E+50</v>
      </c>
      <c r="D727">
        <v>1.2627059364835429</v>
      </c>
      <c r="E727">
        <v>1.0000000000000001E+50</v>
      </c>
      <c r="F727">
        <v>1.0000000000000001E+50</v>
      </c>
      <c r="G727">
        <v>1.0000000000000001E+50</v>
      </c>
      <c r="H727">
        <v>3.3900876895739969</v>
      </c>
      <c r="I727">
        <v>6.7822154685887766</v>
      </c>
      <c r="J727">
        <v>6.7831975074651432</v>
      </c>
      <c r="K727">
        <v>6.7836347431048862</v>
      </c>
      <c r="L727">
        <v>1.0000000000000001E+50</v>
      </c>
      <c r="M727">
        <v>7.3525097652563165</v>
      </c>
      <c r="N727">
        <v>1.0000000000000001E+50</v>
      </c>
      <c r="O727">
        <v>1.0000000000000001E+50</v>
      </c>
      <c r="P727">
        <v>1.0000000000000001E+50</v>
      </c>
      <c r="Q727">
        <v>1.0000000000000001E+50</v>
      </c>
      <c r="R727">
        <v>1.0000000000000001E+50</v>
      </c>
      <c r="S727">
        <v>1.0000000000000001E+50</v>
      </c>
      <c r="T727">
        <v>1.0000000000000001E+50</v>
      </c>
      <c r="U727">
        <v>1.0000000000000001E+50</v>
      </c>
      <c r="V727">
        <v>10.527419083646002</v>
      </c>
      <c r="W727">
        <v>1.0000000000000001E+50</v>
      </c>
      <c r="X727">
        <v>1.0000000000000001E+50</v>
      </c>
      <c r="Y727">
        <v>1.0000000000000001E+50</v>
      </c>
      <c r="Z727">
        <v>1.0000000000000001E+50</v>
      </c>
      <c r="AA727">
        <v>1.0000000000000001E+50</v>
      </c>
      <c r="AB727">
        <v>3.5084947971576138E-3</v>
      </c>
      <c r="AC727">
        <v>8.0981368688833322E-2</v>
      </c>
      <c r="AD727">
        <v>0.13991541429251544</v>
      </c>
      <c r="AE727">
        <v>0.2208967820724084</v>
      </c>
      <c r="AF727">
        <v>0.21796806120491063</v>
      </c>
      <c r="AG727">
        <v>3.4285714285714287E-2</v>
      </c>
    </row>
    <row r="728" spans="1:33">
      <c r="A728">
        <v>876432931.31078422</v>
      </c>
      <c r="B728">
        <v>55.066281083336534</v>
      </c>
      <c r="C728">
        <v>1.0000000000000001E+50</v>
      </c>
      <c r="D728">
        <v>1.2880257962754054</v>
      </c>
      <c r="E728">
        <v>1.0000000000000001E+50</v>
      </c>
      <c r="F728">
        <v>1.0000000000000001E+50</v>
      </c>
      <c r="G728">
        <v>1.0000000000000001E+50</v>
      </c>
      <c r="H728">
        <v>3.4579653824037142</v>
      </c>
      <c r="I728">
        <v>6.9179308542274525</v>
      </c>
      <c r="J728">
        <v>6.9188936378942616</v>
      </c>
      <c r="K728">
        <v>6.9193223003823201</v>
      </c>
      <c r="L728">
        <v>1.0000000000000001E+50</v>
      </c>
      <c r="M728">
        <v>7.499562907518551</v>
      </c>
      <c r="N728">
        <v>1.0000000000000001E+50</v>
      </c>
      <c r="O728">
        <v>1.0000000000000001E+50</v>
      </c>
      <c r="P728">
        <v>1.0000000000000001E+50</v>
      </c>
      <c r="Q728">
        <v>1.0000000000000001E+50</v>
      </c>
      <c r="R728">
        <v>1.0000000000000001E+50</v>
      </c>
      <c r="S728">
        <v>1.0000000000000001E+50</v>
      </c>
      <c r="T728">
        <v>1.0000000000000001E+50</v>
      </c>
      <c r="U728">
        <v>1.0000000000000001E+50</v>
      </c>
      <c r="V728">
        <v>10.737965808943869</v>
      </c>
      <c r="W728">
        <v>1.0000000000000001E+50</v>
      </c>
      <c r="X728">
        <v>1.0000000000000001E+50</v>
      </c>
      <c r="Y728">
        <v>1.0000000000000001E+50</v>
      </c>
      <c r="Z728">
        <v>1.0000000000000001E+50</v>
      </c>
      <c r="AA728">
        <v>1.0000000000000001E+50</v>
      </c>
      <c r="AB728">
        <v>3.4603007442147241E-3</v>
      </c>
      <c r="AC728">
        <v>8.2600934925310079E-2</v>
      </c>
      <c r="AD728">
        <v>0.1427136104089782</v>
      </c>
      <c r="AE728">
        <v>0.22531454444316831</v>
      </c>
      <c r="AF728">
        <v>0.22244380882203529</v>
      </c>
      <c r="AG728">
        <v>3.4285714285714287E-2</v>
      </c>
    </row>
    <row r="729" spans="1:33">
      <c r="A729">
        <v>893961589.93699992</v>
      </c>
      <c r="B729">
        <v>56.167606704643639</v>
      </c>
      <c r="C729">
        <v>1.0000000000000001E+50</v>
      </c>
      <c r="D729">
        <v>1.3138507643171078</v>
      </c>
      <c r="E729">
        <v>1.0000000000000001E+50</v>
      </c>
      <c r="F729">
        <v>1.0000000000000001E+50</v>
      </c>
      <c r="G729">
        <v>1.0000000000000001E+50</v>
      </c>
      <c r="H729">
        <v>3.5271991401796075</v>
      </c>
      <c r="I729">
        <v>7.0563591539725756</v>
      </c>
      <c r="J729">
        <v>7.0573030599567179</v>
      </c>
      <c r="K729">
        <v>7.0577233173885574</v>
      </c>
      <c r="L729">
        <v>1.0000000000000001E+50</v>
      </c>
      <c r="M729">
        <v>7.6495570548428731</v>
      </c>
      <c r="N729">
        <v>1.0000000000000001E+50</v>
      </c>
      <c r="O729">
        <v>1.0000000000000001E+50</v>
      </c>
      <c r="P729">
        <v>1.0000000000000001E+50</v>
      </c>
      <c r="Q729">
        <v>1.0000000000000001E+50</v>
      </c>
      <c r="R729">
        <v>1.0000000000000001E+50</v>
      </c>
      <c r="S729">
        <v>1.0000000000000001E+50</v>
      </c>
      <c r="T729">
        <v>1.0000000000000001E+50</v>
      </c>
      <c r="U729">
        <v>1.0000000000000001E+50</v>
      </c>
      <c r="V729">
        <v>10.952723501225396</v>
      </c>
      <c r="W729">
        <v>1.0000000000000001E+50</v>
      </c>
      <c r="X729">
        <v>1.0000000000000001E+50</v>
      </c>
      <c r="Y729">
        <v>1.0000000000000001E+50</v>
      </c>
      <c r="Z729">
        <v>1.0000000000000001E+50</v>
      </c>
      <c r="AA729">
        <v>1.0000000000000001E+50</v>
      </c>
      <c r="AB729">
        <v>3.4133368393340379E-3</v>
      </c>
      <c r="AC729">
        <v>8.4252893685243482E-2</v>
      </c>
      <c r="AD729">
        <v>0.14556777264708526</v>
      </c>
      <c r="AE729">
        <v>0.22982066545867974</v>
      </c>
      <c r="AF729">
        <v>0.22700674565307133</v>
      </c>
      <c r="AG729">
        <v>3.4285714285714287E-2</v>
      </c>
    </row>
    <row r="730" spans="1:33">
      <c r="A730">
        <v>911840821.73573995</v>
      </c>
      <c r="B730">
        <v>57.290958838383929</v>
      </c>
      <c r="C730">
        <v>1.0000000000000001E+50</v>
      </c>
      <c r="D730">
        <v>1.3401909680416373</v>
      </c>
      <c r="E730">
        <v>1.0000000000000001E+50</v>
      </c>
      <c r="F730">
        <v>1.0000000000000001E+50</v>
      </c>
      <c r="G730">
        <v>1.0000000000000001E+50</v>
      </c>
      <c r="H730">
        <v>3.5978161133897042</v>
      </c>
      <c r="I730">
        <v>7.1975546534292292</v>
      </c>
      <c r="J730">
        <v>7.1984800518566274</v>
      </c>
      <c r="K730">
        <v>7.1988920690320439</v>
      </c>
      <c r="L730">
        <v>1.0000000000000001E+50</v>
      </c>
      <c r="M730">
        <v>7.8025510284635011</v>
      </c>
      <c r="N730">
        <v>1.0000000000000001E+50</v>
      </c>
      <c r="O730">
        <v>1.0000000000000001E+50</v>
      </c>
      <c r="P730">
        <v>1.0000000000000001E+50</v>
      </c>
      <c r="Q730">
        <v>1.0000000000000001E+50</v>
      </c>
      <c r="R730">
        <v>1.0000000000000001E+50</v>
      </c>
      <c r="S730">
        <v>1.0000000000000001E+50</v>
      </c>
      <c r="T730">
        <v>1.0000000000000001E+50</v>
      </c>
      <c r="U730">
        <v>1.0000000000000001E+50</v>
      </c>
      <c r="V730">
        <v>11.171776379193442</v>
      </c>
      <c r="W730">
        <v>1.0000000000000001E+50</v>
      </c>
      <c r="X730">
        <v>1.0000000000000001E+50</v>
      </c>
      <c r="Y730">
        <v>1.0000000000000001E+50</v>
      </c>
      <c r="Z730">
        <v>1.0000000000000001E+50</v>
      </c>
      <c r="AA730">
        <v>1.0000000000000001E+50</v>
      </c>
      <c r="AB730">
        <v>3.3675793582255828E-3</v>
      </c>
      <c r="AC730">
        <v>8.5937892795600657E-2</v>
      </c>
      <c r="AD730">
        <v>0.14847902028615048</v>
      </c>
      <c r="AE730">
        <v>0.23441691222523073</v>
      </c>
      <c r="AF730">
        <v>0.23165866362607196</v>
      </c>
      <c r="AG730">
        <v>3.4285714285714287E-2</v>
      </c>
    </row>
    <row r="731" spans="1:33">
      <c r="A731">
        <v>930077638.17045474</v>
      </c>
      <c r="B731">
        <v>58.436778014805924</v>
      </c>
      <c r="C731">
        <v>1.0000000000000001E+50</v>
      </c>
      <c r="D731">
        <v>1.3670567369355071</v>
      </c>
      <c r="E731">
        <v>1.0000000000000001E+50</v>
      </c>
      <c r="F731">
        <v>1.0000000000000001E+50</v>
      </c>
      <c r="G731">
        <v>1.0000000000000001E+50</v>
      </c>
      <c r="H731">
        <v>3.6698439949597619</v>
      </c>
      <c r="I731">
        <v>7.3415727233790227</v>
      </c>
      <c r="J731">
        <v>7.3424799771196509</v>
      </c>
      <c r="K731">
        <v>7.3428839156073735</v>
      </c>
      <c r="L731">
        <v>1.0000000000000001E+50</v>
      </c>
      <c r="M731">
        <v>7.9586048260171385</v>
      </c>
      <c r="N731">
        <v>1.0000000000000001E+50</v>
      </c>
      <c r="O731">
        <v>1.0000000000000001E+50</v>
      </c>
      <c r="P731">
        <v>1.0000000000000001E+50</v>
      </c>
      <c r="Q731">
        <v>1.0000000000000001E+50</v>
      </c>
      <c r="R731">
        <v>1.0000000000000001E+50</v>
      </c>
      <c r="S731">
        <v>1.0000000000000001E+50</v>
      </c>
      <c r="T731">
        <v>1.0000000000000001E+50</v>
      </c>
      <c r="U731">
        <v>1.0000000000000001E+50</v>
      </c>
      <c r="V731">
        <v>11.395210345937427</v>
      </c>
      <c r="W731">
        <v>1.0000000000000001E+50</v>
      </c>
      <c r="X731">
        <v>1.0000000000000001E+50</v>
      </c>
      <c r="Y731">
        <v>1.0000000000000001E+50</v>
      </c>
      <c r="Z731">
        <v>1.0000000000000001E+50</v>
      </c>
      <c r="AA731">
        <v>1.0000000000000001E+50</v>
      </c>
      <c r="AB731">
        <v>3.3230048974146379E-3</v>
      </c>
      <c r="AC731">
        <v>8.7656593040348868E-2</v>
      </c>
      <c r="AD731">
        <v>0.15144849499191934</v>
      </c>
      <c r="AE731">
        <v>0.23910508719254056</v>
      </c>
      <c r="AF731">
        <v>0.23640138941488884</v>
      </c>
      <c r="AG731">
        <v>3.4285714285714287E-2</v>
      </c>
    </row>
    <row r="732" spans="1:33">
      <c r="A732">
        <v>948679190.93386388</v>
      </c>
      <c r="B732">
        <v>59.605513574763165</v>
      </c>
      <c r="C732">
        <v>1.0000000000000001E+50</v>
      </c>
      <c r="D732">
        <v>1.3944586065895155</v>
      </c>
      <c r="E732">
        <v>1.0000000000000001E+50</v>
      </c>
      <c r="F732">
        <v>1.0000000000000001E+50</v>
      </c>
      <c r="G732">
        <v>1.0000000000000001E+50</v>
      </c>
      <c r="H732">
        <v>3.7433110311132185</v>
      </c>
      <c r="I732">
        <v>7.488469841494088</v>
      </c>
      <c r="J732">
        <v>7.4893593063041672</v>
      </c>
      <c r="K732">
        <v>7.4897553245051993</v>
      </c>
      <c r="L732">
        <v>1.0000000000000001E+50</v>
      </c>
      <c r="M732">
        <v>8.1177796450714386</v>
      </c>
      <c r="N732">
        <v>1.0000000000000001E+50</v>
      </c>
      <c r="O732">
        <v>1.0000000000000001E+50</v>
      </c>
      <c r="P732">
        <v>1.0000000000000001E+50</v>
      </c>
      <c r="Q732">
        <v>1.0000000000000001E+50</v>
      </c>
      <c r="R732">
        <v>1.0000000000000001E+50</v>
      </c>
      <c r="S732">
        <v>1.0000000000000001E+50</v>
      </c>
      <c r="T732">
        <v>1.0000000000000001E+50</v>
      </c>
      <c r="U732">
        <v>1.0000000000000001E+50</v>
      </c>
      <c r="V732">
        <v>11.623113022620789</v>
      </c>
      <c r="W732">
        <v>1.0000000000000001E+50</v>
      </c>
      <c r="X732">
        <v>1.0000000000000001E+50</v>
      </c>
      <c r="Y732">
        <v>1.0000000000000001E+50</v>
      </c>
      <c r="Z732">
        <v>1.0000000000000001E+50</v>
      </c>
      <c r="AA732">
        <v>1.0000000000000001E+50</v>
      </c>
      <c r="AB732">
        <v>3.279590365470611E-3</v>
      </c>
      <c r="AC732">
        <v>8.9409668419586322E-2</v>
      </c>
      <c r="AD732">
        <v>0.15447736126428077</v>
      </c>
      <c r="AE732">
        <v>0.24388702886060307</v>
      </c>
      <c r="AF732">
        <v>0.24123678516430411</v>
      </c>
      <c r="AG732">
        <v>3.4285714285714287E-2</v>
      </c>
    </row>
    <row r="733" spans="1:33">
      <c r="A733">
        <v>967652774.75254118</v>
      </c>
      <c r="B733">
        <v>60.797623845926182</v>
      </c>
      <c r="C733">
        <v>1.0000000000000001E+50</v>
      </c>
      <c r="D733">
        <v>1.4224073228303342</v>
      </c>
      <c r="E733">
        <v>1.0000000000000001E+50</v>
      </c>
      <c r="F733">
        <v>1.0000000000000001E+50</v>
      </c>
      <c r="G733">
        <v>1.0000000000000001E+50</v>
      </c>
      <c r="H733">
        <v>3.8182460324481227</v>
      </c>
      <c r="I733">
        <v>7.6383036144851912</v>
      </c>
      <c r="J733">
        <v>7.6391756391465977</v>
      </c>
      <c r="K733">
        <v>7.6395638923563052</v>
      </c>
      <c r="L733">
        <v>1.0000000000000001E+50</v>
      </c>
      <c r="M733">
        <v>8.2801379071240522</v>
      </c>
      <c r="N733">
        <v>1.0000000000000001E+50</v>
      </c>
      <c r="O733">
        <v>1.0000000000000001E+50</v>
      </c>
      <c r="P733">
        <v>1.0000000000000001E+50</v>
      </c>
      <c r="Q733">
        <v>1.0000000000000001E+50</v>
      </c>
      <c r="R733">
        <v>1.0000000000000001E+50</v>
      </c>
      <c r="S733">
        <v>1.0000000000000001E+50</v>
      </c>
      <c r="T733">
        <v>1.0000000000000001E+50</v>
      </c>
      <c r="U733">
        <v>1.0000000000000001E+50</v>
      </c>
      <c r="V733">
        <v>11.855573782842239</v>
      </c>
      <c r="W733">
        <v>1.0000000000000001E+50</v>
      </c>
      <c r="X733">
        <v>1.0000000000000001E+50</v>
      </c>
      <c r="Y733">
        <v>1.0000000000000001E+50</v>
      </c>
      <c r="Z733">
        <v>1.0000000000000001E+50</v>
      </c>
      <c r="AA733">
        <v>1.0000000000000001E+50</v>
      </c>
      <c r="AB733">
        <v>3.2373129747008005E-3</v>
      </c>
      <c r="AC733">
        <v>9.1197806413855956E-2</v>
      </c>
      <c r="AD733">
        <v>0.15756680689393393</v>
      </c>
      <c r="AE733">
        <v>0.24876461250066681</v>
      </c>
      <c r="AF733">
        <v>0.24616674922854601</v>
      </c>
      <c r="AG733">
        <v>3.4285714285714287E-2</v>
      </c>
    </row>
    <row r="734" spans="1:33">
      <c r="A734">
        <v>987005830.24759197</v>
      </c>
      <c r="B734">
        <v>62.013576322518958</v>
      </c>
      <c r="C734">
        <v>1.0000000000000001E+50</v>
      </c>
      <c r="D734">
        <v>1.4509138459345401</v>
      </c>
      <c r="E734">
        <v>1.0000000000000001E+50</v>
      </c>
      <c r="F734">
        <v>1.0000000000000001E+50</v>
      </c>
      <c r="G734">
        <v>1.0000000000000001E+50</v>
      </c>
      <c r="H734">
        <v>3.8946783852353968</v>
      </c>
      <c r="I734">
        <v>7.7911328006925915</v>
      </c>
      <c r="J734">
        <v>7.7919877271495359</v>
      </c>
      <c r="K734">
        <v>7.7923683676185265</v>
      </c>
      <c r="L734">
        <v>1.0000000000000001E+50</v>
      </c>
      <c r="M734">
        <v>8.4457432820816489</v>
      </c>
      <c r="N734">
        <v>1.0000000000000001E+50</v>
      </c>
      <c r="O734">
        <v>1.0000000000000001E+50</v>
      </c>
      <c r="P734">
        <v>1.0000000000000001E+50</v>
      </c>
      <c r="Q734">
        <v>1.0000000000000001E+50</v>
      </c>
      <c r="R734">
        <v>1.0000000000000001E+50</v>
      </c>
      <c r="S734">
        <v>1.0000000000000001E+50</v>
      </c>
      <c r="T734">
        <v>1.0000000000000001E+50</v>
      </c>
      <c r="U734">
        <v>1.0000000000000001E+50</v>
      </c>
      <c r="V734">
        <v>12.09268378768423</v>
      </c>
      <c r="W734">
        <v>1.0000000000000001E+50</v>
      </c>
      <c r="X734">
        <v>1.0000000000000001E+50</v>
      </c>
      <c r="Y734">
        <v>1.0000000000000001E+50</v>
      </c>
      <c r="Z734">
        <v>1.0000000000000001E+50</v>
      </c>
      <c r="AA734">
        <v>1.0000000000000001E+50</v>
      </c>
      <c r="AB734">
        <v>3.1961502333161845E-3</v>
      </c>
      <c r="AC734">
        <v>9.3021708253745741E-2</v>
      </c>
      <c r="AD734">
        <v>0.16071804342818838</v>
      </c>
      <c r="AE734">
        <v>0.2537397508906355</v>
      </c>
      <c r="AF734">
        <v>0.25119321692350938</v>
      </c>
      <c r="AG734">
        <v>3.4285714285714287E-2</v>
      </c>
    </row>
    <row r="735" spans="1:33">
      <c r="A735">
        <v>1006745946.8525438</v>
      </c>
      <c r="B735">
        <v>63.253847848649997</v>
      </c>
      <c r="C735">
        <v>1.0000000000000001E+50</v>
      </c>
      <c r="D735">
        <v>1.4799893549267493</v>
      </c>
      <c r="E735">
        <v>1.0000000000000001E+50</v>
      </c>
      <c r="F735">
        <v>1.0000000000000001E+50</v>
      </c>
      <c r="G735">
        <v>1.0000000000000001E+50</v>
      </c>
      <c r="H735">
        <v>3.9726380629428504</v>
      </c>
      <c r="I735">
        <v>7.9470173331285201</v>
      </c>
      <c r="J735">
        <v>7.9478554966215489</v>
      </c>
      <c r="K735">
        <v>7.9482286736153656</v>
      </c>
      <c r="L735">
        <v>1.0000000000000001E+50</v>
      </c>
      <c r="M735">
        <v>8.6146607132285169</v>
      </c>
      <c r="N735">
        <v>1.0000000000000001E+50</v>
      </c>
      <c r="O735">
        <v>1.0000000000000001E+50</v>
      </c>
      <c r="P735">
        <v>1.0000000000000001E+50</v>
      </c>
      <c r="Q735">
        <v>1.0000000000000001E+50</v>
      </c>
      <c r="R735">
        <v>1.0000000000000001E+50</v>
      </c>
      <c r="S735">
        <v>1.0000000000000001E+50</v>
      </c>
      <c r="T735">
        <v>1.0000000000000001E+50</v>
      </c>
      <c r="U735">
        <v>1.0000000000000001E+50</v>
      </c>
      <c r="V735">
        <v>12.334536021462393</v>
      </c>
      <c r="W735">
        <v>1.0000000000000001E+50</v>
      </c>
      <c r="X735">
        <v>1.0000000000000001E+50</v>
      </c>
      <c r="Y735">
        <v>1.0000000000000001E+50</v>
      </c>
      <c r="Z735">
        <v>1.0000000000000001E+50</v>
      </c>
      <c r="AA735">
        <v>1.0000000000000001E+50</v>
      </c>
      <c r="AB735">
        <v>3.1560799380750339E-3</v>
      </c>
      <c r="AC735">
        <v>9.4882089194881072E-2</v>
      </c>
      <c r="AD735">
        <v>0.16393230664608083</v>
      </c>
      <c r="AE735">
        <v>0.25881439506517756</v>
      </c>
      <c r="AF735">
        <v>0.25631816129300722</v>
      </c>
      <c r="AG735">
        <v>3.4285714285714287E-2</v>
      </c>
    </row>
  </sheetData>
  <phoneticPr fontId="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43"/>
  <dimension ref="A1:AI1000"/>
  <sheetViews>
    <sheetView workbookViewId="0">
      <selection activeCell="C37" sqref="C37"/>
    </sheetView>
  </sheetViews>
  <sheetFormatPr defaultRowHeight="12.75"/>
  <cols>
    <col min="1" max="1" width="10" bestFit="1" customWidth="1"/>
    <col min="3" max="34" width="10.7109375" customWidth="1"/>
  </cols>
  <sheetData>
    <row r="1" spans="1:35">
      <c r="A1" s="655"/>
      <c r="B1" s="615" t="s">
        <v>903</v>
      </c>
      <c r="C1" s="616" t="s">
        <v>902</v>
      </c>
      <c r="D1" s="617" t="s">
        <v>893</v>
      </c>
      <c r="E1" s="618"/>
      <c r="F1" s="619"/>
      <c r="G1" s="618"/>
      <c r="H1" s="618"/>
      <c r="I1" s="618"/>
      <c r="J1" s="618"/>
      <c r="K1" s="618"/>
      <c r="L1" s="619"/>
      <c r="M1" s="618"/>
      <c r="N1" s="614"/>
      <c r="O1" s="613"/>
      <c r="P1" s="613"/>
      <c r="Q1" s="613"/>
      <c r="R1" s="613"/>
      <c r="S1" s="613"/>
      <c r="T1" s="613"/>
      <c r="U1" s="613"/>
      <c r="V1" s="613"/>
      <c r="W1" s="613"/>
      <c r="X1" s="613"/>
      <c r="Y1" s="613"/>
      <c r="Z1" s="613"/>
      <c r="AA1" s="620"/>
      <c r="AB1" s="613"/>
      <c r="AC1" s="620"/>
      <c r="AD1" s="620"/>
      <c r="AE1" s="620"/>
      <c r="AF1" s="621"/>
      <c r="AG1" s="622"/>
      <c r="AH1" s="613"/>
      <c r="AI1" s="613"/>
    </row>
    <row r="2" spans="1:35">
      <c r="A2" s="623" t="s">
        <v>822</v>
      </c>
      <c r="B2" s="643">
        <f>Decap_Selection!$D$11</f>
        <v>1E-3</v>
      </c>
      <c r="C2" s="644">
        <f>Decap_Selection!$E$11</f>
        <v>10</v>
      </c>
      <c r="D2" s="645"/>
      <c r="E2" s="624"/>
      <c r="F2" s="649"/>
      <c r="G2" s="654"/>
      <c r="H2" s="624"/>
      <c r="I2" s="649"/>
      <c r="J2" s="654"/>
      <c r="K2" s="624"/>
      <c r="L2" s="625"/>
      <c r="M2" s="624"/>
      <c r="N2" s="611"/>
      <c r="O2" s="610"/>
      <c r="P2" s="610"/>
      <c r="Q2" s="610"/>
      <c r="R2" s="610"/>
      <c r="S2" s="610"/>
      <c r="T2" s="610"/>
      <c r="U2" s="610"/>
      <c r="V2" s="610"/>
      <c r="W2" s="610"/>
      <c r="X2" s="610"/>
      <c r="Y2" s="610"/>
      <c r="Z2" s="610"/>
      <c r="AA2" s="626"/>
      <c r="AB2" s="610"/>
      <c r="AC2" s="626"/>
      <c r="AD2" s="626"/>
      <c r="AE2" s="620"/>
      <c r="AF2" s="627"/>
      <c r="AG2" s="628"/>
      <c r="AH2" s="610"/>
      <c r="AI2" s="610"/>
    </row>
    <row r="3" spans="1:35">
      <c r="A3" s="623" t="s">
        <v>892</v>
      </c>
      <c r="B3" s="643">
        <f>Decap_Selection!$D$14</f>
        <v>2.6089507155120373E-3</v>
      </c>
      <c r="C3" s="644"/>
      <c r="D3" s="645">
        <f>Decap_Selection!$F$14</f>
        <v>2.5439999999999998E-3</v>
      </c>
      <c r="E3" s="624"/>
      <c r="F3" s="619"/>
      <c r="G3" s="624"/>
      <c r="H3" s="624"/>
      <c r="I3" s="624"/>
      <c r="J3" s="624"/>
      <c r="K3" s="624"/>
      <c r="L3" s="625"/>
      <c r="M3" s="624"/>
      <c r="N3" s="611"/>
      <c r="O3" s="610"/>
      <c r="P3" s="610"/>
      <c r="Q3" s="610"/>
      <c r="R3" s="610"/>
      <c r="S3" s="610"/>
      <c r="T3" s="610"/>
      <c r="U3" s="610"/>
      <c r="V3" s="610"/>
      <c r="W3" s="610"/>
      <c r="X3" s="610"/>
      <c r="Y3" s="610"/>
      <c r="Z3" s="610"/>
      <c r="AA3" s="626"/>
      <c r="AB3" s="610"/>
      <c r="AC3" s="626"/>
      <c r="AD3" s="626"/>
      <c r="AE3" s="620"/>
      <c r="AF3" s="627"/>
      <c r="AG3" s="628"/>
      <c r="AH3" s="610"/>
      <c r="AI3" s="610"/>
    </row>
    <row r="4" spans="1:35">
      <c r="A4" s="623" t="s">
        <v>904</v>
      </c>
      <c r="B4" s="643">
        <f>Decap_Selection!$D$12</f>
        <v>5.0000000000000001E-4</v>
      </c>
      <c r="C4" s="644">
        <f>Decap_Selection!$E$12</f>
        <v>1.4999999999999999E-2</v>
      </c>
      <c r="D4" s="645"/>
      <c r="E4" s="624"/>
      <c r="F4" s="625"/>
      <c r="G4" s="624"/>
      <c r="H4" s="624"/>
      <c r="I4" s="624"/>
      <c r="J4" s="624"/>
      <c r="K4" s="624"/>
      <c r="L4" s="625"/>
      <c r="M4" s="624"/>
      <c r="N4" s="611"/>
      <c r="O4" s="610"/>
      <c r="P4" s="610"/>
      <c r="Q4" s="610"/>
      <c r="R4" s="610"/>
      <c r="S4" s="610"/>
      <c r="T4" s="610"/>
      <c r="U4" s="610"/>
      <c r="V4" s="610"/>
      <c r="W4" s="610"/>
      <c r="X4" s="610"/>
      <c r="Y4" s="610"/>
      <c r="Z4" s="610"/>
      <c r="AA4" s="626"/>
      <c r="AB4" s="610"/>
      <c r="AC4" s="626"/>
      <c r="AD4" s="626"/>
      <c r="AE4" s="620"/>
      <c r="AF4" s="627"/>
      <c r="AG4" s="628"/>
      <c r="AH4" s="610"/>
      <c r="AI4" s="610"/>
    </row>
    <row r="5" spans="1:35">
      <c r="A5" s="623" t="s">
        <v>1223</v>
      </c>
      <c r="B5" s="650">
        <f>Get_Reffective(Decap_Selection!D7, Decap_Selection!D8)</f>
        <v>8.9021369567871098E-4</v>
      </c>
      <c r="C5" s="644">
        <f>Decap_Selection!$E$13</f>
        <v>0</v>
      </c>
      <c r="D5" s="645"/>
      <c r="E5" s="624"/>
      <c r="F5" s="625"/>
      <c r="G5" s="624"/>
      <c r="H5" s="624"/>
      <c r="I5" s="624"/>
      <c r="J5" s="624"/>
      <c r="K5" s="624"/>
      <c r="L5" s="625"/>
      <c r="M5" s="624"/>
      <c r="N5" s="611"/>
      <c r="O5" s="610"/>
      <c r="P5" s="610"/>
      <c r="Q5" s="610"/>
      <c r="R5" s="610"/>
      <c r="S5" s="610"/>
      <c r="T5" s="610"/>
      <c r="U5" s="610"/>
      <c r="V5" s="610"/>
      <c r="W5" s="610"/>
      <c r="X5" s="610"/>
      <c r="Y5" s="610"/>
      <c r="Z5" s="610"/>
      <c r="AA5" s="626"/>
      <c r="AB5" s="610"/>
      <c r="AC5" s="626"/>
      <c r="AD5" s="626"/>
      <c r="AE5" s="620"/>
      <c r="AF5" s="627"/>
      <c r="AG5" s="628"/>
      <c r="AH5" s="610"/>
      <c r="AI5" s="610"/>
    </row>
    <row r="6" spans="1:35">
      <c r="A6" s="623" t="s">
        <v>841</v>
      </c>
      <c r="B6" s="643">
        <f>IF(ISNUMBER(Decap_Selection!I28),Decap_Selection!I28,0)</f>
        <v>0</v>
      </c>
      <c r="C6" s="644">
        <f>IF(ISNUMBER(Decap_Selection!J28+Decap_Selection!K28),Decap_Selection!J28+Decap_Selection!K28,0)</f>
        <v>0</v>
      </c>
      <c r="D6" s="645">
        <f>IF(ISNUMBER(Decap_Selection!H28),Decap_Selection!H28,0)</f>
        <v>0</v>
      </c>
      <c r="E6" s="624"/>
      <c r="F6" s="625"/>
      <c r="G6" s="624"/>
      <c r="H6" s="624"/>
      <c r="I6" s="624"/>
      <c r="J6" s="624"/>
      <c r="K6" s="624"/>
      <c r="L6" s="625"/>
      <c r="M6" s="624"/>
      <c r="N6" s="611"/>
      <c r="O6" s="610"/>
      <c r="P6" s="610"/>
      <c r="Q6" s="610"/>
      <c r="R6" s="610"/>
      <c r="S6" s="610"/>
      <c r="T6" s="610"/>
      <c r="U6" s="610"/>
      <c r="V6" s="610"/>
      <c r="W6" s="610"/>
      <c r="X6" s="610"/>
      <c r="Y6" s="610"/>
      <c r="Z6" s="610"/>
      <c r="AA6" s="626"/>
      <c r="AB6" s="610"/>
      <c r="AC6" s="626"/>
      <c r="AD6" s="626"/>
      <c r="AE6" s="620"/>
      <c r="AF6" s="627"/>
      <c r="AG6" s="628"/>
      <c r="AH6" s="610"/>
      <c r="AI6" s="610"/>
    </row>
    <row r="7" spans="1:35">
      <c r="A7" s="623" t="s">
        <v>842</v>
      </c>
      <c r="B7" s="643">
        <f>IF(ISNUMBER(Decap_Selection!I29),Decap_Selection!I29,0)</f>
        <v>3.4500000000000003E-2</v>
      </c>
      <c r="C7" s="644">
        <f>IF(ISNUMBER(Decap_Selection!J29+Decap_Selection!K29),Decap_Selection!J29+Decap_Selection!K29,0)</f>
        <v>0.68096444010734558</v>
      </c>
      <c r="D7" s="645">
        <f>IF(ISNUMBER(Decap_Selection!H29),Decap_Selection!H29,0)</f>
        <v>4.3999999999999997E-2</v>
      </c>
      <c r="E7" s="624"/>
      <c r="F7" s="625"/>
      <c r="G7" s="624"/>
      <c r="H7" s="624"/>
      <c r="I7" s="624"/>
      <c r="J7" s="624"/>
      <c r="K7" s="624"/>
      <c r="L7" s="625"/>
      <c r="M7" s="624"/>
      <c r="N7" s="611"/>
      <c r="O7" s="610"/>
      <c r="P7" s="610"/>
      <c r="Q7" s="610"/>
      <c r="R7" s="610"/>
      <c r="S7" s="610"/>
      <c r="T7" s="610"/>
      <c r="U7" s="610"/>
      <c r="V7" s="610"/>
      <c r="W7" s="610"/>
      <c r="X7" s="610"/>
      <c r="Y7" s="610"/>
      <c r="Z7" s="610"/>
      <c r="AA7" s="626"/>
      <c r="AB7" s="610"/>
      <c r="AC7" s="626"/>
      <c r="AD7" s="626"/>
      <c r="AE7" s="620"/>
      <c r="AF7" s="627"/>
      <c r="AG7" s="628"/>
      <c r="AH7" s="610"/>
      <c r="AI7" s="610"/>
    </row>
    <row r="8" spans="1:35">
      <c r="A8" s="623" t="s">
        <v>854</v>
      </c>
      <c r="B8" s="643">
        <f>IF(ISNUMBER(Decap_Selection!I30),Decap_Selection!I30,0)</f>
        <v>0</v>
      </c>
      <c r="C8" s="644">
        <f>IF(ISNUMBER(Decap_Selection!J30+Decap_Selection!K30),Decap_Selection!J30+Decap_Selection!K30,0)</f>
        <v>0</v>
      </c>
      <c r="D8" s="645">
        <f>IF(ISNUMBER(Decap_Selection!H30),Decap_Selection!H30,0)</f>
        <v>0</v>
      </c>
      <c r="E8" s="624"/>
      <c r="F8" s="625"/>
      <c r="G8" s="624"/>
      <c r="H8" s="624"/>
      <c r="I8" s="624"/>
      <c r="J8" s="624"/>
      <c r="K8" s="624"/>
      <c r="L8" s="625"/>
      <c r="M8" s="624"/>
      <c r="N8" s="611"/>
      <c r="O8" s="610"/>
      <c r="P8" s="610"/>
      <c r="Q8" s="610"/>
      <c r="R8" s="610"/>
      <c r="S8" s="610"/>
      <c r="T8" s="610"/>
      <c r="U8" s="610"/>
      <c r="V8" s="610"/>
      <c r="W8" s="610"/>
      <c r="X8" s="610"/>
      <c r="Y8" s="610"/>
      <c r="Z8" s="610"/>
      <c r="AA8" s="626"/>
      <c r="AB8" s="610"/>
      <c r="AC8" s="626"/>
      <c r="AD8" s="626"/>
      <c r="AE8" s="620"/>
      <c r="AF8" s="627"/>
      <c r="AG8" s="628"/>
      <c r="AH8" s="610"/>
      <c r="AI8" s="610"/>
    </row>
    <row r="9" spans="1:35">
      <c r="A9" s="623" t="s">
        <v>905</v>
      </c>
      <c r="B9" s="643">
        <f>IF(ISNUMBER(Decap_Selection!I31),Decap_Selection!I31,0)</f>
        <v>0</v>
      </c>
      <c r="C9" s="644">
        <f>IF(ISNUMBER(Decap_Selection!J31+Decap_Selection!K31),Decap_Selection!J31+Decap_Selection!K31,0)</f>
        <v>0</v>
      </c>
      <c r="D9" s="645">
        <f>IF(ISNUMBER(Decap_Selection!H31),Decap_Selection!H31,0)</f>
        <v>0</v>
      </c>
      <c r="E9" s="624"/>
      <c r="F9" s="625"/>
      <c r="G9" s="624"/>
      <c r="H9" s="624"/>
      <c r="I9" s="624"/>
      <c r="J9" s="624"/>
      <c r="K9" s="624"/>
      <c r="L9" s="625"/>
      <c r="M9" s="624"/>
      <c r="N9" s="611"/>
      <c r="O9" s="610"/>
      <c r="P9" s="610"/>
      <c r="Q9" s="610"/>
      <c r="R9" s="610"/>
      <c r="S9" s="610"/>
      <c r="T9" s="610"/>
      <c r="U9" s="610"/>
      <c r="V9" s="610"/>
      <c r="W9" s="610"/>
      <c r="X9" s="610"/>
      <c r="Y9" s="610"/>
      <c r="Z9" s="610"/>
      <c r="AA9" s="626"/>
      <c r="AB9" s="610"/>
      <c r="AC9" s="626"/>
      <c r="AD9" s="626"/>
      <c r="AE9" s="620"/>
      <c r="AF9" s="627"/>
      <c r="AG9" s="628"/>
      <c r="AH9" s="610"/>
      <c r="AI9" s="610"/>
    </row>
    <row r="10" spans="1:35">
      <c r="A10" s="623" t="s">
        <v>906</v>
      </c>
      <c r="B10" s="643">
        <f>IF(ISNUMBER(Decap_Selection!I32),Decap_Selection!I32,0)</f>
        <v>0</v>
      </c>
      <c r="C10" s="644">
        <f>IF(ISNUMBER(Decap_Selection!J32+Decap_Selection!K32),Decap_Selection!J32+Decap_Selection!K32,0)</f>
        <v>0</v>
      </c>
      <c r="D10" s="645">
        <f>IF(ISNUMBER(Decap_Selection!H32),Decap_Selection!H32,0)</f>
        <v>0</v>
      </c>
      <c r="E10" s="624"/>
      <c r="F10" s="625"/>
      <c r="G10" s="624"/>
      <c r="H10" s="624"/>
      <c r="I10" s="624"/>
      <c r="J10" s="624"/>
      <c r="K10" s="624"/>
      <c r="L10" s="625"/>
      <c r="M10" s="624"/>
      <c r="N10" s="611"/>
      <c r="O10" s="610"/>
      <c r="P10" s="610"/>
      <c r="Q10" s="610"/>
      <c r="R10" s="610"/>
      <c r="S10" s="610"/>
      <c r="T10" s="610"/>
      <c r="U10" s="610"/>
      <c r="V10" s="610"/>
      <c r="W10" s="610"/>
      <c r="X10" s="610"/>
      <c r="Y10" s="610"/>
      <c r="Z10" s="610"/>
      <c r="AA10" s="626"/>
      <c r="AB10" s="610"/>
      <c r="AC10" s="626"/>
      <c r="AD10" s="626"/>
      <c r="AE10" s="620"/>
      <c r="AF10" s="627"/>
      <c r="AG10" s="628"/>
      <c r="AH10" s="610"/>
      <c r="AI10" s="610"/>
    </row>
    <row r="11" spans="1:35">
      <c r="A11" s="623" t="s">
        <v>907</v>
      </c>
      <c r="B11" s="643">
        <f>IF(ISNUMBER(Decap_Selection!I33),Decap_Selection!I33,0)</f>
        <v>0</v>
      </c>
      <c r="C11" s="644">
        <f>IF(ISNUMBER(Decap_Selection!J33+Decap_Selection!K33),Decap_Selection!J33+Decap_Selection!K33,0)</f>
        <v>0</v>
      </c>
      <c r="D11" s="645">
        <f>IF(ISNUMBER(Decap_Selection!H33),Decap_Selection!H33,0)</f>
        <v>0</v>
      </c>
      <c r="E11" s="624"/>
      <c r="F11" s="625"/>
      <c r="G11" s="624"/>
      <c r="H11" s="624"/>
      <c r="I11" s="624"/>
      <c r="J11" s="624"/>
      <c r="K11" s="624"/>
      <c r="L11" s="625"/>
      <c r="M11" s="624"/>
      <c r="N11" s="611"/>
      <c r="O11" s="610"/>
      <c r="P11" s="610"/>
      <c r="Q11" s="610"/>
      <c r="R11" s="610"/>
      <c r="S11" s="610"/>
      <c r="T11" s="610"/>
      <c r="U11" s="610"/>
      <c r="V11" s="610"/>
      <c r="W11" s="610"/>
      <c r="X11" s="610"/>
      <c r="Y11" s="610"/>
      <c r="Z11" s="610"/>
      <c r="AA11" s="626"/>
      <c r="AB11" s="610"/>
      <c r="AC11" s="626"/>
      <c r="AD11" s="626"/>
      <c r="AE11" s="620"/>
      <c r="AF11" s="627"/>
      <c r="AG11" s="628"/>
      <c r="AH11" s="610"/>
      <c r="AI11" s="610"/>
    </row>
    <row r="12" spans="1:35">
      <c r="A12" s="623" t="s">
        <v>908</v>
      </c>
      <c r="B12" s="643">
        <f>IF(ISNUMBER(Decap_Selection!I34),Decap_Selection!I34,0)</f>
        <v>1.7999999999999999E-2</v>
      </c>
      <c r="C12" s="644">
        <f>IF(ISNUMBER(Decap_Selection!J34+Decap_Selection!K34),Decap_Selection!J34+Decap_Selection!K34,0)</f>
        <v>0.68096444010734558</v>
      </c>
      <c r="D12" s="645">
        <f>IF(ISNUMBER(Decap_Selection!H34),Decap_Selection!H34,0)</f>
        <v>0.2</v>
      </c>
      <c r="E12" s="624"/>
      <c r="F12" s="625"/>
      <c r="G12" s="624"/>
      <c r="H12" s="624"/>
      <c r="I12" s="624"/>
      <c r="J12" s="624"/>
      <c r="K12" s="624"/>
      <c r="L12" s="625"/>
      <c r="M12" s="624"/>
      <c r="N12" s="611"/>
      <c r="O12" s="610"/>
      <c r="P12" s="610"/>
      <c r="Q12" s="610"/>
      <c r="R12" s="610"/>
      <c r="S12" s="610"/>
      <c r="T12" s="610"/>
      <c r="U12" s="610"/>
      <c r="V12" s="610"/>
      <c r="W12" s="610"/>
      <c r="X12" s="610"/>
      <c r="Y12" s="610"/>
      <c r="Z12" s="610"/>
      <c r="AA12" s="626"/>
      <c r="AB12" s="610"/>
      <c r="AC12" s="626"/>
      <c r="AD12" s="626"/>
      <c r="AE12" s="620"/>
      <c r="AF12" s="627"/>
      <c r="AG12" s="628"/>
      <c r="AH12" s="610"/>
      <c r="AI12" s="610"/>
    </row>
    <row r="13" spans="1:35">
      <c r="A13" s="623" t="s">
        <v>909</v>
      </c>
      <c r="B13" s="643">
        <f>IF(ISNUMBER(Decap_Selection!I35),Decap_Selection!I35,0)</f>
        <v>0</v>
      </c>
      <c r="C13" s="644">
        <f>IF(ISNUMBER(Decap_Selection!J35+Decap_Selection!K35),Decap_Selection!J35+Decap_Selection!K35,0)</f>
        <v>0</v>
      </c>
      <c r="D13" s="645">
        <f>IF(ISNUMBER(Decap_Selection!H35),Decap_Selection!H35,0)</f>
        <v>0</v>
      </c>
      <c r="E13" s="624"/>
      <c r="F13" s="625"/>
      <c r="G13" s="624"/>
      <c r="H13" s="624"/>
      <c r="I13" s="624"/>
      <c r="J13" s="624"/>
      <c r="K13" s="624"/>
      <c r="L13" s="625"/>
      <c r="M13" s="624"/>
      <c r="N13" s="611"/>
      <c r="O13" s="610"/>
      <c r="P13" s="610"/>
      <c r="Q13" s="610"/>
      <c r="R13" s="610"/>
      <c r="S13" s="610"/>
      <c r="T13" s="610"/>
      <c r="U13" s="610"/>
      <c r="V13" s="610"/>
      <c r="W13" s="610"/>
      <c r="X13" s="610"/>
      <c r="Y13" s="610"/>
      <c r="Z13" s="610"/>
      <c r="AA13" s="626"/>
      <c r="AB13" s="610"/>
      <c r="AC13" s="626"/>
      <c r="AD13" s="626"/>
      <c r="AE13" s="620"/>
      <c r="AF13" s="627"/>
      <c r="AG13" s="628"/>
      <c r="AH13" s="610"/>
      <c r="AI13" s="610"/>
    </row>
    <row r="14" spans="1:35">
      <c r="A14" s="623" t="s">
        <v>910</v>
      </c>
      <c r="B14" s="643">
        <f>IF(ISNUMBER(Decap_Selection!I36),Decap_Selection!I36,0)</f>
        <v>0</v>
      </c>
      <c r="C14" s="644">
        <f>IF(ISNUMBER(Decap_Selection!J36+Decap_Selection!K36),Decap_Selection!J36+Decap_Selection!K36,0)</f>
        <v>0</v>
      </c>
      <c r="D14" s="645">
        <f>IF(ISNUMBER(Decap_Selection!H36),Decap_Selection!H36,0)</f>
        <v>0</v>
      </c>
      <c r="E14" s="624"/>
      <c r="F14" s="625"/>
      <c r="G14" s="624"/>
      <c r="H14" s="624"/>
      <c r="I14" s="624"/>
      <c r="J14" s="624"/>
      <c r="K14" s="624"/>
      <c r="L14" s="625"/>
      <c r="M14" s="624"/>
      <c r="N14" s="611"/>
      <c r="O14" s="610"/>
      <c r="P14" s="610"/>
      <c r="Q14" s="610"/>
      <c r="R14" s="610"/>
      <c r="S14" s="610"/>
      <c r="T14" s="610"/>
      <c r="U14" s="610"/>
      <c r="V14" s="610"/>
      <c r="W14" s="610"/>
      <c r="X14" s="610"/>
      <c r="Y14" s="610"/>
      <c r="Z14" s="610"/>
      <c r="AA14" s="626"/>
      <c r="AB14" s="610"/>
      <c r="AC14" s="626"/>
      <c r="AD14" s="626"/>
      <c r="AE14" s="620"/>
      <c r="AF14" s="627"/>
      <c r="AG14" s="628"/>
      <c r="AH14" s="610"/>
      <c r="AI14" s="610"/>
    </row>
    <row r="15" spans="1:35">
      <c r="A15" s="623" t="s">
        <v>911</v>
      </c>
      <c r="B15" s="643">
        <f>IF(ISNUMBER(Decap_Selection!I37),Decap_Selection!I37,0)</f>
        <v>8.5000000000000006E-3</v>
      </c>
      <c r="C15" s="644">
        <f>IF(ISNUMBER(Decap_Selection!J37+Decap_Selection!K37),Decap_Selection!J37+Decap_Selection!K37,0)</f>
        <v>0.68096444010734558</v>
      </c>
      <c r="D15" s="645">
        <f>IF(ISNUMBER(Decap_Selection!H37),Decap_Selection!H37,0)</f>
        <v>2</v>
      </c>
      <c r="E15" s="624"/>
      <c r="F15" s="625"/>
      <c r="G15" s="624"/>
      <c r="H15" s="624"/>
      <c r="I15" s="624"/>
      <c r="J15" s="624"/>
      <c r="K15" s="624"/>
      <c r="L15" s="625"/>
      <c r="M15" s="624"/>
      <c r="N15" s="611"/>
      <c r="O15" s="610"/>
      <c r="P15" s="610"/>
      <c r="Q15" s="610"/>
      <c r="R15" s="610"/>
      <c r="S15" s="610"/>
      <c r="T15" s="610"/>
      <c r="U15" s="610"/>
      <c r="V15" s="610"/>
      <c r="W15" s="610"/>
      <c r="X15" s="610"/>
      <c r="Y15" s="610"/>
      <c r="Z15" s="610"/>
      <c r="AA15" s="626"/>
      <c r="AB15" s="610"/>
      <c r="AC15" s="626"/>
      <c r="AD15" s="626"/>
      <c r="AE15" s="620"/>
      <c r="AF15" s="627"/>
      <c r="AG15" s="628"/>
      <c r="AH15" s="610"/>
      <c r="AI15" s="610"/>
    </row>
    <row r="16" spans="1:35">
      <c r="A16" s="623" t="s">
        <v>912</v>
      </c>
      <c r="B16" s="643">
        <f>IF(ISNUMBER(Decap_Selection!I38),Decap_Selection!I38,0)</f>
        <v>0</v>
      </c>
      <c r="C16" s="644">
        <f>IF(ISNUMBER(Decap_Selection!J38+Decap_Selection!K38),Decap_Selection!J38+Decap_Selection!K38,0)</f>
        <v>0</v>
      </c>
      <c r="D16" s="645">
        <f>IF(ISNUMBER(Decap_Selection!H38),Decap_Selection!H38,0)</f>
        <v>0</v>
      </c>
      <c r="E16" s="624"/>
      <c r="F16" s="625"/>
      <c r="G16" s="624"/>
      <c r="H16" s="624"/>
      <c r="I16" s="624"/>
      <c r="J16" s="624"/>
      <c r="K16" s="624"/>
      <c r="L16" s="625"/>
      <c r="M16" s="624"/>
      <c r="N16" s="611"/>
      <c r="O16" s="610"/>
      <c r="P16" s="610"/>
      <c r="Q16" s="610"/>
      <c r="R16" s="610"/>
      <c r="S16" s="610"/>
      <c r="T16" s="610"/>
      <c r="U16" s="610"/>
      <c r="V16" s="610"/>
      <c r="W16" s="610"/>
      <c r="X16" s="610"/>
      <c r="Y16" s="610"/>
      <c r="Z16" s="610"/>
      <c r="AA16" s="626"/>
      <c r="AB16" s="610"/>
      <c r="AC16" s="626"/>
      <c r="AD16" s="626"/>
      <c r="AE16" s="620"/>
      <c r="AF16" s="627"/>
      <c r="AG16" s="628"/>
      <c r="AH16" s="610"/>
      <c r="AI16" s="610"/>
    </row>
    <row r="17" spans="1:35">
      <c r="A17" s="623" t="s">
        <v>913</v>
      </c>
      <c r="B17" s="643">
        <f>IF(ISNUMBER(Decap_Selection!I39),Decap_Selection!I39,0)</f>
        <v>0</v>
      </c>
      <c r="C17" s="644">
        <f>IF(ISNUMBER(Decap_Selection!J39+Decap_Selection!K39),Decap_Selection!J39+Decap_Selection!K39,0)</f>
        <v>0</v>
      </c>
      <c r="D17" s="645">
        <f>IF(ISNUMBER(Decap_Selection!H39),Decap_Selection!H39,0)</f>
        <v>0</v>
      </c>
      <c r="E17" s="624"/>
      <c r="F17" s="625"/>
      <c r="G17" s="624"/>
      <c r="H17" s="624"/>
      <c r="I17" s="624"/>
      <c r="J17" s="624"/>
      <c r="K17" s="624"/>
      <c r="L17" s="625"/>
      <c r="M17" s="624"/>
      <c r="N17" s="611"/>
      <c r="O17" s="610"/>
      <c r="P17" s="610"/>
      <c r="Q17" s="610"/>
      <c r="R17" s="610"/>
      <c r="S17" s="610"/>
      <c r="T17" s="610"/>
      <c r="U17" s="610"/>
      <c r="V17" s="610"/>
      <c r="W17" s="610"/>
      <c r="X17" s="610"/>
      <c r="Y17" s="610"/>
      <c r="Z17" s="610"/>
      <c r="AA17" s="626"/>
      <c r="AB17" s="610"/>
      <c r="AC17" s="626"/>
      <c r="AD17" s="626"/>
      <c r="AE17" s="620"/>
      <c r="AF17" s="627"/>
      <c r="AG17" s="628"/>
      <c r="AH17" s="610"/>
      <c r="AI17" s="610"/>
    </row>
    <row r="18" spans="1:35">
      <c r="A18" s="623" t="s">
        <v>914</v>
      </c>
      <c r="B18" s="643">
        <f>IF(ISNUMBER(Decap_Selection!I40),Decap_Selection!I40,0)</f>
        <v>0</v>
      </c>
      <c r="C18" s="644">
        <f>IF(ISNUMBER(Decap_Selection!J40+Decap_Selection!K40),Decap_Selection!J40+Decap_Selection!K40,0)</f>
        <v>0</v>
      </c>
      <c r="D18" s="645">
        <f>IF(ISNUMBER(Decap_Selection!H40),Decap_Selection!H40,0)</f>
        <v>0</v>
      </c>
      <c r="E18" s="624"/>
      <c r="F18" s="625"/>
      <c r="G18" s="624"/>
      <c r="H18" s="624"/>
      <c r="I18" s="624"/>
      <c r="J18" s="624"/>
      <c r="K18" s="624"/>
      <c r="L18" s="625"/>
      <c r="M18" s="624"/>
      <c r="N18" s="611"/>
      <c r="O18" s="610"/>
      <c r="P18" s="610"/>
      <c r="Q18" s="610"/>
      <c r="R18" s="610"/>
      <c r="S18" s="610"/>
      <c r="T18" s="610"/>
      <c r="U18" s="610"/>
      <c r="V18" s="610"/>
      <c r="W18" s="610"/>
      <c r="X18" s="610"/>
      <c r="Y18" s="610"/>
      <c r="Z18" s="610"/>
      <c r="AA18" s="626"/>
      <c r="AB18" s="610"/>
      <c r="AC18" s="626"/>
      <c r="AD18" s="626"/>
      <c r="AE18" s="620"/>
      <c r="AF18" s="627"/>
      <c r="AG18" s="628"/>
      <c r="AH18" s="610"/>
      <c r="AI18" s="610"/>
    </row>
    <row r="19" spans="1:35">
      <c r="A19" s="623" t="s">
        <v>915</v>
      </c>
      <c r="B19" s="643">
        <f>IF(ISNUMBER(Decap_Selection!I41),Decap_Selection!I41,0)</f>
        <v>0</v>
      </c>
      <c r="C19" s="644">
        <f>IF(ISNUMBER(Decap_Selection!J41+Decap_Selection!K41),Decap_Selection!J41+Decap_Selection!K41,0)</f>
        <v>0</v>
      </c>
      <c r="D19" s="645">
        <f>IF(ISNUMBER(Decap_Selection!H41),Decap_Selection!H41,0)</f>
        <v>0</v>
      </c>
      <c r="E19" s="624"/>
      <c r="F19" s="625"/>
      <c r="G19" s="624"/>
      <c r="H19" s="624"/>
      <c r="I19" s="624"/>
      <c r="J19" s="624"/>
      <c r="K19" s="624"/>
      <c r="L19" s="625"/>
      <c r="M19" s="624"/>
      <c r="N19" s="611"/>
      <c r="O19" s="610"/>
      <c r="P19" s="610"/>
      <c r="Q19" s="610"/>
      <c r="R19" s="610"/>
      <c r="S19" s="610"/>
      <c r="T19" s="610"/>
      <c r="U19" s="610"/>
      <c r="V19" s="610"/>
      <c r="W19" s="610"/>
      <c r="X19" s="610"/>
      <c r="Y19" s="610"/>
      <c r="Z19" s="610"/>
      <c r="AA19" s="626"/>
      <c r="AB19" s="610"/>
      <c r="AC19" s="626"/>
      <c r="AD19" s="626"/>
      <c r="AE19" s="620"/>
      <c r="AF19" s="627"/>
      <c r="AG19" s="628"/>
      <c r="AH19" s="610"/>
      <c r="AI19" s="610"/>
    </row>
    <row r="20" spans="1:35">
      <c r="A20" s="623" t="s">
        <v>916</v>
      </c>
      <c r="B20" s="643">
        <f>IF(ISNUMBER(Decap_Selection!I42),Decap_Selection!I42,0)</f>
        <v>0</v>
      </c>
      <c r="C20" s="644">
        <f>IF(ISNUMBER(Decap_Selection!J42+Decap_Selection!K42),Decap_Selection!J42+Decap_Selection!K42,0)</f>
        <v>0</v>
      </c>
      <c r="D20" s="645">
        <f>IF(ISNUMBER(Decap_Selection!H42),Decap_Selection!H42,0)</f>
        <v>0</v>
      </c>
      <c r="E20" s="624"/>
      <c r="F20" s="625"/>
      <c r="G20" s="624"/>
      <c r="H20" s="624"/>
      <c r="I20" s="624"/>
      <c r="J20" s="624"/>
      <c r="K20" s="624"/>
      <c r="L20" s="625"/>
      <c r="M20" s="624"/>
      <c r="N20" s="611"/>
      <c r="O20" s="610"/>
      <c r="P20" s="610"/>
      <c r="Q20" s="610"/>
      <c r="R20" s="610"/>
      <c r="S20" s="610"/>
      <c r="T20" s="610"/>
      <c r="U20" s="610"/>
      <c r="V20" s="610"/>
      <c r="W20" s="610"/>
      <c r="X20" s="610"/>
      <c r="Y20" s="610"/>
      <c r="Z20" s="610"/>
      <c r="AA20" s="626"/>
      <c r="AB20" s="610"/>
      <c r="AC20" s="626"/>
      <c r="AD20" s="626"/>
      <c r="AE20" s="620"/>
      <c r="AF20" s="627"/>
      <c r="AG20" s="628"/>
      <c r="AH20" s="610"/>
      <c r="AI20" s="610"/>
    </row>
    <row r="21" spans="1:35">
      <c r="A21" s="623" t="s">
        <v>917</v>
      </c>
      <c r="B21" s="643">
        <f>IF(ISNUMBER(Decap_Selection!I43),Decap_Selection!I43,0)</f>
        <v>0</v>
      </c>
      <c r="C21" s="644">
        <f>IF(ISNUMBER(Decap_Selection!J43+Decap_Selection!K43),Decap_Selection!J43+Decap_Selection!K43,0)</f>
        <v>0</v>
      </c>
      <c r="D21" s="645">
        <f>IF(ISNUMBER(Decap_Selection!H43),Decap_Selection!H43,0)</f>
        <v>0</v>
      </c>
      <c r="E21" s="624"/>
      <c r="F21" s="625"/>
      <c r="G21" s="624"/>
      <c r="H21" s="624"/>
      <c r="I21" s="624"/>
      <c r="J21" s="624"/>
      <c r="K21" s="624"/>
      <c r="L21" s="625"/>
      <c r="M21" s="624"/>
      <c r="N21" s="611"/>
      <c r="O21" s="610"/>
      <c r="P21" s="610"/>
      <c r="Q21" s="610"/>
      <c r="R21" s="610"/>
      <c r="S21" s="610"/>
      <c r="T21" s="610"/>
      <c r="U21" s="610"/>
      <c r="V21" s="610"/>
      <c r="W21" s="610"/>
      <c r="X21" s="610"/>
      <c r="Y21" s="610"/>
      <c r="Z21" s="610"/>
      <c r="AA21" s="626"/>
      <c r="AB21" s="610"/>
      <c r="AC21" s="626"/>
      <c r="AD21" s="626"/>
      <c r="AE21" s="620"/>
      <c r="AF21" s="627"/>
      <c r="AG21" s="628"/>
      <c r="AH21" s="610"/>
      <c r="AI21" s="610"/>
    </row>
    <row r="22" spans="1:35">
      <c r="A22" s="623" t="s">
        <v>918</v>
      </c>
      <c r="B22" s="643">
        <f>IF(ISNUMBER(Decap_Selection!I47),Decap_Selection!I47,0)</f>
        <v>0</v>
      </c>
      <c r="C22" s="644">
        <f>IF(ISNUMBER(Decap_Selection!J47+Decap_Selection!K47),Decap_Selection!J47+Decap_Selection!K47,0)</f>
        <v>0</v>
      </c>
      <c r="D22" s="645">
        <f>IF(ISNUMBER(Decap_Selection!H47),Decap_Selection!H47,0)</f>
        <v>0</v>
      </c>
      <c r="E22" s="624"/>
      <c r="F22" s="625"/>
      <c r="G22" s="624"/>
      <c r="H22" s="624"/>
      <c r="I22" s="624"/>
      <c r="J22" s="624"/>
      <c r="K22" s="624"/>
      <c r="L22" s="625"/>
      <c r="M22" s="624"/>
      <c r="N22" s="611"/>
      <c r="O22" s="610"/>
      <c r="P22" s="610"/>
      <c r="Q22" s="610"/>
      <c r="R22" s="610"/>
      <c r="S22" s="610"/>
      <c r="T22" s="610"/>
      <c r="U22" s="610"/>
      <c r="V22" s="610"/>
      <c r="W22" s="610"/>
      <c r="X22" s="610"/>
      <c r="Y22" s="610"/>
      <c r="Z22" s="610"/>
      <c r="AA22" s="626"/>
      <c r="AB22" s="610"/>
      <c r="AC22" s="626"/>
      <c r="AD22" s="626"/>
      <c r="AE22" s="620"/>
      <c r="AF22" s="627"/>
      <c r="AG22" s="628"/>
      <c r="AH22" s="610"/>
      <c r="AI22" s="610"/>
    </row>
    <row r="23" spans="1:35">
      <c r="A23" s="623" t="s">
        <v>919</v>
      </c>
      <c r="B23" s="643">
        <f>IF(ISNUMBER(Decap_Selection!I48),Decap_Selection!I48,0)</f>
        <v>0</v>
      </c>
      <c r="C23" s="644">
        <f>IF(ISNUMBER(Decap_Selection!J48+Decap_Selection!K48),Decap_Selection!J48+Decap_Selection!K48,0)</f>
        <v>0</v>
      </c>
      <c r="D23" s="645">
        <f>IF(ISNUMBER(Decap_Selection!H48),Decap_Selection!H48,0)</f>
        <v>0</v>
      </c>
      <c r="E23" s="624"/>
      <c r="F23" s="625"/>
      <c r="G23" s="624"/>
      <c r="H23" s="624"/>
      <c r="I23" s="624"/>
      <c r="J23" s="624"/>
      <c r="K23" s="624"/>
      <c r="L23" s="625"/>
      <c r="M23" s="624"/>
      <c r="N23" s="611"/>
      <c r="O23" s="610"/>
      <c r="P23" s="610"/>
      <c r="Q23" s="610"/>
      <c r="R23" s="610"/>
      <c r="S23" s="610"/>
      <c r="T23" s="610"/>
      <c r="U23" s="610"/>
      <c r="V23" s="610"/>
      <c r="W23" s="610"/>
      <c r="X23" s="610"/>
      <c r="Y23" s="610"/>
      <c r="Z23" s="610"/>
      <c r="AA23" s="626"/>
      <c r="AB23" s="610"/>
      <c r="AC23" s="626"/>
      <c r="AD23" s="626"/>
      <c r="AE23" s="620"/>
      <c r="AF23" s="627"/>
      <c r="AG23" s="628"/>
      <c r="AH23" s="610"/>
      <c r="AI23" s="610"/>
    </row>
    <row r="24" spans="1:35">
      <c r="A24" s="623" t="s">
        <v>920</v>
      </c>
      <c r="B24" s="643">
        <f>IF(ISNUMBER(Decap_Selection!I49),Decap_Selection!I49,0)</f>
        <v>0</v>
      </c>
      <c r="C24" s="644">
        <f>IF(ISNUMBER(Decap_Selection!J49+Decap_Selection!K49),Decap_Selection!J49+Decap_Selection!K49,0)</f>
        <v>0</v>
      </c>
      <c r="D24" s="645">
        <f>IF(ISNUMBER(Decap_Selection!H49),Decap_Selection!H49,0)</f>
        <v>0</v>
      </c>
      <c r="E24" s="624"/>
      <c r="F24" s="625"/>
      <c r="G24" s="624"/>
      <c r="H24" s="624"/>
      <c r="I24" s="624"/>
      <c r="J24" s="624"/>
      <c r="K24" s="624"/>
      <c r="L24" s="625"/>
      <c r="M24" s="624"/>
      <c r="N24" s="611"/>
      <c r="O24" s="610"/>
      <c r="P24" s="610"/>
      <c r="Q24" s="610"/>
      <c r="R24" s="610"/>
      <c r="S24" s="610"/>
      <c r="T24" s="610"/>
      <c r="U24" s="610"/>
      <c r="V24" s="610"/>
      <c r="W24" s="610"/>
      <c r="X24" s="610"/>
      <c r="Y24" s="610"/>
      <c r="Z24" s="610"/>
      <c r="AA24" s="626"/>
      <c r="AB24" s="610"/>
      <c r="AC24" s="626"/>
      <c r="AD24" s="626"/>
      <c r="AE24" s="620"/>
      <c r="AF24" s="627"/>
      <c r="AG24" s="628"/>
      <c r="AH24" s="610"/>
      <c r="AI24" s="610"/>
    </row>
    <row r="25" spans="1:35">
      <c r="A25" s="623" t="s">
        <v>921</v>
      </c>
      <c r="B25" s="643">
        <f>IF(ISNUMBER(Decap_Selection!I50),Decap_Selection!I50,0)</f>
        <v>0.03</v>
      </c>
      <c r="C25" s="644">
        <f>IF(ISNUMBER(Decap_Selection!J50+Decap_Selection!K50),Decap_Selection!J50+Decap_Selection!K50,0)</f>
        <v>1.95</v>
      </c>
      <c r="D25" s="645">
        <f>IF(ISNUMBER(Decap_Selection!H50),Decap_Selection!H50,0)</f>
        <v>200</v>
      </c>
      <c r="E25" s="624"/>
      <c r="F25" s="625"/>
      <c r="G25" s="624"/>
      <c r="H25" s="624"/>
      <c r="I25" s="624"/>
      <c r="J25" s="624"/>
      <c r="K25" s="624"/>
      <c r="L25" s="625"/>
      <c r="M25" s="624"/>
      <c r="N25" s="611"/>
      <c r="O25" s="610"/>
      <c r="P25" s="610"/>
      <c r="Q25" s="610"/>
      <c r="R25" s="610"/>
      <c r="S25" s="610"/>
      <c r="T25" s="610"/>
      <c r="U25" s="610"/>
      <c r="V25" s="610"/>
      <c r="W25" s="610"/>
      <c r="X25" s="610"/>
      <c r="Y25" s="610"/>
      <c r="Z25" s="610"/>
      <c r="AA25" s="626"/>
      <c r="AB25" s="610"/>
      <c r="AC25" s="626"/>
      <c r="AD25" s="626"/>
      <c r="AE25" s="620"/>
      <c r="AF25" s="627"/>
      <c r="AG25" s="628"/>
      <c r="AH25" s="610"/>
      <c r="AI25" s="610"/>
    </row>
    <row r="26" spans="1:35">
      <c r="A26" s="623" t="s">
        <v>922</v>
      </c>
      <c r="B26" s="643">
        <f>IF(ISNUMBER(Decap_Selection!I51),Decap_Selection!I51,0)</f>
        <v>0</v>
      </c>
      <c r="C26" s="644">
        <f>IF(ISNUMBER(Decap_Selection!J51+Decap_Selection!K51),Decap_Selection!J51+Decap_Selection!K51,0)</f>
        <v>0</v>
      </c>
      <c r="D26" s="645">
        <f>IF(ISNUMBER(Decap_Selection!H51),Decap_Selection!H51,0)</f>
        <v>0</v>
      </c>
      <c r="E26" s="624"/>
      <c r="F26" s="625"/>
      <c r="G26" s="624"/>
      <c r="H26" s="624"/>
      <c r="I26" s="624"/>
      <c r="J26" s="624"/>
      <c r="K26" s="624"/>
      <c r="L26" s="625"/>
      <c r="M26" s="624"/>
      <c r="N26" s="611"/>
      <c r="O26" s="610"/>
      <c r="P26" s="610"/>
      <c r="Q26" s="610"/>
      <c r="R26" s="610"/>
      <c r="S26" s="610"/>
      <c r="T26" s="610"/>
      <c r="U26" s="610"/>
      <c r="V26" s="610"/>
      <c r="W26" s="610"/>
      <c r="X26" s="610"/>
      <c r="Y26" s="610"/>
      <c r="Z26" s="610"/>
      <c r="AA26" s="626"/>
      <c r="AB26" s="610"/>
      <c r="AC26" s="626"/>
      <c r="AD26" s="626"/>
      <c r="AE26" s="620"/>
      <c r="AF26" s="627"/>
      <c r="AG26" s="628"/>
      <c r="AH26" s="610"/>
      <c r="AI26" s="610"/>
    </row>
    <row r="27" spans="1:35">
      <c r="A27" s="623" t="s">
        <v>923</v>
      </c>
      <c r="B27" s="643">
        <f>IF(ISNUMBER(Decap_Selection!I52),Decap_Selection!I52,0)</f>
        <v>0</v>
      </c>
      <c r="C27" s="644">
        <f>IF(ISNUMBER(Decap_Selection!J52+Decap_Selection!K52),Decap_Selection!J52+Decap_Selection!K52,0)</f>
        <v>0</v>
      </c>
      <c r="D27" s="645">
        <f>IF(ISNUMBER(Decap_Selection!H52),Decap_Selection!H52,0)</f>
        <v>0</v>
      </c>
      <c r="E27" s="624"/>
      <c r="F27" s="625"/>
      <c r="G27" s="624"/>
      <c r="H27" s="624"/>
      <c r="I27" s="624"/>
      <c r="J27" s="624"/>
      <c r="K27" s="624"/>
      <c r="L27" s="625"/>
      <c r="M27" s="624"/>
      <c r="N27" s="611"/>
      <c r="O27" s="610"/>
      <c r="P27" s="610"/>
      <c r="Q27" s="610"/>
      <c r="R27" s="610"/>
      <c r="S27" s="610"/>
      <c r="T27" s="610"/>
      <c r="U27" s="610"/>
      <c r="V27" s="610"/>
      <c r="W27" s="610"/>
      <c r="X27" s="610"/>
      <c r="Y27" s="610"/>
      <c r="Z27" s="610"/>
      <c r="AA27" s="626"/>
      <c r="AB27" s="610"/>
      <c r="AC27" s="626"/>
      <c r="AD27" s="626"/>
      <c r="AE27" s="620"/>
      <c r="AF27" s="627"/>
      <c r="AG27" s="628"/>
      <c r="AH27" s="610"/>
      <c r="AI27" s="610"/>
    </row>
    <row r="28" spans="1:35">
      <c r="A28" s="623" t="s">
        <v>924</v>
      </c>
      <c r="B28" s="643">
        <f>IF(ISNUMBER(Decap_Selection!I53),Decap_Selection!I53,0)</f>
        <v>0</v>
      </c>
      <c r="C28" s="644">
        <f>IF(ISNUMBER(Decap_Selection!J53+Decap_Selection!K53),Decap_Selection!J53+Decap_Selection!K53,0)</f>
        <v>0</v>
      </c>
      <c r="D28" s="645">
        <f>IF(ISNUMBER(Decap_Selection!H53),Decap_Selection!H53,0)</f>
        <v>0</v>
      </c>
      <c r="E28" s="624"/>
      <c r="F28" s="625"/>
      <c r="G28" s="624"/>
      <c r="H28" s="624"/>
      <c r="I28" s="624"/>
      <c r="J28" s="624"/>
      <c r="K28" s="624"/>
      <c r="L28" s="625"/>
      <c r="M28" s="624"/>
      <c r="N28" s="611"/>
      <c r="O28" s="610"/>
      <c r="P28" s="610"/>
      <c r="Q28" s="610"/>
      <c r="R28" s="610"/>
      <c r="S28" s="610"/>
      <c r="T28" s="610"/>
      <c r="U28" s="610"/>
      <c r="V28" s="610"/>
      <c r="W28" s="610"/>
      <c r="X28" s="610"/>
      <c r="Y28" s="610"/>
      <c r="Z28" s="610"/>
      <c r="AA28" s="626"/>
      <c r="AB28" s="610"/>
      <c r="AC28" s="626"/>
      <c r="AD28" s="626"/>
      <c r="AE28" s="620"/>
      <c r="AF28" s="627"/>
      <c r="AG28" s="628"/>
      <c r="AH28" s="610"/>
      <c r="AI28" s="610"/>
    </row>
    <row r="29" spans="1:35">
      <c r="A29" s="623" t="s">
        <v>925</v>
      </c>
      <c r="B29" s="643">
        <f>IF(ISNUMBER(Decap_Selection!I54),Decap_Selection!I54,0)</f>
        <v>0</v>
      </c>
      <c r="C29" s="644">
        <f>IF(ISNUMBER(Decap_Selection!J54+Decap_Selection!K54),Decap_Selection!J54+Decap_Selection!K54,0)</f>
        <v>0</v>
      </c>
      <c r="D29" s="645">
        <f>IF(ISNUMBER(Decap_Selection!H54),Decap_Selection!H54,0)</f>
        <v>0</v>
      </c>
      <c r="E29" s="624"/>
      <c r="F29" s="625"/>
      <c r="G29" s="624"/>
      <c r="H29" s="624"/>
      <c r="I29" s="624"/>
      <c r="J29" s="624"/>
      <c r="K29" s="624"/>
      <c r="L29" s="625"/>
      <c r="M29" s="624"/>
      <c r="N29" s="611"/>
      <c r="O29" s="610"/>
      <c r="P29" s="610"/>
      <c r="Q29" s="610"/>
      <c r="R29" s="610"/>
      <c r="S29" s="610"/>
      <c r="T29" s="610"/>
      <c r="U29" s="610"/>
      <c r="V29" s="610"/>
      <c r="W29" s="610"/>
      <c r="X29" s="610"/>
      <c r="Y29" s="610"/>
      <c r="Z29" s="610"/>
      <c r="AA29" s="626"/>
      <c r="AB29" s="610"/>
      <c r="AC29" s="626"/>
      <c r="AD29" s="626"/>
      <c r="AE29" s="620"/>
      <c r="AF29" s="627"/>
      <c r="AG29" s="628"/>
      <c r="AH29" s="610"/>
      <c r="AI29" s="610"/>
    </row>
    <row r="30" spans="1:35" ht="13.5" thickBot="1">
      <c r="A30" s="629" t="s">
        <v>926</v>
      </c>
      <c r="B30" s="646">
        <f>IF(ISNUMBER(Decap_Selection!I55),Decap_Selection!I55,0)</f>
        <v>0</v>
      </c>
      <c r="C30" s="647">
        <f>IF(ISNUMBER(Decap_Selection!J55+Decap_Selection!K55),Decap_Selection!J55+Decap_Selection!K55,0)</f>
        <v>0</v>
      </c>
      <c r="D30" s="648">
        <f>IF(ISNUMBER(Decap_Selection!H55),Decap_Selection!H55,0)</f>
        <v>0</v>
      </c>
      <c r="E30" s="624"/>
      <c r="F30" s="625"/>
      <c r="G30" s="624"/>
      <c r="H30" s="624"/>
      <c r="I30" s="624"/>
      <c r="J30" s="624"/>
      <c r="K30" s="624"/>
      <c r="L30" s="625"/>
      <c r="M30" s="624"/>
      <c r="N30" s="611"/>
      <c r="O30" s="610"/>
      <c r="P30" s="610"/>
      <c r="Q30" s="610"/>
      <c r="R30" s="610"/>
      <c r="S30" s="610"/>
      <c r="T30" s="610"/>
      <c r="U30" s="610"/>
      <c r="V30" s="610"/>
      <c r="W30" s="610"/>
      <c r="X30" s="610"/>
      <c r="Y30" s="610"/>
      <c r="Z30" s="610"/>
      <c r="AA30" s="626"/>
      <c r="AB30" s="610"/>
      <c r="AC30" s="626"/>
      <c r="AD30" s="626"/>
      <c r="AE30" s="620"/>
      <c r="AF30" s="627"/>
      <c r="AG30" s="628"/>
      <c r="AH30" s="610"/>
      <c r="AI30" s="610"/>
    </row>
    <row r="31" spans="1:35">
      <c r="A31" s="630"/>
      <c r="B31" s="631"/>
      <c r="C31" s="632"/>
      <c r="D31" s="631"/>
      <c r="E31" s="624"/>
      <c r="F31" s="625"/>
      <c r="G31" s="624"/>
      <c r="H31" s="624"/>
      <c r="I31" s="624"/>
      <c r="J31" s="624"/>
      <c r="K31" s="624"/>
      <c r="L31" s="625"/>
      <c r="M31" s="624"/>
      <c r="N31" s="611"/>
      <c r="O31" s="610"/>
      <c r="P31" s="610"/>
      <c r="Q31" s="610"/>
      <c r="R31" s="610"/>
      <c r="S31" s="610"/>
      <c r="T31" s="610"/>
      <c r="U31" s="610"/>
      <c r="V31" s="610"/>
      <c r="W31" s="610"/>
      <c r="X31" s="610"/>
      <c r="Y31" s="610"/>
      <c r="Z31" s="610"/>
      <c r="AA31" s="626"/>
      <c r="AB31" s="610"/>
      <c r="AC31" s="626"/>
      <c r="AD31" s="626"/>
      <c r="AE31" s="620"/>
      <c r="AF31" s="627"/>
      <c r="AG31" s="628"/>
      <c r="AH31" s="610"/>
      <c r="AI31" s="610"/>
    </row>
    <row r="32" spans="1:35">
      <c r="A32" s="630"/>
      <c r="B32" s="631"/>
      <c r="C32" s="632"/>
      <c r="D32" s="631"/>
      <c r="E32" s="624"/>
      <c r="F32" s="625"/>
      <c r="G32" s="624"/>
      <c r="H32" s="624"/>
      <c r="I32" s="624"/>
      <c r="J32" s="624"/>
      <c r="K32" s="624"/>
      <c r="L32" s="625"/>
      <c r="M32" s="624"/>
      <c r="N32" s="611"/>
      <c r="O32" s="610"/>
      <c r="P32" s="610"/>
      <c r="Q32" s="610"/>
      <c r="R32" s="610"/>
      <c r="S32" s="610"/>
      <c r="T32" s="610"/>
      <c r="U32" s="610"/>
      <c r="V32" s="610"/>
      <c r="W32" s="610"/>
      <c r="X32" s="610"/>
      <c r="Y32" s="610"/>
      <c r="Z32" s="610"/>
      <c r="AA32" s="626"/>
      <c r="AB32" s="610"/>
      <c r="AC32" s="626"/>
      <c r="AD32" s="626"/>
      <c r="AE32" s="620"/>
      <c r="AF32" s="627"/>
      <c r="AG32" s="628"/>
      <c r="AH32" s="610"/>
      <c r="AI32" s="610"/>
    </row>
    <row r="33" spans="1:35">
      <c r="A33" s="630"/>
      <c r="B33" s="631"/>
      <c r="C33" s="632"/>
      <c r="D33" s="631"/>
      <c r="E33" s="624"/>
      <c r="F33" s="625"/>
      <c r="G33" s="624"/>
      <c r="H33" s="624"/>
      <c r="I33" s="624"/>
      <c r="J33" s="624"/>
      <c r="K33" s="624"/>
      <c r="L33" s="625"/>
      <c r="M33" s="624"/>
      <c r="N33" s="611"/>
      <c r="O33" s="610"/>
      <c r="P33" s="610"/>
      <c r="Q33" s="610"/>
      <c r="R33" s="610"/>
      <c r="S33" s="610"/>
      <c r="T33" s="610"/>
      <c r="U33" s="610"/>
      <c r="V33" s="610"/>
      <c r="W33" s="610"/>
      <c r="X33" s="610"/>
      <c r="Y33" s="610"/>
      <c r="Z33" s="610"/>
      <c r="AA33" s="626"/>
      <c r="AB33" s="610"/>
      <c r="AC33" s="626"/>
      <c r="AD33" s="626"/>
      <c r="AE33" s="620"/>
      <c r="AF33" s="627"/>
      <c r="AG33" s="628"/>
      <c r="AH33" s="610"/>
      <c r="AI33" s="610"/>
    </row>
    <row r="34" spans="1:35" ht="13.5" thickBot="1">
      <c r="A34" s="630"/>
      <c r="B34" s="631"/>
      <c r="C34" s="632"/>
      <c r="D34" s="631"/>
      <c r="E34" s="624"/>
      <c r="F34" s="625"/>
      <c r="G34" s="624"/>
      <c r="H34" s="624"/>
      <c r="I34" s="624"/>
      <c r="J34" s="624"/>
      <c r="K34" s="624"/>
      <c r="L34" s="625"/>
      <c r="M34" s="624"/>
      <c r="N34" s="611"/>
      <c r="O34" s="610"/>
      <c r="P34" s="610"/>
      <c r="Q34" s="610"/>
      <c r="R34" s="610"/>
      <c r="S34" s="610"/>
      <c r="T34" s="610"/>
      <c r="U34" s="610"/>
      <c r="V34" s="610"/>
      <c r="W34" s="610"/>
      <c r="X34" s="610"/>
      <c r="Y34" s="610"/>
      <c r="Z34" s="610"/>
      <c r="AA34" s="626"/>
      <c r="AB34" s="610"/>
      <c r="AC34" s="626"/>
      <c r="AD34" s="626"/>
      <c r="AE34" s="620"/>
      <c r="AF34" s="627"/>
      <c r="AG34" s="628"/>
      <c r="AH34" s="610"/>
      <c r="AI34" s="610"/>
    </row>
    <row r="35" spans="1:35" ht="13.5" thickBot="1">
      <c r="A35" s="608">
        <v>1.02</v>
      </c>
      <c r="B35" s="607"/>
      <c r="C35" s="606"/>
      <c r="D35" s="607"/>
      <c r="E35" s="610"/>
      <c r="F35" s="611"/>
      <c r="G35" s="610"/>
      <c r="H35" s="610"/>
      <c r="I35" s="610"/>
      <c r="J35" s="610"/>
      <c r="K35" s="610"/>
      <c r="L35" s="611"/>
      <c r="M35" s="610"/>
      <c r="N35" s="611"/>
      <c r="O35" s="610"/>
      <c r="P35" s="610"/>
      <c r="Q35" s="610"/>
      <c r="R35" s="610"/>
      <c r="S35" s="610"/>
      <c r="T35" s="610"/>
      <c r="U35" s="610"/>
      <c r="V35" s="610"/>
      <c r="W35" s="610"/>
      <c r="X35" s="610"/>
      <c r="Y35" s="610"/>
      <c r="Z35" s="610"/>
      <c r="AA35" s="626"/>
      <c r="AB35" s="610"/>
      <c r="AC35" s="626"/>
      <c r="AD35" s="626"/>
      <c r="AE35" s="620"/>
      <c r="AF35" s="627"/>
      <c r="AG35" s="628"/>
      <c r="AH35" s="610"/>
      <c r="AI35" s="610"/>
    </row>
    <row r="36" spans="1:35" ht="13.5" thickBot="1">
      <c r="A36" s="633" t="s">
        <v>853</v>
      </c>
      <c r="B36" s="634" t="s">
        <v>850</v>
      </c>
      <c r="C36" s="635" t="s">
        <v>932</v>
      </c>
      <c r="D36" s="636" t="s">
        <v>933</v>
      </c>
      <c r="E36" s="636" t="s">
        <v>934</v>
      </c>
      <c r="F36" s="637" t="s">
        <v>935</v>
      </c>
      <c r="G36" s="636" t="s">
        <v>936</v>
      </c>
      <c r="H36" s="636" t="s">
        <v>937</v>
      </c>
      <c r="I36" s="636" t="s">
        <v>938</v>
      </c>
      <c r="J36" s="636" t="s">
        <v>939</v>
      </c>
      <c r="K36" s="636" t="s">
        <v>940</v>
      </c>
      <c r="L36" s="637" t="s">
        <v>941</v>
      </c>
      <c r="M36" s="636" t="s">
        <v>942</v>
      </c>
      <c r="N36" s="637" t="s">
        <v>943</v>
      </c>
      <c r="O36" s="636" t="s">
        <v>944</v>
      </c>
      <c r="P36" s="636" t="s">
        <v>945</v>
      </c>
      <c r="Q36" s="636" t="s">
        <v>946</v>
      </c>
      <c r="R36" s="636" t="s">
        <v>947</v>
      </c>
      <c r="S36" s="636" t="s">
        <v>948</v>
      </c>
      <c r="T36" s="636" t="s">
        <v>949</v>
      </c>
      <c r="U36" s="636" t="s">
        <v>950</v>
      </c>
      <c r="V36" s="636" t="s">
        <v>951</v>
      </c>
      <c r="W36" s="636" t="s">
        <v>952</v>
      </c>
      <c r="X36" s="636" t="s">
        <v>953</v>
      </c>
      <c r="Y36" s="636" t="s">
        <v>954</v>
      </c>
      <c r="Z36" s="636" t="s">
        <v>955</v>
      </c>
      <c r="AA36" s="636" t="s">
        <v>956</v>
      </c>
      <c r="AB36" s="636" t="s">
        <v>957</v>
      </c>
      <c r="AC36" s="636" t="s">
        <v>1108</v>
      </c>
      <c r="AD36" s="638" t="s">
        <v>1107</v>
      </c>
      <c r="AE36" s="638" t="s">
        <v>1109</v>
      </c>
      <c r="AF36" s="639" t="s">
        <v>820</v>
      </c>
      <c r="AG36" s="640" t="s">
        <v>1001</v>
      </c>
      <c r="AH36" s="653" t="s">
        <v>1000</v>
      </c>
      <c r="AI36" s="641" t="s">
        <v>1026</v>
      </c>
    </row>
    <row r="37" spans="1:35">
      <c r="A37" s="605">
        <v>1000</v>
      </c>
      <c r="B37" s="607">
        <f t="array" ref="B37:AF735">CalculateZeff($B$2:$D$30, $A$37:$A$735)</f>
        <v>1.0019718603334127E-3</v>
      </c>
      <c r="C37" s="607">
        <v>1.0000000000000001E+50</v>
      </c>
      <c r="D37" s="607">
        <v>3617.2644757957378</v>
      </c>
      <c r="E37" s="607">
        <v>1.0000000000000001E+50</v>
      </c>
      <c r="F37" s="607">
        <v>1.0000000000000001E+50</v>
      </c>
      <c r="G37" s="607">
        <v>1.0000000000000001E+50</v>
      </c>
      <c r="H37" s="607">
        <v>1.0000000000000001E+50</v>
      </c>
      <c r="I37" s="607">
        <v>795.79818150520657</v>
      </c>
      <c r="J37" s="607">
        <v>1.0000000000000001E+50</v>
      </c>
      <c r="K37" s="607">
        <v>1.0000000000000001E+50</v>
      </c>
      <c r="L37" s="607">
        <v>79.579814733460893</v>
      </c>
      <c r="M37" s="607">
        <v>1.0000000000000001E+50</v>
      </c>
      <c r="N37" s="607">
        <v>1.0000000000000001E+50</v>
      </c>
      <c r="O37" s="607">
        <v>1.0000000000000001E+50</v>
      </c>
      <c r="P37" s="610">
        <v>1.0000000000000001E+50</v>
      </c>
      <c r="Q37" s="610">
        <v>1.0000000000000001E+50</v>
      </c>
      <c r="R37" s="610">
        <v>1.0000000000000001E+50</v>
      </c>
      <c r="S37" s="610">
        <v>1.0000000000000001E+50</v>
      </c>
      <c r="T37" s="610">
        <v>1.0000000000000001E+50</v>
      </c>
      <c r="U37" s="610">
        <v>1.0000000000000001E+50</v>
      </c>
      <c r="V37" s="610">
        <v>0.79635121166652723</v>
      </c>
      <c r="W37" s="610">
        <v>1.0000000000000001E+50</v>
      </c>
      <c r="X37" s="610">
        <v>1.0000000000000001E+50</v>
      </c>
      <c r="Y37" s="610">
        <v>1.0000000000000001E+50</v>
      </c>
      <c r="Z37" s="610">
        <v>1.0000000000000001E+50</v>
      </c>
      <c r="AA37" s="626">
        <v>1.0000000000000001E+50</v>
      </c>
      <c r="AB37" s="610">
        <v>62562.750438690069</v>
      </c>
      <c r="AC37" s="626">
        <v>5.0000000888211998E-4</v>
      </c>
      <c r="AD37" s="626">
        <v>8.9021369567871098E-4</v>
      </c>
      <c r="AE37" s="620">
        <v>1.390213698873227E-3</v>
      </c>
      <c r="AF37" s="627">
        <v>2.3911194179018847E-3</v>
      </c>
      <c r="AG37" s="604">
        <f>Decap_Selection!$E$23</f>
        <v>0.08</v>
      </c>
      <c r="AH37" s="651">
        <f>Calculate_Feffective(Decap_Selection!D7, Decap_Selection!D8, Decap_Selection!C11, Decap_Selection!C12, Decap_Selection!C13, Decap_Selection!C14,Decap_Selection!E13,Decap_Selection!E12,Decap_Selection!F14)*1000000</f>
        <v>48746286.50383319</v>
      </c>
      <c r="AI37" s="603">
        <v>1E-3</v>
      </c>
    </row>
    <row r="38" spans="1:35" ht="13.5" thickBot="1">
      <c r="A38" s="597">
        <f>$A$35*A37</f>
        <v>1020</v>
      </c>
      <c r="B38" s="607">
        <v>1.0020514419427577E-3</v>
      </c>
      <c r="C38" s="606">
        <v>1.0000000000000001E+50</v>
      </c>
      <c r="D38" s="607">
        <v>3546.3377212054238</v>
      </c>
      <c r="E38" s="610">
        <v>1.0000000000000001E+50</v>
      </c>
      <c r="F38" s="611">
        <v>1.0000000000000001E+50</v>
      </c>
      <c r="G38" s="610">
        <v>1.0000000000000001E+50</v>
      </c>
      <c r="H38" s="610">
        <v>1.0000000000000001E+50</v>
      </c>
      <c r="I38" s="610">
        <v>780.19429543194042</v>
      </c>
      <c r="J38" s="610">
        <v>1.0000000000000001E+50</v>
      </c>
      <c r="K38" s="610">
        <v>1.0000000000000001E+50</v>
      </c>
      <c r="L38" s="611">
        <v>78.019426057793069</v>
      </c>
      <c r="M38" s="610">
        <v>1.0000000000000001E+50</v>
      </c>
      <c r="N38" s="611">
        <v>1.0000000000000001E+50</v>
      </c>
      <c r="O38" s="610">
        <v>1.0000000000000001E+50</v>
      </c>
      <c r="P38" s="610">
        <v>1.0000000000000001E+50</v>
      </c>
      <c r="Q38" s="610">
        <v>1.0000000000000001E+50</v>
      </c>
      <c r="R38" s="610">
        <v>1.0000000000000001E+50</v>
      </c>
      <c r="S38" s="610">
        <v>1.0000000000000001E+50</v>
      </c>
      <c r="T38" s="610">
        <v>1.0000000000000001E+50</v>
      </c>
      <c r="U38" s="610">
        <v>1.0000000000000001E+50</v>
      </c>
      <c r="V38" s="610">
        <v>0.78075837828764838</v>
      </c>
      <c r="W38" s="610">
        <v>1.0000000000000001E+50</v>
      </c>
      <c r="X38" s="610">
        <v>1.0000000000000001E+50</v>
      </c>
      <c r="Y38" s="610">
        <v>1.0000000000000001E+50</v>
      </c>
      <c r="Z38" s="610">
        <v>1.0000000000000001E+50</v>
      </c>
      <c r="AA38" s="626">
        <v>1.0000000000000001E+50</v>
      </c>
      <c r="AB38" s="610">
        <v>61336.029841852993</v>
      </c>
      <c r="AC38" s="626">
        <v>5.0000000924095762E-4</v>
      </c>
      <c r="AD38" s="626">
        <v>8.9021369567871098E-4</v>
      </c>
      <c r="AE38" s="620">
        <v>1.3902136990022855E-3</v>
      </c>
      <c r="AF38" s="627">
        <v>2.3911560040923525E-3</v>
      </c>
      <c r="AG38" s="601">
        <f>Decap_Selection!$E$23</f>
        <v>0.08</v>
      </c>
      <c r="AH38" s="652">
        <f>AH37</f>
        <v>48746286.50383319</v>
      </c>
      <c r="AI38" s="600">
        <v>100</v>
      </c>
    </row>
    <row r="39" spans="1:35">
      <c r="A39" s="597">
        <f t="shared" ref="A39:A102" si="0">$A$35*A38</f>
        <v>1040.4000000000001</v>
      </c>
      <c r="B39" s="607">
        <v>1.0021342319412416E-3</v>
      </c>
      <c r="C39" s="606">
        <v>1.0000000000000001E+50</v>
      </c>
      <c r="D39" s="607">
        <v>3476.8016872900935</v>
      </c>
      <c r="E39" s="610">
        <v>1.0000000000000001E+50</v>
      </c>
      <c r="F39" s="611">
        <v>1.0000000000000001E+50</v>
      </c>
      <c r="G39" s="610">
        <v>1.0000000000000001E+50</v>
      </c>
      <c r="H39" s="610">
        <v>1.0000000000000001E+50</v>
      </c>
      <c r="I39" s="610">
        <v>764.89636790590271</v>
      </c>
      <c r="J39" s="610">
        <v>1.0000000000000001E+50</v>
      </c>
      <c r="K39" s="610">
        <v>1.0000000000000001E+50</v>
      </c>
      <c r="L39" s="611">
        <v>76.489633235481278</v>
      </c>
      <c r="M39" s="610">
        <v>1.0000000000000001E+50</v>
      </c>
      <c r="N39" s="611">
        <v>1.0000000000000001E+50</v>
      </c>
      <c r="O39" s="610">
        <v>1.0000000000000001E+50</v>
      </c>
      <c r="P39" s="610">
        <v>1.0000000000000001E+50</v>
      </c>
      <c r="Q39" s="610">
        <v>1.0000000000000001E+50</v>
      </c>
      <c r="R39" s="610">
        <v>1.0000000000000001E+50</v>
      </c>
      <c r="S39" s="610">
        <v>1.0000000000000001E+50</v>
      </c>
      <c r="T39" s="610">
        <v>1.0000000000000001E+50</v>
      </c>
      <c r="U39" s="610">
        <v>1.0000000000000001E+50</v>
      </c>
      <c r="V39" s="610">
        <v>0.76547172402628172</v>
      </c>
      <c r="W39" s="610">
        <v>1.0000000000000001E+50</v>
      </c>
      <c r="X39" s="610">
        <v>1.0000000000000001E+50</v>
      </c>
      <c r="Y39" s="610">
        <v>1.0000000000000001E+50</v>
      </c>
      <c r="Z39" s="610">
        <v>1.0000000000000001E+50</v>
      </c>
      <c r="AA39" s="626">
        <v>1.0000000000000001E+50</v>
      </c>
      <c r="AB39" s="610">
        <v>60133.362590051955</v>
      </c>
      <c r="AC39" s="626">
        <v>5.0000000961429223E-4</v>
      </c>
      <c r="AD39" s="626">
        <v>8.9021369567871098E-4</v>
      </c>
      <c r="AE39" s="620">
        <v>1.3902136991365581E-3</v>
      </c>
      <c r="AF39" s="627">
        <v>2.3911940679536827E-3</v>
      </c>
      <c r="AG39" s="601">
        <f>Decap_Selection!$E$23</f>
        <v>0.08</v>
      </c>
      <c r="AH39" s="602"/>
      <c r="AI39" s="602"/>
    </row>
    <row r="40" spans="1:35">
      <c r="A40" s="597">
        <f t="shared" si="0"/>
        <v>1061.2080000000001</v>
      </c>
      <c r="B40" s="607">
        <v>1.0022203593966408E-3</v>
      </c>
      <c r="C40" s="606">
        <v>1.0000000000000001E+50</v>
      </c>
      <c r="D40" s="607">
        <v>3408.6291050168375</v>
      </c>
      <c r="E40" s="610">
        <v>1.0000000000000001E+50</v>
      </c>
      <c r="F40" s="611">
        <v>1.0000000000000001E+50</v>
      </c>
      <c r="G40" s="610">
        <v>1.0000000000000001E+50</v>
      </c>
      <c r="H40" s="610">
        <v>1.0000000000000001E+50</v>
      </c>
      <c r="I40" s="610">
        <v>749.89839973982805</v>
      </c>
      <c r="J40" s="610">
        <v>1.0000000000000001E+50</v>
      </c>
      <c r="K40" s="610">
        <v>1.0000000000000001E+50</v>
      </c>
      <c r="L40" s="611">
        <v>74.989836347771629</v>
      </c>
      <c r="M40" s="610">
        <v>1.0000000000000001E+50</v>
      </c>
      <c r="N40" s="611">
        <v>1.0000000000000001E+50</v>
      </c>
      <c r="O40" s="610">
        <v>1.0000000000000001E+50</v>
      </c>
      <c r="P40" s="610">
        <v>1.0000000000000001E+50</v>
      </c>
      <c r="Q40" s="610">
        <v>1.0000000000000001E+50</v>
      </c>
      <c r="R40" s="610">
        <v>1.0000000000000001E+50</v>
      </c>
      <c r="S40" s="610">
        <v>1.0000000000000001E+50</v>
      </c>
      <c r="T40" s="610">
        <v>1.0000000000000001E+50</v>
      </c>
      <c r="U40" s="610">
        <v>1.0000000000000001E+50</v>
      </c>
      <c r="V40" s="610">
        <v>0.75048525407701705</v>
      </c>
      <c r="W40" s="610">
        <v>1.0000000000000001E+50</v>
      </c>
      <c r="X40" s="610">
        <v>1.0000000000000001E+50</v>
      </c>
      <c r="Y40" s="610">
        <v>1.0000000000000001E+50</v>
      </c>
      <c r="Z40" s="610">
        <v>1.0000000000000001E+50</v>
      </c>
      <c r="AA40" s="626">
        <v>1.0000000000000001E+50</v>
      </c>
      <c r="AB40" s="610">
        <v>58954.277049070552</v>
      </c>
      <c r="AC40" s="626">
        <v>5.0000001000270972E-4</v>
      </c>
      <c r="AD40" s="626">
        <v>8.9021369567871098E-4</v>
      </c>
      <c r="AE40" s="620">
        <v>1.3902136992762551E-3</v>
      </c>
      <c r="AF40" s="627">
        <v>2.3912336691498618E-3</v>
      </c>
      <c r="AG40" s="601">
        <f>Decap_Selection!$E$23</f>
        <v>0.08</v>
      </c>
      <c r="AH40" s="602"/>
      <c r="AI40" s="602"/>
    </row>
    <row r="41" spans="1:35">
      <c r="A41" s="597">
        <f t="shared" si="0"/>
        <v>1082.4321600000001</v>
      </c>
      <c r="B41" s="607">
        <v>1.0023099585458647E-3</v>
      </c>
      <c r="C41" s="606">
        <v>1.0000000000000001E+50</v>
      </c>
      <c r="D41" s="607">
        <v>3341.7932400396658</v>
      </c>
      <c r="E41" s="610">
        <v>1.0000000000000001E+50</v>
      </c>
      <c r="F41" s="611">
        <v>1.0000000000000001E+50</v>
      </c>
      <c r="G41" s="610">
        <v>1.0000000000000001E+50</v>
      </c>
      <c r="H41" s="610">
        <v>1.0000000000000001E+50</v>
      </c>
      <c r="I41" s="610">
        <v>735.19450937757279</v>
      </c>
      <c r="J41" s="610">
        <v>1.0000000000000001E+50</v>
      </c>
      <c r="K41" s="610">
        <v>1.0000000000000001E+50</v>
      </c>
      <c r="L41" s="611">
        <v>73.5194472390219</v>
      </c>
      <c r="M41" s="610">
        <v>1.0000000000000001E+50</v>
      </c>
      <c r="N41" s="611">
        <v>1.0000000000000001E+50</v>
      </c>
      <c r="O41" s="610">
        <v>1.0000000000000001E+50</v>
      </c>
      <c r="P41" s="610">
        <v>1.0000000000000001E+50</v>
      </c>
      <c r="Q41" s="610">
        <v>1.0000000000000001E+50</v>
      </c>
      <c r="R41" s="610">
        <v>1.0000000000000001E+50</v>
      </c>
      <c r="S41" s="610">
        <v>1.0000000000000001E+50</v>
      </c>
      <c r="T41" s="610">
        <v>1.0000000000000001E+50</v>
      </c>
      <c r="U41" s="610">
        <v>1.0000000000000001E+50</v>
      </c>
      <c r="V41" s="610">
        <v>0.73579309135139992</v>
      </c>
      <c r="W41" s="610">
        <v>1.0000000000000001E+50</v>
      </c>
      <c r="X41" s="610">
        <v>1.0000000000000001E+50</v>
      </c>
      <c r="Y41" s="610">
        <v>1.0000000000000001E+50</v>
      </c>
      <c r="Z41" s="610">
        <v>1.0000000000000001E+50</v>
      </c>
      <c r="AA41" s="626">
        <v>1.0000000000000001E+50</v>
      </c>
      <c r="AB41" s="610">
        <v>57798.31083242211</v>
      </c>
      <c r="AC41" s="626">
        <v>5.0000001040681919E-4</v>
      </c>
      <c r="AD41" s="626">
        <v>8.9021369567871098E-4</v>
      </c>
      <c r="AE41" s="620">
        <v>1.3902136994215957E-3</v>
      </c>
      <c r="AF41" s="627">
        <v>2.3912748697525101E-3</v>
      </c>
      <c r="AG41" s="601">
        <f>Decap_Selection!$E$23</f>
        <v>0.08</v>
      </c>
      <c r="AH41" s="602"/>
      <c r="AI41" s="602"/>
    </row>
    <row r="42" spans="1:35">
      <c r="A42" s="597">
        <f t="shared" si="0"/>
        <v>1104.0808032</v>
      </c>
      <c r="B42" s="607">
        <v>1.0024031690000891E-3</v>
      </c>
      <c r="C42" s="606">
        <v>1.0000000000000001E+50</v>
      </c>
      <c r="D42" s="607">
        <v>3276.2678822154517</v>
      </c>
      <c r="E42" s="610">
        <v>1.0000000000000001E+50</v>
      </c>
      <c r="F42" s="611">
        <v>1.0000000000000001E+50</v>
      </c>
      <c r="G42" s="610">
        <v>1.0000000000000001E+50</v>
      </c>
      <c r="H42" s="610">
        <v>1.0000000000000001E+50</v>
      </c>
      <c r="I42" s="610">
        <v>720.77893058762277</v>
      </c>
      <c r="J42" s="610">
        <v>1.0000000000000001E+50</v>
      </c>
      <c r="K42" s="610">
        <v>1.0000000000000001E+50</v>
      </c>
      <c r="L42" s="611">
        <v>72.077889286052184</v>
      </c>
      <c r="M42" s="610">
        <v>1.0000000000000001E+50</v>
      </c>
      <c r="N42" s="611">
        <v>1.0000000000000001E+50</v>
      </c>
      <c r="O42" s="610">
        <v>1.0000000000000001E+50</v>
      </c>
      <c r="P42" s="610">
        <v>1.0000000000000001E+50</v>
      </c>
      <c r="Q42" s="610">
        <v>1.0000000000000001E+50</v>
      </c>
      <c r="R42" s="610">
        <v>1.0000000000000001E+50</v>
      </c>
      <c r="S42" s="610">
        <v>1.0000000000000001E+50</v>
      </c>
      <c r="T42" s="610">
        <v>1.0000000000000001E+50</v>
      </c>
      <c r="U42" s="610">
        <v>1.0000000000000001E+50</v>
      </c>
      <c r="V42" s="610">
        <v>0.72138947417304478</v>
      </c>
      <c r="W42" s="610">
        <v>1.0000000000000001E+50</v>
      </c>
      <c r="X42" s="610">
        <v>1.0000000000000001E+50</v>
      </c>
      <c r="Y42" s="610">
        <v>1.0000000000000001E+50</v>
      </c>
      <c r="Z42" s="610">
        <v>1.0000000000000001E+50</v>
      </c>
      <c r="AA42" s="626">
        <v>1.0000000000000001E+50</v>
      </c>
      <c r="AB42" s="610">
        <v>56665.010620021669</v>
      </c>
      <c r="AC42" s="626">
        <v>5.0000001082725468E-4</v>
      </c>
      <c r="AD42" s="626">
        <v>8.9021369567871098E-4</v>
      </c>
      <c r="AE42" s="620">
        <v>1.3902136995728083E-3</v>
      </c>
      <c r="AF42" s="627">
        <v>2.3913177343379078E-3</v>
      </c>
      <c r="AG42" s="601">
        <f>Decap_Selection!$E$23</f>
        <v>0.08</v>
      </c>
      <c r="AH42" s="602"/>
      <c r="AI42" s="602"/>
    </row>
    <row r="43" spans="1:35">
      <c r="A43" s="597">
        <f t="shared" si="0"/>
        <v>1126.1624192639999</v>
      </c>
      <c r="B43" s="607">
        <v>1.0025001359578794E-3</v>
      </c>
      <c r="C43" s="606">
        <v>1.0000000000000001E+50</v>
      </c>
      <c r="D43" s="607">
        <v>3212.0273353254402</v>
      </c>
      <c r="E43" s="610">
        <v>1.0000000000000001E+50</v>
      </c>
      <c r="F43" s="611">
        <v>1.0000000000000001E+50</v>
      </c>
      <c r="G43" s="610">
        <v>1.0000000000000001E+50</v>
      </c>
      <c r="H43" s="610">
        <v>1.0000000000000001E+50</v>
      </c>
      <c r="I43" s="610">
        <v>706.64601020182431</v>
      </c>
      <c r="J43" s="610">
        <v>1.0000000000000001E+50</v>
      </c>
      <c r="K43" s="610">
        <v>1.0000000000000001E+50</v>
      </c>
      <c r="L43" s="611">
        <v>70.664597172018162</v>
      </c>
      <c r="M43" s="610">
        <v>1.0000000000000001E+50</v>
      </c>
      <c r="N43" s="611">
        <v>1.0000000000000001E+50</v>
      </c>
      <c r="O43" s="610">
        <v>1.0000000000000001E+50</v>
      </c>
      <c r="P43" s="610">
        <v>1.0000000000000001E+50</v>
      </c>
      <c r="Q43" s="610">
        <v>1.0000000000000001E+50</v>
      </c>
      <c r="R43" s="610">
        <v>1.0000000000000001E+50</v>
      </c>
      <c r="S43" s="610">
        <v>1.0000000000000001E+50</v>
      </c>
      <c r="T43" s="610">
        <v>1.0000000000000001E+50</v>
      </c>
      <c r="U43" s="610">
        <v>1.0000000000000001E+50</v>
      </c>
      <c r="V43" s="610">
        <v>0.70726875401800016</v>
      </c>
      <c r="W43" s="610">
        <v>1.0000000000000001E+50</v>
      </c>
      <c r="X43" s="610">
        <v>1.0000000000000001E+50</v>
      </c>
      <c r="Y43" s="610">
        <v>1.0000000000000001E+50</v>
      </c>
      <c r="Z43" s="610">
        <v>1.0000000000000001E+50</v>
      </c>
      <c r="AA43" s="626">
        <v>1.0000000000000001E+50</v>
      </c>
      <c r="AB43" s="610">
        <v>55553.931980413407</v>
      </c>
      <c r="AC43" s="626">
        <v>5.0000001126467573E-4</v>
      </c>
      <c r="AD43" s="626">
        <v>8.9021369567871098E-4</v>
      </c>
      <c r="AE43" s="620">
        <v>1.3902136997301299E-3</v>
      </c>
      <c r="AF43" s="627">
        <v>2.391362330087942E-3</v>
      </c>
      <c r="AG43" s="601">
        <f>Decap_Selection!$E$23</f>
        <v>0.08</v>
      </c>
      <c r="AH43" s="602"/>
      <c r="AI43" s="602"/>
    </row>
    <row r="44" spans="1:35">
      <c r="A44" s="597">
        <f t="shared" si="0"/>
        <v>1148.68566764928</v>
      </c>
      <c r="B44" s="607">
        <v>1.0026010104265941E-3</v>
      </c>
      <c r="C44" s="606">
        <v>1.0000000000000001E+50</v>
      </c>
      <c r="D44" s="607">
        <v>3149.0464069983009</v>
      </c>
      <c r="E44" s="610">
        <v>1.0000000000000001E+50</v>
      </c>
      <c r="F44" s="611">
        <v>1.0000000000000001E+50</v>
      </c>
      <c r="G44" s="610">
        <v>1.0000000000000001E+50</v>
      </c>
      <c r="H44" s="610">
        <v>1.0000000000000001E+50</v>
      </c>
      <c r="I44" s="610">
        <v>692.79020589845823</v>
      </c>
      <c r="J44" s="610">
        <v>1.0000000000000001E+50</v>
      </c>
      <c r="K44" s="610">
        <v>1.0000000000000001E+50</v>
      </c>
      <c r="L44" s="611">
        <v>69.279016664718256</v>
      </c>
      <c r="M44" s="610">
        <v>1.0000000000000001E+50</v>
      </c>
      <c r="N44" s="611">
        <v>1.0000000000000001E+50</v>
      </c>
      <c r="O44" s="610">
        <v>1.0000000000000001E+50</v>
      </c>
      <c r="P44" s="610">
        <v>1.0000000000000001E+50</v>
      </c>
      <c r="Q44" s="610">
        <v>1.0000000000000001E+50</v>
      </c>
      <c r="R44" s="610">
        <v>1.0000000000000001E+50</v>
      </c>
      <c r="S44" s="610">
        <v>1.0000000000000001E+50</v>
      </c>
      <c r="T44" s="610">
        <v>1.0000000000000001E+50</v>
      </c>
      <c r="U44" s="610">
        <v>1.0000000000000001E+50</v>
      </c>
      <c r="V44" s="610">
        <v>0.69342539329947883</v>
      </c>
      <c r="W44" s="610">
        <v>1.0000000000000001E+50</v>
      </c>
      <c r="X44" s="610">
        <v>1.0000000000000001E+50</v>
      </c>
      <c r="Y44" s="610">
        <v>1.0000000000000001E+50</v>
      </c>
      <c r="Z44" s="610">
        <v>1.0000000000000001E+50</v>
      </c>
      <c r="AA44" s="626">
        <v>1.0000000000000001E+50</v>
      </c>
      <c r="AB44" s="610">
        <v>54464.639196483738</v>
      </c>
      <c r="AC44" s="626">
        <v>5.0000001171976861E-4</v>
      </c>
      <c r="AD44" s="626">
        <v>8.9021369567871098E-4</v>
      </c>
      <c r="AE44" s="620">
        <v>1.3902136998938071E-3</v>
      </c>
      <c r="AF44" s="627">
        <v>2.3914087268950969E-3</v>
      </c>
      <c r="AG44" s="601">
        <f>Decap_Selection!$E$23</f>
        <v>0.08</v>
      </c>
      <c r="AH44" s="602"/>
      <c r="AI44" s="602"/>
    </row>
    <row r="45" spans="1:35">
      <c r="A45" s="597">
        <f t="shared" si="0"/>
        <v>1171.6593810022657</v>
      </c>
      <c r="B45" s="607">
        <v>1.0027059494523848E-3</v>
      </c>
      <c r="C45" s="606">
        <v>1.0000000000000001E+50</v>
      </c>
      <c r="D45" s="607">
        <v>3087.3003988307678</v>
      </c>
      <c r="E45" s="610">
        <v>1.0000000000000001E+50</v>
      </c>
      <c r="F45" s="611">
        <v>1.0000000000000001E+50</v>
      </c>
      <c r="G45" s="610">
        <v>1.0000000000000001E+50</v>
      </c>
      <c r="H45" s="610">
        <v>1.0000000000000001E+50</v>
      </c>
      <c r="I45" s="610">
        <v>679.2060840287777</v>
      </c>
      <c r="J45" s="610">
        <v>1.0000000000000001E+50</v>
      </c>
      <c r="K45" s="610">
        <v>1.0000000000000001E+50</v>
      </c>
      <c r="L45" s="611">
        <v>67.920604399247651</v>
      </c>
      <c r="M45" s="610">
        <v>1.0000000000000001E+50</v>
      </c>
      <c r="N45" s="611">
        <v>1.0000000000000001E+50</v>
      </c>
      <c r="O45" s="610">
        <v>1.0000000000000001E+50</v>
      </c>
      <c r="P45" s="610">
        <v>1.0000000000000001E+50</v>
      </c>
      <c r="Q45" s="610">
        <v>1.0000000000000001E+50</v>
      </c>
      <c r="R45" s="610">
        <v>1.0000000000000001E+50</v>
      </c>
      <c r="S45" s="610">
        <v>1.0000000000000001E+50</v>
      </c>
      <c r="T45" s="610">
        <v>1.0000000000000001E+50</v>
      </c>
      <c r="U45" s="610">
        <v>1.0000000000000001E+50</v>
      </c>
      <c r="V45" s="610">
        <v>0.67985396319608027</v>
      </c>
      <c r="W45" s="610">
        <v>1.0000000000000001E+50</v>
      </c>
      <c r="X45" s="610">
        <v>1.0000000000000001E+50</v>
      </c>
      <c r="Y45" s="610">
        <v>1.0000000000000001E+50</v>
      </c>
      <c r="Z45" s="610">
        <v>1.0000000000000001E+50</v>
      </c>
      <c r="AA45" s="626">
        <v>1.0000000000000001E+50</v>
      </c>
      <c r="AB45" s="610">
        <v>53396.705094591904</v>
      </c>
      <c r="AC45" s="626">
        <v>5.0000001219324718E-4</v>
      </c>
      <c r="AD45" s="626">
        <v>8.9021369567871098E-4</v>
      </c>
      <c r="AE45" s="620">
        <v>1.3902137000640969E-3</v>
      </c>
      <c r="AF45" s="627">
        <v>2.3914569974716748E-3</v>
      </c>
      <c r="AG45" s="601">
        <f>Decap_Selection!$E$23</f>
        <v>0.08</v>
      </c>
      <c r="AH45" s="602"/>
      <c r="AI45" s="602"/>
    </row>
    <row r="46" spans="1:35">
      <c r="A46" s="597">
        <f t="shared" si="0"/>
        <v>1195.0925686223111</v>
      </c>
      <c r="B46" s="607">
        <v>1.0028151163591042E-3</v>
      </c>
      <c r="C46" s="606">
        <v>1.0000000000000001E+50</v>
      </c>
      <c r="D46" s="607">
        <v>3026.7650967019922</v>
      </c>
      <c r="E46" s="610">
        <v>1.0000000000000001E+50</v>
      </c>
      <c r="F46" s="611">
        <v>1.0000000000000001E+50</v>
      </c>
      <c r="G46" s="610">
        <v>1.0000000000000001E+50</v>
      </c>
      <c r="H46" s="610">
        <v>1.0000000000000001E+50</v>
      </c>
      <c r="I46" s="610">
        <v>665.88831748616747</v>
      </c>
      <c r="J46" s="610">
        <v>1.0000000000000001E+50</v>
      </c>
      <c r="K46" s="610">
        <v>1.0000000000000001E+50</v>
      </c>
      <c r="L46" s="611">
        <v>66.588827664914021</v>
      </c>
      <c r="M46" s="610">
        <v>1.0000000000000001E+50</v>
      </c>
      <c r="N46" s="611">
        <v>1.0000000000000001E+50</v>
      </c>
      <c r="O46" s="610">
        <v>1.0000000000000001E+50</v>
      </c>
      <c r="P46" s="610">
        <v>1.0000000000000001E+50</v>
      </c>
      <c r="Q46" s="610">
        <v>1.0000000000000001E+50</v>
      </c>
      <c r="R46" s="610">
        <v>1.0000000000000001E+50</v>
      </c>
      <c r="S46" s="610">
        <v>1.0000000000000001E+50</v>
      </c>
      <c r="T46" s="610">
        <v>1.0000000000000001E+50</v>
      </c>
      <c r="U46" s="610">
        <v>1.0000000000000001E+50</v>
      </c>
      <c r="V46" s="610">
        <v>0.66654914152265943</v>
      </c>
      <c r="W46" s="610">
        <v>1.0000000000000001E+50</v>
      </c>
      <c r="X46" s="610">
        <v>1.0000000000000001E+50</v>
      </c>
      <c r="Y46" s="610">
        <v>1.0000000000000001E+50</v>
      </c>
      <c r="Z46" s="610">
        <v>1.0000000000000001E+50</v>
      </c>
      <c r="AA46" s="626">
        <v>1.0000000000000001E+50</v>
      </c>
      <c r="AB46" s="610">
        <v>52349.710877050878</v>
      </c>
      <c r="AC46" s="626">
        <v>5.0000001268585444E-4</v>
      </c>
      <c r="AD46" s="626">
        <v>8.9021369567871098E-4</v>
      </c>
      <c r="AE46" s="620">
        <v>1.3902137002412666E-3</v>
      </c>
      <c r="AF46" s="627">
        <v>2.3915072174633938E-3</v>
      </c>
      <c r="AG46" s="601">
        <f>Decap_Selection!$E$23</f>
        <v>0.08</v>
      </c>
      <c r="AH46" s="602"/>
      <c r="AI46" s="602"/>
    </row>
    <row r="47" spans="1:35">
      <c r="A47" s="597">
        <f t="shared" si="0"/>
        <v>1218.9944199947574</v>
      </c>
      <c r="B47" s="607">
        <v>1.0029286809964586E-3</v>
      </c>
      <c r="C47" s="606">
        <v>1.0000000000000001E+50</v>
      </c>
      <c r="D47" s="607">
        <v>2967.4167612778065</v>
      </c>
      <c r="E47" s="610">
        <v>1.0000000000000001E+50</v>
      </c>
      <c r="F47" s="611">
        <v>1.0000000000000001E+50</v>
      </c>
      <c r="G47" s="610">
        <v>1.0000000000000001E+50</v>
      </c>
      <c r="H47" s="610">
        <v>1.0000000000000001E+50</v>
      </c>
      <c r="I47" s="610">
        <v>652.83168361708113</v>
      </c>
      <c r="J47" s="610">
        <v>1.0000000000000001E+50</v>
      </c>
      <c r="K47" s="610">
        <v>1.0000000000000001E+50</v>
      </c>
      <c r="L47" s="611">
        <v>65.283164196331342</v>
      </c>
      <c r="M47" s="610">
        <v>1.0000000000000001E+50</v>
      </c>
      <c r="N47" s="611">
        <v>1.0000000000000001E+50</v>
      </c>
      <c r="O47" s="610">
        <v>1.0000000000000001E+50</v>
      </c>
      <c r="P47" s="610">
        <v>1.0000000000000001E+50</v>
      </c>
      <c r="Q47" s="610">
        <v>1.0000000000000001E+50</v>
      </c>
      <c r="R47" s="610">
        <v>1.0000000000000001E+50</v>
      </c>
      <c r="S47" s="610">
        <v>1.0000000000000001E+50</v>
      </c>
      <c r="T47" s="610">
        <v>1.0000000000000001E+50</v>
      </c>
      <c r="U47" s="610">
        <v>1.0000000000000001E+50</v>
      </c>
      <c r="V47" s="610">
        <v>0.65350571064299767</v>
      </c>
      <c r="W47" s="610">
        <v>1.0000000000000001E+50</v>
      </c>
      <c r="X47" s="610">
        <v>1.0000000000000001E+50</v>
      </c>
      <c r="Y47" s="610">
        <v>1.0000000000000001E+50</v>
      </c>
      <c r="Z47" s="610">
        <v>1.0000000000000001E+50</v>
      </c>
      <c r="AA47" s="626">
        <v>1.0000000000000001E+50</v>
      </c>
      <c r="AB47" s="610">
        <v>51323.245957893021</v>
      </c>
      <c r="AC47" s="626">
        <v>5.0000001319836299E-4</v>
      </c>
      <c r="AD47" s="626">
        <v>8.9021369567871098E-4</v>
      </c>
      <c r="AE47" s="620">
        <v>1.390213700425594E-3</v>
      </c>
      <c r="AF47" s="627">
        <v>2.3915594655675582E-3</v>
      </c>
      <c r="AG47" s="601">
        <f>Decap_Selection!$E$23</f>
        <v>0.08</v>
      </c>
      <c r="AH47" s="602"/>
      <c r="AI47" s="602"/>
    </row>
    <row r="48" spans="1:35">
      <c r="A48" s="597">
        <f t="shared" si="0"/>
        <v>1243.3743083946526</v>
      </c>
      <c r="B48" s="607">
        <v>1.0030468199977375E-3</v>
      </c>
      <c r="C48" s="606">
        <v>1.0000000000000001E+50</v>
      </c>
      <c r="D48" s="607">
        <v>2909.2321187011808</v>
      </c>
      <c r="E48" s="610">
        <v>1.0000000000000001E+50</v>
      </c>
      <c r="F48" s="611">
        <v>1.0000000000000001E+50</v>
      </c>
      <c r="G48" s="610">
        <v>1.0000000000000001E+50</v>
      </c>
      <c r="H48" s="610">
        <v>1.0000000000000001E+50</v>
      </c>
      <c r="I48" s="610">
        <v>640.0310621729426</v>
      </c>
      <c r="J48" s="610">
        <v>1.0000000000000001E+50</v>
      </c>
      <c r="K48" s="610">
        <v>1.0000000000000001E+50</v>
      </c>
      <c r="L48" s="611">
        <v>64.00310196860994</v>
      </c>
      <c r="M48" s="610">
        <v>1.0000000000000001E+50</v>
      </c>
      <c r="N48" s="611">
        <v>1.0000000000000001E+50</v>
      </c>
      <c r="O48" s="610">
        <v>1.0000000000000001E+50</v>
      </c>
      <c r="P48" s="610">
        <v>1.0000000000000001E+50</v>
      </c>
      <c r="Q48" s="610">
        <v>1.0000000000000001E+50</v>
      </c>
      <c r="R48" s="610">
        <v>1.0000000000000001E+50</v>
      </c>
      <c r="S48" s="610">
        <v>1.0000000000000001E+50</v>
      </c>
      <c r="T48" s="610">
        <v>1.0000000000000001E+50</v>
      </c>
      <c r="U48" s="610">
        <v>1.0000000000000001E+50</v>
      </c>
      <c r="V48" s="610">
        <v>0.64071855542346612</v>
      </c>
      <c r="W48" s="610">
        <v>1.0000000000000001E+50</v>
      </c>
      <c r="X48" s="610">
        <v>1.0000000000000001E+50</v>
      </c>
      <c r="Y48" s="610">
        <v>1.0000000000000001E+50</v>
      </c>
      <c r="Z48" s="610">
        <v>1.0000000000000001E+50</v>
      </c>
      <c r="AA48" s="626">
        <v>1.0000000000000001E+50</v>
      </c>
      <c r="AB48" s="610">
        <v>50316.907801855901</v>
      </c>
      <c r="AC48" s="626">
        <v>5.0000001373157676E-4</v>
      </c>
      <c r="AD48" s="626">
        <v>8.9021369567871098E-4</v>
      </c>
      <c r="AE48" s="620">
        <v>1.3902137006173679E-3</v>
      </c>
      <c r="AF48" s="627">
        <v>2.3916138236559706E-3</v>
      </c>
      <c r="AG48" s="601">
        <f>Decap_Selection!$E$23</f>
        <v>0.08</v>
      </c>
      <c r="AH48" s="602"/>
      <c r="AI48" s="602"/>
    </row>
    <row r="49" spans="1:35">
      <c r="A49" s="597">
        <f t="shared" si="0"/>
        <v>1268.2417945625457</v>
      </c>
      <c r="B49" s="607">
        <v>1.0031697170474795E-3</v>
      </c>
      <c r="C49" s="606">
        <v>1.0000000000000001E+50</v>
      </c>
      <c r="D49" s="607">
        <v>2852.1883514652209</v>
      </c>
      <c r="E49" s="610">
        <v>1.0000000000000001E+50</v>
      </c>
      <c r="F49" s="611">
        <v>1.0000000000000001E+50</v>
      </c>
      <c r="G49" s="610">
        <v>1.0000000000000001E+50</v>
      </c>
      <c r="H49" s="610">
        <v>1.0000000000000001E+50</v>
      </c>
      <c r="I49" s="610">
        <v>627.48143330220535</v>
      </c>
      <c r="J49" s="610">
        <v>1.0000000000000001E+50</v>
      </c>
      <c r="K49" s="610">
        <v>1.0000000000000001E+50</v>
      </c>
      <c r="L49" s="611">
        <v>62.748138996562531</v>
      </c>
      <c r="M49" s="610">
        <v>1.0000000000000001E+50</v>
      </c>
      <c r="N49" s="611">
        <v>1.0000000000000001E+50</v>
      </c>
      <c r="O49" s="610">
        <v>1.0000000000000001E+50</v>
      </c>
      <c r="P49" s="610">
        <v>1.0000000000000001E+50</v>
      </c>
      <c r="Q49" s="610">
        <v>1.0000000000000001E+50</v>
      </c>
      <c r="R49" s="610">
        <v>1.0000000000000001E+50</v>
      </c>
      <c r="S49" s="610">
        <v>1.0000000000000001E+50</v>
      </c>
      <c r="T49" s="610">
        <v>1.0000000000000001E+50</v>
      </c>
      <c r="U49" s="610">
        <v>1.0000000000000001E+50</v>
      </c>
      <c r="V49" s="610">
        <v>0.62818266122687061</v>
      </c>
      <c r="W49" s="610">
        <v>1.0000000000000001E+50</v>
      </c>
      <c r="X49" s="610">
        <v>1.0000000000000001E+50</v>
      </c>
      <c r="Y49" s="610">
        <v>1.0000000000000001E+50</v>
      </c>
      <c r="Z49" s="610">
        <v>1.0000000000000001E+50</v>
      </c>
      <c r="AA49" s="626">
        <v>1.0000000000000001E+50</v>
      </c>
      <c r="AB49" s="610">
        <v>49330.301766525401</v>
      </c>
      <c r="AC49" s="626">
        <v>5.0000001428633254E-4</v>
      </c>
      <c r="AD49" s="626">
        <v>8.9021369567871098E-4</v>
      </c>
      <c r="AE49" s="620">
        <v>1.3902137008168897E-3</v>
      </c>
      <c r="AF49" s="627">
        <v>2.3916703769027792E-3</v>
      </c>
      <c r="AG49" s="601">
        <f>Decap_Selection!$E$23</f>
        <v>0.08</v>
      </c>
      <c r="AH49" s="602"/>
      <c r="AI49" s="602"/>
    </row>
    <row r="50" spans="1:35">
      <c r="A50" s="597">
        <f t="shared" si="0"/>
        <v>1293.6066304537967</v>
      </c>
      <c r="B50" s="607">
        <v>1.0032975631594275E-3</v>
      </c>
      <c r="C50" s="606">
        <v>1.0000000000000001E+50</v>
      </c>
      <c r="D50" s="607">
        <v>2796.2630894651306</v>
      </c>
      <c r="E50" s="610">
        <v>1.0000000000000001E+50</v>
      </c>
      <c r="F50" s="611">
        <v>1.0000000000000001E+50</v>
      </c>
      <c r="G50" s="610">
        <v>1.0000000000000001E+50</v>
      </c>
      <c r="H50" s="610">
        <v>1.0000000000000001E+50</v>
      </c>
      <c r="I50" s="610">
        <v>615.17787558178247</v>
      </c>
      <c r="J50" s="610">
        <v>1.0000000000000001E+50</v>
      </c>
      <c r="K50" s="610">
        <v>1.0000000000000001E+50</v>
      </c>
      <c r="L50" s="611">
        <v>61.517783137847104</v>
      </c>
      <c r="M50" s="610">
        <v>1.0000000000000001E+50</v>
      </c>
      <c r="N50" s="611">
        <v>1.0000000000000001E+50</v>
      </c>
      <c r="O50" s="610">
        <v>1.0000000000000001E+50</v>
      </c>
      <c r="P50" s="610">
        <v>1.0000000000000001E+50</v>
      </c>
      <c r="Q50" s="610">
        <v>1.0000000000000001E+50</v>
      </c>
      <c r="R50" s="610">
        <v>1.0000000000000001E+50</v>
      </c>
      <c r="S50" s="610">
        <v>1.0000000000000001E+50</v>
      </c>
      <c r="T50" s="610">
        <v>1.0000000000000001E+50</v>
      </c>
      <c r="U50" s="610">
        <v>1.0000000000000001E+50</v>
      </c>
      <c r="V50" s="610">
        <v>0.61589311194569518</v>
      </c>
      <c r="W50" s="610">
        <v>1.0000000000000001E+50</v>
      </c>
      <c r="X50" s="610">
        <v>1.0000000000000001E+50</v>
      </c>
      <c r="Y50" s="610">
        <v>1.0000000000000001E+50</v>
      </c>
      <c r="Z50" s="610">
        <v>1.0000000000000001E+50</v>
      </c>
      <c r="AA50" s="626">
        <v>1.0000000000000001E+50</v>
      </c>
      <c r="AB50" s="610">
        <v>48363.040947573922</v>
      </c>
      <c r="AC50" s="626">
        <v>5.0000001486350031E-4</v>
      </c>
      <c r="AD50" s="626">
        <v>8.9021369567871098E-4</v>
      </c>
      <c r="AE50" s="620">
        <v>1.3902137010244719E-3</v>
      </c>
      <c r="AF50" s="627">
        <v>2.3917292139174549E-3</v>
      </c>
      <c r="AG50" s="601">
        <f>Decap_Selection!$E$23</f>
        <v>0.08</v>
      </c>
      <c r="AH50" s="602"/>
      <c r="AI50" s="602"/>
    </row>
    <row r="51" spans="1:35">
      <c r="A51" s="597">
        <f t="shared" si="0"/>
        <v>1319.4787630628728</v>
      </c>
      <c r="B51" s="607">
        <v>1.0034305569651583E-3</v>
      </c>
      <c r="C51" s="606">
        <v>1.0000000000000001E+50</v>
      </c>
      <c r="D51" s="607">
        <v>2741.4344012256142</v>
      </c>
      <c r="E51" s="610">
        <v>1.0000000000000001E+50</v>
      </c>
      <c r="F51" s="611">
        <v>1.0000000000000001E+50</v>
      </c>
      <c r="G51" s="610">
        <v>1.0000000000000001E+50</v>
      </c>
      <c r="H51" s="610">
        <v>1.0000000000000001E+50</v>
      </c>
      <c r="I51" s="610">
        <v>603.11556408707804</v>
      </c>
      <c r="J51" s="610">
        <v>1.0000000000000001E+50</v>
      </c>
      <c r="K51" s="610">
        <v>1.0000000000000001E+50</v>
      </c>
      <c r="L51" s="611">
        <v>60.311551899970027</v>
      </c>
      <c r="M51" s="610">
        <v>1.0000000000000001E+50</v>
      </c>
      <c r="N51" s="611">
        <v>1.0000000000000001E+50</v>
      </c>
      <c r="O51" s="610">
        <v>1.0000000000000001E+50</v>
      </c>
      <c r="P51" s="610">
        <v>1.0000000000000001E+50</v>
      </c>
      <c r="Q51" s="610">
        <v>1.0000000000000001E+50</v>
      </c>
      <c r="R51" s="610">
        <v>1.0000000000000001E+50</v>
      </c>
      <c r="S51" s="610">
        <v>1.0000000000000001E+50</v>
      </c>
      <c r="T51" s="610">
        <v>1.0000000000000001E+50</v>
      </c>
      <c r="U51" s="610">
        <v>1.0000000000000001E+50</v>
      </c>
      <c r="V51" s="610">
        <v>0.60384508807396953</v>
      </c>
      <c r="W51" s="610">
        <v>1.0000000000000001E+50</v>
      </c>
      <c r="X51" s="610">
        <v>1.0000000000000001E+50</v>
      </c>
      <c r="Y51" s="610">
        <v>1.0000000000000001E+50</v>
      </c>
      <c r="Z51" s="610">
        <v>1.0000000000000001E+50</v>
      </c>
      <c r="AA51" s="626">
        <v>1.0000000000000001E+50</v>
      </c>
      <c r="AB51" s="610">
        <v>47414.746027033252</v>
      </c>
      <c r="AC51" s="626">
        <v>5.0000001546398568E-4</v>
      </c>
      <c r="AD51" s="626">
        <v>8.9021369567871098E-4</v>
      </c>
      <c r="AE51" s="620">
        <v>1.3902137012404409E-3</v>
      </c>
      <c r="AF51" s="627">
        <v>2.3917904268831122E-3</v>
      </c>
      <c r="AG51" s="601">
        <f>Decap_Selection!$E$23</f>
        <v>0.08</v>
      </c>
      <c r="AH51" s="602"/>
      <c r="AI51" s="602"/>
    </row>
    <row r="52" spans="1:35">
      <c r="A52" s="597">
        <f t="shared" si="0"/>
        <v>1345.8683383241303</v>
      </c>
      <c r="B52" s="607">
        <v>1.0035689050137636E-3</v>
      </c>
      <c r="C52" s="606">
        <v>1.0000000000000001E+50</v>
      </c>
      <c r="D52" s="607">
        <v>2687.6807853003047</v>
      </c>
      <c r="E52" s="610">
        <v>1.0000000000000001E+50</v>
      </c>
      <c r="F52" s="611">
        <v>1.0000000000000001E+50</v>
      </c>
      <c r="G52" s="610">
        <v>1.0000000000000001E+50</v>
      </c>
      <c r="H52" s="610">
        <v>1.0000000000000001E+50</v>
      </c>
      <c r="I52" s="610">
        <v>591.28976849985884</v>
      </c>
      <c r="J52" s="610">
        <v>1.0000000000000001E+50</v>
      </c>
      <c r="K52" s="610">
        <v>1.0000000000000001E+50</v>
      </c>
      <c r="L52" s="611">
        <v>59.12897225107335</v>
      </c>
      <c r="M52" s="610">
        <v>1.0000000000000001E+50</v>
      </c>
      <c r="N52" s="611">
        <v>1.0000000000000001E+50</v>
      </c>
      <c r="O52" s="610">
        <v>1.0000000000000001E+50</v>
      </c>
      <c r="P52" s="610">
        <v>1.0000000000000001E+50</v>
      </c>
      <c r="Q52" s="610">
        <v>1.0000000000000001E+50</v>
      </c>
      <c r="R52" s="610">
        <v>1.0000000000000001E+50</v>
      </c>
      <c r="S52" s="610">
        <v>1.0000000000000001E+50</v>
      </c>
      <c r="T52" s="610">
        <v>1.0000000000000001E+50</v>
      </c>
      <c r="U52" s="610">
        <v>1.0000000000000001E+50</v>
      </c>
      <c r="V52" s="610">
        <v>0.5920338648170056</v>
      </c>
      <c r="W52" s="610">
        <v>1.0000000000000001E+50</v>
      </c>
      <c r="X52" s="610">
        <v>1.0000000000000001E+50</v>
      </c>
      <c r="Y52" s="610">
        <v>1.0000000000000001E+50</v>
      </c>
      <c r="Z52" s="610">
        <v>1.0000000000000001E+50</v>
      </c>
      <c r="AA52" s="626">
        <v>1.0000000000000001E+50</v>
      </c>
      <c r="AB52" s="610">
        <v>46485.045124542412</v>
      </c>
      <c r="AC52" s="626">
        <v>5.0000001608873073E-4</v>
      </c>
      <c r="AD52" s="626">
        <v>8.9021369567871098E-4</v>
      </c>
      <c r="AE52" s="620">
        <v>1.3902137014651346E-3</v>
      </c>
      <c r="AF52" s="627">
        <v>2.3918541117003674E-3</v>
      </c>
      <c r="AG52" s="601">
        <f>Decap_Selection!$E$23</f>
        <v>0.08</v>
      </c>
      <c r="AH52" s="602"/>
      <c r="AI52" s="602"/>
    </row>
    <row r="53" spans="1:35">
      <c r="A53" s="597">
        <f t="shared" si="0"/>
        <v>1372.785705090613</v>
      </c>
      <c r="B53" s="607">
        <v>1.0037128220829849E-3</v>
      </c>
      <c r="C53" s="606">
        <v>1.0000000000000001E+50</v>
      </c>
      <c r="D53" s="607">
        <v>2634.9811618398189</v>
      </c>
      <c r="E53" s="610">
        <v>1.0000000000000001E+50</v>
      </c>
      <c r="F53" s="611">
        <v>1.0000000000000001E+50</v>
      </c>
      <c r="G53" s="610">
        <v>1.0000000000000001E+50</v>
      </c>
      <c r="H53" s="610">
        <v>1.0000000000000001E+50</v>
      </c>
      <c r="I53" s="610">
        <v>579.69585125322772</v>
      </c>
      <c r="J53" s="610">
        <v>1.0000000000000001E+50</v>
      </c>
      <c r="K53" s="610">
        <v>1.0000000000000001E+50</v>
      </c>
      <c r="L53" s="611">
        <v>57.969580434431968</v>
      </c>
      <c r="M53" s="610">
        <v>1.0000000000000001E+50</v>
      </c>
      <c r="N53" s="611">
        <v>1.0000000000000001E+50</v>
      </c>
      <c r="O53" s="610">
        <v>1.0000000000000001E+50</v>
      </c>
      <c r="P53" s="610">
        <v>1.0000000000000001E+50</v>
      </c>
      <c r="Q53" s="610">
        <v>1.0000000000000001E+50</v>
      </c>
      <c r="R53" s="610">
        <v>1.0000000000000001E+50</v>
      </c>
      <c r="S53" s="610">
        <v>1.0000000000000001E+50</v>
      </c>
      <c r="T53" s="610">
        <v>1.0000000000000001E+50</v>
      </c>
      <c r="U53" s="610">
        <v>1.0000000000000001E+50</v>
      </c>
      <c r="V53" s="610">
        <v>0.58045481023825873</v>
      </c>
      <c r="W53" s="610">
        <v>1.0000000000000001E+50</v>
      </c>
      <c r="X53" s="610">
        <v>1.0000000000000001E+50</v>
      </c>
      <c r="Y53" s="610">
        <v>1.0000000000000001E+50</v>
      </c>
      <c r="Z53" s="610">
        <v>1.0000000000000001E+50</v>
      </c>
      <c r="AA53" s="626">
        <v>1.0000000000000001E+50</v>
      </c>
      <c r="AB53" s="610">
        <v>45573.573651512168</v>
      </c>
      <c r="AC53" s="626">
        <v>5.0000001673871546E-4</v>
      </c>
      <c r="AD53" s="626">
        <v>8.9021369567871098E-4</v>
      </c>
      <c r="AE53" s="620">
        <v>1.3902137016989062E-3</v>
      </c>
      <c r="AF53" s="627">
        <v>2.3919203681369797E-3</v>
      </c>
      <c r="AG53" s="601">
        <f>Decap_Selection!$E$23</f>
        <v>0.08</v>
      </c>
      <c r="AH53" s="602"/>
      <c r="AI53" s="602"/>
    </row>
    <row r="54" spans="1:35">
      <c r="A54" s="597">
        <f t="shared" si="0"/>
        <v>1400.2414191924252</v>
      </c>
      <c r="B54" s="607">
        <v>1.0038625315022104E-3</v>
      </c>
      <c r="C54" s="606">
        <v>1.0000000000000001E+50</v>
      </c>
      <c r="D54" s="607">
        <v>2583.314864325152</v>
      </c>
      <c r="E54" s="610">
        <v>1.0000000000000001E+50</v>
      </c>
      <c r="F54" s="611">
        <v>1.0000000000000001E+50</v>
      </c>
      <c r="G54" s="610">
        <v>1.0000000000000001E+50</v>
      </c>
      <c r="H54" s="610">
        <v>1.0000000000000001E+50</v>
      </c>
      <c r="I54" s="610">
        <v>568.32926571297037</v>
      </c>
      <c r="J54" s="610">
        <v>1.0000000000000001E+50</v>
      </c>
      <c r="K54" s="610">
        <v>1.0000000000000001E+50</v>
      </c>
      <c r="L54" s="611">
        <v>56.83292178658845</v>
      </c>
      <c r="M54" s="610">
        <v>1.0000000000000001E+50</v>
      </c>
      <c r="N54" s="611">
        <v>1.0000000000000001E+50</v>
      </c>
      <c r="O54" s="610">
        <v>1.0000000000000001E+50</v>
      </c>
      <c r="P54" s="610">
        <v>1.0000000000000001E+50</v>
      </c>
      <c r="Q54" s="610">
        <v>1.0000000000000001E+50</v>
      </c>
      <c r="R54" s="610">
        <v>1.0000000000000001E+50</v>
      </c>
      <c r="S54" s="610">
        <v>1.0000000000000001E+50</v>
      </c>
      <c r="T54" s="610">
        <v>1.0000000000000001E+50</v>
      </c>
      <c r="U54" s="610">
        <v>1.0000000000000001E+50</v>
      </c>
      <c r="V54" s="610">
        <v>0.56910338344258793</v>
      </c>
      <c r="W54" s="610">
        <v>1.0000000000000001E+50</v>
      </c>
      <c r="X54" s="610">
        <v>1.0000000000000001E+50</v>
      </c>
      <c r="Y54" s="610">
        <v>1.0000000000000001E+50</v>
      </c>
      <c r="Z54" s="610">
        <v>1.0000000000000001E+50</v>
      </c>
      <c r="AA54" s="626">
        <v>1.0000000000000001E+50</v>
      </c>
      <c r="AB54" s="610">
        <v>44679.974168149187</v>
      </c>
      <c r="AC54" s="626">
        <v>5.0000001741495957E-4</v>
      </c>
      <c r="AD54" s="626">
        <v>8.9021369567871098E-4</v>
      </c>
      <c r="AE54" s="620">
        <v>1.390213701942122E-3</v>
      </c>
      <c r="AF54" s="627">
        <v>2.3919892999834796E-3</v>
      </c>
      <c r="AG54" s="601">
        <f>Decap_Selection!$E$23</f>
        <v>0.08</v>
      </c>
      <c r="AH54" s="602"/>
      <c r="AI54" s="602"/>
    </row>
    <row r="55" spans="1:35">
      <c r="A55" s="597">
        <f t="shared" si="0"/>
        <v>1428.2462475762736</v>
      </c>
      <c r="B55" s="607">
        <v>1.0040182654877598E-3</v>
      </c>
      <c r="C55" s="606">
        <v>1.0000000000000001E+50</v>
      </c>
      <c r="D55" s="607">
        <v>2532.6616314631628</v>
      </c>
      <c r="E55" s="610">
        <v>1.0000000000000001E+50</v>
      </c>
      <c r="F55" s="611">
        <v>1.0000000000000001E+50</v>
      </c>
      <c r="G55" s="610">
        <v>1.0000000000000001E+50</v>
      </c>
      <c r="H55" s="610">
        <v>1.0000000000000001E+50</v>
      </c>
      <c r="I55" s="610">
        <v>557.18555439456156</v>
      </c>
      <c r="J55" s="610">
        <v>1.0000000000000001E+50</v>
      </c>
      <c r="K55" s="610">
        <v>1.0000000000000001E+50</v>
      </c>
      <c r="L55" s="611">
        <v>55.718550559053384</v>
      </c>
      <c r="M55" s="610">
        <v>1.0000000000000001E+50</v>
      </c>
      <c r="N55" s="611">
        <v>1.0000000000000001E+50</v>
      </c>
      <c r="O55" s="610">
        <v>1.0000000000000001E+50</v>
      </c>
      <c r="P55" s="610">
        <v>1.0000000000000001E+50</v>
      </c>
      <c r="Q55" s="610">
        <v>1.0000000000000001E+50</v>
      </c>
      <c r="R55" s="610">
        <v>1.0000000000000001E+50</v>
      </c>
      <c r="S55" s="610">
        <v>1.0000000000000001E+50</v>
      </c>
      <c r="T55" s="610">
        <v>1.0000000000000001E+50</v>
      </c>
      <c r="U55" s="610">
        <v>1.0000000000000001E+50</v>
      </c>
      <c r="V55" s="610">
        <v>0.55797513279520117</v>
      </c>
      <c r="W55" s="610">
        <v>1.0000000000000001E+50</v>
      </c>
      <c r="X55" s="610">
        <v>1.0000000000000001E+50</v>
      </c>
      <c r="Y55" s="610">
        <v>1.0000000000000001E+50</v>
      </c>
      <c r="Z55" s="610">
        <v>1.0000000000000001E+50</v>
      </c>
      <c r="AA55" s="626">
        <v>1.0000000000000001E+50</v>
      </c>
      <c r="AB55" s="610">
        <v>43803.896243283525</v>
      </c>
      <c r="AC55" s="626">
        <v>5.0000001811852384E-4</v>
      </c>
      <c r="AD55" s="626">
        <v>8.9021369567871098E-4</v>
      </c>
      <c r="AE55" s="620">
        <v>1.3902137021951639E-3</v>
      </c>
      <c r="AF55" s="627">
        <v>2.3920610152150454E-3</v>
      </c>
      <c r="AG55" s="601">
        <f>Decap_Selection!$E$23</f>
        <v>0.08</v>
      </c>
      <c r="AH55" s="602"/>
      <c r="AI55" s="602"/>
    </row>
    <row r="56" spans="1:35">
      <c r="A56" s="597">
        <f t="shared" si="0"/>
        <v>1456.811172527799</v>
      </c>
      <c r="B56" s="607">
        <v>1.0041802654908851E-3</v>
      </c>
      <c r="C56" s="606">
        <v>1.0000000000000001E+50</v>
      </c>
      <c r="D56" s="607">
        <v>2483.0015992409617</v>
      </c>
      <c r="E56" s="610">
        <v>1.0000000000000001E+50</v>
      </c>
      <c r="F56" s="611">
        <v>1.0000000000000001E+50</v>
      </c>
      <c r="G56" s="610">
        <v>1.0000000000000001E+50</v>
      </c>
      <c r="H56" s="610">
        <v>1.0000000000000001E+50</v>
      </c>
      <c r="I56" s="610">
        <v>546.26034721513054</v>
      </c>
      <c r="J56" s="610">
        <v>1.0000000000000001E+50</v>
      </c>
      <c r="K56" s="610">
        <v>1.0000000000000001E+50</v>
      </c>
      <c r="L56" s="611">
        <v>54.626029743502237</v>
      </c>
      <c r="M56" s="610">
        <v>1.0000000000000001E+50</v>
      </c>
      <c r="N56" s="611">
        <v>1.0000000000000001E+50</v>
      </c>
      <c r="O56" s="610">
        <v>1.0000000000000001E+50</v>
      </c>
      <c r="P56" s="610">
        <v>1.0000000000000001E+50</v>
      </c>
      <c r="Q56" s="610">
        <v>1.0000000000000001E+50</v>
      </c>
      <c r="R56" s="610">
        <v>1.0000000000000001E+50</v>
      </c>
      <c r="S56" s="610">
        <v>1.0000000000000001E+50</v>
      </c>
      <c r="T56" s="610">
        <v>1.0000000000000001E+50</v>
      </c>
      <c r="U56" s="610">
        <v>1.0000000000000001E+50</v>
      </c>
      <c r="V56" s="610">
        <v>0.54706569417558348</v>
      </c>
      <c r="W56" s="610">
        <v>1.0000000000000001E+50</v>
      </c>
      <c r="X56" s="610">
        <v>1.0000000000000001E+50</v>
      </c>
      <c r="Y56" s="610">
        <v>1.0000000000000001E+50</v>
      </c>
      <c r="Z56" s="610">
        <v>1.0000000000000001E+50</v>
      </c>
      <c r="AA56" s="626">
        <v>1.0000000000000001E+50</v>
      </c>
      <c r="AB56" s="610">
        <v>42944.996316944635</v>
      </c>
      <c r="AC56" s="626">
        <v>5.0000001885051231E-4</v>
      </c>
      <c r="AD56" s="626">
        <v>8.9021369567871098E-4</v>
      </c>
      <c r="AE56" s="620">
        <v>1.3902137024584286E-3</v>
      </c>
      <c r="AF56" s="627">
        <v>2.3921356261598602E-3</v>
      </c>
      <c r="AG56" s="601">
        <f>Decap_Selection!$E$23</f>
        <v>0.08</v>
      </c>
      <c r="AH56" s="602"/>
      <c r="AI56" s="602"/>
    </row>
    <row r="57" spans="1:35">
      <c r="A57" s="597">
        <f t="shared" si="0"/>
        <v>1485.947395978355</v>
      </c>
      <c r="B57" s="607">
        <v>1.0043487825589469E-3</v>
      </c>
      <c r="C57" s="606">
        <v>1.0000000000000001E+50</v>
      </c>
      <c r="D57" s="607">
        <v>2434.3152931361114</v>
      </c>
      <c r="E57" s="610">
        <v>1.0000000000000001E+50</v>
      </c>
      <c r="F57" s="611">
        <v>1.0000000000000001E+50</v>
      </c>
      <c r="G57" s="610">
        <v>1.0000000000000001E+50</v>
      </c>
      <c r="H57" s="610">
        <v>1.0000000000000001E+50</v>
      </c>
      <c r="I57" s="610">
        <v>535.54935977970581</v>
      </c>
      <c r="J57" s="610">
        <v>1.0000000000000001E+50</v>
      </c>
      <c r="K57" s="610">
        <v>1.0000000000000001E+50</v>
      </c>
      <c r="L57" s="611">
        <v>53.554930900399562</v>
      </c>
      <c r="M57" s="610">
        <v>1.0000000000000001E+50</v>
      </c>
      <c r="N57" s="611">
        <v>1.0000000000000001E+50</v>
      </c>
      <c r="O57" s="610">
        <v>1.0000000000000001E+50</v>
      </c>
      <c r="P57" s="610">
        <v>1.0000000000000001E+50</v>
      </c>
      <c r="Q57" s="610">
        <v>1.0000000000000001E+50</v>
      </c>
      <c r="R57" s="610">
        <v>1.0000000000000001E+50</v>
      </c>
      <c r="S57" s="610">
        <v>1.0000000000000001E+50</v>
      </c>
      <c r="T57" s="610">
        <v>1.0000000000000001E+50</v>
      </c>
      <c r="U57" s="610">
        <v>1.0000000000000001E+50</v>
      </c>
      <c r="V57" s="610">
        <v>0.53637078926572923</v>
      </c>
      <c r="W57" s="610">
        <v>1.0000000000000001E+50</v>
      </c>
      <c r="X57" s="610">
        <v>1.0000000000000001E+50</v>
      </c>
      <c r="Y57" s="610">
        <v>1.0000000000000001E+50</v>
      </c>
      <c r="Z57" s="610">
        <v>1.0000000000000001E+50</v>
      </c>
      <c r="AA57" s="626">
        <v>1.0000000000000001E+50</v>
      </c>
      <c r="AB57" s="610">
        <v>42102.937565631997</v>
      </c>
      <c r="AC57" s="626">
        <v>5.0000001961207294E-4</v>
      </c>
      <c r="AD57" s="626">
        <v>8.9021369567871098E-4</v>
      </c>
      <c r="AE57" s="620">
        <v>1.3902137027323293E-3</v>
      </c>
      <c r="AF57" s="627">
        <v>2.3922132496742156E-3</v>
      </c>
      <c r="AG57" s="601">
        <f>Decap_Selection!$E$23</f>
        <v>0.08</v>
      </c>
      <c r="AH57" s="602"/>
      <c r="AI57" s="602"/>
    </row>
    <row r="58" spans="1:35">
      <c r="A58" s="597">
        <f t="shared" si="0"/>
        <v>1515.6663438979222</v>
      </c>
      <c r="B58" s="607">
        <v>1.0045240777102138E-3</v>
      </c>
      <c r="C58" s="606">
        <v>1.0000000000000001E+50</v>
      </c>
      <c r="D58" s="607">
        <v>2386.5836204795496</v>
      </c>
      <c r="E58" s="610">
        <v>1.0000000000000001E+50</v>
      </c>
      <c r="F58" s="611">
        <v>1.0000000000000001E+50</v>
      </c>
      <c r="G58" s="610">
        <v>1.0000000000000001E+50</v>
      </c>
      <c r="H58" s="610">
        <v>1.0000000000000001E+50</v>
      </c>
      <c r="I58" s="610">
        <v>525.04839170105731</v>
      </c>
      <c r="J58" s="610">
        <v>1.0000000000000001E+50</v>
      </c>
      <c r="K58" s="610">
        <v>1.0000000000000001E+50</v>
      </c>
      <c r="L58" s="611">
        <v>52.5048339909833</v>
      </c>
      <c r="M58" s="610">
        <v>1.0000000000000001E+50</v>
      </c>
      <c r="N58" s="611">
        <v>1.0000000000000001E+50</v>
      </c>
      <c r="O58" s="610">
        <v>1.0000000000000001E+50</v>
      </c>
      <c r="P58" s="610">
        <v>1.0000000000000001E+50</v>
      </c>
      <c r="Q58" s="610">
        <v>1.0000000000000001E+50</v>
      </c>
      <c r="R58" s="610">
        <v>1.0000000000000001E+50</v>
      </c>
      <c r="S58" s="610">
        <v>1.0000000000000001E+50</v>
      </c>
      <c r="T58" s="610">
        <v>1.0000000000000001E+50</v>
      </c>
      <c r="U58" s="610">
        <v>1.0000000000000001E+50</v>
      </c>
      <c r="V58" s="610">
        <v>0.5258862238719948</v>
      </c>
      <c r="W58" s="610">
        <v>1.0000000000000001E+50</v>
      </c>
      <c r="X58" s="610">
        <v>1.0000000000000001E+50</v>
      </c>
      <c r="Y58" s="610">
        <v>1.0000000000000001E+50</v>
      </c>
      <c r="Z58" s="610">
        <v>1.0000000000000001E+50</v>
      </c>
      <c r="AA58" s="626">
        <v>1.0000000000000001E+50</v>
      </c>
      <c r="AB58" s="610">
        <v>41277.389770227448</v>
      </c>
      <c r="AC58" s="626">
        <v>5.0000002040440062E-4</v>
      </c>
      <c r="AD58" s="626">
        <v>8.9021369567871098E-4</v>
      </c>
      <c r="AE58" s="620">
        <v>1.3902137030172954E-3</v>
      </c>
      <c r="AF58" s="627">
        <v>2.3922940073246228E-3</v>
      </c>
      <c r="AG58" s="601">
        <f>Decap_Selection!$E$23</f>
        <v>0.08</v>
      </c>
      <c r="AH58" s="602"/>
      <c r="AI58" s="602"/>
    </row>
    <row r="59" spans="1:35">
      <c r="A59" s="597">
        <f t="shared" si="0"/>
        <v>1545.9796707758805</v>
      </c>
      <c r="B59" s="607">
        <v>1.0047064223227687E-3</v>
      </c>
      <c r="C59" s="606">
        <v>1.0000000000000001E+50</v>
      </c>
      <c r="D59" s="607">
        <v>2339.7878629682727</v>
      </c>
      <c r="E59" s="610">
        <v>1.0000000000000001E+50</v>
      </c>
      <c r="F59" s="611">
        <v>1.0000000000000001E+50</v>
      </c>
      <c r="G59" s="610">
        <v>1.0000000000000001E+50</v>
      </c>
      <c r="H59" s="610">
        <v>1.0000000000000001E+50</v>
      </c>
      <c r="I59" s="610">
        <v>514.75332495248779</v>
      </c>
      <c r="J59" s="610">
        <v>1.0000000000000001E+50</v>
      </c>
      <c r="K59" s="610">
        <v>1.0000000000000001E+50</v>
      </c>
      <c r="L59" s="611">
        <v>51.475327212543881</v>
      </c>
      <c r="M59" s="610">
        <v>1.0000000000000001E+50</v>
      </c>
      <c r="N59" s="611">
        <v>1.0000000000000001E+50</v>
      </c>
      <c r="O59" s="610">
        <v>1.0000000000000001E+50</v>
      </c>
      <c r="P59" s="610">
        <v>1.0000000000000001E+50</v>
      </c>
      <c r="Q59" s="610">
        <v>1.0000000000000001E+50</v>
      </c>
      <c r="R59" s="610">
        <v>1.0000000000000001E+50</v>
      </c>
      <c r="S59" s="610">
        <v>1.0000000000000001E+50</v>
      </c>
      <c r="T59" s="610">
        <v>1.0000000000000001E+50</v>
      </c>
      <c r="U59" s="610">
        <v>1.0000000000000001E+50</v>
      </c>
      <c r="V59" s="610">
        <v>0.51560788627992438</v>
      </c>
      <c r="W59" s="610">
        <v>1.0000000000000001E+50</v>
      </c>
      <c r="X59" s="610">
        <v>1.0000000000000001E+50</v>
      </c>
      <c r="Y59" s="610">
        <v>1.0000000000000001E+50</v>
      </c>
      <c r="Z59" s="610">
        <v>1.0000000000000001E+50</v>
      </c>
      <c r="AA59" s="626">
        <v>1.0000000000000001E+50</v>
      </c>
      <c r="AB59" s="610">
        <v>40468.029186497508</v>
      </c>
      <c r="AC59" s="626">
        <v>5.000000212287384E-4</v>
      </c>
      <c r="AD59" s="626">
        <v>8.9021369567871098E-4</v>
      </c>
      <c r="AE59" s="620">
        <v>1.3902137033137741E-3</v>
      </c>
      <c r="AF59" s="627">
        <v>2.3923780255772176E-3</v>
      </c>
      <c r="AG59" s="601">
        <f>Decap_Selection!$E$23</f>
        <v>0.08</v>
      </c>
      <c r="AH59" s="602"/>
      <c r="AI59" s="602"/>
    </row>
    <row r="60" spans="1:35">
      <c r="A60" s="597">
        <f t="shared" si="0"/>
        <v>1576.8992641913983</v>
      </c>
      <c r="B60" s="607">
        <v>1.0048960985380056E-3</v>
      </c>
      <c r="C60" s="606">
        <v>1.0000000000000001E+50</v>
      </c>
      <c r="D60" s="607">
        <v>2293.9096693248271</v>
      </c>
      <c r="E60" s="610">
        <v>1.0000000000000001E+50</v>
      </c>
      <c r="F60" s="611">
        <v>1.0000000000000001E+50</v>
      </c>
      <c r="G60" s="610">
        <v>1.0000000000000001E+50</v>
      </c>
      <c r="H60" s="610">
        <v>1.0000000000000001E+50</v>
      </c>
      <c r="I60" s="610">
        <v>504.66012225291888</v>
      </c>
      <c r="J60" s="610">
        <v>1.0000000000000001E+50</v>
      </c>
      <c r="K60" s="610">
        <v>1.0000000000000001E+50</v>
      </c>
      <c r="L60" s="611">
        <v>50.466006836932912</v>
      </c>
      <c r="M60" s="610">
        <v>1.0000000000000001E+50</v>
      </c>
      <c r="N60" s="611">
        <v>1.0000000000000001E+50</v>
      </c>
      <c r="O60" s="610">
        <v>1.0000000000000001E+50</v>
      </c>
      <c r="P60" s="610">
        <v>1.0000000000000001E+50</v>
      </c>
      <c r="Q60" s="610">
        <v>1.0000000000000001E+50</v>
      </c>
      <c r="R60" s="610">
        <v>1.0000000000000001E+50</v>
      </c>
      <c r="S60" s="610">
        <v>1.0000000000000001E+50</v>
      </c>
      <c r="T60" s="610">
        <v>1.0000000000000001E+50</v>
      </c>
      <c r="U60" s="610">
        <v>1.0000000000000001E+50</v>
      </c>
      <c r="V60" s="610">
        <v>0.50553174564139414</v>
      </c>
      <c r="W60" s="610">
        <v>1.0000000000000001E+50</v>
      </c>
      <c r="X60" s="610">
        <v>1.0000000000000001E+50</v>
      </c>
      <c r="Y60" s="610">
        <v>1.0000000000000001E+50</v>
      </c>
      <c r="Z60" s="610">
        <v>1.0000000000000001E+50</v>
      </c>
      <c r="AA60" s="626">
        <v>1.0000000000000001E+50</v>
      </c>
      <c r="AB60" s="610">
        <v>39674.538418134805</v>
      </c>
      <c r="AC60" s="626">
        <v>5.0000002208637939E-4</v>
      </c>
      <c r="AD60" s="626">
        <v>8.9021369567871098E-4</v>
      </c>
      <c r="AE60" s="620">
        <v>1.3902137036222307E-3</v>
      </c>
      <c r="AF60" s="627">
        <v>2.3924654359947441E-3</v>
      </c>
      <c r="AG60" s="601">
        <f>Decap_Selection!$E$23</f>
        <v>0.08</v>
      </c>
      <c r="AH60" s="602"/>
      <c r="AI60" s="602"/>
    </row>
    <row r="61" spans="1:35">
      <c r="A61" s="597">
        <f t="shared" si="0"/>
        <v>1608.4372494752263</v>
      </c>
      <c r="B61" s="607">
        <v>1.005093399679216E-3</v>
      </c>
      <c r="C61" s="606">
        <v>1.0000000000000001E+50</v>
      </c>
      <c r="D61" s="607">
        <v>2248.9310481007246</v>
      </c>
      <c r="E61" s="610">
        <v>1.0000000000000001E+50</v>
      </c>
      <c r="F61" s="611">
        <v>1.0000000000000001E+50</v>
      </c>
      <c r="G61" s="610">
        <v>1.0000000000000001E+50</v>
      </c>
      <c r="H61" s="610">
        <v>1.0000000000000001E+50</v>
      </c>
      <c r="I61" s="610">
        <v>494.76482548364555</v>
      </c>
      <c r="J61" s="610">
        <v>1.0000000000000001E+50</v>
      </c>
      <c r="K61" s="610">
        <v>1.0000000000000001E+50</v>
      </c>
      <c r="L61" s="611">
        <v>49.476477052238401</v>
      </c>
      <c r="M61" s="610">
        <v>1.0000000000000001E+50</v>
      </c>
      <c r="N61" s="611">
        <v>1.0000000000000001E+50</v>
      </c>
      <c r="O61" s="610">
        <v>1.0000000000000001E+50</v>
      </c>
      <c r="P61" s="610">
        <v>1.0000000000000001E+50</v>
      </c>
      <c r="Q61" s="610">
        <v>1.0000000000000001E+50</v>
      </c>
      <c r="R61" s="610">
        <v>1.0000000000000001E+50</v>
      </c>
      <c r="S61" s="610">
        <v>1.0000000000000001E+50</v>
      </c>
      <c r="T61" s="610">
        <v>1.0000000000000001E+50</v>
      </c>
      <c r="U61" s="610">
        <v>1.0000000000000001E+50</v>
      </c>
      <c r="V61" s="610">
        <v>0.49565385039344356</v>
      </c>
      <c r="W61" s="610">
        <v>1.0000000000000001E+50</v>
      </c>
      <c r="X61" s="610">
        <v>1.0000000000000001E+50</v>
      </c>
      <c r="Y61" s="610">
        <v>1.0000000000000001E+50</v>
      </c>
      <c r="Z61" s="610">
        <v>1.0000000000000001E+50</v>
      </c>
      <c r="AA61" s="626">
        <v>1.0000000000000001E+50</v>
      </c>
      <c r="AB61" s="610">
        <v>38896.606292289034</v>
      </c>
      <c r="AC61" s="626">
        <v>5.0000002297866911E-4</v>
      </c>
      <c r="AD61" s="626">
        <v>8.9021369567871098E-4</v>
      </c>
      <c r="AE61" s="620">
        <v>1.3902137039431489E-3</v>
      </c>
      <c r="AF61" s="627">
        <v>2.3925563754414098E-3</v>
      </c>
      <c r="AG61" s="601">
        <f>Decap_Selection!$E$23</f>
        <v>0.08</v>
      </c>
      <c r="AH61" s="602"/>
      <c r="AI61" s="602"/>
    </row>
    <row r="62" spans="1:35">
      <c r="A62" s="597">
        <f t="shared" si="0"/>
        <v>1640.6059944647309</v>
      </c>
      <c r="B62" s="607">
        <v>1.00529863068578E-3</v>
      </c>
      <c r="C62" s="606">
        <v>1.0000000000000001E+50</v>
      </c>
      <c r="D62" s="607">
        <v>2204.834360620976</v>
      </c>
      <c r="E62" s="610">
        <v>1.0000000000000001E+50</v>
      </c>
      <c r="F62" s="611">
        <v>1.0000000000000001E+50</v>
      </c>
      <c r="G62" s="610">
        <v>1.0000000000000001E+50</v>
      </c>
      <c r="H62" s="610">
        <v>1.0000000000000001E+50</v>
      </c>
      <c r="I62" s="610">
        <v>485.06355413613051</v>
      </c>
      <c r="J62" s="610">
        <v>1.0000000000000001E+50</v>
      </c>
      <c r="K62" s="610">
        <v>1.0000000000000001E+50</v>
      </c>
      <c r="L62" s="611">
        <v>48.506349807564369</v>
      </c>
      <c r="M62" s="610">
        <v>1.0000000000000001E+50</v>
      </c>
      <c r="N62" s="611">
        <v>1.0000000000000001E+50</v>
      </c>
      <c r="O62" s="610">
        <v>1.0000000000000001E+50</v>
      </c>
      <c r="P62" s="610">
        <v>1.0000000000000001E+50</v>
      </c>
      <c r="Q62" s="610">
        <v>1.0000000000000001E+50</v>
      </c>
      <c r="R62" s="610">
        <v>1.0000000000000001E+50</v>
      </c>
      <c r="S62" s="610">
        <v>1.0000000000000001E+50</v>
      </c>
      <c r="T62" s="610">
        <v>1.0000000000000001E+50</v>
      </c>
      <c r="U62" s="610">
        <v>1.0000000000000001E+50</v>
      </c>
      <c r="V62" s="610">
        <v>0.48597032670817214</v>
      </c>
      <c r="W62" s="610">
        <v>1.0000000000000001E+50</v>
      </c>
      <c r="X62" s="610">
        <v>1.0000000000000001E+50</v>
      </c>
      <c r="Y62" s="610">
        <v>1.0000000000000001E+50</v>
      </c>
      <c r="Z62" s="610">
        <v>1.0000000000000001E+50</v>
      </c>
      <c r="AA62" s="626">
        <v>1.0000000000000001E+50</v>
      </c>
      <c r="AB62" s="610">
        <v>38133.927737538274</v>
      </c>
      <c r="AC62" s="626">
        <v>5.0000002390700735E-4</v>
      </c>
      <c r="AD62" s="626">
        <v>8.9021369567871098E-4</v>
      </c>
      <c r="AE62" s="620">
        <v>1.3902137042770323E-3</v>
      </c>
      <c r="AF62" s="627">
        <v>2.3926509862959395E-3</v>
      </c>
      <c r="AG62" s="601">
        <f>Decap_Selection!$E$23</f>
        <v>0.08</v>
      </c>
      <c r="AH62" s="602"/>
      <c r="AI62" s="602"/>
    </row>
    <row r="63" spans="1:35">
      <c r="A63" s="597">
        <f t="shared" si="0"/>
        <v>1673.4181143540254</v>
      </c>
      <c r="B63" s="607">
        <v>1.0055121085634899E-3</v>
      </c>
      <c r="C63" s="606">
        <v>1.0000000000000001E+50</v>
      </c>
      <c r="D63" s="607">
        <v>2161.6023140669595</v>
      </c>
      <c r="E63" s="610">
        <v>1.0000000000000001E+50</v>
      </c>
      <c r="F63" s="611">
        <v>1.0000000000000001E+50</v>
      </c>
      <c r="G63" s="610">
        <v>1.0000000000000001E+50</v>
      </c>
      <c r="H63" s="610">
        <v>1.0000000000000001E+50</v>
      </c>
      <c r="I63" s="610">
        <v>475.55250379023732</v>
      </c>
      <c r="J63" s="610">
        <v>1.0000000000000001E+50</v>
      </c>
      <c r="K63" s="610">
        <v>1.0000000000000001E+50</v>
      </c>
      <c r="L63" s="611">
        <v>47.555244660854086</v>
      </c>
      <c r="M63" s="610">
        <v>1.0000000000000001E+50</v>
      </c>
      <c r="N63" s="611">
        <v>1.0000000000000001E+50</v>
      </c>
      <c r="O63" s="610">
        <v>1.0000000000000001E+50</v>
      </c>
      <c r="P63" s="610">
        <v>1.0000000000000001E+50</v>
      </c>
      <c r="Q63" s="610">
        <v>1.0000000000000001E+50</v>
      </c>
      <c r="R63" s="610">
        <v>1.0000000000000001E+50</v>
      </c>
      <c r="S63" s="610">
        <v>1.0000000000000001E+50</v>
      </c>
      <c r="T63" s="610">
        <v>1.0000000000000001E+50</v>
      </c>
      <c r="U63" s="610">
        <v>1.0000000000000001E+50</v>
      </c>
      <c r="V63" s="610">
        <v>0.47647737697309323</v>
      </c>
      <c r="W63" s="610">
        <v>1.0000000000000001E+50</v>
      </c>
      <c r="X63" s="610">
        <v>1.0000000000000001E+50</v>
      </c>
      <c r="Y63" s="610">
        <v>1.0000000000000001E+50</v>
      </c>
      <c r="Z63" s="610">
        <v>1.0000000000000001E+50</v>
      </c>
      <c r="AA63" s="626">
        <v>1.0000000000000001E+50</v>
      </c>
      <c r="AB63" s="610">
        <v>37386.203664253204</v>
      </c>
      <c r="AC63" s="626">
        <v>5.0000002487285043E-4</v>
      </c>
      <c r="AD63" s="626">
        <v>8.9021369567871098E-4</v>
      </c>
      <c r="AE63" s="620">
        <v>1.3902137046244043E-3</v>
      </c>
      <c r="AF63" s="627">
        <v>2.3927494166731374E-3</v>
      </c>
      <c r="AG63" s="601">
        <f>Decap_Selection!$E$23</f>
        <v>0.08</v>
      </c>
      <c r="AH63" s="602"/>
      <c r="AI63" s="602"/>
    </row>
    <row r="64" spans="1:35">
      <c r="A64" s="597">
        <f t="shared" si="0"/>
        <v>1706.8864766411059</v>
      </c>
      <c r="B64" s="607">
        <v>1.0057341628515435E-3</v>
      </c>
      <c r="C64" s="606">
        <v>1.0000000000000001E+50</v>
      </c>
      <c r="D64" s="607">
        <v>2119.2179546949314</v>
      </c>
      <c r="E64" s="610">
        <v>1.0000000000000001E+50</v>
      </c>
      <c r="F64" s="611">
        <v>1.0000000000000001E+50</v>
      </c>
      <c r="G64" s="610">
        <v>1.0000000000000001E+50</v>
      </c>
      <c r="H64" s="610">
        <v>1.0000000000000001E+50</v>
      </c>
      <c r="I64" s="610">
        <v>466.22794462230115</v>
      </c>
      <c r="J64" s="610">
        <v>1.0000000000000001E+50</v>
      </c>
      <c r="K64" s="610">
        <v>1.0000000000000001E+50</v>
      </c>
      <c r="L64" s="611">
        <v>46.622788629697091</v>
      </c>
      <c r="M64" s="610">
        <v>1.0000000000000001E+50</v>
      </c>
      <c r="N64" s="611">
        <v>1.0000000000000001E+50</v>
      </c>
      <c r="O64" s="610">
        <v>1.0000000000000001E+50</v>
      </c>
      <c r="P64" s="610">
        <v>1.0000000000000001E+50</v>
      </c>
      <c r="Q64" s="610">
        <v>1.0000000000000001E+50</v>
      </c>
      <c r="R64" s="610">
        <v>1.0000000000000001E+50</v>
      </c>
      <c r="S64" s="610">
        <v>1.0000000000000001E+50</v>
      </c>
      <c r="T64" s="610">
        <v>1.0000000000000001E+50</v>
      </c>
      <c r="U64" s="610">
        <v>1.0000000000000001E+50</v>
      </c>
      <c r="V64" s="610">
        <v>0.46717127830134547</v>
      </c>
      <c r="W64" s="610">
        <v>1.0000000000000001E+50</v>
      </c>
      <c r="X64" s="610">
        <v>1.0000000000000001E+50</v>
      </c>
      <c r="Y64" s="610">
        <v>1.0000000000000001E+50</v>
      </c>
      <c r="Z64" s="610">
        <v>1.0000000000000001E+50</v>
      </c>
      <c r="AA64" s="626">
        <v>1.0000000000000001E+50</v>
      </c>
      <c r="AB64" s="610">
        <v>36653.14084730707</v>
      </c>
      <c r="AC64" s="626">
        <v>5.000000258777135E-4</v>
      </c>
      <c r="AD64" s="626">
        <v>8.9021369567871098E-4</v>
      </c>
      <c r="AE64" s="620">
        <v>1.3902137049858103E-3</v>
      </c>
      <c r="AF64" s="627">
        <v>2.3928518206543033E-3</v>
      </c>
      <c r="AG64" s="601">
        <f>Decap_Selection!$E$23</f>
        <v>0.08</v>
      </c>
      <c r="AH64" s="602"/>
      <c r="AI64" s="602"/>
    </row>
    <row r="65" spans="1:35">
      <c r="A65" s="597">
        <f t="shared" si="0"/>
        <v>1741.024206173928</v>
      </c>
      <c r="B65" s="607">
        <v>1.0059651361067606E-3</v>
      </c>
      <c r="C65" s="606">
        <v>1.0000000000000001E+50</v>
      </c>
      <c r="D65" s="607">
        <v>2077.6646611874894</v>
      </c>
      <c r="E65" s="610">
        <v>1.0000000000000001E+50</v>
      </c>
      <c r="F65" s="611">
        <v>1.0000000000000001E+50</v>
      </c>
      <c r="G65" s="610">
        <v>1.0000000000000001E+50</v>
      </c>
      <c r="H65" s="610">
        <v>1.0000000000000001E+50</v>
      </c>
      <c r="I65" s="610">
        <v>457.0862199424522</v>
      </c>
      <c r="J65" s="610">
        <v>1.0000000000000001E+50</v>
      </c>
      <c r="K65" s="610">
        <v>1.0000000000000001E+50</v>
      </c>
      <c r="L65" s="611">
        <v>45.70861604506154</v>
      </c>
      <c r="M65" s="610">
        <v>1.0000000000000001E+50</v>
      </c>
      <c r="N65" s="611">
        <v>1.0000000000000001E+50</v>
      </c>
      <c r="O65" s="610">
        <v>1.0000000000000001E+50</v>
      </c>
      <c r="P65" s="610">
        <v>1.0000000000000001E+50</v>
      </c>
      <c r="Q65" s="610">
        <v>1.0000000000000001E+50</v>
      </c>
      <c r="R65" s="610">
        <v>1.0000000000000001E+50</v>
      </c>
      <c r="S65" s="610">
        <v>1.0000000000000001E+50</v>
      </c>
      <c r="T65" s="610">
        <v>1.0000000000000001E+50</v>
      </c>
      <c r="U65" s="610">
        <v>1.0000000000000001E+50</v>
      </c>
      <c r="V65" s="610">
        <v>0.45804838107117674</v>
      </c>
      <c r="W65" s="610">
        <v>1.0000000000000001E+50</v>
      </c>
      <c r="X65" s="610">
        <v>1.0000000000000001E+50</v>
      </c>
      <c r="Y65" s="610">
        <v>1.0000000000000001E+50</v>
      </c>
      <c r="Z65" s="610">
        <v>1.0000000000000001E+50</v>
      </c>
      <c r="AA65" s="626">
        <v>1.0000000000000001E+50</v>
      </c>
      <c r="AB65" s="610">
        <v>35934.451811085375</v>
      </c>
      <c r="AC65" s="626">
        <v>5.0000002692317312E-4</v>
      </c>
      <c r="AD65" s="626">
        <v>8.9021369567871098E-4</v>
      </c>
      <c r="AE65" s="620">
        <v>1.3902137053618173E-3</v>
      </c>
      <c r="AF65" s="627">
        <v>2.3929583585268425E-3</v>
      </c>
      <c r="AG65" s="601">
        <f>Decap_Selection!$E$23</f>
        <v>0.08</v>
      </c>
      <c r="AH65" s="602"/>
      <c r="AI65" s="602"/>
    </row>
    <row r="66" spans="1:35">
      <c r="A66" s="597">
        <f t="shared" si="0"/>
        <v>1775.8446902974065</v>
      </c>
      <c r="B66" s="607">
        <v>1.0062053844055946E-3</v>
      </c>
      <c r="C66" s="606">
        <v>1.0000000000000001E+50</v>
      </c>
      <c r="D66" s="607">
        <v>2036.9261381354149</v>
      </c>
      <c r="E66" s="610">
        <v>1.0000000000000001E+50</v>
      </c>
      <c r="F66" s="611">
        <v>1.0000000000000001E+50</v>
      </c>
      <c r="G66" s="610">
        <v>1.0000000000000001E+50</v>
      </c>
      <c r="H66" s="610">
        <v>1.0000000000000001E+50</v>
      </c>
      <c r="I66" s="610">
        <v>448.1237447606199</v>
      </c>
      <c r="J66" s="610">
        <v>1.0000000000000001E+50</v>
      </c>
      <c r="K66" s="610">
        <v>1.0000000000000001E+50</v>
      </c>
      <c r="L66" s="611">
        <v>44.812368407894638</v>
      </c>
      <c r="M66" s="610">
        <v>1.0000000000000001E+50</v>
      </c>
      <c r="N66" s="611">
        <v>1.0000000000000001E+50</v>
      </c>
      <c r="O66" s="610">
        <v>1.0000000000000001E+50</v>
      </c>
      <c r="P66" s="610">
        <v>1.0000000000000001E+50</v>
      </c>
      <c r="Q66" s="610">
        <v>1.0000000000000001E+50</v>
      </c>
      <c r="R66" s="610">
        <v>1.0000000000000001E+50</v>
      </c>
      <c r="S66" s="610">
        <v>1.0000000000000001E+50</v>
      </c>
      <c r="T66" s="610">
        <v>1.0000000000000001E+50</v>
      </c>
      <c r="U66" s="610">
        <v>1.0000000000000001E+50</v>
      </c>
      <c r="V66" s="610">
        <v>0.44910510749412469</v>
      </c>
      <c r="W66" s="610">
        <v>1.0000000000000001E+50</v>
      </c>
      <c r="X66" s="610">
        <v>1.0000000000000001E+50</v>
      </c>
      <c r="Y66" s="610">
        <v>1.0000000000000001E+50</v>
      </c>
      <c r="Z66" s="610">
        <v>1.0000000000000001E+50</v>
      </c>
      <c r="AA66" s="626">
        <v>1.0000000000000001E+50</v>
      </c>
      <c r="AB66" s="610">
        <v>35229.854716750364</v>
      </c>
      <c r="AC66" s="626">
        <v>5.0000002801086935E-4</v>
      </c>
      <c r="AD66" s="626">
        <v>8.9021369567871098E-4</v>
      </c>
      <c r="AE66" s="620">
        <v>1.3902137057530148E-3</v>
      </c>
      <c r="AF66" s="627">
        <v>2.3930691970334432E-3</v>
      </c>
      <c r="AG66" s="601">
        <f>Decap_Selection!$E$23</f>
        <v>0.08</v>
      </c>
      <c r="AH66" s="602"/>
      <c r="AI66" s="602"/>
    </row>
    <row r="67" spans="1:35">
      <c r="A67" s="597">
        <f t="shared" si="0"/>
        <v>1811.3615841033547</v>
      </c>
      <c r="B67" s="607">
        <v>1.0064552778645086E-3</v>
      </c>
      <c r="C67" s="606">
        <v>1.0000000000000001E+50</v>
      </c>
      <c r="D67" s="607">
        <v>1996.9864096473145</v>
      </c>
      <c r="E67" s="610">
        <v>1.0000000000000001E+50</v>
      </c>
      <c r="F67" s="611">
        <v>1.0000000000000001E+50</v>
      </c>
      <c r="G67" s="610">
        <v>1.0000000000000001E+50</v>
      </c>
      <c r="H67" s="610">
        <v>1.0000000000000001E+50</v>
      </c>
      <c r="I67" s="610">
        <v>439.33700438065443</v>
      </c>
      <c r="J67" s="610">
        <v>1.0000000000000001E+50</v>
      </c>
      <c r="K67" s="610">
        <v>1.0000000000000001E+50</v>
      </c>
      <c r="L67" s="611">
        <v>43.933694248534749</v>
      </c>
      <c r="M67" s="610">
        <v>1.0000000000000001E+50</v>
      </c>
      <c r="N67" s="611">
        <v>1.0000000000000001E+50</v>
      </c>
      <c r="O67" s="610">
        <v>1.0000000000000001E+50</v>
      </c>
      <c r="P67" s="610">
        <v>1.0000000000000001E+50</v>
      </c>
      <c r="Q67" s="610">
        <v>1.0000000000000001E+50</v>
      </c>
      <c r="R67" s="610">
        <v>1.0000000000000001E+50</v>
      </c>
      <c r="S67" s="610">
        <v>1.0000000000000001E+50</v>
      </c>
      <c r="T67" s="610">
        <v>1.0000000000000001E+50</v>
      </c>
      <c r="U67" s="610">
        <v>1.0000000000000001E+50</v>
      </c>
      <c r="V67" s="610">
        <v>0.44033795021133482</v>
      </c>
      <c r="W67" s="610">
        <v>1.0000000000000001E+50</v>
      </c>
      <c r="X67" s="610">
        <v>1.0000000000000001E+50</v>
      </c>
      <c r="Y67" s="610">
        <v>1.0000000000000001E+50</v>
      </c>
      <c r="Z67" s="610">
        <v>1.0000000000000001E+50</v>
      </c>
      <c r="AA67" s="626">
        <v>1.0000000000000001E+50</v>
      </c>
      <c r="AB67" s="610">
        <v>34539.07325171605</v>
      </c>
      <c r="AC67" s="626">
        <v>5.000000291425084E-4</v>
      </c>
      <c r="AD67" s="626">
        <v>8.9021369567871098E-4</v>
      </c>
      <c r="AE67" s="620">
        <v>1.3902137061600165E-3</v>
      </c>
      <c r="AF67" s="627">
        <v>2.3931845096311914E-3</v>
      </c>
      <c r="AG67" s="601">
        <f>Decap_Selection!$E$23</f>
        <v>0.08</v>
      </c>
      <c r="AH67" s="602"/>
      <c r="AI67" s="602"/>
    </row>
    <row r="68" spans="1:35">
      <c r="A68" s="597">
        <f t="shared" si="0"/>
        <v>1847.588815785422</v>
      </c>
      <c r="B68" s="607">
        <v>1.006715201179318E-3</v>
      </c>
      <c r="C68" s="606">
        <v>1.0000000000000001E+50</v>
      </c>
      <c r="D68" s="607">
        <v>1957.8298130845662</v>
      </c>
      <c r="E68" s="610">
        <v>1.0000000000000001E+50</v>
      </c>
      <c r="F68" s="611">
        <v>1.0000000000000001E+50</v>
      </c>
      <c r="G68" s="610">
        <v>1.0000000000000001E+50</v>
      </c>
      <c r="H68" s="610">
        <v>1.0000000000000001E+50</v>
      </c>
      <c r="I68" s="610">
        <v>430.72255302201478</v>
      </c>
      <c r="J68" s="610">
        <v>1.0000000000000001E+50</v>
      </c>
      <c r="K68" s="610">
        <v>1.0000000000000001E+50</v>
      </c>
      <c r="L68" s="611">
        <v>43.072248988880176</v>
      </c>
      <c r="M68" s="610">
        <v>1.0000000000000001E+50</v>
      </c>
      <c r="N68" s="611">
        <v>1.0000000000000001E+50</v>
      </c>
      <c r="O68" s="610">
        <v>1.0000000000000001E+50</v>
      </c>
      <c r="P68" s="610">
        <v>1.0000000000000001E+50</v>
      </c>
      <c r="Q68" s="610">
        <v>1.0000000000000001E+50</v>
      </c>
      <c r="R68" s="610">
        <v>1.0000000000000001E+50</v>
      </c>
      <c r="S68" s="610">
        <v>1.0000000000000001E+50</v>
      </c>
      <c r="T68" s="610">
        <v>1.0000000000000001E+50</v>
      </c>
      <c r="U68" s="610">
        <v>1.0000000000000001E+50</v>
      </c>
      <c r="V68" s="610">
        <v>0.43174347091745641</v>
      </c>
      <c r="W68" s="610">
        <v>1.0000000000000001E+50</v>
      </c>
      <c r="X68" s="610">
        <v>1.0000000000000001E+50</v>
      </c>
      <c r="Y68" s="610">
        <v>1.0000000000000001E+50</v>
      </c>
      <c r="Z68" s="610">
        <v>1.0000000000000001E+50</v>
      </c>
      <c r="AA68" s="626">
        <v>1.0000000000000001E+50</v>
      </c>
      <c r="AB68" s="610">
        <v>33861.836521290243</v>
      </c>
      <c r="AC68" s="626">
        <v>5.0000003031986566E-4</v>
      </c>
      <c r="AD68" s="626">
        <v>8.9021369567871098E-4</v>
      </c>
      <c r="AE68" s="620">
        <v>1.3902137065834614E-3</v>
      </c>
      <c r="AF68" s="627">
        <v>2.3933044767610093E-3</v>
      </c>
      <c r="AG68" s="601">
        <f>Decap_Selection!$E$23</f>
        <v>0.08</v>
      </c>
      <c r="AH68" s="602"/>
      <c r="AI68" s="602"/>
    </row>
    <row r="69" spans="1:35">
      <c r="A69" s="597">
        <f t="shared" si="0"/>
        <v>1884.5405921011304</v>
      </c>
      <c r="B69" s="607">
        <v>1.0069855541840953E-3</v>
      </c>
      <c r="C69" s="606">
        <v>1.0000000000000001E+50</v>
      </c>
      <c r="D69" s="607">
        <v>1919.4409929191063</v>
      </c>
      <c r="E69" s="610">
        <v>1.0000000000000001E+50</v>
      </c>
      <c r="F69" s="611">
        <v>1.0000000000000001E+50</v>
      </c>
      <c r="G69" s="610">
        <v>1.0000000000000001E+50</v>
      </c>
      <c r="H69" s="610">
        <v>1.0000000000000001E+50</v>
      </c>
      <c r="I69" s="610">
        <v>422.27701246848176</v>
      </c>
      <c r="J69" s="610">
        <v>1.0000000000000001E+50</v>
      </c>
      <c r="K69" s="610">
        <v>1.0000000000000001E+50</v>
      </c>
      <c r="L69" s="611">
        <v>42.227694807260448</v>
      </c>
      <c r="M69" s="610">
        <v>1.0000000000000001E+50</v>
      </c>
      <c r="N69" s="611">
        <v>1.0000000000000001E+50</v>
      </c>
      <c r="O69" s="610">
        <v>1.0000000000000001E+50</v>
      </c>
      <c r="P69" s="610">
        <v>1.0000000000000001E+50</v>
      </c>
      <c r="Q69" s="610">
        <v>1.0000000000000001E+50</v>
      </c>
      <c r="R69" s="610">
        <v>1.0000000000000001E+50</v>
      </c>
      <c r="S69" s="610">
        <v>1.0000000000000001E+50</v>
      </c>
      <c r="T69" s="610">
        <v>1.0000000000000001E+50</v>
      </c>
      <c r="U69" s="610">
        <v>1.0000000000000001E+50</v>
      </c>
      <c r="V69" s="610">
        <v>0.42331829901158019</v>
      </c>
      <c r="W69" s="610">
        <v>1.0000000000000001E+50</v>
      </c>
      <c r="X69" s="610">
        <v>1.0000000000000001E+50</v>
      </c>
      <c r="Y69" s="610">
        <v>1.0000000000000001E+50</v>
      </c>
      <c r="Z69" s="610">
        <v>1.0000000000000001E+50</v>
      </c>
      <c r="AA69" s="626">
        <v>1.0000000000000001E+50</v>
      </c>
      <c r="AB69" s="610">
        <v>33197.878942441421</v>
      </c>
      <c r="AC69" s="626">
        <v>5.0000003154478828E-4</v>
      </c>
      <c r="AD69" s="626">
        <v>8.9021369567871098E-4</v>
      </c>
      <c r="AE69" s="620">
        <v>1.3902137070240133E-3</v>
      </c>
      <c r="AF69" s="627">
        <v>2.3934292861278361E-3</v>
      </c>
      <c r="AG69" s="601">
        <f>Decap_Selection!$E$23</f>
        <v>0.08</v>
      </c>
      <c r="AH69" s="602"/>
      <c r="AI69" s="602"/>
    </row>
    <row r="70" spans="1:35">
      <c r="A70" s="597">
        <f t="shared" si="0"/>
        <v>1922.2314039431531</v>
      </c>
      <c r="B70" s="607">
        <v>1.0072667524302595E-3</v>
      </c>
      <c r="C70" s="606">
        <v>1.0000000000000001E+50</v>
      </c>
      <c r="D70" s="607">
        <v>1881.8048947116542</v>
      </c>
      <c r="E70" s="610">
        <v>1.0000000000000001E+50</v>
      </c>
      <c r="F70" s="611">
        <v>1.0000000000000001E+50</v>
      </c>
      <c r="G70" s="610">
        <v>1.0000000000000001E+50</v>
      </c>
      <c r="H70" s="610">
        <v>1.0000000000000001E+50</v>
      </c>
      <c r="I70" s="610">
        <v>413.99707074336777</v>
      </c>
      <c r="J70" s="610">
        <v>1.0000000000000001E+50</v>
      </c>
      <c r="K70" s="610">
        <v>1.0000000000000001E+50</v>
      </c>
      <c r="L70" s="611">
        <v>41.399700505957313</v>
      </c>
      <c r="M70" s="610">
        <v>1.0000000000000001E+50</v>
      </c>
      <c r="N70" s="611">
        <v>1.0000000000000001E+50</v>
      </c>
      <c r="O70" s="610">
        <v>1.0000000000000001E+50</v>
      </c>
      <c r="P70" s="610">
        <v>1.0000000000000001E+50</v>
      </c>
      <c r="Q70" s="610">
        <v>1.0000000000000001E+50</v>
      </c>
      <c r="R70" s="610">
        <v>1.0000000000000001E+50</v>
      </c>
      <c r="S70" s="610">
        <v>1.0000000000000001E+50</v>
      </c>
      <c r="T70" s="610">
        <v>1.0000000000000001E+50</v>
      </c>
      <c r="U70" s="610">
        <v>1.0000000000000001E+50</v>
      </c>
      <c r="V70" s="610">
        <v>0.41505913027468505</v>
      </c>
      <c r="W70" s="610">
        <v>1.0000000000000001E+50</v>
      </c>
      <c r="X70" s="610">
        <v>1.0000000000000001E+50</v>
      </c>
      <c r="Y70" s="610">
        <v>1.0000000000000001E+50</v>
      </c>
      <c r="Z70" s="610">
        <v>1.0000000000000001E+50</v>
      </c>
      <c r="AA70" s="626">
        <v>1.0000000000000001E+50</v>
      </c>
      <c r="AB70" s="610">
        <v>32546.94013964845</v>
      </c>
      <c r="AC70" s="626">
        <v>5.0000003281919767E-4</v>
      </c>
      <c r="AD70" s="626">
        <v>8.9021369567871098E-4</v>
      </c>
      <c r="AE70" s="620">
        <v>1.3902137074823634E-3</v>
      </c>
      <c r="AF70" s="627">
        <v>2.3935591329919607E-3</v>
      </c>
      <c r="AG70" s="601">
        <f>Decap_Selection!$E$23</f>
        <v>0.08</v>
      </c>
      <c r="AH70" s="602"/>
      <c r="AI70" s="602"/>
    </row>
    <row r="71" spans="1:35">
      <c r="A71" s="597">
        <f t="shared" si="0"/>
        <v>1960.6760320220162</v>
      </c>
      <c r="B71" s="607">
        <v>1.0075592277864751E-3</v>
      </c>
      <c r="C71" s="606">
        <v>1.0000000000000001E+50</v>
      </c>
      <c r="D71" s="607">
        <v>1844.90675920801</v>
      </c>
      <c r="E71" s="610">
        <v>1.0000000000000001E+50</v>
      </c>
      <c r="F71" s="611">
        <v>1.0000000000000001E+50</v>
      </c>
      <c r="G71" s="610">
        <v>1.0000000000000001E+50</v>
      </c>
      <c r="H71" s="610">
        <v>1.0000000000000001E+50</v>
      </c>
      <c r="I71" s="610">
        <v>405.87948081070215</v>
      </c>
      <c r="J71" s="610">
        <v>1.0000000000000001E+50</v>
      </c>
      <c r="K71" s="610">
        <v>1.0000000000000001E+50</v>
      </c>
      <c r="L71" s="611">
        <v>40.587941381323162</v>
      </c>
      <c r="M71" s="610">
        <v>1.0000000000000001E+50</v>
      </c>
      <c r="N71" s="611">
        <v>1.0000000000000001E+50</v>
      </c>
      <c r="O71" s="610">
        <v>1.0000000000000001E+50</v>
      </c>
      <c r="P71" s="610">
        <v>1.0000000000000001E+50</v>
      </c>
      <c r="Q71" s="610">
        <v>1.0000000000000001E+50</v>
      </c>
      <c r="R71" s="610">
        <v>1.0000000000000001E+50</v>
      </c>
      <c r="S71" s="610">
        <v>1.0000000000000001E+50</v>
      </c>
      <c r="T71" s="610">
        <v>1.0000000000000001E+50</v>
      </c>
      <c r="U71" s="610">
        <v>1.0000000000000001E+50</v>
      </c>
      <c r="V71" s="610">
        <v>0.40696272557306978</v>
      </c>
      <c r="W71" s="610">
        <v>1.0000000000000001E+50</v>
      </c>
      <c r="X71" s="610">
        <v>1.0000000000000001E+50</v>
      </c>
      <c r="Y71" s="610">
        <v>1.0000000000000001E+50</v>
      </c>
      <c r="Z71" s="610">
        <v>1.0000000000000001E+50</v>
      </c>
      <c r="AA71" s="626">
        <v>1.0000000000000001E+50</v>
      </c>
      <c r="AB71" s="610">
        <v>31908.7648427926</v>
      </c>
      <c r="AC71" s="626">
        <v>5.0000003414509323E-4</v>
      </c>
      <c r="AD71" s="626">
        <v>8.9021369567871098E-4</v>
      </c>
      <c r="AE71" s="620">
        <v>1.3902137079592311E-3</v>
      </c>
      <c r="AF71" s="627">
        <v>2.3936942204719493E-3</v>
      </c>
      <c r="AG71" s="601">
        <f>Decap_Selection!$E$23</f>
        <v>0.08</v>
      </c>
      <c r="AH71" s="602"/>
      <c r="AI71" s="602"/>
    </row>
    <row r="72" spans="1:35">
      <c r="A72" s="597">
        <f t="shared" si="0"/>
        <v>1999.8895526624565</v>
      </c>
      <c r="B72" s="607">
        <v>1.0078634290600014E-3</v>
      </c>
      <c r="C72" s="606">
        <v>1.0000000000000001E+50</v>
      </c>
      <c r="D72" s="607">
        <v>1808.7321165511141</v>
      </c>
      <c r="E72" s="610">
        <v>1.0000000000000001E+50</v>
      </c>
      <c r="F72" s="611">
        <v>1.0000000000000001E+50</v>
      </c>
      <c r="G72" s="610">
        <v>1.0000000000000001E+50</v>
      </c>
      <c r="H72" s="610">
        <v>1.0000000000000001E+50</v>
      </c>
      <c r="I72" s="610">
        <v>397.92105930188393</v>
      </c>
      <c r="J72" s="610">
        <v>1.0000000000000001E+50</v>
      </c>
      <c r="K72" s="610">
        <v>1.0000000000000001E+50</v>
      </c>
      <c r="L72" s="611">
        <v>39.792099096446407</v>
      </c>
      <c r="M72" s="610">
        <v>1.0000000000000001E+50</v>
      </c>
      <c r="N72" s="611">
        <v>1.0000000000000001E+50</v>
      </c>
      <c r="O72" s="610">
        <v>1.0000000000000001E+50</v>
      </c>
      <c r="P72" s="610">
        <v>1.0000000000000001E+50</v>
      </c>
      <c r="Q72" s="610">
        <v>1.0000000000000001E+50</v>
      </c>
      <c r="R72" s="610">
        <v>1.0000000000000001E+50</v>
      </c>
      <c r="S72" s="610">
        <v>1.0000000000000001E+50</v>
      </c>
      <c r="T72" s="610">
        <v>1.0000000000000001E+50</v>
      </c>
      <c r="U72" s="610">
        <v>1.0000000000000001E+50</v>
      </c>
      <c r="V72" s="610">
        <v>0.39902590958726331</v>
      </c>
      <c r="W72" s="610">
        <v>1.0000000000000001E+50</v>
      </c>
      <c r="X72" s="610">
        <v>1.0000000000000001E+50</v>
      </c>
      <c r="Y72" s="610">
        <v>1.0000000000000001E+50</v>
      </c>
      <c r="Z72" s="610">
        <v>1.0000000000000001E+50</v>
      </c>
      <c r="AA72" s="626">
        <v>1.0000000000000001E+50</v>
      </c>
      <c r="AB72" s="610">
        <v>31283.102787051579</v>
      </c>
      <c r="AC72" s="626">
        <v>5.0000003552455488E-4</v>
      </c>
      <c r="AD72" s="626">
        <v>8.9021369567871098E-4</v>
      </c>
      <c r="AE72" s="620">
        <v>1.390213708455364E-3</v>
      </c>
      <c r="AF72" s="627">
        <v>2.3938347598596193E-3</v>
      </c>
      <c r="AG72" s="601">
        <f>Decap_Selection!$E$23</f>
        <v>0.08</v>
      </c>
      <c r="AH72" s="602"/>
      <c r="AI72" s="602"/>
    </row>
    <row r="73" spans="1:35">
      <c r="A73" s="597">
        <f t="shared" si="0"/>
        <v>2039.8873437157056</v>
      </c>
      <c r="B73" s="607">
        <v>1.0081798226401393E-3</v>
      </c>
      <c r="C73" s="606">
        <v>1.0000000000000001E+50</v>
      </c>
      <c r="D73" s="607">
        <v>1773.2667806065915</v>
      </c>
      <c r="E73" s="610">
        <v>1.0000000000000001E+50</v>
      </c>
      <c r="F73" s="611">
        <v>1.0000000000000001E+50</v>
      </c>
      <c r="G73" s="610">
        <v>1.0000000000000001E+50</v>
      </c>
      <c r="H73" s="610">
        <v>1.0000000000000001E+50</v>
      </c>
      <c r="I73" s="610">
        <v>390.11868526730177</v>
      </c>
      <c r="J73" s="610">
        <v>1.0000000000000001E+50</v>
      </c>
      <c r="K73" s="610">
        <v>1.0000000000000001E+50</v>
      </c>
      <c r="L73" s="611">
        <v>39.011861556313356</v>
      </c>
      <c r="M73" s="610">
        <v>1.0000000000000001E+50</v>
      </c>
      <c r="N73" s="611">
        <v>1.0000000000000001E+50</v>
      </c>
      <c r="O73" s="610">
        <v>1.0000000000000001E+50</v>
      </c>
      <c r="P73" s="610">
        <v>1.0000000000000001E+50</v>
      </c>
      <c r="Q73" s="610">
        <v>1.0000000000000001E+50</v>
      </c>
      <c r="R73" s="610">
        <v>1.0000000000000001E+50</v>
      </c>
      <c r="S73" s="610">
        <v>1.0000000000000001E+50</v>
      </c>
      <c r="T73" s="610">
        <v>1.0000000000000001E+50</v>
      </c>
      <c r="U73" s="610">
        <v>1.0000000000000001E+50</v>
      </c>
      <c r="V73" s="610">
        <v>0.39124556956590856</v>
      </c>
      <c r="W73" s="610">
        <v>1.0000000000000001E+50</v>
      </c>
      <c r="X73" s="610">
        <v>1.0000000000000001E+50</v>
      </c>
      <c r="Y73" s="610">
        <v>1.0000000000000001E+50</v>
      </c>
      <c r="Z73" s="610">
        <v>1.0000000000000001E+50</v>
      </c>
      <c r="AA73" s="626">
        <v>1.0000000000000001E+50</v>
      </c>
      <c r="AB73" s="610">
        <v>30669.708614756459</v>
      </c>
      <c r="AC73" s="626">
        <v>5.0000003695974691E-4</v>
      </c>
      <c r="AD73" s="626">
        <v>8.9021369567871098E-4</v>
      </c>
      <c r="AE73" s="620">
        <v>1.3902137089715407E-3</v>
      </c>
      <c r="AF73" s="627">
        <v>2.3939809709475303E-3</v>
      </c>
      <c r="AG73" s="601">
        <f>Decap_Selection!$E$23</f>
        <v>0.08</v>
      </c>
      <c r="AH73" s="602"/>
      <c r="AI73" s="602"/>
    </row>
    <row r="74" spans="1:35">
      <c r="A74" s="597">
        <f t="shared" si="0"/>
        <v>2080.6850905900196</v>
      </c>
      <c r="B74" s="607">
        <v>1.0085088931644391E-3</v>
      </c>
      <c r="C74" s="606">
        <v>1.0000000000000001E+50</v>
      </c>
      <c r="D74" s="607">
        <v>1738.4968433995616</v>
      </c>
      <c r="E74" s="610">
        <v>1.0000000000000001E+50</v>
      </c>
      <c r="F74" s="611">
        <v>1.0000000000000001E+50</v>
      </c>
      <c r="G74" s="610">
        <v>1.0000000000000001E+50</v>
      </c>
      <c r="H74" s="610">
        <v>1.0000000000000001E+50</v>
      </c>
      <c r="I74" s="610">
        <v>382.46929895243221</v>
      </c>
      <c r="J74" s="610">
        <v>1.0000000000000001E+50</v>
      </c>
      <c r="K74" s="610">
        <v>1.0000000000000001E+50</v>
      </c>
      <c r="L74" s="611">
        <v>38.246922785418072</v>
      </c>
      <c r="M74" s="610">
        <v>1.0000000000000001E+50</v>
      </c>
      <c r="N74" s="611">
        <v>1.0000000000000001E+50</v>
      </c>
      <c r="O74" s="610">
        <v>1.0000000000000001E+50</v>
      </c>
      <c r="P74" s="610">
        <v>1.0000000000000001E+50</v>
      </c>
      <c r="Q74" s="610">
        <v>1.0000000000000001E+50</v>
      </c>
      <c r="R74" s="610">
        <v>1.0000000000000001E+50</v>
      </c>
      <c r="S74" s="610">
        <v>1.0000000000000001E+50</v>
      </c>
      <c r="T74" s="610">
        <v>1.0000000000000001E+50</v>
      </c>
      <c r="U74" s="610">
        <v>1.0000000000000001E+50</v>
      </c>
      <c r="V74" s="610">
        <v>0.38361865410412949</v>
      </c>
      <c r="W74" s="610">
        <v>1.0000000000000001E+50</v>
      </c>
      <c r="X74" s="610">
        <v>1.0000000000000001E+50</v>
      </c>
      <c r="Y74" s="610">
        <v>1.0000000000000001E+50</v>
      </c>
      <c r="Z74" s="610">
        <v>1.0000000000000001E+50</v>
      </c>
      <c r="AA74" s="626">
        <v>1.0000000000000001E+50</v>
      </c>
      <c r="AB74" s="610">
        <v>30068.341779172999</v>
      </c>
      <c r="AC74" s="626">
        <v>5.0000003845292065E-4</v>
      </c>
      <c r="AD74" s="626">
        <v>8.9021369567871098E-4</v>
      </c>
      <c r="AE74" s="620">
        <v>1.3902137095085712E-3</v>
      </c>
      <c r="AF74" s="627">
        <v>2.3941330823694842E-3</v>
      </c>
      <c r="AG74" s="601">
        <f>Decap_Selection!$E$23</f>
        <v>0.08</v>
      </c>
      <c r="AH74" s="602"/>
      <c r="AI74" s="602"/>
    </row>
    <row r="75" spans="1:35">
      <c r="A75" s="597">
        <f t="shared" si="0"/>
        <v>2122.2987924018203</v>
      </c>
      <c r="B75" s="607">
        <v>1.0088511442083361E-3</v>
      </c>
      <c r="C75" s="606">
        <v>1.0000000000000001E+50</v>
      </c>
      <c r="D75" s="607">
        <v>1704.4086696605311</v>
      </c>
      <c r="E75" s="610">
        <v>1.0000000000000001E+50</v>
      </c>
      <c r="F75" s="611">
        <v>1.0000000000000001E+50</v>
      </c>
      <c r="G75" s="610">
        <v>1.0000000000000001E+50</v>
      </c>
      <c r="H75" s="610">
        <v>1.0000000000000001E+50</v>
      </c>
      <c r="I75" s="610">
        <v>374.96990059793603</v>
      </c>
      <c r="J75" s="610">
        <v>1.0000000000000001E+50</v>
      </c>
      <c r="K75" s="610">
        <v>1.0000000000000001E+50</v>
      </c>
      <c r="L75" s="611">
        <v>37.496982807771971</v>
      </c>
      <c r="M75" s="610">
        <v>1.0000000000000001E+50</v>
      </c>
      <c r="N75" s="611">
        <v>1.0000000000000001E+50</v>
      </c>
      <c r="O75" s="610">
        <v>1.0000000000000001E+50</v>
      </c>
      <c r="P75" s="610">
        <v>1.0000000000000001E+50</v>
      </c>
      <c r="Q75" s="610">
        <v>1.0000000000000001E+50</v>
      </c>
      <c r="R75" s="610">
        <v>1.0000000000000001E+50</v>
      </c>
      <c r="S75" s="610">
        <v>1.0000000000000001E+50</v>
      </c>
      <c r="T75" s="610">
        <v>1.0000000000000001E+50</v>
      </c>
      <c r="U75" s="610">
        <v>1.0000000000000001E+50</v>
      </c>
      <c r="V75" s="610">
        <v>0.37614217194589999</v>
      </c>
      <c r="W75" s="610">
        <v>1.0000000000000001E+50</v>
      </c>
      <c r="X75" s="610">
        <v>1.0000000000000001E+50</v>
      </c>
      <c r="Y75" s="610">
        <v>1.0000000000000001E+50</v>
      </c>
      <c r="Z75" s="610">
        <v>1.0000000000000001E+50</v>
      </c>
      <c r="AA75" s="626">
        <v>1.0000000000000001E+50</v>
      </c>
      <c r="AB75" s="610">
        <v>29478.766450169605</v>
      </c>
      <c r="AC75" s="626">
        <v>5.0000004000641854E-4</v>
      </c>
      <c r="AD75" s="626">
        <v>8.9021369567871098E-4</v>
      </c>
      <c r="AE75" s="620">
        <v>1.3902137100672974E-3</v>
      </c>
      <c r="AF75" s="627">
        <v>2.3942913319545361E-3</v>
      </c>
      <c r="AG75" s="601">
        <f>Decap_Selection!$E$23</f>
        <v>0.08</v>
      </c>
      <c r="AH75" s="602"/>
      <c r="AI75" s="602"/>
    </row>
    <row r="76" spans="1:35">
      <c r="A76" s="597">
        <f t="shared" si="0"/>
        <v>2164.7447682498569</v>
      </c>
      <c r="B76" s="607">
        <v>1.0092070989988907E-3</v>
      </c>
      <c r="C76" s="606">
        <v>1.0000000000000001E+50</v>
      </c>
      <c r="D76" s="607">
        <v>1670.9888914782307</v>
      </c>
      <c r="E76" s="610">
        <v>1.0000000000000001E+50</v>
      </c>
      <c r="F76" s="611">
        <v>1.0000000000000001E+50</v>
      </c>
      <c r="G76" s="610">
        <v>1.0000000000000001E+50</v>
      </c>
      <c r="H76" s="610">
        <v>1.0000000000000001E+50</v>
      </c>
      <c r="I76" s="610">
        <v>367.6175492632824</v>
      </c>
      <c r="J76" s="610">
        <v>1.0000000000000001E+50</v>
      </c>
      <c r="K76" s="610">
        <v>1.0000000000000001E+50</v>
      </c>
      <c r="L76" s="611">
        <v>36.76174752926616</v>
      </c>
      <c r="M76" s="610">
        <v>1.0000000000000001E+50</v>
      </c>
      <c r="N76" s="611">
        <v>1.0000000000000001E+50</v>
      </c>
      <c r="O76" s="610">
        <v>1.0000000000000001E+50</v>
      </c>
      <c r="P76" s="610">
        <v>1.0000000000000001E+50</v>
      </c>
      <c r="Q76" s="610">
        <v>1.0000000000000001E+50</v>
      </c>
      <c r="R76" s="610">
        <v>1.0000000000000001E+50</v>
      </c>
      <c r="S76" s="610">
        <v>1.0000000000000001E+50</v>
      </c>
      <c r="T76" s="610">
        <v>1.0000000000000001E+50</v>
      </c>
      <c r="U76" s="610">
        <v>1.0000000000000001E+50</v>
      </c>
      <c r="V76" s="610">
        <v>0.36881319080994041</v>
      </c>
      <c r="W76" s="610">
        <v>1.0000000000000001E+50</v>
      </c>
      <c r="X76" s="610">
        <v>1.0000000000000001E+50</v>
      </c>
      <c r="Y76" s="610">
        <v>1.0000000000000001E+50</v>
      </c>
      <c r="Z76" s="610">
        <v>1.0000000000000001E+50</v>
      </c>
      <c r="AA76" s="626">
        <v>1.0000000000000001E+50</v>
      </c>
      <c r="AB76" s="610">
        <v>28900.751421734909</v>
      </c>
      <c r="AC76" s="626">
        <v>5.0000004162267775E-4</v>
      </c>
      <c r="AD76" s="626">
        <v>8.9021369567871098E-4</v>
      </c>
      <c r="AE76" s="620">
        <v>1.3902137106485963E-3</v>
      </c>
      <c r="AF76" s="627">
        <v>2.394455967095047E-3</v>
      </c>
      <c r="AG76" s="601">
        <f>Decap_Selection!$E$23</f>
        <v>0.08</v>
      </c>
      <c r="AH76" s="602"/>
      <c r="AI76" s="602"/>
    </row>
    <row r="77" spans="1:35">
      <c r="A77" s="597">
        <f t="shared" si="0"/>
        <v>2208.0396636148539</v>
      </c>
      <c r="B77" s="607">
        <v>1.0095773011533165E-3</v>
      </c>
      <c r="C77" s="606">
        <v>1.0000000000000001E+50</v>
      </c>
      <c r="D77" s="607">
        <v>1638.2244030572945</v>
      </c>
      <c r="E77" s="610">
        <v>1.0000000000000001E+50</v>
      </c>
      <c r="F77" s="611">
        <v>1.0000000000000001E+50</v>
      </c>
      <c r="G77" s="610">
        <v>1.0000000000000001E+50</v>
      </c>
      <c r="H77" s="610">
        <v>1.0000000000000001E+50</v>
      </c>
      <c r="I77" s="610">
        <v>360.40936167343773</v>
      </c>
      <c r="J77" s="610">
        <v>1.0000000000000001E+50</v>
      </c>
      <c r="K77" s="610">
        <v>1.0000000000000001E+50</v>
      </c>
      <c r="L77" s="611">
        <v>36.040928622340473</v>
      </c>
      <c r="M77" s="610">
        <v>1.0000000000000001E+50</v>
      </c>
      <c r="N77" s="611">
        <v>1.0000000000000001E+50</v>
      </c>
      <c r="O77" s="610">
        <v>1.0000000000000001E+50</v>
      </c>
      <c r="P77" s="610">
        <v>1.0000000000000001E+50</v>
      </c>
      <c r="Q77" s="610">
        <v>1.0000000000000001E+50</v>
      </c>
      <c r="R77" s="610">
        <v>1.0000000000000001E+50</v>
      </c>
      <c r="S77" s="610">
        <v>1.0000000000000001E+50</v>
      </c>
      <c r="T77" s="610">
        <v>1.0000000000000001E+50</v>
      </c>
      <c r="U77" s="610">
        <v>1.0000000000000001E+50</v>
      </c>
      <c r="V77" s="610">
        <v>0.36162883623867831</v>
      </c>
      <c r="W77" s="610">
        <v>1.0000000000000001E+50</v>
      </c>
      <c r="X77" s="610">
        <v>1.0000000000000001E+50</v>
      </c>
      <c r="Y77" s="610">
        <v>1.0000000000000001E+50</v>
      </c>
      <c r="Z77" s="610">
        <v>1.0000000000000001E+50</v>
      </c>
      <c r="AA77" s="626">
        <v>1.0000000000000001E+50</v>
      </c>
      <c r="AB77" s="610">
        <v>28334.070021308748</v>
      </c>
      <c r="AC77" s="626">
        <v>5.0000004330423391E-4</v>
      </c>
      <c r="AD77" s="626">
        <v>8.9021369567871098E-4</v>
      </c>
      <c r="AE77" s="620">
        <v>1.3902137112533797E-3</v>
      </c>
      <c r="AF77" s="627">
        <v>2.3946272451293169E-3</v>
      </c>
      <c r="AG77" s="601">
        <f>Decap_Selection!$E$23</f>
        <v>0.08</v>
      </c>
      <c r="AH77" s="602"/>
      <c r="AI77" s="602"/>
    </row>
    <row r="78" spans="1:35">
      <c r="A78" s="597">
        <f t="shared" si="0"/>
        <v>2252.2004568871512</v>
      </c>
      <c r="B78" s="607">
        <v>1.0099623154429956E-3</v>
      </c>
      <c r="C78" s="606">
        <v>1.0000000000000001E+50</v>
      </c>
      <c r="D78" s="607">
        <v>1606.1023555787331</v>
      </c>
      <c r="E78" s="610">
        <v>1.0000000000000001E+50</v>
      </c>
      <c r="F78" s="611">
        <v>1.0000000000000001E+50</v>
      </c>
      <c r="G78" s="610">
        <v>1.0000000000000001E+50</v>
      </c>
      <c r="H78" s="610">
        <v>1.0000000000000001E+50</v>
      </c>
      <c r="I78" s="610">
        <v>353.34251108817097</v>
      </c>
      <c r="J78" s="610">
        <v>1.0000000000000001E+50</v>
      </c>
      <c r="K78" s="610">
        <v>1.0000000000000001E+50</v>
      </c>
      <c r="L78" s="611">
        <v>35.334243412913736</v>
      </c>
      <c r="M78" s="610">
        <v>1.0000000000000001E+50</v>
      </c>
      <c r="N78" s="611">
        <v>1.0000000000000001E+50</v>
      </c>
      <c r="O78" s="610">
        <v>1.0000000000000001E+50</v>
      </c>
      <c r="P78" s="610">
        <v>1.0000000000000001E+50</v>
      </c>
      <c r="Q78" s="610">
        <v>1.0000000000000001E+50</v>
      </c>
      <c r="R78" s="610">
        <v>1.0000000000000001E+50</v>
      </c>
      <c r="S78" s="610">
        <v>1.0000000000000001E+50</v>
      </c>
      <c r="T78" s="610">
        <v>1.0000000000000001E+50</v>
      </c>
      <c r="U78" s="610">
        <v>1.0000000000000001E+50</v>
      </c>
      <c r="V78" s="610">
        <v>0.35458629046981854</v>
      </c>
      <c r="W78" s="610">
        <v>1.0000000000000001E+50</v>
      </c>
      <c r="X78" s="610">
        <v>1.0000000000000001E+50</v>
      </c>
      <c r="Y78" s="610">
        <v>1.0000000000000001E+50</v>
      </c>
      <c r="Z78" s="610">
        <v>1.0000000000000001E+50</v>
      </c>
      <c r="AA78" s="626">
        <v>1.0000000000000001E+50</v>
      </c>
      <c r="AB78" s="610">
        <v>27778.500020890922</v>
      </c>
      <c r="AC78" s="626">
        <v>5.0000004505372487E-4</v>
      </c>
      <c r="AD78" s="626">
        <v>8.9021369567871098E-4</v>
      </c>
      <c r="AE78" s="620">
        <v>1.3902137118825964E-3</v>
      </c>
      <c r="AF78" s="627">
        <v>2.394805433739372E-3</v>
      </c>
      <c r="AG78" s="601">
        <f>Decap_Selection!$E$23</f>
        <v>0.08</v>
      </c>
      <c r="AH78" s="602"/>
      <c r="AI78" s="602"/>
    </row>
    <row r="79" spans="1:35">
      <c r="A79" s="597">
        <f t="shared" si="0"/>
        <v>2297.2444660248943</v>
      </c>
      <c r="B79" s="607">
        <v>1.0103627285836616E-3</v>
      </c>
      <c r="C79" s="606">
        <v>1.0000000000000001E+50</v>
      </c>
      <c r="D79" s="607">
        <v>1574.6101521611829</v>
      </c>
      <c r="E79" s="610">
        <v>1.0000000000000001E+50</v>
      </c>
      <c r="F79" s="611">
        <v>1.0000000000000001E+50</v>
      </c>
      <c r="G79" s="610">
        <v>1.0000000000000001E+50</v>
      </c>
      <c r="H79" s="610">
        <v>1.0000000000000001E+50</v>
      </c>
      <c r="I79" s="610">
        <v>346.41422619352699</v>
      </c>
      <c r="J79" s="610">
        <v>1.0000000000000001E+50</v>
      </c>
      <c r="K79" s="610">
        <v>1.0000000000000001E+50</v>
      </c>
      <c r="L79" s="611">
        <v>34.641414769531288</v>
      </c>
      <c r="M79" s="610">
        <v>1.0000000000000001E+50</v>
      </c>
      <c r="N79" s="611">
        <v>1.0000000000000001E+50</v>
      </c>
      <c r="O79" s="610">
        <v>1.0000000000000001E+50</v>
      </c>
      <c r="P79" s="610">
        <v>1.0000000000000001E+50</v>
      </c>
      <c r="Q79" s="610">
        <v>1.0000000000000001E+50</v>
      </c>
      <c r="R79" s="610">
        <v>1.0000000000000001E+50</v>
      </c>
      <c r="S79" s="610">
        <v>1.0000000000000001E+50</v>
      </c>
      <c r="T79" s="610">
        <v>1.0000000000000001E+50</v>
      </c>
      <c r="U79" s="610">
        <v>1.0000000000000001E+50</v>
      </c>
      <c r="V79" s="610">
        <v>0.34768279133007612</v>
      </c>
      <c r="W79" s="610">
        <v>1.0000000000000001E+50</v>
      </c>
      <c r="X79" s="610">
        <v>1.0000000000000001E+50</v>
      </c>
      <c r="Y79" s="610">
        <v>1.0000000000000001E+50</v>
      </c>
      <c r="Z79" s="610">
        <v>1.0000000000000001E+50</v>
      </c>
      <c r="AA79" s="626">
        <v>1.0000000000000001E+50</v>
      </c>
      <c r="AB79" s="610">
        <v>27233.82354989307</v>
      </c>
      <c r="AC79" s="626">
        <v>5.0000004687389529E-4</v>
      </c>
      <c r="AD79" s="626">
        <v>8.9021369567871098E-4</v>
      </c>
      <c r="AE79" s="620">
        <v>1.3902137125372334E-3</v>
      </c>
      <c r="AF79" s="627">
        <v>2.3949908113644865E-3</v>
      </c>
      <c r="AG79" s="601">
        <f>Decap_Selection!$E$23</f>
        <v>0.08</v>
      </c>
      <c r="AH79" s="602"/>
      <c r="AI79" s="602"/>
    </row>
    <row r="80" spans="1:35">
      <c r="A80" s="597">
        <f t="shared" si="0"/>
        <v>2343.1893553453924</v>
      </c>
      <c r="B80" s="607">
        <v>1.0107791500524668E-3</v>
      </c>
      <c r="C80" s="606">
        <v>1.0000000000000001E+50</v>
      </c>
      <c r="D80" s="607">
        <v>1543.7354429209515</v>
      </c>
      <c r="E80" s="610">
        <v>1.0000000000000001E+50</v>
      </c>
      <c r="F80" s="611">
        <v>1.0000000000000001E+50</v>
      </c>
      <c r="G80" s="610">
        <v>1.0000000000000001E+50</v>
      </c>
      <c r="H80" s="610">
        <v>1.0000000000000001E+50</v>
      </c>
      <c r="I80" s="610">
        <v>339.62179001503728</v>
      </c>
      <c r="J80" s="610">
        <v>1.0000000000000001E+50</v>
      </c>
      <c r="K80" s="610">
        <v>1.0000000000000001E+50</v>
      </c>
      <c r="L80" s="611">
        <v>33.962170994685899</v>
      </c>
      <c r="M80" s="610">
        <v>1.0000000000000001E+50</v>
      </c>
      <c r="N80" s="611">
        <v>1.0000000000000001E+50</v>
      </c>
      <c r="O80" s="610">
        <v>1.0000000000000001E+50</v>
      </c>
      <c r="P80" s="610">
        <v>1.0000000000000001E+50</v>
      </c>
      <c r="Q80" s="610">
        <v>1.0000000000000001E+50</v>
      </c>
      <c r="R80" s="610">
        <v>1.0000000000000001E+50</v>
      </c>
      <c r="S80" s="610">
        <v>1.0000000000000001E+50</v>
      </c>
      <c r="T80" s="610">
        <v>1.0000000000000001E+50</v>
      </c>
      <c r="U80" s="610">
        <v>1.0000000000000001E+50</v>
      </c>
      <c r="V80" s="610">
        <v>0.34091563115063367</v>
      </c>
      <c r="W80" s="610">
        <v>1.0000000000000001E+50</v>
      </c>
      <c r="X80" s="610">
        <v>1.0000000000000001E+50</v>
      </c>
      <c r="Y80" s="610">
        <v>1.0000000000000001E+50</v>
      </c>
      <c r="Z80" s="610">
        <v>1.0000000000000001E+50</v>
      </c>
      <c r="AA80" s="626">
        <v>1.0000000000000001E+50</v>
      </c>
      <c r="AB80" s="610">
        <v>26699.827009699085</v>
      </c>
      <c r="AC80" s="626">
        <v>5.0000004876760054E-4</v>
      </c>
      <c r="AD80" s="626">
        <v>8.9021369567871098E-4</v>
      </c>
      <c r="AE80" s="620">
        <v>1.3902137132183177E-3</v>
      </c>
      <c r="AF80" s="627">
        <v>2.3951836676310502E-3</v>
      </c>
      <c r="AG80" s="601">
        <f>Decap_Selection!$E$23</f>
        <v>0.08</v>
      </c>
      <c r="AH80" s="602"/>
      <c r="AI80" s="602"/>
    </row>
    <row r="81" spans="1:35">
      <c r="A81" s="597">
        <f t="shared" si="0"/>
        <v>2390.0531424523001</v>
      </c>
      <c r="B81" s="607">
        <v>1.0112122129326221E-3</v>
      </c>
      <c r="C81" s="606">
        <v>1.0000000000000001E+50</v>
      </c>
      <c r="D81" s="607">
        <v>1513.4661201289241</v>
      </c>
      <c r="E81" s="610">
        <v>1.0000000000000001E+50</v>
      </c>
      <c r="F81" s="611">
        <v>1.0000000000000001E+50</v>
      </c>
      <c r="G81" s="610">
        <v>1.0000000000000001E+50</v>
      </c>
      <c r="H81" s="610">
        <v>1.0000000000000001E+50</v>
      </c>
      <c r="I81" s="610">
        <v>332.96253885223985</v>
      </c>
      <c r="J81" s="610">
        <v>1.0000000000000001E+50</v>
      </c>
      <c r="K81" s="610">
        <v>1.0000000000000001E+50</v>
      </c>
      <c r="L81" s="611">
        <v>33.296245718269816</v>
      </c>
      <c r="M81" s="610">
        <v>1.0000000000000001E+50</v>
      </c>
      <c r="N81" s="611">
        <v>1.0000000000000001E+50</v>
      </c>
      <c r="O81" s="610">
        <v>1.0000000000000001E+50</v>
      </c>
      <c r="P81" s="610">
        <v>1.0000000000000001E+50</v>
      </c>
      <c r="Q81" s="610">
        <v>1.0000000000000001E+50</v>
      </c>
      <c r="R81" s="610">
        <v>1.0000000000000001E+50</v>
      </c>
      <c r="S81" s="610">
        <v>1.0000000000000001E+50</v>
      </c>
      <c r="T81" s="610">
        <v>1.0000000000000001E+50</v>
      </c>
      <c r="U81" s="610">
        <v>1.0000000000000001E+50</v>
      </c>
      <c r="V81" s="610">
        <v>0.33428215570389441</v>
      </c>
      <c r="W81" s="610">
        <v>1.0000000000000001E+50</v>
      </c>
      <c r="X81" s="610">
        <v>1.0000000000000001E+50</v>
      </c>
      <c r="Y81" s="610">
        <v>1.0000000000000001E+50</v>
      </c>
      <c r="Z81" s="610">
        <v>1.0000000000000001E+50</v>
      </c>
      <c r="AA81" s="626">
        <v>1.0000000000000001E+50</v>
      </c>
      <c r="AB81" s="610">
        <v>26176.300989901076</v>
      </c>
      <c r="AC81" s="626">
        <v>5.0000005073781142E-4</v>
      </c>
      <c r="AD81" s="626">
        <v>8.9021369567871098E-4</v>
      </c>
      <c r="AE81" s="620">
        <v>1.3902137139269178E-3</v>
      </c>
      <c r="AF81" s="627">
        <v>2.3953843037994062E-3</v>
      </c>
      <c r="AG81" s="601">
        <f>Decap_Selection!$E$23</f>
        <v>0.08</v>
      </c>
      <c r="AH81" s="602"/>
      <c r="AI81" s="602"/>
    </row>
    <row r="82" spans="1:35">
      <c r="A82" s="597">
        <f t="shared" si="0"/>
        <v>2437.8542053013462</v>
      </c>
      <c r="B82" s="607">
        <v>1.0116625747863207E-3</v>
      </c>
      <c r="C82" s="606">
        <v>1.0000000000000001E+50</v>
      </c>
      <c r="D82" s="607">
        <v>1483.7903134624371</v>
      </c>
      <c r="E82" s="610">
        <v>1.0000000000000001E+50</v>
      </c>
      <c r="F82" s="611">
        <v>1.0000000000000001E+50</v>
      </c>
      <c r="G82" s="610">
        <v>1.0000000000000001E+50</v>
      </c>
      <c r="H82" s="610">
        <v>1.0000000000000001E+50</v>
      </c>
      <c r="I82" s="610">
        <v>326.43386123409033</v>
      </c>
      <c r="J82" s="610">
        <v>1.0000000000000001E+50</v>
      </c>
      <c r="K82" s="610">
        <v>1.0000000000000001E+50</v>
      </c>
      <c r="L82" s="611">
        <v>32.643377793115789</v>
      </c>
      <c r="M82" s="610">
        <v>1.0000000000000001E+50</v>
      </c>
      <c r="N82" s="611">
        <v>1.0000000000000001E+50</v>
      </c>
      <c r="O82" s="610">
        <v>1.0000000000000001E+50</v>
      </c>
      <c r="P82" s="610">
        <v>1.0000000000000001E+50</v>
      </c>
      <c r="Q82" s="610">
        <v>1.0000000000000001E+50</v>
      </c>
      <c r="R82" s="610">
        <v>1.0000000000000001E+50</v>
      </c>
      <c r="S82" s="610">
        <v>1.0000000000000001E+50</v>
      </c>
      <c r="T82" s="610">
        <v>1.0000000000000001E+50</v>
      </c>
      <c r="U82" s="610">
        <v>1.0000000000000001E+50</v>
      </c>
      <c r="V82" s="610">
        <v>0.32777976316110857</v>
      </c>
      <c r="W82" s="610">
        <v>1.0000000000000001E+50</v>
      </c>
      <c r="X82" s="610">
        <v>1.0000000000000001E+50</v>
      </c>
      <c r="Y82" s="610">
        <v>1.0000000000000001E+50</v>
      </c>
      <c r="Z82" s="610">
        <v>1.0000000000000001E+50</v>
      </c>
      <c r="AA82" s="626">
        <v>1.0000000000000001E+50</v>
      </c>
      <c r="AB82" s="610">
        <v>25663.040186177528</v>
      </c>
      <c r="AC82" s="626">
        <v>5.0000005278761901E-4</v>
      </c>
      <c r="AD82" s="626">
        <v>8.9021369567871098E-4</v>
      </c>
      <c r="AE82" s="620">
        <v>1.3902137146641453E-3</v>
      </c>
      <c r="AF82" s="627">
        <v>2.3955930332283239E-3</v>
      </c>
      <c r="AG82" s="601">
        <f>Decap_Selection!$E$23</f>
        <v>0.08</v>
      </c>
      <c r="AH82" s="602"/>
      <c r="AI82" s="602"/>
    </row>
    <row r="83" spans="1:35">
      <c r="A83" s="597">
        <f t="shared" si="0"/>
        <v>2486.6112894073731</v>
      </c>
      <c r="B83" s="607">
        <v>1.0121309185566404E-3</v>
      </c>
      <c r="C83" s="606">
        <v>1.0000000000000001E+50</v>
      </c>
      <c r="D83" s="607">
        <v>1454.6963853502498</v>
      </c>
      <c r="E83" s="610">
        <v>1.0000000000000001E+50</v>
      </c>
      <c r="F83" s="611">
        <v>1.0000000000000001E+50</v>
      </c>
      <c r="G83" s="610">
        <v>1.0000000000000001E+50</v>
      </c>
      <c r="H83" s="610">
        <v>1.0000000000000001E+50</v>
      </c>
      <c r="I83" s="610">
        <v>320.03319689485608</v>
      </c>
      <c r="J83" s="610">
        <v>1.0000000000000001E+50</v>
      </c>
      <c r="K83" s="610">
        <v>1.0000000000000001E+50</v>
      </c>
      <c r="L83" s="611">
        <v>32.003311192586516</v>
      </c>
      <c r="M83" s="610">
        <v>1.0000000000000001E+50</v>
      </c>
      <c r="N83" s="611">
        <v>1.0000000000000001E+50</v>
      </c>
      <c r="O83" s="610">
        <v>1.0000000000000001E+50</v>
      </c>
      <c r="P83" s="610">
        <v>1.0000000000000001E+50</v>
      </c>
      <c r="Q83" s="610">
        <v>1.0000000000000001E+50</v>
      </c>
      <c r="R83" s="610">
        <v>1.0000000000000001E+50</v>
      </c>
      <c r="S83" s="610">
        <v>1.0000000000000001E+50</v>
      </c>
      <c r="T83" s="610">
        <v>1.0000000000000001E+50</v>
      </c>
      <c r="U83" s="610">
        <v>1.0000000000000001E+50</v>
      </c>
      <c r="V83" s="610">
        <v>0.32140590307046024</v>
      </c>
      <c r="W83" s="610">
        <v>1.0000000000000001E+50</v>
      </c>
      <c r="X83" s="610">
        <v>1.0000000000000001E+50</v>
      </c>
      <c r="Y83" s="610">
        <v>1.0000000000000001E+50</v>
      </c>
      <c r="Z83" s="610">
        <v>1.0000000000000001E+50</v>
      </c>
      <c r="AA83" s="626">
        <v>1.0000000000000001E+50</v>
      </c>
      <c r="AB83" s="610">
        <v>25159.843319781899</v>
      </c>
      <c r="AC83" s="626">
        <v>5.0000005492023861E-4</v>
      </c>
      <c r="AD83" s="626">
        <v>8.9021369567871098E-4</v>
      </c>
      <c r="AE83" s="620">
        <v>1.3902137154311568E-3</v>
      </c>
      <c r="AF83" s="627">
        <v>2.3958101818577732E-3</v>
      </c>
      <c r="AG83" s="601">
        <f>Decap_Selection!$E$23</f>
        <v>0.08</v>
      </c>
      <c r="AH83" s="602"/>
      <c r="AI83" s="602"/>
    </row>
    <row r="84" spans="1:35">
      <c r="A84" s="597">
        <f t="shared" si="0"/>
        <v>2536.3435151955205</v>
      </c>
      <c r="B84" s="607">
        <v>1.0126179534991273E-3</v>
      </c>
      <c r="C84" s="606">
        <v>1.0000000000000001E+50</v>
      </c>
      <c r="D84" s="607">
        <v>1426.1729264087876</v>
      </c>
      <c r="E84" s="610">
        <v>1.0000000000000001E+50</v>
      </c>
      <c r="F84" s="611">
        <v>1.0000000000000001E+50</v>
      </c>
      <c r="G84" s="610">
        <v>1.0000000000000001E+50</v>
      </c>
      <c r="H84" s="610">
        <v>1.0000000000000001E+50</v>
      </c>
      <c r="I84" s="610">
        <v>313.75803577009049</v>
      </c>
      <c r="J84" s="610">
        <v>1.0000000000000001E+50</v>
      </c>
      <c r="K84" s="610">
        <v>1.0000000000000001E+50</v>
      </c>
      <c r="L84" s="611">
        <v>31.37579491017199</v>
      </c>
      <c r="M84" s="610">
        <v>1.0000000000000001E+50</v>
      </c>
      <c r="N84" s="611">
        <v>1.0000000000000001E+50</v>
      </c>
      <c r="O84" s="610">
        <v>1.0000000000000001E+50</v>
      </c>
      <c r="P84" s="610">
        <v>1.0000000000000001E+50</v>
      </c>
      <c r="Q84" s="610">
        <v>1.0000000000000001E+50</v>
      </c>
      <c r="R84" s="610">
        <v>1.0000000000000001E+50</v>
      </c>
      <c r="S84" s="610">
        <v>1.0000000000000001E+50</v>
      </c>
      <c r="T84" s="610">
        <v>1.0000000000000001E+50</v>
      </c>
      <c r="U84" s="610">
        <v>1.0000000000000001E+50</v>
      </c>
      <c r="V84" s="610">
        <v>0.31515807535520829</v>
      </c>
      <c r="W84" s="610">
        <v>1.0000000000000001E+50</v>
      </c>
      <c r="X84" s="610">
        <v>1.0000000000000001E+50</v>
      </c>
      <c r="Y84" s="610">
        <v>1.0000000000000001E+50</v>
      </c>
      <c r="Z84" s="610">
        <v>1.0000000000000001E+50</v>
      </c>
      <c r="AA84" s="626">
        <v>1.0000000000000001E+50</v>
      </c>
      <c r="AB84" s="610">
        <v>24666.5130586097</v>
      </c>
      <c r="AC84" s="626">
        <v>5.0000005713901619E-4</v>
      </c>
      <c r="AD84" s="626">
        <v>8.9021369567871098E-4</v>
      </c>
      <c r="AE84" s="620">
        <v>1.3902137162291556E-3</v>
      </c>
      <c r="AF84" s="627">
        <v>2.3960360887107001E-3</v>
      </c>
      <c r="AG84" s="601">
        <f>Decap_Selection!$E$23</f>
        <v>0.08</v>
      </c>
      <c r="AH84" s="602"/>
      <c r="AI84" s="602"/>
    </row>
    <row r="85" spans="1:35">
      <c r="A85" s="597">
        <f t="shared" si="0"/>
        <v>2587.0703854994308</v>
      </c>
      <c r="B85" s="607">
        <v>1.0131244161437482E-3</v>
      </c>
      <c r="C85" s="606">
        <v>1.0000000000000001E+50</v>
      </c>
      <c r="D85" s="607">
        <v>1398.2087509678779</v>
      </c>
      <c r="E85" s="610">
        <v>1.0000000000000001E+50</v>
      </c>
      <c r="F85" s="611">
        <v>1.0000000000000001E+50</v>
      </c>
      <c r="G85" s="610">
        <v>1.0000000000000001E+50</v>
      </c>
      <c r="H85" s="610">
        <v>1.0000000000000001E+50</v>
      </c>
      <c r="I85" s="610">
        <v>307.6059170122935</v>
      </c>
      <c r="J85" s="610">
        <v>1.0000000000000001E+50</v>
      </c>
      <c r="K85" s="610">
        <v>1.0000000000000001E+50</v>
      </c>
      <c r="L85" s="611">
        <v>30.760582861055568</v>
      </c>
      <c r="M85" s="610">
        <v>1.0000000000000001E+50</v>
      </c>
      <c r="N85" s="611">
        <v>1.0000000000000001E+50</v>
      </c>
      <c r="O85" s="610">
        <v>1.0000000000000001E+50</v>
      </c>
      <c r="P85" s="610">
        <v>1.0000000000000001E+50</v>
      </c>
      <c r="Q85" s="610">
        <v>1.0000000000000001E+50</v>
      </c>
      <c r="R85" s="610">
        <v>1.0000000000000001E+50</v>
      </c>
      <c r="S85" s="610">
        <v>1.0000000000000001E+50</v>
      </c>
      <c r="T85" s="610">
        <v>1.0000000000000001E+50</v>
      </c>
      <c r="U85" s="610">
        <v>1.0000000000000001E+50</v>
      </c>
      <c r="V85" s="610">
        <v>0.30903382933148266</v>
      </c>
      <c r="W85" s="610">
        <v>1.0000000000000001E+50</v>
      </c>
      <c r="X85" s="610">
        <v>1.0000000000000001E+50</v>
      </c>
      <c r="Y85" s="610">
        <v>1.0000000000000001E+50</v>
      </c>
      <c r="Z85" s="610">
        <v>1.0000000000000001E+50</v>
      </c>
      <c r="AA85" s="626">
        <v>1.0000000000000001E+50</v>
      </c>
      <c r="AB85" s="610">
        <v>24182.855939813442</v>
      </c>
      <c r="AC85" s="626">
        <v>5.0000005944743234E-4</v>
      </c>
      <c r="AD85" s="626">
        <v>8.9021369567871098E-4</v>
      </c>
      <c r="AE85" s="620">
        <v>1.3902137170593936E-3</v>
      </c>
      <c r="AF85" s="627">
        <v>2.3962711064145457E-3</v>
      </c>
      <c r="AG85" s="601">
        <f>Decap_Selection!$E$23</f>
        <v>0.08</v>
      </c>
      <c r="AH85" s="602"/>
      <c r="AI85" s="602"/>
    </row>
    <row r="86" spans="1:35">
      <c r="A86" s="597">
        <f t="shared" si="0"/>
        <v>2638.8117932094196</v>
      </c>
      <c r="B86" s="607">
        <v>1.0136510712879011E-3</v>
      </c>
      <c r="C86" s="606">
        <v>1.0000000000000001E+50</v>
      </c>
      <c r="D86" s="607">
        <v>1370.792892684211</v>
      </c>
      <c r="E86" s="610">
        <v>1.0000000000000001E+50</v>
      </c>
      <c r="F86" s="611">
        <v>1.0000000000000001E+50</v>
      </c>
      <c r="G86" s="610">
        <v>1.0000000000000001E+50</v>
      </c>
      <c r="H86" s="610">
        <v>1.0000000000000001E+50</v>
      </c>
      <c r="I86" s="610">
        <v>301.57442802587389</v>
      </c>
      <c r="J86" s="610">
        <v>1.0000000000000001E+50</v>
      </c>
      <c r="K86" s="610">
        <v>1.0000000000000001E+50</v>
      </c>
      <c r="L86" s="611">
        <v>30.157433785610142</v>
      </c>
      <c r="M86" s="610">
        <v>1.0000000000000001E+50</v>
      </c>
      <c r="N86" s="611">
        <v>1.0000000000000001E+50</v>
      </c>
      <c r="O86" s="610">
        <v>1.0000000000000001E+50</v>
      </c>
      <c r="P86" s="610">
        <v>1.0000000000000001E+50</v>
      </c>
      <c r="Q86" s="610">
        <v>1.0000000000000001E+50</v>
      </c>
      <c r="R86" s="610">
        <v>1.0000000000000001E+50</v>
      </c>
      <c r="S86" s="610">
        <v>1.0000000000000001E+50</v>
      </c>
      <c r="T86" s="610">
        <v>1.0000000000000001E+50</v>
      </c>
      <c r="U86" s="610">
        <v>1.0000000000000001E+50</v>
      </c>
      <c r="V86" s="610">
        <v>0.30303076274534779</v>
      </c>
      <c r="W86" s="610">
        <v>1.0000000000000001E+50</v>
      </c>
      <c r="X86" s="610">
        <v>1.0000000000000001E+50</v>
      </c>
      <c r="Y86" s="610">
        <v>1.0000000000000001E+50</v>
      </c>
      <c r="Z86" s="610">
        <v>1.0000000000000001E+50</v>
      </c>
      <c r="AA86" s="626">
        <v>1.0000000000000001E+50</v>
      </c>
      <c r="AB86" s="610">
        <v>23708.682293934751</v>
      </c>
      <c r="AC86" s="626">
        <v>5.0000006184910842E-4</v>
      </c>
      <c r="AD86" s="626">
        <v>8.9021369567871098E-4</v>
      </c>
      <c r="AE86" s="620">
        <v>1.3902137179231731E-3</v>
      </c>
      <c r="AF86" s="627">
        <v>2.3965156017432391E-3</v>
      </c>
      <c r="AG86" s="601">
        <f>Decap_Selection!$E$23</f>
        <v>0.08</v>
      </c>
      <c r="AH86" s="602"/>
      <c r="AI86" s="602"/>
    </row>
    <row r="87" spans="1:35">
      <c r="A87" s="597">
        <f t="shared" si="0"/>
        <v>2691.5880290736081</v>
      </c>
      <c r="B87" s="607">
        <v>1.0141987130211532E-3</v>
      </c>
      <c r="C87" s="606">
        <v>1.0000000000000001E+50</v>
      </c>
      <c r="D87" s="607">
        <v>1343.9146002408115</v>
      </c>
      <c r="E87" s="610">
        <v>1.0000000000000001E+50</v>
      </c>
      <c r="F87" s="611">
        <v>1.0000000000000001E+50</v>
      </c>
      <c r="G87" s="610">
        <v>1.0000000000000001E+50</v>
      </c>
      <c r="H87" s="610">
        <v>1.0000000000000001E+50</v>
      </c>
      <c r="I87" s="610">
        <v>295.66120352103309</v>
      </c>
      <c r="J87" s="610">
        <v>1.0000000000000001E+50</v>
      </c>
      <c r="K87" s="610">
        <v>1.0000000000000001E+50</v>
      </c>
      <c r="L87" s="611">
        <v>29.566111154786537</v>
      </c>
      <c r="M87" s="610">
        <v>1.0000000000000001E+50</v>
      </c>
      <c r="N87" s="611">
        <v>1.0000000000000001E+50</v>
      </c>
      <c r="O87" s="610">
        <v>1.0000000000000001E+50</v>
      </c>
      <c r="P87" s="610">
        <v>1.0000000000000001E+50</v>
      </c>
      <c r="Q87" s="610">
        <v>1.0000000000000001E+50</v>
      </c>
      <c r="R87" s="610">
        <v>1.0000000000000001E+50</v>
      </c>
      <c r="S87" s="610">
        <v>1.0000000000000001E+50</v>
      </c>
      <c r="T87" s="610">
        <v>1.0000000000000001E+50</v>
      </c>
      <c r="U87" s="610">
        <v>1.0000000000000001E+50</v>
      </c>
      <c r="V87" s="610">
        <v>0.29714652082874554</v>
      </c>
      <c r="W87" s="610">
        <v>1.0000000000000001E+50</v>
      </c>
      <c r="X87" s="610">
        <v>1.0000000000000001E+50</v>
      </c>
      <c r="Y87" s="610">
        <v>1.0000000000000001E+50</v>
      </c>
      <c r="Z87" s="610">
        <v>1.0000000000000001E+50</v>
      </c>
      <c r="AA87" s="626">
        <v>1.0000000000000001E+50</v>
      </c>
      <c r="AB87" s="610">
        <v>23243.806170524269</v>
      </c>
      <c r="AC87" s="626">
        <v>5.0000006434781225E-4</v>
      </c>
      <c r="AD87" s="626">
        <v>8.9021369567871098E-4</v>
      </c>
      <c r="AE87" s="620">
        <v>1.3902137188218494E-3</v>
      </c>
      <c r="AF87" s="627">
        <v>2.3967699561804616E-3</v>
      </c>
      <c r="AG87" s="601">
        <f>Decap_Selection!$E$23</f>
        <v>0.08</v>
      </c>
      <c r="AH87" s="602"/>
      <c r="AI87" s="602"/>
    </row>
    <row r="88" spans="1:35">
      <c r="A88" s="597">
        <f t="shared" si="0"/>
        <v>2745.4197896550804</v>
      </c>
      <c r="B88" s="607">
        <v>1.014768165782368E-3</v>
      </c>
      <c r="C88" s="606">
        <v>1.0000000000000001E+50</v>
      </c>
      <c r="D88" s="607">
        <v>1317.5633331308404</v>
      </c>
      <c r="E88" s="610">
        <v>1.0000000000000001E+50</v>
      </c>
      <c r="F88" s="611">
        <v>1.0000000000000001E+50</v>
      </c>
      <c r="G88" s="610">
        <v>1.0000000000000001E+50</v>
      </c>
      <c r="H88" s="610">
        <v>1.0000000000000001E+50</v>
      </c>
      <c r="I88" s="610">
        <v>289.86392458620048</v>
      </c>
      <c r="J88" s="610">
        <v>1.0000000000000001E+50</v>
      </c>
      <c r="K88" s="610">
        <v>1.0000000000000001E+50</v>
      </c>
      <c r="L88" s="611">
        <v>28.986383077356955</v>
      </c>
      <c r="M88" s="610">
        <v>1.0000000000000001E+50</v>
      </c>
      <c r="N88" s="611">
        <v>1.0000000000000001E+50</v>
      </c>
      <c r="O88" s="610">
        <v>1.0000000000000001E+50</v>
      </c>
      <c r="P88" s="610">
        <v>1.0000000000000001E+50</v>
      </c>
      <c r="Q88" s="610">
        <v>1.0000000000000001E+50</v>
      </c>
      <c r="R88" s="610">
        <v>1.0000000000000001E+50</v>
      </c>
      <c r="S88" s="610">
        <v>1.0000000000000001E+50</v>
      </c>
      <c r="T88" s="610">
        <v>1.0000000000000001E+50</v>
      </c>
      <c r="U88" s="610">
        <v>1.0000000000000001E+50</v>
      </c>
      <c r="V88" s="610">
        <v>0.2913787953739444</v>
      </c>
      <c r="W88" s="610">
        <v>1.0000000000000001E+50</v>
      </c>
      <c r="X88" s="610">
        <v>1.0000000000000001E+50</v>
      </c>
      <c r="Y88" s="610">
        <v>1.0000000000000001E+50</v>
      </c>
      <c r="Z88" s="610">
        <v>1.0000000000000001E+50</v>
      </c>
      <c r="AA88" s="626">
        <v>1.0000000000000001E+50</v>
      </c>
      <c r="AB88" s="610">
        <v>22788.04526521988</v>
      </c>
      <c r="AC88" s="626">
        <v>5.0000006694746364E-4</v>
      </c>
      <c r="AD88" s="626">
        <v>8.9021369567871098E-4</v>
      </c>
      <c r="AE88" s="620">
        <v>1.3902137197568322E-3</v>
      </c>
      <c r="AF88" s="627">
        <v>2.3970345665049755E-3</v>
      </c>
      <c r="AG88" s="601">
        <f>Decap_Selection!$E$23</f>
        <v>0.08</v>
      </c>
      <c r="AH88" s="602"/>
      <c r="AI88" s="602"/>
    </row>
    <row r="89" spans="1:35">
      <c r="A89" s="597">
        <f t="shared" si="0"/>
        <v>2800.328185448182</v>
      </c>
      <c r="B89" s="607">
        <v>1.0153602854498683E-3</v>
      </c>
      <c r="C89" s="606">
        <v>1.0000000000000001E+50</v>
      </c>
      <c r="D89" s="607">
        <v>1291.7287575240578</v>
      </c>
      <c r="E89" s="610">
        <v>1.0000000000000001E+50</v>
      </c>
      <c r="F89" s="611">
        <v>1.0000000000000001E+50</v>
      </c>
      <c r="G89" s="610">
        <v>1.0000000000000001E+50</v>
      </c>
      <c r="H89" s="610">
        <v>1.0000000000000001E+50</v>
      </c>
      <c r="I89" s="610">
        <v>284.18031777865656</v>
      </c>
      <c r="J89" s="610">
        <v>1.0000000000000001E+50</v>
      </c>
      <c r="K89" s="610">
        <v>1.0000000000000001E+50</v>
      </c>
      <c r="L89" s="611">
        <v>28.418022208977323</v>
      </c>
      <c r="M89" s="610">
        <v>1.0000000000000001E+50</v>
      </c>
      <c r="N89" s="611">
        <v>1.0000000000000001E+50</v>
      </c>
      <c r="O89" s="610">
        <v>1.0000000000000001E+50</v>
      </c>
      <c r="P89" s="610">
        <v>1.0000000000000001E+50</v>
      </c>
      <c r="Q89" s="610">
        <v>1.0000000000000001E+50</v>
      </c>
      <c r="R89" s="610">
        <v>1.0000000000000001E+50</v>
      </c>
      <c r="S89" s="610">
        <v>1.0000000000000001E+50</v>
      </c>
      <c r="T89" s="610">
        <v>1.0000000000000001E+50</v>
      </c>
      <c r="U89" s="610">
        <v>1.0000000000000001E+50</v>
      </c>
      <c r="V89" s="610">
        <v>0.28572532382612459</v>
      </c>
      <c r="W89" s="610">
        <v>1.0000000000000001E+50</v>
      </c>
      <c r="X89" s="610">
        <v>1.0000000000000001E+50</v>
      </c>
      <c r="Y89" s="610">
        <v>1.0000000000000001E+50</v>
      </c>
      <c r="Z89" s="610">
        <v>1.0000000000000001E+50</v>
      </c>
      <c r="AA89" s="626">
        <v>1.0000000000000001E+50</v>
      </c>
      <c r="AB89" s="610">
        <v>22341.22084825479</v>
      </c>
      <c r="AC89" s="626">
        <v>5.0000006965214094E-4</v>
      </c>
      <c r="AD89" s="626">
        <v>8.9021369567871098E-4</v>
      </c>
      <c r="AE89" s="620">
        <v>1.3902137207295884E-3</v>
      </c>
      <c r="AF89" s="627">
        <v>2.3973098453988653E-3</v>
      </c>
      <c r="AG89" s="601">
        <f>Decap_Selection!$E$23</f>
        <v>0.08</v>
      </c>
      <c r="AH89" s="602"/>
      <c r="AI89" s="602"/>
    </row>
    <row r="90" spans="1:35">
      <c r="A90" s="597">
        <f t="shared" si="0"/>
        <v>2856.3347491571458</v>
      </c>
      <c r="B90" s="607">
        <v>1.0159759604652558E-3</v>
      </c>
      <c r="C90" s="606">
        <v>1.0000000000000001E+50</v>
      </c>
      <c r="D90" s="607">
        <v>1266.4007422143434</v>
      </c>
      <c r="E90" s="610">
        <v>1.0000000000000001E+50</v>
      </c>
      <c r="F90" s="611">
        <v>1.0000000000000001E+50</v>
      </c>
      <c r="G90" s="610">
        <v>1.0000000000000001E+50</v>
      </c>
      <c r="H90" s="610">
        <v>1.0000000000000001E+50</v>
      </c>
      <c r="I90" s="610">
        <v>278.60815423298675</v>
      </c>
      <c r="J90" s="610">
        <v>1.0000000000000001E+50</v>
      </c>
      <c r="K90" s="610">
        <v>1.0000000000000001E+50</v>
      </c>
      <c r="L90" s="611">
        <v>27.860805663032593</v>
      </c>
      <c r="M90" s="610">
        <v>1.0000000000000001E+50</v>
      </c>
      <c r="N90" s="611">
        <v>1.0000000000000001E+50</v>
      </c>
      <c r="O90" s="610">
        <v>1.0000000000000001E+50</v>
      </c>
      <c r="P90" s="610">
        <v>1.0000000000000001E+50</v>
      </c>
      <c r="Q90" s="610">
        <v>1.0000000000000001E+50</v>
      </c>
      <c r="R90" s="610">
        <v>1.0000000000000001E+50</v>
      </c>
      <c r="S90" s="610">
        <v>1.0000000000000001E+50</v>
      </c>
      <c r="T90" s="610">
        <v>1.0000000000000001E+50</v>
      </c>
      <c r="U90" s="610">
        <v>1.0000000000000001E+50</v>
      </c>
      <c r="V90" s="610">
        <v>0.28018388839373498</v>
      </c>
      <c r="W90" s="610">
        <v>1.0000000000000001E+50</v>
      </c>
      <c r="X90" s="610">
        <v>1.0000000000000001E+50</v>
      </c>
      <c r="Y90" s="610">
        <v>1.0000000000000001E+50</v>
      </c>
      <c r="Z90" s="610">
        <v>1.0000000000000001E+50</v>
      </c>
      <c r="AA90" s="626">
        <v>1.0000000000000001E+50</v>
      </c>
      <c r="AB90" s="610">
        <v>21903.157694367448</v>
      </c>
      <c r="AC90" s="626">
        <v>5.0000007246608729E-4</v>
      </c>
      <c r="AD90" s="626">
        <v>8.9021369567871098E-4</v>
      </c>
      <c r="AE90" s="620">
        <v>1.3902137217416436E-3</v>
      </c>
      <c r="AF90" s="627">
        <v>2.3975962220795389E-3</v>
      </c>
      <c r="AG90" s="601">
        <f>Decap_Selection!$E$23</f>
        <v>0.08</v>
      </c>
      <c r="AH90" s="602"/>
      <c r="AI90" s="602"/>
    </row>
    <row r="91" spans="1:35">
      <c r="A91" s="597">
        <f t="shared" si="0"/>
        <v>2913.4614441402887</v>
      </c>
      <c r="B91" s="607">
        <v>1.0166161129914911E-3</v>
      </c>
      <c r="C91" s="606">
        <v>1.0000000000000001E+50</v>
      </c>
      <c r="D91" s="607">
        <v>1241.5693546466739</v>
      </c>
      <c r="E91" s="610">
        <v>1.0000000000000001E+50</v>
      </c>
      <c r="F91" s="611">
        <v>1.0000000000000001E+50</v>
      </c>
      <c r="G91" s="610">
        <v>1.0000000000000001E+50</v>
      </c>
      <c r="H91" s="610">
        <v>1.0000000000000001E+50</v>
      </c>
      <c r="I91" s="610">
        <v>273.1452487870161</v>
      </c>
      <c r="J91" s="610">
        <v>1.0000000000000001E+50</v>
      </c>
      <c r="K91" s="610">
        <v>1.0000000000000001E+50</v>
      </c>
      <c r="L91" s="611">
        <v>27.314514923230227</v>
      </c>
      <c r="M91" s="610">
        <v>1.0000000000000001E+50</v>
      </c>
      <c r="N91" s="611">
        <v>1.0000000000000001E+50</v>
      </c>
      <c r="O91" s="610">
        <v>1.0000000000000001E+50</v>
      </c>
      <c r="P91" s="610">
        <v>1.0000000000000001E+50</v>
      </c>
      <c r="Q91" s="610">
        <v>1.0000000000000001E+50</v>
      </c>
      <c r="R91" s="610">
        <v>1.0000000000000001E+50</v>
      </c>
      <c r="S91" s="610">
        <v>1.0000000000000001E+50</v>
      </c>
      <c r="T91" s="610">
        <v>1.0000000000000001E+50</v>
      </c>
      <c r="U91" s="610">
        <v>1.0000000000000001E+50</v>
      </c>
      <c r="V91" s="610">
        <v>0.27475231517626753</v>
      </c>
      <c r="W91" s="610">
        <v>1.0000000000000001E+50</v>
      </c>
      <c r="X91" s="610">
        <v>1.0000000000000001E+50</v>
      </c>
      <c r="Y91" s="610">
        <v>1.0000000000000001E+50</v>
      </c>
      <c r="Z91" s="610">
        <v>1.0000000000000001E+50</v>
      </c>
      <c r="AA91" s="626">
        <v>1.0000000000000001E+50</v>
      </c>
      <c r="AB91" s="610">
        <v>21473.684014085742</v>
      </c>
      <c r="AC91" s="626">
        <v>5.00000075393717E-4</v>
      </c>
      <c r="AD91" s="626">
        <v>8.9021369567871098E-4</v>
      </c>
      <c r="AE91" s="620">
        <v>1.3902137227945863E-3</v>
      </c>
      <c r="AF91" s="627">
        <v>2.3978941429563931E-3</v>
      </c>
      <c r="AG91" s="601">
        <f>Decap_Selection!$E$23</f>
        <v>0.08</v>
      </c>
      <c r="AH91" s="602"/>
      <c r="AI91" s="602"/>
    </row>
    <row r="92" spans="1:35">
      <c r="A92" s="597">
        <f t="shared" si="0"/>
        <v>2971.7306730230944</v>
      </c>
      <c r="B92" s="607">
        <v>1.0172817001058081E-3</v>
      </c>
      <c r="C92" s="606">
        <v>1.0000000000000001E+50</v>
      </c>
      <c r="D92" s="607">
        <v>1217.2248570220031</v>
      </c>
      <c r="E92" s="610">
        <v>1.0000000000000001E+50</v>
      </c>
      <c r="F92" s="611">
        <v>1.0000000000000001E+50</v>
      </c>
      <c r="G92" s="610">
        <v>1.0000000000000001E+50</v>
      </c>
      <c r="H92" s="610">
        <v>1.0000000000000001E+50</v>
      </c>
      <c r="I92" s="610">
        <v>267.78945912488342</v>
      </c>
      <c r="J92" s="610">
        <v>1.0000000000000001E+50</v>
      </c>
      <c r="K92" s="610">
        <v>1.0000000000000001E+50</v>
      </c>
      <c r="L92" s="611">
        <v>26.778935757907561</v>
      </c>
      <c r="M92" s="610">
        <v>1.0000000000000001E+50</v>
      </c>
      <c r="N92" s="611">
        <v>1.0000000000000001E+50</v>
      </c>
      <c r="O92" s="610">
        <v>1.0000000000000001E+50</v>
      </c>
      <c r="P92" s="610">
        <v>1.0000000000000001E+50</v>
      </c>
      <c r="Q92" s="610">
        <v>1.0000000000000001E+50</v>
      </c>
      <c r="R92" s="610">
        <v>1.0000000000000001E+50</v>
      </c>
      <c r="S92" s="610">
        <v>1.0000000000000001E+50</v>
      </c>
      <c r="T92" s="610">
        <v>1.0000000000000001E+50</v>
      </c>
      <c r="U92" s="610">
        <v>1.0000000000000001E+50</v>
      </c>
      <c r="V92" s="610">
        <v>0.26942847330909847</v>
      </c>
      <c r="W92" s="610">
        <v>1.0000000000000001E+50</v>
      </c>
      <c r="X92" s="610">
        <v>1.0000000000000001E+50</v>
      </c>
      <c r="Y92" s="610">
        <v>1.0000000000000001E+50</v>
      </c>
      <c r="Z92" s="610">
        <v>1.0000000000000001E+50</v>
      </c>
      <c r="AA92" s="626">
        <v>1.0000000000000001E+50</v>
      </c>
      <c r="AB92" s="610">
        <v>21052.631386358571</v>
      </c>
      <c r="AC92" s="626">
        <v>5.0000007843962286E-4</v>
      </c>
      <c r="AD92" s="626">
        <v>8.9021369567871098E-4</v>
      </c>
      <c r="AE92" s="620">
        <v>1.3902137238900676E-3</v>
      </c>
      <c r="AF92" s="627">
        <v>2.3982040723130702E-3</v>
      </c>
      <c r="AG92" s="601">
        <f>Decap_Selection!$E$23</f>
        <v>0.08</v>
      </c>
      <c r="AH92" s="602"/>
      <c r="AI92" s="602"/>
    </row>
    <row r="93" spans="1:35">
      <c r="A93" s="597">
        <f t="shared" si="0"/>
        <v>3031.1652864835564</v>
      </c>
      <c r="B93" s="607">
        <v>1.0179737150280048E-3</v>
      </c>
      <c r="C93" s="606">
        <v>1.0000000000000001E+50</v>
      </c>
      <c r="D93" s="607">
        <v>1193.3577024785172</v>
      </c>
      <c r="E93" s="610">
        <v>1.0000000000000001E+50</v>
      </c>
      <c r="F93" s="611">
        <v>1.0000000000000001E+50</v>
      </c>
      <c r="G93" s="610">
        <v>1.0000000000000001E+50</v>
      </c>
      <c r="H93" s="610">
        <v>1.0000000000000001E+50</v>
      </c>
      <c r="I93" s="610">
        <v>262.53868493691738</v>
      </c>
      <c r="J93" s="610">
        <v>1.0000000000000001E+50</v>
      </c>
      <c r="K93" s="610">
        <v>1.0000000000000001E+50</v>
      </c>
      <c r="L93" s="611">
        <v>26.25385813601936</v>
      </c>
      <c r="M93" s="610">
        <v>1.0000000000000001E+50</v>
      </c>
      <c r="N93" s="611">
        <v>1.0000000000000001E+50</v>
      </c>
      <c r="O93" s="610">
        <v>1.0000000000000001E+50</v>
      </c>
      <c r="P93" s="610">
        <v>1.0000000000000001E+50</v>
      </c>
      <c r="Q93" s="610">
        <v>1.0000000000000001E+50</v>
      </c>
      <c r="R93" s="610">
        <v>1.0000000000000001E+50</v>
      </c>
      <c r="S93" s="610">
        <v>1.0000000000000001E+50</v>
      </c>
      <c r="T93" s="610">
        <v>1.0000000000000001E+50</v>
      </c>
      <c r="U93" s="610">
        <v>1.0000000000000001E+50</v>
      </c>
      <c r="V93" s="610">
        <v>0.26421027412505255</v>
      </c>
      <c r="W93" s="610">
        <v>1.0000000000000001E+50</v>
      </c>
      <c r="X93" s="610">
        <v>1.0000000000000001E+50</v>
      </c>
      <c r="Y93" s="610">
        <v>1.0000000000000001E+50</v>
      </c>
      <c r="Z93" s="610">
        <v>1.0000000000000001E+50</v>
      </c>
      <c r="AA93" s="626">
        <v>1.0000000000000001E+50</v>
      </c>
      <c r="AB93" s="610">
        <v>20639.834692508404</v>
      </c>
      <c r="AC93" s="626">
        <v>5.000000816085834E-4</v>
      </c>
      <c r="AD93" s="626">
        <v>8.9021369567871098E-4</v>
      </c>
      <c r="AE93" s="620">
        <v>1.3902137250298063E-3</v>
      </c>
      <c r="AF93" s="627">
        <v>2.3985264930162461E-3</v>
      </c>
      <c r="AG93" s="601">
        <f>Decap_Selection!$E$23</f>
        <v>0.08</v>
      </c>
      <c r="AH93" s="602"/>
      <c r="AI93" s="602"/>
    </row>
    <row r="94" spans="1:35">
      <c r="A94" s="597">
        <f t="shared" si="0"/>
        <v>3091.7885922132277</v>
      </c>
      <c r="B94" s="607">
        <v>1.0186931883846232E-3</v>
      </c>
      <c r="C94" s="606">
        <v>1.0000000000000001E+50</v>
      </c>
      <c r="D94" s="607">
        <v>1169.958531347768</v>
      </c>
      <c r="E94" s="610">
        <v>1.0000000000000001E+50</v>
      </c>
      <c r="F94" s="611">
        <v>1.0000000000000001E+50</v>
      </c>
      <c r="G94" s="610">
        <v>1.0000000000000001E+50</v>
      </c>
      <c r="H94" s="610">
        <v>1.0000000000000001E+50</v>
      </c>
      <c r="I94" s="610">
        <v>257.39086709598553</v>
      </c>
      <c r="J94" s="610">
        <v>1.0000000000000001E+50</v>
      </c>
      <c r="K94" s="610">
        <v>1.0000000000000001E+50</v>
      </c>
      <c r="L94" s="611">
        <v>25.739076144772749</v>
      </c>
      <c r="M94" s="610">
        <v>1.0000000000000001E+50</v>
      </c>
      <c r="N94" s="611">
        <v>1.0000000000000001E+50</v>
      </c>
      <c r="O94" s="610">
        <v>1.0000000000000001E+50</v>
      </c>
      <c r="P94" s="610">
        <v>1.0000000000000001E+50</v>
      </c>
      <c r="Q94" s="610">
        <v>1.0000000000000001E+50</v>
      </c>
      <c r="R94" s="610">
        <v>1.0000000000000001E+50</v>
      </c>
      <c r="S94" s="610">
        <v>1.0000000000000001E+50</v>
      </c>
      <c r="T94" s="610">
        <v>1.0000000000000001E+50</v>
      </c>
      <c r="U94" s="610">
        <v>1.0000000000000001E+50</v>
      </c>
      <c r="V94" s="610">
        <v>0.2590956703323537</v>
      </c>
      <c r="W94" s="610">
        <v>1.0000000000000001E+50</v>
      </c>
      <c r="X94" s="610">
        <v>1.0000000000000001E+50</v>
      </c>
      <c r="Y94" s="610">
        <v>1.0000000000000001E+50</v>
      </c>
      <c r="Z94" s="610">
        <v>1.0000000000000001E+50</v>
      </c>
      <c r="AA94" s="626">
        <v>1.0000000000000001E+50</v>
      </c>
      <c r="AB94" s="610">
        <v>20235.132051478839</v>
      </c>
      <c r="AC94" s="626">
        <v>5.0000008490556989E-4</v>
      </c>
      <c r="AD94" s="626">
        <v>8.9021369567871098E-4</v>
      </c>
      <c r="AE94" s="620">
        <v>1.3902137262155904E-3</v>
      </c>
      <c r="AF94" s="627">
        <v>2.3988619072519493E-3</v>
      </c>
      <c r="AG94" s="601">
        <f>Decap_Selection!$E$23</f>
        <v>0.08</v>
      </c>
      <c r="AH94" s="602"/>
      <c r="AI94" s="602"/>
    </row>
    <row r="95" spans="1:35">
      <c r="A95" s="597">
        <f t="shared" si="0"/>
        <v>3153.6243640574921</v>
      </c>
      <c r="B95" s="607">
        <v>1.0194411895094798E-3</v>
      </c>
      <c r="C95" s="606">
        <v>1.0000000000000001E+50</v>
      </c>
      <c r="D95" s="607">
        <v>1147.0181674842142</v>
      </c>
      <c r="E95" s="610">
        <v>1.0000000000000001E+50</v>
      </c>
      <c r="F95" s="611">
        <v>1.0000000000000001E+50</v>
      </c>
      <c r="G95" s="610">
        <v>1.0000000000000001E+50</v>
      </c>
      <c r="H95" s="610">
        <v>1.0000000000000001E+50</v>
      </c>
      <c r="I95" s="610">
        <v>252.34398684999314</v>
      </c>
      <c r="J95" s="610">
        <v>1.0000000000000001E+50</v>
      </c>
      <c r="K95" s="610">
        <v>1.0000000000000001E+50</v>
      </c>
      <c r="L95" s="611">
        <v>25.234387908877036</v>
      </c>
      <c r="M95" s="610">
        <v>1.0000000000000001E+50</v>
      </c>
      <c r="N95" s="611">
        <v>1.0000000000000001E+50</v>
      </c>
      <c r="O95" s="610">
        <v>1.0000000000000001E+50</v>
      </c>
      <c r="P95" s="610">
        <v>1.0000000000000001E+50</v>
      </c>
      <c r="Q95" s="610">
        <v>1.0000000000000001E+50</v>
      </c>
      <c r="R95" s="610">
        <v>1.0000000000000001E+50</v>
      </c>
      <c r="S95" s="610">
        <v>1.0000000000000001E+50</v>
      </c>
      <c r="T95" s="610">
        <v>1.0000000000000001E+50</v>
      </c>
      <c r="U95" s="610">
        <v>1.0000000000000001E+50</v>
      </c>
      <c r="V95" s="610">
        <v>0.25408265520863116</v>
      </c>
      <c r="W95" s="610">
        <v>1.0000000000000001E+50</v>
      </c>
      <c r="X95" s="610">
        <v>1.0000000000000001E+50</v>
      </c>
      <c r="Y95" s="610">
        <v>1.0000000000000001E+50</v>
      </c>
      <c r="Z95" s="610">
        <v>1.0000000000000001E+50</v>
      </c>
      <c r="AA95" s="626">
        <v>1.0000000000000001E+50</v>
      </c>
      <c r="AB95" s="610">
        <v>19838.36475635181</v>
      </c>
      <c r="AC95" s="626">
        <v>5.0000008833575463E-4</v>
      </c>
      <c r="AD95" s="626">
        <v>8.9021369567871098E-4</v>
      </c>
      <c r="AE95" s="620">
        <v>1.3902137274492805E-3</v>
      </c>
      <c r="AF95" s="627">
        <v>2.3992108372904303E-3</v>
      </c>
      <c r="AG95" s="601">
        <f>Decap_Selection!$E$23</f>
        <v>0.08</v>
      </c>
      <c r="AH95" s="602"/>
      <c r="AI95" s="602"/>
    </row>
    <row r="96" spans="1:35">
      <c r="A96" s="597">
        <f t="shared" si="0"/>
        <v>3216.6968513386419</v>
      </c>
      <c r="B96" s="607">
        <v>1.020218827780977E-3</v>
      </c>
      <c r="C96" s="606">
        <v>1.0000000000000001E+50</v>
      </c>
      <c r="D96" s="607">
        <v>1124.5276146667327</v>
      </c>
      <c r="E96" s="610">
        <v>1.0000000000000001E+50</v>
      </c>
      <c r="F96" s="611">
        <v>1.0000000000000001E+50</v>
      </c>
      <c r="G96" s="610">
        <v>1.0000000000000001E+50</v>
      </c>
      <c r="H96" s="610">
        <v>1.0000000000000001E+50</v>
      </c>
      <c r="I96" s="610">
        <v>247.39606503021653</v>
      </c>
      <c r="J96" s="610">
        <v>1.0000000000000001E+50</v>
      </c>
      <c r="K96" s="610">
        <v>1.0000000000000001E+50</v>
      </c>
      <c r="L96" s="611">
        <v>24.739595511376955</v>
      </c>
      <c r="M96" s="610">
        <v>1.0000000000000001E+50</v>
      </c>
      <c r="N96" s="611">
        <v>1.0000000000000001E+50</v>
      </c>
      <c r="O96" s="610">
        <v>1.0000000000000001E+50</v>
      </c>
      <c r="P96" s="610">
        <v>1.0000000000000001E+50</v>
      </c>
      <c r="Q96" s="610">
        <v>1.0000000000000001E+50</v>
      </c>
      <c r="R96" s="610">
        <v>1.0000000000000001E+50</v>
      </c>
      <c r="S96" s="610">
        <v>1.0000000000000001E+50</v>
      </c>
      <c r="T96" s="610">
        <v>1.0000000000000001E+50</v>
      </c>
      <c r="U96" s="610">
        <v>1.0000000000000001E+50</v>
      </c>
      <c r="V96" s="610">
        <v>0.2491692618106533</v>
      </c>
      <c r="W96" s="610">
        <v>1.0000000000000001E+50</v>
      </c>
      <c r="X96" s="610">
        <v>1.0000000000000001E+50</v>
      </c>
      <c r="Y96" s="610">
        <v>1.0000000000000001E+50</v>
      </c>
      <c r="Z96" s="610">
        <v>1.0000000000000001E+50</v>
      </c>
      <c r="AA96" s="626">
        <v>1.0000000000000001E+50</v>
      </c>
      <c r="AB96" s="610">
        <v>19449.377212109626</v>
      </c>
      <c r="AC96" s="626">
        <v>5.0000009190451884E-4</v>
      </c>
      <c r="AD96" s="626">
        <v>8.9021369567871098E-4</v>
      </c>
      <c r="AE96" s="620">
        <v>1.3902137287328115E-3</v>
      </c>
      <c r="AF96" s="627">
        <v>2.3995738262806241E-3</v>
      </c>
      <c r="AG96" s="601">
        <f>Decap_Selection!$E$23</f>
        <v>0.08</v>
      </c>
      <c r="AH96" s="602"/>
      <c r="AI96" s="602"/>
    </row>
    <row r="97" spans="1:35">
      <c r="A97" s="597">
        <f t="shared" si="0"/>
        <v>3281.0307883654145</v>
      </c>
      <c r="B97" s="607">
        <v>1.0210272539965648E-3</v>
      </c>
      <c r="C97" s="606">
        <v>1.0000000000000001E+50</v>
      </c>
      <c r="D97" s="607">
        <v>1102.4780530706889</v>
      </c>
      <c r="E97" s="610">
        <v>1.0000000000000001E+50</v>
      </c>
      <c r="F97" s="611">
        <v>1.0000000000000001E+50</v>
      </c>
      <c r="G97" s="610">
        <v>1.0000000000000001E+50</v>
      </c>
      <c r="H97" s="610">
        <v>1.0000000000000001E+50</v>
      </c>
      <c r="I97" s="610">
        <v>242.54516127515768</v>
      </c>
      <c r="J97" s="610">
        <v>1.0000000000000001E+50</v>
      </c>
      <c r="K97" s="610">
        <v>1.0000000000000001E+50</v>
      </c>
      <c r="L97" s="611">
        <v>24.254504916038204</v>
      </c>
      <c r="M97" s="610">
        <v>1.0000000000000001E+50</v>
      </c>
      <c r="N97" s="611">
        <v>1.0000000000000001E+50</v>
      </c>
      <c r="O97" s="610">
        <v>1.0000000000000001E+50</v>
      </c>
      <c r="P97" s="610">
        <v>1.0000000000000001E+50</v>
      </c>
      <c r="Q97" s="610">
        <v>1.0000000000000001E+50</v>
      </c>
      <c r="R97" s="610">
        <v>1.0000000000000001E+50</v>
      </c>
      <c r="S97" s="610">
        <v>1.0000000000000001E+50</v>
      </c>
      <c r="T97" s="610">
        <v>1.0000000000000001E+50</v>
      </c>
      <c r="U97" s="610">
        <v>1.0000000000000001E+50</v>
      </c>
      <c r="V97" s="610">
        <v>0.24435356219947296</v>
      </c>
      <c r="W97" s="610">
        <v>1.0000000000000001E+50</v>
      </c>
      <c r="X97" s="610">
        <v>1.0000000000000001E+50</v>
      </c>
      <c r="Y97" s="610">
        <v>1.0000000000000001E+50</v>
      </c>
      <c r="Z97" s="610">
        <v>1.0000000000000001E+50</v>
      </c>
      <c r="AA97" s="626">
        <v>1.0000000000000001E+50</v>
      </c>
      <c r="AB97" s="610">
        <v>19068.016874617293</v>
      </c>
      <c r="AC97" s="626">
        <v>5.0000009561746101E-4</v>
      </c>
      <c r="AD97" s="626">
        <v>8.9021369567871098E-4</v>
      </c>
      <c r="AE97" s="620">
        <v>1.390213730068197E-3</v>
      </c>
      <c r="AF97" s="627">
        <v>2.3999514390753078E-3</v>
      </c>
      <c r="AG97" s="601">
        <f>Decap_Selection!$E$23</f>
        <v>0.08</v>
      </c>
      <c r="AH97" s="602"/>
      <c r="AI97" s="602"/>
    </row>
    <row r="98" spans="1:35">
      <c r="A98" s="597">
        <f t="shared" si="0"/>
        <v>3346.6514041327227</v>
      </c>
      <c r="B98" s="607">
        <v>1.0218676617846745E-3</v>
      </c>
      <c r="C98" s="606">
        <v>1.0000000000000001E+50</v>
      </c>
      <c r="D98" s="607">
        <v>1080.8608358091826</v>
      </c>
      <c r="E98" s="610">
        <v>1.0000000000000001E+50</v>
      </c>
      <c r="F98" s="611">
        <v>1.0000000000000001E+50</v>
      </c>
      <c r="G98" s="610">
        <v>1.0000000000000001E+50</v>
      </c>
      <c r="H98" s="610">
        <v>1.0000000000000001E+50</v>
      </c>
      <c r="I98" s="610">
        <v>237.78937326961841</v>
      </c>
      <c r="J98" s="610">
        <v>1.0000000000000001E+50</v>
      </c>
      <c r="K98" s="610">
        <v>1.0000000000000001E+50</v>
      </c>
      <c r="L98" s="611">
        <v>23.778925891254769</v>
      </c>
      <c r="M98" s="610">
        <v>1.0000000000000001E+50</v>
      </c>
      <c r="N98" s="611">
        <v>1.0000000000000001E+50</v>
      </c>
      <c r="O98" s="610">
        <v>1.0000000000000001E+50</v>
      </c>
      <c r="P98" s="610">
        <v>1.0000000000000001E+50</v>
      </c>
      <c r="Q98" s="610">
        <v>1.0000000000000001E+50</v>
      </c>
      <c r="R98" s="610">
        <v>1.0000000000000001E+50</v>
      </c>
      <c r="S98" s="610">
        <v>1.0000000000000001E+50</v>
      </c>
      <c r="T98" s="610">
        <v>1.0000000000000001E+50</v>
      </c>
      <c r="U98" s="610">
        <v>1.0000000000000001E+50</v>
      </c>
      <c r="V98" s="610">
        <v>0.23963366668066732</v>
      </c>
      <c r="W98" s="610">
        <v>1.0000000000000001E+50</v>
      </c>
      <c r="X98" s="610">
        <v>1.0000000000000001E+50</v>
      </c>
      <c r="Y98" s="610">
        <v>1.0000000000000001E+50</v>
      </c>
      <c r="Z98" s="610">
        <v>1.0000000000000001E+50</v>
      </c>
      <c r="AA98" s="626">
        <v>1.0000000000000001E+50</v>
      </c>
      <c r="AB98" s="610">
        <v>18694.134190801273</v>
      </c>
      <c r="AC98" s="626">
        <v>5.0000009948040602E-4</v>
      </c>
      <c r="AD98" s="626">
        <v>8.9021369567871098E-4</v>
      </c>
      <c r="AE98" s="620">
        <v>1.3902137314575323E-3</v>
      </c>
      <c r="AF98" s="627">
        <v>2.4003442630880626E-3</v>
      </c>
      <c r="AG98" s="601">
        <f>Decap_Selection!$E$23</f>
        <v>0.08</v>
      </c>
      <c r="AH98" s="602"/>
      <c r="AI98" s="602"/>
    </row>
    <row r="99" spans="1:35">
      <c r="A99" s="597">
        <f t="shared" si="0"/>
        <v>3413.5844322153771</v>
      </c>
      <c r="B99" s="607">
        <v>1.0227412890543774E-3</v>
      </c>
      <c r="C99" s="606">
        <v>1.0000000000000001E+50</v>
      </c>
      <c r="D99" s="607">
        <v>1059.6674855421115</v>
      </c>
      <c r="E99" s="610">
        <v>1.0000000000000001E+50</v>
      </c>
      <c r="F99" s="611">
        <v>1.0000000000000001E+50</v>
      </c>
      <c r="G99" s="610">
        <v>1.0000000000000001E+50</v>
      </c>
      <c r="H99" s="610">
        <v>1.0000000000000001E+50</v>
      </c>
      <c r="I99" s="610">
        <v>233.12683599869467</v>
      </c>
      <c r="J99" s="610">
        <v>1.0000000000000001E+50</v>
      </c>
      <c r="K99" s="610">
        <v>1.0000000000000001E+50</v>
      </c>
      <c r="L99" s="611">
        <v>23.312671935448293</v>
      </c>
      <c r="M99" s="610">
        <v>1.0000000000000001E+50</v>
      </c>
      <c r="N99" s="611">
        <v>1.0000000000000001E+50</v>
      </c>
      <c r="O99" s="610">
        <v>1.0000000000000001E+50</v>
      </c>
      <c r="P99" s="610">
        <v>1.0000000000000001E+50</v>
      </c>
      <c r="Q99" s="610">
        <v>1.0000000000000001E+50</v>
      </c>
      <c r="R99" s="610">
        <v>1.0000000000000001E+50</v>
      </c>
      <c r="S99" s="610">
        <v>1.0000000000000001E+50</v>
      </c>
      <c r="T99" s="610">
        <v>1.0000000000000001E+50</v>
      </c>
      <c r="U99" s="610">
        <v>1.0000000000000001E+50</v>
      </c>
      <c r="V99" s="610">
        <v>0.2350077230593641</v>
      </c>
      <c r="W99" s="610">
        <v>1.0000000000000001E+50</v>
      </c>
      <c r="X99" s="610">
        <v>1.0000000000000001E+50</v>
      </c>
      <c r="Y99" s="610">
        <v>1.0000000000000001E+50</v>
      </c>
      <c r="Z99" s="610">
        <v>1.0000000000000001E+50</v>
      </c>
      <c r="AA99" s="626">
        <v>1.0000000000000001E+50</v>
      </c>
      <c r="AB99" s="610">
        <v>18327.582540001255</v>
      </c>
      <c r="AC99" s="626">
        <v>5.0000010349941402E-4</v>
      </c>
      <c r="AD99" s="626">
        <v>8.9021369567871098E-4</v>
      </c>
      <c r="AE99" s="620">
        <v>1.3902137329029967E-3</v>
      </c>
      <c r="AF99" s="627">
        <v>2.4007529091832056E-3</v>
      </c>
      <c r="AG99" s="601">
        <f>Decap_Selection!$E$23</f>
        <v>0.08</v>
      </c>
      <c r="AH99" s="602"/>
      <c r="AI99" s="602"/>
    </row>
    <row r="100" spans="1:35">
      <c r="A100" s="597">
        <f t="shared" si="0"/>
        <v>3481.8561208596848</v>
      </c>
      <c r="B100" s="607">
        <v>1.0236494194829637E-3</v>
      </c>
      <c r="C100" s="606">
        <v>1.0000000000000001E+50</v>
      </c>
      <c r="D100" s="607">
        <v>1038.8896911517236</v>
      </c>
      <c r="E100" s="610">
        <v>1.0000000000000001E+50</v>
      </c>
      <c r="F100" s="611">
        <v>1.0000000000000001E+50</v>
      </c>
      <c r="G100" s="610">
        <v>1.0000000000000001E+50</v>
      </c>
      <c r="H100" s="610">
        <v>1.0000000000000001E+50</v>
      </c>
      <c r="I100" s="610">
        <v>228.55572101639802</v>
      </c>
      <c r="J100" s="610">
        <v>1.0000000000000001E+50</v>
      </c>
      <c r="K100" s="610">
        <v>1.0000000000000001E+50</v>
      </c>
      <c r="L100" s="611">
        <v>22.855560203930221</v>
      </c>
      <c r="M100" s="610">
        <v>1.0000000000000001E+50</v>
      </c>
      <c r="N100" s="611">
        <v>1.0000000000000001E+50</v>
      </c>
      <c r="O100" s="610">
        <v>1.0000000000000001E+50</v>
      </c>
      <c r="P100" s="610">
        <v>1.0000000000000001E+50</v>
      </c>
      <c r="Q100" s="610">
        <v>1.0000000000000001E+50</v>
      </c>
      <c r="R100" s="610">
        <v>1.0000000000000001E+50</v>
      </c>
      <c r="S100" s="610">
        <v>1.0000000000000001E+50</v>
      </c>
      <c r="T100" s="610">
        <v>1.0000000000000001E+50</v>
      </c>
      <c r="U100" s="610">
        <v>1.0000000000000001E+50</v>
      </c>
      <c r="V100" s="610">
        <v>0.23047391590975164</v>
      </c>
      <c r="W100" s="610">
        <v>1.0000000000000001E+50</v>
      </c>
      <c r="X100" s="610">
        <v>1.0000000000000001E+50</v>
      </c>
      <c r="Y100" s="610">
        <v>1.0000000000000001E+50</v>
      </c>
      <c r="Z100" s="610">
        <v>1.0000000000000001E+50</v>
      </c>
      <c r="AA100" s="626">
        <v>1.0000000000000001E+50</v>
      </c>
      <c r="AB100" s="610">
        <v>17968.218176471826</v>
      </c>
      <c r="AC100" s="626">
        <v>5.0000010768078997E-4</v>
      </c>
      <c r="AD100" s="626">
        <v>8.9021369567871098E-4</v>
      </c>
      <c r="AE100" s="620">
        <v>1.3902137344068578E-3</v>
      </c>
      <c r="AF100" s="627">
        <v>2.4011780125998833E-3</v>
      </c>
      <c r="AG100" s="601">
        <f>Decap_Selection!$E$23</f>
        <v>0.08</v>
      </c>
      <c r="AH100" s="602"/>
      <c r="AI100" s="602"/>
    </row>
    <row r="101" spans="1:35">
      <c r="A101" s="597">
        <f t="shared" si="0"/>
        <v>3551.4932432768787</v>
      </c>
      <c r="B101" s="607">
        <v>1.0245933840415543E-3</v>
      </c>
      <c r="C101" s="606">
        <v>1.0000000000000001E+50</v>
      </c>
      <c r="D101" s="607">
        <v>1018.5193044833557</v>
      </c>
      <c r="E101" s="610">
        <v>1.0000000000000001E+50</v>
      </c>
      <c r="F101" s="611">
        <v>1.0000000000000001E+50</v>
      </c>
      <c r="G101" s="610">
        <v>1.0000000000000001E+50</v>
      </c>
      <c r="H101" s="610">
        <v>1.0000000000000001E+50</v>
      </c>
      <c r="I101" s="610">
        <v>224.07423572861742</v>
      </c>
      <c r="J101" s="610">
        <v>1.0000000000000001E+50</v>
      </c>
      <c r="K101" s="610">
        <v>1.0000000000000001E+50</v>
      </c>
      <c r="L101" s="611">
        <v>22.407411437198018</v>
      </c>
      <c r="M101" s="610">
        <v>1.0000000000000001E+50</v>
      </c>
      <c r="N101" s="611">
        <v>1.0000000000000001E+50</v>
      </c>
      <c r="O101" s="610">
        <v>1.0000000000000001E+50</v>
      </c>
      <c r="P101" s="610">
        <v>1.0000000000000001E+50</v>
      </c>
      <c r="Q101" s="610">
        <v>1.0000000000000001E+50</v>
      </c>
      <c r="R101" s="610">
        <v>1.0000000000000001E+50</v>
      </c>
      <c r="S101" s="610">
        <v>1.0000000000000001E+50</v>
      </c>
      <c r="T101" s="610">
        <v>1.0000000000000001E+50</v>
      </c>
      <c r="U101" s="610">
        <v>1.0000000000000001E+50</v>
      </c>
      <c r="V101" s="610">
        <v>0.22603046585877287</v>
      </c>
      <c r="W101" s="610">
        <v>1.0000000000000001E+50</v>
      </c>
      <c r="X101" s="610">
        <v>1.0000000000000001E+50</v>
      </c>
      <c r="Y101" s="610">
        <v>1.0000000000000001E+50</v>
      </c>
      <c r="Z101" s="610">
        <v>1.0000000000000001E+50</v>
      </c>
      <c r="AA101" s="626">
        <v>1.0000000000000001E+50</v>
      </c>
      <c r="AB101" s="610">
        <v>17615.9001730116</v>
      </c>
      <c r="AC101" s="626">
        <v>5.0000011203109329E-4</v>
      </c>
      <c r="AD101" s="626">
        <v>8.9021369567871098E-4</v>
      </c>
      <c r="AE101" s="620">
        <v>1.3902137359714749E-3</v>
      </c>
      <c r="AF101" s="627">
        <v>2.4016202339115552E-3</v>
      </c>
      <c r="AG101" s="601">
        <f>Decap_Selection!$E$23</f>
        <v>0.08</v>
      </c>
      <c r="AH101" s="602"/>
      <c r="AI101" s="602"/>
    </row>
    <row r="102" spans="1:35">
      <c r="A102" s="597">
        <f t="shared" si="0"/>
        <v>3622.5231081424163</v>
      </c>
      <c r="B102" s="607">
        <v>1.0255745625587843E-3</v>
      </c>
      <c r="C102" s="606">
        <v>1.0000000000000001E+50</v>
      </c>
      <c r="D102" s="607">
        <v>998.54833715007965</v>
      </c>
      <c r="E102" s="610">
        <v>1.0000000000000001E+50</v>
      </c>
      <c r="F102" s="611">
        <v>1.0000000000000001E+50</v>
      </c>
      <c r="G102" s="610">
        <v>1.0000000000000001E+50</v>
      </c>
      <c r="H102" s="610">
        <v>1.0000000000000001E+50</v>
      </c>
      <c r="I102" s="610">
        <v>219.68062269014223</v>
      </c>
      <c r="J102" s="610">
        <v>1.0000000000000001E+50</v>
      </c>
      <c r="K102" s="610">
        <v>1.0000000000000001E+50</v>
      </c>
      <c r="L102" s="611">
        <v>21.968049890637271</v>
      </c>
      <c r="M102" s="610">
        <v>1.0000000000000001E+50</v>
      </c>
      <c r="N102" s="611">
        <v>1.0000000000000001E+50</v>
      </c>
      <c r="O102" s="610">
        <v>1.0000000000000001E+50</v>
      </c>
      <c r="P102" s="610">
        <v>1.0000000000000001E+50</v>
      </c>
      <c r="Q102" s="610">
        <v>1.0000000000000001E+50</v>
      </c>
      <c r="R102" s="610">
        <v>1.0000000000000001E+50</v>
      </c>
      <c r="S102" s="610">
        <v>1.0000000000000001E+50</v>
      </c>
      <c r="T102" s="610">
        <v>1.0000000000000001E+50</v>
      </c>
      <c r="U102" s="610">
        <v>1.0000000000000001E+50</v>
      </c>
      <c r="V102" s="610">
        <v>0.2216756288837112</v>
      </c>
      <c r="W102" s="610">
        <v>1.0000000000000001E+50</v>
      </c>
      <c r="X102" s="610">
        <v>1.0000000000000001E+50</v>
      </c>
      <c r="Y102" s="610">
        <v>1.0000000000000001E+50</v>
      </c>
      <c r="Z102" s="610">
        <v>1.0000000000000001E+50</v>
      </c>
      <c r="AA102" s="626">
        <v>1.0000000000000001E+50</v>
      </c>
      <c r="AB102" s="610">
        <v>17270.490365697653</v>
      </c>
      <c r="AC102" s="626">
        <v>5.0000011655714903E-4</v>
      </c>
      <c r="AD102" s="626">
        <v>8.9021369567871098E-4</v>
      </c>
      <c r="AE102" s="620">
        <v>1.3902137375993026E-3</v>
      </c>
      <c r="AF102" s="627">
        <v>2.4020802600221419E-3</v>
      </c>
      <c r="AG102" s="601">
        <f>Decap_Selection!$E$23</f>
        <v>0.08</v>
      </c>
      <c r="AH102" s="602"/>
      <c r="AI102" s="602"/>
    </row>
    <row r="103" spans="1:35">
      <c r="A103" s="597">
        <f t="shared" ref="A103:A166" si="1">$A$35*A102</f>
        <v>3694.9735703052647</v>
      </c>
      <c r="B103" s="607">
        <v>1.0265943853225064E-3</v>
      </c>
      <c r="C103" s="606">
        <v>1.0000000000000001E+50</v>
      </c>
      <c r="D103" s="607">
        <v>978.96895739999979</v>
      </c>
      <c r="E103" s="610">
        <v>1.0000000000000001E+50</v>
      </c>
      <c r="F103" s="611">
        <v>1.0000000000000001E+50</v>
      </c>
      <c r="G103" s="610">
        <v>1.0000000000000001E+50</v>
      </c>
      <c r="H103" s="610">
        <v>1.0000000000000001E+50</v>
      </c>
      <c r="I103" s="610">
        <v>215.37315891546706</v>
      </c>
      <c r="J103" s="610">
        <v>1.0000000000000001E+50</v>
      </c>
      <c r="K103" s="610">
        <v>1.0000000000000001E+50</v>
      </c>
      <c r="L103" s="611">
        <v>21.537303265602262</v>
      </c>
      <c r="M103" s="610">
        <v>1.0000000000000001E+50</v>
      </c>
      <c r="N103" s="611">
        <v>1.0000000000000001E+50</v>
      </c>
      <c r="O103" s="610">
        <v>1.0000000000000001E+50</v>
      </c>
      <c r="P103" s="610">
        <v>1.0000000000000001E+50</v>
      </c>
      <c r="Q103" s="610">
        <v>1.0000000000000001E+50</v>
      </c>
      <c r="R103" s="610">
        <v>1.0000000000000001E+50</v>
      </c>
      <c r="S103" s="610">
        <v>1.0000000000000001E+50</v>
      </c>
      <c r="T103" s="610">
        <v>1.0000000000000001E+50</v>
      </c>
      <c r="U103" s="610">
        <v>1.0000000000000001E+50</v>
      </c>
      <c r="V103" s="610">
        <v>0.217407695623379</v>
      </c>
      <c r="W103" s="610">
        <v>1.0000000000000001E+50</v>
      </c>
      <c r="X103" s="610">
        <v>1.0000000000000001E+50</v>
      </c>
      <c r="Y103" s="610">
        <v>1.0000000000000001E+50</v>
      </c>
      <c r="Z103" s="610">
        <v>1.0000000000000001E+50</v>
      </c>
      <c r="AA103" s="626">
        <v>1.0000000000000001E+50</v>
      </c>
      <c r="AB103" s="610">
        <v>16931.853299703587</v>
      </c>
      <c r="AC103" s="626">
        <v>5.0000012126605721E-4</v>
      </c>
      <c r="AD103" s="626">
        <v>8.9021369567871098E-4</v>
      </c>
      <c r="AE103" s="620">
        <v>1.3902137392928944E-3</v>
      </c>
      <c r="AF103" s="627">
        <v>2.4025588052001335E-3</v>
      </c>
      <c r="AG103" s="601">
        <f>Decap_Selection!$E$23</f>
        <v>0.08</v>
      </c>
      <c r="AH103" s="602"/>
      <c r="AI103" s="602"/>
    </row>
    <row r="104" spans="1:35">
      <c r="A104" s="597">
        <f t="shared" si="1"/>
        <v>3768.8730417113702</v>
      </c>
      <c r="B104" s="607">
        <v>1.0276543347193707E-3</v>
      </c>
      <c r="C104" s="606">
        <v>1.0000000000000001E+50</v>
      </c>
      <c r="D104" s="607">
        <v>959.7734870449782</v>
      </c>
      <c r="E104" s="610">
        <v>1.0000000000000001E+50</v>
      </c>
      <c r="F104" s="611">
        <v>1.0000000000000001E+50</v>
      </c>
      <c r="G104" s="610">
        <v>1.0000000000000001E+50</v>
      </c>
      <c r="H104" s="610">
        <v>1.0000000000000001E+50</v>
      </c>
      <c r="I104" s="610">
        <v>211.15015520311175</v>
      </c>
      <c r="J104" s="610">
        <v>1.0000000000000001E+50</v>
      </c>
      <c r="K104" s="610">
        <v>1.0000000000000001E+50</v>
      </c>
      <c r="L104" s="611">
        <v>21.115002641847887</v>
      </c>
      <c r="M104" s="610">
        <v>1.0000000000000001E+50</v>
      </c>
      <c r="N104" s="611">
        <v>1.0000000000000001E+50</v>
      </c>
      <c r="O104" s="610">
        <v>1.0000000000000001E+50</v>
      </c>
      <c r="P104" s="610">
        <v>1.0000000000000001E+50</v>
      </c>
      <c r="Q104" s="610">
        <v>1.0000000000000001E+50</v>
      </c>
      <c r="R104" s="610">
        <v>1.0000000000000001E+50</v>
      </c>
      <c r="S104" s="610">
        <v>1.0000000000000001E+50</v>
      </c>
      <c r="T104" s="610">
        <v>1.0000000000000001E+50</v>
      </c>
      <c r="U104" s="610">
        <v>1.0000000000000001E+50</v>
      </c>
      <c r="V104" s="610">
        <v>0.21322499070262516</v>
      </c>
      <c r="W104" s="610">
        <v>1.0000000000000001E+50</v>
      </c>
      <c r="X104" s="610">
        <v>1.0000000000000001E+50</v>
      </c>
      <c r="Y104" s="610">
        <v>1.0000000000000001E+50</v>
      </c>
      <c r="Z104" s="610">
        <v>1.0000000000000001E+50</v>
      </c>
      <c r="AA104" s="626">
        <v>1.0000000000000001E+50</v>
      </c>
      <c r="AB104" s="610">
        <v>16599.856176179997</v>
      </c>
      <c r="AC104" s="626">
        <v>5.0000012616520536E-4</v>
      </c>
      <c r="AD104" s="626">
        <v>8.9021369567871098E-4</v>
      </c>
      <c r="AE104" s="620">
        <v>1.3902137410549073E-3</v>
      </c>
      <c r="AF104" s="627">
        <v>2.403056612152009E-3</v>
      </c>
      <c r="AG104" s="601">
        <f>Decap_Selection!$E$23</f>
        <v>0.08</v>
      </c>
      <c r="AH104" s="602"/>
      <c r="AI104" s="602"/>
    </row>
    <row r="105" spans="1:35">
      <c r="A105" s="597">
        <f t="shared" si="1"/>
        <v>3844.2505025455976</v>
      </c>
      <c r="B105" s="607">
        <v>1.0287559469120361E-3</v>
      </c>
      <c r="C105" s="606">
        <v>1.0000000000000001E+50</v>
      </c>
      <c r="D105" s="607">
        <v>940.9543984495823</v>
      </c>
      <c r="E105" s="610">
        <v>1.0000000000000001E+50</v>
      </c>
      <c r="F105" s="611">
        <v>1.0000000000000001E+50</v>
      </c>
      <c r="G105" s="610">
        <v>1.0000000000000001E+50</v>
      </c>
      <c r="H105" s="610">
        <v>1.0000000000000001E+50</v>
      </c>
      <c r="I105" s="610">
        <v>207.00995547318902</v>
      </c>
      <c r="J105" s="610">
        <v>1.0000000000000001E+50</v>
      </c>
      <c r="K105" s="610">
        <v>1.0000000000000001E+50</v>
      </c>
      <c r="L105" s="611">
        <v>20.700982411286397</v>
      </c>
      <c r="M105" s="610">
        <v>1.0000000000000001E+50</v>
      </c>
      <c r="N105" s="611">
        <v>1.0000000000000001E+50</v>
      </c>
      <c r="O105" s="610">
        <v>1.0000000000000001E+50</v>
      </c>
      <c r="P105" s="610">
        <v>1.0000000000000001E+50</v>
      </c>
      <c r="Q105" s="610">
        <v>1.0000000000000001E+50</v>
      </c>
      <c r="R105" s="610">
        <v>1.0000000000000001E+50</v>
      </c>
      <c r="S105" s="610">
        <v>1.0000000000000001E+50</v>
      </c>
      <c r="T105" s="610">
        <v>1.0000000000000001E+50</v>
      </c>
      <c r="U105" s="610">
        <v>1.0000000000000001E+50</v>
      </c>
      <c r="V105" s="610">
        <v>0.20912587206988201</v>
      </c>
      <c r="W105" s="610">
        <v>1.0000000000000001E+50</v>
      </c>
      <c r="X105" s="610">
        <v>1.0000000000000001E+50</v>
      </c>
      <c r="Y105" s="610">
        <v>1.0000000000000001E+50</v>
      </c>
      <c r="Z105" s="610">
        <v>1.0000000000000001E+50</v>
      </c>
      <c r="AA105" s="626">
        <v>1.0000000000000001E+50</v>
      </c>
      <c r="AB105" s="610">
        <v>16274.368800176475</v>
      </c>
      <c r="AC105" s="626">
        <v>5.0000013126227894E-4</v>
      </c>
      <c r="AD105" s="626">
        <v>8.9021369567871098E-4</v>
      </c>
      <c r="AE105" s="620">
        <v>1.3902137428881056E-3</v>
      </c>
      <c r="AF105" s="627">
        <v>2.4035744531363478E-3</v>
      </c>
      <c r="AG105" s="601">
        <f>Decap_Selection!$E$23</f>
        <v>0.08</v>
      </c>
      <c r="AH105" s="602"/>
      <c r="AI105" s="602"/>
    </row>
    <row r="106" spans="1:35">
      <c r="A106" s="597">
        <f t="shared" si="1"/>
        <v>3921.1355125965097</v>
      </c>
      <c r="B106" s="607">
        <v>1.029900813553654E-3</v>
      </c>
      <c r="C106" s="606">
        <v>1.0000000000000001E+50</v>
      </c>
      <c r="D106" s="607">
        <v>922.5043115790686</v>
      </c>
      <c r="E106" s="610">
        <v>1.0000000000000001E+50</v>
      </c>
      <c r="F106" s="611">
        <v>1.0000000000000001E+50</v>
      </c>
      <c r="G106" s="610">
        <v>1.0000000000000001E+50</v>
      </c>
      <c r="H106" s="610">
        <v>1.0000000000000001E+50</v>
      </c>
      <c r="I106" s="610">
        <v>202.95093611796167</v>
      </c>
      <c r="J106" s="610">
        <v>1.0000000000000001E+50</v>
      </c>
      <c r="K106" s="610">
        <v>1.0000000000000001E+50</v>
      </c>
      <c r="L106" s="611">
        <v>20.295080213043065</v>
      </c>
      <c r="M106" s="610">
        <v>1.0000000000000001E+50</v>
      </c>
      <c r="N106" s="611">
        <v>1.0000000000000001E+50</v>
      </c>
      <c r="O106" s="610">
        <v>1.0000000000000001E+50</v>
      </c>
      <c r="P106" s="610">
        <v>1.0000000000000001E+50</v>
      </c>
      <c r="Q106" s="610">
        <v>1.0000000000000001E+50</v>
      </c>
      <c r="R106" s="610">
        <v>1.0000000000000001E+50</v>
      </c>
      <c r="S106" s="610">
        <v>1.0000000000000001E+50</v>
      </c>
      <c r="T106" s="610">
        <v>1.0000000000000001E+50</v>
      </c>
      <c r="U106" s="610">
        <v>1.0000000000000001E+50</v>
      </c>
      <c r="V106" s="610">
        <v>0.2051087303474782</v>
      </c>
      <c r="W106" s="610">
        <v>1.0000000000000001E+50</v>
      </c>
      <c r="X106" s="610">
        <v>1.0000000000000001E+50</v>
      </c>
      <c r="Y106" s="610">
        <v>1.0000000000000001E+50</v>
      </c>
      <c r="Z106" s="610">
        <v>1.0000000000000001E+50</v>
      </c>
      <c r="AA106" s="626">
        <v>1.0000000000000001E+50</v>
      </c>
      <c r="AB106" s="610">
        <v>15955.263529584785</v>
      </c>
      <c r="AC106" s="626">
        <v>5.0000013656527429E-4</v>
      </c>
      <c r="AD106" s="626">
        <v>8.9021369567871098E-4</v>
      </c>
      <c r="AE106" s="620">
        <v>1.3902137447953651E-3</v>
      </c>
      <c r="AF106" s="627">
        <v>2.4041131311200526E-3</v>
      </c>
      <c r="AG106" s="601">
        <f>Decap_Selection!$E$23</f>
        <v>0.08</v>
      </c>
      <c r="AH106" s="602"/>
      <c r="AI106" s="602"/>
    </row>
    <row r="107" spans="1:35">
      <c r="A107" s="597">
        <f t="shared" si="1"/>
        <v>3999.55822284844</v>
      </c>
      <c r="B107" s="607">
        <v>1.0310905835391577E-3</v>
      </c>
      <c r="C107" s="606">
        <v>1.0000000000000001E+50</v>
      </c>
      <c r="D107" s="607">
        <v>904.41599110525283</v>
      </c>
      <c r="E107" s="610">
        <v>1.0000000000000001E+50</v>
      </c>
      <c r="F107" s="611">
        <v>1.0000000000000001E+50</v>
      </c>
      <c r="G107" s="610">
        <v>1.0000000000000001E+50</v>
      </c>
      <c r="H107" s="610">
        <v>1.0000000000000001E+50</v>
      </c>
      <c r="I107" s="610">
        <v>198.97150536513345</v>
      </c>
      <c r="J107" s="610">
        <v>1.0000000000000001E+50</v>
      </c>
      <c r="K107" s="610">
        <v>1.0000000000000001E+50</v>
      </c>
      <c r="L107" s="611">
        <v>19.897136869785236</v>
      </c>
      <c r="M107" s="610">
        <v>1.0000000000000001E+50</v>
      </c>
      <c r="N107" s="611">
        <v>1.0000000000000001E+50</v>
      </c>
      <c r="O107" s="610">
        <v>1.0000000000000001E+50</v>
      </c>
      <c r="P107" s="610">
        <v>1.0000000000000001E+50</v>
      </c>
      <c r="Q107" s="610">
        <v>1.0000000000000001E+50</v>
      </c>
      <c r="R107" s="610">
        <v>1.0000000000000001E+50</v>
      </c>
      <c r="S107" s="610">
        <v>1.0000000000000001E+50</v>
      </c>
      <c r="T107" s="610">
        <v>1.0000000000000001E+50</v>
      </c>
      <c r="U107" s="610">
        <v>1.0000000000000001E+50</v>
      </c>
      <c r="V107" s="610">
        <v>0.20117198819444573</v>
      </c>
      <c r="W107" s="610">
        <v>1.0000000000000001E+50</v>
      </c>
      <c r="X107" s="610">
        <v>1.0000000000000001E+50</v>
      </c>
      <c r="Y107" s="610">
        <v>1.0000000000000001E+50</v>
      </c>
      <c r="Z107" s="610">
        <v>1.0000000000000001E+50</v>
      </c>
      <c r="AA107" s="626">
        <v>1.0000000000000001E+50</v>
      </c>
      <c r="AB107" s="610">
        <v>15642.415225083132</v>
      </c>
      <c r="AC107" s="626">
        <v>5.0000014208251059E-4</v>
      </c>
      <c r="AD107" s="626">
        <v>8.9021369567871098E-4</v>
      </c>
      <c r="AE107" s="620">
        <v>1.390213746779678E-3</v>
      </c>
      <c r="AF107" s="627">
        <v>2.4046734809781392E-3</v>
      </c>
      <c r="AG107" s="601">
        <f>Decap_Selection!$E$23</f>
        <v>0.08</v>
      </c>
      <c r="AH107" s="602"/>
      <c r="AI107" s="602"/>
    </row>
    <row r="108" spans="1:35">
      <c r="A108" s="597">
        <f t="shared" si="1"/>
        <v>4079.5493873054088</v>
      </c>
      <c r="B108" s="607">
        <v>1.032326964792759E-3</v>
      </c>
      <c r="C108" s="606">
        <v>1.0000000000000001E+50</v>
      </c>
      <c r="D108" s="607">
        <v>886.68234356912512</v>
      </c>
      <c r="E108" s="610">
        <v>1.0000000000000001E+50</v>
      </c>
      <c r="F108" s="611">
        <v>1.0000000000000001E+50</v>
      </c>
      <c r="G108" s="610">
        <v>1.0000000000000001E+50</v>
      </c>
      <c r="H108" s="610">
        <v>1.0000000000000001E+50</v>
      </c>
      <c r="I108" s="610">
        <v>195.07010265362496</v>
      </c>
      <c r="J108" s="610">
        <v>1.0000000000000001E+50</v>
      </c>
      <c r="K108" s="610">
        <v>1.0000000000000001E+50</v>
      </c>
      <c r="L108" s="611">
        <v>19.506996325299887</v>
      </c>
      <c r="M108" s="610">
        <v>1.0000000000000001E+50</v>
      </c>
      <c r="N108" s="611">
        <v>1.0000000000000001E+50</v>
      </c>
      <c r="O108" s="610">
        <v>1.0000000000000001E+50</v>
      </c>
      <c r="P108" s="610">
        <v>1.0000000000000001E+50</v>
      </c>
      <c r="Q108" s="610">
        <v>1.0000000000000001E+50</v>
      </c>
      <c r="R108" s="610">
        <v>1.0000000000000001E+50</v>
      </c>
      <c r="S108" s="610">
        <v>1.0000000000000001E+50</v>
      </c>
      <c r="T108" s="610">
        <v>1.0000000000000001E+50</v>
      </c>
      <c r="U108" s="610">
        <v>1.0000000000000001E+50</v>
      </c>
      <c r="V108" s="610">
        <v>0.19731409968155572</v>
      </c>
      <c r="W108" s="610">
        <v>1.0000000000000001E+50</v>
      </c>
      <c r="X108" s="610">
        <v>1.0000000000000001E+50</v>
      </c>
      <c r="Y108" s="610">
        <v>1.0000000000000001E+50</v>
      </c>
      <c r="Z108" s="610">
        <v>1.0000000000000001E+50</v>
      </c>
      <c r="AA108" s="626">
        <v>1.0000000000000001E+50</v>
      </c>
      <c r="AB108" s="610">
        <v>15335.701201061904</v>
      </c>
      <c r="AC108" s="626">
        <v>5.0000014782264313E-4</v>
      </c>
      <c r="AD108" s="626">
        <v>8.9021369567871098E-4</v>
      </c>
      <c r="AE108" s="620">
        <v>1.390213748844157E-3</v>
      </c>
      <c r="AF108" s="627">
        <v>2.4052563707386019E-3</v>
      </c>
      <c r="AG108" s="601">
        <f>Decap_Selection!$E$23</f>
        <v>0.08</v>
      </c>
      <c r="AH108" s="602"/>
      <c r="AI108" s="602"/>
    </row>
    <row r="109" spans="1:35">
      <c r="A109" s="597">
        <f t="shared" si="1"/>
        <v>4161.1403750515174</v>
      </c>
      <c r="B109" s="607">
        <v>1.0336117260909218E-3</v>
      </c>
      <c r="C109" s="606">
        <v>1.0000000000000001E+50</v>
      </c>
      <c r="D109" s="607">
        <v>869.29641459910283</v>
      </c>
      <c r="E109" s="610">
        <v>1.0000000000000001E+50</v>
      </c>
      <c r="F109" s="611">
        <v>1.0000000000000001E+50</v>
      </c>
      <c r="G109" s="610">
        <v>1.0000000000000001E+50</v>
      </c>
      <c r="H109" s="610">
        <v>1.0000000000000001E+50</v>
      </c>
      <c r="I109" s="610">
        <v>191.24519802158841</v>
      </c>
      <c r="J109" s="610">
        <v>1.0000000000000001E+50</v>
      </c>
      <c r="K109" s="610">
        <v>1.0000000000000001E+50</v>
      </c>
      <c r="L109" s="611">
        <v>19.124505583295043</v>
      </c>
      <c r="M109" s="610">
        <v>1.0000000000000001E+50</v>
      </c>
      <c r="N109" s="611">
        <v>1.0000000000000001E+50</v>
      </c>
      <c r="O109" s="610">
        <v>1.0000000000000001E+50</v>
      </c>
      <c r="P109" s="610">
        <v>1.0000000000000001E+50</v>
      </c>
      <c r="Q109" s="610">
        <v>1.0000000000000001E+50</v>
      </c>
      <c r="R109" s="610">
        <v>1.0000000000000001E+50</v>
      </c>
      <c r="S109" s="610">
        <v>1.0000000000000001E+50</v>
      </c>
      <c r="T109" s="610">
        <v>1.0000000000000001E+50</v>
      </c>
      <c r="U109" s="610">
        <v>1.0000000000000001E+50</v>
      </c>
      <c r="V109" s="610">
        <v>0.1935335496783209</v>
      </c>
      <c r="W109" s="610">
        <v>1.0000000000000001E+50</v>
      </c>
      <c r="X109" s="610">
        <v>1.0000000000000001E+50</v>
      </c>
      <c r="Y109" s="610">
        <v>1.0000000000000001E+50</v>
      </c>
      <c r="Z109" s="610">
        <v>1.0000000000000001E+50</v>
      </c>
      <c r="AA109" s="626">
        <v>1.0000000000000001E+50</v>
      </c>
      <c r="AB109" s="610">
        <v>15035.001177511676</v>
      </c>
      <c r="AC109" s="626">
        <v>5.0000015379467698E-4</v>
      </c>
      <c r="AD109" s="626">
        <v>8.9021369567871098E-4</v>
      </c>
      <c r="AE109" s="620">
        <v>1.3902137509920409E-3</v>
      </c>
      <c r="AF109" s="627">
        <v>2.4058627028738784E-3</v>
      </c>
      <c r="AG109" s="601">
        <f>Decap_Selection!$E$23</f>
        <v>0.08</v>
      </c>
      <c r="AH109" s="602"/>
      <c r="AI109" s="602"/>
    </row>
    <row r="110" spans="1:35">
      <c r="A110" s="597">
        <f t="shared" si="1"/>
        <v>4244.3631825525481</v>
      </c>
      <c r="B110" s="607">
        <v>1.0349466989199427E-3</v>
      </c>
      <c r="C110" s="606">
        <v>1.0000000000000001E+50</v>
      </c>
      <c r="D110" s="607">
        <v>852.25138618382573</v>
      </c>
      <c r="E110" s="610">
        <v>1.0000000000000001E+50</v>
      </c>
      <c r="F110" s="611">
        <v>1.0000000000000001E+50</v>
      </c>
      <c r="G110" s="610">
        <v>1.0000000000000001E+50</v>
      </c>
      <c r="H110" s="610">
        <v>1.0000000000000001E+50</v>
      </c>
      <c r="I110" s="610">
        <v>187.49529150642311</v>
      </c>
      <c r="J110" s="610">
        <v>1.0000000000000001E+50</v>
      </c>
      <c r="K110" s="610">
        <v>1.0000000000000001E+50</v>
      </c>
      <c r="L110" s="611">
        <v>18.749514647401305</v>
      </c>
      <c r="M110" s="610">
        <v>1.0000000000000001E+50</v>
      </c>
      <c r="N110" s="611">
        <v>1.0000000000000001E+50</v>
      </c>
      <c r="O110" s="610">
        <v>1.0000000000000001E+50</v>
      </c>
      <c r="P110" s="610">
        <v>1.0000000000000001E+50</v>
      </c>
      <c r="Q110" s="610">
        <v>1.0000000000000001E+50</v>
      </c>
      <c r="R110" s="610">
        <v>1.0000000000000001E+50</v>
      </c>
      <c r="S110" s="610">
        <v>1.0000000000000001E+50</v>
      </c>
      <c r="T110" s="610">
        <v>1.0000000000000001E+50</v>
      </c>
      <c r="U110" s="610">
        <v>1.0000000000000001E+50</v>
      </c>
      <c r="V110" s="610">
        <v>0.18982885325170659</v>
      </c>
      <c r="W110" s="610">
        <v>1.0000000000000001E+50</v>
      </c>
      <c r="X110" s="610">
        <v>1.0000000000000001E+50</v>
      </c>
      <c r="Y110" s="610">
        <v>1.0000000000000001E+50</v>
      </c>
      <c r="Z110" s="610">
        <v>1.0000000000000001E+50</v>
      </c>
      <c r="AA110" s="626">
        <v>1.0000000000000001E+50</v>
      </c>
      <c r="AB110" s="610">
        <v>14740.197232854594</v>
      </c>
      <c r="AC110" s="626">
        <v>5.0000016000798105E-4</v>
      </c>
      <c r="AD110" s="626">
        <v>8.9021369567871098E-4</v>
      </c>
      <c r="AE110" s="620">
        <v>1.3902137532266995E-3</v>
      </c>
      <c r="AF110" s="627">
        <v>2.4064934156404994E-3</v>
      </c>
      <c r="AG110" s="601">
        <f>Decap_Selection!$E$23</f>
        <v>0.08</v>
      </c>
      <c r="AH110" s="602"/>
      <c r="AI110" s="602"/>
    </row>
    <row r="111" spans="1:35">
      <c r="A111" s="597">
        <f t="shared" si="1"/>
        <v>4329.2504462035995</v>
      </c>
      <c r="B111" s="607">
        <v>1.0363337793671207E-3</v>
      </c>
      <c r="C111" s="606">
        <v>1.0000000000000001E+50</v>
      </c>
      <c r="D111" s="607">
        <v>835.54057399842407</v>
      </c>
      <c r="E111" s="610">
        <v>1.0000000000000001E+50</v>
      </c>
      <c r="F111" s="611">
        <v>1.0000000000000001E+50</v>
      </c>
      <c r="G111" s="610">
        <v>1.0000000000000001E+50</v>
      </c>
      <c r="H111" s="610">
        <v>1.0000000000000001E+50</v>
      </c>
      <c r="I111" s="610">
        <v>183.81891255655444</v>
      </c>
      <c r="J111" s="610">
        <v>1.0000000000000001E+50</v>
      </c>
      <c r="K111" s="610">
        <v>1.0000000000000001E+50</v>
      </c>
      <c r="L111" s="611">
        <v>18.381876462349688</v>
      </c>
      <c r="M111" s="610">
        <v>1.0000000000000001E+50</v>
      </c>
      <c r="N111" s="611">
        <v>1.0000000000000001E+50</v>
      </c>
      <c r="O111" s="610">
        <v>1.0000000000000001E+50</v>
      </c>
      <c r="P111" s="610">
        <v>1.0000000000000001E+50</v>
      </c>
      <c r="Q111" s="610">
        <v>1.0000000000000001E+50</v>
      </c>
      <c r="R111" s="610">
        <v>1.0000000000000001E+50</v>
      </c>
      <c r="S111" s="610">
        <v>1.0000000000000001E+50</v>
      </c>
      <c r="T111" s="610">
        <v>1.0000000000000001E+50</v>
      </c>
      <c r="U111" s="610">
        <v>1.0000000000000001E+50</v>
      </c>
      <c r="V111" s="610">
        <v>0.1861985550762966</v>
      </c>
      <c r="W111" s="610">
        <v>1.0000000000000001E+50</v>
      </c>
      <c r="X111" s="610">
        <v>1.0000000000000001E+50</v>
      </c>
      <c r="Y111" s="610">
        <v>1.0000000000000001E+50</v>
      </c>
      <c r="Z111" s="610">
        <v>1.0000000000000001E+50</v>
      </c>
      <c r="AA111" s="626">
        <v>1.0000000000000001E+50</v>
      </c>
      <c r="AB111" s="610">
        <v>14451.173757700593</v>
      </c>
      <c r="AC111" s="626">
        <v>5.0000016647230242E-4</v>
      </c>
      <c r="AD111" s="626">
        <v>8.9021369567871098E-4</v>
      </c>
      <c r="AE111" s="620">
        <v>1.3902137555516381E-3</v>
      </c>
      <c r="AF111" s="627">
        <v>2.4071494844685303E-3</v>
      </c>
      <c r="AG111" s="601">
        <f>Decap_Selection!$E$23</f>
        <v>0.08</v>
      </c>
      <c r="AH111" s="602"/>
      <c r="AI111" s="602"/>
    </row>
    <row r="112" spans="1:35">
      <c r="A112" s="597">
        <f t="shared" si="1"/>
        <v>4415.8354551276716</v>
      </c>
      <c r="B112" s="607">
        <v>1.0377749300443408E-3</v>
      </c>
      <c r="C112" s="606">
        <v>1.0000000000000001E+50</v>
      </c>
      <c r="D112" s="607">
        <v>819.15742478321829</v>
      </c>
      <c r="E112" s="610">
        <v>1.0000000000000001E+50</v>
      </c>
      <c r="F112" s="611">
        <v>1.0000000000000001E+50</v>
      </c>
      <c r="G112" s="610">
        <v>1.0000000000000001E+50</v>
      </c>
      <c r="H112" s="610">
        <v>1.0000000000000001E+50</v>
      </c>
      <c r="I112" s="610">
        <v>180.21461945474721</v>
      </c>
      <c r="J112" s="610">
        <v>1.0000000000000001E+50</v>
      </c>
      <c r="K112" s="610">
        <v>1.0000000000000001E+50</v>
      </c>
      <c r="L112" s="611">
        <v>18.021446856302926</v>
      </c>
      <c r="M112" s="610">
        <v>1.0000000000000001E+50</v>
      </c>
      <c r="N112" s="611">
        <v>1.0000000000000001E+50</v>
      </c>
      <c r="O112" s="610">
        <v>1.0000000000000001E+50</v>
      </c>
      <c r="P112" s="610">
        <v>1.0000000000000001E+50</v>
      </c>
      <c r="Q112" s="610">
        <v>1.0000000000000001E+50</v>
      </c>
      <c r="R112" s="610">
        <v>1.0000000000000001E+50</v>
      </c>
      <c r="S112" s="610">
        <v>1.0000000000000001E+50</v>
      </c>
      <c r="T112" s="610">
        <v>1.0000000000000001E+50</v>
      </c>
      <c r="U112" s="610">
        <v>1.0000000000000001E+50</v>
      </c>
      <c r="V112" s="610">
        <v>0.18264122885566231</v>
      </c>
      <c r="W112" s="610">
        <v>1.0000000000000001E+50</v>
      </c>
      <c r="X112" s="610">
        <v>1.0000000000000001E+50</v>
      </c>
      <c r="Y112" s="610">
        <v>1.0000000000000001E+50</v>
      </c>
      <c r="Z112" s="610">
        <v>1.0000000000000001E+50</v>
      </c>
      <c r="AA112" s="626">
        <v>1.0000000000000001E+50</v>
      </c>
      <c r="AB112" s="610">
        <v>14167.817409510391</v>
      </c>
      <c r="AC112" s="626">
        <v>5.0000017319778219E-4</v>
      </c>
      <c r="AD112" s="626">
        <v>8.9021369567871098E-4</v>
      </c>
      <c r="AE112" s="620">
        <v>1.3902137579705045E-3</v>
      </c>
      <c r="AF112" s="627">
        <v>2.4078319234024583E-3</v>
      </c>
      <c r="AG112" s="601">
        <f>Decap_Selection!$E$23</f>
        <v>0.08</v>
      </c>
      <c r="AH112" s="602"/>
      <c r="AI112" s="602"/>
    </row>
    <row r="113" spans="1:35">
      <c r="A113" s="597">
        <f t="shared" si="1"/>
        <v>4504.152164230225</v>
      </c>
      <c r="B113" s="607">
        <v>1.0392721820427263E-3</v>
      </c>
      <c r="C113" s="606">
        <v>1.0000000000000001E+50</v>
      </c>
      <c r="D113" s="607">
        <v>803.09551377380956</v>
      </c>
      <c r="E113" s="610">
        <v>1.0000000000000001E+50</v>
      </c>
      <c r="F113" s="611">
        <v>1.0000000000000001E+50</v>
      </c>
      <c r="G113" s="610">
        <v>1.0000000000000001E+50</v>
      </c>
      <c r="H113" s="610">
        <v>1.0000000000000001E+50</v>
      </c>
      <c r="I113" s="610">
        <v>176.68099875272608</v>
      </c>
      <c r="J113" s="610">
        <v>1.0000000000000001E+50</v>
      </c>
      <c r="K113" s="610">
        <v>1.0000000000000001E+50</v>
      </c>
      <c r="L113" s="611">
        <v>17.668084484317465</v>
      </c>
      <c r="M113" s="610">
        <v>1.0000000000000001E+50</v>
      </c>
      <c r="N113" s="611">
        <v>1.0000000000000001E+50</v>
      </c>
      <c r="O113" s="610">
        <v>1.0000000000000001E+50</v>
      </c>
      <c r="P113" s="610">
        <v>1.0000000000000001E+50</v>
      </c>
      <c r="Q113" s="610">
        <v>1.0000000000000001E+50</v>
      </c>
      <c r="R113" s="610">
        <v>1.0000000000000001E+50</v>
      </c>
      <c r="S113" s="610">
        <v>1.0000000000000001E+50</v>
      </c>
      <c r="T113" s="610">
        <v>1.0000000000000001E+50</v>
      </c>
      <c r="U113" s="610">
        <v>1.0000000000000001E+50</v>
      </c>
      <c r="V113" s="610">
        <v>0.17915547675469032</v>
      </c>
      <c r="W113" s="610">
        <v>1.0000000000000001E+50</v>
      </c>
      <c r="X113" s="610">
        <v>1.0000000000000001E+50</v>
      </c>
      <c r="Y113" s="610">
        <v>1.0000000000000001E+50</v>
      </c>
      <c r="Z113" s="610">
        <v>1.0000000000000001E+50</v>
      </c>
      <c r="AA113" s="626">
        <v>1.0000000000000001E+50</v>
      </c>
      <c r="AB113" s="610">
        <v>13890.01706814745</v>
      </c>
      <c r="AC113" s="626">
        <v>5.0000018019497137E-4</v>
      </c>
      <c r="AD113" s="626">
        <v>8.9021369567871098E-4</v>
      </c>
      <c r="AE113" s="620">
        <v>1.3902137604870927E-3</v>
      </c>
      <c r="AF113" s="627">
        <v>2.4085417865952101E-3</v>
      </c>
      <c r="AG113" s="601">
        <f>Decap_Selection!$E$23</f>
        <v>0.08</v>
      </c>
      <c r="AH113" s="602"/>
      <c r="AI113" s="602"/>
    </row>
    <row r="114" spans="1:35">
      <c r="A114" s="597">
        <f t="shared" si="1"/>
        <v>4594.2352075148292</v>
      </c>
      <c r="B114" s="607">
        <v>1.0408276369168483E-3</v>
      </c>
      <c r="C114" s="606">
        <v>1.0000000000000001E+50</v>
      </c>
      <c r="D114" s="607">
        <v>787.34854218156761</v>
      </c>
      <c r="E114" s="610">
        <v>1.0000000000000001E+50</v>
      </c>
      <c r="F114" s="611">
        <v>1.0000000000000001E+50</v>
      </c>
      <c r="G114" s="610">
        <v>1.0000000000000001E+50</v>
      </c>
      <c r="H114" s="610">
        <v>1.0000000000000001E+50</v>
      </c>
      <c r="I114" s="610">
        <v>173.21666471688255</v>
      </c>
      <c r="J114" s="610">
        <v>1.0000000000000001E+50</v>
      </c>
      <c r="K114" s="610">
        <v>1.0000000000000001E+50</v>
      </c>
      <c r="L114" s="611">
        <v>17.321650772914094</v>
      </c>
      <c r="M114" s="610">
        <v>1.0000000000000001E+50</v>
      </c>
      <c r="N114" s="611">
        <v>1.0000000000000001E+50</v>
      </c>
      <c r="O114" s="610">
        <v>1.0000000000000001E+50</v>
      </c>
      <c r="P114" s="610">
        <v>1.0000000000000001E+50</v>
      </c>
      <c r="Q114" s="610">
        <v>1.0000000000000001E+50</v>
      </c>
      <c r="R114" s="610">
        <v>1.0000000000000001E+50</v>
      </c>
      <c r="S114" s="610">
        <v>1.0000000000000001E+50</v>
      </c>
      <c r="T114" s="610">
        <v>1.0000000000000001E+50</v>
      </c>
      <c r="U114" s="610">
        <v>1.0000000000000001E+50</v>
      </c>
      <c r="V114" s="610">
        <v>0.17573992884262365</v>
      </c>
      <c r="W114" s="610">
        <v>1.0000000000000001E+50</v>
      </c>
      <c r="X114" s="610">
        <v>1.0000000000000001E+50</v>
      </c>
      <c r="Y114" s="610">
        <v>1.0000000000000001E+50</v>
      </c>
      <c r="Z114" s="610">
        <v>1.0000000000000001E+50</v>
      </c>
      <c r="AA114" s="626">
        <v>1.0000000000000001E+50</v>
      </c>
      <c r="AB114" s="610">
        <v>13617.663792301435</v>
      </c>
      <c r="AC114" s="626">
        <v>5.0000018747484685E-4</v>
      </c>
      <c r="AD114" s="626">
        <v>8.9021369567871098E-4</v>
      </c>
      <c r="AE114" s="620">
        <v>1.3902137631053514E-3</v>
      </c>
      <c r="AF114" s="627">
        <v>2.4092801698570262E-3</v>
      </c>
      <c r="AG114" s="601">
        <f>Decap_Selection!$E$23</f>
        <v>0.08</v>
      </c>
      <c r="AH114" s="602"/>
      <c r="AI114" s="602"/>
    </row>
    <row r="115" spans="1:35">
      <c r="A115" s="597">
        <f t="shared" si="1"/>
        <v>4686.119911665126</v>
      </c>
      <c r="B115" s="607">
        <v>1.0424434686967994E-3</v>
      </c>
      <c r="C115" s="606">
        <v>1.0000000000000001E+50</v>
      </c>
      <c r="D115" s="607">
        <v>771.91033472351421</v>
      </c>
      <c r="E115" s="610">
        <v>1.0000000000000001E+50</v>
      </c>
      <c r="F115" s="611">
        <v>1.0000000000000001E+50</v>
      </c>
      <c r="G115" s="610">
        <v>1.0000000000000001E+50</v>
      </c>
      <c r="H115" s="610">
        <v>1.0000000000000001E+50</v>
      </c>
      <c r="I115" s="610">
        <v>169.82025878484956</v>
      </c>
      <c r="J115" s="610">
        <v>1.0000000000000001E+50</v>
      </c>
      <c r="K115" s="610">
        <v>1.0000000000000001E+50</v>
      </c>
      <c r="L115" s="611">
        <v>16.982009865735403</v>
      </c>
      <c r="M115" s="610">
        <v>1.0000000000000001E+50</v>
      </c>
      <c r="N115" s="611">
        <v>1.0000000000000001E+50</v>
      </c>
      <c r="O115" s="610">
        <v>1.0000000000000001E+50</v>
      </c>
      <c r="P115" s="610">
        <v>1.0000000000000001E+50</v>
      </c>
      <c r="Q115" s="610">
        <v>1.0000000000000001E+50</v>
      </c>
      <c r="R115" s="610">
        <v>1.0000000000000001E+50</v>
      </c>
      <c r="S115" s="610">
        <v>1.0000000000000001E+50</v>
      </c>
      <c r="T115" s="610">
        <v>1.0000000000000001E+50</v>
      </c>
      <c r="U115" s="610">
        <v>1.0000000000000001E+50</v>
      </c>
      <c r="V115" s="610">
        <v>0.17239324254657756</v>
      </c>
      <c r="W115" s="610">
        <v>1.0000000000000001E+50</v>
      </c>
      <c r="X115" s="610">
        <v>1.0000000000000001E+50</v>
      </c>
      <c r="Y115" s="610">
        <v>1.0000000000000001E+50</v>
      </c>
      <c r="Z115" s="610">
        <v>1.0000000000000001E+50</v>
      </c>
      <c r="AA115" s="626">
        <v>1.0000000000000001E+50</v>
      </c>
      <c r="AB115" s="610">
        <v>13350.650776766121</v>
      </c>
      <c r="AC115" s="626">
        <v>5.0000019504882909E-4</v>
      </c>
      <c r="AD115" s="626">
        <v>8.9021369567871098E-4</v>
      </c>
      <c r="AE115" s="620">
        <v>1.3902137658293875E-3</v>
      </c>
      <c r="AF115" s="627">
        <v>2.4100482122609451E-3</v>
      </c>
      <c r="AG115" s="601">
        <f>Decap_Selection!$E$23</f>
        <v>0.08</v>
      </c>
      <c r="AH115" s="602"/>
      <c r="AI115" s="602"/>
    </row>
    <row r="116" spans="1:35">
      <c r="A116" s="597">
        <f t="shared" si="1"/>
        <v>4779.8423098984285</v>
      </c>
      <c r="B116" s="607">
        <v>1.0441219259262448E-3</v>
      </c>
      <c r="C116" s="606">
        <v>1.0000000000000001E+50</v>
      </c>
      <c r="D116" s="607">
        <v>756.77483720064629</v>
      </c>
      <c r="E116" s="610">
        <v>1.0000000000000001E+50</v>
      </c>
      <c r="F116" s="611">
        <v>1.0000000000000001E+50</v>
      </c>
      <c r="G116" s="610">
        <v>1.0000000000000001E+50</v>
      </c>
      <c r="H116" s="610">
        <v>1.0000000000000001E+50</v>
      </c>
      <c r="I116" s="610">
        <v>166.49044903273216</v>
      </c>
      <c r="J116" s="610">
        <v>1.0000000000000001E+50</v>
      </c>
      <c r="K116" s="610">
        <v>1.0000000000000001E+50</v>
      </c>
      <c r="L116" s="611">
        <v>16.649028570268772</v>
      </c>
      <c r="M116" s="610">
        <v>1.0000000000000001E+50</v>
      </c>
      <c r="N116" s="611">
        <v>1.0000000000000001E+50</v>
      </c>
      <c r="O116" s="610">
        <v>1.0000000000000001E+50</v>
      </c>
      <c r="P116" s="610">
        <v>1.0000000000000001E+50</v>
      </c>
      <c r="Q116" s="610">
        <v>1.0000000000000001E+50</v>
      </c>
      <c r="R116" s="610">
        <v>1.0000000000000001E+50</v>
      </c>
      <c r="S116" s="610">
        <v>1.0000000000000001E+50</v>
      </c>
      <c r="T116" s="610">
        <v>1.0000000000000001E+50</v>
      </c>
      <c r="U116" s="610">
        <v>1.0000000000000001E+50</v>
      </c>
      <c r="V116" s="610">
        <v>0.16911410211529432</v>
      </c>
      <c r="W116" s="610">
        <v>1.0000000000000001E+50</v>
      </c>
      <c r="X116" s="610">
        <v>1.0000000000000001E+50</v>
      </c>
      <c r="Y116" s="610">
        <v>1.0000000000000001E+50</v>
      </c>
      <c r="Z116" s="610">
        <v>1.0000000000000001E+50</v>
      </c>
      <c r="AA116" s="626">
        <v>1.0000000000000001E+50</v>
      </c>
      <c r="AB116" s="610">
        <v>13088.873310555031</v>
      </c>
      <c r="AC116" s="626">
        <v>5.0000020292880029E-4</v>
      </c>
      <c r="AD116" s="626">
        <v>8.9021369567871098E-4</v>
      </c>
      <c r="AE116" s="620">
        <v>1.3902137686634748E-3</v>
      </c>
      <c r="AF116" s="627">
        <v>2.4108470978066931E-3</v>
      </c>
      <c r="AG116" s="601">
        <f>Decap_Selection!$E$23</f>
        <v>0.08</v>
      </c>
      <c r="AH116" s="602"/>
      <c r="AI116" s="602"/>
    </row>
    <row r="117" spans="1:35">
      <c r="A117" s="597">
        <f t="shared" si="1"/>
        <v>4875.4391560963968</v>
      </c>
      <c r="B117" s="607">
        <v>1.0458653337243799E-3</v>
      </c>
      <c r="C117" s="606">
        <v>1.0000000000000001E+50</v>
      </c>
      <c r="D117" s="607">
        <v>741.93611412373957</v>
      </c>
      <c r="E117" s="610">
        <v>1.0000000000000001E+50</v>
      </c>
      <c r="F117" s="611">
        <v>1.0000000000000001E+50</v>
      </c>
      <c r="G117" s="610">
        <v>1.0000000000000001E+50</v>
      </c>
      <c r="H117" s="610">
        <v>1.0000000000000001E+50</v>
      </c>
      <c r="I117" s="610">
        <v>163.22592965278452</v>
      </c>
      <c r="J117" s="610">
        <v>1.0000000000000001E+50</v>
      </c>
      <c r="K117" s="610">
        <v>1.0000000000000001E+50</v>
      </c>
      <c r="L117" s="611">
        <v>16.322576305614021</v>
      </c>
      <c r="M117" s="610">
        <v>1.0000000000000001E+50</v>
      </c>
      <c r="N117" s="611">
        <v>1.0000000000000001E+50</v>
      </c>
      <c r="O117" s="610">
        <v>1.0000000000000001E+50</v>
      </c>
      <c r="P117" s="610">
        <v>1.0000000000000001E+50</v>
      </c>
      <c r="Q117" s="610">
        <v>1.0000000000000001E+50</v>
      </c>
      <c r="R117" s="610">
        <v>1.0000000000000001E+50</v>
      </c>
      <c r="S117" s="610">
        <v>1.0000000000000001E+50</v>
      </c>
      <c r="T117" s="610">
        <v>1.0000000000000001E+50</v>
      </c>
      <c r="U117" s="610">
        <v>1.0000000000000001E+50</v>
      </c>
      <c r="V117" s="610">
        <v>0.16590121809290262</v>
      </c>
      <c r="W117" s="610">
        <v>1.0000000000000001E+50</v>
      </c>
      <c r="X117" s="610">
        <v>1.0000000000000001E+50</v>
      </c>
      <c r="Y117" s="610">
        <v>1.0000000000000001E+50</v>
      </c>
      <c r="Z117" s="610">
        <v>1.0000000000000001E+50</v>
      </c>
      <c r="AA117" s="626">
        <v>1.0000000000000001E+50</v>
      </c>
      <c r="AB117" s="610">
        <v>12832.228735838273</v>
      </c>
      <c r="AC117" s="626">
        <v>5.0000021112712209E-4</v>
      </c>
      <c r="AD117" s="626">
        <v>8.9021369567871098E-4</v>
      </c>
      <c r="AE117" s="620">
        <v>1.3902137716120591E-3</v>
      </c>
      <c r="AF117" s="627">
        <v>2.4116780571447919E-3</v>
      </c>
      <c r="AG117" s="601">
        <f>Decap_Selection!$E$23</f>
        <v>0.08</v>
      </c>
      <c r="AH117" s="602"/>
      <c r="AI117" s="602"/>
    </row>
    <row r="118" spans="1:35">
      <c r="A118" s="597">
        <f t="shared" si="1"/>
        <v>4972.9479392183248</v>
      </c>
      <c r="B118" s="607">
        <v>1.0476760958695102E-3</v>
      </c>
      <c r="C118" s="606">
        <v>1.0000000000000001E+50</v>
      </c>
      <c r="D118" s="607">
        <v>727.38834638570472</v>
      </c>
      <c r="E118" s="610">
        <v>1.0000000000000001E+50</v>
      </c>
      <c r="F118" s="611">
        <v>1.0000000000000001E+50</v>
      </c>
      <c r="G118" s="610">
        <v>1.0000000000000001E+50</v>
      </c>
      <c r="H118" s="610">
        <v>1.0000000000000001E+50</v>
      </c>
      <c r="I118" s="610">
        <v>160.02542044132812</v>
      </c>
      <c r="J118" s="610">
        <v>1.0000000000000001E+50</v>
      </c>
      <c r="K118" s="610">
        <v>1.0000000000000001E+50</v>
      </c>
      <c r="L118" s="611">
        <v>16.0025250512752</v>
      </c>
      <c r="M118" s="610">
        <v>1.0000000000000001E+50</v>
      </c>
      <c r="N118" s="611">
        <v>1.0000000000000001E+50</v>
      </c>
      <c r="O118" s="610">
        <v>1.0000000000000001E+50</v>
      </c>
      <c r="P118" s="610">
        <v>1.0000000000000001E+50</v>
      </c>
      <c r="Q118" s="610">
        <v>1.0000000000000001E+50</v>
      </c>
      <c r="R118" s="610">
        <v>1.0000000000000001E+50</v>
      </c>
      <c r="S118" s="610">
        <v>1.0000000000000001E+50</v>
      </c>
      <c r="T118" s="610">
        <v>1.0000000000000001E+50</v>
      </c>
      <c r="U118" s="610">
        <v>1.0000000000000001E+50</v>
      </c>
      <c r="V118" s="610">
        <v>0.16275332680245308</v>
      </c>
      <c r="W118" s="610">
        <v>1.0000000000000001E+50</v>
      </c>
      <c r="X118" s="610">
        <v>1.0000000000000001E+50</v>
      </c>
      <c r="Y118" s="610">
        <v>1.0000000000000001E+50</v>
      </c>
      <c r="Z118" s="610">
        <v>1.0000000000000001E+50</v>
      </c>
      <c r="AA118" s="626">
        <v>1.0000000000000001E+50</v>
      </c>
      <c r="AB118" s="610">
        <v>12580.616407684594</v>
      </c>
      <c r="AC118" s="626">
        <v>5.0000021965665594E-4</v>
      </c>
      <c r="AD118" s="626">
        <v>8.9021369567871098E-4</v>
      </c>
      <c r="AE118" s="620">
        <v>1.3902137746797663E-3</v>
      </c>
      <c r="AF118" s="627">
        <v>2.4125423693627536E-3</v>
      </c>
      <c r="AG118" s="601">
        <f>Decap_Selection!$E$23</f>
        <v>0.08</v>
      </c>
      <c r="AH118" s="602"/>
      <c r="AI118" s="602"/>
    </row>
    <row r="119" spans="1:35">
      <c r="A119" s="597">
        <f t="shared" si="1"/>
        <v>5072.4068980026914</v>
      </c>
      <c r="B119" s="607">
        <v>1.049556696901781E-3</v>
      </c>
      <c r="C119" s="606">
        <v>1.0000000000000001E+50</v>
      </c>
      <c r="D119" s="607">
        <v>713.125828979586</v>
      </c>
      <c r="E119" s="610">
        <v>1.0000000000000001E+50</v>
      </c>
      <c r="F119" s="611">
        <v>1.0000000000000001E+50</v>
      </c>
      <c r="G119" s="610">
        <v>1.0000000000000001E+50</v>
      </c>
      <c r="H119" s="610">
        <v>1.0000000000000001E+50</v>
      </c>
      <c r="I119" s="610">
        <v>156.88766629671144</v>
      </c>
      <c r="J119" s="610">
        <v>1.0000000000000001E+50</v>
      </c>
      <c r="K119" s="610">
        <v>1.0000000000000001E+50</v>
      </c>
      <c r="L119" s="611">
        <v>15.6887492969565</v>
      </c>
      <c r="M119" s="610">
        <v>1.0000000000000001E+50</v>
      </c>
      <c r="N119" s="611">
        <v>1.0000000000000001E+50</v>
      </c>
      <c r="O119" s="610">
        <v>1.0000000000000001E+50</v>
      </c>
      <c r="P119" s="610">
        <v>1.0000000000000001E+50</v>
      </c>
      <c r="Q119" s="610">
        <v>1.0000000000000001E+50</v>
      </c>
      <c r="R119" s="610">
        <v>1.0000000000000001E+50</v>
      </c>
      <c r="S119" s="610">
        <v>1.0000000000000001E+50</v>
      </c>
      <c r="T119" s="610">
        <v>1.0000000000000001E+50</v>
      </c>
      <c r="U119" s="610">
        <v>1.0000000000000001E+50</v>
      </c>
      <c r="V119" s="610">
        <v>0.15966918983900227</v>
      </c>
      <c r="W119" s="610">
        <v>1.0000000000000001E+50</v>
      </c>
      <c r="X119" s="610">
        <v>1.0000000000000001E+50</v>
      </c>
      <c r="Y119" s="610">
        <v>1.0000000000000001E+50</v>
      </c>
      <c r="Z119" s="610">
        <v>1.0000000000000001E+50</v>
      </c>
      <c r="AA119" s="626">
        <v>1.0000000000000001E+50</v>
      </c>
      <c r="AB119" s="610">
        <v>12333.937654592752</v>
      </c>
      <c r="AC119" s="626">
        <v>5.0000022853078285E-4</v>
      </c>
      <c r="AD119" s="626">
        <v>8.9021369567871098E-4</v>
      </c>
      <c r="AE119" s="620">
        <v>1.3902137778714087E-3</v>
      </c>
      <c r="AF119" s="627">
        <v>2.4134413638352116E-3</v>
      </c>
      <c r="AG119" s="601">
        <f>Decap_Selection!$E$23</f>
        <v>0.08</v>
      </c>
      <c r="AH119" s="602"/>
      <c r="AI119" s="602"/>
    </row>
    <row r="120" spans="1:35">
      <c r="A120" s="597">
        <f t="shared" si="1"/>
        <v>5173.8550359627452</v>
      </c>
      <c r="B120" s="607">
        <v>1.051509704242351E-3</v>
      </c>
      <c r="C120" s="606">
        <v>1.0000000000000001E+50</v>
      </c>
      <c r="D120" s="607">
        <v>699.14296876130243</v>
      </c>
      <c r="E120" s="610">
        <v>1.0000000000000001E+50</v>
      </c>
      <c r="F120" s="611">
        <v>1.0000000000000001E+50</v>
      </c>
      <c r="G120" s="610">
        <v>1.0000000000000001E+50</v>
      </c>
      <c r="H120" s="610">
        <v>1.0000000000000001E+50</v>
      </c>
      <c r="I120" s="610">
        <v>153.81143672711315</v>
      </c>
      <c r="J120" s="610">
        <v>1.0000000000000001E+50</v>
      </c>
      <c r="K120" s="610">
        <v>1.0000000000000001E+50</v>
      </c>
      <c r="L120" s="611">
        <v>15.381125993342497</v>
      </c>
      <c r="M120" s="610">
        <v>1.0000000000000001E+50</v>
      </c>
      <c r="N120" s="611">
        <v>1.0000000000000001E+50</v>
      </c>
      <c r="O120" s="610">
        <v>1.0000000000000001E+50</v>
      </c>
      <c r="P120" s="610">
        <v>1.0000000000000001E+50</v>
      </c>
      <c r="Q120" s="610">
        <v>1.0000000000000001E+50</v>
      </c>
      <c r="R120" s="610">
        <v>1.0000000000000001E+50</v>
      </c>
      <c r="S120" s="610">
        <v>1.0000000000000001E+50</v>
      </c>
      <c r="T120" s="610">
        <v>1.0000000000000001E+50</v>
      </c>
      <c r="U120" s="610">
        <v>1.0000000000000001E+50</v>
      </c>
      <c r="V120" s="610">
        <v>0.15664759357202224</v>
      </c>
      <c r="W120" s="610">
        <v>1.0000000000000001E+50</v>
      </c>
      <c r="X120" s="610">
        <v>1.0000000000000001E+50</v>
      </c>
      <c r="Y120" s="610">
        <v>1.0000000000000001E+50</v>
      </c>
      <c r="Z120" s="610">
        <v>1.0000000000000001E+50</v>
      </c>
      <c r="AA120" s="626">
        <v>1.0000000000000001E+50</v>
      </c>
      <c r="AB120" s="610">
        <v>12092.095739796823</v>
      </c>
      <c r="AC120" s="626">
        <v>5.0000023776342419E-4</v>
      </c>
      <c r="AD120" s="626">
        <v>8.9021369567871098E-4</v>
      </c>
      <c r="AE120" s="620">
        <v>1.3902137811919936E-3</v>
      </c>
      <c r="AF120" s="627">
        <v>2.4143764221399191E-3</v>
      </c>
      <c r="AG120" s="601">
        <f>Decap_Selection!$E$23</f>
        <v>0.08</v>
      </c>
      <c r="AH120" s="602"/>
      <c r="AI120" s="602"/>
    </row>
    <row r="121" spans="1:35">
      <c r="A121" s="597">
        <f t="shared" si="1"/>
        <v>5277.3321366820001</v>
      </c>
      <c r="B121" s="607">
        <v>1.0535377703261126E-3</v>
      </c>
      <c r="C121" s="606">
        <v>1.0000000000000001E+50</v>
      </c>
      <c r="D121" s="607">
        <v>685.4342822562586</v>
      </c>
      <c r="E121" s="610">
        <v>1.0000000000000001E+50</v>
      </c>
      <c r="F121" s="611">
        <v>1.0000000000000001E+50</v>
      </c>
      <c r="G121" s="610">
        <v>1.0000000000000001E+50</v>
      </c>
      <c r="H121" s="610">
        <v>1.0000000000000001E+50</v>
      </c>
      <c r="I121" s="610">
        <v>150.79552536799602</v>
      </c>
      <c r="J121" s="610">
        <v>1.0000000000000001E+50</v>
      </c>
      <c r="K121" s="610">
        <v>1.0000000000000001E+50</v>
      </c>
      <c r="L121" s="611">
        <v>15.079534503843542</v>
      </c>
      <c r="M121" s="610">
        <v>1.0000000000000001E+50</v>
      </c>
      <c r="N121" s="611">
        <v>1.0000000000000001E+50</v>
      </c>
      <c r="O121" s="610">
        <v>1.0000000000000001E+50</v>
      </c>
      <c r="P121" s="610">
        <v>1.0000000000000001E+50</v>
      </c>
      <c r="Q121" s="610">
        <v>1.0000000000000001E+50</v>
      </c>
      <c r="R121" s="610">
        <v>1.0000000000000001E+50</v>
      </c>
      <c r="S121" s="610">
        <v>1.0000000000000001E+50</v>
      </c>
      <c r="T121" s="610">
        <v>1.0000000000000001E+50</v>
      </c>
      <c r="U121" s="610">
        <v>1.0000000000000001E+50</v>
      </c>
      <c r="V121" s="610">
        <v>0.15368734865691464</v>
      </c>
      <c r="W121" s="610">
        <v>1.0000000000000001E+50</v>
      </c>
      <c r="X121" s="610">
        <v>1.0000000000000001E+50</v>
      </c>
      <c r="Y121" s="610">
        <v>1.0000000000000001E+50</v>
      </c>
      <c r="Z121" s="610">
        <v>1.0000000000000001E+50</v>
      </c>
      <c r="AA121" s="626">
        <v>1.0000000000000001E+50</v>
      </c>
      <c r="AB121" s="610">
        <v>11854.995823330231</v>
      </c>
      <c r="AC121" s="626">
        <v>5.0000024736906415E-4</v>
      </c>
      <c r="AD121" s="626">
        <v>8.9021369567871098E-4</v>
      </c>
      <c r="AE121" s="620">
        <v>1.3902137846467301E-3</v>
      </c>
      <c r="AF121" s="627">
        <v>2.4153489800415187E-3</v>
      </c>
      <c r="AG121" s="601">
        <f>Decap_Selection!$E$23</f>
        <v>0.08</v>
      </c>
      <c r="AH121" s="602"/>
      <c r="AI121" s="602"/>
    </row>
    <row r="122" spans="1:35">
      <c r="A122" s="597">
        <f t="shared" si="1"/>
        <v>5382.8787794156406</v>
      </c>
      <c r="B122" s="607">
        <v>1.0556436347448255E-3</v>
      </c>
      <c r="C122" s="606">
        <v>1.0000000000000001E+50</v>
      </c>
      <c r="D122" s="607">
        <v>671.99439350896228</v>
      </c>
      <c r="E122" s="610">
        <v>1.0000000000000001E+50</v>
      </c>
      <c r="F122" s="611">
        <v>1.0000000000000001E+50</v>
      </c>
      <c r="G122" s="610">
        <v>1.0000000000000001E+50</v>
      </c>
      <c r="H122" s="610">
        <v>1.0000000000000001E+50</v>
      </c>
      <c r="I122" s="610">
        <v>147.83874950902322</v>
      </c>
      <c r="J122" s="610">
        <v>1.0000000000000001E+50</v>
      </c>
      <c r="K122" s="610">
        <v>1.0000000000000001E+50</v>
      </c>
      <c r="L122" s="611">
        <v>14.783856557287281</v>
      </c>
      <c r="M122" s="610">
        <v>1.0000000000000001E+50</v>
      </c>
      <c r="N122" s="611">
        <v>1.0000000000000001E+50</v>
      </c>
      <c r="O122" s="610">
        <v>1.0000000000000001E+50</v>
      </c>
      <c r="P122" s="610">
        <v>1.0000000000000001E+50</v>
      </c>
      <c r="Q122" s="610">
        <v>1.0000000000000001E+50</v>
      </c>
      <c r="R122" s="610">
        <v>1.0000000000000001E+50</v>
      </c>
      <c r="S122" s="610">
        <v>1.0000000000000001E+50</v>
      </c>
      <c r="T122" s="610">
        <v>1.0000000000000001E+50</v>
      </c>
      <c r="U122" s="610">
        <v>1.0000000000000001E+50</v>
      </c>
      <c r="V122" s="610">
        <v>0.15078728955541162</v>
      </c>
      <c r="W122" s="610">
        <v>1.0000000000000001E+50</v>
      </c>
      <c r="X122" s="610">
        <v>1.0000000000000001E+50</v>
      </c>
      <c r="Y122" s="610">
        <v>1.0000000000000001E+50</v>
      </c>
      <c r="Z122" s="610">
        <v>1.0000000000000001E+50</v>
      </c>
      <c r="AA122" s="626">
        <v>1.0000000000000001E+50</v>
      </c>
      <c r="AB122" s="610">
        <v>11622.544924833572</v>
      </c>
      <c r="AC122" s="626">
        <v>5.0000025736277173E-4</v>
      </c>
      <c r="AD122" s="626">
        <v>8.9021369567871098E-4</v>
      </c>
      <c r="AE122" s="620">
        <v>1.3902137882410379E-3</v>
      </c>
      <c r="AF122" s="627">
        <v>2.4163605295450309E-3</v>
      </c>
      <c r="AG122" s="601">
        <f>Decap_Selection!$E$23</f>
        <v>0.08</v>
      </c>
      <c r="AH122" s="602"/>
      <c r="AI122" s="602"/>
    </row>
    <row r="123" spans="1:35">
      <c r="A123" s="597">
        <f t="shared" si="1"/>
        <v>5490.5363550039538</v>
      </c>
      <c r="B123" s="607">
        <v>1.0578301263973284E-3</v>
      </c>
      <c r="C123" s="606">
        <v>1.0000000000000001E+50</v>
      </c>
      <c r="D123" s="607">
        <v>658.8180319748069</v>
      </c>
      <c r="E123" s="610">
        <v>1.0000000000000001E+50</v>
      </c>
      <c r="F123" s="611">
        <v>1.0000000000000001E+50</v>
      </c>
      <c r="G123" s="610">
        <v>1.0000000000000001E+50</v>
      </c>
      <c r="H123" s="610">
        <v>1.0000000000000001E+50</v>
      </c>
      <c r="I123" s="610">
        <v>144.93994963025003</v>
      </c>
      <c r="J123" s="610">
        <v>1.0000000000000001E+50</v>
      </c>
      <c r="K123" s="610">
        <v>1.0000000000000001E+50</v>
      </c>
      <c r="L123" s="611">
        <v>14.493976201537809</v>
      </c>
      <c r="M123" s="610">
        <v>1.0000000000000001E+50</v>
      </c>
      <c r="N123" s="611">
        <v>1.0000000000000001E+50</v>
      </c>
      <c r="O123" s="610">
        <v>1.0000000000000001E+50</v>
      </c>
      <c r="P123" s="610">
        <v>1.0000000000000001E+50</v>
      </c>
      <c r="Q123" s="610">
        <v>1.0000000000000001E+50</v>
      </c>
      <c r="R123" s="610">
        <v>1.0000000000000001E+50</v>
      </c>
      <c r="S123" s="610">
        <v>1.0000000000000001E+50</v>
      </c>
      <c r="T123" s="610">
        <v>1.0000000000000001E+50</v>
      </c>
      <c r="U123" s="610">
        <v>1.0000000000000001E+50</v>
      </c>
      <c r="V123" s="610">
        <v>0.14794627406464916</v>
      </c>
      <c r="W123" s="610">
        <v>1.0000000000000001E+50</v>
      </c>
      <c r="X123" s="610">
        <v>1.0000000000000001E+50</v>
      </c>
      <c r="Y123" s="610">
        <v>1.0000000000000001E+50</v>
      </c>
      <c r="Z123" s="610">
        <v>1.0000000000000001E+50</v>
      </c>
      <c r="AA123" s="626">
        <v>1.0000000000000001E+50</v>
      </c>
      <c r="AB123" s="610">
        <v>11394.65188709175</v>
      </c>
      <c r="AC123" s="626">
        <v>5.0000026776022503E-4</v>
      </c>
      <c r="AD123" s="626">
        <v>8.9021369567871098E-4</v>
      </c>
      <c r="AE123" s="620">
        <v>1.390213791980556E-3</v>
      </c>
      <c r="AF123" s="627">
        <v>2.4174126210210066E-3</v>
      </c>
      <c r="AG123" s="601">
        <f>Decap_Selection!$E$23</f>
        <v>0.08</v>
      </c>
      <c r="AH123" s="602"/>
      <c r="AI123" s="602"/>
    </row>
    <row r="124" spans="1:35">
      <c r="A124" s="597">
        <f t="shared" si="1"/>
        <v>5600.3470821040328</v>
      </c>
      <c r="B124" s="607">
        <v>1.0601001656432591E-3</v>
      </c>
      <c r="C124" s="606">
        <v>1.0000000000000001E+50</v>
      </c>
      <c r="D124" s="607">
        <v>645.90003045319042</v>
      </c>
      <c r="E124" s="610">
        <v>1.0000000000000001E+50</v>
      </c>
      <c r="F124" s="611">
        <v>1.0000000000000001E+50</v>
      </c>
      <c r="G124" s="610">
        <v>1.0000000000000001E+50</v>
      </c>
      <c r="H124" s="610">
        <v>1.0000000000000001E+50</v>
      </c>
      <c r="I124" s="610">
        <v>142.0979889474103</v>
      </c>
      <c r="J124" s="610">
        <v>1.0000000000000001E+50</v>
      </c>
      <c r="K124" s="610">
        <v>1.0000000000000001E+50</v>
      </c>
      <c r="L124" s="611">
        <v>14.209779758024247</v>
      </c>
      <c r="M124" s="610">
        <v>1.0000000000000001E+50</v>
      </c>
      <c r="N124" s="611">
        <v>1.0000000000000001E+50</v>
      </c>
      <c r="O124" s="610">
        <v>1.0000000000000001E+50</v>
      </c>
      <c r="P124" s="610">
        <v>1.0000000000000001E+50</v>
      </c>
      <c r="Q124" s="610">
        <v>1.0000000000000001E+50</v>
      </c>
      <c r="R124" s="610">
        <v>1.0000000000000001E+50</v>
      </c>
      <c r="S124" s="610">
        <v>1.0000000000000001E+50</v>
      </c>
      <c r="T124" s="610">
        <v>1.0000000000000001E+50</v>
      </c>
      <c r="U124" s="610">
        <v>1.0000000000000001E+50</v>
      </c>
      <c r="V124" s="610">
        <v>0.14516318285470048</v>
      </c>
      <c r="W124" s="610">
        <v>1.0000000000000001E+50</v>
      </c>
      <c r="X124" s="610">
        <v>1.0000000000000001E+50</v>
      </c>
      <c r="Y124" s="610">
        <v>1.0000000000000001E+50</v>
      </c>
      <c r="Z124" s="610">
        <v>1.0000000000000001E+50</v>
      </c>
      <c r="AA124" s="626">
        <v>1.0000000000000001E+50</v>
      </c>
      <c r="AB124" s="610">
        <v>11171.227340286041</v>
      </c>
      <c r="AC124" s="626">
        <v>5.0000027857773511E-4</v>
      </c>
      <c r="AD124" s="626">
        <v>8.9021369567871098E-4</v>
      </c>
      <c r="AE124" s="620">
        <v>1.3902137958711504E-3</v>
      </c>
      <c r="AF124" s="627">
        <v>2.4185068654043167E-3</v>
      </c>
      <c r="AG124" s="601">
        <f>Decap_Selection!$E$23</f>
        <v>0.08</v>
      </c>
      <c r="AH124" s="602"/>
      <c r="AI124" s="602"/>
    </row>
    <row r="125" spans="1:35">
      <c r="A125" s="597">
        <f t="shared" si="1"/>
        <v>5712.3540237461139</v>
      </c>
      <c r="B125" s="607">
        <v>1.0624567664565079E-3</v>
      </c>
      <c r="C125" s="606">
        <v>1.0000000000000001E+50</v>
      </c>
      <c r="D125" s="607">
        <v>633.2353230611634</v>
      </c>
      <c r="E125" s="610">
        <v>1.0000000000000001E+50</v>
      </c>
      <c r="F125" s="611">
        <v>1.0000000000000001E+50</v>
      </c>
      <c r="G125" s="610">
        <v>1.0000000000000001E+50</v>
      </c>
      <c r="H125" s="610">
        <v>1.0000000000000001E+50</v>
      </c>
      <c r="I125" s="610">
        <v>139.31175296611855</v>
      </c>
      <c r="J125" s="610">
        <v>1.0000000000000001E+50</v>
      </c>
      <c r="K125" s="610">
        <v>1.0000000000000001E+50</v>
      </c>
      <c r="L125" s="611">
        <v>13.931155777160901</v>
      </c>
      <c r="M125" s="610">
        <v>1.0000000000000001E+50</v>
      </c>
      <c r="N125" s="611">
        <v>1.0000000000000001E+50</v>
      </c>
      <c r="O125" s="610">
        <v>1.0000000000000001E+50</v>
      </c>
      <c r="P125" s="610">
        <v>1.0000000000000001E+50</v>
      </c>
      <c r="Q125" s="610">
        <v>1.0000000000000001E+50</v>
      </c>
      <c r="R125" s="610">
        <v>1.0000000000000001E+50</v>
      </c>
      <c r="S125" s="610">
        <v>1.0000000000000001E+50</v>
      </c>
      <c r="T125" s="610">
        <v>1.0000000000000001E+50</v>
      </c>
      <c r="U125" s="610">
        <v>1.0000000000000001E+50</v>
      </c>
      <c r="V125" s="610">
        <v>0.14243691901436042</v>
      </c>
      <c r="W125" s="610">
        <v>1.0000000000000001E+50</v>
      </c>
      <c r="X125" s="610">
        <v>1.0000000000000001E+50</v>
      </c>
      <c r="Y125" s="610">
        <v>1.0000000000000001E+50</v>
      </c>
      <c r="Z125" s="610">
        <v>1.0000000000000001E+50</v>
      </c>
      <c r="AA125" s="626">
        <v>1.0000000000000001E+50</v>
      </c>
      <c r="AB125" s="610">
        <v>10952.183666947109</v>
      </c>
      <c r="AC125" s="626">
        <v>5.0000028983227234E-4</v>
      </c>
      <c r="AD125" s="626">
        <v>8.9021369567871098E-4</v>
      </c>
      <c r="AE125" s="620">
        <v>1.3902137999189249E-3</v>
      </c>
      <c r="AF125" s="627">
        <v>2.4196449364685319E-3</v>
      </c>
      <c r="AG125" s="601">
        <f>Decap_Selection!$E$23</f>
        <v>0.08</v>
      </c>
      <c r="AH125" s="602"/>
      <c r="AI125" s="602"/>
    </row>
    <row r="126" spans="1:35">
      <c r="A126" s="597">
        <f t="shared" si="1"/>
        <v>5826.6011042210366</v>
      </c>
      <c r="B126" s="607">
        <v>1.0649030385744154E-3</v>
      </c>
      <c r="C126" s="606">
        <v>1.0000000000000001E+50</v>
      </c>
      <c r="D126" s="607">
        <v>620.81894324680752</v>
      </c>
      <c r="E126" s="610">
        <v>1.0000000000000001E+50</v>
      </c>
      <c r="F126" s="611">
        <v>1.0000000000000001E+50</v>
      </c>
      <c r="G126" s="610">
        <v>1.0000000000000001E+50</v>
      </c>
      <c r="H126" s="610">
        <v>1.0000000000000001E+50</v>
      </c>
      <c r="I126" s="610">
        <v>136.58014904481348</v>
      </c>
      <c r="J126" s="610">
        <v>1.0000000000000001E+50</v>
      </c>
      <c r="K126" s="610">
        <v>1.0000000000000001E+50</v>
      </c>
      <c r="L126" s="611">
        <v>13.657994994641552</v>
      </c>
      <c r="M126" s="610">
        <v>1.0000000000000001E+50</v>
      </c>
      <c r="N126" s="611">
        <v>1.0000000000000001E+50</v>
      </c>
      <c r="O126" s="610">
        <v>1.0000000000000001E+50</v>
      </c>
      <c r="P126" s="610">
        <v>1.0000000000000001E+50</v>
      </c>
      <c r="Q126" s="610">
        <v>1.0000000000000001E+50</v>
      </c>
      <c r="R126" s="610">
        <v>1.0000000000000001E+50</v>
      </c>
      <c r="S126" s="610">
        <v>1.0000000000000001E+50</v>
      </c>
      <c r="T126" s="610">
        <v>1.0000000000000001E+50</v>
      </c>
      <c r="U126" s="610">
        <v>1.0000000000000001E+50</v>
      </c>
      <c r="V126" s="610">
        <v>0.139766407604975</v>
      </c>
      <c r="W126" s="610">
        <v>1.0000000000000001E+50</v>
      </c>
      <c r="X126" s="610">
        <v>1.0000000000000001E+50</v>
      </c>
      <c r="Y126" s="610">
        <v>1.0000000000000001E+50</v>
      </c>
      <c r="Z126" s="610">
        <v>1.0000000000000001E+50</v>
      </c>
      <c r="AA126" s="626">
        <v>1.0000000000000001E+50</v>
      </c>
      <c r="AB126" s="610">
        <v>10737.434967595214</v>
      </c>
      <c r="AC126" s="626">
        <v>5.0000030154149263E-4</v>
      </c>
      <c r="AD126" s="626">
        <v>8.9021369567871098E-4</v>
      </c>
      <c r="AE126" s="620">
        <v>1.3902138041302292E-3</v>
      </c>
      <c r="AF126" s="627">
        <v>2.420828573177864E-3</v>
      </c>
      <c r="AG126" s="601">
        <f>Decap_Selection!$E$23</f>
        <v>0.08</v>
      </c>
      <c r="AH126" s="602"/>
      <c r="AI126" s="602"/>
    </row>
    <row r="127" spans="1:35">
      <c r="A127" s="597">
        <f t="shared" si="1"/>
        <v>5943.1331263054572</v>
      </c>
      <c r="B127" s="607">
        <v>1.0674421896385068E-3</v>
      </c>
      <c r="C127" s="606">
        <v>1.0000000000000001E+50</v>
      </c>
      <c r="D127" s="607">
        <v>608.64602184156809</v>
      </c>
      <c r="E127" s="610">
        <v>1.0000000000000001E+50</v>
      </c>
      <c r="F127" s="611">
        <v>1.0000000000000001E+50</v>
      </c>
      <c r="G127" s="610">
        <v>1.0000000000000001E+50</v>
      </c>
      <c r="H127" s="610">
        <v>1.0000000000000001E+50</v>
      </c>
      <c r="I127" s="610">
        <v>133.90210596627114</v>
      </c>
      <c r="J127" s="610">
        <v>1.0000000000000001E+50</v>
      </c>
      <c r="K127" s="610">
        <v>1.0000000000000001E+50</v>
      </c>
      <c r="L127" s="611">
        <v>13.390190288590714</v>
      </c>
      <c r="M127" s="610">
        <v>1.0000000000000001E+50</v>
      </c>
      <c r="N127" s="611">
        <v>1.0000000000000001E+50</v>
      </c>
      <c r="O127" s="610">
        <v>1.0000000000000001E+50</v>
      </c>
      <c r="P127" s="610">
        <v>1.0000000000000001E+50</v>
      </c>
      <c r="Q127" s="610">
        <v>1.0000000000000001E+50</v>
      </c>
      <c r="R127" s="610">
        <v>1.0000000000000001E+50</v>
      </c>
      <c r="S127" s="610">
        <v>1.0000000000000001E+50</v>
      </c>
      <c r="T127" s="610">
        <v>1.0000000000000001E+50</v>
      </c>
      <c r="U127" s="610">
        <v>1.0000000000000001E+50</v>
      </c>
      <c r="V127" s="610">
        <v>0.13715059522211179</v>
      </c>
      <c r="W127" s="610">
        <v>1.0000000000000001E+50</v>
      </c>
      <c r="X127" s="610">
        <v>1.0000000000000001E+50</v>
      </c>
      <c r="Y127" s="610">
        <v>1.0000000000000001E+50</v>
      </c>
      <c r="Z127" s="610">
        <v>1.0000000000000001E+50</v>
      </c>
      <c r="AA127" s="626">
        <v>1.0000000000000001E+50</v>
      </c>
      <c r="AB127" s="610">
        <v>10526.897027054147</v>
      </c>
      <c r="AC127" s="626">
        <v>5.0000031372376508E-4</v>
      </c>
      <c r="AD127" s="626">
        <v>8.9021369567871098E-4</v>
      </c>
      <c r="AE127" s="620">
        <v>1.3902138085116703E-3</v>
      </c>
      <c r="AF127" s="627">
        <v>2.4220595821186162E-3</v>
      </c>
      <c r="AG127" s="601">
        <f>Decap_Selection!$E$23</f>
        <v>0.08</v>
      </c>
      <c r="AH127" s="602"/>
      <c r="AI127" s="602"/>
    </row>
    <row r="128" spans="1:35">
      <c r="A128" s="597">
        <f t="shared" si="1"/>
        <v>6061.9957888315666</v>
      </c>
      <c r="B128" s="607">
        <v>1.0700775273223655E-3</v>
      </c>
      <c r="C128" s="606">
        <v>1.0000000000000001E+50</v>
      </c>
      <c r="D128" s="607">
        <v>596.71178515077622</v>
      </c>
      <c r="E128" s="610">
        <v>1.0000000000000001E+50</v>
      </c>
      <c r="F128" s="611">
        <v>1.0000000000000001E+50</v>
      </c>
      <c r="G128" s="610">
        <v>1.0000000000000001E+50</v>
      </c>
      <c r="H128" s="610">
        <v>1.0000000000000001E+50</v>
      </c>
      <c r="I128" s="610">
        <v>131.27657351751947</v>
      </c>
      <c r="J128" s="610">
        <v>1.0000000000000001E+50</v>
      </c>
      <c r="K128" s="610">
        <v>1.0000000000000001E+50</v>
      </c>
      <c r="L128" s="611">
        <v>13.127636637555016</v>
      </c>
      <c r="M128" s="610">
        <v>1.0000000000000001E+50</v>
      </c>
      <c r="N128" s="611">
        <v>1.0000000000000001E+50</v>
      </c>
      <c r="O128" s="610">
        <v>1.0000000000000001E+50</v>
      </c>
      <c r="P128" s="610">
        <v>1.0000000000000001E+50</v>
      </c>
      <c r="Q128" s="610">
        <v>1.0000000000000001E+50</v>
      </c>
      <c r="R128" s="610">
        <v>1.0000000000000001E+50</v>
      </c>
      <c r="S128" s="610">
        <v>1.0000000000000001E+50</v>
      </c>
      <c r="T128" s="610">
        <v>1.0000000000000001E+50</v>
      </c>
      <c r="U128" s="610">
        <v>1.0000000000000001E+50</v>
      </c>
      <c r="V128" s="610">
        <v>0.13458844956487098</v>
      </c>
      <c r="W128" s="610">
        <v>1.0000000000000001E+50</v>
      </c>
      <c r="X128" s="610">
        <v>1.0000000000000001E+50</v>
      </c>
      <c r="Y128" s="610">
        <v>1.0000000000000001E+50</v>
      </c>
      <c r="Z128" s="610">
        <v>1.0000000000000001E+50</v>
      </c>
      <c r="AA128" s="626">
        <v>1.0000000000000001E+50</v>
      </c>
      <c r="AB128" s="610">
        <v>10320.487281425645</v>
      </c>
      <c r="AC128" s="626">
        <v>5.0000032639820101E-4</v>
      </c>
      <c r="AD128" s="626">
        <v>8.9021369567871098E-4</v>
      </c>
      <c r="AE128" s="620">
        <v>1.3902138130701218E-3</v>
      </c>
      <c r="AF128" s="627">
        <v>2.4233398400120816E-3</v>
      </c>
      <c r="AG128" s="601">
        <f>Decap_Selection!$E$23</f>
        <v>0.08</v>
      </c>
      <c r="AH128" s="602"/>
      <c r="AI128" s="602"/>
    </row>
    <row r="129" spans="1:35">
      <c r="A129" s="597">
        <f t="shared" si="1"/>
        <v>6183.2357046081979</v>
      </c>
      <c r="B129" s="607">
        <v>1.0728124614420519E-3</v>
      </c>
      <c r="C129" s="606">
        <v>1.0000000000000001E+50</v>
      </c>
      <c r="D129" s="607">
        <v>585.01155308161219</v>
      </c>
      <c r="E129" s="610">
        <v>1.0000000000000001E+50</v>
      </c>
      <c r="F129" s="611">
        <v>1.0000000000000001E+50</v>
      </c>
      <c r="G129" s="610">
        <v>1.0000000000000001E+50</v>
      </c>
      <c r="H129" s="610">
        <v>1.0000000000000001E+50</v>
      </c>
      <c r="I129" s="610">
        <v>128.70252207799035</v>
      </c>
      <c r="J129" s="610">
        <v>1.0000000000000001E+50</v>
      </c>
      <c r="K129" s="610">
        <v>1.0000000000000001E+50</v>
      </c>
      <c r="L129" s="611">
        <v>12.87023107931838</v>
      </c>
      <c r="M129" s="610">
        <v>1.0000000000000001E+50</v>
      </c>
      <c r="N129" s="611">
        <v>1.0000000000000001E+50</v>
      </c>
      <c r="O129" s="610">
        <v>1.0000000000000001E+50</v>
      </c>
      <c r="P129" s="610">
        <v>1.0000000000000001E+50</v>
      </c>
      <c r="Q129" s="610">
        <v>1.0000000000000001E+50</v>
      </c>
      <c r="R129" s="610">
        <v>1.0000000000000001E+50</v>
      </c>
      <c r="S129" s="610">
        <v>1.0000000000000001E+50</v>
      </c>
      <c r="T129" s="610">
        <v>1.0000000000000001E+50</v>
      </c>
      <c r="U129" s="610">
        <v>1.0000000000000001E+50</v>
      </c>
      <c r="V129" s="610">
        <v>0.13207895901263916</v>
      </c>
      <c r="W129" s="610">
        <v>1.0000000000000001E+50</v>
      </c>
      <c r="X129" s="610">
        <v>1.0000000000000001E+50</v>
      </c>
      <c r="Y129" s="610">
        <v>1.0000000000000001E+50</v>
      </c>
      <c r="Z129" s="610">
        <v>1.0000000000000001E+50</v>
      </c>
      <c r="AA129" s="626">
        <v>1.0000000000000001E+50</v>
      </c>
      <c r="AB129" s="610">
        <v>10118.12478571143</v>
      </c>
      <c r="AC129" s="626">
        <v>5.0000033958468384E-4</v>
      </c>
      <c r="AD129" s="626">
        <v>8.9021369567871098E-4</v>
      </c>
      <c r="AE129" s="620">
        <v>1.3902138178127346E-3</v>
      </c>
      <c r="AF129" s="627">
        <v>2.4246712963108107E-3</v>
      </c>
      <c r="AG129" s="601">
        <f>Decap_Selection!$E$23</f>
        <v>0.08</v>
      </c>
      <c r="AH129" s="602"/>
      <c r="AI129" s="602"/>
    </row>
    <row r="130" spans="1:35">
      <c r="A130" s="597">
        <f t="shared" si="1"/>
        <v>6306.900418700362</v>
      </c>
      <c r="B130" s="607">
        <v>1.0756505060442905E-3</v>
      </c>
      <c r="C130" s="606">
        <v>1.0000000000000001E+50</v>
      </c>
      <c r="D130" s="607">
        <v>573.54073730777441</v>
      </c>
      <c r="E130" s="610">
        <v>1.0000000000000001E+50</v>
      </c>
      <c r="F130" s="611">
        <v>1.0000000000000001E+50</v>
      </c>
      <c r="G130" s="610">
        <v>1.0000000000000001E+50</v>
      </c>
      <c r="H130" s="610">
        <v>1.0000000000000001E+50</v>
      </c>
      <c r="I130" s="610">
        <v>126.17894221574677</v>
      </c>
      <c r="J130" s="610">
        <v>1.0000000000000001E+50</v>
      </c>
      <c r="K130" s="610">
        <v>1.0000000000000001E+50</v>
      </c>
      <c r="L130" s="611">
        <v>12.617872670524626</v>
      </c>
      <c r="M130" s="610">
        <v>1.0000000000000001E+50</v>
      </c>
      <c r="N130" s="611">
        <v>1.0000000000000001E+50</v>
      </c>
      <c r="O130" s="610">
        <v>1.0000000000000001E+50</v>
      </c>
      <c r="P130" s="610">
        <v>1.0000000000000001E+50</v>
      </c>
      <c r="Q130" s="610">
        <v>1.0000000000000001E+50</v>
      </c>
      <c r="R130" s="610">
        <v>1.0000000000000001E+50</v>
      </c>
      <c r="S130" s="610">
        <v>1.0000000000000001E+50</v>
      </c>
      <c r="T130" s="610">
        <v>1.0000000000000001E+50</v>
      </c>
      <c r="U130" s="610">
        <v>1.0000000000000001E+50</v>
      </c>
      <c r="V130" s="610">
        <v>0.12962113220909027</v>
      </c>
      <c r="W130" s="610">
        <v>1.0000000000000001E+50</v>
      </c>
      <c r="X130" s="610">
        <v>1.0000000000000001E+50</v>
      </c>
      <c r="Y130" s="610">
        <v>1.0000000000000001E+50</v>
      </c>
      <c r="Z130" s="610">
        <v>1.0000000000000001E+50</v>
      </c>
      <c r="AA130" s="626">
        <v>1.0000000000000001E+50</v>
      </c>
      <c r="AB130" s="610">
        <v>9919.730182070045</v>
      </c>
      <c r="AC130" s="626">
        <v>5.0000035330390025E-4</v>
      </c>
      <c r="AD130" s="626">
        <v>8.9021369567871098E-4</v>
      </c>
      <c r="AE130" s="620">
        <v>1.3902138227469489E-3</v>
      </c>
      <c r="AF130" s="627">
        <v>2.4260559758801218E-3</v>
      </c>
      <c r="AG130" s="601">
        <f>Decap_Selection!$E$23</f>
        <v>0.08</v>
      </c>
      <c r="AH130" s="602"/>
      <c r="AI130" s="602"/>
    </row>
    <row r="131" spans="1:35">
      <c r="A131" s="597">
        <f t="shared" si="1"/>
        <v>6433.0384270743698</v>
      </c>
      <c r="B131" s="607">
        <v>1.0785952814674896E-3</v>
      </c>
      <c r="C131" s="606">
        <v>1.0000000000000001E+50</v>
      </c>
      <c r="D131" s="607">
        <v>562.29483947013546</v>
      </c>
      <c r="E131" s="610">
        <v>1.0000000000000001E+50</v>
      </c>
      <c r="F131" s="611">
        <v>1.0000000000000001E+50</v>
      </c>
      <c r="G131" s="610">
        <v>1.0000000000000001E+50</v>
      </c>
      <c r="H131" s="610">
        <v>1.0000000000000001E+50</v>
      </c>
      <c r="I131" s="610">
        <v>123.70484429162696</v>
      </c>
      <c r="J131" s="610">
        <v>1.0000000000000001E+50</v>
      </c>
      <c r="K131" s="610">
        <v>1.0000000000000001E+50</v>
      </c>
      <c r="L131" s="611">
        <v>12.370462447091885</v>
      </c>
      <c r="M131" s="610">
        <v>1.0000000000000001E+50</v>
      </c>
      <c r="N131" s="611">
        <v>1.0000000000000001E+50</v>
      </c>
      <c r="O131" s="610">
        <v>1.0000000000000001E+50</v>
      </c>
      <c r="P131" s="610">
        <v>1.0000000000000001E+50</v>
      </c>
      <c r="Q131" s="610">
        <v>1.0000000000000001E+50</v>
      </c>
      <c r="R131" s="610">
        <v>1.0000000000000001E+50</v>
      </c>
      <c r="S131" s="610">
        <v>1.0000000000000001E+50</v>
      </c>
      <c r="T131" s="610">
        <v>1.0000000000000001E+50</v>
      </c>
      <c r="U131" s="610">
        <v>1.0000000000000001E+50</v>
      </c>
      <c r="V131" s="610">
        <v>0.12721399765324251</v>
      </c>
      <c r="W131" s="610">
        <v>1.0000000000000001E+50</v>
      </c>
      <c r="X131" s="610">
        <v>1.0000000000000001E+50</v>
      </c>
      <c r="Y131" s="610">
        <v>1.0000000000000001E+50</v>
      </c>
      <c r="Z131" s="610">
        <v>1.0000000000000001E+50</v>
      </c>
      <c r="AA131" s="626">
        <v>1.0000000000000001E+50</v>
      </c>
      <c r="AB131" s="610">
        <v>9725.2256686961337</v>
      </c>
      <c r="AC131" s="626">
        <v>5.0000036757737263E-4</v>
      </c>
      <c r="AD131" s="626">
        <v>8.9021369567871098E-4</v>
      </c>
      <c r="AE131" s="620">
        <v>1.3902138278805054E-3</v>
      </c>
      <c r="AF131" s="627">
        <v>2.4274959817666935E-3</v>
      </c>
      <c r="AG131" s="601">
        <f>Decap_Selection!$E$23</f>
        <v>0.08</v>
      </c>
      <c r="AH131" s="602"/>
      <c r="AI131" s="602"/>
    </row>
    <row r="132" spans="1:35">
      <c r="A132" s="597">
        <f t="shared" si="1"/>
        <v>6561.6991956158572</v>
      </c>
      <c r="B132" s="607">
        <v>1.0816505163705012E-3</v>
      </c>
      <c r="C132" s="606">
        <v>1.0000000000000001E+50</v>
      </c>
      <c r="D132" s="607">
        <v>551.26944941268107</v>
      </c>
      <c r="E132" s="610">
        <v>1.0000000000000001E+50</v>
      </c>
      <c r="F132" s="611">
        <v>1.0000000000000001E+50</v>
      </c>
      <c r="G132" s="610">
        <v>1.0000000000000001E+50</v>
      </c>
      <c r="H132" s="610">
        <v>1.0000000000000001E+50</v>
      </c>
      <c r="I132" s="610">
        <v>121.27925807115092</v>
      </c>
      <c r="J132" s="610">
        <v>1.0000000000000001E+50</v>
      </c>
      <c r="K132" s="610">
        <v>1.0000000000000001E+50</v>
      </c>
      <c r="L132" s="611">
        <v>12.127903385403117</v>
      </c>
      <c r="M132" s="610">
        <v>1.0000000000000001E+50</v>
      </c>
      <c r="N132" s="611">
        <v>1.0000000000000001E+50</v>
      </c>
      <c r="O132" s="610">
        <v>1.0000000000000001E+50</v>
      </c>
      <c r="P132" s="610">
        <v>1.0000000000000001E+50</v>
      </c>
      <c r="Q132" s="610">
        <v>1.0000000000000001E+50</v>
      </c>
      <c r="R132" s="610">
        <v>1.0000000000000001E+50</v>
      </c>
      <c r="S132" s="610">
        <v>1.0000000000000001E+50</v>
      </c>
      <c r="T132" s="610">
        <v>1.0000000000000001E+50</v>
      </c>
      <c r="U132" s="610">
        <v>1.0000000000000001E+50</v>
      </c>
      <c r="V132" s="610">
        <v>0.12485660329738087</v>
      </c>
      <c r="W132" s="610">
        <v>1.0000000000000001E+50</v>
      </c>
      <c r="X132" s="610">
        <v>1.0000000000000001E+50</v>
      </c>
      <c r="Y132" s="610">
        <v>1.0000000000000001E+50</v>
      </c>
      <c r="Z132" s="610">
        <v>1.0000000000000001E+50</v>
      </c>
      <c r="AA132" s="626">
        <v>1.0000000000000001E+50</v>
      </c>
      <c r="AB132" s="610">
        <v>9534.5349693099488</v>
      </c>
      <c r="AC132" s="626">
        <v>5.0000038242749279E-4</v>
      </c>
      <c r="AD132" s="626">
        <v>8.9021369567871098E-4</v>
      </c>
      <c r="AE132" s="620">
        <v>1.3902138332214575E-3</v>
      </c>
      <c r="AF132" s="627">
        <v>2.4289934980560399E-3</v>
      </c>
      <c r="AG132" s="601">
        <f>Decap_Selection!$E$23</f>
        <v>0.08</v>
      </c>
      <c r="AH132" s="602"/>
      <c r="AI132" s="602"/>
    </row>
    <row r="133" spans="1:35">
      <c r="A133" s="597">
        <f t="shared" si="1"/>
        <v>6692.9331795281742</v>
      </c>
      <c r="B133" s="607">
        <v>1.0848200497239073E-3</v>
      </c>
      <c r="C133" s="606">
        <v>1.0000000000000001E+50</v>
      </c>
      <c r="D133" s="607">
        <v>540.46024345303545</v>
      </c>
      <c r="E133" s="610">
        <v>1.0000000000000001E+50</v>
      </c>
      <c r="F133" s="611">
        <v>1.0000000000000001E+50</v>
      </c>
      <c r="G133" s="610">
        <v>1.0000000000000001E+50</v>
      </c>
      <c r="H133" s="610">
        <v>1.0000000000000001E+50</v>
      </c>
      <c r="I133" s="610">
        <v>118.90123234403616</v>
      </c>
      <c r="J133" s="610">
        <v>1.0000000000000001E+50</v>
      </c>
      <c r="K133" s="610">
        <v>1.0000000000000001E+50</v>
      </c>
      <c r="L133" s="611">
        <v>11.890100364257668</v>
      </c>
      <c r="M133" s="610">
        <v>1.0000000000000001E+50</v>
      </c>
      <c r="N133" s="611">
        <v>1.0000000000000001E+50</v>
      </c>
      <c r="O133" s="610">
        <v>1.0000000000000001E+50</v>
      </c>
      <c r="P133" s="610">
        <v>1.0000000000000001E+50</v>
      </c>
      <c r="Q133" s="610">
        <v>1.0000000000000001E+50</v>
      </c>
      <c r="R133" s="610">
        <v>1.0000000000000001E+50</v>
      </c>
      <c r="S133" s="610">
        <v>1.0000000000000001E+50</v>
      </c>
      <c r="T133" s="610">
        <v>1.0000000000000001E+50</v>
      </c>
      <c r="U133" s="610">
        <v>1.0000000000000001E+50</v>
      </c>
      <c r="V133" s="610">
        <v>0.12254801615165967</v>
      </c>
      <c r="W133" s="610">
        <v>1.0000000000000001E+50</v>
      </c>
      <c r="X133" s="610">
        <v>1.0000000000000001E+50</v>
      </c>
      <c r="Y133" s="610">
        <v>1.0000000000000001E+50</v>
      </c>
      <c r="Z133" s="610">
        <v>1.0000000000000001E+50</v>
      </c>
      <c r="AA133" s="626">
        <v>1.0000000000000001E+50</v>
      </c>
      <c r="AB133" s="610">
        <v>9347.583303245061</v>
      </c>
      <c r="AC133" s="626">
        <v>5.000003978775573E-4</v>
      </c>
      <c r="AD133" s="626">
        <v>8.9021369567871098E-4</v>
      </c>
      <c r="AE133" s="620">
        <v>1.3902138387781842E-3</v>
      </c>
      <c r="AF133" s="627">
        <v>2.4305507928205862E-3</v>
      </c>
      <c r="AG133" s="601">
        <f>Decap_Selection!$E$23</f>
        <v>0.08</v>
      </c>
      <c r="AH133" s="602"/>
      <c r="AI133" s="602"/>
    </row>
    <row r="134" spans="1:35">
      <c r="A134" s="597">
        <f t="shared" si="1"/>
        <v>6826.7918431187381</v>
      </c>
      <c r="B134" s="607">
        <v>1.0881078327585063E-3</v>
      </c>
      <c r="C134" s="606">
        <v>1.0000000000000001E+50</v>
      </c>
      <c r="D134" s="607">
        <v>529.86298268690086</v>
      </c>
      <c r="E134" s="610">
        <v>1.0000000000000001E+50</v>
      </c>
      <c r="F134" s="611">
        <v>1.0000000000000001E+50</v>
      </c>
      <c r="G134" s="610">
        <v>1.0000000000000001E+50</v>
      </c>
      <c r="H134" s="610">
        <v>1.0000000000000001E+50</v>
      </c>
      <c r="I134" s="610">
        <v>116.56983455117394</v>
      </c>
      <c r="J134" s="610">
        <v>1.0000000000000001E+50</v>
      </c>
      <c r="K134" s="610">
        <v>1.0000000000000001E+50</v>
      </c>
      <c r="L134" s="611">
        <v>11.656960127568814</v>
      </c>
      <c r="M134" s="610">
        <v>1.0000000000000001E+50</v>
      </c>
      <c r="N134" s="611">
        <v>1.0000000000000001E+50</v>
      </c>
      <c r="O134" s="610">
        <v>1.0000000000000001E+50</v>
      </c>
      <c r="P134" s="610">
        <v>1.0000000000000001E+50</v>
      </c>
      <c r="Q134" s="610">
        <v>1.0000000000000001E+50</v>
      </c>
      <c r="R134" s="610">
        <v>1.0000000000000001E+50</v>
      </c>
      <c r="S134" s="610">
        <v>1.0000000000000001E+50</v>
      </c>
      <c r="T134" s="610">
        <v>1.0000000000000001E+50</v>
      </c>
      <c r="U134" s="610">
        <v>1.0000000000000001E+50</v>
      </c>
      <c r="V134" s="610">
        <v>0.12028732189520221</v>
      </c>
      <c r="W134" s="610">
        <v>1.0000000000000001E+50</v>
      </c>
      <c r="X134" s="610">
        <v>1.0000000000000001E+50</v>
      </c>
      <c r="Y134" s="610">
        <v>1.0000000000000001E+50</v>
      </c>
      <c r="Z134" s="610">
        <v>1.0000000000000001E+50</v>
      </c>
      <c r="AA134" s="626">
        <v>1.0000000000000001E+50</v>
      </c>
      <c r="AB134" s="610">
        <v>9164.2973561226227</v>
      </c>
      <c r="AC134" s="626">
        <v>5.0000041395180405E-4</v>
      </c>
      <c r="AD134" s="626">
        <v>8.9021369567871098E-4</v>
      </c>
      <c r="AE134" s="620">
        <v>1.3902138445594026E-3</v>
      </c>
      <c r="AF134" s="627">
        <v>2.4321702211599888E-3</v>
      </c>
      <c r="AG134" s="601">
        <f>Decap_Selection!$E$23</f>
        <v>0.08</v>
      </c>
      <c r="AH134" s="602"/>
      <c r="AI134" s="602"/>
    </row>
    <row r="135" spans="1:35">
      <c r="A135" s="597">
        <f t="shared" si="1"/>
        <v>6963.3276799811129</v>
      </c>
      <c r="B135" s="607">
        <v>1.0915179308655968E-3</v>
      </c>
      <c r="C135" s="606">
        <v>1.0000000000000001E+50</v>
      </c>
      <c r="D135" s="607">
        <v>519.4735113257417</v>
      </c>
      <c r="E135" s="610">
        <v>1.0000000000000001E+50</v>
      </c>
      <c r="F135" s="611">
        <v>1.0000000000000001E+50</v>
      </c>
      <c r="G135" s="610">
        <v>1.0000000000000001E+50</v>
      </c>
      <c r="H135" s="610">
        <v>1.0000000000000001E+50</v>
      </c>
      <c r="I135" s="610">
        <v>114.28415041892001</v>
      </c>
      <c r="J135" s="610">
        <v>1.0000000000000001E+50</v>
      </c>
      <c r="K135" s="610">
        <v>1.0000000000000001E+50</v>
      </c>
      <c r="L135" s="611">
        <v>11.428391247792753</v>
      </c>
      <c r="M135" s="610">
        <v>1.0000000000000001E+50</v>
      </c>
      <c r="N135" s="611">
        <v>1.0000000000000001E+50</v>
      </c>
      <c r="O135" s="610">
        <v>1.0000000000000001E+50</v>
      </c>
      <c r="P135" s="610">
        <v>1.0000000000000001E+50</v>
      </c>
      <c r="Q135" s="610">
        <v>1.0000000000000001E+50</v>
      </c>
      <c r="R135" s="610">
        <v>1.0000000000000001E+50</v>
      </c>
      <c r="S135" s="610">
        <v>1.0000000000000001E+50</v>
      </c>
      <c r="T135" s="610">
        <v>1.0000000000000001E+50</v>
      </c>
      <c r="U135" s="610">
        <v>1.0000000000000001E+50</v>
      </c>
      <c r="V135" s="610">
        <v>0.11807362449351709</v>
      </c>
      <c r="W135" s="610">
        <v>1.0000000000000001E+50</v>
      </c>
      <c r="X135" s="610">
        <v>1.0000000000000001E+50</v>
      </c>
      <c r="Y135" s="610">
        <v>1.0000000000000001E+50</v>
      </c>
      <c r="Z135" s="610">
        <v>1.0000000000000001E+50</v>
      </c>
      <c r="AA135" s="626">
        <v>1.0000000000000001E+50</v>
      </c>
      <c r="AB135" s="610">
        <v>8984.6052511006255</v>
      </c>
      <c r="AC135" s="626">
        <v>5.0000043067544963E-4</v>
      </c>
      <c r="AD135" s="626">
        <v>8.9021369567871098E-4</v>
      </c>
      <c r="AE135" s="620">
        <v>1.3902138505741822E-3</v>
      </c>
      <c r="AF135" s="627">
        <v>2.433854228335277E-3</v>
      </c>
      <c r="AG135" s="601">
        <f>Decap_Selection!$E$23</f>
        <v>0.08</v>
      </c>
      <c r="AH135" s="602"/>
      <c r="AI135" s="602"/>
    </row>
    <row r="136" spans="1:35">
      <c r="A136" s="597">
        <f t="shared" si="1"/>
        <v>7102.5942335807349</v>
      </c>
      <c r="B136" s="607">
        <v>1.0950545254436049E-3</v>
      </c>
      <c r="C136" s="606">
        <v>1.0000000000000001E+50</v>
      </c>
      <c r="D136" s="607">
        <v>509.28775506706324</v>
      </c>
      <c r="E136" s="610">
        <v>1.0000000000000001E+50</v>
      </c>
      <c r="F136" s="611">
        <v>1.0000000000000001E+50</v>
      </c>
      <c r="G136" s="610">
        <v>1.0000000000000001E+50</v>
      </c>
      <c r="H136" s="610">
        <v>1.0000000000000001E+50</v>
      </c>
      <c r="I136" s="610">
        <v>112.0432836005559</v>
      </c>
      <c r="J136" s="610">
        <v>1.0000000000000001E+50</v>
      </c>
      <c r="K136" s="610">
        <v>1.0000000000000001E+50</v>
      </c>
      <c r="L136" s="611">
        <v>11.204304090074675</v>
      </c>
      <c r="M136" s="610">
        <v>1.0000000000000001E+50</v>
      </c>
      <c r="N136" s="611">
        <v>1.0000000000000001E+50</v>
      </c>
      <c r="O136" s="610">
        <v>1.0000000000000001E+50</v>
      </c>
      <c r="P136" s="610">
        <v>1.0000000000000001E+50</v>
      </c>
      <c r="Q136" s="610">
        <v>1.0000000000000001E+50</v>
      </c>
      <c r="R136" s="610">
        <v>1.0000000000000001E+50</v>
      </c>
      <c r="S136" s="610">
        <v>1.0000000000000001E+50</v>
      </c>
      <c r="T136" s="610">
        <v>1.0000000000000001E+50</v>
      </c>
      <c r="U136" s="610">
        <v>1.0000000000000001E+50</v>
      </c>
      <c r="V136" s="610">
        <v>0.11590604582205538</v>
      </c>
      <c r="W136" s="610">
        <v>1.0000000000000001E+50</v>
      </c>
      <c r="X136" s="610">
        <v>1.0000000000000001E+50</v>
      </c>
      <c r="Y136" s="610">
        <v>1.0000000000000001E+50</v>
      </c>
      <c r="Z136" s="610">
        <v>1.0000000000000001E+50</v>
      </c>
      <c r="AA136" s="626">
        <v>1.0000000000000001E+50</v>
      </c>
      <c r="AB136" s="610">
        <v>8808.4365206869043</v>
      </c>
      <c r="AC136" s="626">
        <v>5.0000044807473E-4</v>
      </c>
      <c r="AD136" s="626">
        <v>8.9021369567871098E-4</v>
      </c>
      <c r="AE136" s="620">
        <v>1.3902138568319591E-3</v>
      </c>
      <c r="AF136" s="627">
        <v>2.4356053529982634E-3</v>
      </c>
      <c r="AG136" s="601">
        <f>Decap_Selection!$E$23</f>
        <v>0.08</v>
      </c>
      <c r="AH136" s="602"/>
      <c r="AI136" s="602"/>
    </row>
    <row r="137" spans="1:35">
      <c r="A137" s="597">
        <f t="shared" si="1"/>
        <v>7244.6461182523499</v>
      </c>
      <c r="B137" s="607">
        <v>1.0987219156855738E-3</v>
      </c>
      <c r="C137" s="606">
        <v>1.0000000000000001E+50</v>
      </c>
      <c r="D137" s="607">
        <v>499.30171949664623</v>
      </c>
      <c r="E137" s="610">
        <v>1.0000000000000001E+50</v>
      </c>
      <c r="F137" s="611">
        <v>1.0000000000000001E+50</v>
      </c>
      <c r="G137" s="610">
        <v>1.0000000000000001E+50</v>
      </c>
      <c r="H137" s="610">
        <v>1.0000000000000001E+50</v>
      </c>
      <c r="I137" s="610">
        <v>109.84635532478018</v>
      </c>
      <c r="J137" s="610">
        <v>1.0000000000000001E+50</v>
      </c>
      <c r="K137" s="610">
        <v>1.0000000000000001E+50</v>
      </c>
      <c r="L137" s="611">
        <v>10.984610777097826</v>
      </c>
      <c r="M137" s="610">
        <v>1.0000000000000001E+50</v>
      </c>
      <c r="N137" s="611">
        <v>1.0000000000000001E+50</v>
      </c>
      <c r="O137" s="610">
        <v>1.0000000000000001E+50</v>
      </c>
      <c r="P137" s="610">
        <v>1.0000000000000001E+50</v>
      </c>
      <c r="Q137" s="610">
        <v>1.0000000000000001E+50</v>
      </c>
      <c r="R137" s="610">
        <v>1.0000000000000001E+50</v>
      </c>
      <c r="S137" s="610">
        <v>1.0000000000000001E+50</v>
      </c>
      <c r="T137" s="610">
        <v>1.0000000000000001E+50</v>
      </c>
      <c r="U137" s="610">
        <v>1.0000000000000001E+50</v>
      </c>
      <c r="V137" s="610">
        <v>0.11378372529573497</v>
      </c>
      <c r="W137" s="610">
        <v>1.0000000000000001E+50</v>
      </c>
      <c r="X137" s="610">
        <v>1.0000000000000001E+50</v>
      </c>
      <c r="Y137" s="610">
        <v>1.0000000000000001E+50</v>
      </c>
      <c r="Z137" s="610">
        <v>1.0000000000000001E+50</v>
      </c>
      <c r="AA137" s="626">
        <v>1.0000000000000001E+50</v>
      </c>
      <c r="AB137" s="610">
        <v>8635.7220791048221</v>
      </c>
      <c r="AC137" s="626">
        <v>5.000004661769407E-4</v>
      </c>
      <c r="AD137" s="626">
        <v>8.9021369567871098E-4</v>
      </c>
      <c r="AE137" s="620">
        <v>1.3902138633425497E-3</v>
      </c>
      <c r="AF137" s="627">
        <v>2.4374262305175659E-3</v>
      </c>
      <c r="AG137" s="601">
        <f>Decap_Selection!$E$23</f>
        <v>0.08</v>
      </c>
      <c r="AH137" s="602"/>
      <c r="AI137" s="602"/>
    </row>
    <row r="138" spans="1:35">
      <c r="A138" s="597">
        <f t="shared" si="1"/>
        <v>7389.5390406173974</v>
      </c>
      <c r="B138" s="607">
        <v>1.1025245203020618E-3</v>
      </c>
      <c r="C138" s="606">
        <v>1.0000000000000001E+50</v>
      </c>
      <c r="D138" s="607">
        <v>489.5114885221102</v>
      </c>
      <c r="E138" s="610">
        <v>1.0000000000000001E+50</v>
      </c>
      <c r="F138" s="611">
        <v>1.0000000000000001E+50</v>
      </c>
      <c r="G138" s="610">
        <v>1.0000000000000001E+50</v>
      </c>
      <c r="H138" s="610">
        <v>1.0000000000000001E+50</v>
      </c>
      <c r="I138" s="610">
        <v>107.69250405109266</v>
      </c>
      <c r="J138" s="610">
        <v>1.0000000000000001E+50</v>
      </c>
      <c r="K138" s="610">
        <v>1.0000000000000001E+50</v>
      </c>
      <c r="L138" s="611">
        <v>10.76922515462183</v>
      </c>
      <c r="M138" s="610">
        <v>1.0000000000000001E+50</v>
      </c>
      <c r="N138" s="611">
        <v>1.0000000000000001E+50</v>
      </c>
      <c r="O138" s="610">
        <v>1.0000000000000001E+50</v>
      </c>
      <c r="P138" s="610">
        <v>1.0000000000000001E+50</v>
      </c>
      <c r="Q138" s="610">
        <v>1.0000000000000001E+50</v>
      </c>
      <c r="R138" s="610">
        <v>1.0000000000000001E+50</v>
      </c>
      <c r="S138" s="610">
        <v>1.0000000000000001E+50</v>
      </c>
      <c r="T138" s="610">
        <v>1.0000000000000001E+50</v>
      </c>
      <c r="U138" s="610">
        <v>1.0000000000000001E+50</v>
      </c>
      <c r="V138" s="610">
        <v>0.11170581950426349</v>
      </c>
      <c r="W138" s="610">
        <v>1.0000000000000001E+50</v>
      </c>
      <c r="X138" s="610">
        <v>1.0000000000000001E+50</v>
      </c>
      <c r="Y138" s="610">
        <v>1.0000000000000001E+50</v>
      </c>
      <c r="Z138" s="610">
        <v>1.0000000000000001E+50</v>
      </c>
      <c r="AA138" s="626">
        <v>1.0000000000000001E+50</v>
      </c>
      <c r="AB138" s="610">
        <v>8466.3941952008208</v>
      </c>
      <c r="AC138" s="626">
        <v>5.0000048501047992E-4</v>
      </c>
      <c r="AD138" s="626">
        <v>8.9021369567871098E-4</v>
      </c>
      <c r="AE138" s="620">
        <v>1.3902138701161685E-3</v>
      </c>
      <c r="AF138" s="627">
        <v>2.4393195964024545E-3</v>
      </c>
      <c r="AG138" s="601">
        <f>Decap_Selection!$E$23</f>
        <v>0.08</v>
      </c>
      <c r="AH138" s="602"/>
      <c r="AI138" s="602"/>
    </row>
    <row r="139" spans="1:35">
      <c r="A139" s="597">
        <f t="shared" si="1"/>
        <v>7537.3298214297456</v>
      </c>
      <c r="B139" s="607">
        <v>1.1064668791740358E-3</v>
      </c>
      <c r="C139" s="606">
        <v>1.0000000000000001E+50</v>
      </c>
      <c r="D139" s="607">
        <v>479.91322283719074</v>
      </c>
      <c r="E139" s="610">
        <v>1.0000000000000001E+50</v>
      </c>
      <c r="F139" s="611">
        <v>1.0000000000000001E+50</v>
      </c>
      <c r="G139" s="610">
        <v>1.0000000000000001E+50</v>
      </c>
      <c r="H139" s="610">
        <v>1.0000000000000001E+50</v>
      </c>
      <c r="I139" s="610">
        <v>105.58088513193493</v>
      </c>
      <c r="J139" s="610">
        <v>1.0000000000000001E+50</v>
      </c>
      <c r="K139" s="610">
        <v>1.0000000000000001E+50</v>
      </c>
      <c r="L139" s="611">
        <v>10.558062757696693</v>
      </c>
      <c r="M139" s="610">
        <v>1.0000000000000001E+50</v>
      </c>
      <c r="N139" s="611">
        <v>1.0000000000000001E+50</v>
      </c>
      <c r="O139" s="610">
        <v>1.0000000000000001E+50</v>
      </c>
      <c r="P139" s="610">
        <v>1.0000000000000001E+50</v>
      </c>
      <c r="Q139" s="610">
        <v>1.0000000000000001E+50</v>
      </c>
      <c r="R139" s="610">
        <v>1.0000000000000001E+50</v>
      </c>
      <c r="S139" s="610">
        <v>1.0000000000000001E+50</v>
      </c>
      <c r="T139" s="610">
        <v>1.0000000000000001E+50</v>
      </c>
      <c r="U139" s="610">
        <v>1.0000000000000001E+50</v>
      </c>
      <c r="V139" s="610">
        <v>0.10967150185309402</v>
      </c>
      <c r="W139" s="610">
        <v>1.0000000000000001E+50</v>
      </c>
      <c r="X139" s="610">
        <v>1.0000000000000001E+50</v>
      </c>
      <c r="Y139" s="610">
        <v>1.0000000000000001E+50</v>
      </c>
      <c r="Z139" s="610">
        <v>1.0000000000000001E+50</v>
      </c>
      <c r="AA139" s="626">
        <v>1.0000000000000001E+50</v>
      </c>
      <c r="AB139" s="610">
        <v>8300.3864658831735</v>
      </c>
      <c r="AC139" s="626">
        <v>5.0000050460489347E-4</v>
      </c>
      <c r="AD139" s="626">
        <v>8.9021369567871098E-4</v>
      </c>
      <c r="AE139" s="620">
        <v>1.3902138771634412E-3</v>
      </c>
      <c r="AF139" s="627">
        <v>2.4412882898255626E-3</v>
      </c>
      <c r="AG139" s="601">
        <f>Decap_Selection!$E$23</f>
        <v>0.08</v>
      </c>
      <c r="AH139" s="602"/>
      <c r="AI139" s="602"/>
    </row>
    <row r="140" spans="1:35">
      <c r="A140" s="597">
        <f t="shared" si="1"/>
        <v>7688.0764178583404</v>
      </c>
      <c r="B140" s="607">
        <v>1.1105536549304491E-3</v>
      </c>
      <c r="C140" s="606">
        <v>1.0000000000000001E+50</v>
      </c>
      <c r="D140" s="607">
        <v>470.503158416129</v>
      </c>
      <c r="E140" s="610">
        <v>1.0000000000000001E+50</v>
      </c>
      <c r="F140" s="611">
        <v>1.0000000000000001E+50</v>
      </c>
      <c r="G140" s="610">
        <v>1.0000000000000001E+50</v>
      </c>
      <c r="H140" s="610">
        <v>1.0000000000000001E+50</v>
      </c>
      <c r="I140" s="610">
        <v>103.51067048145646</v>
      </c>
      <c r="J140" s="610">
        <v>1.0000000000000001E+50</v>
      </c>
      <c r="K140" s="610">
        <v>1.0000000000000001E+50</v>
      </c>
      <c r="L140" s="611">
        <v>10.351040777539314</v>
      </c>
      <c r="M140" s="610">
        <v>1.0000000000000001E+50</v>
      </c>
      <c r="N140" s="611">
        <v>1.0000000000000001E+50</v>
      </c>
      <c r="O140" s="610">
        <v>1.0000000000000001E+50</v>
      </c>
      <c r="P140" s="610">
        <v>1.0000000000000001E+50</v>
      </c>
      <c r="Q140" s="610">
        <v>1.0000000000000001E+50</v>
      </c>
      <c r="R140" s="610">
        <v>1.0000000000000001E+50</v>
      </c>
      <c r="S140" s="610">
        <v>1.0000000000000001E+50</v>
      </c>
      <c r="T140" s="610">
        <v>1.0000000000000001E+50</v>
      </c>
      <c r="U140" s="610">
        <v>1.0000000000000001E+50</v>
      </c>
      <c r="V140" s="610">
        <v>0.10767996220985218</v>
      </c>
      <c r="W140" s="610">
        <v>1.0000000000000001E+50</v>
      </c>
      <c r="X140" s="610">
        <v>1.0000000000000001E+50</v>
      </c>
      <c r="Y140" s="610">
        <v>1.0000000000000001E+50</v>
      </c>
      <c r="Z140" s="610">
        <v>1.0000000000000001E+50</v>
      </c>
      <c r="AA140" s="626">
        <v>1.0000000000000001E+50</v>
      </c>
      <c r="AB140" s="610">
        <v>8137.6337900815588</v>
      </c>
      <c r="AC140" s="626">
        <v>5.0000052499092043E-4</v>
      </c>
      <c r="AD140" s="626">
        <v>8.9021369567871098E-4</v>
      </c>
      <c r="AE140" s="620">
        <v>1.3902138844954239E-3</v>
      </c>
      <c r="AF140" s="627">
        <v>2.4433352572453605E-3</v>
      </c>
      <c r="AG140" s="601">
        <f>Decap_Selection!$E$23</f>
        <v>0.08</v>
      </c>
      <c r="AH140" s="602"/>
      <c r="AI140" s="602"/>
    </row>
    <row r="141" spans="1:35">
      <c r="A141" s="597">
        <f t="shared" si="1"/>
        <v>7841.8379462155071</v>
      </c>
      <c r="B141" s="607">
        <v>1.1147896344453271E-3</v>
      </c>
      <c r="C141" s="606">
        <v>1.0000000000000001E+50</v>
      </c>
      <c r="D141" s="607">
        <v>461.27760503758356</v>
      </c>
      <c r="E141" s="610">
        <v>1.0000000000000001E+50</v>
      </c>
      <c r="F141" s="611">
        <v>1.0000000000000001E+50</v>
      </c>
      <c r="G141" s="610">
        <v>1.0000000000000001E+50</v>
      </c>
      <c r="H141" s="610">
        <v>1.0000000000000001E+50</v>
      </c>
      <c r="I141" s="610">
        <v>101.48104825077462</v>
      </c>
      <c r="J141" s="610">
        <v>1.0000000000000001E+50</v>
      </c>
      <c r="K141" s="610">
        <v>1.0000000000000001E+50</v>
      </c>
      <c r="L141" s="611">
        <v>10.148078029059432</v>
      </c>
      <c r="M141" s="610">
        <v>1.0000000000000001E+50</v>
      </c>
      <c r="N141" s="611">
        <v>1.0000000000000001E+50</v>
      </c>
      <c r="O141" s="610">
        <v>1.0000000000000001E+50</v>
      </c>
      <c r="P141" s="610">
        <v>1.0000000000000001E+50</v>
      </c>
      <c r="Q141" s="610">
        <v>1.0000000000000001E+50</v>
      </c>
      <c r="R141" s="610">
        <v>1.0000000000000001E+50</v>
      </c>
      <c r="S141" s="610">
        <v>1.0000000000000001E+50</v>
      </c>
      <c r="T141" s="610">
        <v>1.0000000000000001E+50</v>
      </c>
      <c r="U141" s="610">
        <v>1.0000000000000001E+50</v>
      </c>
      <c r="V141" s="610">
        <v>0.10573040655607792</v>
      </c>
      <c r="W141" s="610">
        <v>1.0000000000000001E+50</v>
      </c>
      <c r="X141" s="610">
        <v>1.0000000000000001E+50</v>
      </c>
      <c r="Y141" s="610">
        <v>1.0000000000000001E+50</v>
      </c>
      <c r="Z141" s="610">
        <v>1.0000000000000001E+50</v>
      </c>
      <c r="AA141" s="626">
        <v>1.0000000000000001E+50</v>
      </c>
      <c r="AB141" s="610">
        <v>7978.0723432172335</v>
      </c>
      <c r="AC141" s="626">
        <v>5.0000054620054205E-4</v>
      </c>
      <c r="AD141" s="626">
        <v>8.9021369567871098E-4</v>
      </c>
      <c r="AE141" s="620">
        <v>1.3902138921236186E-3</v>
      </c>
      <c r="AF141" s="627">
        <v>2.4454635561290653E-3</v>
      </c>
      <c r="AG141" s="601">
        <f>Decap_Selection!$E$23</f>
        <v>0.08</v>
      </c>
      <c r="AH141" s="602"/>
      <c r="AI141" s="602"/>
    </row>
    <row r="142" spans="1:35">
      <c r="A142" s="597">
        <f t="shared" si="1"/>
        <v>7998.674705139817</v>
      </c>
      <c r="B142" s="607">
        <v>1.1191797302493656E-3</v>
      </c>
      <c r="C142" s="606">
        <v>1.0000000000000001E+50</v>
      </c>
      <c r="D142" s="607">
        <v>452.23294483748401</v>
      </c>
      <c r="E142" s="610">
        <v>1.0000000000000001E+50</v>
      </c>
      <c r="F142" s="611">
        <v>1.0000000000000001E+50</v>
      </c>
      <c r="G142" s="610">
        <v>1.0000000000000001E+50</v>
      </c>
      <c r="H142" s="610">
        <v>1.0000000000000001E+50</v>
      </c>
      <c r="I142" s="610">
        <v>99.491222509602892</v>
      </c>
      <c r="J142" s="610">
        <v>1.0000000000000001E+50</v>
      </c>
      <c r="K142" s="610">
        <v>1.0000000000000001E+50</v>
      </c>
      <c r="L142" s="611">
        <v>9.9490949190223557</v>
      </c>
      <c r="M142" s="610">
        <v>1.0000000000000001E+50</v>
      </c>
      <c r="N142" s="611">
        <v>1.0000000000000001E+50</v>
      </c>
      <c r="O142" s="610">
        <v>1.0000000000000001E+50</v>
      </c>
      <c r="P142" s="610">
        <v>1.0000000000000001E+50</v>
      </c>
      <c r="Q142" s="610">
        <v>1.0000000000000001E+50</v>
      </c>
      <c r="R142" s="610">
        <v>1.0000000000000001E+50</v>
      </c>
      <c r="S142" s="610">
        <v>1.0000000000000001E+50</v>
      </c>
      <c r="T142" s="610">
        <v>1.0000000000000001E+50</v>
      </c>
      <c r="U142" s="610">
        <v>1.0000000000000001E+50</v>
      </c>
      <c r="V142" s="610">
        <v>0.10382205664412948</v>
      </c>
      <c r="W142" s="610">
        <v>1.0000000000000001E+50</v>
      </c>
      <c r="X142" s="610">
        <v>1.0000000000000001E+50</v>
      </c>
      <c r="Y142" s="610">
        <v>1.0000000000000001E+50</v>
      </c>
      <c r="Z142" s="610">
        <v>1.0000000000000001E+50</v>
      </c>
      <c r="AA142" s="626">
        <v>1.0000000000000001E+50</v>
      </c>
      <c r="AB142" s="610">
        <v>7821.639552173775</v>
      </c>
      <c r="AC142" s="626">
        <v>5.0000056826703142E-4</v>
      </c>
      <c r="AD142" s="626">
        <v>8.9021369567871098E-4</v>
      </c>
      <c r="AE142" s="620">
        <v>1.3902139000599922E-3</v>
      </c>
      <c r="AF142" s="627">
        <v>2.4476763587764718E-3</v>
      </c>
      <c r="AG142" s="601">
        <f>Decap_Selection!$E$23</f>
        <v>0.08</v>
      </c>
      <c r="AH142" s="602"/>
      <c r="AI142" s="602"/>
    </row>
    <row r="143" spans="1:35">
      <c r="A143" s="597">
        <f t="shared" si="1"/>
        <v>8158.6481992426134</v>
      </c>
      <c r="B143" s="607">
        <v>1.1237289818512848E-3</v>
      </c>
      <c r="C143" s="606">
        <v>1.0000000000000001E+50</v>
      </c>
      <c r="D143" s="607">
        <v>443.36563089026203</v>
      </c>
      <c r="E143" s="610">
        <v>1.0000000000000001E+50</v>
      </c>
      <c r="F143" s="611">
        <v>1.0000000000000001E+50</v>
      </c>
      <c r="G143" s="610">
        <v>1.0000000000000001E+50</v>
      </c>
      <c r="H143" s="610">
        <v>1.0000000000000001E+50</v>
      </c>
      <c r="I143" s="610">
        <v>97.540412934121179</v>
      </c>
      <c r="J143" s="610">
        <v>1.0000000000000001E+50</v>
      </c>
      <c r="K143" s="610">
        <v>1.0000000000000001E+50</v>
      </c>
      <c r="L143" s="611">
        <v>9.7540134148359119</v>
      </c>
      <c r="M143" s="610">
        <v>1.0000000000000001E+50</v>
      </c>
      <c r="N143" s="611">
        <v>1.0000000000000001E+50</v>
      </c>
      <c r="O143" s="610">
        <v>1.0000000000000001E+50</v>
      </c>
      <c r="P143" s="610">
        <v>1.0000000000000001E+50</v>
      </c>
      <c r="Q143" s="610">
        <v>1.0000000000000001E+50</v>
      </c>
      <c r="R143" s="610">
        <v>1.0000000000000001E+50</v>
      </c>
      <c r="S143" s="610">
        <v>1.0000000000000001E+50</v>
      </c>
      <c r="T143" s="610">
        <v>1.0000000000000001E+50</v>
      </c>
      <c r="U143" s="610">
        <v>1.0000000000000001E+50</v>
      </c>
      <c r="V143" s="610">
        <v>0.10195414965910198</v>
      </c>
      <c r="W143" s="610">
        <v>1.0000000000000001E+50</v>
      </c>
      <c r="X143" s="610">
        <v>1.0000000000000001E+50</v>
      </c>
      <c r="Y143" s="610">
        <v>1.0000000000000001E+50</v>
      </c>
      <c r="Z143" s="610">
        <v>1.0000000000000001E+50</v>
      </c>
      <c r="AA143" s="626">
        <v>1.0000000000000001E+50</v>
      </c>
      <c r="AB143" s="610">
        <v>7668.2740707586181</v>
      </c>
      <c r="AC143" s="626">
        <v>5.0000059122500592E-4</v>
      </c>
      <c r="AD143" s="626">
        <v>8.9021369567871098E-4</v>
      </c>
      <c r="AE143" s="620">
        <v>1.3902139083169954E-3</v>
      </c>
      <c r="AF143" s="627">
        <v>2.4499769562449447E-3</v>
      </c>
      <c r="AG143" s="601">
        <f>Decap_Selection!$E$23</f>
        <v>0.08</v>
      </c>
      <c r="AH143" s="602"/>
      <c r="AI143" s="602"/>
    </row>
    <row r="144" spans="1:35">
      <c r="A144" s="597">
        <f t="shared" si="1"/>
        <v>8321.8211632274651</v>
      </c>
      <c r="B144" s="607">
        <v>1.1284425569644593E-3</v>
      </c>
      <c r="C144" s="606">
        <v>1.0000000000000001E+50</v>
      </c>
      <c r="D144" s="607">
        <v>434.67218581789888</v>
      </c>
      <c r="E144" s="610">
        <v>1.0000000000000001E+50</v>
      </c>
      <c r="F144" s="611">
        <v>1.0000000000000001E+50</v>
      </c>
      <c r="G144" s="610">
        <v>1.0000000000000001E+50</v>
      </c>
      <c r="H144" s="610">
        <v>1.0000000000000001E+50</v>
      </c>
      <c r="I144" s="610">
        <v>95.627854500966592</v>
      </c>
      <c r="J144" s="610">
        <v>1.0000000000000001E+50</v>
      </c>
      <c r="K144" s="610">
        <v>1.0000000000000001E+50</v>
      </c>
      <c r="L144" s="611">
        <v>9.5627570139494438</v>
      </c>
      <c r="M144" s="610">
        <v>1.0000000000000001E+50</v>
      </c>
      <c r="N144" s="611">
        <v>1.0000000000000001E+50</v>
      </c>
      <c r="O144" s="610">
        <v>1.0000000000000001E+50</v>
      </c>
      <c r="P144" s="610">
        <v>1.0000000000000001E+50</v>
      </c>
      <c r="Q144" s="610">
        <v>1.0000000000000001E+50</v>
      </c>
      <c r="R144" s="610">
        <v>1.0000000000000001E+50</v>
      </c>
      <c r="S144" s="610">
        <v>1.0000000000000001E+50</v>
      </c>
      <c r="T144" s="610">
        <v>1.0000000000000001E+50</v>
      </c>
      <c r="U144" s="610">
        <v>1.0000000000000001E+50</v>
      </c>
      <c r="V144" s="610">
        <v>0.10012593788561833</v>
      </c>
      <c r="W144" s="610">
        <v>1.0000000000000001E+50</v>
      </c>
      <c r="X144" s="610">
        <v>1.0000000000000001E+50</v>
      </c>
      <c r="Y144" s="610">
        <v>1.0000000000000001E+50</v>
      </c>
      <c r="Z144" s="610">
        <v>1.0000000000000001E+50</v>
      </c>
      <c r="AA144" s="626">
        <v>1.0000000000000001E+50</v>
      </c>
      <c r="AB144" s="610">
        <v>7517.915755645723</v>
      </c>
      <c r="AC144" s="626">
        <v>5.0000061511048144E-4</v>
      </c>
      <c r="AD144" s="626">
        <v>8.9021369567871098E-4</v>
      </c>
      <c r="AE144" s="620">
        <v>1.3902139169075815E-3</v>
      </c>
      <c r="AF144" s="627">
        <v>2.4523687623755428E-3</v>
      </c>
      <c r="AG144" s="601">
        <f>Decap_Selection!$E$23</f>
        <v>0.08</v>
      </c>
      <c r="AH144" s="602"/>
      <c r="AI144" s="602"/>
    </row>
    <row r="145" spans="1:35">
      <c r="A145" s="597">
        <f t="shared" si="1"/>
        <v>8488.2575864920145</v>
      </c>
      <c r="B145" s="607">
        <v>1.1333257526346843E-3</v>
      </c>
      <c r="C145" s="606">
        <v>1.0000000000000001E+50</v>
      </c>
      <c r="D145" s="607">
        <v>426.14920042624863</v>
      </c>
      <c r="E145" s="610">
        <v>1.0000000000000001E+50</v>
      </c>
      <c r="F145" s="611">
        <v>1.0000000000000001E+50</v>
      </c>
      <c r="G145" s="610">
        <v>1.0000000000000001E+50</v>
      </c>
      <c r="H145" s="610">
        <v>1.0000000000000001E+50</v>
      </c>
      <c r="I145" s="610">
        <v>93.752797187224147</v>
      </c>
      <c r="J145" s="610">
        <v>1.0000000000000001E+50</v>
      </c>
      <c r="K145" s="610">
        <v>1.0000000000000001E+50</v>
      </c>
      <c r="L145" s="611">
        <v>9.3752507138528021</v>
      </c>
      <c r="M145" s="610">
        <v>1.0000000000000001E+50</v>
      </c>
      <c r="N145" s="611">
        <v>1.0000000000000001E+50</v>
      </c>
      <c r="O145" s="610">
        <v>1.0000000000000001E+50</v>
      </c>
      <c r="P145" s="610">
        <v>1.0000000000000001E+50</v>
      </c>
      <c r="Q145" s="610">
        <v>1.0000000000000001E+50</v>
      </c>
      <c r="R145" s="610">
        <v>1.0000000000000001E+50</v>
      </c>
      <c r="S145" s="610">
        <v>1.0000000000000001E+50</v>
      </c>
      <c r="T145" s="610">
        <v>1.0000000000000001E+50</v>
      </c>
      <c r="U145" s="610">
        <v>1.0000000000000001E+50</v>
      </c>
      <c r="V145" s="610">
        <v>9.833668837935558E-2</v>
      </c>
      <c r="W145" s="610">
        <v>1.0000000000000001E+50</v>
      </c>
      <c r="X145" s="610">
        <v>1.0000000000000001E+50</v>
      </c>
      <c r="Y145" s="610">
        <v>1.0000000000000001E+50</v>
      </c>
      <c r="Z145" s="610">
        <v>1.0000000000000001E+50</v>
      </c>
      <c r="AA145" s="626">
        <v>1.0000000000000001E+50</v>
      </c>
      <c r="AB145" s="610">
        <v>7370.5056427899417</v>
      </c>
      <c r="AC145" s="626">
        <v>5.0000063996092899E-4</v>
      </c>
      <c r="AD145" s="626">
        <v>8.9021369567871098E-4</v>
      </c>
      <c r="AE145" s="620">
        <v>1.390213925845227E-3</v>
      </c>
      <c r="AF145" s="627">
        <v>2.4548553179199791E-3</v>
      </c>
      <c r="AG145" s="601">
        <f>Decap_Selection!$E$23</f>
        <v>0.08</v>
      </c>
      <c r="AH145" s="602"/>
      <c r="AI145" s="602"/>
    </row>
    <row r="146" spans="1:35">
      <c r="A146" s="597">
        <f t="shared" si="1"/>
        <v>8658.0227382218545</v>
      </c>
      <c r="B146" s="607">
        <v>1.1383839962653228E-3</v>
      </c>
      <c r="C146" s="606">
        <v>1.0000000000000001E+50</v>
      </c>
      <c r="D146" s="607">
        <v>417.79333236809902</v>
      </c>
      <c r="E146" s="610">
        <v>1.0000000000000001E+50</v>
      </c>
      <c r="F146" s="611">
        <v>1.0000000000000001E+50</v>
      </c>
      <c r="G146" s="610">
        <v>1.0000000000000001E+50</v>
      </c>
      <c r="H146" s="610">
        <v>1.0000000000000001E+50</v>
      </c>
      <c r="I146" s="610">
        <v>91.914505676300237</v>
      </c>
      <c r="J146" s="610">
        <v>1.0000000000000001E+50</v>
      </c>
      <c r="K146" s="610">
        <v>1.0000000000000001E+50</v>
      </c>
      <c r="L146" s="611">
        <v>9.1914209826635993</v>
      </c>
      <c r="M146" s="610">
        <v>1.0000000000000001E+50</v>
      </c>
      <c r="N146" s="611">
        <v>1.0000000000000001E+50</v>
      </c>
      <c r="O146" s="610">
        <v>1.0000000000000001E+50</v>
      </c>
      <c r="P146" s="610">
        <v>1.0000000000000001E+50</v>
      </c>
      <c r="Q146" s="610">
        <v>1.0000000000000001E+50</v>
      </c>
      <c r="R146" s="610">
        <v>1.0000000000000001E+50</v>
      </c>
      <c r="S146" s="610">
        <v>1.0000000000000001E+50</v>
      </c>
      <c r="T146" s="610">
        <v>1.0000000000000001E+50</v>
      </c>
      <c r="U146" s="610">
        <v>1.0000000000000001E+50</v>
      </c>
      <c r="V146" s="610">
        <v>9.6585682643175866E-2</v>
      </c>
      <c r="W146" s="610">
        <v>1.0000000000000001E+50</v>
      </c>
      <c r="X146" s="610">
        <v>1.0000000000000001E+50</v>
      </c>
      <c r="Y146" s="610">
        <v>1.0000000000000001E+50</v>
      </c>
      <c r="Z146" s="610">
        <v>1.0000000000000001E+50</v>
      </c>
      <c r="AA146" s="626">
        <v>1.0000000000000001E+50</v>
      </c>
      <c r="AB146" s="610">
        <v>7225.9859243038827</v>
      </c>
      <c r="AC146" s="626">
        <v>5.0000066581533332E-4</v>
      </c>
      <c r="AD146" s="626">
        <v>8.9021369567871098E-4</v>
      </c>
      <c r="AE146" s="620">
        <v>1.3902139351439535E-3</v>
      </c>
      <c r="AF146" s="627">
        <v>2.4574402947677805E-3</v>
      </c>
      <c r="AG146" s="601">
        <f>Decap_Selection!$E$23</f>
        <v>0.08</v>
      </c>
      <c r="AH146" s="602"/>
      <c r="AI146" s="602"/>
    </row>
    <row r="147" spans="1:35">
      <c r="A147" s="597">
        <f t="shared" si="1"/>
        <v>8831.183192986291</v>
      </c>
      <c r="B147" s="607">
        <v>1.1436228465365268E-3</v>
      </c>
      <c r="C147" s="606">
        <v>1.0000000000000001E+50</v>
      </c>
      <c r="D147" s="607">
        <v>409.60130483244654</v>
      </c>
      <c r="E147" s="610">
        <v>1.0000000000000001E+50</v>
      </c>
      <c r="F147" s="611">
        <v>1.0000000000000001E+50</v>
      </c>
      <c r="G147" s="610">
        <v>1.0000000000000001E+50</v>
      </c>
      <c r="H147" s="610">
        <v>1.0000000000000001E+50</v>
      </c>
      <c r="I147" s="610">
        <v>90.112259069563081</v>
      </c>
      <c r="J147" s="610">
        <v>1.0000000000000001E+50</v>
      </c>
      <c r="K147" s="610">
        <v>1.0000000000000001E+50</v>
      </c>
      <c r="L147" s="611">
        <v>9.0111957302911723</v>
      </c>
      <c r="M147" s="610">
        <v>1.0000000000000001E+50</v>
      </c>
      <c r="N147" s="611">
        <v>1.0000000000000001E+50</v>
      </c>
      <c r="O147" s="610">
        <v>1.0000000000000001E+50</v>
      </c>
      <c r="P147" s="610">
        <v>1.0000000000000001E+50</v>
      </c>
      <c r="Q147" s="610">
        <v>1.0000000000000001E+50</v>
      </c>
      <c r="R147" s="610">
        <v>1.0000000000000001E+50</v>
      </c>
      <c r="S147" s="610">
        <v>1.0000000000000001E+50</v>
      </c>
      <c r="T147" s="610">
        <v>1.0000000000000001E+50</v>
      </c>
      <c r="U147" s="610">
        <v>1.0000000000000001E+50</v>
      </c>
      <c r="V147" s="610">
        <v>9.4872216307736998E-2</v>
      </c>
      <c r="W147" s="610">
        <v>1.0000000000000001E+50</v>
      </c>
      <c r="X147" s="610">
        <v>1.0000000000000001E+50</v>
      </c>
      <c r="Y147" s="610">
        <v>1.0000000000000001E+50</v>
      </c>
      <c r="Z147" s="610">
        <v>1.0000000000000001E+50</v>
      </c>
      <c r="AA147" s="626">
        <v>1.0000000000000001E+50</v>
      </c>
      <c r="AB147" s="610">
        <v>7084.2999257881402</v>
      </c>
      <c r="AC147" s="626">
        <v>5.0000069271425413E-4</v>
      </c>
      <c r="AD147" s="626">
        <v>8.9021369567871098E-4</v>
      </c>
      <c r="AE147" s="620">
        <v>1.3902139448183483E-3</v>
      </c>
      <c r="AF147" s="627">
        <v>2.4601275002727103E-3</v>
      </c>
      <c r="AG147" s="601">
        <f>Decap_Selection!$E$23</f>
        <v>0.08</v>
      </c>
      <c r="AH147" s="602"/>
      <c r="AI147" s="602"/>
    </row>
    <row r="148" spans="1:35">
      <c r="A148" s="597">
        <f t="shared" si="1"/>
        <v>9007.8068568460167</v>
      </c>
      <c r="B148" s="607">
        <v>1.1490479942157196E-3</v>
      </c>
      <c r="C148" s="606">
        <v>1.0000000000000001E+50</v>
      </c>
      <c r="D148" s="607">
        <v>401.56990525947356</v>
      </c>
      <c r="E148" s="610">
        <v>1.0000000000000001E+50</v>
      </c>
      <c r="F148" s="611">
        <v>1.0000000000000001E+50</v>
      </c>
      <c r="G148" s="610">
        <v>1.0000000000000001E+50</v>
      </c>
      <c r="H148" s="610">
        <v>1.0000000000000001E+50</v>
      </c>
      <c r="I148" s="610">
        <v>88.345350603637527</v>
      </c>
      <c r="J148" s="610">
        <v>1.0000000000000001E+50</v>
      </c>
      <c r="K148" s="610">
        <v>1.0000000000000001E+50</v>
      </c>
      <c r="L148" s="611">
        <v>8.8345042801659677</v>
      </c>
      <c r="M148" s="610">
        <v>1.0000000000000001E+50</v>
      </c>
      <c r="N148" s="611">
        <v>1.0000000000000001E+50</v>
      </c>
      <c r="O148" s="610">
        <v>1.0000000000000001E+50</v>
      </c>
      <c r="P148" s="610">
        <v>1.0000000000000001E+50</v>
      </c>
      <c r="Q148" s="610">
        <v>1.0000000000000001E+50</v>
      </c>
      <c r="R148" s="610">
        <v>1.0000000000000001E+50</v>
      </c>
      <c r="S148" s="610">
        <v>1.0000000000000001E+50</v>
      </c>
      <c r="T148" s="610">
        <v>1.0000000000000001E+50</v>
      </c>
      <c r="U148" s="610">
        <v>1.0000000000000001E+50</v>
      </c>
      <c r="V148" s="610">
        <v>9.3195598816464928E-2</v>
      </c>
      <c r="W148" s="610">
        <v>1.0000000000000001E+50</v>
      </c>
      <c r="X148" s="610">
        <v>1.0000000000000001E+50</v>
      </c>
      <c r="Y148" s="610">
        <v>1.0000000000000001E+50</v>
      </c>
      <c r="Z148" s="610">
        <v>1.0000000000000001E+50</v>
      </c>
      <c r="AA148" s="626">
        <v>1.0000000000000001E+50</v>
      </c>
      <c r="AB148" s="610">
        <v>6945.3920841060381</v>
      </c>
      <c r="AC148" s="626">
        <v>5.0000072069988986E-4</v>
      </c>
      <c r="AD148" s="626">
        <v>8.9021369567871098E-4</v>
      </c>
      <c r="AE148" s="620">
        <v>1.3902139548835886E-3</v>
      </c>
      <c r="AF148" s="627">
        <v>2.4629208816771024E-3</v>
      </c>
      <c r="AG148" s="601">
        <f>Decap_Selection!$E$23</f>
        <v>0.08</v>
      </c>
      <c r="AH148" s="602"/>
      <c r="AI148" s="602"/>
    </row>
    <row r="149" spans="1:35">
      <c r="A149" s="597">
        <f t="shared" si="1"/>
        <v>9187.9629939829374</v>
      </c>
      <c r="B149" s="607">
        <v>1.1546652628570844E-3</v>
      </c>
      <c r="C149" s="606">
        <v>1.0000000000000001E+50</v>
      </c>
      <c r="D149" s="607">
        <v>393.69598408071994</v>
      </c>
      <c r="E149" s="610">
        <v>1.0000000000000001E+50</v>
      </c>
      <c r="F149" s="611">
        <v>1.0000000000000001E+50</v>
      </c>
      <c r="G149" s="610">
        <v>1.0000000000000001E+50</v>
      </c>
      <c r="H149" s="610">
        <v>1.0000000000000001E+50</v>
      </c>
      <c r="I149" s="610">
        <v>86.613087373242863</v>
      </c>
      <c r="J149" s="610">
        <v>1.0000000000000001E+50</v>
      </c>
      <c r="K149" s="610">
        <v>1.0000000000000001E+50</v>
      </c>
      <c r="L149" s="611">
        <v>8.6612773415232347</v>
      </c>
      <c r="M149" s="610">
        <v>1.0000000000000001E+50</v>
      </c>
      <c r="N149" s="611">
        <v>1.0000000000000001E+50</v>
      </c>
      <c r="O149" s="610">
        <v>1.0000000000000001E+50</v>
      </c>
      <c r="P149" s="610">
        <v>1.0000000000000001E+50</v>
      </c>
      <c r="Q149" s="610">
        <v>1.0000000000000001E+50</v>
      </c>
      <c r="R149" s="610">
        <v>1.0000000000000001E+50</v>
      </c>
      <c r="S149" s="610">
        <v>1.0000000000000001E+50</v>
      </c>
      <c r="T149" s="610">
        <v>1.0000000000000001E+50</v>
      </c>
      <c r="U149" s="610">
        <v>1.0000000000000001E+50</v>
      </c>
      <c r="V149" s="610">
        <v>9.1555153114776591E-2</v>
      </c>
      <c r="W149" s="610">
        <v>1.0000000000000001E+50</v>
      </c>
      <c r="X149" s="610">
        <v>1.0000000000000001E+50</v>
      </c>
      <c r="Y149" s="610">
        <v>1.0000000000000001E+50</v>
      </c>
      <c r="Z149" s="610">
        <v>1.0000000000000001E+50</v>
      </c>
      <c r="AA149" s="626">
        <v>1.0000000000000001E+50</v>
      </c>
      <c r="AB149" s="610">
        <v>6809.2079255941753</v>
      </c>
      <c r="AC149" s="626">
        <v>5.0000074981614354E-4</v>
      </c>
      <c r="AD149" s="626">
        <v>8.9021369567871098E-4</v>
      </c>
      <c r="AE149" s="620">
        <v>1.3902139653554648E-3</v>
      </c>
      <c r="AF149" s="627">
        <v>2.4658245306323867E-3</v>
      </c>
      <c r="AG149" s="601">
        <f>Decap_Selection!$E$23</f>
        <v>0.08</v>
      </c>
      <c r="AH149" s="602"/>
      <c r="AI149" s="602"/>
    </row>
    <row r="150" spans="1:35">
      <c r="A150" s="597">
        <f t="shared" si="1"/>
        <v>9371.7222538625956</v>
      </c>
      <c r="B150" s="607">
        <v>1.1604806093884E-3</v>
      </c>
      <c r="C150" s="606">
        <v>1.0000000000000001E+50</v>
      </c>
      <c r="D150" s="607">
        <v>385.97645348395884</v>
      </c>
      <c r="E150" s="610">
        <v>1.0000000000000001E+50</v>
      </c>
      <c r="F150" s="611">
        <v>1.0000000000000001E+50</v>
      </c>
      <c r="G150" s="610">
        <v>1.0000000000000001E+50</v>
      </c>
      <c r="H150" s="610">
        <v>1.0000000000000001E+50</v>
      </c>
      <c r="I150" s="610">
        <v>84.914790059465119</v>
      </c>
      <c r="J150" s="610">
        <v>1.0000000000000001E+50</v>
      </c>
      <c r="K150" s="610">
        <v>1.0000000000000001E+50</v>
      </c>
      <c r="L150" s="611">
        <v>8.4914469822301761</v>
      </c>
      <c r="M150" s="610">
        <v>1.0000000000000001E+50</v>
      </c>
      <c r="N150" s="611">
        <v>1.0000000000000001E+50</v>
      </c>
      <c r="O150" s="610">
        <v>1.0000000000000001E+50</v>
      </c>
      <c r="P150" s="610">
        <v>1.0000000000000001E+50</v>
      </c>
      <c r="Q150" s="610">
        <v>1.0000000000000001E+50</v>
      </c>
      <c r="R150" s="610">
        <v>1.0000000000000001E+50</v>
      </c>
      <c r="S150" s="610">
        <v>1.0000000000000001E+50</v>
      </c>
      <c r="T150" s="610">
        <v>1.0000000000000001E+50</v>
      </c>
      <c r="U150" s="610">
        <v>1.0000000000000001E+50</v>
      </c>
      <c r="V150" s="610">
        <v>8.9950215343449921E-2</v>
      </c>
      <c r="W150" s="610">
        <v>1.0000000000000001E+50</v>
      </c>
      <c r="X150" s="610">
        <v>1.0000000000000001E+50</v>
      </c>
      <c r="Y150" s="610">
        <v>1.0000000000000001E+50</v>
      </c>
      <c r="Z150" s="610">
        <v>1.0000000000000001E+50</v>
      </c>
      <c r="AA150" s="626">
        <v>1.0000000000000001E+50</v>
      </c>
      <c r="AB150" s="610">
        <v>6675.6940447001925</v>
      </c>
      <c r="AC150" s="626">
        <v>5.0000078010869217E-4</v>
      </c>
      <c r="AD150" s="626">
        <v>8.9021369567871098E-4</v>
      </c>
      <c r="AE150" s="620">
        <v>1.3902139762504045E-3</v>
      </c>
      <c r="AF150" s="627">
        <v>2.4688426878136573E-3</v>
      </c>
      <c r="AG150" s="601">
        <f>Decap_Selection!$E$23</f>
        <v>0.08</v>
      </c>
      <c r="AH150" s="602"/>
      <c r="AI150" s="602"/>
    </row>
    <row r="151" spans="1:35">
      <c r="A151" s="597">
        <f t="shared" si="1"/>
        <v>9559.156698939847</v>
      </c>
      <c r="B151" s="607">
        <v>1.1665001245842357E-3</v>
      </c>
      <c r="C151" s="606">
        <v>1.0000000000000001E+50</v>
      </c>
      <c r="D151" s="607">
        <v>378.40828620228933</v>
      </c>
      <c r="E151" s="610">
        <v>1.0000000000000001E+50</v>
      </c>
      <c r="F151" s="611">
        <v>1.0000000000000001E+50</v>
      </c>
      <c r="G151" s="610">
        <v>1.0000000000000001E+50</v>
      </c>
      <c r="H151" s="610">
        <v>1.0000000000000001E+50</v>
      </c>
      <c r="I151" s="610">
        <v>83.249792663357766</v>
      </c>
      <c r="J151" s="610">
        <v>1.0000000000000001E+50</v>
      </c>
      <c r="K151" s="610">
        <v>1.0000000000000001E+50</v>
      </c>
      <c r="L151" s="611">
        <v>8.3249466021458929</v>
      </c>
      <c r="M151" s="610">
        <v>1.0000000000000001E+50</v>
      </c>
      <c r="N151" s="611">
        <v>1.0000000000000001E+50</v>
      </c>
      <c r="O151" s="610">
        <v>1.0000000000000001E+50</v>
      </c>
      <c r="P151" s="610">
        <v>1.0000000000000001E+50</v>
      </c>
      <c r="Q151" s="610">
        <v>1.0000000000000001E+50</v>
      </c>
      <c r="R151" s="610">
        <v>1.0000000000000001E+50</v>
      </c>
      <c r="S151" s="610">
        <v>1.0000000000000001E+50</v>
      </c>
      <c r="T151" s="610">
        <v>1.0000000000000001E+50</v>
      </c>
      <c r="U151" s="610">
        <v>1.0000000000000001E+50</v>
      </c>
      <c r="V151" s="610">
        <v>8.8380134536044888E-2</v>
      </c>
      <c r="W151" s="610">
        <v>1.0000000000000001E+50</v>
      </c>
      <c r="X151" s="610">
        <v>1.0000000000000001E+50</v>
      </c>
      <c r="Y151" s="610">
        <v>1.0000000000000001E+50</v>
      </c>
      <c r="Z151" s="610">
        <v>1.0000000000000001E+50</v>
      </c>
      <c r="AA151" s="626">
        <v>1.0000000000000001E+50</v>
      </c>
      <c r="AB151" s="610">
        <v>6544.7980830394245</v>
      </c>
      <c r="AC151" s="626">
        <v>5.0000081162505775E-4</v>
      </c>
      <c r="AD151" s="626">
        <v>8.9021369567871098E-4</v>
      </c>
      <c r="AE151" s="620">
        <v>1.3902139875854999E-3</v>
      </c>
      <c r="AF151" s="627">
        <v>2.4719797476256493E-3</v>
      </c>
      <c r="AG151" s="601">
        <f>Decap_Selection!$E$23</f>
        <v>0.08</v>
      </c>
      <c r="AH151" s="602"/>
      <c r="AI151" s="602"/>
    </row>
    <row r="152" spans="1:35">
      <c r="A152" s="597">
        <f t="shared" si="1"/>
        <v>9750.3398329186439</v>
      </c>
      <c r="B152" s="607">
        <v>1.172730033425213E-3</v>
      </c>
      <c r="C152" s="606">
        <v>1.0000000000000001E+50</v>
      </c>
      <c r="D152" s="607">
        <v>370.98851432697376</v>
      </c>
      <c r="E152" s="610">
        <v>1.0000000000000001E+50</v>
      </c>
      <c r="F152" s="611">
        <v>1.0000000000000001E+50</v>
      </c>
      <c r="G152" s="610">
        <v>1.0000000000000001E+50</v>
      </c>
      <c r="H152" s="610">
        <v>1.0000000000000001E+50</v>
      </c>
      <c r="I152" s="610">
        <v>81.617442244765471</v>
      </c>
      <c r="J152" s="610">
        <v>1.0000000000000001E+50</v>
      </c>
      <c r="K152" s="610">
        <v>1.0000000000000001E+50</v>
      </c>
      <c r="L152" s="611">
        <v>8.1617109070036946</v>
      </c>
      <c r="M152" s="610">
        <v>1.0000000000000001E+50</v>
      </c>
      <c r="N152" s="611">
        <v>1.0000000000000001E+50</v>
      </c>
      <c r="O152" s="610">
        <v>1.0000000000000001E+50</v>
      </c>
      <c r="P152" s="610">
        <v>1.0000000000000001E+50</v>
      </c>
      <c r="Q152" s="610">
        <v>1.0000000000000001E+50</v>
      </c>
      <c r="R152" s="610">
        <v>1.0000000000000001E+50</v>
      </c>
      <c r="S152" s="610">
        <v>1.0000000000000001E+50</v>
      </c>
      <c r="T152" s="610">
        <v>1.0000000000000001E+50</v>
      </c>
      <c r="U152" s="610">
        <v>1.0000000000000001E+50</v>
      </c>
      <c r="V152" s="610">
        <v>8.6844272320288754E-2</v>
      </c>
      <c r="W152" s="610">
        <v>1.0000000000000001E+50</v>
      </c>
      <c r="X152" s="610">
        <v>1.0000000000000001E+50</v>
      </c>
      <c r="Y152" s="610">
        <v>1.0000000000000001E+50</v>
      </c>
      <c r="Z152" s="610">
        <v>1.0000000000000001E+50</v>
      </c>
      <c r="AA152" s="626">
        <v>1.0000000000000001E+50</v>
      </c>
      <c r="AB152" s="610">
        <v>6416.4687088622022</v>
      </c>
      <c r="AC152" s="626">
        <v>5.0000084441468239E-4</v>
      </c>
      <c r="AD152" s="626">
        <v>8.9021369567871098E-4</v>
      </c>
      <c r="AE152" s="620">
        <v>1.3902139993785328E-3</v>
      </c>
      <c r="AF152" s="627">
        <v>2.4752402629970222E-3</v>
      </c>
      <c r="AG152" s="601">
        <f>Decap_Selection!$E$23</f>
        <v>0.08</v>
      </c>
      <c r="AH152" s="602"/>
      <c r="AI152" s="602"/>
    </row>
    <row r="153" spans="1:35">
      <c r="A153" s="597">
        <f t="shared" si="1"/>
        <v>9945.3466295770177</v>
      </c>
      <c r="B153" s="607">
        <v>1.179176695343798E-3</v>
      </c>
      <c r="C153" s="606">
        <v>1.0000000000000001E+50</v>
      </c>
      <c r="D153" s="607">
        <v>363.71422814355117</v>
      </c>
      <c r="E153" s="610">
        <v>1.0000000000000001E+50</v>
      </c>
      <c r="F153" s="611">
        <v>1.0000000000000001E+50</v>
      </c>
      <c r="G153" s="610">
        <v>1.0000000000000001E+50</v>
      </c>
      <c r="H153" s="610">
        <v>1.0000000000000001E+50</v>
      </c>
      <c r="I153" s="610">
        <v>80.017098666269135</v>
      </c>
      <c r="J153" s="610">
        <v>1.0000000000000001E+50</v>
      </c>
      <c r="K153" s="610">
        <v>1.0000000000000001E+50</v>
      </c>
      <c r="L153" s="611">
        <v>8.0016758828054826</v>
      </c>
      <c r="M153" s="610">
        <v>1.0000000000000001E+50</v>
      </c>
      <c r="N153" s="611">
        <v>1.0000000000000001E+50</v>
      </c>
      <c r="O153" s="610">
        <v>1.0000000000000001E+50</v>
      </c>
      <c r="P153" s="610">
        <v>1.0000000000000001E+50</v>
      </c>
      <c r="Q153" s="610">
        <v>1.0000000000000001E+50</v>
      </c>
      <c r="R153" s="610">
        <v>1.0000000000000001E+50</v>
      </c>
      <c r="S153" s="610">
        <v>1.0000000000000001E+50</v>
      </c>
      <c r="T153" s="610">
        <v>1.0000000000000001E+50</v>
      </c>
      <c r="U153" s="610">
        <v>1.0000000000000001E+50</v>
      </c>
      <c r="V153" s="610">
        <v>8.53420026233465E-2</v>
      </c>
      <c r="W153" s="610">
        <v>1.0000000000000001E+50</v>
      </c>
      <c r="X153" s="610">
        <v>1.0000000000000001E+50</v>
      </c>
      <c r="Y153" s="610">
        <v>1.0000000000000001E+50</v>
      </c>
      <c r="Z153" s="610">
        <v>1.0000000000000001E+50</v>
      </c>
      <c r="AA153" s="626">
        <v>1.0000000000000001E+50</v>
      </c>
      <c r="AB153" s="610">
        <v>6290.6555969237479</v>
      </c>
      <c r="AC153" s="626">
        <v>5.0000087852900563E-4</v>
      </c>
      <c r="AD153" s="626">
        <v>8.9021369567871098E-4</v>
      </c>
      <c r="AE153" s="620">
        <v>1.390214011648004E-3</v>
      </c>
      <c r="AF153" s="627">
        <v>2.4786289502593149E-3</v>
      </c>
      <c r="AG153" s="601">
        <f>Decap_Selection!$E$23</f>
        <v>0.08</v>
      </c>
      <c r="AH153" s="602"/>
      <c r="AI153" s="602"/>
    </row>
    <row r="154" spans="1:35">
      <c r="A154" s="597">
        <f t="shared" si="1"/>
        <v>10144.253562168558</v>
      </c>
      <c r="B154" s="607">
        <v>1.1858466043578881E-3</v>
      </c>
      <c r="C154" s="606">
        <v>1.0000000000000001E+50</v>
      </c>
      <c r="D154" s="607">
        <v>356.58257499077291</v>
      </c>
      <c r="E154" s="610">
        <v>1.0000000000000001E+50</v>
      </c>
      <c r="F154" s="611">
        <v>1.0000000000000001E+50</v>
      </c>
      <c r="G154" s="610">
        <v>1.0000000000000001E+50</v>
      </c>
      <c r="H154" s="610">
        <v>1.0000000000000001E+50</v>
      </c>
      <c r="I154" s="610">
        <v>78.448134342151747</v>
      </c>
      <c r="J154" s="610">
        <v>1.0000000000000001E+50</v>
      </c>
      <c r="K154" s="610">
        <v>1.0000000000000001E+50</v>
      </c>
      <c r="L154" s="611">
        <v>7.8447787707182481</v>
      </c>
      <c r="M154" s="610">
        <v>1.0000000000000001E+50</v>
      </c>
      <c r="N154" s="611">
        <v>1.0000000000000001E+50</v>
      </c>
      <c r="O154" s="610">
        <v>1.0000000000000001E+50</v>
      </c>
      <c r="P154" s="610">
        <v>1.0000000000000001E+50</v>
      </c>
      <c r="Q154" s="610">
        <v>1.0000000000000001E+50</v>
      </c>
      <c r="R154" s="610">
        <v>1.0000000000000001E+50</v>
      </c>
      <c r="S154" s="610">
        <v>1.0000000000000001E+50</v>
      </c>
      <c r="T154" s="610">
        <v>1.0000000000000001E+50</v>
      </c>
      <c r="U154" s="610">
        <v>1.0000000000000001E+50</v>
      </c>
      <c r="V154" s="610">
        <v>8.3872711380907627E-2</v>
      </c>
      <c r="W154" s="610">
        <v>1.0000000000000001E+50</v>
      </c>
      <c r="X154" s="610">
        <v>1.0000000000000001E+50</v>
      </c>
      <c r="Y154" s="610">
        <v>1.0000000000000001E+50</v>
      </c>
      <c r="Z154" s="610">
        <v>1.0000000000000001E+50</v>
      </c>
      <c r="AA154" s="626">
        <v>1.0000000000000001E+50</v>
      </c>
      <c r="AB154" s="610">
        <v>6167.3094087487943</v>
      </c>
      <c r="AC154" s="626">
        <v>5.0000091402154498E-4</v>
      </c>
      <c r="AD154" s="626">
        <v>8.9021369567871098E-4</v>
      </c>
      <c r="AE154" s="620">
        <v>1.3902140244131621E-3</v>
      </c>
      <c r="AF154" s="627">
        <v>2.4821506941063681E-3</v>
      </c>
      <c r="AG154" s="601">
        <f>Decap_Selection!$E$23</f>
        <v>0.08</v>
      </c>
      <c r="AH154" s="602"/>
      <c r="AI154" s="602"/>
    </row>
    <row r="155" spans="1:35">
      <c r="A155" s="597">
        <f t="shared" si="1"/>
        <v>10347.138633411929</v>
      </c>
      <c r="B155" s="607">
        <v>1.1927463890942808E-3</v>
      </c>
      <c r="C155" s="606">
        <v>1.0000000000000001E+50</v>
      </c>
      <c r="D155" s="607">
        <v>349.59075814191272</v>
      </c>
      <c r="E155" s="610">
        <v>1.0000000000000001E+50</v>
      </c>
      <c r="F155" s="611">
        <v>1.0000000000000001E+50</v>
      </c>
      <c r="G155" s="610">
        <v>1.0000000000000001E+50</v>
      </c>
      <c r="H155" s="610">
        <v>1.0000000000000001E+50</v>
      </c>
      <c r="I155" s="610">
        <v>76.909933992286184</v>
      </c>
      <c r="J155" s="610">
        <v>1.0000000000000001E+50</v>
      </c>
      <c r="K155" s="610">
        <v>1.0000000000000001E+50</v>
      </c>
      <c r="L155" s="611">
        <v>7.690958042462742</v>
      </c>
      <c r="M155" s="610">
        <v>1.0000000000000001E+50</v>
      </c>
      <c r="N155" s="611">
        <v>1.0000000000000001E+50</v>
      </c>
      <c r="O155" s="610">
        <v>1.0000000000000001E+50</v>
      </c>
      <c r="P155" s="610">
        <v>1.0000000000000001E+50</v>
      </c>
      <c r="Q155" s="610">
        <v>1.0000000000000001E+50</v>
      </c>
      <c r="R155" s="610">
        <v>1.0000000000000001E+50</v>
      </c>
      <c r="S155" s="610">
        <v>1.0000000000000001E+50</v>
      </c>
      <c r="T155" s="610">
        <v>1.0000000000000001E+50</v>
      </c>
      <c r="U155" s="610">
        <v>1.0000000000000001E+50</v>
      </c>
      <c r="V155" s="610">
        <v>8.2435796250029683E-2</v>
      </c>
      <c r="W155" s="610">
        <v>1.0000000000000001E+50</v>
      </c>
      <c r="X155" s="610">
        <v>1.0000000000000001E+50</v>
      </c>
      <c r="Y155" s="610">
        <v>1.0000000000000001E+50</v>
      </c>
      <c r="Z155" s="610">
        <v>1.0000000000000001E+50</v>
      </c>
      <c r="AA155" s="626">
        <v>1.0000000000000001E+50</v>
      </c>
      <c r="AB155" s="610">
        <v>6046.3817732831521</v>
      </c>
      <c r="AC155" s="626">
        <v>5.0000095094798031E-4</v>
      </c>
      <c r="AD155" s="626">
        <v>8.9021369567871098E-4</v>
      </c>
      <c r="AE155" s="620">
        <v>1.3902140376940324E-3</v>
      </c>
      <c r="AF155" s="627">
        <v>2.4858105526294537E-3</v>
      </c>
      <c r="AG155" s="601">
        <f>Decap_Selection!$E$23</f>
        <v>0.08</v>
      </c>
      <c r="AH155" s="602"/>
      <c r="AI155" s="602"/>
    </row>
    <row r="156" spans="1:35">
      <c r="A156" s="597">
        <f t="shared" si="1"/>
        <v>10554.081406080168</v>
      </c>
      <c r="B156" s="607">
        <v>1.1998828127049836E-3</v>
      </c>
      <c r="C156" s="606">
        <v>1.0000000000000001E+50</v>
      </c>
      <c r="D156" s="607">
        <v>342.73603570801015</v>
      </c>
      <c r="E156" s="610">
        <v>1.0000000000000001E+50</v>
      </c>
      <c r="F156" s="611">
        <v>1.0000000000000001E+50</v>
      </c>
      <c r="G156" s="610">
        <v>1.0000000000000001E+50</v>
      </c>
      <c r="H156" s="610">
        <v>1.0000000000000001E+50</v>
      </c>
      <c r="I156" s="610">
        <v>75.401894400848974</v>
      </c>
      <c r="J156" s="610">
        <v>1.0000000000000001E+50</v>
      </c>
      <c r="K156" s="610">
        <v>1.0000000000000001E+50</v>
      </c>
      <c r="L156" s="611">
        <v>7.5401533761847555</v>
      </c>
      <c r="M156" s="610">
        <v>1.0000000000000001E+50</v>
      </c>
      <c r="N156" s="611">
        <v>1.0000000000000001E+50</v>
      </c>
      <c r="O156" s="610">
        <v>1.0000000000000001E+50</v>
      </c>
      <c r="P156" s="610">
        <v>1.0000000000000001E+50</v>
      </c>
      <c r="Q156" s="610">
        <v>1.0000000000000001E+50</v>
      </c>
      <c r="R156" s="610">
        <v>1.0000000000000001E+50</v>
      </c>
      <c r="S156" s="610">
        <v>1.0000000000000001E+50</v>
      </c>
      <c r="T156" s="610">
        <v>1.0000000000000001E+50</v>
      </c>
      <c r="U156" s="610">
        <v>1.0000000000000001E+50</v>
      </c>
      <c r="V156" s="610">
        <v>8.1030666325689005E-2</v>
      </c>
      <c r="W156" s="610">
        <v>1.0000000000000001E+50</v>
      </c>
      <c r="X156" s="610">
        <v>1.0000000000000001E+50</v>
      </c>
      <c r="Y156" s="610">
        <v>1.0000000000000001E+50</v>
      </c>
      <c r="Z156" s="610">
        <v>1.0000000000000001E+50</v>
      </c>
      <c r="AA156" s="626">
        <v>1.0000000000000001E+50</v>
      </c>
      <c r="AB156" s="610">
        <v>5927.8252679246807</v>
      </c>
      <c r="AC156" s="626">
        <v>5.0000098936624064E-4</v>
      </c>
      <c r="AD156" s="626">
        <v>8.9021369567871098E-4</v>
      </c>
      <c r="AE156" s="620">
        <v>1.3902140515114495E-3</v>
      </c>
      <c r="AF156" s="627">
        <v>2.4896137624226835E-3</v>
      </c>
      <c r="AG156" s="601">
        <f>Decap_Selection!$E$23</f>
        <v>0.08</v>
      </c>
      <c r="AH156" s="602"/>
      <c r="AI156" s="602"/>
    </row>
    <row r="157" spans="1:35">
      <c r="A157" s="597">
        <f t="shared" si="1"/>
        <v>10765.163034201771</v>
      </c>
      <c r="B157" s="607">
        <v>1.2072627726802088E-3</v>
      </c>
      <c r="C157" s="606">
        <v>1.0000000000000001E+50</v>
      </c>
      <c r="D157" s="607">
        <v>336.01571956262057</v>
      </c>
      <c r="E157" s="610">
        <v>1.0000000000000001E+50</v>
      </c>
      <c r="F157" s="611">
        <v>1.0000000000000001E+50</v>
      </c>
      <c r="G157" s="610">
        <v>1.0000000000000001E+50</v>
      </c>
      <c r="H157" s="610">
        <v>1.0000000000000001E+50</v>
      </c>
      <c r="I157" s="610">
        <v>73.923424179765036</v>
      </c>
      <c r="J157" s="610">
        <v>1.0000000000000001E+50</v>
      </c>
      <c r="K157" s="610">
        <v>1.0000000000000001E+50</v>
      </c>
      <c r="L157" s="611">
        <v>7.3923056327994727</v>
      </c>
      <c r="M157" s="610">
        <v>1.0000000000000001E+50</v>
      </c>
      <c r="N157" s="611">
        <v>1.0000000000000001E+50</v>
      </c>
      <c r="O157" s="610">
        <v>1.0000000000000001E+50</v>
      </c>
      <c r="P157" s="610">
        <v>1.0000000000000001E+50</v>
      </c>
      <c r="Q157" s="610">
        <v>1.0000000000000001E+50</v>
      </c>
      <c r="R157" s="610">
        <v>1.0000000000000001E+50</v>
      </c>
      <c r="S157" s="610">
        <v>1.0000000000000001E+50</v>
      </c>
      <c r="T157" s="610">
        <v>1.0000000000000001E+50</v>
      </c>
      <c r="U157" s="610">
        <v>1.0000000000000001E+50</v>
      </c>
      <c r="V157" s="610">
        <v>7.9656741861000829E-2</v>
      </c>
      <c r="W157" s="610">
        <v>1.0000000000000001E+50</v>
      </c>
      <c r="X157" s="610">
        <v>1.0000000000000001E+50</v>
      </c>
      <c r="Y157" s="610">
        <v>1.0000000000000001E+50</v>
      </c>
      <c r="Z157" s="610">
        <v>1.0000000000000001E+50</v>
      </c>
      <c r="AA157" s="626">
        <v>1.0000000000000001E+50</v>
      </c>
      <c r="AB157" s="610">
        <v>5811.5933999261824</v>
      </c>
      <c r="AC157" s="626">
        <v>5.0000102933659557E-4</v>
      </c>
      <c r="AD157" s="626">
        <v>8.9021369567871098E-4</v>
      </c>
      <c r="AE157" s="620">
        <v>1.3902140658870901E-3</v>
      </c>
      <c r="AF157" s="627">
        <v>2.4935657437526672E-3</v>
      </c>
      <c r="AG157" s="601">
        <f>Decap_Selection!$E$23</f>
        <v>0.08</v>
      </c>
      <c r="AH157" s="602"/>
      <c r="AI157" s="602"/>
    </row>
    <row r="158" spans="1:35">
      <c r="A158" s="597">
        <f t="shared" si="1"/>
        <v>10980.466294885806</v>
      </c>
      <c r="B158" s="607">
        <v>1.214893300562813E-3</v>
      </c>
      <c r="C158" s="606">
        <v>1.0000000000000001E+50</v>
      </c>
      <c r="D158" s="607">
        <v>329.42717428764757</v>
      </c>
      <c r="E158" s="610">
        <v>1.0000000000000001E+50</v>
      </c>
      <c r="F158" s="611">
        <v>1.0000000000000001E+50</v>
      </c>
      <c r="G158" s="610">
        <v>1.0000000000000001E+50</v>
      </c>
      <c r="H158" s="610">
        <v>1.0000000000000001E+50</v>
      </c>
      <c r="I158" s="610">
        <v>72.473943536790813</v>
      </c>
      <c r="J158" s="610">
        <v>1.0000000000000001E+50</v>
      </c>
      <c r="K158" s="610">
        <v>1.0000000000000001E+50</v>
      </c>
      <c r="L158" s="611">
        <v>7.2473568327996922</v>
      </c>
      <c r="M158" s="610">
        <v>1.0000000000000001E+50</v>
      </c>
      <c r="N158" s="611">
        <v>1.0000000000000001E+50</v>
      </c>
      <c r="O158" s="610">
        <v>1.0000000000000001E+50</v>
      </c>
      <c r="P158" s="610">
        <v>1.0000000000000001E+50</v>
      </c>
      <c r="Q158" s="610">
        <v>1.0000000000000001E+50</v>
      </c>
      <c r="R158" s="610">
        <v>1.0000000000000001E+50</v>
      </c>
      <c r="S158" s="610">
        <v>1.0000000000000001E+50</v>
      </c>
      <c r="T158" s="610">
        <v>1.0000000000000001E+50</v>
      </c>
      <c r="U158" s="610">
        <v>1.0000000000000001E+50</v>
      </c>
      <c r="V158" s="610">
        <v>7.8313453991080542E-2</v>
      </c>
      <c r="W158" s="610">
        <v>1.0000000000000001E+50</v>
      </c>
      <c r="X158" s="610">
        <v>1.0000000000000001E+50</v>
      </c>
      <c r="Y158" s="610">
        <v>1.0000000000000001E+50</v>
      </c>
      <c r="Z158" s="610">
        <v>1.0000000000000001E+50</v>
      </c>
      <c r="AA158" s="626">
        <v>1.0000000000000001E+50</v>
      </c>
      <c r="AB158" s="610">
        <v>5697.6405881629453</v>
      </c>
      <c r="AC158" s="626">
        <v>5.0000107092174962E-4</v>
      </c>
      <c r="AD158" s="626">
        <v>8.9021369567871098E-4</v>
      </c>
      <c r="AE158" s="620">
        <v>1.3902140808435067E-3</v>
      </c>
      <c r="AF158" s="627">
        <v>2.4976721057856756E-3</v>
      </c>
      <c r="AG158" s="601">
        <f>Decap_Selection!$E$23</f>
        <v>0.08</v>
      </c>
      <c r="AH158" s="602"/>
      <c r="AI158" s="602"/>
    </row>
    <row r="159" spans="1:35">
      <c r="A159" s="597">
        <f t="shared" si="1"/>
        <v>11200.075620783522</v>
      </c>
      <c r="B159" s="607">
        <v>1.2227815615698508E-3</v>
      </c>
      <c r="C159" s="606">
        <v>1.0000000000000001E+50</v>
      </c>
      <c r="D159" s="607">
        <v>322.96781613984632</v>
      </c>
      <c r="E159" s="610">
        <v>1.0000000000000001E+50</v>
      </c>
      <c r="F159" s="611">
        <v>1.0000000000000001E+50</v>
      </c>
      <c r="G159" s="610">
        <v>1.0000000000000001E+50</v>
      </c>
      <c r="H159" s="610">
        <v>1.0000000000000001E+50</v>
      </c>
      <c r="I159" s="610">
        <v>71.052884048144747</v>
      </c>
      <c r="J159" s="610">
        <v>1.0000000000000001E+50</v>
      </c>
      <c r="K159" s="610">
        <v>1.0000000000000001E+50</v>
      </c>
      <c r="L159" s="611">
        <v>7.1052501335187532</v>
      </c>
      <c r="M159" s="610">
        <v>1.0000000000000001E+50</v>
      </c>
      <c r="N159" s="611">
        <v>1.0000000000000001E+50</v>
      </c>
      <c r="O159" s="610">
        <v>1.0000000000000001E+50</v>
      </c>
      <c r="P159" s="610">
        <v>1.0000000000000001E+50</v>
      </c>
      <c r="Q159" s="610">
        <v>1.0000000000000001E+50</v>
      </c>
      <c r="R159" s="610">
        <v>1.0000000000000001E+50</v>
      </c>
      <c r="S159" s="610">
        <v>1.0000000000000001E+50</v>
      </c>
      <c r="T159" s="610">
        <v>1.0000000000000001E+50</v>
      </c>
      <c r="U159" s="610">
        <v>1.0000000000000001E+50</v>
      </c>
      <c r="V159" s="610">
        <v>7.7000244460530623E-2</v>
      </c>
      <c r="W159" s="610">
        <v>1.0000000000000001E+50</v>
      </c>
      <c r="X159" s="610">
        <v>1.0000000000000001E+50</v>
      </c>
      <c r="Y159" s="610">
        <v>1.0000000000000001E+50</v>
      </c>
      <c r="Z159" s="610">
        <v>1.0000000000000001E+50</v>
      </c>
      <c r="AA159" s="626">
        <v>1.0000000000000001E+50</v>
      </c>
      <c r="AB159" s="610">
        <v>5585.9221452578131</v>
      </c>
      <c r="AC159" s="626">
        <v>5.0000111418693999E-4</v>
      </c>
      <c r="AD159" s="626">
        <v>8.9021369567871098E-4</v>
      </c>
      <c r="AE159" s="620">
        <v>1.3902140964041623E-3</v>
      </c>
      <c r="AF159" s="627">
        <v>2.5019386518648815E-3</v>
      </c>
      <c r="AG159" s="601">
        <f>Decap_Selection!$E$23</f>
        <v>0.08</v>
      </c>
      <c r="AH159" s="602"/>
      <c r="AI159" s="602"/>
    </row>
    <row r="160" spans="1:35">
      <c r="A160" s="597">
        <f t="shared" si="1"/>
        <v>11424.077133199193</v>
      </c>
      <c r="B160" s="607">
        <v>1.2309348541278443E-3</v>
      </c>
      <c r="C160" s="606">
        <v>1.0000000000000001E+50</v>
      </c>
      <c r="D160" s="607">
        <v>316.63511203759003</v>
      </c>
      <c r="E160" s="610">
        <v>1.0000000000000001E+50</v>
      </c>
      <c r="F160" s="611">
        <v>1.0000000000000001E+50</v>
      </c>
      <c r="G160" s="610">
        <v>1.0000000000000001E+50</v>
      </c>
      <c r="H160" s="610">
        <v>1.0000000000000001E+50</v>
      </c>
      <c r="I160" s="610">
        <v>69.659688435596024</v>
      </c>
      <c r="J160" s="610">
        <v>1.0000000000000001E+50</v>
      </c>
      <c r="K160" s="610">
        <v>1.0000000000000001E+50</v>
      </c>
      <c r="L160" s="611">
        <v>6.9659298068392967</v>
      </c>
      <c r="M160" s="610">
        <v>1.0000000000000001E+50</v>
      </c>
      <c r="N160" s="611">
        <v>1.0000000000000001E+50</v>
      </c>
      <c r="O160" s="610">
        <v>1.0000000000000001E+50</v>
      </c>
      <c r="P160" s="610">
        <v>1.0000000000000001E+50</v>
      </c>
      <c r="Q160" s="610">
        <v>1.0000000000000001E+50</v>
      </c>
      <c r="R160" s="610">
        <v>1.0000000000000001E+50</v>
      </c>
      <c r="S160" s="610">
        <v>1.0000000000000001E+50</v>
      </c>
      <c r="T160" s="610">
        <v>1.0000000000000001E+50</v>
      </c>
      <c r="U160" s="610">
        <v>1.0000000000000001E+50</v>
      </c>
      <c r="V160" s="610">
        <v>7.5716565354549153E-2</v>
      </c>
      <c r="W160" s="610">
        <v>1.0000000000000001E+50</v>
      </c>
      <c r="X160" s="610">
        <v>1.0000000000000001E+50</v>
      </c>
      <c r="Y160" s="610">
        <v>1.0000000000000001E+50</v>
      </c>
      <c r="Z160" s="610">
        <v>1.0000000000000001E+50</v>
      </c>
      <c r="AA160" s="626">
        <v>1.0000000000000001E+50</v>
      </c>
      <c r="AB160" s="610">
        <v>5476.3942600567034</v>
      </c>
      <c r="AC160" s="626">
        <v>5.0000115920004022E-4</v>
      </c>
      <c r="AD160" s="626">
        <v>8.9021369567871098E-4</v>
      </c>
      <c r="AE160" s="620">
        <v>1.390214112593468E-3</v>
      </c>
      <c r="AF160" s="627">
        <v>2.5063713848295097E-3</v>
      </c>
      <c r="AG160" s="601">
        <f>Decap_Selection!$E$23</f>
        <v>0.08</v>
      </c>
      <c r="AH160" s="602"/>
      <c r="AI160" s="602"/>
    </row>
    <row r="161" spans="1:35">
      <c r="A161" s="597">
        <f t="shared" si="1"/>
        <v>11652.558675863176</v>
      </c>
      <c r="B161" s="607">
        <v>1.239360609329282E-3</v>
      </c>
      <c r="C161" s="606">
        <v>1.0000000000000001E+50</v>
      </c>
      <c r="D161" s="607">
        <v>310.42657856750549</v>
      </c>
      <c r="E161" s="610">
        <v>1.0000000000000001E+50</v>
      </c>
      <c r="F161" s="611">
        <v>1.0000000000000001E+50</v>
      </c>
      <c r="G161" s="610">
        <v>1.0000000000000001E+50</v>
      </c>
      <c r="H161" s="610">
        <v>1.0000000000000001E+50</v>
      </c>
      <c r="I161" s="610">
        <v>68.29381034792398</v>
      </c>
      <c r="J161" s="610">
        <v>1.0000000000000001E+50</v>
      </c>
      <c r="K161" s="610">
        <v>1.0000000000000001E+50</v>
      </c>
      <c r="L161" s="611">
        <v>6.8293412173391026</v>
      </c>
      <c r="M161" s="610">
        <v>1.0000000000000001E+50</v>
      </c>
      <c r="N161" s="611">
        <v>1.0000000000000001E+50</v>
      </c>
      <c r="O161" s="610">
        <v>1.0000000000000001E+50</v>
      </c>
      <c r="P161" s="610">
        <v>1.0000000000000001E+50</v>
      </c>
      <c r="Q161" s="610">
        <v>1.0000000000000001E+50</v>
      </c>
      <c r="R161" s="610">
        <v>1.0000000000000001E+50</v>
      </c>
      <c r="S161" s="610">
        <v>1.0000000000000001E+50</v>
      </c>
      <c r="T161" s="610">
        <v>1.0000000000000001E+50</v>
      </c>
      <c r="U161" s="610">
        <v>1.0000000000000001E+50</v>
      </c>
      <c r="V161" s="610">
        <v>7.4461878833667977E-2</v>
      </c>
      <c r="W161" s="610">
        <v>1.0000000000000001E+50</v>
      </c>
      <c r="X161" s="610">
        <v>1.0000000000000001E+50</v>
      </c>
      <c r="Y161" s="610">
        <v>1.0000000000000001E+50</v>
      </c>
      <c r="Z161" s="610">
        <v>1.0000000000000001E+50</v>
      </c>
      <c r="AA161" s="626">
        <v>1.0000000000000001E+50</v>
      </c>
      <c r="AB161" s="610">
        <v>5369.013980447774</v>
      </c>
      <c r="AC161" s="626">
        <v>5.0000120603166539E-4</v>
      </c>
      <c r="AD161" s="626">
        <v>8.9021369567871098E-4</v>
      </c>
      <c r="AE161" s="620">
        <v>1.3902141294368216E-3</v>
      </c>
      <c r="AF161" s="627">
        <v>2.5109765123669725E-3</v>
      </c>
      <c r="AG161" s="601">
        <f>Decap_Selection!$E$23</f>
        <v>0.08</v>
      </c>
      <c r="AH161" s="602"/>
      <c r="AI161" s="602"/>
    </row>
    <row r="162" spans="1:35">
      <c r="A162" s="597">
        <f t="shared" si="1"/>
        <v>11885.60984938044</v>
      </c>
      <c r="B162" s="607">
        <v>1.2480663903187657E-3</v>
      </c>
      <c r="C162" s="606">
        <v>1.0000000000000001E+50</v>
      </c>
      <c r="D162" s="607">
        <v>304.33978101058449</v>
      </c>
      <c r="E162" s="610">
        <v>1.0000000000000001E+50</v>
      </c>
      <c r="F162" s="611">
        <v>1.0000000000000001E+50</v>
      </c>
      <c r="G162" s="610">
        <v>1.0000000000000001E+50</v>
      </c>
      <c r="H162" s="610">
        <v>1.0000000000000001E+50</v>
      </c>
      <c r="I162" s="610">
        <v>66.954714146662909</v>
      </c>
      <c r="J162" s="610">
        <v>1.0000000000000001E+50</v>
      </c>
      <c r="K162" s="610">
        <v>1.0000000000000001E+50</v>
      </c>
      <c r="L162" s="611">
        <v>6.6954308008654273</v>
      </c>
      <c r="M162" s="610">
        <v>1.0000000000000001E+50</v>
      </c>
      <c r="N162" s="611">
        <v>1.0000000000000001E+50</v>
      </c>
      <c r="O162" s="610">
        <v>1.0000000000000001E+50</v>
      </c>
      <c r="P162" s="610">
        <v>1.0000000000000001E+50</v>
      </c>
      <c r="Q162" s="610">
        <v>1.0000000000000001E+50</v>
      </c>
      <c r="R162" s="610">
        <v>1.0000000000000001E+50</v>
      </c>
      <c r="S162" s="610">
        <v>1.0000000000000001E+50</v>
      </c>
      <c r="T162" s="610">
        <v>1.0000000000000001E+50</v>
      </c>
      <c r="U162" s="610">
        <v>1.0000000000000001E+50</v>
      </c>
      <c r="V162" s="610">
        <v>7.3235656872141577E-2</v>
      </c>
      <c r="W162" s="610">
        <v>1.0000000000000001E+50</v>
      </c>
      <c r="X162" s="610">
        <v>1.0000000000000001E+50</v>
      </c>
      <c r="Y162" s="610">
        <v>1.0000000000000001E+50</v>
      </c>
      <c r="Z162" s="610">
        <v>1.0000000000000001E+50</v>
      </c>
      <c r="AA162" s="626">
        <v>1.0000000000000001E+50</v>
      </c>
      <c r="AB162" s="610">
        <v>5263.7391965174502</v>
      </c>
      <c r="AC162" s="626">
        <v>5.0000125475528352E-4</v>
      </c>
      <c r="AD162" s="626">
        <v>8.9021369567871098E-4</v>
      </c>
      <c r="AE162" s="620">
        <v>1.3902141469606464E-3</v>
      </c>
      <c r="AF162" s="627">
        <v>2.5157604523883183E-3</v>
      </c>
      <c r="AG162" s="601">
        <f>Decap_Selection!$E$23</f>
        <v>0.08</v>
      </c>
      <c r="AH162" s="602"/>
      <c r="AI162" s="602"/>
    </row>
    <row r="163" spans="1:35">
      <c r="A163" s="597">
        <f t="shared" si="1"/>
        <v>12123.32204636805</v>
      </c>
      <c r="B163" s="607">
        <v>1.257059891618098E-3</v>
      </c>
      <c r="C163" s="606">
        <v>1.0000000000000001E+50</v>
      </c>
      <c r="D163" s="607">
        <v>298.37233238739327</v>
      </c>
      <c r="E163" s="610">
        <v>1.0000000000000001E+50</v>
      </c>
      <c r="F163" s="611">
        <v>1.0000000000000001E+50</v>
      </c>
      <c r="G163" s="610">
        <v>1.0000000000000001E+50</v>
      </c>
      <c r="H163" s="610">
        <v>1.0000000000000001E+50</v>
      </c>
      <c r="I163" s="610">
        <v>65.64187469604758</v>
      </c>
      <c r="J163" s="610">
        <v>1.0000000000000001E+50</v>
      </c>
      <c r="K163" s="610">
        <v>1.0000000000000001E+50</v>
      </c>
      <c r="L163" s="611">
        <v>6.5641460435294707</v>
      </c>
      <c r="M163" s="610">
        <v>1.0000000000000001E+50</v>
      </c>
      <c r="N163" s="611">
        <v>1.0000000000000001E+50</v>
      </c>
      <c r="O163" s="610">
        <v>1.0000000000000001E+50</v>
      </c>
      <c r="P163" s="610">
        <v>1.0000000000000001E+50</v>
      </c>
      <c r="Q163" s="610">
        <v>1.0000000000000001E+50</v>
      </c>
      <c r="R163" s="610">
        <v>1.0000000000000001E+50</v>
      </c>
      <c r="S163" s="610">
        <v>1.0000000000000001E+50</v>
      </c>
      <c r="T163" s="610">
        <v>1.0000000000000001E+50</v>
      </c>
      <c r="U163" s="610">
        <v>1.0000000000000001E+50</v>
      </c>
      <c r="V163" s="610">
        <v>7.2037381000019801E-2</v>
      </c>
      <c r="W163" s="610">
        <v>1.0000000000000001E+50</v>
      </c>
      <c r="X163" s="610">
        <v>1.0000000000000001E+50</v>
      </c>
      <c r="Y163" s="610">
        <v>1.0000000000000001E+50</v>
      </c>
      <c r="Z163" s="610">
        <v>1.0000000000000001E+50</v>
      </c>
      <c r="AA163" s="626">
        <v>1.0000000000000001E+50</v>
      </c>
      <c r="AB163" s="610">
        <v>5160.5286240367413</v>
      </c>
      <c r="AC163" s="626">
        <v>5.0000130544733076E-4</v>
      </c>
      <c r="AD163" s="626">
        <v>8.9021369567871098E-4</v>
      </c>
      <c r="AE163" s="620">
        <v>1.3902141651924336E-3</v>
      </c>
      <c r="AF163" s="627">
        <v>2.5207298384165096E-3</v>
      </c>
      <c r="AG163" s="601">
        <f>Decap_Selection!$E$23</f>
        <v>0.08</v>
      </c>
      <c r="AH163" s="602"/>
      <c r="AI163" s="602"/>
    </row>
    <row r="164" spans="1:35">
      <c r="A164" s="597">
        <f t="shared" si="1"/>
        <v>12365.788487295411</v>
      </c>
      <c r="B164" s="607">
        <v>1.2663489384004498E-3</v>
      </c>
      <c r="C164" s="606">
        <v>1.0000000000000001E+50</v>
      </c>
      <c r="D164" s="607">
        <v>292.521892522001</v>
      </c>
      <c r="E164" s="610">
        <v>1.0000000000000001E+50</v>
      </c>
      <c r="F164" s="611">
        <v>1.0000000000000001E+50</v>
      </c>
      <c r="G164" s="610">
        <v>1.0000000000000001E+50</v>
      </c>
      <c r="H164" s="610">
        <v>1.0000000000000001E+50</v>
      </c>
      <c r="I164" s="610">
        <v>64.354777157077777</v>
      </c>
      <c r="J164" s="610">
        <v>1.0000000000000001E+50</v>
      </c>
      <c r="K164" s="610">
        <v>1.0000000000000001E+50</v>
      </c>
      <c r="L164" s="611">
        <v>6.4354354611126725</v>
      </c>
      <c r="M164" s="610">
        <v>1.0000000000000001E+50</v>
      </c>
      <c r="N164" s="611">
        <v>1.0000000000000001E+50</v>
      </c>
      <c r="O164" s="610">
        <v>1.0000000000000001E+50</v>
      </c>
      <c r="P164" s="610">
        <v>1.0000000000000001E+50</v>
      </c>
      <c r="Q164" s="610">
        <v>1.0000000000000001E+50</v>
      </c>
      <c r="R164" s="610">
        <v>1.0000000000000001E+50</v>
      </c>
      <c r="S164" s="610">
        <v>1.0000000000000001E+50</v>
      </c>
      <c r="T164" s="610">
        <v>1.0000000000000001E+50</v>
      </c>
      <c r="U164" s="610">
        <v>1.0000000000000001E+50</v>
      </c>
      <c r="V164" s="610">
        <v>7.0866542048951542E-2</v>
      </c>
      <c r="W164" s="610">
        <v>1.0000000000000001E+50</v>
      </c>
      <c r="X164" s="610">
        <v>1.0000000000000001E+50</v>
      </c>
      <c r="Y164" s="610">
        <v>1.0000000000000001E+50</v>
      </c>
      <c r="Z164" s="610">
        <v>1.0000000000000001E+50</v>
      </c>
      <c r="AA164" s="626">
        <v>1.0000000000000001E+50</v>
      </c>
      <c r="AB164" s="610">
        <v>5059.3417882713411</v>
      </c>
      <c r="AC164" s="626">
        <v>5.0000135818733138E-4</v>
      </c>
      <c r="AD164" s="626">
        <v>8.9021369567871098E-4</v>
      </c>
      <c r="AE164" s="620">
        <v>1.3902141841607846E-3</v>
      </c>
      <c r="AF164" s="627">
        <v>2.5258915249762822E-3</v>
      </c>
      <c r="AG164" s="601">
        <f>Decap_Selection!$E$23</f>
        <v>0.08</v>
      </c>
      <c r="AH164" s="602"/>
      <c r="AI164" s="602"/>
    </row>
    <row r="165" spans="1:35">
      <c r="A165" s="597">
        <f t="shared" si="1"/>
        <v>12613.104257041319</v>
      </c>
      <c r="B165" s="607">
        <v>1.2759414857245526E-3</v>
      </c>
      <c r="C165" s="606">
        <v>1.0000000000000001E+50</v>
      </c>
      <c r="D165" s="607">
        <v>286.78616712426435</v>
      </c>
      <c r="E165" s="610">
        <v>1.0000000000000001E+50</v>
      </c>
      <c r="F165" s="611">
        <v>1.0000000000000001E+50</v>
      </c>
      <c r="G165" s="610">
        <v>1.0000000000000001E+50</v>
      </c>
      <c r="H165" s="610">
        <v>1.0000000000000001E+50</v>
      </c>
      <c r="I165" s="610">
        <v>63.092916785620545</v>
      </c>
      <c r="J165" s="610">
        <v>1.0000000000000001E+50</v>
      </c>
      <c r="K165" s="610">
        <v>1.0000000000000001E+50</v>
      </c>
      <c r="L165" s="611">
        <v>6.3092485788768391</v>
      </c>
      <c r="M165" s="610">
        <v>1.0000000000000001E+50</v>
      </c>
      <c r="N165" s="611">
        <v>1.0000000000000001E+50</v>
      </c>
      <c r="O165" s="610">
        <v>1.0000000000000001E+50</v>
      </c>
      <c r="P165" s="610">
        <v>1.0000000000000001E+50</v>
      </c>
      <c r="Q165" s="610">
        <v>1.0000000000000001E+50</v>
      </c>
      <c r="R165" s="610">
        <v>1.0000000000000001E+50</v>
      </c>
      <c r="S165" s="610">
        <v>1.0000000000000001E+50</v>
      </c>
      <c r="T165" s="610">
        <v>1.0000000000000001E+50</v>
      </c>
      <c r="U165" s="610">
        <v>1.0000000000000001E+50</v>
      </c>
      <c r="V165" s="610">
        <v>6.972263990177828E-2</v>
      </c>
      <c r="W165" s="610">
        <v>1.0000000000000001E+50</v>
      </c>
      <c r="X165" s="610">
        <v>1.0000000000000001E+50</v>
      </c>
      <c r="Y165" s="610">
        <v>1.0000000000000001E+50</v>
      </c>
      <c r="Z165" s="610">
        <v>1.0000000000000001E+50</v>
      </c>
      <c r="AA165" s="626">
        <v>1.0000000000000001E+50</v>
      </c>
      <c r="AB165" s="610">
        <v>4960.139008109184</v>
      </c>
      <c r="AC165" s="626">
        <v>5.0000141305802195E-4</v>
      </c>
      <c r="AD165" s="626">
        <v>8.9021369567871098E-4</v>
      </c>
      <c r="AE165" s="620">
        <v>1.3902142038954566E-3</v>
      </c>
      <c r="AF165" s="627">
        <v>2.5312525929735226E-3</v>
      </c>
      <c r="AG165" s="601">
        <f>Decap_Selection!$E$23</f>
        <v>0.08</v>
      </c>
      <c r="AH165" s="602"/>
      <c r="AI165" s="602"/>
    </row>
    <row r="166" spans="1:35">
      <c r="A166" s="597">
        <f t="shared" si="1"/>
        <v>12865.366342182146</v>
      </c>
      <c r="B166" s="607">
        <v>1.2858456177405962E-3</v>
      </c>
      <c r="C166" s="606">
        <v>1.0000000000000001E+50</v>
      </c>
      <c r="D166" s="607">
        <v>281.16290689010589</v>
      </c>
      <c r="E166" s="610">
        <v>1.0000000000000001E+50</v>
      </c>
      <c r="F166" s="611">
        <v>1.0000000000000001E+50</v>
      </c>
      <c r="G166" s="610">
        <v>1.0000000000000001E+50</v>
      </c>
      <c r="H166" s="610">
        <v>1.0000000000000001E+50</v>
      </c>
      <c r="I166" s="610">
        <v>61.855798734471421</v>
      </c>
      <c r="J166" s="610">
        <v>1.0000000000000001E+50</v>
      </c>
      <c r="K166" s="610">
        <v>1.0000000000000001E+50</v>
      </c>
      <c r="L166" s="611">
        <v>6.1855359117701241</v>
      </c>
      <c r="M166" s="610">
        <v>1.0000000000000001E+50</v>
      </c>
      <c r="N166" s="611">
        <v>1.0000000000000001E+50</v>
      </c>
      <c r="O166" s="610">
        <v>1.0000000000000001E+50</v>
      </c>
      <c r="P166" s="610">
        <v>1.0000000000000001E+50</v>
      </c>
      <c r="Q166" s="610">
        <v>1.0000000000000001E+50</v>
      </c>
      <c r="R166" s="610">
        <v>1.0000000000000001E+50</v>
      </c>
      <c r="S166" s="610">
        <v>1.0000000000000001E+50</v>
      </c>
      <c r="T166" s="610">
        <v>1.0000000000000001E+50</v>
      </c>
      <c r="U166" s="610">
        <v>1.0000000000000001E+50</v>
      </c>
      <c r="V166" s="610">
        <v>6.8605183245990839E-2</v>
      </c>
      <c r="W166" s="610">
        <v>1.0000000000000001E+50</v>
      </c>
      <c r="X166" s="610">
        <v>1.0000000000000001E+50</v>
      </c>
      <c r="Y166" s="610">
        <v>1.0000000000000001E+50</v>
      </c>
      <c r="Z166" s="610">
        <v>1.0000000000000001E+50</v>
      </c>
      <c r="AA166" s="626">
        <v>1.0000000000000001E+50</v>
      </c>
      <c r="AB166" s="610">
        <v>4862.8813804992278</v>
      </c>
      <c r="AC166" s="626">
        <v>5.0000147014548214E-4</v>
      </c>
      <c r="AD166" s="626">
        <v>8.9021369567871098E-4</v>
      </c>
      <c r="AE166" s="620">
        <v>1.3902142244274092E-3</v>
      </c>
      <c r="AF166" s="627">
        <v>2.5368203550513286E-3</v>
      </c>
      <c r="AG166" s="601">
        <f>Decap_Selection!$E$23</f>
        <v>0.08</v>
      </c>
      <c r="AH166" s="602"/>
      <c r="AI166" s="602"/>
    </row>
    <row r="167" spans="1:35">
      <c r="A167" s="597">
        <f t="shared" ref="A167:A230" si="2">$A$35*A166</f>
        <v>13122.673669025789</v>
      </c>
      <c r="B167" s="607">
        <v>1.2960695468802084E-3</v>
      </c>
      <c r="C167" s="606">
        <v>1.0000000000000001E+50</v>
      </c>
      <c r="D167" s="607">
        <v>275.64990661943375</v>
      </c>
      <c r="E167" s="610">
        <v>1.0000000000000001E+50</v>
      </c>
      <c r="F167" s="611">
        <v>1.0000000000000001E+50</v>
      </c>
      <c r="G167" s="610">
        <v>1.0000000000000001E+50</v>
      </c>
      <c r="H167" s="610">
        <v>1.0000000000000001E+50</v>
      </c>
      <c r="I167" s="610">
        <v>60.642937859296595</v>
      </c>
      <c r="J167" s="610">
        <v>1.0000000000000001E+50</v>
      </c>
      <c r="K167" s="610">
        <v>1.0000000000000001E+50</v>
      </c>
      <c r="L167" s="611">
        <v>6.0642489450211201</v>
      </c>
      <c r="M167" s="610">
        <v>1.0000000000000001E+50</v>
      </c>
      <c r="N167" s="611">
        <v>1.0000000000000001E+50</v>
      </c>
      <c r="O167" s="610">
        <v>1.0000000000000001E+50</v>
      </c>
      <c r="P167" s="610">
        <v>1.0000000000000001E+50</v>
      </c>
      <c r="Q167" s="610">
        <v>1.0000000000000001E+50</v>
      </c>
      <c r="R167" s="610">
        <v>1.0000000000000001E+50</v>
      </c>
      <c r="S167" s="610">
        <v>1.0000000000000001E+50</v>
      </c>
      <c r="T167" s="610">
        <v>1.0000000000000001E+50</v>
      </c>
      <c r="U167" s="610">
        <v>1.0000000000000001E+50</v>
      </c>
      <c r="V167" s="610">
        <v>6.7513689331134455E-2</v>
      </c>
      <c r="W167" s="610">
        <v>1.0000000000000001E+50</v>
      </c>
      <c r="X167" s="610">
        <v>1.0000000000000001E+50</v>
      </c>
      <c r="Y167" s="610">
        <v>1.0000000000000001E+50</v>
      </c>
      <c r="Z167" s="610">
        <v>1.0000000000000001E+50</v>
      </c>
      <c r="AA167" s="626">
        <v>1.0000000000000001E+50</v>
      </c>
      <c r="AB167" s="610">
        <v>4767.530765195349</v>
      </c>
      <c r="AC167" s="626">
        <v>5.000015295392688E-4</v>
      </c>
      <c r="AD167" s="626">
        <v>8.9021369567871098E-4</v>
      </c>
      <c r="AE167" s="620">
        <v>1.3902142457888527E-3</v>
      </c>
      <c r="AF167" s="627">
        <v>2.5426023609091196E-3</v>
      </c>
      <c r="AG167" s="601">
        <f>Decap_Selection!$E$23</f>
        <v>0.08</v>
      </c>
      <c r="AH167" s="602"/>
      <c r="AI167" s="602"/>
    </row>
    <row r="168" spans="1:35">
      <c r="A168" s="597">
        <f t="shared" si="2"/>
        <v>13385.127142406305</v>
      </c>
      <c r="B168" s="607">
        <v>1.3066216130435083E-3</v>
      </c>
      <c r="C168" s="606">
        <v>1.0000000000000001E+50</v>
      </c>
      <c r="D168" s="607">
        <v>270.24500435135735</v>
      </c>
      <c r="E168" s="610">
        <v>1.0000000000000001E+50</v>
      </c>
      <c r="F168" s="611">
        <v>1.0000000000000001E+50</v>
      </c>
      <c r="G168" s="610">
        <v>1.0000000000000001E+50</v>
      </c>
      <c r="H168" s="610">
        <v>1.0000000000000001E+50</v>
      </c>
      <c r="I168" s="610">
        <v>59.453858528380344</v>
      </c>
      <c r="J168" s="610">
        <v>1.0000000000000001E+50</v>
      </c>
      <c r="K168" s="610">
        <v>1.0000000000000001E+50</v>
      </c>
      <c r="L168" s="611">
        <v>5.9453401151134653</v>
      </c>
      <c r="M168" s="610">
        <v>1.0000000000000001E+50</v>
      </c>
      <c r="N168" s="611">
        <v>1.0000000000000001E+50</v>
      </c>
      <c r="O168" s="610">
        <v>1.0000000000000001E+50</v>
      </c>
      <c r="P168" s="610">
        <v>1.0000000000000001E+50</v>
      </c>
      <c r="Q168" s="610">
        <v>1.0000000000000001E+50</v>
      </c>
      <c r="R168" s="610">
        <v>1.0000000000000001E+50</v>
      </c>
      <c r="S168" s="610">
        <v>1.0000000000000001E+50</v>
      </c>
      <c r="T168" s="610">
        <v>1.0000000000000001E+50</v>
      </c>
      <c r="U168" s="610">
        <v>1.0000000000000001E+50</v>
      </c>
      <c r="V168" s="610">
        <v>6.6447683730260998E-2</v>
      </c>
      <c r="W168" s="610">
        <v>1.0000000000000001E+50</v>
      </c>
      <c r="X168" s="610">
        <v>1.0000000000000001E+50</v>
      </c>
      <c r="Y168" s="610">
        <v>1.0000000000000001E+50</v>
      </c>
      <c r="Z168" s="610">
        <v>1.0000000000000001E+50</v>
      </c>
      <c r="AA168" s="626">
        <v>1.0000000000000001E+50</v>
      </c>
      <c r="AB168" s="610">
        <v>4674.0497697993887</v>
      </c>
      <c r="AC168" s="626">
        <v>5.0000159133255695E-4</v>
      </c>
      <c r="AD168" s="626">
        <v>8.9021369567871098E-4</v>
      </c>
      <c r="AE168" s="620">
        <v>1.3902142680132976E-3</v>
      </c>
      <c r="AF168" s="627">
        <v>2.5486064025704107E-3</v>
      </c>
      <c r="AG168" s="601">
        <f>Decap_Selection!$E$23</f>
        <v>0.08</v>
      </c>
      <c r="AH168" s="602"/>
      <c r="AI168" s="602"/>
    </row>
    <row r="169" spans="1:35">
      <c r="A169" s="597">
        <f t="shared" si="2"/>
        <v>13652.829685254432</v>
      </c>
      <c r="B169" s="607">
        <v>1.3175102827967548E-3</v>
      </c>
      <c r="C169" s="606">
        <v>1.0000000000000001E+50</v>
      </c>
      <c r="D169" s="607">
        <v>264.9460805163601</v>
      </c>
      <c r="E169" s="610">
        <v>1.0000000000000001E+50</v>
      </c>
      <c r="F169" s="611">
        <v>1.0000000000000001E+50</v>
      </c>
      <c r="G169" s="610">
        <v>1.0000000000000001E+50</v>
      </c>
      <c r="H169" s="610">
        <v>1.0000000000000001E+50</v>
      </c>
      <c r="I169" s="610">
        <v>58.288094436102661</v>
      </c>
      <c r="J169" s="610">
        <v>1.0000000000000001E+50</v>
      </c>
      <c r="K169" s="610">
        <v>1.0000000000000001E+50</v>
      </c>
      <c r="L169" s="611">
        <v>5.8287627911334807</v>
      </c>
      <c r="M169" s="610">
        <v>1.0000000000000001E+50</v>
      </c>
      <c r="N169" s="611">
        <v>1.0000000000000001E+50</v>
      </c>
      <c r="O169" s="610">
        <v>1.0000000000000001E+50</v>
      </c>
      <c r="P169" s="610">
        <v>1.0000000000000001E+50</v>
      </c>
      <c r="Q169" s="610">
        <v>1.0000000000000001E+50</v>
      </c>
      <c r="R169" s="610">
        <v>1.0000000000000001E+50</v>
      </c>
      <c r="S169" s="610">
        <v>1.0000000000000001E+50</v>
      </c>
      <c r="T169" s="610">
        <v>1.0000000000000001E+50</v>
      </c>
      <c r="U169" s="610">
        <v>1.0000000000000001E+50</v>
      </c>
      <c r="V169" s="610">
        <v>6.5406700105539381E-2</v>
      </c>
      <c r="W169" s="610">
        <v>1.0000000000000001E+50</v>
      </c>
      <c r="X169" s="610">
        <v>1.0000000000000001E+50</v>
      </c>
      <c r="Y169" s="610">
        <v>1.0000000000000001E+50</v>
      </c>
      <c r="Z169" s="610">
        <v>1.0000000000000001E+50</v>
      </c>
      <c r="AA169" s="626">
        <v>1.0000000000000001E+50</v>
      </c>
      <c r="AB169" s="610">
        <v>4582.4017350974682</v>
      </c>
      <c r="AC169" s="626">
        <v>5.0000165562228576E-4</v>
      </c>
      <c r="AD169" s="626">
        <v>8.9021369567871098E-4</v>
      </c>
      <c r="AE169" s="620">
        <v>1.3902142911356101E-3</v>
      </c>
      <c r="AF169" s="627">
        <v>2.5548405195841375E-3</v>
      </c>
      <c r="AG169" s="601">
        <f>Decap_Selection!$E$23</f>
        <v>0.08</v>
      </c>
      <c r="AH169" s="602"/>
      <c r="AI169" s="602"/>
    </row>
    <row r="170" spans="1:35">
      <c r="A170" s="597">
        <f t="shared" si="2"/>
        <v>13925.88627895952</v>
      </c>
      <c r="B170" s="607">
        <v>1.3287441485945676E-3</v>
      </c>
      <c r="C170" s="606">
        <v>1.0000000000000001E+50</v>
      </c>
      <c r="D170" s="607">
        <v>259.75105710509473</v>
      </c>
      <c r="E170" s="610">
        <v>1.0000000000000001E+50</v>
      </c>
      <c r="F170" s="611">
        <v>1.0000000000000001E+50</v>
      </c>
      <c r="G170" s="610">
        <v>1.0000000000000001E+50</v>
      </c>
      <c r="H170" s="610">
        <v>1.0000000000000001E+50</v>
      </c>
      <c r="I170" s="610">
        <v>57.145188420074454</v>
      </c>
      <c r="J170" s="610">
        <v>1.0000000000000001E+50</v>
      </c>
      <c r="K170" s="610">
        <v>1.0000000000000001E+50</v>
      </c>
      <c r="L170" s="611">
        <v>5.7144712564835363</v>
      </c>
      <c r="M170" s="610">
        <v>1.0000000000000001E+50</v>
      </c>
      <c r="N170" s="611">
        <v>1.0000000000000001E+50</v>
      </c>
      <c r="O170" s="610">
        <v>1.0000000000000001E+50</v>
      </c>
      <c r="P170" s="610">
        <v>1.0000000000000001E+50</v>
      </c>
      <c r="Q170" s="610">
        <v>1.0000000000000001E+50</v>
      </c>
      <c r="R170" s="610">
        <v>1.0000000000000001E+50</v>
      </c>
      <c r="S170" s="610">
        <v>1.0000000000000001E+50</v>
      </c>
      <c r="T170" s="610">
        <v>1.0000000000000001E+50</v>
      </c>
      <c r="U170" s="610">
        <v>1.0000000000000001E+50</v>
      </c>
      <c r="V170" s="610">
        <v>6.4390279978147016E-2</v>
      </c>
      <c r="W170" s="610">
        <v>1.0000000000000001E+50</v>
      </c>
      <c r="X170" s="610">
        <v>1.0000000000000001E+50</v>
      </c>
      <c r="Y170" s="610">
        <v>1.0000000000000001E+50</v>
      </c>
      <c r="Z170" s="610">
        <v>1.0000000000000001E+50</v>
      </c>
      <c r="AA170" s="626">
        <v>1.0000000000000001E+50</v>
      </c>
      <c r="AB170" s="610">
        <v>4492.5507206838238</v>
      </c>
      <c r="AC170" s="626">
        <v>5.0000172250931087E-4</v>
      </c>
      <c r="AD170" s="626">
        <v>8.9021369567871098E-4</v>
      </c>
      <c r="AE170" s="620">
        <v>1.3902143151920633E-3</v>
      </c>
      <c r="AF170" s="627">
        <v>2.5613130041436979E-3</v>
      </c>
      <c r="AG170" s="601">
        <f>Decap_Selection!$E$23</f>
        <v>0.08</v>
      </c>
      <c r="AH170" s="602"/>
      <c r="AI170" s="602"/>
    </row>
    <row r="171" spans="1:35">
      <c r="A171" s="597">
        <f t="shared" si="2"/>
        <v>14204.404004538712</v>
      </c>
      <c r="B171" s="607">
        <v>1.3403319280410522E-3</v>
      </c>
      <c r="C171" s="606">
        <v>1.0000000000000001E+50</v>
      </c>
      <c r="D171" s="607">
        <v>254.65789685347835</v>
      </c>
      <c r="E171" s="610">
        <v>1.0000000000000001E+50</v>
      </c>
      <c r="F171" s="611">
        <v>1.0000000000000001E+50</v>
      </c>
      <c r="G171" s="610">
        <v>1.0000000000000001E+50</v>
      </c>
      <c r="H171" s="610">
        <v>1.0000000000000001E+50</v>
      </c>
      <c r="I171" s="610">
        <v>56.024692281858037</v>
      </c>
      <c r="J171" s="610">
        <v>1.0000000000000001E+50</v>
      </c>
      <c r="K171" s="610">
        <v>1.0000000000000001E+50</v>
      </c>
      <c r="L171" s="611">
        <v>5.6024206909539762</v>
      </c>
      <c r="M171" s="610">
        <v>1.0000000000000001E+50</v>
      </c>
      <c r="N171" s="611">
        <v>1.0000000000000001E+50</v>
      </c>
      <c r="O171" s="610">
        <v>1.0000000000000001E+50</v>
      </c>
      <c r="P171" s="610">
        <v>1.0000000000000001E+50</v>
      </c>
      <c r="Q171" s="610">
        <v>1.0000000000000001E+50</v>
      </c>
      <c r="R171" s="610">
        <v>1.0000000000000001E+50</v>
      </c>
      <c r="S171" s="610">
        <v>1.0000000000000001E+50</v>
      </c>
      <c r="T171" s="610">
        <v>1.0000000000000001E+50</v>
      </c>
      <c r="U171" s="610">
        <v>1.0000000000000001E+50</v>
      </c>
      <c r="V171" s="610">
        <v>6.339797250257749E-2</v>
      </c>
      <c r="W171" s="610">
        <v>1.0000000000000001E+50</v>
      </c>
      <c r="X171" s="610">
        <v>1.0000000000000001E+50</v>
      </c>
      <c r="Y171" s="610">
        <v>1.0000000000000001E+50</v>
      </c>
      <c r="Z171" s="610">
        <v>1.0000000000000001E+50</v>
      </c>
      <c r="AA171" s="626">
        <v>1.0000000000000001E+50</v>
      </c>
      <c r="AB171" s="610">
        <v>4404.4614908665226</v>
      </c>
      <c r="AC171" s="626">
        <v>5.0000179209856233E-4</v>
      </c>
      <c r="AD171" s="626">
        <v>8.9021369567871098E-4</v>
      </c>
      <c r="AE171" s="620">
        <v>1.3902143402203971E-3</v>
      </c>
      <c r="AF171" s="627">
        <v>2.5680324061072447E-3</v>
      </c>
      <c r="AG171" s="601">
        <f>Decap_Selection!$E$23</f>
        <v>0.08</v>
      </c>
      <c r="AH171" s="602"/>
      <c r="AI171" s="602"/>
    </row>
    <row r="172" spans="1:35">
      <c r="A172" s="597">
        <f t="shared" si="2"/>
        <v>14488.492084629486</v>
      </c>
      <c r="B172" s="607">
        <v>1.3522824632044243E-3</v>
      </c>
      <c r="C172" s="606">
        <v>1.0000000000000001E+50</v>
      </c>
      <c r="D172" s="607">
        <v>249.66460244376529</v>
      </c>
      <c r="E172" s="610">
        <v>1.0000000000000001E+50</v>
      </c>
      <c r="F172" s="611">
        <v>1.0000000000000001E+50</v>
      </c>
      <c r="G172" s="610">
        <v>1.0000000000000001E+50</v>
      </c>
      <c r="H172" s="610">
        <v>1.0000000000000001E+50</v>
      </c>
      <c r="I172" s="610">
        <v>54.926166611203151</v>
      </c>
      <c r="J172" s="610">
        <v>1.0000000000000001E+50</v>
      </c>
      <c r="K172" s="610">
        <v>1.0000000000000001E+50</v>
      </c>
      <c r="L172" s="611">
        <v>5.4925671531465667</v>
      </c>
      <c r="M172" s="610">
        <v>1.0000000000000001E+50</v>
      </c>
      <c r="N172" s="611">
        <v>1.0000000000000001E+50</v>
      </c>
      <c r="O172" s="610">
        <v>1.0000000000000001E+50</v>
      </c>
      <c r="P172" s="610">
        <v>1.0000000000000001E+50</v>
      </c>
      <c r="Q172" s="610">
        <v>1.0000000000000001E+50</v>
      </c>
      <c r="R172" s="610">
        <v>1.0000000000000001E+50</v>
      </c>
      <c r="S172" s="610">
        <v>1.0000000000000001E+50</v>
      </c>
      <c r="T172" s="610">
        <v>1.0000000000000001E+50</v>
      </c>
      <c r="U172" s="610">
        <v>1.0000000000000001E+50</v>
      </c>
      <c r="V172" s="610">
        <v>6.2429334245509879E-2</v>
      </c>
      <c r="W172" s="610">
        <v>1.0000000000000001E+50</v>
      </c>
      <c r="X172" s="610">
        <v>1.0000000000000001E+50</v>
      </c>
      <c r="Y172" s="610">
        <v>1.0000000000000001E+50</v>
      </c>
      <c r="Z172" s="610">
        <v>1.0000000000000001E+50</v>
      </c>
      <c r="AA172" s="626">
        <v>1.0000000000000001E+50</v>
      </c>
      <c r="AB172" s="610">
        <v>4318.0995008495629</v>
      </c>
      <c r="AC172" s="626">
        <v>5.0000186449920933E-4</v>
      </c>
      <c r="AD172" s="626">
        <v>8.9021369567871098E-4</v>
      </c>
      <c r="AE172" s="620">
        <v>1.3902143662598749E-3</v>
      </c>
      <c r="AF172" s="627">
        <v>2.5750075379021597E-3</v>
      </c>
      <c r="AG172" s="601">
        <f>Decap_Selection!$E$23</f>
        <v>0.08</v>
      </c>
      <c r="AH172" s="602"/>
      <c r="AI172" s="602"/>
    </row>
    <row r="173" spans="1:35">
      <c r="A173" s="597">
        <f t="shared" si="2"/>
        <v>14778.261926322077</v>
      </c>
      <c r="B173" s="607">
        <v>1.3646047199998795E-3</v>
      </c>
      <c r="C173" s="606">
        <v>1.0000000000000001E+50</v>
      </c>
      <c r="D173" s="607">
        <v>244.76921572128504</v>
      </c>
      <c r="E173" s="610">
        <v>1.0000000000000001E+50</v>
      </c>
      <c r="F173" s="611">
        <v>1.0000000000000001E+50</v>
      </c>
      <c r="G173" s="610">
        <v>1.0000000000000001E+50</v>
      </c>
      <c r="H173" s="610">
        <v>1.0000000000000001E+50</v>
      </c>
      <c r="I173" s="610">
        <v>53.849180613729125</v>
      </c>
      <c r="J173" s="610">
        <v>1.0000000000000001E+50</v>
      </c>
      <c r="K173" s="610">
        <v>1.0000000000000001E+50</v>
      </c>
      <c r="L173" s="611">
        <v>5.3848675632425724</v>
      </c>
      <c r="M173" s="610">
        <v>1.0000000000000001E+50</v>
      </c>
      <c r="N173" s="611">
        <v>1.0000000000000001E+50</v>
      </c>
      <c r="O173" s="610">
        <v>1.0000000000000001E+50</v>
      </c>
      <c r="P173" s="610">
        <v>1.0000000000000001E+50</v>
      </c>
      <c r="Q173" s="610">
        <v>1.0000000000000001E+50</v>
      </c>
      <c r="R173" s="610">
        <v>1.0000000000000001E+50</v>
      </c>
      <c r="S173" s="610">
        <v>1.0000000000000001E+50</v>
      </c>
      <c r="T173" s="610">
        <v>1.0000000000000001E+50</v>
      </c>
      <c r="U173" s="610">
        <v>1.0000000000000001E+50</v>
      </c>
      <c r="V173" s="610">
        <v>6.1483928969395467E-2</v>
      </c>
      <c r="W173" s="610">
        <v>1.0000000000000001E+50</v>
      </c>
      <c r="X173" s="610">
        <v>1.0000000000000001E+50</v>
      </c>
      <c r="Y173" s="610">
        <v>1.0000000000000001E+50</v>
      </c>
      <c r="Z173" s="610">
        <v>1.0000000000000001E+50</v>
      </c>
      <c r="AA173" s="626">
        <v>1.0000000000000001E+50</v>
      </c>
      <c r="AB173" s="610">
        <v>4233.4308831858771</v>
      </c>
      <c r="AC173" s="626">
        <v>5.0000193982483127E-4</v>
      </c>
      <c r="AD173" s="626">
        <v>8.9021369567871098E-4</v>
      </c>
      <c r="AE173" s="620">
        <v>1.390214393351347E-3</v>
      </c>
      <c r="AF173" s="627">
        <v>2.5822474792960948E-3</v>
      </c>
      <c r="AG173" s="601">
        <f>Decap_Selection!$E$23</f>
        <v>0.08</v>
      </c>
      <c r="AH173" s="602"/>
      <c r="AI173" s="602"/>
    </row>
    <row r="174" spans="1:35">
      <c r="A174" s="597">
        <f t="shared" si="2"/>
        <v>15073.827164848519</v>
      </c>
      <c r="B174" s="607">
        <v>1.3773077876555141E-3</v>
      </c>
      <c r="C174" s="606">
        <v>1.0000000000000001E+50</v>
      </c>
      <c r="D174" s="607">
        <v>239.96981692653875</v>
      </c>
      <c r="E174" s="610">
        <v>1.0000000000000001E+50</v>
      </c>
      <c r="F174" s="611">
        <v>1.0000000000000001E+50</v>
      </c>
      <c r="G174" s="610">
        <v>1.0000000000000001E+50</v>
      </c>
      <c r="H174" s="610">
        <v>1.0000000000000001E+50</v>
      </c>
      <c r="I174" s="610">
        <v>52.793311941985984</v>
      </c>
      <c r="J174" s="610">
        <v>1.0000000000000001E+50</v>
      </c>
      <c r="K174" s="610">
        <v>1.0000000000000001E+50</v>
      </c>
      <c r="L174" s="611">
        <v>5.2792796861087128</v>
      </c>
      <c r="M174" s="610">
        <v>1.0000000000000001E+50</v>
      </c>
      <c r="N174" s="611">
        <v>1.0000000000000001E+50</v>
      </c>
      <c r="O174" s="610">
        <v>1.0000000000000001E+50</v>
      </c>
      <c r="P174" s="610">
        <v>1.0000000000000001E+50</v>
      </c>
      <c r="Q174" s="610">
        <v>1.0000000000000001E+50</v>
      </c>
      <c r="R174" s="610">
        <v>1.0000000000000001E+50</v>
      </c>
      <c r="S174" s="610">
        <v>1.0000000000000001E+50</v>
      </c>
      <c r="T174" s="610">
        <v>1.0000000000000001E+50</v>
      </c>
      <c r="U174" s="610">
        <v>1.0000000000000001E+50</v>
      </c>
      <c r="V174" s="610">
        <v>6.056132742092675E-2</v>
      </c>
      <c r="W174" s="610">
        <v>1.0000000000000001E+50</v>
      </c>
      <c r="X174" s="610">
        <v>1.0000000000000001E+50</v>
      </c>
      <c r="Y174" s="610">
        <v>1.0000000000000001E+50</v>
      </c>
      <c r="Z174" s="610">
        <v>1.0000000000000001E+50</v>
      </c>
      <c r="AA174" s="626">
        <v>1.0000000000000001E+50</v>
      </c>
      <c r="AB174" s="610">
        <v>4150.4224344959885</v>
      </c>
      <c r="AC174" s="626">
        <v>5.0000201819359619E-4</v>
      </c>
      <c r="AD174" s="626">
        <v>8.9021369567871098E-4</v>
      </c>
      <c r="AE174" s="620">
        <v>1.3902144215373142E-3</v>
      </c>
      <c r="AF174" s="627">
        <v>2.5897615820165451E-3</v>
      </c>
      <c r="AG174" s="601">
        <f>Decap_Selection!$E$23</f>
        <v>0.08</v>
      </c>
      <c r="AH174" s="602"/>
      <c r="AI174" s="602"/>
    </row>
    <row r="175" spans="1:35">
      <c r="A175" s="597">
        <f t="shared" si="2"/>
        <v>15375.30370814549</v>
      </c>
      <c r="B175" s="607">
        <v>1.3904008782760324E-3</v>
      </c>
      <c r="C175" s="606">
        <v>1.0000000000000001E+50</v>
      </c>
      <c r="D175" s="607">
        <v>235.26452394235187</v>
      </c>
      <c r="E175" s="610">
        <v>1.0000000000000001E+50</v>
      </c>
      <c r="F175" s="611">
        <v>1.0000000000000001E+50</v>
      </c>
      <c r="G175" s="610">
        <v>1.0000000000000001E+50</v>
      </c>
      <c r="H175" s="610">
        <v>1.0000000000000001E+50</v>
      </c>
      <c r="I175" s="610">
        <v>51.758146529827975</v>
      </c>
      <c r="J175" s="610">
        <v>1.0000000000000001E+50</v>
      </c>
      <c r="K175" s="610">
        <v>1.0000000000000001E+50</v>
      </c>
      <c r="L175" s="611">
        <v>5.1757621147343595</v>
      </c>
      <c r="M175" s="610">
        <v>1.0000000000000001E+50</v>
      </c>
      <c r="N175" s="611">
        <v>1.0000000000000001E+50</v>
      </c>
      <c r="O175" s="610">
        <v>1.0000000000000001E+50</v>
      </c>
      <c r="P175" s="610">
        <v>1.0000000000000001E+50</v>
      </c>
      <c r="Q175" s="610">
        <v>1.0000000000000001E+50</v>
      </c>
      <c r="R175" s="610">
        <v>1.0000000000000001E+50</v>
      </c>
      <c r="S175" s="610">
        <v>1.0000000000000001E+50</v>
      </c>
      <c r="T175" s="610">
        <v>1.0000000000000001E+50</v>
      </c>
      <c r="U175" s="610">
        <v>1.0000000000000001E+50</v>
      </c>
      <c r="V175" s="610">
        <v>5.966110712456206E-2</v>
      </c>
      <c r="W175" s="610">
        <v>1.0000000000000001E+50</v>
      </c>
      <c r="X175" s="610">
        <v>1.0000000000000001E+50</v>
      </c>
      <c r="Y175" s="610">
        <v>1.0000000000000001E+50</v>
      </c>
      <c r="Z175" s="610">
        <v>1.0000000000000001E+50</v>
      </c>
      <c r="AA175" s="626">
        <v>1.0000000000000001E+50</v>
      </c>
      <c r="AB175" s="610">
        <v>4069.0416024470805</v>
      </c>
      <c r="AC175" s="626">
        <v>5.0000209972844635E-4</v>
      </c>
      <c r="AD175" s="626">
        <v>8.9021369567871098E-4</v>
      </c>
      <c r="AE175" s="620">
        <v>1.3902144508619936E-3</v>
      </c>
      <c r="AF175" s="627">
        <v>2.5975594742005275E-3</v>
      </c>
      <c r="AG175" s="601">
        <f>Decap_Selection!$E$23</f>
        <v>0.08</v>
      </c>
      <c r="AH175" s="602"/>
      <c r="AI175" s="602"/>
    </row>
    <row r="176" spans="1:35">
      <c r="A176" s="597">
        <f t="shared" si="2"/>
        <v>15682.809782308399</v>
      </c>
      <c r="B176" s="607">
        <v>1.4038933265188337E-3</v>
      </c>
      <c r="C176" s="606">
        <v>1.0000000000000001E+50</v>
      </c>
      <c r="D176" s="607">
        <v>230.65149155578939</v>
      </c>
      <c r="E176" s="610">
        <v>1.0000000000000001E+50</v>
      </c>
      <c r="F176" s="611">
        <v>1.0000000000000001E+50</v>
      </c>
      <c r="G176" s="610">
        <v>1.0000000000000001E+50</v>
      </c>
      <c r="H176" s="610">
        <v>1.0000000000000001E+50</v>
      </c>
      <c r="I176" s="610">
        <v>50.7432784300346</v>
      </c>
      <c r="J176" s="610">
        <v>1.0000000000000001E+50</v>
      </c>
      <c r="K176" s="610">
        <v>1.0000000000000001E+50</v>
      </c>
      <c r="L176" s="611">
        <v>5.0742742539935</v>
      </c>
      <c r="M176" s="610">
        <v>1.0000000000000001E+50</v>
      </c>
      <c r="N176" s="611">
        <v>1.0000000000000001E+50</v>
      </c>
      <c r="O176" s="610">
        <v>1.0000000000000001E+50</v>
      </c>
      <c r="P176" s="610">
        <v>1.0000000000000001E+50</v>
      </c>
      <c r="Q176" s="610">
        <v>1.0000000000000001E+50</v>
      </c>
      <c r="R176" s="610">
        <v>1.0000000000000001E+50</v>
      </c>
      <c r="S176" s="610">
        <v>1.0000000000000001E+50</v>
      </c>
      <c r="T176" s="610">
        <v>1.0000000000000001E+50</v>
      </c>
      <c r="U176" s="610">
        <v>1.0000000000000001E+50</v>
      </c>
      <c r="V176" s="610">
        <v>5.8782852181284734E-2</v>
      </c>
      <c r="W176" s="610">
        <v>1.0000000000000001E+50</v>
      </c>
      <c r="X176" s="610">
        <v>1.0000000000000001E+50</v>
      </c>
      <c r="Y176" s="610">
        <v>1.0000000000000001E+50</v>
      </c>
      <c r="Z176" s="610">
        <v>1.0000000000000001E+50</v>
      </c>
      <c r="AA176" s="626">
        <v>1.0000000000000001E+50</v>
      </c>
      <c r="AB176" s="610">
        <v>3989.2564729873675</v>
      </c>
      <c r="AC176" s="626">
        <v>5.0000218455729028E-4</v>
      </c>
      <c r="AD176" s="626">
        <v>8.9021369567871098E-4</v>
      </c>
      <c r="AE176" s="620">
        <v>1.3902144813713899E-3</v>
      </c>
      <c r="AF176" s="627">
        <v>2.6056510646556984E-3</v>
      </c>
      <c r="AG176" s="601">
        <f>Decap_Selection!$E$23</f>
        <v>0.08</v>
      </c>
      <c r="AH176" s="602"/>
      <c r="AI176" s="602"/>
    </row>
    <row r="177" spans="1:35">
      <c r="A177" s="597">
        <f t="shared" si="2"/>
        <v>15996.465977954567</v>
      </c>
      <c r="B177" s="607">
        <v>1.4177945893967786E-3</v>
      </c>
      <c r="C177" s="606">
        <v>1.0000000000000001E+50</v>
      </c>
      <c r="D177" s="607">
        <v>226.12891073454298</v>
      </c>
      <c r="E177" s="610">
        <v>1.0000000000000001E+50</v>
      </c>
      <c r="F177" s="611">
        <v>1.0000000000000001E+50</v>
      </c>
      <c r="G177" s="610">
        <v>1.0000000000000001E+50</v>
      </c>
      <c r="H177" s="610">
        <v>1.0000000000000001E+50</v>
      </c>
      <c r="I177" s="610">
        <v>49.748309655115762</v>
      </c>
      <c r="J177" s="610">
        <v>1.0000000000000001E+50</v>
      </c>
      <c r="K177" s="610">
        <v>1.0000000000000001E+50</v>
      </c>
      <c r="L177" s="611">
        <v>4.9747763047250739</v>
      </c>
      <c r="M177" s="610">
        <v>1.0000000000000001E+50</v>
      </c>
      <c r="N177" s="611">
        <v>1.0000000000000001E+50</v>
      </c>
      <c r="O177" s="610">
        <v>1.0000000000000001E+50</v>
      </c>
      <c r="P177" s="610">
        <v>1.0000000000000001E+50</v>
      </c>
      <c r="Q177" s="610">
        <v>1.0000000000000001E+50</v>
      </c>
      <c r="R177" s="610">
        <v>1.0000000000000001E+50</v>
      </c>
      <c r="S177" s="610">
        <v>1.0000000000000001E+50</v>
      </c>
      <c r="T177" s="610">
        <v>1.0000000000000001E+50</v>
      </c>
      <c r="U177" s="610">
        <v>1.0000000000000001E+50</v>
      </c>
      <c r="V177" s="610">
        <v>5.7926153072782691E-2</v>
      </c>
      <c r="W177" s="610">
        <v>1.0000000000000001E+50</v>
      </c>
      <c r="X177" s="610">
        <v>1.0000000000000001E+50</v>
      </c>
      <c r="Y177" s="610">
        <v>1.0000000000000001E+50</v>
      </c>
      <c r="Z177" s="610">
        <v>1.0000000000000001E+50</v>
      </c>
      <c r="AA177" s="626">
        <v>1.0000000000000001E+50</v>
      </c>
      <c r="AB177" s="610">
        <v>3911.0357578307867</v>
      </c>
      <c r="AC177" s="626">
        <v>5.0000227281320414E-4</v>
      </c>
      <c r="AD177" s="626">
        <v>8.9021369567871098E-4</v>
      </c>
      <c r="AE177" s="620">
        <v>1.3902145131133648E-3</v>
      </c>
      <c r="AF177" s="627">
        <v>2.6140465469140957E-3</v>
      </c>
      <c r="AG177" s="601">
        <f>Decap_Selection!$E$23</f>
        <v>0.08</v>
      </c>
      <c r="AH177" s="602"/>
      <c r="AI177" s="602"/>
    </row>
    <row r="178" spans="1:35">
      <c r="A178" s="597">
        <f t="shared" si="2"/>
        <v>16316.395297513658</v>
      </c>
      <c r="B178" s="607">
        <v>1.4321142462215715E-3</v>
      </c>
      <c r="C178" s="606">
        <v>1.0000000000000001E+50</v>
      </c>
      <c r="D178" s="607">
        <v>221.69500791750613</v>
      </c>
      <c r="E178" s="610">
        <v>1.0000000000000001E+50</v>
      </c>
      <c r="F178" s="611">
        <v>1.0000000000000001E+50</v>
      </c>
      <c r="G178" s="610">
        <v>1.0000000000000001E+50</v>
      </c>
      <c r="H178" s="610">
        <v>1.0000000000000001E+50</v>
      </c>
      <c r="I178" s="610">
        <v>48.772850021238156</v>
      </c>
      <c r="J178" s="610">
        <v>1.0000000000000001E+50</v>
      </c>
      <c r="K178" s="610">
        <v>1.0000000000000001E+50</v>
      </c>
      <c r="L178" s="611">
        <v>4.8772292481254631</v>
      </c>
      <c r="M178" s="610">
        <v>1.0000000000000001E+50</v>
      </c>
      <c r="N178" s="611">
        <v>1.0000000000000001E+50</v>
      </c>
      <c r="O178" s="610">
        <v>1.0000000000000001E+50</v>
      </c>
      <c r="P178" s="610">
        <v>1.0000000000000001E+50</v>
      </c>
      <c r="Q178" s="610">
        <v>1.0000000000000001E+50</v>
      </c>
      <c r="R178" s="610">
        <v>1.0000000000000001E+50</v>
      </c>
      <c r="S178" s="610">
        <v>1.0000000000000001E+50</v>
      </c>
      <c r="T178" s="610">
        <v>1.0000000000000001E+50</v>
      </c>
      <c r="U178" s="610">
        <v>1.0000000000000001E+50</v>
      </c>
      <c r="V178" s="610">
        <v>5.7090606471236933E-2</v>
      </c>
      <c r="W178" s="610">
        <v>1.0000000000000001E+50</v>
      </c>
      <c r="X178" s="610">
        <v>1.0000000000000001E+50</v>
      </c>
      <c r="Y178" s="610">
        <v>1.0000000000000001E+50</v>
      </c>
      <c r="Z178" s="610">
        <v>1.0000000000000001E+50</v>
      </c>
      <c r="AA178" s="626">
        <v>1.0000000000000001E+50</v>
      </c>
      <c r="AB178" s="610">
        <v>3834.3487821870804</v>
      </c>
      <c r="AC178" s="626">
        <v>5.0000236463464056E-4</v>
      </c>
      <c r="AD178" s="626">
        <v>8.9021369567871098E-4</v>
      </c>
      <c r="AE178" s="620">
        <v>1.3902145461377146E-3</v>
      </c>
      <c r="AF178" s="627">
        <v>2.6227564030596538E-3</v>
      </c>
      <c r="AG178" s="601">
        <f>Decap_Selection!$E$23</f>
        <v>0.08</v>
      </c>
      <c r="AH178" s="602"/>
      <c r="AI178" s="602"/>
    </row>
    <row r="179" spans="1:35">
      <c r="A179" s="597">
        <f t="shared" si="2"/>
        <v>16642.723203463931</v>
      </c>
      <c r="B179" s="607">
        <v>1.4468619987012246E-3</v>
      </c>
      <c r="C179" s="606">
        <v>1.0000000000000001E+50</v>
      </c>
      <c r="D179" s="607">
        <v>217.34804431926048</v>
      </c>
      <c r="E179" s="610">
        <v>1.0000000000000001E+50</v>
      </c>
      <c r="F179" s="611">
        <v>1.0000000000000001E+50</v>
      </c>
      <c r="G179" s="610">
        <v>1.0000000000000001E+50</v>
      </c>
      <c r="H179" s="610">
        <v>1.0000000000000001E+50</v>
      </c>
      <c r="I179" s="610">
        <v>47.816516995212041</v>
      </c>
      <c r="J179" s="610">
        <v>1.0000000000000001E+50</v>
      </c>
      <c r="K179" s="610">
        <v>1.0000000000000001E+50</v>
      </c>
      <c r="L179" s="611">
        <v>4.781594830447002</v>
      </c>
      <c r="M179" s="610">
        <v>1.0000000000000001E+50</v>
      </c>
      <c r="N179" s="611">
        <v>1.0000000000000001E+50</v>
      </c>
      <c r="O179" s="610">
        <v>1.0000000000000001E+50</v>
      </c>
      <c r="P179" s="610">
        <v>1.0000000000000001E+50</v>
      </c>
      <c r="Q179" s="610">
        <v>1.0000000000000001E+50</v>
      </c>
      <c r="R179" s="610">
        <v>1.0000000000000001E+50</v>
      </c>
      <c r="S179" s="610">
        <v>1.0000000000000001E+50</v>
      </c>
      <c r="T179" s="610">
        <v>1.0000000000000001E+50</v>
      </c>
      <c r="U179" s="610">
        <v>1.0000000000000001E+50</v>
      </c>
      <c r="V179" s="610">
        <v>5.6275815054909854E-2</v>
      </c>
      <c r="W179" s="610">
        <v>1.0000000000000001E+50</v>
      </c>
      <c r="X179" s="610">
        <v>1.0000000000000001E+50</v>
      </c>
      <c r="Y179" s="610">
        <v>1.0000000000000001E+50</v>
      </c>
      <c r="Z179" s="610">
        <v>1.0000000000000001E+50</v>
      </c>
      <c r="AA179" s="626">
        <v>1.0000000000000001E+50</v>
      </c>
      <c r="AB179" s="610">
        <v>3759.1654727324658</v>
      </c>
      <c r="AC179" s="626">
        <v>5.0000246016564489E-4</v>
      </c>
      <c r="AD179" s="626">
        <v>8.9021369567871098E-4</v>
      </c>
      <c r="AE179" s="620">
        <v>1.3902145804962475E-3</v>
      </c>
      <c r="AF179" s="627">
        <v>2.631791407310785E-3</v>
      </c>
      <c r="AG179" s="601">
        <f>Decap_Selection!$E$23</f>
        <v>0.08</v>
      </c>
      <c r="AH179" s="602"/>
      <c r="AI179" s="602"/>
    </row>
    <row r="180" spans="1:35">
      <c r="A180" s="597">
        <f t="shared" si="2"/>
        <v>16975.577667533209</v>
      </c>
      <c r="B180" s="607">
        <v>1.4620476712044811E-3</v>
      </c>
      <c r="C180" s="606">
        <v>1.0000000000000001E+50</v>
      </c>
      <c r="D180" s="607">
        <v>213.08631524819887</v>
      </c>
      <c r="E180" s="610">
        <v>1.0000000000000001E+50</v>
      </c>
      <c r="F180" s="611">
        <v>1.0000000000000001E+50</v>
      </c>
      <c r="G180" s="610">
        <v>1.0000000000000001E+50</v>
      </c>
      <c r="H180" s="610">
        <v>1.0000000000000001E+50</v>
      </c>
      <c r="I180" s="610">
        <v>46.878935544478175</v>
      </c>
      <c r="J180" s="610">
        <v>1.0000000000000001E+50</v>
      </c>
      <c r="K180" s="610">
        <v>1.0000000000000001E+50</v>
      </c>
      <c r="L180" s="611">
        <v>4.6878355479965004</v>
      </c>
      <c r="M180" s="610">
        <v>1.0000000000000001E+50</v>
      </c>
      <c r="N180" s="611">
        <v>1.0000000000000001E+50</v>
      </c>
      <c r="O180" s="610">
        <v>1.0000000000000001E+50</v>
      </c>
      <c r="P180" s="610">
        <v>1.0000000000000001E+50</v>
      </c>
      <c r="Q180" s="610">
        <v>1.0000000000000001E+50</v>
      </c>
      <c r="R180" s="610">
        <v>1.0000000000000001E+50</v>
      </c>
      <c r="S180" s="610">
        <v>1.0000000000000001E+50</v>
      </c>
      <c r="T180" s="610">
        <v>1.0000000000000001E+50</v>
      </c>
      <c r="U180" s="610">
        <v>1.0000000000000001E+50</v>
      </c>
      <c r="V180" s="610">
        <v>5.5481387329725095E-2</v>
      </c>
      <c r="W180" s="610">
        <v>1.0000000000000001E+50</v>
      </c>
      <c r="X180" s="610">
        <v>1.0000000000000001E+50</v>
      </c>
      <c r="Y180" s="610">
        <v>1.0000000000000001E+50</v>
      </c>
      <c r="Z180" s="610">
        <v>1.0000000000000001E+50</v>
      </c>
      <c r="AA180" s="626">
        <v>1.0000000000000001E+50</v>
      </c>
      <c r="AB180" s="610">
        <v>3685.4563458161792</v>
      </c>
      <c r="AC180" s="626">
        <v>5.0000255955608261E-4</v>
      </c>
      <c r="AD180" s="626">
        <v>8.9021369567871098E-4</v>
      </c>
      <c r="AE180" s="620">
        <v>1.3902146162428641E-3</v>
      </c>
      <c r="AF180" s="627">
        <v>2.641162629339566E-3</v>
      </c>
      <c r="AG180" s="601">
        <f>Decap_Selection!$E$23</f>
        <v>0.08</v>
      </c>
      <c r="AH180" s="602"/>
      <c r="AI180" s="602"/>
    </row>
    <row r="181" spans="1:35">
      <c r="A181" s="597">
        <f t="shared" si="2"/>
        <v>17315.089220883874</v>
      </c>
      <c r="B181" s="607">
        <v>1.477681211204424E-3</v>
      </c>
      <c r="C181" s="606">
        <v>1.0000000000000001E+50</v>
      </c>
      <c r="D181" s="607">
        <v>208.90814943801891</v>
      </c>
      <c r="E181" s="610">
        <v>1.0000000000000001E+50</v>
      </c>
      <c r="F181" s="611">
        <v>1.0000000000000001E+50</v>
      </c>
      <c r="G181" s="610">
        <v>1.0000000000000001E+50</v>
      </c>
      <c r="H181" s="610">
        <v>1.0000000000000001E+50</v>
      </c>
      <c r="I181" s="610">
        <v>45.959737990036281</v>
      </c>
      <c r="J181" s="610">
        <v>1.0000000000000001E+50</v>
      </c>
      <c r="K181" s="610">
        <v>1.0000000000000001E+50</v>
      </c>
      <c r="L181" s="611">
        <v>4.5959146324279221</v>
      </c>
      <c r="M181" s="610">
        <v>1.0000000000000001E+50</v>
      </c>
      <c r="N181" s="611">
        <v>1.0000000000000001E+50</v>
      </c>
      <c r="O181" s="610">
        <v>1.0000000000000001E+50</v>
      </c>
      <c r="P181" s="610">
        <v>1.0000000000000001E+50</v>
      </c>
      <c r="Q181" s="610">
        <v>1.0000000000000001E+50</v>
      </c>
      <c r="R181" s="610">
        <v>1.0000000000000001E+50</v>
      </c>
      <c r="S181" s="610">
        <v>1.0000000000000001E+50</v>
      </c>
      <c r="T181" s="610">
        <v>1.0000000000000001E+50</v>
      </c>
      <c r="U181" s="610">
        <v>1.0000000000000001E+50</v>
      </c>
      <c r="V181" s="610">
        <v>5.4706937457028197E-2</v>
      </c>
      <c r="W181" s="610">
        <v>1.0000000000000001E+50</v>
      </c>
      <c r="X181" s="610">
        <v>1.0000000000000001E+50</v>
      </c>
      <c r="Y181" s="610">
        <v>1.0000000000000001E+50</v>
      </c>
      <c r="Z181" s="610">
        <v>1.0000000000000001E+50</v>
      </c>
      <c r="AA181" s="626">
        <v>1.0000000000000001E+50</v>
      </c>
      <c r="AB181" s="610">
        <v>3613.1924958982513</v>
      </c>
      <c r="AC181" s="626">
        <v>5.0000266296187294E-4</v>
      </c>
      <c r="AD181" s="626">
        <v>8.9021369567871098E-4</v>
      </c>
      <c r="AE181" s="620">
        <v>1.390214653433643E-3</v>
      </c>
      <c r="AF181" s="627">
        <v>2.6508814373094728E-3</v>
      </c>
      <c r="AG181" s="601">
        <f>Decap_Selection!$E$23</f>
        <v>0.08</v>
      </c>
      <c r="AH181" s="602"/>
      <c r="AI181" s="602"/>
    </row>
    <row r="182" spans="1:35">
      <c r="A182" s="597">
        <f t="shared" si="2"/>
        <v>17661.391005301553</v>
      </c>
      <c r="B182" s="607">
        <v>1.4937726899127638E-3</v>
      </c>
      <c r="C182" s="606">
        <v>1.0000000000000001E+50</v>
      </c>
      <c r="D182" s="607">
        <v>204.8119083923244</v>
      </c>
      <c r="E182" s="610">
        <v>1.0000000000000001E+50</v>
      </c>
      <c r="F182" s="611">
        <v>1.0000000000000001E+50</v>
      </c>
      <c r="G182" s="610">
        <v>1.0000000000000001E+50</v>
      </c>
      <c r="H182" s="610">
        <v>1.0000000000000001E+50</v>
      </c>
      <c r="I182" s="610">
        <v>45.058563862257152</v>
      </c>
      <c r="J182" s="610">
        <v>1.0000000000000001E+50</v>
      </c>
      <c r="K182" s="610">
        <v>1.0000000000000001E+50</v>
      </c>
      <c r="L182" s="611">
        <v>4.5057960363234173</v>
      </c>
      <c r="M182" s="610">
        <v>1.0000000000000001E+50</v>
      </c>
      <c r="N182" s="611">
        <v>1.0000000000000001E+50</v>
      </c>
      <c r="O182" s="610">
        <v>1.0000000000000001E+50</v>
      </c>
      <c r="P182" s="610">
        <v>1.0000000000000001E+50</v>
      </c>
      <c r="Q182" s="610">
        <v>1.0000000000000001E+50</v>
      </c>
      <c r="R182" s="610">
        <v>1.0000000000000001E+50</v>
      </c>
      <c r="S182" s="610">
        <v>1.0000000000000001E+50</v>
      </c>
      <c r="T182" s="610">
        <v>1.0000000000000001E+50</v>
      </c>
      <c r="U182" s="610">
        <v>1.0000000000000001E+50</v>
      </c>
      <c r="V182" s="610">
        <v>5.3952085087714499E-2</v>
      </c>
      <c r="W182" s="610">
        <v>1.0000000000000001E+50</v>
      </c>
      <c r="X182" s="610">
        <v>1.0000000000000001E+50</v>
      </c>
      <c r="Y182" s="610">
        <v>1.0000000000000001E+50</v>
      </c>
      <c r="Z182" s="610">
        <v>1.0000000000000001E+50</v>
      </c>
      <c r="AA182" s="626">
        <v>1.0000000000000001E+50</v>
      </c>
      <c r="AB182" s="610">
        <v>3542.3455842140097</v>
      </c>
      <c r="AC182" s="626">
        <v>5.0000277054523465E-4</v>
      </c>
      <c r="AD182" s="626">
        <v>8.9021369567871098E-4</v>
      </c>
      <c r="AE182" s="620">
        <v>1.3902146921269283E-3</v>
      </c>
      <c r="AF182" s="627">
        <v>2.6609595006142311E-3</v>
      </c>
      <c r="AG182" s="601">
        <f>Decap_Selection!$E$23</f>
        <v>0.08</v>
      </c>
      <c r="AH182" s="602"/>
      <c r="AI182" s="602"/>
    </row>
    <row r="183" spans="1:35">
      <c r="A183" s="597">
        <f t="shared" si="2"/>
        <v>18014.618825407586</v>
      </c>
      <c r="B183" s="607">
        <v>1.5103323031154556E-3</v>
      </c>
      <c r="C183" s="606">
        <v>1.0000000000000001E+50</v>
      </c>
      <c r="D183" s="607">
        <v>200.79598574207793</v>
      </c>
      <c r="E183" s="610">
        <v>1.0000000000000001E+50</v>
      </c>
      <c r="F183" s="611">
        <v>1.0000000000000001E+50</v>
      </c>
      <c r="G183" s="610">
        <v>1.0000000000000001E+50</v>
      </c>
      <c r="H183" s="610">
        <v>1.0000000000000001E+50</v>
      </c>
      <c r="I183" s="610">
        <v>44.175059759522064</v>
      </c>
      <c r="J183" s="610">
        <v>1.0000000000000001E+50</v>
      </c>
      <c r="K183" s="610">
        <v>1.0000000000000001E+50</v>
      </c>
      <c r="L183" s="611">
        <v>4.4174444190570847</v>
      </c>
      <c r="M183" s="610">
        <v>1.0000000000000001E+50</v>
      </c>
      <c r="N183" s="611">
        <v>1.0000000000000001E+50</v>
      </c>
      <c r="O183" s="610">
        <v>1.0000000000000001E+50</v>
      </c>
      <c r="P183" s="610">
        <v>1.0000000000000001E+50</v>
      </c>
      <c r="Q183" s="610">
        <v>1.0000000000000001E+50</v>
      </c>
      <c r="R183" s="610">
        <v>1.0000000000000001E+50</v>
      </c>
      <c r="S183" s="610">
        <v>1.0000000000000001E+50</v>
      </c>
      <c r="T183" s="610">
        <v>1.0000000000000001E+50</v>
      </c>
      <c r="U183" s="610">
        <v>1.0000000000000001E+50</v>
      </c>
      <c r="V183" s="610">
        <v>5.3216455202904113E-2</v>
      </c>
      <c r="W183" s="610">
        <v>1.0000000000000001E+50</v>
      </c>
      <c r="X183" s="610">
        <v>1.0000000000000001E+50</v>
      </c>
      <c r="Y183" s="610">
        <v>1.0000000000000001E+50</v>
      </c>
      <c r="Z183" s="610">
        <v>1.0000000000000001E+50</v>
      </c>
      <c r="AA183" s="626">
        <v>1.0000000000000001E+50</v>
      </c>
      <c r="AB183" s="610">
        <v>3472.8878276608311</v>
      </c>
      <c r="AC183" s="626">
        <v>5.0000288247493952E-4</v>
      </c>
      <c r="AD183" s="626">
        <v>8.9021369567871098E-4</v>
      </c>
      <c r="AE183" s="620">
        <v>1.3902147323834213E-3</v>
      </c>
      <c r="AF183" s="627">
        <v>2.671408792301063E-3</v>
      </c>
      <c r="AG183" s="601">
        <f>Decap_Selection!$E$23</f>
        <v>0.08</v>
      </c>
      <c r="AH183" s="602"/>
      <c r="AI183" s="602"/>
    </row>
    <row r="184" spans="1:35">
      <c r="A184" s="597">
        <f t="shared" si="2"/>
        <v>18374.911201915736</v>
      </c>
      <c r="B184" s="607">
        <v>1.5273703722194333E-3</v>
      </c>
      <c r="C184" s="606">
        <v>1.0000000000000001E+50</v>
      </c>
      <c r="D184" s="607">
        <v>196.85880661565184</v>
      </c>
      <c r="E184" s="610">
        <v>1.0000000000000001E+50</v>
      </c>
      <c r="F184" s="611">
        <v>1.0000000000000001E+50</v>
      </c>
      <c r="G184" s="610">
        <v>1.0000000000000001E+50</v>
      </c>
      <c r="H184" s="610">
        <v>1.0000000000000001E+50</v>
      </c>
      <c r="I184" s="610">
        <v>43.308879209633879</v>
      </c>
      <c r="J184" s="610">
        <v>1.0000000000000001E+50</v>
      </c>
      <c r="K184" s="610">
        <v>1.0000000000000001E+50</v>
      </c>
      <c r="L184" s="611">
        <v>4.3308251329359075</v>
      </c>
      <c r="M184" s="610">
        <v>1.0000000000000001E+50</v>
      </c>
      <c r="N184" s="611">
        <v>1.0000000000000001E+50</v>
      </c>
      <c r="O184" s="610">
        <v>1.0000000000000001E+50</v>
      </c>
      <c r="P184" s="610">
        <v>1.0000000000000001E+50</v>
      </c>
      <c r="Q184" s="610">
        <v>1.0000000000000001E+50</v>
      </c>
      <c r="R184" s="610">
        <v>1.0000000000000001E+50</v>
      </c>
      <c r="S184" s="610">
        <v>1.0000000000000001E+50</v>
      </c>
      <c r="T184" s="610">
        <v>1.0000000000000001E+50</v>
      </c>
      <c r="U184" s="610">
        <v>1.0000000000000001E+50</v>
      </c>
      <c r="V184" s="610">
        <v>5.2499677961336436E-2</v>
      </c>
      <c r="W184" s="610">
        <v>1.0000000000000001E+50</v>
      </c>
      <c r="X184" s="610">
        <v>1.0000000000000001E+50</v>
      </c>
      <c r="Y184" s="610">
        <v>1.0000000000000001E+50</v>
      </c>
      <c r="Z184" s="610">
        <v>1.0000000000000001E+50</v>
      </c>
      <c r="AA184" s="626">
        <v>1.0000000000000001E+50</v>
      </c>
      <c r="AB184" s="610">
        <v>3404.7919879028145</v>
      </c>
      <c r="AC184" s="626">
        <v>5.0000299892657778E-4</v>
      </c>
      <c r="AD184" s="626">
        <v>8.9021369567871098E-4</v>
      </c>
      <c r="AE184" s="620">
        <v>1.3902147742662753E-3</v>
      </c>
      <c r="AF184" s="627">
        <v>2.6822415911625674E-3</v>
      </c>
      <c r="AG184" s="601">
        <f>Decap_Selection!$E$23</f>
        <v>0.08</v>
      </c>
      <c r="AH184" s="602"/>
      <c r="AI184" s="602"/>
    </row>
    <row r="185" spans="1:35">
      <c r="A185" s="597">
        <f t="shared" si="2"/>
        <v>18742.409425954051</v>
      </c>
      <c r="B185" s="607">
        <v>1.544897345519324E-3</v>
      </c>
      <c r="C185" s="606">
        <v>1.0000000000000001E+50</v>
      </c>
      <c r="D185" s="607">
        <v>192.9988270212319</v>
      </c>
      <c r="E185" s="610">
        <v>1.0000000000000001E+50</v>
      </c>
      <c r="F185" s="611">
        <v>1.0000000000000001E+50</v>
      </c>
      <c r="G185" s="610">
        <v>1.0000000000000001E+50</v>
      </c>
      <c r="H185" s="610">
        <v>1.0000000000000001E+50</v>
      </c>
      <c r="I185" s="610">
        <v>42.459682533945568</v>
      </c>
      <c r="J185" s="610">
        <v>1.0000000000000001E+50</v>
      </c>
      <c r="K185" s="610">
        <v>1.0000000000000001E+50</v>
      </c>
      <c r="L185" s="611">
        <v>4.2459042096124078</v>
      </c>
      <c r="M185" s="610">
        <v>1.0000000000000001E+50</v>
      </c>
      <c r="N185" s="611">
        <v>1.0000000000000001E+50</v>
      </c>
      <c r="O185" s="610">
        <v>1.0000000000000001E+50</v>
      </c>
      <c r="P185" s="610">
        <v>1.0000000000000001E+50</v>
      </c>
      <c r="Q185" s="610">
        <v>1.0000000000000001E+50</v>
      </c>
      <c r="R185" s="610">
        <v>1.0000000000000001E+50</v>
      </c>
      <c r="S185" s="610">
        <v>1.0000000000000001E+50</v>
      </c>
      <c r="T185" s="610">
        <v>1.0000000000000001E+50</v>
      </c>
      <c r="U185" s="610">
        <v>1.0000000000000001E+50</v>
      </c>
      <c r="V185" s="610">
        <v>5.1801388553646119E-2</v>
      </c>
      <c r="W185" s="610">
        <v>1.0000000000000001E+50</v>
      </c>
      <c r="X185" s="610">
        <v>1.0000000000000001E+50</v>
      </c>
      <c r="Y185" s="610">
        <v>1.0000000000000001E+50</v>
      </c>
      <c r="Z185" s="610">
        <v>1.0000000000000001E+50</v>
      </c>
      <c r="AA185" s="626">
        <v>1.0000000000000001E+50</v>
      </c>
      <c r="AB185" s="610">
        <v>3338.0313606890732</v>
      </c>
      <c r="AC185" s="626">
        <v>5.0000312008283349E-4</v>
      </c>
      <c r="AD185" s="626">
        <v>8.9021369567871098E-4</v>
      </c>
      <c r="AE185" s="620">
        <v>1.3902148178411955E-3</v>
      </c>
      <c r="AF185" s="627">
        <v>2.6934704834825837E-3</v>
      </c>
      <c r="AG185" s="601">
        <f>Decap_Selection!$E$23</f>
        <v>0.08</v>
      </c>
      <c r="AH185" s="602"/>
      <c r="AI185" s="602"/>
    </row>
    <row r="186" spans="1:35">
      <c r="A186" s="597">
        <f t="shared" si="2"/>
        <v>19117.257614473132</v>
      </c>
      <c r="B186" s="607">
        <v>1.5629237996919864E-3</v>
      </c>
      <c r="C186" s="606">
        <v>1.0000000000000001E+50</v>
      </c>
      <c r="D186" s="607">
        <v>189.21453324133017</v>
      </c>
      <c r="E186" s="610">
        <v>1.0000000000000001E+50</v>
      </c>
      <c r="F186" s="611">
        <v>1.0000000000000001E+50</v>
      </c>
      <c r="G186" s="610">
        <v>1.0000000000000001E+50</v>
      </c>
      <c r="H186" s="610">
        <v>1.0000000000000001E+50</v>
      </c>
      <c r="I186" s="610">
        <v>41.62713671415294</v>
      </c>
      <c r="J186" s="610">
        <v>1.0000000000000001E+50</v>
      </c>
      <c r="K186" s="610">
        <v>1.0000000000000001E+50</v>
      </c>
      <c r="L186" s="611">
        <v>4.1626483467637438</v>
      </c>
      <c r="M186" s="610">
        <v>1.0000000000000001E+50</v>
      </c>
      <c r="N186" s="611">
        <v>1.0000000000000001E+50</v>
      </c>
      <c r="O186" s="610">
        <v>1.0000000000000001E+50</v>
      </c>
      <c r="P186" s="610">
        <v>1.0000000000000001E+50</v>
      </c>
      <c r="Q186" s="610">
        <v>1.0000000000000001E+50</v>
      </c>
      <c r="R186" s="610">
        <v>1.0000000000000001E+50</v>
      </c>
      <c r="S186" s="610">
        <v>1.0000000000000001E+50</v>
      </c>
      <c r="T186" s="610">
        <v>1.0000000000000001E+50</v>
      </c>
      <c r="U186" s="610">
        <v>1.0000000000000001E+50</v>
      </c>
      <c r="V186" s="610">
        <v>5.1121227063669943E-2</v>
      </c>
      <c r="W186" s="610">
        <v>1.0000000000000001E+50</v>
      </c>
      <c r="X186" s="610">
        <v>1.0000000000000001E+50</v>
      </c>
      <c r="Y186" s="610">
        <v>1.0000000000000001E+50</v>
      </c>
      <c r="Z186" s="610">
        <v>1.0000000000000001E+50</v>
      </c>
      <c r="AA186" s="626">
        <v>1.0000000000000001E+50</v>
      </c>
      <c r="AB186" s="610">
        <v>3272.5797653814848</v>
      </c>
      <c r="AC186" s="626">
        <v>5.0000324613377076E-4</v>
      </c>
      <c r="AD186" s="626">
        <v>8.9021369567871098E-4</v>
      </c>
      <c r="AE186" s="620">
        <v>1.3902148631765407E-3</v>
      </c>
      <c r="AF186" s="627">
        <v>2.7051083644226617E-3</v>
      </c>
      <c r="AG186" s="601">
        <f>Decap_Selection!$E$23</f>
        <v>0.08</v>
      </c>
      <c r="AH186" s="602"/>
      <c r="AI186" s="602"/>
    </row>
    <row r="187" spans="1:35">
      <c r="A187" s="597">
        <f t="shared" si="2"/>
        <v>19499.602766762597</v>
      </c>
      <c r="B187" s="607">
        <v>1.5814604415257561E-3</v>
      </c>
      <c r="C187" s="606">
        <v>1.0000000000000001E+50</v>
      </c>
      <c r="D187" s="607">
        <v>185.50444123917001</v>
      </c>
      <c r="E187" s="610">
        <v>1.0000000000000001E+50</v>
      </c>
      <c r="F187" s="611">
        <v>1.0000000000000001E+50</v>
      </c>
      <c r="G187" s="610">
        <v>1.0000000000000001E+50</v>
      </c>
      <c r="H187" s="610">
        <v>1.0000000000000001E+50</v>
      </c>
      <c r="I187" s="610">
        <v>40.810915261699222</v>
      </c>
      <c r="J187" s="610">
        <v>1.0000000000000001E+50</v>
      </c>
      <c r="K187" s="610">
        <v>1.0000000000000001E+50</v>
      </c>
      <c r="L187" s="611">
        <v>4.0810248950319634</v>
      </c>
      <c r="M187" s="610">
        <v>1.0000000000000001E+50</v>
      </c>
      <c r="N187" s="611">
        <v>1.0000000000000001E+50</v>
      </c>
      <c r="O187" s="610">
        <v>1.0000000000000001E+50</v>
      </c>
      <c r="P187" s="610">
        <v>1.0000000000000001E+50</v>
      </c>
      <c r="Q187" s="610">
        <v>1.0000000000000001E+50</v>
      </c>
      <c r="R187" s="610">
        <v>1.0000000000000001E+50</v>
      </c>
      <c r="S187" s="610">
        <v>1.0000000000000001E+50</v>
      </c>
      <c r="T187" s="610">
        <v>1.0000000000000001E+50</v>
      </c>
      <c r="U187" s="610">
        <v>1.0000000000000001E+50</v>
      </c>
      <c r="V187" s="610">
        <v>5.0458838336919054E-2</v>
      </c>
      <c r="W187" s="610">
        <v>1.0000000000000001E+50</v>
      </c>
      <c r="X187" s="610">
        <v>1.0000000000000001E+50</v>
      </c>
      <c r="Y187" s="610">
        <v>1.0000000000000001E+50</v>
      </c>
      <c r="Z187" s="610">
        <v>1.0000000000000001E+50</v>
      </c>
      <c r="AA187" s="626">
        <v>1.0000000000000001E+50</v>
      </c>
      <c r="AB187" s="610">
        <v>3208.4115346877707</v>
      </c>
      <c r="AC187" s="626">
        <v>5.0000337727713223E-4</v>
      </c>
      <c r="AD187" s="626">
        <v>8.9021369567871098E-4</v>
      </c>
      <c r="AE187" s="620">
        <v>1.3902149103434324E-3</v>
      </c>
      <c r="AF187" s="627">
        <v>2.7171684390372769E-3</v>
      </c>
      <c r="AG187" s="601">
        <f>Decap_Selection!$E$23</f>
        <v>0.08</v>
      </c>
      <c r="AH187" s="602"/>
      <c r="AI187" s="602"/>
    </row>
    <row r="188" spans="1:35">
      <c r="A188" s="597">
        <f t="shared" si="2"/>
        <v>19889.59482209785</v>
      </c>
      <c r="B188" s="607">
        <v>1.6005181098902061E-3</v>
      </c>
      <c r="C188" s="606">
        <v>1.0000000000000001E+50</v>
      </c>
      <c r="D188" s="607">
        <v>181.86709607671153</v>
      </c>
      <c r="E188" s="610">
        <v>1.0000000000000001E+50</v>
      </c>
      <c r="F188" s="611">
        <v>1.0000000000000001E+50</v>
      </c>
      <c r="G188" s="610">
        <v>1.0000000000000001E+50</v>
      </c>
      <c r="H188" s="610">
        <v>1.0000000000000001E+50</v>
      </c>
      <c r="I188" s="610">
        <v>40.010698089740309</v>
      </c>
      <c r="J188" s="610">
        <v>1.0000000000000001E+50</v>
      </c>
      <c r="K188" s="610">
        <v>1.0000000000000001E+50</v>
      </c>
      <c r="L188" s="611">
        <v>4.0010018452203413</v>
      </c>
      <c r="M188" s="610">
        <v>1.0000000000000001E+50</v>
      </c>
      <c r="N188" s="611">
        <v>1.0000000000000001E+50</v>
      </c>
      <c r="O188" s="610">
        <v>1.0000000000000001E+50</v>
      </c>
      <c r="P188" s="610">
        <v>1.0000000000000001E+50</v>
      </c>
      <c r="Q188" s="610">
        <v>1.0000000000000001E+50</v>
      </c>
      <c r="R188" s="610">
        <v>1.0000000000000001E+50</v>
      </c>
      <c r="S188" s="610">
        <v>1.0000000000000001E+50</v>
      </c>
      <c r="T188" s="610">
        <v>1.0000000000000001E+50</v>
      </c>
      <c r="U188" s="610">
        <v>1.0000000000000001E+50</v>
      </c>
      <c r="V188" s="610">
        <v>4.9813871856334624E-2</v>
      </c>
      <c r="W188" s="610">
        <v>1.0000000000000001E+50</v>
      </c>
      <c r="X188" s="610">
        <v>1.0000000000000001E+50</v>
      </c>
      <c r="Y188" s="610">
        <v>1.0000000000000001E+50</v>
      </c>
      <c r="Z188" s="610">
        <v>1.0000000000000001E+50</v>
      </c>
      <c r="AA188" s="626">
        <v>1.0000000000000001E+50</v>
      </c>
      <c r="AB188" s="610">
        <v>3145.5015045958958</v>
      </c>
      <c r="AC188" s="626">
        <v>5.0000351371864895E-4</v>
      </c>
      <c r="AD188" s="626">
        <v>8.9021369567871098E-4</v>
      </c>
      <c r="AE188" s="620">
        <v>1.390214959415865E-3</v>
      </c>
      <c r="AF188" s="627">
        <v>2.7296642229075337E-3</v>
      </c>
      <c r="AG188" s="601">
        <f>Decap_Selection!$E$23</f>
        <v>0.08</v>
      </c>
      <c r="AH188" s="602"/>
      <c r="AI188" s="602"/>
    </row>
    <row r="189" spans="1:35">
      <c r="A189" s="597">
        <f t="shared" si="2"/>
        <v>20287.386718539808</v>
      </c>
      <c r="B189" s="607">
        <v>1.6201077779512119E-3</v>
      </c>
      <c r="C189" s="606">
        <v>1.0000000000000001E+50</v>
      </c>
      <c r="D189" s="607">
        <v>178.30107134408712</v>
      </c>
      <c r="E189" s="610">
        <v>1.0000000000000001E+50</v>
      </c>
      <c r="F189" s="611">
        <v>1.0000000000000001E+50</v>
      </c>
      <c r="G189" s="610">
        <v>1.0000000000000001E+50</v>
      </c>
      <c r="H189" s="610">
        <v>1.0000000000000001E+50</v>
      </c>
      <c r="I189" s="610">
        <v>39.226171387620532</v>
      </c>
      <c r="J189" s="610">
        <v>1.0000000000000001E+50</v>
      </c>
      <c r="K189" s="610">
        <v>1.0000000000000001E+50</v>
      </c>
      <c r="L189" s="611">
        <v>3.9225478157407503</v>
      </c>
      <c r="M189" s="610">
        <v>1.0000000000000001E+50</v>
      </c>
      <c r="N189" s="611">
        <v>1.0000000000000001E+50</v>
      </c>
      <c r="O189" s="610">
        <v>1.0000000000000001E+50</v>
      </c>
      <c r="P189" s="610">
        <v>1.0000000000000001E+50</v>
      </c>
      <c r="Q189" s="610">
        <v>1.0000000000000001E+50</v>
      </c>
      <c r="R189" s="610">
        <v>1.0000000000000001E+50</v>
      </c>
      <c r="S189" s="610">
        <v>1.0000000000000001E+50</v>
      </c>
      <c r="T189" s="610">
        <v>1.0000000000000001E+50</v>
      </c>
      <c r="U189" s="610">
        <v>1.0000000000000001E+50</v>
      </c>
      <c r="V189" s="610">
        <v>4.9185981625424945E-2</v>
      </c>
      <c r="W189" s="610">
        <v>1.0000000000000001E+50</v>
      </c>
      <c r="X189" s="610">
        <v>1.0000000000000001E+50</v>
      </c>
      <c r="Y189" s="610">
        <v>1.0000000000000001E+50</v>
      </c>
      <c r="Z189" s="610">
        <v>1.0000000000000001E+50</v>
      </c>
      <c r="AA189" s="626">
        <v>1.0000000000000001E+50</v>
      </c>
      <c r="AB189" s="610">
        <v>3083.8250045058226</v>
      </c>
      <c r="AC189" s="626">
        <v>5.0000365567236347E-4</v>
      </c>
      <c r="AD189" s="626">
        <v>8.9021369567871098E-4</v>
      </c>
      <c r="AE189" s="620">
        <v>1.3902150104708217E-3</v>
      </c>
      <c r="AF189" s="627">
        <v>2.7426095423849816E-3</v>
      </c>
      <c r="AG189" s="601">
        <f>Decap_Selection!$E$23</f>
        <v>0.08</v>
      </c>
      <c r="AH189" s="602"/>
      <c r="AI189" s="602"/>
    </row>
    <row r="190" spans="1:35">
      <c r="A190" s="597">
        <f t="shared" si="2"/>
        <v>20693.134452910606</v>
      </c>
      <c r="B190" s="607">
        <v>1.6402405556350584E-3</v>
      </c>
      <c r="C190" s="606">
        <v>1.0000000000000001E+50</v>
      </c>
      <c r="D190" s="607">
        <v>174.80496860022507</v>
      </c>
      <c r="E190" s="610">
        <v>1.0000000000000001E+50</v>
      </c>
      <c r="F190" s="611">
        <v>1.0000000000000001E+50</v>
      </c>
      <c r="G190" s="610">
        <v>1.0000000000000001E+50</v>
      </c>
      <c r="H190" s="610">
        <v>1.0000000000000001E+50</v>
      </c>
      <c r="I190" s="610">
        <v>38.457027497809662</v>
      </c>
      <c r="J190" s="610">
        <v>1.0000000000000001E+50</v>
      </c>
      <c r="K190" s="610">
        <v>1.0000000000000001E+50</v>
      </c>
      <c r="L190" s="611">
        <v>3.845632040307152</v>
      </c>
      <c r="M190" s="610">
        <v>1.0000000000000001E+50</v>
      </c>
      <c r="N190" s="611">
        <v>1.0000000000000001E+50</v>
      </c>
      <c r="O190" s="610">
        <v>1.0000000000000001E+50</v>
      </c>
      <c r="P190" s="610">
        <v>1.0000000000000001E+50</v>
      </c>
      <c r="Q190" s="610">
        <v>1.0000000000000001E+50</v>
      </c>
      <c r="R190" s="610">
        <v>1.0000000000000001E+50</v>
      </c>
      <c r="S190" s="610">
        <v>1.0000000000000001E+50</v>
      </c>
      <c r="T190" s="610">
        <v>1.0000000000000001E+50</v>
      </c>
      <c r="U190" s="610">
        <v>1.0000000000000001E+50</v>
      </c>
      <c r="V190" s="610">
        <v>4.8574826058861306E-2</v>
      </c>
      <c r="W190" s="610">
        <v>1.0000000000000001E+50</v>
      </c>
      <c r="X190" s="610">
        <v>1.0000000000000001E+50</v>
      </c>
      <c r="Y190" s="610">
        <v>1.0000000000000001E+50</v>
      </c>
      <c r="Z190" s="610">
        <v>1.0000000000000001E+50</v>
      </c>
      <c r="AA190" s="626">
        <v>1.0000000000000001E+50</v>
      </c>
      <c r="AB190" s="610">
        <v>3023.3578475547711</v>
      </c>
      <c r="AC190" s="626">
        <v>5.0000380336096516E-4</v>
      </c>
      <c r="AD190" s="626">
        <v>8.9021369567871098E-4</v>
      </c>
      <c r="AE190" s="620">
        <v>1.3902150635883969E-3</v>
      </c>
      <c r="AF190" s="627">
        <v>2.7560185344390948E-3</v>
      </c>
      <c r="AG190" s="601">
        <f>Decap_Selection!$E$23</f>
        <v>0.08</v>
      </c>
      <c r="AH190" s="602"/>
      <c r="AI190" s="602"/>
    </row>
    <row r="191" spans="1:35">
      <c r="A191" s="597">
        <f t="shared" si="2"/>
        <v>21106.997141968819</v>
      </c>
      <c r="B191" s="607">
        <v>1.6609276923442954E-3</v>
      </c>
      <c r="C191" s="606">
        <v>1.0000000000000001E+50</v>
      </c>
      <c r="D191" s="607">
        <v>171.37741682444153</v>
      </c>
      <c r="E191" s="610">
        <v>1.0000000000000001E+50</v>
      </c>
      <c r="F191" s="611">
        <v>1.0000000000000001E+50</v>
      </c>
      <c r="G191" s="610">
        <v>1.0000000000000001E+50</v>
      </c>
      <c r="H191" s="610">
        <v>1.0000000000000001E+50</v>
      </c>
      <c r="I191" s="610">
        <v>37.702964795252868</v>
      </c>
      <c r="J191" s="610">
        <v>1.0000000000000001E+50</v>
      </c>
      <c r="K191" s="610">
        <v>1.0000000000000001E+50</v>
      </c>
      <c r="L191" s="611">
        <v>3.7702243558703969</v>
      </c>
      <c r="M191" s="610">
        <v>1.0000000000000001E+50</v>
      </c>
      <c r="N191" s="611">
        <v>1.0000000000000001E+50</v>
      </c>
      <c r="O191" s="610">
        <v>1.0000000000000001E+50</v>
      </c>
      <c r="P191" s="610">
        <v>1.0000000000000001E+50</v>
      </c>
      <c r="Q191" s="610">
        <v>1.0000000000000001E+50</v>
      </c>
      <c r="R191" s="610">
        <v>1.0000000000000001E+50</v>
      </c>
      <c r="S191" s="610">
        <v>1.0000000000000001E+50</v>
      </c>
      <c r="T191" s="610">
        <v>1.0000000000000001E+50</v>
      </c>
      <c r="U191" s="610">
        <v>1.0000000000000001E+50</v>
      </c>
      <c r="V191" s="610">
        <v>4.7980067880586744E-2</v>
      </c>
      <c r="W191" s="610">
        <v>1.0000000000000001E+50</v>
      </c>
      <c r="X191" s="610">
        <v>1.0000000000000001E+50</v>
      </c>
      <c r="Y191" s="610">
        <v>1.0000000000000001E+50</v>
      </c>
      <c r="Z191" s="610">
        <v>1.0000000000000001E+50</v>
      </c>
      <c r="AA191" s="626">
        <v>1.0000000000000001E+50</v>
      </c>
      <c r="AB191" s="610">
        <v>2964.0763211321732</v>
      </c>
      <c r="AC191" s="626">
        <v>5.0000395701614022E-4</v>
      </c>
      <c r="AD191" s="626">
        <v>8.9021369567871098E-4</v>
      </c>
      <c r="AE191" s="620">
        <v>1.39021511885192E-3</v>
      </c>
      <c r="AF191" s="627">
        <v>2.7699056461041685E-3</v>
      </c>
      <c r="AG191" s="601">
        <f>Decap_Selection!$E$23</f>
        <v>0.08</v>
      </c>
      <c r="AH191" s="602"/>
      <c r="AI191" s="602"/>
    </row>
    <row r="192" spans="1:35">
      <c r="A192" s="597">
        <f t="shared" si="2"/>
        <v>21529.137084808197</v>
      </c>
      <c r="B192" s="607">
        <v>1.682180579927039E-3</v>
      </c>
      <c r="C192" s="606">
        <v>1.0000000000000001E+50</v>
      </c>
      <c r="D192" s="607">
        <v>168.01707187878526</v>
      </c>
      <c r="E192" s="610">
        <v>1.0000000000000001E+50</v>
      </c>
      <c r="F192" s="611">
        <v>1.0000000000000001E+50</v>
      </c>
      <c r="G192" s="610">
        <v>1.0000000000000001E+50</v>
      </c>
      <c r="H192" s="610">
        <v>1.0000000000000001E+50</v>
      </c>
      <c r="I192" s="610">
        <v>36.963687569086396</v>
      </c>
      <c r="J192" s="610">
        <v>1.0000000000000001E+50</v>
      </c>
      <c r="K192" s="610">
        <v>1.0000000000000001E+50</v>
      </c>
      <c r="L192" s="611">
        <v>3.696295190789566</v>
      </c>
      <c r="M192" s="610">
        <v>1.0000000000000001E+50</v>
      </c>
      <c r="N192" s="611">
        <v>1.0000000000000001E+50</v>
      </c>
      <c r="O192" s="610">
        <v>1.0000000000000001E+50</v>
      </c>
      <c r="P192" s="610">
        <v>1.0000000000000001E+50</v>
      </c>
      <c r="Q192" s="610">
        <v>1.0000000000000001E+50</v>
      </c>
      <c r="R192" s="610">
        <v>1.0000000000000001E+50</v>
      </c>
      <c r="S192" s="610">
        <v>1.0000000000000001E+50</v>
      </c>
      <c r="T192" s="610">
        <v>1.0000000000000001E+50</v>
      </c>
      <c r="U192" s="610">
        <v>1.0000000000000001E+50</v>
      </c>
      <c r="V192" s="610">
        <v>4.7401374029466377E-2</v>
      </c>
      <c r="W192" s="610">
        <v>1.0000000000000001E+50</v>
      </c>
      <c r="X192" s="610">
        <v>1.0000000000000001E+50</v>
      </c>
      <c r="Y192" s="610">
        <v>1.0000000000000001E+50</v>
      </c>
      <c r="Z192" s="610">
        <v>1.0000000000000001E+50</v>
      </c>
      <c r="AA192" s="626">
        <v>1.0000000000000001E+50</v>
      </c>
      <c r="AB192" s="610">
        <v>2905.9571775806075</v>
      </c>
      <c r="AC192" s="626">
        <v>5.0000411687893412E-4</v>
      </c>
      <c r="AD192" s="626">
        <v>8.9021369567871098E-4</v>
      </c>
      <c r="AE192" s="620">
        <v>1.3902151763480869E-3</v>
      </c>
      <c r="AF192" s="627">
        <v>2.7842856335236034E-3</v>
      </c>
      <c r="AG192" s="601">
        <f>Decap_Selection!$E$23</f>
        <v>0.08</v>
      </c>
      <c r="AH192" s="602"/>
      <c r="AI192" s="602"/>
    </row>
    <row r="193" spans="1:35">
      <c r="A193" s="597">
        <f t="shared" si="2"/>
        <v>21959.719826504363</v>
      </c>
      <c r="B193" s="607">
        <v>1.7040107559004463E-3</v>
      </c>
      <c r="C193" s="606">
        <v>1.0000000000000001E+50</v>
      </c>
      <c r="D193" s="607">
        <v>164.72261598092453</v>
      </c>
      <c r="E193" s="610">
        <v>1.0000000000000001E+50</v>
      </c>
      <c r="F193" s="611">
        <v>1.0000000000000001E+50</v>
      </c>
      <c r="G193" s="610">
        <v>1.0000000000000001E+50</v>
      </c>
      <c r="H193" s="610">
        <v>1.0000000000000001E+50</v>
      </c>
      <c r="I193" s="610">
        <v>36.238905906672528</v>
      </c>
      <c r="J193" s="610">
        <v>1.0000000000000001E+50</v>
      </c>
      <c r="K193" s="610">
        <v>1.0000000000000001E+50</v>
      </c>
      <c r="L193" s="611">
        <v>3.6238155532352576</v>
      </c>
      <c r="M193" s="610">
        <v>1.0000000000000001E+50</v>
      </c>
      <c r="N193" s="611">
        <v>1.0000000000000001E+50</v>
      </c>
      <c r="O193" s="610">
        <v>1.0000000000000001E+50</v>
      </c>
      <c r="P193" s="610">
        <v>1.0000000000000001E+50</v>
      </c>
      <c r="Q193" s="610">
        <v>1.0000000000000001E+50</v>
      </c>
      <c r="R193" s="610">
        <v>1.0000000000000001E+50</v>
      </c>
      <c r="S193" s="610">
        <v>1.0000000000000001E+50</v>
      </c>
      <c r="T193" s="610">
        <v>1.0000000000000001E+50</v>
      </c>
      <c r="U193" s="610">
        <v>1.0000000000000001E+50</v>
      </c>
      <c r="V193" s="610">
        <v>4.6838415572481654E-2</v>
      </c>
      <c r="W193" s="610">
        <v>1.0000000000000001E+50</v>
      </c>
      <c r="X193" s="610">
        <v>1.0000000000000001E+50</v>
      </c>
      <c r="Y193" s="610">
        <v>1.0000000000000001E+50</v>
      </c>
      <c r="Z193" s="610">
        <v>1.0000000000000001E+50</v>
      </c>
      <c r="AA193" s="626">
        <v>1.0000000000000001E+50</v>
      </c>
      <c r="AB193" s="610">
        <v>2848.9776250790733</v>
      </c>
      <c r="AC193" s="626">
        <v>5.0000428320013074E-4</v>
      </c>
      <c r="AD193" s="626">
        <v>8.9021369567871098E-4</v>
      </c>
      <c r="AE193" s="620">
        <v>1.3902152361670965E-3</v>
      </c>
      <c r="AF193" s="627">
        <v>2.7991735605919776E-3</v>
      </c>
      <c r="AG193" s="601">
        <f>Decap_Selection!$E$23</f>
        <v>0.08</v>
      </c>
      <c r="AH193" s="602"/>
      <c r="AI193" s="602"/>
    </row>
    <row r="194" spans="1:35">
      <c r="A194" s="597">
        <f t="shared" si="2"/>
        <v>22398.914223034451</v>
      </c>
      <c r="B194" s="607">
        <v>1.7264299069281318E-3</v>
      </c>
      <c r="C194" s="606">
        <v>1.0000000000000001E+50</v>
      </c>
      <c r="D194" s="607">
        <v>161.4927571873701</v>
      </c>
      <c r="E194" s="610">
        <v>1.0000000000000001E+50</v>
      </c>
      <c r="F194" s="611">
        <v>1.0000000000000001E+50</v>
      </c>
      <c r="G194" s="610">
        <v>1.0000000000000001E+50</v>
      </c>
      <c r="H194" s="610">
        <v>1.0000000000000001E+50</v>
      </c>
      <c r="I194" s="610">
        <v>35.528335579908394</v>
      </c>
      <c r="J194" s="610">
        <v>1.0000000000000001E+50</v>
      </c>
      <c r="K194" s="610">
        <v>1.0000000000000001E+50</v>
      </c>
      <c r="L194" s="611">
        <v>3.5527570198202421</v>
      </c>
      <c r="M194" s="610">
        <v>1.0000000000000001E+50</v>
      </c>
      <c r="N194" s="611">
        <v>1.0000000000000001E+50</v>
      </c>
      <c r="O194" s="610">
        <v>1.0000000000000001E+50</v>
      </c>
      <c r="P194" s="610">
        <v>1.0000000000000001E+50</v>
      </c>
      <c r="Q194" s="610">
        <v>1.0000000000000001E+50</v>
      </c>
      <c r="R194" s="610">
        <v>1.0000000000000001E+50</v>
      </c>
      <c r="S194" s="610">
        <v>1.0000000000000001E+50</v>
      </c>
      <c r="T194" s="610">
        <v>1.0000000000000001E+50</v>
      </c>
      <c r="U194" s="610">
        <v>1.0000000000000001E+50</v>
      </c>
      <c r="V194" s="610">
        <v>4.6290867625443155E-2</v>
      </c>
      <c r="W194" s="610">
        <v>1.0000000000000001E+50</v>
      </c>
      <c r="X194" s="610">
        <v>1.0000000000000001E+50</v>
      </c>
      <c r="Y194" s="610">
        <v>1.0000000000000001E+50</v>
      </c>
      <c r="Z194" s="610">
        <v>1.0000000000000001E+50</v>
      </c>
      <c r="AA194" s="626">
        <v>1.0000000000000001E+50</v>
      </c>
      <c r="AB194" s="610">
        <v>2793.1153187050209</v>
      </c>
      <c r="AC194" s="626">
        <v>5.0000445624064484E-4</v>
      </c>
      <c r="AD194" s="626">
        <v>8.9021369567871098E-4</v>
      </c>
      <c r="AE194" s="620">
        <v>1.3902152984027916E-3</v>
      </c>
      <c r="AF194" s="627">
        <v>2.8145847971977828E-3</v>
      </c>
      <c r="AG194" s="601">
        <f>Decap_Selection!$E$23</f>
        <v>0.08</v>
      </c>
      <c r="AH194" s="602"/>
      <c r="AI194" s="602"/>
    </row>
    <row r="195" spans="1:35">
      <c r="A195" s="597">
        <f t="shared" si="2"/>
        <v>22846.89250749514</v>
      </c>
      <c r="B195" s="607">
        <v>1.7494498725504329E-3</v>
      </c>
      <c r="C195" s="606">
        <v>1.0000000000000001E+50</v>
      </c>
      <c r="D195" s="607">
        <v>158.32622888683036</v>
      </c>
      <c r="E195" s="610">
        <v>1.0000000000000001E+50</v>
      </c>
      <c r="F195" s="611">
        <v>1.0000000000000001E+50</v>
      </c>
      <c r="G195" s="610">
        <v>1.0000000000000001E+50</v>
      </c>
      <c r="H195" s="610">
        <v>1.0000000000000001E+50</v>
      </c>
      <c r="I195" s="610">
        <v>34.831697933763863</v>
      </c>
      <c r="J195" s="610">
        <v>1.0000000000000001E+50</v>
      </c>
      <c r="K195" s="610">
        <v>1.0000000000000001E+50</v>
      </c>
      <c r="L195" s="611">
        <v>3.4830917244530313</v>
      </c>
      <c r="M195" s="610">
        <v>1.0000000000000001E+50</v>
      </c>
      <c r="N195" s="611">
        <v>1.0000000000000001E+50</v>
      </c>
      <c r="O195" s="610">
        <v>1.0000000000000001E+50</v>
      </c>
      <c r="P195" s="610">
        <v>1.0000000000000001E+50</v>
      </c>
      <c r="Q195" s="610">
        <v>1.0000000000000001E+50</v>
      </c>
      <c r="R195" s="610">
        <v>1.0000000000000001E+50</v>
      </c>
      <c r="S195" s="610">
        <v>1.0000000000000001E+50</v>
      </c>
      <c r="T195" s="610">
        <v>1.0000000000000001E+50</v>
      </c>
      <c r="U195" s="610">
        <v>1.0000000000000001E+50</v>
      </c>
      <c r="V195" s="610">
        <v>4.5758409281166416E-2</v>
      </c>
      <c r="W195" s="610">
        <v>1.0000000000000001E+50</v>
      </c>
      <c r="X195" s="610">
        <v>1.0000000000000001E+50</v>
      </c>
      <c r="Y195" s="610">
        <v>1.0000000000000001E+50</v>
      </c>
      <c r="Z195" s="610">
        <v>1.0000000000000001E+50</v>
      </c>
      <c r="AA195" s="626">
        <v>1.0000000000000001E+50</v>
      </c>
      <c r="AB195" s="610">
        <v>2738.3483516716374</v>
      </c>
      <c r="AC195" s="626">
        <v>5.0000463627193224E-4</v>
      </c>
      <c r="AD195" s="626">
        <v>8.9021369567871098E-4</v>
      </c>
      <c r="AE195" s="620">
        <v>1.3902153631528056E-3</v>
      </c>
      <c r="AF195" s="627">
        <v>2.830535017072261E-3</v>
      </c>
      <c r="AG195" s="601">
        <f>Decap_Selection!$E$23</f>
        <v>0.08</v>
      </c>
      <c r="AH195" s="602"/>
      <c r="AI195" s="602"/>
    </row>
    <row r="196" spans="1:35">
      <c r="A196" s="597">
        <f t="shared" si="2"/>
        <v>23303.830357645045</v>
      </c>
      <c r="B196" s="607">
        <v>1.7730826491655775E-3</v>
      </c>
      <c r="C196" s="606">
        <v>1.0000000000000001E+50</v>
      </c>
      <c r="D196" s="607">
        <v>155.22178930350111</v>
      </c>
      <c r="E196" s="610">
        <v>1.0000000000000001E+50</v>
      </c>
      <c r="F196" s="611">
        <v>1.0000000000000001E+50</v>
      </c>
      <c r="G196" s="610">
        <v>1.0000000000000001E+50</v>
      </c>
      <c r="H196" s="610">
        <v>1.0000000000000001E+50</v>
      </c>
      <c r="I196" s="610">
        <v>34.148719777005148</v>
      </c>
      <c r="J196" s="610">
        <v>1.0000000000000001E+50</v>
      </c>
      <c r="K196" s="610">
        <v>1.0000000000000001E+50</v>
      </c>
      <c r="L196" s="611">
        <v>3.4147923474099988</v>
      </c>
      <c r="M196" s="610">
        <v>1.0000000000000001E+50</v>
      </c>
      <c r="N196" s="611">
        <v>1.0000000000000001E+50</v>
      </c>
      <c r="O196" s="610">
        <v>1.0000000000000001E+50</v>
      </c>
      <c r="P196" s="610">
        <v>1.0000000000000001E+50</v>
      </c>
      <c r="Q196" s="610">
        <v>1.0000000000000001E+50</v>
      </c>
      <c r="R196" s="610">
        <v>1.0000000000000001E+50</v>
      </c>
      <c r="S196" s="610">
        <v>1.0000000000000001E+50</v>
      </c>
      <c r="T196" s="610">
        <v>1.0000000000000001E+50</v>
      </c>
      <c r="U196" s="610">
        <v>1.0000000000000001E+50</v>
      </c>
      <c r="V196" s="610">
        <v>4.5240723545026375E-2</v>
      </c>
      <c r="W196" s="610">
        <v>1.0000000000000001E+50</v>
      </c>
      <c r="X196" s="610">
        <v>1.0000000000000001E+50</v>
      </c>
      <c r="Y196" s="610">
        <v>1.0000000000000001E+50</v>
      </c>
      <c r="Z196" s="610">
        <v>1.0000000000000001E+50</v>
      </c>
      <c r="AA196" s="626">
        <v>1.0000000000000001E+50</v>
      </c>
      <c r="AB196" s="610">
        <v>2684.6552467369484</v>
      </c>
      <c r="AC196" s="626">
        <v>5.0000482357641482E-4</v>
      </c>
      <c r="AD196" s="626">
        <v>8.9021369567871098E-4</v>
      </c>
      <c r="AE196" s="620">
        <v>1.390215430518717E-3</v>
      </c>
      <c r="AF196" s="627">
        <v>2.8470401952523988E-3</v>
      </c>
      <c r="AG196" s="601">
        <f>Decap_Selection!$E$23</f>
        <v>0.08</v>
      </c>
      <c r="AH196" s="602"/>
      <c r="AI196" s="602"/>
    </row>
    <row r="197" spans="1:35">
      <c r="A197" s="597">
        <f t="shared" si="2"/>
        <v>23769.906964797945</v>
      </c>
      <c r="B197" s="607">
        <v>1.797340394259032E-3</v>
      </c>
      <c r="C197" s="606">
        <v>1.0000000000000001E+50</v>
      </c>
      <c r="D197" s="607">
        <v>152.1782210100948</v>
      </c>
      <c r="E197" s="610">
        <v>1.0000000000000001E+50</v>
      </c>
      <c r="F197" s="611">
        <v>1.0000000000000001E+50</v>
      </c>
      <c r="G197" s="610">
        <v>1.0000000000000001E+50</v>
      </c>
      <c r="H197" s="610">
        <v>1.0000000000000001E+50</v>
      </c>
      <c r="I197" s="610">
        <v>33.47913327506101</v>
      </c>
      <c r="J197" s="610">
        <v>1.0000000000000001E+50</v>
      </c>
      <c r="K197" s="610">
        <v>1.0000000000000001E+50</v>
      </c>
      <c r="L197" s="611">
        <v>3.3478321046217721</v>
      </c>
      <c r="M197" s="610">
        <v>1.0000000000000001E+50</v>
      </c>
      <c r="N197" s="611">
        <v>1.0000000000000001E+50</v>
      </c>
      <c r="O197" s="610">
        <v>1.0000000000000001E+50</v>
      </c>
      <c r="P197" s="610">
        <v>1.0000000000000001E+50</v>
      </c>
      <c r="Q197" s="610">
        <v>1.0000000000000001E+50</v>
      </c>
      <c r="R197" s="610">
        <v>1.0000000000000001E+50</v>
      </c>
      <c r="S197" s="610">
        <v>1.0000000000000001E+50</v>
      </c>
      <c r="T197" s="610">
        <v>1.0000000000000001E+50</v>
      </c>
      <c r="U197" s="610">
        <v>1.0000000000000001E+50</v>
      </c>
      <c r="V197" s="610">
        <v>4.4737497277774665E-2</v>
      </c>
      <c r="W197" s="610">
        <v>1.0000000000000001E+50</v>
      </c>
      <c r="X197" s="610">
        <v>1.0000000000000001E+50</v>
      </c>
      <c r="Y197" s="610">
        <v>1.0000000000000001E+50</v>
      </c>
      <c r="Z197" s="610">
        <v>1.0000000000000001E+50</v>
      </c>
      <c r="AA197" s="626">
        <v>1.0000000000000001E+50</v>
      </c>
      <c r="AB197" s="610">
        <v>2632.0149477813729</v>
      </c>
      <c r="AC197" s="626">
        <v>5.0000501844792405E-4</v>
      </c>
      <c r="AD197" s="626">
        <v>8.9021369567871098E-4</v>
      </c>
      <c r="AE197" s="620">
        <v>1.3902155006062077E-3</v>
      </c>
      <c r="AF197" s="627">
        <v>2.8641166051687587E-3</v>
      </c>
      <c r="AG197" s="601">
        <f>Decap_Selection!$E$23</f>
        <v>0.08</v>
      </c>
      <c r="AH197" s="602"/>
      <c r="AI197" s="602"/>
    </row>
    <row r="198" spans="1:35">
      <c r="A198" s="597">
        <f t="shared" si="2"/>
        <v>24245.305104093903</v>
      </c>
      <c r="B198" s="607">
        <v>1.8222354308776224E-3</v>
      </c>
      <c r="C198" s="606">
        <v>1.0000000000000001E+50</v>
      </c>
      <c r="D198" s="607">
        <v>149.19433045041799</v>
      </c>
      <c r="E198" s="610">
        <v>1.0000000000000001E+50</v>
      </c>
      <c r="F198" s="611">
        <v>1.0000000000000001E+50</v>
      </c>
      <c r="G198" s="610">
        <v>1.0000000000000001E+50</v>
      </c>
      <c r="H198" s="610">
        <v>1.0000000000000001E+50</v>
      </c>
      <c r="I198" s="610">
        <v>32.822675844989476</v>
      </c>
      <c r="J198" s="610">
        <v>1.0000000000000001E+50</v>
      </c>
      <c r="K198" s="610">
        <v>1.0000000000000001E+50</v>
      </c>
      <c r="L198" s="611">
        <v>3.2821847371696635</v>
      </c>
      <c r="M198" s="610">
        <v>1.0000000000000001E+50</v>
      </c>
      <c r="N198" s="611">
        <v>1.0000000000000001E+50</v>
      </c>
      <c r="O198" s="610">
        <v>1.0000000000000001E+50</v>
      </c>
      <c r="P198" s="610">
        <v>1.0000000000000001E+50</v>
      </c>
      <c r="Q198" s="610">
        <v>1.0000000000000001E+50</v>
      </c>
      <c r="R198" s="610">
        <v>1.0000000000000001E+50</v>
      </c>
      <c r="S198" s="610">
        <v>1.0000000000000001E+50</v>
      </c>
      <c r="T198" s="610">
        <v>1.0000000000000001E+50</v>
      </c>
      <c r="U198" s="610">
        <v>1.0000000000000001E+50</v>
      </c>
      <c r="V198" s="610">
        <v>4.4248421145472928E-2</v>
      </c>
      <c r="W198" s="610">
        <v>1.0000000000000001E+50</v>
      </c>
      <c r="X198" s="610">
        <v>1.0000000000000001E+50</v>
      </c>
      <c r="Y198" s="610">
        <v>1.0000000000000001E+50</v>
      </c>
      <c r="Z198" s="610">
        <v>1.0000000000000001E+50</v>
      </c>
      <c r="AA198" s="626">
        <v>1.0000000000000001E+50</v>
      </c>
      <c r="AB198" s="610">
        <v>2580.4068115504165</v>
      </c>
      <c r="AC198" s="626">
        <v>5.0000522119216168E-4</v>
      </c>
      <c r="AD198" s="626">
        <v>8.9021369567871098E-4</v>
      </c>
      <c r="AE198" s="620">
        <v>1.3902155735252292E-3</v>
      </c>
      <c r="AF198" s="627">
        <v>2.8817808153714527E-3</v>
      </c>
      <c r="AG198" s="601">
        <f>Decap_Selection!$E$23</f>
        <v>0.08</v>
      </c>
      <c r="AH198" s="602"/>
      <c r="AI198" s="602"/>
    </row>
    <row r="199" spans="1:35">
      <c r="A199" s="597">
        <f t="shared" si="2"/>
        <v>24730.21120617578</v>
      </c>
      <c r="B199" s="607">
        <v>1.8477802523443642E-3</v>
      </c>
      <c r="C199" s="606">
        <v>1.0000000000000001E+50</v>
      </c>
      <c r="D199" s="607">
        <v>146.26894747131001</v>
      </c>
      <c r="E199" s="610">
        <v>1.0000000000000001E+50</v>
      </c>
      <c r="F199" s="611">
        <v>1.0000000000000001E+50</v>
      </c>
      <c r="G199" s="610">
        <v>1.0000000000000001E+50</v>
      </c>
      <c r="H199" s="610">
        <v>1.0000000000000001E+50</v>
      </c>
      <c r="I199" s="610">
        <v>32.179090052504264</v>
      </c>
      <c r="J199" s="610">
        <v>1.0000000000000001E+50</v>
      </c>
      <c r="K199" s="610">
        <v>1.0000000000000001E+50</v>
      </c>
      <c r="L199" s="611">
        <v>3.2178245009880686</v>
      </c>
      <c r="M199" s="610">
        <v>1.0000000000000001E+50</v>
      </c>
      <c r="N199" s="611">
        <v>1.0000000000000001E+50</v>
      </c>
      <c r="O199" s="610">
        <v>1.0000000000000001E+50</v>
      </c>
      <c r="P199" s="610">
        <v>1.0000000000000001E+50</v>
      </c>
      <c r="Q199" s="610">
        <v>1.0000000000000001E+50</v>
      </c>
      <c r="R199" s="610">
        <v>1.0000000000000001E+50</v>
      </c>
      <c r="S199" s="610">
        <v>1.0000000000000001E+50</v>
      </c>
      <c r="T199" s="610">
        <v>1.0000000000000001E+50</v>
      </c>
      <c r="U199" s="610">
        <v>1.0000000000000001E+50</v>
      </c>
      <c r="V199" s="610">
        <v>4.3773189576365092E-2</v>
      </c>
      <c r="W199" s="610">
        <v>1.0000000000000001E+50</v>
      </c>
      <c r="X199" s="610">
        <v>1.0000000000000001E+50</v>
      </c>
      <c r="Y199" s="610">
        <v>1.0000000000000001E+50</v>
      </c>
      <c r="Z199" s="610">
        <v>1.0000000000000001E+50</v>
      </c>
      <c r="AA199" s="626">
        <v>1.0000000000000001E+50</v>
      </c>
      <c r="AB199" s="610">
        <v>2529.8105995592841</v>
      </c>
      <c r="AC199" s="626">
        <v>5.0000543212717907E-4</v>
      </c>
      <c r="AD199" s="626">
        <v>8.9021369567871098E-4</v>
      </c>
      <c r="AE199" s="620">
        <v>1.3902156493901753E-3</v>
      </c>
      <c r="AF199" s="627">
        <v>2.9000496859101473E-3</v>
      </c>
      <c r="AG199" s="601">
        <f>Decap_Selection!$E$23</f>
        <v>0.08</v>
      </c>
      <c r="AH199" s="602"/>
      <c r="AI199" s="602"/>
    </row>
    <row r="200" spans="1:35">
      <c r="A200" s="597">
        <f t="shared" si="2"/>
        <v>25224.815430299295</v>
      </c>
      <c r="B200" s="607">
        <v>1.8739875272093831E-3</v>
      </c>
      <c r="C200" s="606">
        <v>1.0000000000000001E+50</v>
      </c>
      <c r="D200" s="607">
        <v>143.40092486375934</v>
      </c>
      <c r="E200" s="610">
        <v>1.0000000000000001E+50</v>
      </c>
      <c r="F200" s="611">
        <v>1.0000000000000001E+50</v>
      </c>
      <c r="G200" s="610">
        <v>1.0000000000000001E+50</v>
      </c>
      <c r="H200" s="610">
        <v>1.0000000000000001E+50</v>
      </c>
      <c r="I200" s="610">
        <v>31.548123511020087</v>
      </c>
      <c r="J200" s="610">
        <v>1.0000000000000001E+50</v>
      </c>
      <c r="K200" s="610">
        <v>1.0000000000000001E+50</v>
      </c>
      <c r="L200" s="611">
        <v>3.1547261567687421</v>
      </c>
      <c r="M200" s="610">
        <v>1.0000000000000001E+50</v>
      </c>
      <c r="N200" s="611">
        <v>1.0000000000000001E+50</v>
      </c>
      <c r="O200" s="610">
        <v>1.0000000000000001E+50</v>
      </c>
      <c r="P200" s="610">
        <v>1.0000000000000001E+50</v>
      </c>
      <c r="Q200" s="610">
        <v>1.0000000000000001E+50</v>
      </c>
      <c r="R200" s="610">
        <v>1.0000000000000001E+50</v>
      </c>
      <c r="S200" s="610">
        <v>1.0000000000000001E+50</v>
      </c>
      <c r="T200" s="610">
        <v>1.0000000000000001E+50</v>
      </c>
      <c r="U200" s="610">
        <v>1.0000000000000001E+50</v>
      </c>
      <c r="V200" s="610">
        <v>4.3311500724480145E-2</v>
      </c>
      <c r="W200" s="610">
        <v>1.0000000000000001E+50</v>
      </c>
      <c r="X200" s="610">
        <v>1.0000000000000001E+50</v>
      </c>
      <c r="Y200" s="610">
        <v>1.0000000000000001E+50</v>
      </c>
      <c r="Z200" s="610">
        <v>1.0000000000000001E+50</v>
      </c>
      <c r="AA200" s="626">
        <v>1.0000000000000001E+50</v>
      </c>
      <c r="AB200" s="610">
        <v>2480.2064701562144</v>
      </c>
      <c r="AC200" s="626">
        <v>5.000056515838769E-4</v>
      </c>
      <c r="AD200" s="626">
        <v>8.9021369567871098E-4</v>
      </c>
      <c r="AE200" s="620">
        <v>1.3902157283200607E-3</v>
      </c>
      <c r="AF200" s="627">
        <v>2.9189403643864933E-3</v>
      </c>
      <c r="AG200" s="601">
        <f>Decap_Selection!$E$23</f>
        <v>0.08</v>
      </c>
      <c r="AH200" s="602"/>
      <c r="AI200" s="602"/>
    </row>
    <row r="201" spans="1:35">
      <c r="A201" s="597">
        <f t="shared" si="2"/>
        <v>25729.311738905282</v>
      </c>
      <c r="B201" s="607">
        <v>1.9008701044318215E-3</v>
      </c>
      <c r="C201" s="606">
        <v>1.0000000000000001E+50</v>
      </c>
      <c r="D201" s="607">
        <v>140.58913791301799</v>
      </c>
      <c r="E201" s="610">
        <v>1.0000000000000001E+50</v>
      </c>
      <c r="F201" s="611">
        <v>1.0000000000000001E+50</v>
      </c>
      <c r="G201" s="610">
        <v>1.0000000000000001E+50</v>
      </c>
      <c r="H201" s="610">
        <v>1.0000000000000001E+50</v>
      </c>
      <c r="I201" s="610">
        <v>30.929528782677533</v>
      </c>
      <c r="J201" s="610">
        <v>1.0000000000000001E+50</v>
      </c>
      <c r="K201" s="610">
        <v>1.0000000000000001E+50</v>
      </c>
      <c r="L201" s="611">
        <v>3.0928649600630376</v>
      </c>
      <c r="M201" s="610">
        <v>1.0000000000000001E+50</v>
      </c>
      <c r="N201" s="611">
        <v>1.0000000000000001E+50</v>
      </c>
      <c r="O201" s="610">
        <v>1.0000000000000001E+50</v>
      </c>
      <c r="P201" s="610">
        <v>1.0000000000000001E+50</v>
      </c>
      <c r="Q201" s="610">
        <v>1.0000000000000001E+50</v>
      </c>
      <c r="R201" s="610">
        <v>1.0000000000000001E+50</v>
      </c>
      <c r="S201" s="610">
        <v>1.0000000000000001E+50</v>
      </c>
      <c r="T201" s="610">
        <v>1.0000000000000001E+50</v>
      </c>
      <c r="U201" s="610">
        <v>1.0000000000000001E+50</v>
      </c>
      <c r="V201" s="610">
        <v>4.2863056439727772E-2</v>
      </c>
      <c r="W201" s="610">
        <v>1.0000000000000001E+50</v>
      </c>
      <c r="X201" s="610">
        <v>1.0000000000000001E+50</v>
      </c>
      <c r="Y201" s="610">
        <v>1.0000000000000001E+50</v>
      </c>
      <c r="Z201" s="610">
        <v>1.0000000000000001E+50</v>
      </c>
      <c r="AA201" s="626">
        <v>1.0000000000000001E+50</v>
      </c>
      <c r="AB201" s="610">
        <v>2431.5749707414407</v>
      </c>
      <c r="AC201" s="626">
        <v>5.0000587990652306E-4</v>
      </c>
      <c r="AD201" s="626">
        <v>8.9021369567871098E-4</v>
      </c>
      <c r="AE201" s="620">
        <v>1.3902158104387087E-3</v>
      </c>
      <c r="AF201" s="627">
        <v>2.9384702816997706E-3</v>
      </c>
      <c r="AG201" s="601">
        <f>Decap_Selection!$E$23</f>
        <v>0.08</v>
      </c>
      <c r="AH201" s="602"/>
      <c r="AI201" s="602"/>
    </row>
    <row r="202" spans="1:35">
      <c r="A202" s="597">
        <f t="shared" si="2"/>
        <v>26243.89797368339</v>
      </c>
      <c r="B202" s="607">
        <v>1.9284410187872273E-3</v>
      </c>
      <c r="C202" s="606">
        <v>1.0000000000000001E+50</v>
      </c>
      <c r="D202" s="607">
        <v>137.83248395753671</v>
      </c>
      <c r="E202" s="610">
        <v>1.0000000000000001E+50</v>
      </c>
      <c r="F202" s="611">
        <v>1.0000000000000001E+50</v>
      </c>
      <c r="G202" s="610">
        <v>1.0000000000000001E+50</v>
      </c>
      <c r="H202" s="610">
        <v>1.0000000000000001E+50</v>
      </c>
      <c r="I202" s="610">
        <v>30.323063281308634</v>
      </c>
      <c r="J202" s="610">
        <v>1.0000000000000001E+50</v>
      </c>
      <c r="K202" s="610">
        <v>1.0000000000000001E+50</v>
      </c>
      <c r="L202" s="611">
        <v>3.0322166515782008</v>
      </c>
      <c r="M202" s="610">
        <v>1.0000000000000001E+50</v>
      </c>
      <c r="N202" s="611">
        <v>1.0000000000000001E+50</v>
      </c>
      <c r="O202" s="610">
        <v>1.0000000000000001E+50</v>
      </c>
      <c r="P202" s="610">
        <v>1.0000000000000001E+50</v>
      </c>
      <c r="Q202" s="610">
        <v>1.0000000000000001E+50</v>
      </c>
      <c r="R202" s="610">
        <v>1.0000000000000001E+50</v>
      </c>
      <c r="S202" s="610">
        <v>1.0000000000000001E+50</v>
      </c>
      <c r="T202" s="610">
        <v>1.0000000000000001E+50</v>
      </c>
      <c r="U202" s="610">
        <v>1.0000000000000001E+50</v>
      </c>
      <c r="V202" s="610">
        <v>4.2427562244219875E-2</v>
      </c>
      <c r="W202" s="610">
        <v>1.0000000000000001E+50</v>
      </c>
      <c r="X202" s="610">
        <v>1.0000000000000001E+50</v>
      </c>
      <c r="Y202" s="610">
        <v>1.0000000000000001E+50</v>
      </c>
      <c r="Z202" s="610">
        <v>1.0000000000000001E+50</v>
      </c>
      <c r="AA202" s="626">
        <v>1.0000000000000001E+50</v>
      </c>
      <c r="AB202" s="610">
        <v>2383.8970301387226</v>
      </c>
      <c r="AC202" s="626">
        <v>5.000061174532934E-4</v>
      </c>
      <c r="AD202" s="626">
        <v>8.9021369567871098E-4</v>
      </c>
      <c r="AE202" s="620">
        <v>1.3902158958749452E-3</v>
      </c>
      <c r="AF202" s="627">
        <v>2.9586571475088098E-3</v>
      </c>
      <c r="AG202" s="601">
        <f>Decap_Selection!$E$23</f>
        <v>0.08</v>
      </c>
      <c r="AH202" s="602"/>
      <c r="AI202" s="602"/>
    </row>
    <row r="203" spans="1:35">
      <c r="A203" s="597">
        <f t="shared" si="2"/>
        <v>26768.77593315706</v>
      </c>
      <c r="B203" s="607">
        <v>1.9567134964945535E-3</v>
      </c>
      <c r="C203" s="606">
        <v>1.0000000000000001E+50</v>
      </c>
      <c r="D203" s="607">
        <v>135.12988195654856</v>
      </c>
      <c r="E203" s="610">
        <v>1.0000000000000001E+50</v>
      </c>
      <c r="F203" s="611">
        <v>1.0000000000000001E+50</v>
      </c>
      <c r="G203" s="610">
        <v>1.0000000000000001E+50</v>
      </c>
      <c r="H203" s="610">
        <v>1.0000000000000001E+50</v>
      </c>
      <c r="I203" s="610">
        <v>29.728489177305018</v>
      </c>
      <c r="J203" s="610">
        <v>1.0000000000000001E+50</v>
      </c>
      <c r="K203" s="610">
        <v>1.0000000000000001E+50</v>
      </c>
      <c r="L203" s="611">
        <v>2.9727574476639216</v>
      </c>
      <c r="M203" s="610">
        <v>1.0000000000000001E+50</v>
      </c>
      <c r="N203" s="611">
        <v>1.0000000000000001E+50</v>
      </c>
      <c r="O203" s="610">
        <v>1.0000000000000001E+50</v>
      </c>
      <c r="P203" s="610">
        <v>1.0000000000000001E+50</v>
      </c>
      <c r="Q203" s="610">
        <v>1.0000000000000001E+50</v>
      </c>
      <c r="R203" s="610">
        <v>1.0000000000000001E+50</v>
      </c>
      <c r="S203" s="610">
        <v>1.0000000000000001E+50</v>
      </c>
      <c r="T203" s="610">
        <v>1.0000000000000001E+50</v>
      </c>
      <c r="U203" s="610">
        <v>1.0000000000000001E+50</v>
      </c>
      <c r="V203" s="610">
        <v>4.2004727314523753E-2</v>
      </c>
      <c r="W203" s="610">
        <v>1.0000000000000001E+50</v>
      </c>
      <c r="X203" s="610">
        <v>1.0000000000000001E+50</v>
      </c>
      <c r="Y203" s="610">
        <v>1.0000000000000001E+50</v>
      </c>
      <c r="Z203" s="610">
        <v>1.0000000000000001E+50</v>
      </c>
      <c r="AA203" s="626">
        <v>1.0000000000000001E+50</v>
      </c>
      <c r="AB203" s="610">
        <v>2337.153951116451</v>
      </c>
      <c r="AC203" s="626">
        <v>5.0000636459683351E-4</v>
      </c>
      <c r="AD203" s="626">
        <v>8.9021369567871098E-4</v>
      </c>
      <c r="AE203" s="620">
        <v>1.3902159847627999E-3</v>
      </c>
      <c r="AF203" s="627">
        <v>2.979518945435332E-3</v>
      </c>
      <c r="AG203" s="601">
        <f>Decap_Selection!$E$23</f>
        <v>0.08</v>
      </c>
      <c r="AH203" s="602"/>
      <c r="AI203" s="602"/>
    </row>
    <row r="204" spans="1:35">
      <c r="A204" s="597">
        <f t="shared" si="2"/>
        <v>27304.151451820202</v>
      </c>
      <c r="B204" s="607">
        <v>1.9857009610566856E-3</v>
      </c>
      <c r="C204" s="606">
        <v>1.0000000000000001E+50</v>
      </c>
      <c r="D204" s="607">
        <v>132.48027206613159</v>
      </c>
      <c r="E204" s="610">
        <v>1.0000000000000001E+50</v>
      </c>
      <c r="F204" s="611">
        <v>1.0000000000000001E+50</v>
      </c>
      <c r="G204" s="610">
        <v>1.0000000000000001E+50</v>
      </c>
      <c r="H204" s="610">
        <v>1.0000000000000001E+50</v>
      </c>
      <c r="I204" s="610">
        <v>29.145573304351384</v>
      </c>
      <c r="J204" s="610">
        <v>1.0000000000000001E+50</v>
      </c>
      <c r="K204" s="610">
        <v>1.0000000000000001E+50</v>
      </c>
      <c r="L204" s="611">
        <v>2.9144640309854122</v>
      </c>
      <c r="M204" s="610">
        <v>1.0000000000000001E+50</v>
      </c>
      <c r="N204" s="611">
        <v>1.0000000000000001E+50</v>
      </c>
      <c r="O204" s="610">
        <v>1.0000000000000001E+50</v>
      </c>
      <c r="P204" s="610">
        <v>1.0000000000000001E+50</v>
      </c>
      <c r="Q204" s="610">
        <v>1.0000000000000001E+50</v>
      </c>
      <c r="R204" s="610">
        <v>1.0000000000000001E+50</v>
      </c>
      <c r="S204" s="610">
        <v>1.0000000000000001E+50</v>
      </c>
      <c r="T204" s="610">
        <v>1.0000000000000001E+50</v>
      </c>
      <c r="U204" s="610">
        <v>1.0000000000000001E+50</v>
      </c>
      <c r="V204" s="610">
        <v>4.1594264469526784E-2</v>
      </c>
      <c r="W204" s="610">
        <v>1.0000000000000001E+50</v>
      </c>
      <c r="X204" s="610">
        <v>1.0000000000000001E+50</v>
      </c>
      <c r="Y204" s="610">
        <v>1.0000000000000001E+50</v>
      </c>
      <c r="Z204" s="610">
        <v>1.0000000000000001E+50</v>
      </c>
      <c r="AA204" s="626">
        <v>1.0000000000000001E+50</v>
      </c>
      <c r="AB204" s="610">
        <v>2291.3274030554021</v>
      </c>
      <c r="AC204" s="626">
        <v>5.0000662172484294E-4</v>
      </c>
      <c r="AD204" s="626">
        <v>8.9021369567871098E-4</v>
      </c>
      <c r="AE204" s="620">
        <v>1.3902160772417179E-3</v>
      </c>
      <c r="AF204" s="627">
        <v>3.0010739280357519E-3</v>
      </c>
      <c r="AG204" s="601">
        <f>Decap_Selection!$E$23</f>
        <v>0.08</v>
      </c>
      <c r="AH204" s="602"/>
      <c r="AI204" s="602"/>
    </row>
    <row r="205" spans="1:35">
      <c r="A205" s="597">
        <f t="shared" si="2"/>
        <v>27850.234480856605</v>
      </c>
      <c r="B205" s="607">
        <v>2.0154170393081924E-3</v>
      </c>
      <c r="C205" s="606">
        <v>1.0000000000000001E+50</v>
      </c>
      <c r="D205" s="607">
        <v>129.8826152235838</v>
      </c>
      <c r="E205" s="610">
        <v>1.0000000000000001E+50</v>
      </c>
      <c r="F205" s="611">
        <v>1.0000000000000001E+50</v>
      </c>
      <c r="G205" s="610">
        <v>1.0000000000000001E+50</v>
      </c>
      <c r="H205" s="610">
        <v>1.0000000000000001E+50</v>
      </c>
      <c r="I205" s="610">
        <v>28.574087067987776</v>
      </c>
      <c r="J205" s="610">
        <v>1.0000000000000001E+50</v>
      </c>
      <c r="K205" s="610">
        <v>1.0000000000000001E+50</v>
      </c>
      <c r="L205" s="611">
        <v>2.8573135413793533</v>
      </c>
      <c r="M205" s="610">
        <v>1.0000000000000001E+50</v>
      </c>
      <c r="N205" s="611">
        <v>1.0000000000000001E+50</v>
      </c>
      <c r="O205" s="610">
        <v>1.0000000000000001E+50</v>
      </c>
      <c r="P205" s="610">
        <v>1.0000000000000001E+50</v>
      </c>
      <c r="Q205" s="610">
        <v>1.0000000000000001E+50</v>
      </c>
      <c r="R205" s="610">
        <v>1.0000000000000001E+50</v>
      </c>
      <c r="S205" s="610">
        <v>1.0000000000000001E+50</v>
      </c>
      <c r="T205" s="610">
        <v>1.0000000000000001E+50</v>
      </c>
      <c r="U205" s="610">
        <v>1.0000000000000001E+50</v>
      </c>
      <c r="V205" s="610">
        <v>4.1195890163568546E-2</v>
      </c>
      <c r="W205" s="610">
        <v>1.0000000000000001E+50</v>
      </c>
      <c r="X205" s="610">
        <v>1.0000000000000001E+50</v>
      </c>
      <c r="Y205" s="610">
        <v>1.0000000000000001E+50</v>
      </c>
      <c r="Z205" s="610">
        <v>1.0000000000000001E+50</v>
      </c>
      <c r="AA205" s="626">
        <v>1.0000000000000001E+50</v>
      </c>
      <c r="AB205" s="610">
        <v>2246.3994147602566</v>
      </c>
      <c r="AC205" s="626">
        <v>5.0000688924068358E-4</v>
      </c>
      <c r="AD205" s="626">
        <v>8.9021369567871098E-4</v>
      </c>
      <c r="AE205" s="620">
        <v>1.3902161734567775E-3</v>
      </c>
      <c r="AF205" s="627">
        <v>3.0233406115701129E-3</v>
      </c>
      <c r="AG205" s="601">
        <f>Decap_Selection!$E$23</f>
        <v>0.08</v>
      </c>
      <c r="AH205" s="602"/>
      <c r="AI205" s="602"/>
    </row>
    <row r="206" spans="1:35">
      <c r="A206" s="597">
        <f t="shared" si="2"/>
        <v>28407.239170473738</v>
      </c>
      <c r="B206" s="607">
        <v>2.0458755676639002E-3</v>
      </c>
      <c r="C206" s="606">
        <v>1.0000000000000001E+50</v>
      </c>
      <c r="D206" s="607">
        <v>127.33589273994711</v>
      </c>
      <c r="E206" s="610">
        <v>1.0000000000000001E+50</v>
      </c>
      <c r="F206" s="611">
        <v>1.0000000000000001E+50</v>
      </c>
      <c r="G206" s="610">
        <v>1.0000000000000001E+50</v>
      </c>
      <c r="H206" s="610">
        <v>1.0000000000000001E+50</v>
      </c>
      <c r="I206" s="610">
        <v>28.013806355964615</v>
      </c>
      <c r="J206" s="610">
        <v>1.0000000000000001E+50</v>
      </c>
      <c r="K206" s="610">
        <v>1.0000000000000001E+50</v>
      </c>
      <c r="L206" s="611">
        <v>2.8012835668891283</v>
      </c>
      <c r="M206" s="610">
        <v>1.0000000000000001E+50</v>
      </c>
      <c r="N206" s="611">
        <v>1.0000000000000001E+50</v>
      </c>
      <c r="O206" s="610">
        <v>1.0000000000000001E+50</v>
      </c>
      <c r="P206" s="610">
        <v>1.0000000000000001E+50</v>
      </c>
      <c r="Q206" s="610">
        <v>1.0000000000000001E+50</v>
      </c>
      <c r="R206" s="610">
        <v>1.0000000000000001E+50</v>
      </c>
      <c r="S206" s="610">
        <v>1.0000000000000001E+50</v>
      </c>
      <c r="T206" s="610">
        <v>1.0000000000000001E+50</v>
      </c>
      <c r="U206" s="610">
        <v>1.0000000000000001E+50</v>
      </c>
      <c r="V206" s="610">
        <v>4.0809324484474642E-2</v>
      </c>
      <c r="W206" s="610">
        <v>1.0000000000000001E+50</v>
      </c>
      <c r="X206" s="610">
        <v>1.0000000000000001E+50</v>
      </c>
      <c r="Y206" s="610">
        <v>1.0000000000000001E+50</v>
      </c>
      <c r="Z206" s="610">
        <v>1.0000000000000001E+50</v>
      </c>
      <c r="AA206" s="626">
        <v>1.0000000000000001E+50</v>
      </c>
      <c r="AB206" s="610">
        <v>2202.3523674120761</v>
      </c>
      <c r="AC206" s="626">
        <v>5.0000716756401237E-4</v>
      </c>
      <c r="AD206" s="626">
        <v>8.9021369567871098E-4</v>
      </c>
      <c r="AE206" s="620">
        <v>1.3902162735589187E-3</v>
      </c>
      <c r="AF206" s="627">
        <v>3.0463377705982637E-3</v>
      </c>
      <c r="AG206" s="601">
        <f>Decap_Selection!$E$23</f>
        <v>0.08</v>
      </c>
      <c r="AH206" s="602"/>
      <c r="AI206" s="602"/>
    </row>
    <row r="207" spans="1:35">
      <c r="A207" s="597">
        <f t="shared" si="2"/>
        <v>28975.383953883214</v>
      </c>
      <c r="B207" s="607">
        <v>2.0770905985618426E-3</v>
      </c>
      <c r="C207" s="606">
        <v>1.0000000000000001E+50</v>
      </c>
      <c r="D207" s="607">
        <v>124.83910590052228</v>
      </c>
      <c r="E207" s="610">
        <v>1.0000000000000001E+50</v>
      </c>
      <c r="F207" s="611">
        <v>1.0000000000000001E+50</v>
      </c>
      <c r="G207" s="610">
        <v>1.0000000000000001E+50</v>
      </c>
      <c r="H207" s="610">
        <v>1.0000000000000001E+50</v>
      </c>
      <c r="I207" s="610">
        <v>27.464511450355644</v>
      </c>
      <c r="J207" s="610">
        <v>1.0000000000000001E+50</v>
      </c>
      <c r="K207" s="610">
        <v>1.0000000000000001E+50</v>
      </c>
      <c r="L207" s="611">
        <v>2.7463521349758167</v>
      </c>
      <c r="M207" s="610">
        <v>1.0000000000000001E+50</v>
      </c>
      <c r="N207" s="611">
        <v>1.0000000000000001E+50</v>
      </c>
      <c r="O207" s="610">
        <v>1.0000000000000001E+50</v>
      </c>
      <c r="P207" s="610">
        <v>1.0000000000000001E+50</v>
      </c>
      <c r="Q207" s="610">
        <v>1.0000000000000001E+50</v>
      </c>
      <c r="R207" s="610">
        <v>1.0000000000000001E+50</v>
      </c>
      <c r="S207" s="610">
        <v>1.0000000000000001E+50</v>
      </c>
      <c r="T207" s="610">
        <v>1.0000000000000001E+50</v>
      </c>
      <c r="U207" s="610">
        <v>1.0000000000000001E+50</v>
      </c>
      <c r="V207" s="610">
        <v>4.0434291156107319E-2</v>
      </c>
      <c r="W207" s="610">
        <v>1.0000000000000001E+50</v>
      </c>
      <c r="X207" s="610">
        <v>1.0000000000000001E+50</v>
      </c>
      <c r="Y207" s="610">
        <v>1.0000000000000001E+50</v>
      </c>
      <c r="Z207" s="610">
        <v>1.0000000000000001E+50</v>
      </c>
      <c r="AA207" s="626">
        <v>1.0000000000000001E+50</v>
      </c>
      <c r="AB207" s="610">
        <v>2159.1689876589598</v>
      </c>
      <c r="AC207" s="626">
        <v>5.0000745713143905E-4</v>
      </c>
      <c r="AD207" s="626">
        <v>8.9021369567871098E-4</v>
      </c>
      <c r="AE207" s="620">
        <v>1.3902163777051787E-3</v>
      </c>
      <c r="AF207" s="627">
        <v>3.0700844324344423E-3</v>
      </c>
      <c r="AG207" s="601">
        <f>Decap_Selection!$E$23</f>
        <v>0.08</v>
      </c>
      <c r="AH207" s="602"/>
      <c r="AI207" s="602"/>
    </row>
    <row r="208" spans="1:35">
      <c r="A208" s="597">
        <f t="shared" si="2"/>
        <v>29554.89163296088</v>
      </c>
      <c r="B208" s="607">
        <v>2.1090764070941588E-3</v>
      </c>
      <c r="C208" s="606">
        <v>1.0000000000000001E+50</v>
      </c>
      <c r="D208" s="607">
        <v>122.3912755732153</v>
      </c>
      <c r="E208" s="610">
        <v>1.0000000000000001E+50</v>
      </c>
      <c r="F208" s="611">
        <v>1.0000000000000001E+50</v>
      </c>
      <c r="G208" s="610">
        <v>1.0000000000000001E+50</v>
      </c>
      <c r="H208" s="610">
        <v>1.0000000000000001E+50</v>
      </c>
      <c r="I208" s="610">
        <v>26.925986941393948</v>
      </c>
      <c r="J208" s="610">
        <v>1.0000000000000001E+50</v>
      </c>
      <c r="K208" s="610">
        <v>1.0000000000000001E+50</v>
      </c>
      <c r="L208" s="611">
        <v>2.6924977039015148</v>
      </c>
      <c r="M208" s="610">
        <v>1.0000000000000001E+50</v>
      </c>
      <c r="N208" s="611">
        <v>1.0000000000000001E+50</v>
      </c>
      <c r="O208" s="610">
        <v>1.0000000000000001E+50</v>
      </c>
      <c r="P208" s="610">
        <v>1.0000000000000001E+50</v>
      </c>
      <c r="Q208" s="610">
        <v>1.0000000000000001E+50</v>
      </c>
      <c r="R208" s="610">
        <v>1.0000000000000001E+50</v>
      </c>
      <c r="S208" s="610">
        <v>1.0000000000000001E+50</v>
      </c>
      <c r="T208" s="610">
        <v>1.0000000000000001E+50</v>
      </c>
      <c r="U208" s="610">
        <v>1.0000000000000001E+50</v>
      </c>
      <c r="V208" s="610">
        <v>4.0070517545031374E-2</v>
      </c>
      <c r="W208" s="610">
        <v>1.0000000000000001E+50</v>
      </c>
      <c r="X208" s="610">
        <v>1.0000000000000001E+50</v>
      </c>
      <c r="Y208" s="610">
        <v>1.0000000000000001E+50</v>
      </c>
      <c r="Z208" s="610">
        <v>1.0000000000000001E+50</v>
      </c>
      <c r="AA208" s="626">
        <v>1.0000000000000001E+50</v>
      </c>
      <c r="AB208" s="610">
        <v>2116.8323408421797</v>
      </c>
      <c r="AC208" s="626">
        <v>5.000077583972119E-4</v>
      </c>
      <c r="AD208" s="626">
        <v>8.9021369567871098E-4</v>
      </c>
      <c r="AE208" s="620">
        <v>1.3902164860589391E-3</v>
      </c>
      <c r="AF208" s="627">
        <v>3.0945998714922889E-3</v>
      </c>
      <c r="AG208" s="601">
        <f>Decap_Selection!$E$23</f>
        <v>0.08</v>
      </c>
      <c r="AH208" s="602"/>
      <c r="AI208" s="602"/>
    </row>
    <row r="209" spans="1:35">
      <c r="A209" s="597">
        <f t="shared" si="2"/>
        <v>30145.9894656201</v>
      </c>
      <c r="B209" s="607">
        <v>2.1418474978195908E-3</v>
      </c>
      <c r="C209" s="606">
        <v>1.0000000000000001E+50</v>
      </c>
      <c r="D209" s="607">
        <v>119.99144182456443</v>
      </c>
      <c r="E209" s="610">
        <v>1.0000000000000001E+50</v>
      </c>
      <c r="F209" s="611">
        <v>1.0000000000000001E+50</v>
      </c>
      <c r="G209" s="610">
        <v>1.0000000000000001E+50</v>
      </c>
      <c r="H209" s="610">
        <v>1.0000000000000001E+50</v>
      </c>
      <c r="I209" s="610">
        <v>26.398021642997584</v>
      </c>
      <c r="J209" s="610">
        <v>1.0000000000000001E+50</v>
      </c>
      <c r="K209" s="610">
        <v>1.0000000000000001E+50</v>
      </c>
      <c r="L209" s="611">
        <v>2.6396991542815957</v>
      </c>
      <c r="M209" s="610">
        <v>1.0000000000000001E+50</v>
      </c>
      <c r="N209" s="611">
        <v>1.0000000000000001E+50</v>
      </c>
      <c r="O209" s="610">
        <v>1.0000000000000001E+50</v>
      </c>
      <c r="P209" s="610">
        <v>1.0000000000000001E+50</v>
      </c>
      <c r="Q209" s="610">
        <v>1.0000000000000001E+50</v>
      </c>
      <c r="R209" s="610">
        <v>1.0000000000000001E+50</v>
      </c>
      <c r="S209" s="610">
        <v>1.0000000000000001E+50</v>
      </c>
      <c r="T209" s="610">
        <v>1.0000000000000001E+50</v>
      </c>
      <c r="U209" s="610">
        <v>1.0000000000000001E+50</v>
      </c>
      <c r="V209" s="610">
        <v>3.9717734670880349E-2</v>
      </c>
      <c r="W209" s="610">
        <v>1.0000000000000001E+50</v>
      </c>
      <c r="X209" s="610">
        <v>1.0000000000000001E+50</v>
      </c>
      <c r="Y209" s="610">
        <v>1.0000000000000001E+50</v>
      </c>
      <c r="Z209" s="610">
        <v>1.0000000000000001E+50</v>
      </c>
      <c r="AA209" s="626">
        <v>1.0000000000000001E+50</v>
      </c>
      <c r="AB209" s="610">
        <v>2075.3258243551418</v>
      </c>
      <c r="AC209" s="626">
        <v>5.0000807183392935E-4</v>
      </c>
      <c r="AD209" s="626">
        <v>8.9021369567871098E-4</v>
      </c>
      <c r="AE209" s="620">
        <v>1.3902165987901825E-3</v>
      </c>
      <c r="AF209" s="627">
        <v>3.1199036035527415E-3</v>
      </c>
      <c r="AG209" s="601">
        <f>Decap_Selection!$E$23</f>
        <v>0.08</v>
      </c>
      <c r="AH209" s="602"/>
      <c r="AI209" s="602"/>
    </row>
    <row r="210" spans="1:35">
      <c r="A210" s="597">
        <f t="shared" si="2"/>
        <v>30748.909254932503</v>
      </c>
      <c r="B210" s="607">
        <v>2.175418611751368E-3</v>
      </c>
      <c r="C210" s="606">
        <v>1.0000000000000001E+50</v>
      </c>
      <c r="D210" s="607">
        <v>117.63866354329582</v>
      </c>
      <c r="E210" s="610">
        <v>1.0000000000000001E+50</v>
      </c>
      <c r="F210" s="611">
        <v>1.0000000000000001E+50</v>
      </c>
      <c r="G210" s="610">
        <v>1.0000000000000001E+50</v>
      </c>
      <c r="H210" s="610">
        <v>1.0000000000000001E+50</v>
      </c>
      <c r="I210" s="610">
        <v>25.880408509951515</v>
      </c>
      <c r="J210" s="610">
        <v>1.0000000000000001E+50</v>
      </c>
      <c r="K210" s="610">
        <v>1.0000000000000001E+50</v>
      </c>
      <c r="L210" s="611">
        <v>2.5879357808025985</v>
      </c>
      <c r="M210" s="610">
        <v>1.0000000000000001E+50</v>
      </c>
      <c r="N210" s="611">
        <v>1.0000000000000001E+50</v>
      </c>
      <c r="O210" s="610">
        <v>1.0000000000000001E+50</v>
      </c>
      <c r="P210" s="610">
        <v>1.0000000000000001E+50</v>
      </c>
      <c r="Q210" s="610">
        <v>1.0000000000000001E+50</v>
      </c>
      <c r="R210" s="610">
        <v>1.0000000000000001E+50</v>
      </c>
      <c r="S210" s="610">
        <v>1.0000000000000001E+50</v>
      </c>
      <c r="T210" s="610">
        <v>1.0000000000000001E+50</v>
      </c>
      <c r="U210" s="610">
        <v>1.0000000000000001E+50</v>
      </c>
      <c r="V210" s="610">
        <v>3.9375677219997095E-2</v>
      </c>
      <c r="W210" s="610">
        <v>1.0000000000000001E+50</v>
      </c>
      <c r="X210" s="610">
        <v>1.0000000000000001E+50</v>
      </c>
      <c r="Y210" s="610">
        <v>1.0000000000000001E+50</v>
      </c>
      <c r="Z210" s="610">
        <v>1.0000000000000001E+50</v>
      </c>
      <c r="AA210" s="626">
        <v>1.0000000000000001E+50</v>
      </c>
      <c r="AB210" s="610">
        <v>2034.6331611325566</v>
      </c>
      <c r="AC210" s="626">
        <v>5.0000839793328151E-4</v>
      </c>
      <c r="AD210" s="626">
        <v>8.9021369567871098E-4</v>
      </c>
      <c r="AE210" s="620">
        <v>1.3902167160757587E-3</v>
      </c>
      <c r="AF210" s="627">
        <v>3.1460153799874307E-3</v>
      </c>
      <c r="AG210" s="601">
        <f>Decap_Selection!$E$23</f>
        <v>0.08</v>
      </c>
      <c r="AH210" s="602"/>
      <c r="AI210" s="602"/>
    </row>
    <row r="211" spans="1:35">
      <c r="A211" s="597">
        <f t="shared" si="2"/>
        <v>31363.887440031154</v>
      </c>
      <c r="B211" s="607">
        <v>2.2098047335144706E-3</v>
      </c>
      <c r="C211" s="606">
        <v>1.0000000000000001E+50</v>
      </c>
      <c r="D211" s="607">
        <v>115.33201807125985</v>
      </c>
      <c r="E211" s="610">
        <v>1.0000000000000001E+50</v>
      </c>
      <c r="F211" s="611">
        <v>1.0000000000000001E+50</v>
      </c>
      <c r="G211" s="610">
        <v>1.0000000000000001E+50</v>
      </c>
      <c r="H211" s="610">
        <v>1.0000000000000001E+50</v>
      </c>
      <c r="I211" s="610">
        <v>25.37294455671336</v>
      </c>
      <c r="J211" s="610">
        <v>1.0000000000000001E+50</v>
      </c>
      <c r="K211" s="610">
        <v>1.0000000000000001E+50</v>
      </c>
      <c r="L211" s="611">
        <v>2.5371872841024947</v>
      </c>
      <c r="M211" s="610">
        <v>1.0000000000000001E+50</v>
      </c>
      <c r="N211" s="611">
        <v>1.0000000000000001E+50</v>
      </c>
      <c r="O211" s="610">
        <v>1.0000000000000001E+50</v>
      </c>
      <c r="P211" s="610">
        <v>1.0000000000000001E+50</v>
      </c>
      <c r="Q211" s="610">
        <v>1.0000000000000001E+50</v>
      </c>
      <c r="R211" s="610">
        <v>1.0000000000000001E+50</v>
      </c>
      <c r="S211" s="610">
        <v>1.0000000000000001E+50</v>
      </c>
      <c r="T211" s="610">
        <v>1.0000000000000001E+50</v>
      </c>
      <c r="U211" s="610">
        <v>1.0000000000000001E+50</v>
      </c>
      <c r="V211" s="610">
        <v>3.9044083561915736E-2</v>
      </c>
      <c r="W211" s="610">
        <v>1.0000000000000001E+50</v>
      </c>
      <c r="X211" s="610">
        <v>1.0000000000000001E+50</v>
      </c>
      <c r="Y211" s="610">
        <v>1.0000000000000001E+50</v>
      </c>
      <c r="Z211" s="610">
        <v>1.0000000000000001E+50</v>
      </c>
      <c r="AA211" s="626">
        <v>1.0000000000000001E+50</v>
      </c>
      <c r="AB211" s="610">
        <v>1994.7383932672783</v>
      </c>
      <c r="AC211" s="626">
        <v>5.0000873720682177E-4</v>
      </c>
      <c r="AD211" s="626">
        <v>8.9021369567871098E-4</v>
      </c>
      <c r="AE211" s="620">
        <v>1.3902168380996614E-3</v>
      </c>
      <c r="AF211" s="627">
        <v>3.1729551819699798E-3</v>
      </c>
      <c r="AG211" s="601">
        <f>Decap_Selection!$E$23</f>
        <v>0.08</v>
      </c>
      <c r="AH211" s="602"/>
      <c r="AI211" s="602"/>
    </row>
    <row r="212" spans="1:35">
      <c r="A212" s="597">
        <f t="shared" si="2"/>
        <v>31991.165188831779</v>
      </c>
      <c r="B212" s="607">
        <v>2.2450210986664654E-3</v>
      </c>
      <c r="C212" s="606">
        <v>1.0000000000000001E+50</v>
      </c>
      <c r="D212" s="607">
        <v>113.07060084160484</v>
      </c>
      <c r="E212" s="610">
        <v>1.0000000000000001E+50</v>
      </c>
      <c r="F212" s="611">
        <v>1.0000000000000001E+50</v>
      </c>
      <c r="G212" s="610">
        <v>1.0000000000000001E+50</v>
      </c>
      <c r="H212" s="610">
        <v>1.0000000000000001E+50</v>
      </c>
      <c r="I212" s="610">
        <v>24.875430777811289</v>
      </c>
      <c r="J212" s="610">
        <v>1.0000000000000001E+50</v>
      </c>
      <c r="K212" s="610">
        <v>1.0000000000000001E+50</v>
      </c>
      <c r="L212" s="611">
        <v>2.4874337628101597</v>
      </c>
      <c r="M212" s="610">
        <v>1.0000000000000001E+50</v>
      </c>
      <c r="N212" s="611">
        <v>1.0000000000000001E+50</v>
      </c>
      <c r="O212" s="610">
        <v>1.0000000000000001E+50</v>
      </c>
      <c r="P212" s="610">
        <v>1.0000000000000001E+50</v>
      </c>
      <c r="Q212" s="610">
        <v>1.0000000000000001E+50</v>
      </c>
      <c r="R212" s="610">
        <v>1.0000000000000001E+50</v>
      </c>
      <c r="S212" s="610">
        <v>1.0000000000000001E+50</v>
      </c>
      <c r="T212" s="610">
        <v>1.0000000000000001E+50</v>
      </c>
      <c r="U212" s="610">
        <v>1.0000000000000001E+50</v>
      </c>
      <c r="V212" s="610">
        <v>3.8722695768246981E-2</v>
      </c>
      <c r="W212" s="610">
        <v>1.0000000000000001E+50</v>
      </c>
      <c r="X212" s="610">
        <v>1.0000000000000001E+50</v>
      </c>
      <c r="Y212" s="610">
        <v>1.0000000000000001E+50</v>
      </c>
      <c r="Z212" s="610">
        <v>1.0000000000000001E+50</v>
      </c>
      <c r="AA212" s="626">
        <v>1.0000000000000001E+50</v>
      </c>
      <c r="AB212" s="610">
        <v>1955.625875752301</v>
      </c>
      <c r="AC212" s="626">
        <v>5.000090901867688E-4</v>
      </c>
      <c r="AD212" s="626">
        <v>8.9021369567871098E-4</v>
      </c>
      <c r="AE212" s="620">
        <v>1.3902169650533186E-3</v>
      </c>
      <c r="AF212" s="627">
        <v>3.200743214707041E-3</v>
      </c>
      <c r="AG212" s="601">
        <f>Decap_Selection!$E$23</f>
        <v>0.08</v>
      </c>
      <c r="AH212" s="602"/>
      <c r="AI212" s="602"/>
    </row>
    <row r="213" spans="1:35">
      <c r="A213" s="597">
        <f t="shared" si="2"/>
        <v>32630.988492608416</v>
      </c>
      <c r="B213" s="607">
        <v>2.2810832011764225E-3</v>
      </c>
      <c r="C213" s="606">
        <v>1.0000000000000001E+50</v>
      </c>
      <c r="D213" s="607">
        <v>110.85352502404457</v>
      </c>
      <c r="E213" s="610">
        <v>1.0000000000000001E+50</v>
      </c>
      <c r="F213" s="611">
        <v>1.0000000000000001E+50</v>
      </c>
      <c r="G213" s="610">
        <v>1.0000000000000001E+50</v>
      </c>
      <c r="H213" s="610">
        <v>1.0000000000000001E+50</v>
      </c>
      <c r="I213" s="610">
        <v>24.387672069802573</v>
      </c>
      <c r="J213" s="610">
        <v>1.0000000000000001E+50</v>
      </c>
      <c r="K213" s="610">
        <v>1.0000000000000001E+50</v>
      </c>
      <c r="L213" s="611">
        <v>2.4386557057409091</v>
      </c>
      <c r="M213" s="610">
        <v>1.0000000000000001E+50</v>
      </c>
      <c r="N213" s="611">
        <v>1.0000000000000001E+50</v>
      </c>
      <c r="O213" s="610">
        <v>1.0000000000000001E+50</v>
      </c>
      <c r="P213" s="610">
        <v>1.0000000000000001E+50</v>
      </c>
      <c r="Q213" s="610">
        <v>1.0000000000000001E+50</v>
      </c>
      <c r="R213" s="610">
        <v>1.0000000000000001E+50</v>
      </c>
      <c r="S213" s="610">
        <v>1.0000000000000001E+50</v>
      </c>
      <c r="T213" s="610">
        <v>1.0000000000000001E+50</v>
      </c>
      <c r="U213" s="610">
        <v>1.0000000000000001E+50</v>
      </c>
      <c r="V213" s="610">
        <v>3.8411259633528538E-2</v>
      </c>
      <c r="W213" s="610">
        <v>1.0000000000000001E+50</v>
      </c>
      <c r="X213" s="610">
        <v>1.0000000000000001E+50</v>
      </c>
      <c r="Y213" s="610">
        <v>1.0000000000000001E+50</v>
      </c>
      <c r="Z213" s="610">
        <v>1.0000000000000001E+50</v>
      </c>
      <c r="AA213" s="626">
        <v>1.0000000000000001E+50</v>
      </c>
      <c r="AB213" s="610">
        <v>1917.280270345462</v>
      </c>
      <c r="AC213" s="626">
        <v>5.0000945742684113E-4</v>
      </c>
      <c r="AD213" s="626">
        <v>8.9021369567871098E-4</v>
      </c>
      <c r="AE213" s="620">
        <v>1.3902170971358911E-3</v>
      </c>
      <c r="AF213" s="627">
        <v>3.229399901719976E-3</v>
      </c>
      <c r="AG213" s="601">
        <f>Decap_Selection!$E$23</f>
        <v>0.08</v>
      </c>
      <c r="AH213" s="602"/>
      <c r="AI213" s="602"/>
    </row>
    <row r="214" spans="1:35">
      <c r="A214" s="597">
        <f t="shared" si="2"/>
        <v>33283.608262460584</v>
      </c>
      <c r="B214" s="607">
        <v>2.3180068010567011E-3</v>
      </c>
      <c r="C214" s="606">
        <v>1.0000000000000001E+50</v>
      </c>
      <c r="D214" s="607">
        <v>108.67992117708198</v>
      </c>
      <c r="E214" s="610">
        <v>1.0000000000000001E+50</v>
      </c>
      <c r="F214" s="611">
        <v>1.0000000000000001E+50</v>
      </c>
      <c r="G214" s="610">
        <v>1.0000000000000001E+50</v>
      </c>
      <c r="H214" s="610">
        <v>1.0000000000000001E+50</v>
      </c>
      <c r="I214" s="610">
        <v>23.909477154762534</v>
      </c>
      <c r="J214" s="610">
        <v>1.0000000000000001E+50</v>
      </c>
      <c r="K214" s="610">
        <v>1.0000000000000001E+50</v>
      </c>
      <c r="L214" s="611">
        <v>2.3908339842450581</v>
      </c>
      <c r="M214" s="610">
        <v>1.0000000000000001E+50</v>
      </c>
      <c r="N214" s="611">
        <v>1.0000000000000001E+50</v>
      </c>
      <c r="O214" s="610">
        <v>1.0000000000000001E+50</v>
      </c>
      <c r="P214" s="610">
        <v>1.0000000000000001E+50</v>
      </c>
      <c r="Q214" s="610">
        <v>1.0000000000000001E+50</v>
      </c>
      <c r="R214" s="610">
        <v>1.0000000000000001E+50</v>
      </c>
      <c r="S214" s="610">
        <v>1.0000000000000001E+50</v>
      </c>
      <c r="T214" s="610">
        <v>1.0000000000000001E+50</v>
      </c>
      <c r="U214" s="610">
        <v>1.0000000000000001E+50</v>
      </c>
      <c r="V214" s="610">
        <v>3.8109524697603515E-2</v>
      </c>
      <c r="W214" s="610">
        <v>1.0000000000000001E+50</v>
      </c>
      <c r="X214" s="610">
        <v>1.0000000000000001E+50</v>
      </c>
      <c r="Y214" s="610">
        <v>1.0000000000000001E+50</v>
      </c>
      <c r="Z214" s="610">
        <v>1.0000000000000001E+50</v>
      </c>
      <c r="AA214" s="626">
        <v>1.0000000000000001E+50</v>
      </c>
      <c r="AB214" s="610">
        <v>1879.6865395544451</v>
      </c>
      <c r="AC214" s="626">
        <v>5.0000983950312602E-4</v>
      </c>
      <c r="AD214" s="626">
        <v>8.9021369567871098E-4</v>
      </c>
      <c r="AE214" s="620">
        <v>1.3902172345545863E-3</v>
      </c>
      <c r="AF214" s="627">
        <v>3.2589458792068055E-3</v>
      </c>
      <c r="AG214" s="601">
        <f>Decap_Selection!$E$23</f>
        <v>0.08</v>
      </c>
      <c r="AH214" s="602"/>
      <c r="AI214" s="602"/>
    </row>
    <row r="215" spans="1:35">
      <c r="A215" s="597">
        <f t="shared" si="2"/>
        <v>33949.280427709797</v>
      </c>
      <c r="B215" s="607">
        <v>2.3558079321427759E-3</v>
      </c>
      <c r="C215" s="606">
        <v>1.0000000000000001E+50</v>
      </c>
      <c r="D215" s="607">
        <v>106.54893690705161</v>
      </c>
      <c r="E215" s="610">
        <v>1.0000000000000001E+50</v>
      </c>
      <c r="F215" s="611">
        <v>1.0000000000000001E+50</v>
      </c>
      <c r="G215" s="610">
        <v>1.0000000000000001E+50</v>
      </c>
      <c r="H215" s="610">
        <v>1.0000000000000001E+50</v>
      </c>
      <c r="I215" s="610">
        <v>23.440658505273493</v>
      </c>
      <c r="J215" s="610">
        <v>1.0000000000000001E+50</v>
      </c>
      <c r="K215" s="610">
        <v>1.0000000000000001E+50</v>
      </c>
      <c r="L215" s="611">
        <v>2.3439498447064877</v>
      </c>
      <c r="M215" s="610">
        <v>1.0000000000000001E+50</v>
      </c>
      <c r="N215" s="611">
        <v>1.0000000000000001E+50</v>
      </c>
      <c r="O215" s="610">
        <v>1.0000000000000001E+50</v>
      </c>
      <c r="P215" s="610">
        <v>1.0000000000000001E+50</v>
      </c>
      <c r="Q215" s="610">
        <v>1.0000000000000001E+50</v>
      </c>
      <c r="R215" s="610">
        <v>1.0000000000000001E+50</v>
      </c>
      <c r="S215" s="610">
        <v>1.0000000000000001E+50</v>
      </c>
      <c r="T215" s="610">
        <v>1.0000000000000001E+50</v>
      </c>
      <c r="U215" s="610">
        <v>1.0000000000000001E+50</v>
      </c>
      <c r="V215" s="610">
        <v>3.7817244269095392E-2</v>
      </c>
      <c r="W215" s="610">
        <v>1.0000000000000001E+50</v>
      </c>
      <c r="X215" s="610">
        <v>1.0000000000000001E+50</v>
      </c>
      <c r="Y215" s="610">
        <v>1.0000000000000001E+50</v>
      </c>
      <c r="Z215" s="610">
        <v>1.0000000000000001E+50</v>
      </c>
      <c r="AA215" s="626">
        <v>1.0000000000000001E+50</v>
      </c>
      <c r="AB215" s="610">
        <v>1842.8299407397235</v>
      </c>
      <c r="AC215" s="626">
        <v>5.0001023701498311E-4</v>
      </c>
      <c r="AD215" s="626">
        <v>8.9021369567871098E-4</v>
      </c>
      <c r="AE215" s="620">
        <v>1.3902173775249824E-3</v>
      </c>
      <c r="AF215" s="627">
        <v>3.2894019905124619E-3</v>
      </c>
      <c r="AG215" s="601">
        <f>Decap_Selection!$E$23</f>
        <v>0.08</v>
      </c>
      <c r="AH215" s="602"/>
      <c r="AI215" s="602"/>
    </row>
    <row r="216" spans="1:35">
      <c r="A216" s="597">
        <f t="shared" si="2"/>
        <v>34628.266036263994</v>
      </c>
      <c r="B216" s="607">
        <v>2.3945029100165978E-3</v>
      </c>
      <c r="C216" s="606">
        <v>1.0000000000000001E+50</v>
      </c>
      <c r="D216" s="607">
        <v>104.45973653384755</v>
      </c>
      <c r="E216" s="610">
        <v>1.0000000000000001E+50</v>
      </c>
      <c r="F216" s="611">
        <v>1.0000000000000001E+50</v>
      </c>
      <c r="G216" s="610">
        <v>1.0000000000000001E+50</v>
      </c>
      <c r="H216" s="610">
        <v>1.0000000000000001E+50</v>
      </c>
      <c r="I216" s="610">
        <v>22.981032270884704</v>
      </c>
      <c r="J216" s="610">
        <v>1.0000000000000001E+50</v>
      </c>
      <c r="K216" s="610">
        <v>1.0000000000000001E+50</v>
      </c>
      <c r="L216" s="611">
        <v>2.2979849011882876</v>
      </c>
      <c r="M216" s="610">
        <v>1.0000000000000001E+50</v>
      </c>
      <c r="N216" s="611">
        <v>1.0000000000000001E+50</v>
      </c>
      <c r="O216" s="610">
        <v>1.0000000000000001E+50</v>
      </c>
      <c r="P216" s="610">
        <v>1.0000000000000001E+50</v>
      </c>
      <c r="Q216" s="610">
        <v>1.0000000000000001E+50</v>
      </c>
      <c r="R216" s="610">
        <v>1.0000000000000001E+50</v>
      </c>
      <c r="S216" s="610">
        <v>1.0000000000000001E+50</v>
      </c>
      <c r="T216" s="610">
        <v>1.0000000000000001E+50</v>
      </c>
      <c r="U216" s="610">
        <v>1.0000000000000001E+50</v>
      </c>
      <c r="V216" s="610">
        <v>3.7534175449556242E-2</v>
      </c>
      <c r="W216" s="610">
        <v>1.0000000000000001E+50</v>
      </c>
      <c r="X216" s="610">
        <v>1.0000000000000001E+50</v>
      </c>
      <c r="Y216" s="610">
        <v>1.0000000000000001E+50</v>
      </c>
      <c r="Z216" s="610">
        <v>1.0000000000000001E+50</v>
      </c>
      <c r="AA216" s="626">
        <v>1.0000000000000001E+50</v>
      </c>
      <c r="AB216" s="610">
        <v>1806.6960203331353</v>
      </c>
      <c r="AC216" s="626">
        <v>5.0001065058598369E-4</v>
      </c>
      <c r="AD216" s="626">
        <v>8.9021369567871098E-4</v>
      </c>
      <c r="AE216" s="620">
        <v>1.3902175262713668E-3</v>
      </c>
      <c r="AF216" s="627">
        <v>3.3207892807333682E-3</v>
      </c>
      <c r="AG216" s="601">
        <f>Decap_Selection!$E$23</f>
        <v>0.08</v>
      </c>
      <c r="AH216" s="602"/>
      <c r="AI216" s="602"/>
    </row>
    <row r="217" spans="1:35">
      <c r="A217" s="597">
        <f t="shared" si="2"/>
        <v>35320.831356989278</v>
      </c>
      <c r="B217" s="607">
        <v>2.4341083400694192E-3</v>
      </c>
      <c r="C217" s="606">
        <v>1.0000000000000001E+50</v>
      </c>
      <c r="D217" s="607">
        <v>102.41150076320581</v>
      </c>
      <c r="E217" s="610">
        <v>1.0000000000000001E+50</v>
      </c>
      <c r="F217" s="611">
        <v>1.0000000000000001E+50</v>
      </c>
      <c r="G217" s="610">
        <v>1.0000000000000001E+50</v>
      </c>
      <c r="H217" s="610">
        <v>1.0000000000000001E+50</v>
      </c>
      <c r="I217" s="610">
        <v>22.530418206014041</v>
      </c>
      <c r="J217" s="610">
        <v>1.0000000000000001E+50</v>
      </c>
      <c r="K217" s="610">
        <v>1.0000000000000001E+50</v>
      </c>
      <c r="L217" s="611">
        <v>2.2529211282225847</v>
      </c>
      <c r="M217" s="610">
        <v>1.0000000000000001E+50</v>
      </c>
      <c r="N217" s="611">
        <v>1.0000000000000001E+50</v>
      </c>
      <c r="O217" s="610">
        <v>1.0000000000000001E+50</v>
      </c>
      <c r="P217" s="610">
        <v>1.0000000000000001E+50</v>
      </c>
      <c r="Q217" s="610">
        <v>1.0000000000000001E+50</v>
      </c>
      <c r="R217" s="610">
        <v>1.0000000000000001E+50</v>
      </c>
      <c r="S217" s="610">
        <v>1.0000000000000001E+50</v>
      </c>
      <c r="T217" s="610">
        <v>1.0000000000000001E+50</v>
      </c>
      <c r="U217" s="610">
        <v>1.0000000000000001E+50</v>
      </c>
      <c r="V217" s="610">
        <v>3.72600791578757E-2</v>
      </c>
      <c r="W217" s="610">
        <v>1.0000000000000001E+50</v>
      </c>
      <c r="X217" s="610">
        <v>1.0000000000000001E+50</v>
      </c>
      <c r="Y217" s="610">
        <v>1.0000000000000001E+50</v>
      </c>
      <c r="Z217" s="610">
        <v>1.0000000000000001E+50</v>
      </c>
      <c r="AA217" s="626">
        <v>1.0000000000000001E+50</v>
      </c>
      <c r="AB217" s="610">
        <v>1771.2706081698152</v>
      </c>
      <c r="AC217" s="626">
        <v>5.0001108086488962E-4</v>
      </c>
      <c r="AD217" s="626">
        <v>8.9021369567871098E-4</v>
      </c>
      <c r="AE217" s="620">
        <v>1.3902176810270883E-3</v>
      </c>
      <c r="AF217" s="627">
        <v>3.3531289914801262E-3</v>
      </c>
      <c r="AG217" s="601">
        <f>Decap_Selection!$E$23</f>
        <v>0.08</v>
      </c>
      <c r="AH217" s="602"/>
      <c r="AI217" s="602"/>
    </row>
    <row r="218" spans="1:35">
      <c r="A218" s="597">
        <f t="shared" si="2"/>
        <v>36027.247984129062</v>
      </c>
      <c r="B218" s="607">
        <v>2.4746411257004124E-3</v>
      </c>
      <c r="C218" s="606">
        <v>1.0000000000000001E+50</v>
      </c>
      <c r="D218" s="607">
        <v>100.40342636541243</v>
      </c>
      <c r="E218" s="610">
        <v>1.0000000000000001E+50</v>
      </c>
      <c r="F218" s="611">
        <v>1.0000000000000001E+50</v>
      </c>
      <c r="G218" s="610">
        <v>1.0000000000000001E+50</v>
      </c>
      <c r="H218" s="610">
        <v>1.0000000000000001E+50</v>
      </c>
      <c r="I218" s="610">
        <v>22.088639599263534</v>
      </c>
      <c r="J218" s="610">
        <v>1.0000000000000001E+50</v>
      </c>
      <c r="K218" s="610">
        <v>1.0000000000000001E+50</v>
      </c>
      <c r="L218" s="611">
        <v>2.2087408537417343</v>
      </c>
      <c r="M218" s="610">
        <v>1.0000000000000001E+50</v>
      </c>
      <c r="N218" s="611">
        <v>1.0000000000000001E+50</v>
      </c>
      <c r="O218" s="610">
        <v>1.0000000000000001E+50</v>
      </c>
      <c r="P218" s="610">
        <v>1.0000000000000001E+50</v>
      </c>
      <c r="Q218" s="610">
        <v>1.0000000000000001E+50</v>
      </c>
      <c r="R218" s="610">
        <v>1.0000000000000001E+50</v>
      </c>
      <c r="S218" s="610">
        <v>1.0000000000000001E+50</v>
      </c>
      <c r="T218" s="610">
        <v>1.0000000000000001E+50</v>
      </c>
      <c r="U218" s="610">
        <v>1.0000000000000001E+50</v>
      </c>
      <c r="V218" s="610">
        <v>3.6994720154552463E-2</v>
      </c>
      <c r="W218" s="610">
        <v>1.0000000000000001E+50</v>
      </c>
      <c r="X218" s="610">
        <v>1.0000000000000001E+50</v>
      </c>
      <c r="Y218" s="610">
        <v>1.0000000000000001E+50</v>
      </c>
      <c r="Z218" s="610">
        <v>1.0000000000000001E+50</v>
      </c>
      <c r="AA218" s="626">
        <v>1.0000000000000001E+50</v>
      </c>
      <c r="AB218" s="610">
        <v>1736.5398119312674</v>
      </c>
      <c r="AC218" s="626">
        <v>5.0001152852667031E-4</v>
      </c>
      <c r="AD218" s="626">
        <v>8.9021369567871098E-4</v>
      </c>
      <c r="AE218" s="620">
        <v>1.3902178420349225E-3</v>
      </c>
      <c r="AF218" s="627">
        <v>3.3864425558195223E-3</v>
      </c>
      <c r="AG218" s="601">
        <f>Decap_Selection!$E$23</f>
        <v>0.08</v>
      </c>
      <c r="AH218" s="602"/>
      <c r="AI218" s="602"/>
    </row>
    <row r="219" spans="1:35">
      <c r="A219" s="597">
        <f t="shared" si="2"/>
        <v>36747.792943811641</v>
      </c>
      <c r="B219" s="607">
        <v>2.516118476647814E-3</v>
      </c>
      <c r="C219" s="606">
        <v>1.0000000000000001E+50</v>
      </c>
      <c r="D219" s="607">
        <v>98.434725860311389</v>
      </c>
      <c r="E219" s="610">
        <v>1.0000000000000001E+50</v>
      </c>
      <c r="F219" s="611">
        <v>1.0000000000000001E+50</v>
      </c>
      <c r="G219" s="610">
        <v>1.0000000000000001E+50</v>
      </c>
      <c r="H219" s="610">
        <v>1.0000000000000001E+50</v>
      </c>
      <c r="I219" s="610">
        <v>21.65552320412074</v>
      </c>
      <c r="J219" s="610">
        <v>1.0000000000000001E+50</v>
      </c>
      <c r="K219" s="610">
        <v>1.0000000000000001E+50</v>
      </c>
      <c r="L219" s="611">
        <v>2.1654267521480972</v>
      </c>
      <c r="M219" s="610">
        <v>1.0000000000000001E+50</v>
      </c>
      <c r="N219" s="611">
        <v>1.0000000000000001E+50</v>
      </c>
      <c r="O219" s="610">
        <v>1.0000000000000001E+50</v>
      </c>
      <c r="P219" s="610">
        <v>1.0000000000000001E+50</v>
      </c>
      <c r="Q219" s="610">
        <v>1.0000000000000001E+50</v>
      </c>
      <c r="R219" s="610">
        <v>1.0000000000000001E+50</v>
      </c>
      <c r="S219" s="610">
        <v>1.0000000000000001E+50</v>
      </c>
      <c r="T219" s="610">
        <v>1.0000000000000001E+50</v>
      </c>
      <c r="U219" s="610">
        <v>1.0000000000000001E+50</v>
      </c>
      <c r="V219" s="610">
        <v>3.6737867065445726E-2</v>
      </c>
      <c r="W219" s="610">
        <v>1.0000000000000001E+50</v>
      </c>
      <c r="X219" s="610">
        <v>1.0000000000000001E+50</v>
      </c>
      <c r="Y219" s="610">
        <v>1.0000000000000001E+50</v>
      </c>
      <c r="Z219" s="610">
        <v>1.0000000000000001E+50</v>
      </c>
      <c r="AA219" s="626">
        <v>1.0000000000000001E+50</v>
      </c>
      <c r="AB219" s="610">
        <v>1702.4900116973988</v>
      </c>
      <c r="AC219" s="626">
        <v>5.0001199427356156E-4</v>
      </c>
      <c r="AD219" s="626">
        <v>8.9021369567871098E-4</v>
      </c>
      <c r="AE219" s="620">
        <v>1.3902180095474537E-3</v>
      </c>
      <c r="AF219" s="627">
        <v>3.4207515934141768E-3</v>
      </c>
      <c r="AG219" s="601">
        <f>Decap_Selection!$E$23</f>
        <v>0.08</v>
      </c>
      <c r="AH219" s="602"/>
      <c r="AI219" s="602"/>
    </row>
    <row r="220" spans="1:35">
      <c r="A220" s="597">
        <f t="shared" si="2"/>
        <v>37482.748802687871</v>
      </c>
      <c r="B220" s="607">
        <v>2.5585579174498023E-3</v>
      </c>
      <c r="C220" s="606">
        <v>1.0000000000000001E+50</v>
      </c>
      <c r="D220" s="607">
        <v>96.504627208488927</v>
      </c>
      <c r="E220" s="610">
        <v>1.0000000000000001E+50</v>
      </c>
      <c r="F220" s="611">
        <v>1.0000000000000001E+50</v>
      </c>
      <c r="G220" s="610">
        <v>1.0000000000000001E+50</v>
      </c>
      <c r="H220" s="610">
        <v>1.0000000000000001E+50</v>
      </c>
      <c r="I220" s="610">
        <v>21.23089917101894</v>
      </c>
      <c r="J220" s="610">
        <v>1.0000000000000001E+50</v>
      </c>
      <c r="K220" s="610">
        <v>1.0000000000000001E+50</v>
      </c>
      <c r="L220" s="611">
        <v>2.1229618375196853</v>
      </c>
      <c r="M220" s="610">
        <v>1.0000000000000001E+50</v>
      </c>
      <c r="N220" s="611">
        <v>1.0000000000000001E+50</v>
      </c>
      <c r="O220" s="610">
        <v>1.0000000000000001E+50</v>
      </c>
      <c r="P220" s="610">
        <v>1.0000000000000001E+50</v>
      </c>
      <c r="Q220" s="610">
        <v>1.0000000000000001E+50</v>
      </c>
      <c r="R220" s="610">
        <v>1.0000000000000001E+50</v>
      </c>
      <c r="S220" s="610">
        <v>1.0000000000000001E+50</v>
      </c>
      <c r="T220" s="610">
        <v>1.0000000000000001E+50</v>
      </c>
      <c r="U220" s="610">
        <v>1.0000000000000001E+50</v>
      </c>
      <c r="V220" s="610">
        <v>3.6489292404643381E-2</v>
      </c>
      <c r="W220" s="610">
        <v>1.0000000000000001E+50</v>
      </c>
      <c r="X220" s="610">
        <v>1.0000000000000001E+50</v>
      </c>
      <c r="Y220" s="610">
        <v>1.0000000000000001E+50</v>
      </c>
      <c r="Z220" s="610">
        <v>1.0000000000000001E+50</v>
      </c>
      <c r="AA220" s="626">
        <v>1.0000000000000001E+50</v>
      </c>
      <c r="AB220" s="610">
        <v>1669.1078546053718</v>
      </c>
      <c r="AC220" s="626">
        <v>5.0001247883616677E-4</v>
      </c>
      <c r="AD220" s="626">
        <v>8.9021369567871098E-4</v>
      </c>
      <c r="AE220" s="620">
        <v>1.3902181838274694E-3</v>
      </c>
      <c r="AF220" s="627">
        <v>3.4560779058750804E-3</v>
      </c>
      <c r="AG220" s="601">
        <f>Decap_Selection!$E$23</f>
        <v>0.08</v>
      </c>
      <c r="AH220" s="602"/>
      <c r="AI220" s="602"/>
    </row>
    <row r="221" spans="1:35">
      <c r="A221" s="597">
        <f t="shared" si="2"/>
        <v>38232.403778741631</v>
      </c>
      <c r="B221" s="607">
        <v>2.6019772960327015E-3</v>
      </c>
      <c r="C221" s="606">
        <v>1.0000000000000001E+50</v>
      </c>
      <c r="D221" s="607">
        <v>94.612373508512945</v>
      </c>
      <c r="E221" s="610">
        <v>1.0000000000000001E+50</v>
      </c>
      <c r="F221" s="611">
        <v>1.0000000000000001E+50</v>
      </c>
      <c r="G221" s="610">
        <v>1.0000000000000001E+50</v>
      </c>
      <c r="H221" s="610">
        <v>1.0000000000000001E+50</v>
      </c>
      <c r="I221" s="610">
        <v>20.81460098072948</v>
      </c>
      <c r="J221" s="610">
        <v>1.0000000000000001E+50</v>
      </c>
      <c r="K221" s="610">
        <v>1.0000000000000001E+50</v>
      </c>
      <c r="L221" s="611">
        <v>2.0813294569490237</v>
      </c>
      <c r="M221" s="610">
        <v>1.0000000000000001E+50</v>
      </c>
      <c r="N221" s="611">
        <v>1.0000000000000001E+50</v>
      </c>
      <c r="O221" s="610">
        <v>1.0000000000000001E+50</v>
      </c>
      <c r="P221" s="610">
        <v>1.0000000000000001E+50</v>
      </c>
      <c r="Q221" s="610">
        <v>1.0000000000000001E+50</v>
      </c>
      <c r="R221" s="610">
        <v>1.0000000000000001E+50</v>
      </c>
      <c r="S221" s="610">
        <v>1.0000000000000001E+50</v>
      </c>
      <c r="T221" s="610">
        <v>1.0000000000000001E+50</v>
      </c>
      <c r="U221" s="610">
        <v>1.0000000000000001E+50</v>
      </c>
      <c r="V221" s="610">
        <v>3.6248772596103714E-2</v>
      </c>
      <c r="W221" s="610">
        <v>1.0000000000000001E+50</v>
      </c>
      <c r="X221" s="610">
        <v>1.0000000000000001E+50</v>
      </c>
      <c r="Y221" s="610">
        <v>1.0000000000000001E+50</v>
      </c>
      <c r="Z221" s="610">
        <v>1.0000000000000001E+50</v>
      </c>
      <c r="AA221" s="626">
        <v>1.0000000000000001E+50</v>
      </c>
      <c r="AB221" s="610">
        <v>1636.3802496131905</v>
      </c>
      <c r="AC221" s="626">
        <v>5.0001298297460274E-4</v>
      </c>
      <c r="AD221" s="626">
        <v>8.9021369567871098E-4</v>
      </c>
      <c r="AE221" s="620">
        <v>1.390218365148375E-3</v>
      </c>
      <c r="AF221" s="627">
        <v>3.4924434723389267E-3</v>
      </c>
      <c r="AG221" s="601">
        <f>Decap_Selection!$E$23</f>
        <v>0.08</v>
      </c>
      <c r="AH221" s="602"/>
      <c r="AI221" s="602"/>
    </row>
    <row r="222" spans="1:35">
      <c r="A222" s="597">
        <f t="shared" si="2"/>
        <v>38997.051854316465</v>
      </c>
      <c r="B222" s="607">
        <v>2.6463947924246045E-3</v>
      </c>
      <c r="C222" s="606">
        <v>1.0000000000000001E+50</v>
      </c>
      <c r="D222" s="607">
        <v>92.757222700108983</v>
      </c>
      <c r="E222" s="610">
        <v>1.0000000000000001E+50</v>
      </c>
      <c r="F222" s="611">
        <v>1.0000000000000001E+50</v>
      </c>
      <c r="G222" s="610">
        <v>1.0000000000000001E+50</v>
      </c>
      <c r="H222" s="610">
        <v>1.0000000000000001E+50</v>
      </c>
      <c r="I222" s="610">
        <v>20.406465379060108</v>
      </c>
      <c r="J222" s="610">
        <v>1.0000000000000001E+50</v>
      </c>
      <c r="K222" s="610">
        <v>1.0000000000000001E+50</v>
      </c>
      <c r="L222" s="611">
        <v>2.0405132840125919</v>
      </c>
      <c r="M222" s="610">
        <v>1.0000000000000001E+50</v>
      </c>
      <c r="N222" s="611">
        <v>1.0000000000000001E+50</v>
      </c>
      <c r="O222" s="610">
        <v>1.0000000000000001E+50</v>
      </c>
      <c r="P222" s="610">
        <v>1.0000000000000001E+50</v>
      </c>
      <c r="Q222" s="610">
        <v>1.0000000000000001E+50</v>
      </c>
      <c r="R222" s="610">
        <v>1.0000000000000001E+50</v>
      </c>
      <c r="S222" s="610">
        <v>1.0000000000000001E+50</v>
      </c>
      <c r="T222" s="610">
        <v>1.0000000000000001E+50</v>
      </c>
      <c r="U222" s="610">
        <v>1.0000000000000001E+50</v>
      </c>
      <c r="V222" s="610">
        <v>3.6016087993750466E-2</v>
      </c>
      <c r="W222" s="610">
        <v>1.0000000000000001E+50</v>
      </c>
      <c r="X222" s="610">
        <v>1.0000000000000001E+50</v>
      </c>
      <c r="Y222" s="610">
        <v>1.0000000000000001E+50</v>
      </c>
      <c r="Z222" s="610">
        <v>1.0000000000000001E+50</v>
      </c>
      <c r="AA222" s="626">
        <v>1.0000000000000001E+50</v>
      </c>
      <c r="AB222" s="610">
        <v>1604.2943623659555</v>
      </c>
      <c r="AC222" s="626">
        <v>5.0001350747969206E-4</v>
      </c>
      <c r="AD222" s="626">
        <v>8.9021369567871098E-4</v>
      </c>
      <c r="AE222" s="620">
        <v>1.3902185537946197E-3</v>
      </c>
      <c r="AF222" s="627">
        <v>3.5298704452786287E-3</v>
      </c>
      <c r="AG222" s="601">
        <f>Decap_Selection!$E$23</f>
        <v>0.08</v>
      </c>
      <c r="AH222" s="602"/>
      <c r="AI222" s="602"/>
    </row>
    <row r="223" spans="1:35">
      <c r="A223" s="597">
        <f t="shared" si="2"/>
        <v>39776.992891402799</v>
      </c>
      <c r="B223" s="607">
        <v>2.6918289275928917E-3</v>
      </c>
      <c r="C223" s="606">
        <v>1.0000000000000001E+50</v>
      </c>
      <c r="D223" s="607">
        <v>90.938447273156058</v>
      </c>
      <c r="E223" s="610">
        <v>1.0000000000000001E+50</v>
      </c>
      <c r="F223" s="611">
        <v>1.0000000000000001E+50</v>
      </c>
      <c r="G223" s="610">
        <v>1.0000000000000001E+50</v>
      </c>
      <c r="H223" s="610">
        <v>1.0000000000000001E+50</v>
      </c>
      <c r="I223" s="610">
        <v>20.006332312833695</v>
      </c>
      <c r="J223" s="610">
        <v>1.0000000000000001E+50</v>
      </c>
      <c r="K223" s="610">
        <v>1.0000000000000001E+50</v>
      </c>
      <c r="L223" s="611">
        <v>2.0004973123683101</v>
      </c>
      <c r="M223" s="610">
        <v>1.0000000000000001E+50</v>
      </c>
      <c r="N223" s="611">
        <v>1.0000000000000001E+50</v>
      </c>
      <c r="O223" s="610">
        <v>1.0000000000000001E+50</v>
      </c>
      <c r="P223" s="610">
        <v>1.0000000000000001E+50</v>
      </c>
      <c r="Q223" s="610">
        <v>1.0000000000000001E+50</v>
      </c>
      <c r="R223" s="610">
        <v>1.0000000000000001E+50</v>
      </c>
      <c r="S223" s="610">
        <v>1.0000000000000001E+50</v>
      </c>
      <c r="T223" s="610">
        <v>1.0000000000000001E+50</v>
      </c>
      <c r="U223" s="610">
        <v>1.0000000000000001E+50</v>
      </c>
      <c r="V223" s="610">
        <v>3.5791022899724627E-2</v>
      </c>
      <c r="W223" s="610">
        <v>1.0000000000000001E+50</v>
      </c>
      <c r="X223" s="610">
        <v>1.0000000000000001E+50</v>
      </c>
      <c r="Y223" s="610">
        <v>1.0000000000000001E+50</v>
      </c>
      <c r="Z223" s="610">
        <v>1.0000000000000001E+50</v>
      </c>
      <c r="AA223" s="626">
        <v>1.0000000000000001E+50</v>
      </c>
      <c r="AB223" s="610">
        <v>1572.8376101627848</v>
      </c>
      <c r="AC223" s="626">
        <v>5.0001405317420301E-4</v>
      </c>
      <c r="AD223" s="626">
        <v>8.9021369567871098E-4</v>
      </c>
      <c r="AE223" s="620">
        <v>1.3902187500621456E-3</v>
      </c>
      <c r="AF223" s="627">
        <v>3.5683811465517107E-3</v>
      </c>
      <c r="AG223" s="601">
        <f>Decap_Selection!$E$23</f>
        <v>0.08</v>
      </c>
      <c r="AH223" s="602"/>
      <c r="AI223" s="602"/>
    </row>
    <row r="224" spans="1:35">
      <c r="A224" s="597">
        <f t="shared" si="2"/>
        <v>40572.532749230857</v>
      </c>
      <c r="B224" s="607">
        <v>2.738298572404606E-3</v>
      </c>
      <c r="C224" s="606">
        <v>1.0000000000000001E+50</v>
      </c>
      <c r="D224" s="607">
        <v>89.155333982388768</v>
      </c>
      <c r="E224" s="610">
        <v>1.0000000000000001E+50</v>
      </c>
      <c r="F224" s="611">
        <v>1.0000000000000001E+50</v>
      </c>
      <c r="G224" s="610">
        <v>1.0000000000000001E+50</v>
      </c>
      <c r="H224" s="610">
        <v>1.0000000000000001E+50</v>
      </c>
      <c r="I224" s="610">
        <v>19.614044867122338</v>
      </c>
      <c r="J224" s="610">
        <v>1.0000000000000001E+50</v>
      </c>
      <c r="K224" s="610">
        <v>1.0000000000000001E+50</v>
      </c>
      <c r="L224" s="611">
        <v>1.9612658494785424</v>
      </c>
      <c r="M224" s="610">
        <v>1.0000000000000001E+50</v>
      </c>
      <c r="N224" s="611">
        <v>1.0000000000000001E+50</v>
      </c>
      <c r="O224" s="610">
        <v>1.0000000000000001E+50</v>
      </c>
      <c r="P224" s="610">
        <v>1.0000000000000001E+50</v>
      </c>
      <c r="Q224" s="610">
        <v>1.0000000000000001E+50</v>
      </c>
      <c r="R224" s="610">
        <v>1.0000000000000001E+50</v>
      </c>
      <c r="S224" s="610">
        <v>1.0000000000000001E+50</v>
      </c>
      <c r="T224" s="610">
        <v>1.0000000000000001E+50</v>
      </c>
      <c r="U224" s="610">
        <v>1.0000000000000001E+50</v>
      </c>
      <c r="V224" s="610">
        <v>3.5573365580521821E-2</v>
      </c>
      <c r="W224" s="610">
        <v>1.0000000000000001E+50</v>
      </c>
      <c r="X224" s="610">
        <v>1.0000000000000001E+50</v>
      </c>
      <c r="Y224" s="610">
        <v>1.0000000000000001E+50</v>
      </c>
      <c r="Z224" s="610">
        <v>1.0000000000000001E+50</v>
      </c>
      <c r="AA224" s="626">
        <v>1.0000000000000001E+50</v>
      </c>
      <c r="AB224" s="610">
        <v>1541.9976570224239</v>
      </c>
      <c r="AC224" s="626">
        <v>5.0001462091414E-4</v>
      </c>
      <c r="AD224" s="626">
        <v>8.9021369567871098E-4</v>
      </c>
      <c r="AE224" s="620">
        <v>1.3902189542588502E-3</v>
      </c>
      <c r="AF224" s="627">
        <v>3.6079980636874614E-3</v>
      </c>
      <c r="AG224" s="601">
        <f>Decap_Selection!$E$23</f>
        <v>0.08</v>
      </c>
      <c r="AH224" s="602"/>
      <c r="AI224" s="602"/>
    </row>
    <row r="225" spans="1:35">
      <c r="A225" s="597">
        <f t="shared" si="2"/>
        <v>41383.983404215476</v>
      </c>
      <c r="B225" s="607">
        <v>2.7858229567090369E-3</v>
      </c>
      <c r="C225" s="606">
        <v>1.0000000000000001E+50</v>
      </c>
      <c r="D225" s="607">
        <v>87.407183567693025</v>
      </c>
      <c r="E225" s="610">
        <v>1.0000000000000001E+50</v>
      </c>
      <c r="F225" s="611">
        <v>1.0000000000000001E+50</v>
      </c>
      <c r="G225" s="610">
        <v>1.0000000000000001E+50</v>
      </c>
      <c r="H225" s="610">
        <v>1.0000000000000001E+50</v>
      </c>
      <c r="I225" s="610">
        <v>19.229449203712033</v>
      </c>
      <c r="J225" s="610">
        <v>1.0000000000000001E+50</v>
      </c>
      <c r="K225" s="610">
        <v>1.0000000000000001E+50</v>
      </c>
      <c r="L225" s="611">
        <v>1.9228035104561605</v>
      </c>
      <c r="M225" s="610">
        <v>1.0000000000000001E+50</v>
      </c>
      <c r="N225" s="611">
        <v>1.0000000000000001E+50</v>
      </c>
      <c r="O225" s="610">
        <v>1.0000000000000001E+50</v>
      </c>
      <c r="P225" s="610">
        <v>1.0000000000000001E+50</v>
      </c>
      <c r="Q225" s="610">
        <v>1.0000000000000001E+50</v>
      </c>
      <c r="R225" s="610">
        <v>1.0000000000000001E+50</v>
      </c>
      <c r="S225" s="610">
        <v>1.0000000000000001E+50</v>
      </c>
      <c r="T225" s="610">
        <v>1.0000000000000001E+50</v>
      </c>
      <c r="U225" s="610">
        <v>1.0000000000000001E+50</v>
      </c>
      <c r="V225" s="610">
        <v>3.5362908280770454E-2</v>
      </c>
      <c r="W225" s="610">
        <v>1.0000000000000001E+50</v>
      </c>
      <c r="X225" s="610">
        <v>1.0000000000000001E+50</v>
      </c>
      <c r="Y225" s="610">
        <v>1.0000000000000001E+50</v>
      </c>
      <c r="Z225" s="610">
        <v>1.0000000000000001E+50</v>
      </c>
      <c r="AA225" s="626">
        <v>1.0000000000000001E+50</v>
      </c>
      <c r="AB225" s="610">
        <v>1511.7624088456012</v>
      </c>
      <c r="AC225" s="626">
        <v>5.000152115900863E-4</v>
      </c>
      <c r="AD225" s="626">
        <v>8.9021369567871098E-4</v>
      </c>
      <c r="AE225" s="620">
        <v>1.3902191667050697E-3</v>
      </c>
      <c r="AF225" s="627">
        <v>3.6487438464098271E-3</v>
      </c>
      <c r="AG225" s="601">
        <f>Decap_Selection!$E$23</f>
        <v>0.08</v>
      </c>
      <c r="AH225" s="602"/>
      <c r="AI225" s="602"/>
    </row>
    <row r="226" spans="1:35">
      <c r="A226" s="597">
        <f t="shared" si="2"/>
        <v>42211.663072299787</v>
      </c>
      <c r="B226" s="607">
        <v>2.834421678542311E-3</v>
      </c>
      <c r="C226" s="606">
        <v>1.0000000000000001E+50</v>
      </c>
      <c r="D226" s="607">
        <v>85.693310479886577</v>
      </c>
      <c r="E226" s="610">
        <v>1.0000000000000001E+50</v>
      </c>
      <c r="F226" s="611">
        <v>1.0000000000000001E+50</v>
      </c>
      <c r="G226" s="610">
        <v>1.0000000000000001E+50</v>
      </c>
      <c r="H226" s="610">
        <v>1.0000000000000001E+50</v>
      </c>
      <c r="I226" s="610">
        <v>18.852394500774011</v>
      </c>
      <c r="J226" s="610">
        <v>1.0000000000000001E+50</v>
      </c>
      <c r="K226" s="610">
        <v>1.0000000000000001E+50</v>
      </c>
      <c r="L226" s="611">
        <v>1.8850952120312563</v>
      </c>
      <c r="M226" s="610">
        <v>1.0000000000000001E+50</v>
      </c>
      <c r="N226" s="611">
        <v>1.0000000000000001E+50</v>
      </c>
      <c r="O226" s="610">
        <v>1.0000000000000001E+50</v>
      </c>
      <c r="P226" s="610">
        <v>1.0000000000000001E+50</v>
      </c>
      <c r="Q226" s="610">
        <v>1.0000000000000001E+50</v>
      </c>
      <c r="R226" s="610">
        <v>1.0000000000000001E+50</v>
      </c>
      <c r="S226" s="610">
        <v>1.0000000000000001E+50</v>
      </c>
      <c r="T226" s="610">
        <v>1.0000000000000001E+50</v>
      </c>
      <c r="U226" s="610">
        <v>1.0000000000000001E+50</v>
      </c>
      <c r="V226" s="610">
        <v>3.5159447234432206E-2</v>
      </c>
      <c r="W226" s="610">
        <v>1.0000000000000001E+50</v>
      </c>
      <c r="X226" s="610">
        <v>1.0000000000000001E+50</v>
      </c>
      <c r="Y226" s="610">
        <v>1.0000000000000001E+50</v>
      </c>
      <c r="Z226" s="610">
        <v>1.0000000000000001E+50</v>
      </c>
      <c r="AA226" s="626">
        <v>1.0000000000000001E+50</v>
      </c>
      <c r="AB226" s="610">
        <v>1482.1200086722474</v>
      </c>
      <c r="AC226" s="626">
        <v>5.0001582612860013E-4</v>
      </c>
      <c r="AD226" s="626">
        <v>8.9021369567871098E-4</v>
      </c>
      <c r="AE226" s="620">
        <v>1.3902193877340821E-3</v>
      </c>
      <c r="AF226" s="627">
        <v>3.6906413033890102E-3</v>
      </c>
      <c r="AG226" s="601">
        <f>Decap_Selection!$E$23</f>
        <v>0.08</v>
      </c>
      <c r="AH226" s="602"/>
      <c r="AI226" s="602"/>
    </row>
    <row r="227" spans="1:35">
      <c r="A227" s="597">
        <f t="shared" si="2"/>
        <v>43055.896333745783</v>
      </c>
      <c r="B227" s="607">
        <v>2.884114713454193E-3</v>
      </c>
      <c r="C227" s="606">
        <v>1.0000000000000001E+50</v>
      </c>
      <c r="D227" s="607">
        <v>84.013042611876244</v>
      </c>
      <c r="E227" s="610">
        <v>1.0000000000000001E+50</v>
      </c>
      <c r="F227" s="611">
        <v>1.0000000000000001E+50</v>
      </c>
      <c r="G227" s="610">
        <v>1.0000000000000001E+50</v>
      </c>
      <c r="H227" s="610">
        <v>1.0000000000000001E+50</v>
      </c>
      <c r="I227" s="610">
        <v>18.482732893718893</v>
      </c>
      <c r="J227" s="610">
        <v>1.0000000000000001E+50</v>
      </c>
      <c r="K227" s="610">
        <v>1.0000000000000001E+50</v>
      </c>
      <c r="L227" s="611">
        <v>1.8481261666361337</v>
      </c>
      <c r="M227" s="610">
        <v>1.0000000000000001E+50</v>
      </c>
      <c r="N227" s="611">
        <v>1.0000000000000001E+50</v>
      </c>
      <c r="O227" s="610">
        <v>1.0000000000000001E+50</v>
      </c>
      <c r="P227" s="610">
        <v>1.0000000000000001E+50</v>
      </c>
      <c r="Q227" s="610">
        <v>1.0000000000000001E+50</v>
      </c>
      <c r="R227" s="610">
        <v>1.0000000000000001E+50</v>
      </c>
      <c r="S227" s="610">
        <v>1.0000000000000001E+50</v>
      </c>
      <c r="T227" s="610">
        <v>1.0000000000000001E+50</v>
      </c>
      <c r="U227" s="610">
        <v>1.0000000000000001E+50</v>
      </c>
      <c r="V227" s="610">
        <v>3.496278267323441E-2</v>
      </c>
      <c r="W227" s="610">
        <v>1.0000000000000001E+50</v>
      </c>
      <c r="X227" s="610">
        <v>1.0000000000000001E+50</v>
      </c>
      <c r="Y227" s="610">
        <v>1.0000000000000001E+50</v>
      </c>
      <c r="Z227" s="610">
        <v>1.0000000000000001E+50</v>
      </c>
      <c r="AA227" s="626">
        <v>1.0000000000000001E+50</v>
      </c>
      <c r="AB227" s="610">
        <v>1453.0588320317054</v>
      </c>
      <c r="AC227" s="626">
        <v>5.0001646549366829E-4</v>
      </c>
      <c r="AD227" s="626">
        <v>8.9021369567871098E-4</v>
      </c>
      <c r="AE227" s="620">
        <v>1.3902196176926293E-3</v>
      </c>
      <c r="AF227" s="627">
        <v>3.73371339921076E-3</v>
      </c>
      <c r="AG227" s="601">
        <f>Decap_Selection!$E$23</f>
        <v>0.08</v>
      </c>
      <c r="AH227" s="602"/>
      <c r="AI227" s="602"/>
    </row>
    <row r="228" spans="1:35">
      <c r="A228" s="597">
        <f t="shared" si="2"/>
        <v>43917.014260420699</v>
      </c>
      <c r="B228" s="607">
        <v>2.9349224239576797E-3</v>
      </c>
      <c r="C228" s="606">
        <v>1.0000000000000001E+50</v>
      </c>
      <c r="D228" s="607">
        <v>82.365721035086295</v>
      </c>
      <c r="E228" s="610">
        <v>1.0000000000000001E+50</v>
      </c>
      <c r="F228" s="611">
        <v>1.0000000000000001E+50</v>
      </c>
      <c r="G228" s="610">
        <v>1.0000000000000001E+50</v>
      </c>
      <c r="H228" s="610">
        <v>1.0000000000000001E+50</v>
      </c>
      <c r="I228" s="610">
        <v>18.120319417210606</v>
      </c>
      <c r="J228" s="610">
        <v>1.0000000000000001E+50</v>
      </c>
      <c r="K228" s="610">
        <v>1.0000000000000001E+50</v>
      </c>
      <c r="L228" s="611">
        <v>1.8118818766062672</v>
      </c>
      <c r="M228" s="610">
        <v>1.0000000000000001E+50</v>
      </c>
      <c r="N228" s="611">
        <v>1.0000000000000001E+50</v>
      </c>
      <c r="O228" s="610">
        <v>1.0000000000000001E+50</v>
      </c>
      <c r="P228" s="610">
        <v>1.0000000000000001E+50</v>
      </c>
      <c r="Q228" s="610">
        <v>1.0000000000000001E+50</v>
      </c>
      <c r="R228" s="610">
        <v>1.0000000000000001E+50</v>
      </c>
      <c r="S228" s="610">
        <v>1.0000000000000001E+50</v>
      </c>
      <c r="T228" s="610">
        <v>1.0000000000000001E+50</v>
      </c>
      <c r="U228" s="610">
        <v>1.0000000000000001E+50</v>
      </c>
      <c r="V228" s="610">
        <v>3.4772718832170604E-2</v>
      </c>
      <c r="W228" s="610">
        <v>1.0000000000000001E+50</v>
      </c>
      <c r="X228" s="610">
        <v>1.0000000000000001E+50</v>
      </c>
      <c r="Y228" s="610">
        <v>1.0000000000000001E+50</v>
      </c>
      <c r="Z228" s="610">
        <v>1.0000000000000001E+50</v>
      </c>
      <c r="AA228" s="626">
        <v>1.0000000000000001E+50</v>
      </c>
      <c r="AB228" s="610">
        <v>1424.567482384118</v>
      </c>
      <c r="AC228" s="626">
        <v>5.0001713068821747E-4</v>
      </c>
      <c r="AD228" s="626">
        <v>8.9021369567871098E-4</v>
      </c>
      <c r="AE228" s="620">
        <v>1.3902198569414614E-3</v>
      </c>
      <c r="AF228" s="627">
        <v>3.7779832515482856E-3</v>
      </c>
      <c r="AG228" s="601">
        <f>Decap_Selection!$E$23</f>
        <v>0.08</v>
      </c>
      <c r="AH228" s="602"/>
      <c r="AI228" s="602"/>
    </row>
    <row r="229" spans="1:35">
      <c r="A229" s="597">
        <f t="shared" si="2"/>
        <v>44795.354545629118</v>
      </c>
      <c r="B229" s="607">
        <v>2.986865569102411E-3</v>
      </c>
      <c r="C229" s="606">
        <v>1.0000000000000001E+50</v>
      </c>
      <c r="D229" s="607">
        <v>80.750699741055257</v>
      </c>
      <c r="E229" s="610">
        <v>1.0000000000000001E+50</v>
      </c>
      <c r="F229" s="611">
        <v>1.0000000000000001E+50</v>
      </c>
      <c r="G229" s="610">
        <v>1.0000000000000001E+50</v>
      </c>
      <c r="H229" s="610">
        <v>1.0000000000000001E+50</v>
      </c>
      <c r="I229" s="610">
        <v>17.765011948317191</v>
      </c>
      <c r="J229" s="610">
        <v>1.0000000000000001E+50</v>
      </c>
      <c r="K229" s="610">
        <v>1.0000000000000001E+50</v>
      </c>
      <c r="L229" s="611">
        <v>1.7763481284949401</v>
      </c>
      <c r="M229" s="610">
        <v>1.0000000000000001E+50</v>
      </c>
      <c r="N229" s="611">
        <v>1.0000000000000001E+50</v>
      </c>
      <c r="O229" s="610">
        <v>1.0000000000000001E+50</v>
      </c>
      <c r="P229" s="610">
        <v>1.0000000000000001E+50</v>
      </c>
      <c r="Q229" s="610">
        <v>1.0000000000000001E+50</v>
      </c>
      <c r="R229" s="610">
        <v>1.0000000000000001E+50</v>
      </c>
      <c r="S229" s="610">
        <v>1.0000000000000001E+50</v>
      </c>
      <c r="T229" s="610">
        <v>1.0000000000000001E+50</v>
      </c>
      <c r="U229" s="610">
        <v>1.0000000000000001E+50</v>
      </c>
      <c r="V229" s="610">
        <v>3.4589063951933265E-2</v>
      </c>
      <c r="W229" s="610">
        <v>1.0000000000000001E+50</v>
      </c>
      <c r="X229" s="610">
        <v>1.0000000000000001E+50</v>
      </c>
      <c r="Y229" s="610">
        <v>1.0000000000000001E+50</v>
      </c>
      <c r="Z229" s="610">
        <v>1.0000000000000001E+50</v>
      </c>
      <c r="AA229" s="626">
        <v>1.0000000000000001E+50</v>
      </c>
      <c r="AB229" s="610">
        <v>1396.6347866511908</v>
      </c>
      <c r="AC229" s="626">
        <v>5.000178227556871E-4</v>
      </c>
      <c r="AD229" s="626">
        <v>8.9021369567871098E-4</v>
      </c>
      <c r="AE229" s="620">
        <v>1.3902201058559028E-3</v>
      </c>
      <c r="AF229" s="627">
        <v>3.8234741285177501E-3</v>
      </c>
      <c r="AG229" s="601">
        <f>Decap_Selection!$E$23</f>
        <v>0.08</v>
      </c>
      <c r="AH229" s="602"/>
      <c r="AI229" s="602"/>
    </row>
    <row r="230" spans="1:35">
      <c r="A230" s="597">
        <f t="shared" si="2"/>
        <v>45691.261636541698</v>
      </c>
      <c r="B230" s="607">
        <v>3.0399653141732061E-3</v>
      </c>
      <c r="C230" s="606">
        <v>1.0000000000000001E+50</v>
      </c>
      <c r="D230" s="607">
        <v>79.167345388099193</v>
      </c>
      <c r="E230" s="610">
        <v>1.0000000000000001E+50</v>
      </c>
      <c r="F230" s="611">
        <v>1.0000000000000001E+50</v>
      </c>
      <c r="G230" s="610">
        <v>1.0000000000000001E+50</v>
      </c>
      <c r="H230" s="610">
        <v>1.0000000000000001E+50</v>
      </c>
      <c r="I230" s="610">
        <v>17.416671150776359</v>
      </c>
      <c r="J230" s="610">
        <v>1.0000000000000001E+50</v>
      </c>
      <c r="K230" s="610">
        <v>1.0000000000000001E+50</v>
      </c>
      <c r="L230" s="611">
        <v>1.7415109874993477</v>
      </c>
      <c r="M230" s="610">
        <v>1.0000000000000001E+50</v>
      </c>
      <c r="N230" s="611">
        <v>1.0000000000000001E+50</v>
      </c>
      <c r="O230" s="610">
        <v>1.0000000000000001E+50</v>
      </c>
      <c r="P230" s="610">
        <v>1.0000000000000001E+50</v>
      </c>
      <c r="Q230" s="610">
        <v>1.0000000000000001E+50</v>
      </c>
      <c r="R230" s="610">
        <v>1.0000000000000001E+50</v>
      </c>
      <c r="S230" s="610">
        <v>1.0000000000000001E+50</v>
      </c>
      <c r="T230" s="610">
        <v>1.0000000000000001E+50</v>
      </c>
      <c r="U230" s="610">
        <v>1.0000000000000001E+50</v>
      </c>
      <c r="V230" s="610">
        <v>3.4411630278169479E-2</v>
      </c>
      <c r="W230" s="610">
        <v>1.0000000000000001E+50</v>
      </c>
      <c r="X230" s="610">
        <v>1.0000000000000001E+50</v>
      </c>
      <c r="Y230" s="610">
        <v>1.0000000000000001E+50</v>
      </c>
      <c r="Z230" s="610">
        <v>1.0000000000000001E+50</v>
      </c>
      <c r="AA230" s="626">
        <v>1.0000000000000001E+50</v>
      </c>
      <c r="AB230" s="610">
        <v>1369.2497908345972</v>
      </c>
      <c r="AC230" s="626">
        <v>5.0001854278166583E-4</v>
      </c>
      <c r="AD230" s="626">
        <v>8.9021369567871098E-4</v>
      </c>
      <c r="AE230" s="620">
        <v>1.3902203648264401E-3</v>
      </c>
      <c r="AF230" s="627">
        <v>3.8702094461943149E-3</v>
      </c>
      <c r="AG230" s="601">
        <f>Decap_Selection!$E$23</f>
        <v>0.08</v>
      </c>
      <c r="AH230" s="602"/>
      <c r="AI230" s="602"/>
    </row>
    <row r="231" spans="1:35">
      <c r="A231" s="597">
        <f t="shared" ref="A231:A294" si="3">$A$35*A230</f>
        <v>46605.086869272534</v>
      </c>
      <c r="B231" s="607">
        <v>3.0942432405154903E-3</v>
      </c>
      <c r="C231" s="606">
        <v>1.0000000000000001E+50</v>
      </c>
      <c r="D231" s="607">
        <v>77.615037052942441</v>
      </c>
      <c r="E231" s="610">
        <v>1.0000000000000001E+50</v>
      </c>
      <c r="F231" s="611">
        <v>1.0000000000000001E+50</v>
      </c>
      <c r="G231" s="610">
        <v>1.0000000000000001E+50</v>
      </c>
      <c r="H231" s="610">
        <v>1.0000000000000001E+50</v>
      </c>
      <c r="I231" s="610">
        <v>17.0751604203538</v>
      </c>
      <c r="J231" s="610">
        <v>1.0000000000000001E+50</v>
      </c>
      <c r="K231" s="610">
        <v>1.0000000000000001E+50</v>
      </c>
      <c r="L231" s="611">
        <v>1.7073567919959698</v>
      </c>
      <c r="M231" s="610">
        <v>1.0000000000000001E+50</v>
      </c>
      <c r="N231" s="611">
        <v>1.0000000000000001E+50</v>
      </c>
      <c r="O231" s="610">
        <v>1.0000000000000001E+50</v>
      </c>
      <c r="P231" s="610">
        <v>1.0000000000000001E+50</v>
      </c>
      <c r="Q231" s="610">
        <v>1.0000000000000001E+50</v>
      </c>
      <c r="R231" s="610">
        <v>1.0000000000000001E+50</v>
      </c>
      <c r="S231" s="610">
        <v>1.0000000000000001E+50</v>
      </c>
      <c r="T231" s="610">
        <v>1.0000000000000001E+50</v>
      </c>
      <c r="U231" s="610">
        <v>1.0000000000000001E+50</v>
      </c>
      <c r="V231" s="610">
        <v>3.4240234057476664E-2</v>
      </c>
      <c r="W231" s="610">
        <v>1.0000000000000001E+50</v>
      </c>
      <c r="X231" s="610">
        <v>1.0000000000000001E+50</v>
      </c>
      <c r="Y231" s="610">
        <v>1.0000000000000001E+50</v>
      </c>
      <c r="Z231" s="610">
        <v>1.0000000000000001E+50</v>
      </c>
      <c r="AA231" s="626">
        <v>1.0000000000000001E+50</v>
      </c>
      <c r="AB231" s="610">
        <v>1342.4017557202915</v>
      </c>
      <c r="AC231" s="626">
        <v>5.0001929189559362E-4</v>
      </c>
      <c r="AD231" s="626">
        <v>8.9021369567871098E-4</v>
      </c>
      <c r="AE231" s="620">
        <v>1.390220634259336E-3</v>
      </c>
      <c r="AF231" s="627">
        <v>3.9182127662618802E-3</v>
      </c>
      <c r="AG231" s="601">
        <f>Decap_Selection!$E$23</f>
        <v>0.08</v>
      </c>
      <c r="AH231" s="602"/>
      <c r="AI231" s="602"/>
    </row>
    <row r="232" spans="1:35">
      <c r="A232" s="597">
        <f t="shared" si="3"/>
        <v>47537.188606657983</v>
      </c>
      <c r="B232" s="607">
        <v>3.1497213554896293E-3</v>
      </c>
      <c r="C232" s="606">
        <v>1.0000000000000001E+50</v>
      </c>
      <c r="D232" s="607">
        <v>76.093165987218271</v>
      </c>
      <c r="E232" s="610">
        <v>1.0000000000000001E+50</v>
      </c>
      <c r="F232" s="611">
        <v>1.0000000000000001E+50</v>
      </c>
      <c r="G232" s="610">
        <v>1.0000000000000001E+50</v>
      </c>
      <c r="H232" s="610">
        <v>1.0000000000000001E+50</v>
      </c>
      <c r="I232" s="610">
        <v>16.740345831272897</v>
      </c>
      <c r="J232" s="610">
        <v>1.0000000000000001E+50</v>
      </c>
      <c r="K232" s="610">
        <v>1.0000000000000001E+50</v>
      </c>
      <c r="L232" s="611">
        <v>1.673872148183071</v>
      </c>
      <c r="M232" s="610">
        <v>1.0000000000000001E+50</v>
      </c>
      <c r="N232" s="611">
        <v>1.0000000000000001E+50</v>
      </c>
      <c r="O232" s="610">
        <v>1.0000000000000001E+50</v>
      </c>
      <c r="P232" s="610">
        <v>1.0000000000000001E+50</v>
      </c>
      <c r="Q232" s="610">
        <v>1.0000000000000001E+50</v>
      </c>
      <c r="R232" s="610">
        <v>1.0000000000000001E+50</v>
      </c>
      <c r="S232" s="610">
        <v>1.0000000000000001E+50</v>
      </c>
      <c r="T232" s="610">
        <v>1.0000000000000001E+50</v>
      </c>
      <c r="U232" s="610">
        <v>1.0000000000000001E+50</v>
      </c>
      <c r="V232" s="610">
        <v>3.4074695530080974E-2</v>
      </c>
      <c r="W232" s="610">
        <v>1.0000000000000001E+50</v>
      </c>
      <c r="X232" s="610">
        <v>1.0000000000000001E+50</v>
      </c>
      <c r="Y232" s="610">
        <v>1.0000000000000001E+50</v>
      </c>
      <c r="Z232" s="610">
        <v>1.0000000000000001E+50</v>
      </c>
      <c r="AA232" s="626">
        <v>1.0000000000000001E+50</v>
      </c>
      <c r="AB232" s="610">
        <v>1316.080152667053</v>
      </c>
      <c r="AC232" s="626">
        <v>5.000200712725328E-4</v>
      </c>
      <c r="AD232" s="626">
        <v>8.9021369567871098E-4</v>
      </c>
      <c r="AE232" s="620">
        <v>1.3902209145772654E-3</v>
      </c>
      <c r="AF232" s="627">
        <v>3.9675077937658051E-3</v>
      </c>
      <c r="AG232" s="601">
        <f>Decap_Selection!$E$23</f>
        <v>0.08</v>
      </c>
      <c r="AH232" s="602"/>
      <c r="AI232" s="602"/>
    </row>
    <row r="233" spans="1:35">
      <c r="A233" s="597">
        <f t="shared" si="3"/>
        <v>48487.932378791142</v>
      </c>
      <c r="B233" s="607">
        <v>3.2064221025565878E-3</v>
      </c>
      <c r="C233" s="606">
        <v>1.0000000000000001E+50</v>
      </c>
      <c r="D233" s="607">
        <v>74.601135378744075</v>
      </c>
      <c r="E233" s="610">
        <v>1.0000000000000001E+50</v>
      </c>
      <c r="F233" s="611">
        <v>1.0000000000000001E+50</v>
      </c>
      <c r="G233" s="610">
        <v>1.0000000000000001E+50</v>
      </c>
      <c r="H233" s="610">
        <v>1.0000000000000001E+50</v>
      </c>
      <c r="I233" s="610">
        <v>16.412096083694813</v>
      </c>
      <c r="J233" s="610">
        <v>1.0000000000000001E+50</v>
      </c>
      <c r="K233" s="610">
        <v>1.0000000000000001E+50</v>
      </c>
      <c r="L233" s="611">
        <v>1.6410439248282347</v>
      </c>
      <c r="M233" s="610">
        <v>1.0000000000000001E+50</v>
      </c>
      <c r="N233" s="611">
        <v>1.0000000000000001E+50</v>
      </c>
      <c r="O233" s="610">
        <v>1.0000000000000001E+50</v>
      </c>
      <c r="P233" s="610">
        <v>1.0000000000000001E+50</v>
      </c>
      <c r="Q233" s="610">
        <v>1.0000000000000001E+50</v>
      </c>
      <c r="R233" s="610">
        <v>1.0000000000000001E+50</v>
      </c>
      <c r="S233" s="610">
        <v>1.0000000000000001E+50</v>
      </c>
      <c r="T233" s="610">
        <v>1.0000000000000001E+50</v>
      </c>
      <c r="U233" s="610">
        <v>1.0000000000000001E+50</v>
      </c>
      <c r="V233" s="610">
        <v>3.3914838919165642E-2</v>
      </c>
      <c r="W233" s="610">
        <v>1.0000000000000001E+50</v>
      </c>
      <c r="X233" s="610">
        <v>1.0000000000000001E+50</v>
      </c>
      <c r="Y233" s="610">
        <v>1.0000000000000001E+50</v>
      </c>
      <c r="Z233" s="610">
        <v>1.0000000000000001E+50</v>
      </c>
      <c r="AA233" s="626">
        <v>1.0000000000000001E+50</v>
      </c>
      <c r="AB233" s="610">
        <v>1290.2746594776056</v>
      </c>
      <c r="AC233" s="626">
        <v>5.0002088213501087E-4</v>
      </c>
      <c r="AD233" s="626">
        <v>8.9021369567871098E-4</v>
      </c>
      <c r="AE233" s="620">
        <v>1.3902212062199793E-3</v>
      </c>
      <c r="AF233" s="627">
        <v>4.0181183749343104E-3</v>
      </c>
      <c r="AG233" s="601">
        <f>Decap_Selection!$E$23</f>
        <v>0.08</v>
      </c>
      <c r="AH233" s="602"/>
      <c r="AI233" s="602"/>
    </row>
    <row r="234" spans="1:35">
      <c r="A234" s="597">
        <f t="shared" si="3"/>
        <v>49457.691026366963</v>
      </c>
      <c r="B234" s="607">
        <v>3.2643683714975932E-3</v>
      </c>
      <c r="C234" s="606">
        <v>1.0000000000000001E+50</v>
      </c>
      <c r="D234" s="607">
        <v>73.138360117477291</v>
      </c>
      <c r="E234" s="610">
        <v>1.0000000000000001E+50</v>
      </c>
      <c r="F234" s="611">
        <v>1.0000000000000001E+50</v>
      </c>
      <c r="G234" s="610">
        <v>1.0000000000000001E+50</v>
      </c>
      <c r="H234" s="610">
        <v>1.0000000000000001E+50</v>
      </c>
      <c r="I234" s="610">
        <v>16.090282452228362</v>
      </c>
      <c r="J234" s="610">
        <v>1.0000000000000001E+50</v>
      </c>
      <c r="K234" s="610">
        <v>1.0000000000000001E+50</v>
      </c>
      <c r="L234" s="611">
        <v>1.6088592481188564</v>
      </c>
      <c r="M234" s="610">
        <v>1.0000000000000001E+50</v>
      </c>
      <c r="N234" s="611">
        <v>1.0000000000000001E+50</v>
      </c>
      <c r="O234" s="610">
        <v>1.0000000000000001E+50</v>
      </c>
      <c r="P234" s="610">
        <v>1.0000000000000001E+50</v>
      </c>
      <c r="Q234" s="610">
        <v>1.0000000000000001E+50</v>
      </c>
      <c r="R234" s="610">
        <v>1.0000000000000001E+50</v>
      </c>
      <c r="S234" s="610">
        <v>1.0000000000000001E+50</v>
      </c>
      <c r="T234" s="610">
        <v>1.0000000000000001E+50</v>
      </c>
      <c r="U234" s="610">
        <v>1.0000000000000001E+50</v>
      </c>
      <c r="V234" s="610">
        <v>3.3760492416839802E-2</v>
      </c>
      <c r="W234" s="610">
        <v>1.0000000000000001E+50</v>
      </c>
      <c r="X234" s="610">
        <v>1.0000000000000001E+50</v>
      </c>
      <c r="Y234" s="610">
        <v>1.0000000000000001E+50</v>
      </c>
      <c r="Z234" s="610">
        <v>1.0000000000000001E+50</v>
      </c>
      <c r="AA234" s="626">
        <v>1.0000000000000001E+50</v>
      </c>
      <c r="AB234" s="610">
        <v>1264.9751563506979</v>
      </c>
      <c r="AC234" s="626">
        <v>5.000217257549375E-4</v>
      </c>
      <c r="AD234" s="626">
        <v>8.9021369567871098E-4</v>
      </c>
      <c r="AE234" s="620">
        <v>1.3902215096449938E-3</v>
      </c>
      <c r="AF234" s="627">
        <v>4.0700684950306593E-3</v>
      </c>
      <c r="AG234" s="601">
        <f>Decap_Selection!$E$23</f>
        <v>0.08</v>
      </c>
      <c r="AH234" s="602"/>
      <c r="AI234" s="602"/>
    </row>
    <row r="235" spans="1:35">
      <c r="A235" s="597">
        <f t="shared" si="3"/>
        <v>50446.844846894302</v>
      </c>
      <c r="B235" s="607">
        <v>3.3235835087707874E-3</v>
      </c>
      <c r="C235" s="606">
        <v>1.0000000000000001E+50</v>
      </c>
      <c r="D235" s="607">
        <v>71.704266566060554</v>
      </c>
      <c r="E235" s="610">
        <v>1.0000000000000001E+50</v>
      </c>
      <c r="F235" s="611">
        <v>1.0000000000000001E+50</v>
      </c>
      <c r="G235" s="610">
        <v>1.0000000000000001E+50</v>
      </c>
      <c r="H235" s="610">
        <v>1.0000000000000001E+50</v>
      </c>
      <c r="I235" s="610">
        <v>15.77477873544947</v>
      </c>
      <c r="J235" s="610">
        <v>1.0000000000000001E+50</v>
      </c>
      <c r="K235" s="610">
        <v>1.0000000000000001E+50</v>
      </c>
      <c r="L235" s="611">
        <v>1.577305496613596</v>
      </c>
      <c r="M235" s="610">
        <v>1.0000000000000001E+50</v>
      </c>
      <c r="N235" s="611">
        <v>1.0000000000000001E+50</v>
      </c>
      <c r="O235" s="610">
        <v>1.0000000000000001E+50</v>
      </c>
      <c r="P235" s="610">
        <v>1.0000000000000001E+50</v>
      </c>
      <c r="Q235" s="610">
        <v>1.0000000000000001E+50</v>
      </c>
      <c r="R235" s="610">
        <v>1.0000000000000001E+50</v>
      </c>
      <c r="S235" s="610">
        <v>1.0000000000000001E+50</v>
      </c>
      <c r="T235" s="610">
        <v>1.0000000000000001E+50</v>
      </c>
      <c r="U235" s="610">
        <v>1.0000000000000001E+50</v>
      </c>
      <c r="V235" s="610">
        <v>3.3611488166760774E-2</v>
      </c>
      <c r="W235" s="610">
        <v>1.0000000000000001E+50</v>
      </c>
      <c r="X235" s="610">
        <v>1.0000000000000001E+50</v>
      </c>
      <c r="Y235" s="610">
        <v>1.0000000000000001E+50</v>
      </c>
      <c r="Z235" s="610">
        <v>1.0000000000000001E+50</v>
      </c>
      <c r="AA235" s="626">
        <v>1.0000000000000001E+50</v>
      </c>
      <c r="AB235" s="610">
        <v>1240.1717219125558</v>
      </c>
      <c r="AC235" s="626">
        <v>5.0002260345559824E-4</v>
      </c>
      <c r="AD235" s="626">
        <v>8.9021369567871098E-4</v>
      </c>
      <c r="AE235" s="620">
        <v>1.3902218253283086E-3</v>
      </c>
      <c r="AF235" s="627">
        <v>4.1233822761948275E-3</v>
      </c>
      <c r="AG235" s="601">
        <f>Decap_Selection!$E$23</f>
        <v>0.08</v>
      </c>
      <c r="AH235" s="602"/>
      <c r="AI235" s="602"/>
    </row>
    <row r="236" spans="1:35">
      <c r="A236" s="597">
        <f t="shared" si="3"/>
        <v>51455.781743832187</v>
      </c>
      <c r="B236" s="607">
        <v>3.384091328008152E-3</v>
      </c>
      <c r="C236" s="606">
        <v>1.0000000000000001E+50</v>
      </c>
      <c r="D236" s="607">
        <v>70.298292334865891</v>
      </c>
      <c r="E236" s="610">
        <v>1.0000000000000001E+50</v>
      </c>
      <c r="F236" s="611">
        <v>1.0000000000000001E+50</v>
      </c>
      <c r="G236" s="610">
        <v>1.0000000000000001E+50</v>
      </c>
      <c r="H236" s="610">
        <v>1.0000000000000001E+50</v>
      </c>
      <c r="I236" s="610">
        <v>15.465461206410398</v>
      </c>
      <c r="J236" s="610">
        <v>1.0000000000000001E+50</v>
      </c>
      <c r="K236" s="610">
        <v>1.0000000000000001E+50</v>
      </c>
      <c r="L236" s="611">
        <v>1.5463702962927919</v>
      </c>
      <c r="M236" s="610">
        <v>1.0000000000000001E+50</v>
      </c>
      <c r="N236" s="611">
        <v>1.0000000000000001E+50</v>
      </c>
      <c r="O236" s="610">
        <v>1.0000000000000001E+50</v>
      </c>
      <c r="P236" s="610">
        <v>1.0000000000000001E+50</v>
      </c>
      <c r="Q236" s="610">
        <v>1.0000000000000001E+50</v>
      </c>
      <c r="R236" s="610">
        <v>1.0000000000000001E+50</v>
      </c>
      <c r="S236" s="610">
        <v>1.0000000000000001E+50</v>
      </c>
      <c r="T236" s="610">
        <v>1.0000000000000001E+50</v>
      </c>
      <c r="U236" s="610">
        <v>1.0000000000000001E+50</v>
      </c>
      <c r="V236" s="610">
        <v>3.3467662243443157E-2</v>
      </c>
      <c r="W236" s="610">
        <v>1.0000000000000001E+50</v>
      </c>
      <c r="X236" s="610">
        <v>1.0000000000000001E+50</v>
      </c>
      <c r="Y236" s="610">
        <v>1.0000000000000001E+50</v>
      </c>
      <c r="Z236" s="610">
        <v>1.0000000000000001E+50</v>
      </c>
      <c r="AA236" s="626">
        <v>1.0000000000000001E+50</v>
      </c>
      <c r="AB236" s="610">
        <v>1215.8546293261436</v>
      </c>
      <c r="AC236" s="626">
        <v>5.0002351661373057E-4</v>
      </c>
      <c r="AD236" s="626">
        <v>8.9021369567871098E-4</v>
      </c>
      <c r="AE236" s="620">
        <v>1.3902221537651534E-3</v>
      </c>
      <c r="AF236" s="627">
        <v>4.1780839752301804E-3</v>
      </c>
      <c r="AG236" s="601">
        <f>Decap_Selection!$E$23</f>
        <v>0.08</v>
      </c>
      <c r="AH236" s="602"/>
      <c r="AI236" s="602"/>
    </row>
    <row r="237" spans="1:35">
      <c r="A237" s="597">
        <f t="shared" si="3"/>
        <v>52484.897378708833</v>
      </c>
      <c r="B237" s="607">
        <v>3.4459161206562322E-3</v>
      </c>
      <c r="C237" s="606">
        <v>1.0000000000000001E+50</v>
      </c>
      <c r="D237" s="607">
        <v>68.919886061449674</v>
      </c>
      <c r="E237" s="610">
        <v>1.0000000000000001E+50</v>
      </c>
      <c r="F237" s="611">
        <v>1.0000000000000001E+50</v>
      </c>
      <c r="G237" s="610">
        <v>1.0000000000000001E+50</v>
      </c>
      <c r="H237" s="610">
        <v>1.0000000000000001E+50</v>
      </c>
      <c r="I237" s="610">
        <v>15.162208564119391</v>
      </c>
      <c r="J237" s="610">
        <v>1.0000000000000001E+50</v>
      </c>
      <c r="K237" s="610">
        <v>1.0000000000000001E+50</v>
      </c>
      <c r="L237" s="611">
        <v>1.5160415157059097</v>
      </c>
      <c r="M237" s="610">
        <v>1.0000000000000001E+50</v>
      </c>
      <c r="N237" s="611">
        <v>1.0000000000000001E+50</v>
      </c>
      <c r="O237" s="610">
        <v>1.0000000000000001E+50</v>
      </c>
      <c r="P237" s="610">
        <v>1.0000000000000001E+50</v>
      </c>
      <c r="Q237" s="610">
        <v>1.0000000000000001E+50</v>
      </c>
      <c r="R237" s="610">
        <v>1.0000000000000001E+50</v>
      </c>
      <c r="S237" s="610">
        <v>1.0000000000000001E+50</v>
      </c>
      <c r="T237" s="610">
        <v>1.0000000000000001E+50</v>
      </c>
      <c r="U237" s="610">
        <v>1.0000000000000001E+50</v>
      </c>
      <c r="V237" s="610">
        <v>3.3328854628307904E-2</v>
      </c>
      <c r="W237" s="610">
        <v>1.0000000000000001E+50</v>
      </c>
      <c r="X237" s="610">
        <v>1.0000000000000001E+50</v>
      </c>
      <c r="Y237" s="610">
        <v>1.0000000000000001E+50</v>
      </c>
      <c r="Z237" s="610">
        <v>1.0000000000000001E+50</v>
      </c>
      <c r="AA237" s="626">
        <v>1.0000000000000001E+50</v>
      </c>
      <c r="AB237" s="610">
        <v>1192.0143424767223</v>
      </c>
      <c r="AC237" s="626">
        <v>5.0002446666168137E-4</v>
      </c>
      <c r="AD237" s="626">
        <v>8.9021369567871098E-4</v>
      </c>
      <c r="AE237" s="620">
        <v>1.390222495470764E-3</v>
      </c>
      <c r="AF237" s="627">
        <v>4.2341979812875056E-3</v>
      </c>
      <c r="AG237" s="601">
        <f>Decap_Selection!$E$23</f>
        <v>0.08</v>
      </c>
      <c r="AH237" s="602"/>
      <c r="AI237" s="602"/>
    </row>
    <row r="238" spans="1:35">
      <c r="A238" s="597">
        <f t="shared" si="3"/>
        <v>53534.595326283008</v>
      </c>
      <c r="B238" s="607">
        <v>3.5090826667644459E-3</v>
      </c>
      <c r="C238" s="606">
        <v>1.0000000000000001E+50</v>
      </c>
      <c r="D238" s="607">
        <v>67.568507194332184</v>
      </c>
      <c r="E238" s="610">
        <v>1.0000000000000001E+50</v>
      </c>
      <c r="F238" s="611">
        <v>1.0000000000000001E+50</v>
      </c>
      <c r="G238" s="610">
        <v>1.0000000000000001E+50</v>
      </c>
      <c r="H238" s="610">
        <v>1.0000000000000001E+50</v>
      </c>
      <c r="I238" s="610">
        <v>14.864901885971664</v>
      </c>
      <c r="J238" s="610">
        <v>1.0000000000000001E+50</v>
      </c>
      <c r="K238" s="610">
        <v>1.0000000000000001E+50</v>
      </c>
      <c r="L238" s="611">
        <v>1.4863072612141079</v>
      </c>
      <c r="M238" s="610">
        <v>1.0000000000000001E+50</v>
      </c>
      <c r="N238" s="611">
        <v>1.0000000000000001E+50</v>
      </c>
      <c r="O238" s="610">
        <v>1.0000000000000001E+50</v>
      </c>
      <c r="P238" s="610">
        <v>1.0000000000000001E+50</v>
      </c>
      <c r="Q238" s="610">
        <v>1.0000000000000001E+50</v>
      </c>
      <c r="R238" s="610">
        <v>1.0000000000000001E+50</v>
      </c>
      <c r="S238" s="610">
        <v>1.0000000000000001E+50</v>
      </c>
      <c r="T238" s="610">
        <v>1.0000000000000001E+50</v>
      </c>
      <c r="U238" s="610">
        <v>1.0000000000000001E+50</v>
      </c>
      <c r="V238" s="610">
        <v>3.3194909182541747E-2</v>
      </c>
      <c r="W238" s="610">
        <v>1.0000000000000001E+50</v>
      </c>
      <c r="X238" s="610">
        <v>1.0000000000000001E+50</v>
      </c>
      <c r="Y238" s="610">
        <v>1.0000000000000001E+50</v>
      </c>
      <c r="Z238" s="610">
        <v>1.0000000000000001E+50</v>
      </c>
      <c r="AA238" s="626">
        <v>1.0000000000000001E+50</v>
      </c>
      <c r="AB238" s="610">
        <v>1168.6415122321937</v>
      </c>
      <c r="AC238" s="626">
        <v>5.0002545508965332E-4</v>
      </c>
      <c r="AD238" s="626">
        <v>8.9021369567871098E-4</v>
      </c>
      <c r="AE238" s="620">
        <v>1.3902228509811924E-3</v>
      </c>
      <c r="AF238" s="627">
        <v>4.2917488133959536E-3</v>
      </c>
      <c r="AG238" s="601">
        <f>Decap_Selection!$E$23</f>
        <v>0.08</v>
      </c>
      <c r="AH238" s="602"/>
      <c r="AI238" s="602"/>
    </row>
    <row r="239" spans="1:35">
      <c r="A239" s="597">
        <f t="shared" si="3"/>
        <v>54605.287232808667</v>
      </c>
      <c r="B239" s="607">
        <v>3.5736162459249895E-3</v>
      </c>
      <c r="C239" s="606">
        <v>1.0000000000000001E+50</v>
      </c>
      <c r="D239" s="607">
        <v>66.243625781016462</v>
      </c>
      <c r="E239" s="610">
        <v>1.0000000000000001E+50</v>
      </c>
      <c r="F239" s="611">
        <v>1.0000000000000001E+50</v>
      </c>
      <c r="G239" s="610">
        <v>1.0000000000000001E+50</v>
      </c>
      <c r="H239" s="610">
        <v>1.0000000000000001E+50</v>
      </c>
      <c r="I239" s="610">
        <v>14.573424581113066</v>
      </c>
      <c r="J239" s="610">
        <v>1.0000000000000001E+50</v>
      </c>
      <c r="K239" s="610">
        <v>1.0000000000000001E+50</v>
      </c>
      <c r="L239" s="611">
        <v>1.4571558723260716</v>
      </c>
      <c r="M239" s="610">
        <v>1.0000000000000001E+50</v>
      </c>
      <c r="N239" s="611">
        <v>1.0000000000000001E+50</v>
      </c>
      <c r="O239" s="610">
        <v>1.0000000000000001E+50</v>
      </c>
      <c r="P239" s="610">
        <v>1.0000000000000001E+50</v>
      </c>
      <c r="Q239" s="610">
        <v>1.0000000000000001E+50</v>
      </c>
      <c r="R239" s="610">
        <v>1.0000000000000001E+50</v>
      </c>
      <c r="S239" s="610">
        <v>1.0000000000000001E+50</v>
      </c>
      <c r="T239" s="610">
        <v>1.0000000000000001E+50</v>
      </c>
      <c r="U239" s="610">
        <v>1.0000000000000001E+50</v>
      </c>
      <c r="V239" s="610">
        <v>3.3065673616854016E-2</v>
      </c>
      <c r="W239" s="610">
        <v>1.0000000000000001E+50</v>
      </c>
      <c r="X239" s="610">
        <v>1.0000000000000001E+50</v>
      </c>
      <c r="Y239" s="610">
        <v>1.0000000000000001E+50</v>
      </c>
      <c r="Z239" s="610">
        <v>1.0000000000000001E+50</v>
      </c>
      <c r="AA239" s="626">
        <v>1.0000000000000001E+50</v>
      </c>
      <c r="AB239" s="610">
        <v>1145.7269727767757</v>
      </c>
      <c r="AC239" s="626">
        <v>5.0002648344804157E-4</v>
      </c>
      <c r="AD239" s="626">
        <v>8.9021369567871098E-4</v>
      </c>
      <c r="AE239" s="620">
        <v>1.3902232208541454E-3</v>
      </c>
      <c r="AF239" s="627">
        <v>4.3507611177875756E-3</v>
      </c>
      <c r="AG239" s="601">
        <f>Decap_Selection!$E$23</f>
        <v>0.08</v>
      </c>
      <c r="AH239" s="602"/>
      <c r="AI239" s="602"/>
    </row>
    <row r="240" spans="1:35">
      <c r="A240" s="597">
        <f t="shared" si="3"/>
        <v>55697.392977464842</v>
      </c>
      <c r="B240" s="607">
        <v>3.6395426483685879E-3</v>
      </c>
      <c r="C240" s="606">
        <v>1.0000000000000001E+50</v>
      </c>
      <c r="D240" s="607">
        <v>64.944722260163985</v>
      </c>
      <c r="E240" s="610">
        <v>1.0000000000000001E+50</v>
      </c>
      <c r="F240" s="611">
        <v>1.0000000000000001E+50</v>
      </c>
      <c r="G240" s="610">
        <v>1.0000000000000001E+50</v>
      </c>
      <c r="H240" s="610">
        <v>1.0000000000000001E+50</v>
      </c>
      <c r="I240" s="610">
        <v>14.2876623447182</v>
      </c>
      <c r="J240" s="610">
        <v>1.0000000000000001E+50</v>
      </c>
      <c r="K240" s="610">
        <v>1.0000000000000001E+50</v>
      </c>
      <c r="L240" s="611">
        <v>1.4285759171252708</v>
      </c>
      <c r="M240" s="610">
        <v>1.0000000000000001E+50</v>
      </c>
      <c r="N240" s="611">
        <v>1.0000000000000001E+50</v>
      </c>
      <c r="O240" s="610">
        <v>1.0000000000000001E+50</v>
      </c>
      <c r="P240" s="610">
        <v>1.0000000000000001E+50</v>
      </c>
      <c r="Q240" s="610">
        <v>1.0000000000000001E+50</v>
      </c>
      <c r="R240" s="610">
        <v>1.0000000000000001E+50</v>
      </c>
      <c r="S240" s="610">
        <v>1.0000000000000001E+50</v>
      </c>
      <c r="T240" s="610">
        <v>1.0000000000000001E+50</v>
      </c>
      <c r="U240" s="610">
        <v>1.0000000000000001E+50</v>
      </c>
      <c r="V240" s="610">
        <v>3.2940999458232173E-2</v>
      </c>
      <c r="W240" s="610">
        <v>1.0000000000000001E+50</v>
      </c>
      <c r="X240" s="610">
        <v>1.0000000000000001E+50</v>
      </c>
      <c r="Y240" s="610">
        <v>1.0000000000000001E+50</v>
      </c>
      <c r="Z240" s="610">
        <v>1.0000000000000001E+50</v>
      </c>
      <c r="AA240" s="626">
        <v>1.0000000000000001E+50</v>
      </c>
      <c r="AB240" s="610">
        <v>1123.2617380165645</v>
      </c>
      <c r="AC240" s="626">
        <v>5.0002755334986376E-4</v>
      </c>
      <c r="AD240" s="626">
        <v>8.9021369567871098E-4</v>
      </c>
      <c r="AE240" s="620">
        <v>1.3902236056698616E-3</v>
      </c>
      <c r="AF240" s="627">
        <v>4.4112596649597035E-3</v>
      </c>
      <c r="AG240" s="601">
        <f>Decap_Selection!$E$23</f>
        <v>0.08</v>
      </c>
      <c r="AH240" s="602"/>
      <c r="AI240" s="602"/>
    </row>
    <row r="241" spans="1:35">
      <c r="A241" s="597">
        <f t="shared" si="3"/>
        <v>56811.340837014141</v>
      </c>
      <c r="B241" s="607">
        <v>3.7068881862205266E-3</v>
      </c>
      <c r="C241" s="606">
        <v>1.0000000000000001E+50</v>
      </c>
      <c r="D241" s="607">
        <v>63.671287257845002</v>
      </c>
      <c r="E241" s="610">
        <v>1.0000000000000001E+50</v>
      </c>
      <c r="F241" s="611">
        <v>1.0000000000000001E+50</v>
      </c>
      <c r="G241" s="610">
        <v>1.0000000000000001E+50</v>
      </c>
      <c r="H241" s="610">
        <v>1.0000000000000001E+50</v>
      </c>
      <c r="I241" s="610">
        <v>14.007503113164976</v>
      </c>
      <c r="J241" s="610">
        <v>1.0000000000000001E+50</v>
      </c>
      <c r="K241" s="610">
        <v>1.0000000000000001E+50</v>
      </c>
      <c r="L241" s="611">
        <v>1.40055618778686</v>
      </c>
      <c r="M241" s="610">
        <v>1.0000000000000001E+50</v>
      </c>
      <c r="N241" s="611">
        <v>1.0000000000000001E+50</v>
      </c>
      <c r="O241" s="610">
        <v>1.0000000000000001E+50</v>
      </c>
      <c r="P241" s="610">
        <v>1.0000000000000001E+50</v>
      </c>
      <c r="Q241" s="610">
        <v>1.0000000000000001E+50</v>
      </c>
      <c r="R241" s="610">
        <v>1.0000000000000001E+50</v>
      </c>
      <c r="S241" s="610">
        <v>1.0000000000000001E+50</v>
      </c>
      <c r="T241" s="610">
        <v>1.0000000000000001E+50</v>
      </c>
      <c r="U241" s="610">
        <v>1.0000000000000001E+50</v>
      </c>
      <c r="V241" s="610">
        <v>3.2820742013810439E-2</v>
      </c>
      <c r="W241" s="610">
        <v>1.0000000000000001E+50</v>
      </c>
      <c r="X241" s="610">
        <v>1.0000000000000001E+50</v>
      </c>
      <c r="Y241" s="610">
        <v>1.0000000000000001E+50</v>
      </c>
      <c r="Z241" s="610">
        <v>1.0000000000000001E+50</v>
      </c>
      <c r="AA241" s="626">
        <v>1.0000000000000001E+50</v>
      </c>
      <c r="AB241" s="610">
        <v>1101.2369980555754</v>
      </c>
      <c r="AC241" s="626">
        <v>5.0002866647328988E-4</v>
      </c>
      <c r="AD241" s="626">
        <v>8.9021369567871098E-4</v>
      </c>
      <c r="AE241" s="620">
        <v>1.3902240060320195E-3</v>
      </c>
      <c r="AF241" s="627">
        <v>4.4732693464169197E-3</v>
      </c>
      <c r="AG241" s="601">
        <f>Decap_Selection!$E$23</f>
        <v>0.08</v>
      </c>
      <c r="AH241" s="602"/>
      <c r="AI241" s="602"/>
    </row>
    <row r="242" spans="1:35">
      <c r="A242" s="597">
        <f t="shared" si="3"/>
        <v>57947.567653754428</v>
      </c>
      <c r="B242" s="607">
        <v>3.7756797049216203E-3</v>
      </c>
      <c r="C242" s="606">
        <v>1.0000000000000001E+50</v>
      </c>
      <c r="D242" s="607">
        <v>62.422821387784097</v>
      </c>
      <c r="E242" s="610">
        <v>1.0000000000000001E+50</v>
      </c>
      <c r="F242" s="611">
        <v>1.0000000000000001E+50</v>
      </c>
      <c r="G242" s="610">
        <v>1.0000000000000001E+50</v>
      </c>
      <c r="H242" s="610">
        <v>1.0000000000000001E+50</v>
      </c>
      <c r="I242" s="610">
        <v>13.732837020088114</v>
      </c>
      <c r="J242" s="610">
        <v>1.0000000000000001E+50</v>
      </c>
      <c r="K242" s="610">
        <v>1.0000000000000001E+50</v>
      </c>
      <c r="L242" s="611">
        <v>1.3730856961824545</v>
      </c>
      <c r="M242" s="610">
        <v>1.0000000000000001E+50</v>
      </c>
      <c r="N242" s="611">
        <v>1.0000000000000001E+50</v>
      </c>
      <c r="O242" s="610">
        <v>1.0000000000000001E+50</v>
      </c>
      <c r="P242" s="610">
        <v>1.0000000000000001E+50</v>
      </c>
      <c r="Q242" s="610">
        <v>1.0000000000000001E+50</v>
      </c>
      <c r="R242" s="610">
        <v>1.0000000000000001E+50</v>
      </c>
      <c r="S242" s="610">
        <v>1.0000000000000001E+50</v>
      </c>
      <c r="T242" s="610">
        <v>1.0000000000000001E+50</v>
      </c>
      <c r="U242" s="610">
        <v>1.0000000000000001E+50</v>
      </c>
      <c r="V242" s="610">
        <v>3.2704760331977112E-2</v>
      </c>
      <c r="W242" s="610">
        <v>1.0000000000000001E+50</v>
      </c>
      <c r="X242" s="610">
        <v>1.0000000000000001E+50</v>
      </c>
      <c r="Y242" s="610">
        <v>1.0000000000000001E+50</v>
      </c>
      <c r="Z242" s="610">
        <v>1.0000000000000001E+50</v>
      </c>
      <c r="AA242" s="626">
        <v>1.0000000000000001E+50</v>
      </c>
      <c r="AB242" s="610">
        <v>1079.6441157408826</v>
      </c>
      <c r="AC242" s="626">
        <v>5.0002982456427226E-4</v>
      </c>
      <c r="AD242" s="626">
        <v>8.9021369567871098E-4</v>
      </c>
      <c r="AE242" s="620">
        <v>1.390224422568686E-3</v>
      </c>
      <c r="AF242" s="627">
        <v>4.5368151710322201E-3</v>
      </c>
      <c r="AG242" s="601">
        <f>Decap_Selection!$E$23</f>
        <v>0.08</v>
      </c>
      <c r="AH242" s="602"/>
      <c r="AI242" s="602"/>
    </row>
    <row r="243" spans="1:35">
      <c r="A243" s="597">
        <f t="shared" si="3"/>
        <v>59106.51900682952</v>
      </c>
      <c r="B243" s="607">
        <v>3.8459445948189311E-3</v>
      </c>
      <c r="C243" s="606">
        <v>1.0000000000000001E+50</v>
      </c>
      <c r="D243" s="607">
        <v>61.198835055522473</v>
      </c>
      <c r="E243" s="610">
        <v>1.0000000000000001E+50</v>
      </c>
      <c r="F243" s="611">
        <v>1.0000000000000001E+50</v>
      </c>
      <c r="G243" s="610">
        <v>1.0000000000000001E+50</v>
      </c>
      <c r="H243" s="610">
        <v>1.0000000000000001E+50</v>
      </c>
      <c r="I243" s="610">
        <v>13.463556353294297</v>
      </c>
      <c r="J243" s="610">
        <v>1.0000000000000001E+50</v>
      </c>
      <c r="K243" s="610">
        <v>1.0000000000000001E+50</v>
      </c>
      <c r="L243" s="611">
        <v>1.3461536695710634</v>
      </c>
      <c r="M243" s="610">
        <v>1.0000000000000001E+50</v>
      </c>
      <c r="N243" s="611">
        <v>1.0000000000000001E+50</v>
      </c>
      <c r="O243" s="610">
        <v>1.0000000000000001E+50</v>
      </c>
      <c r="P243" s="610">
        <v>1.0000000000000001E+50</v>
      </c>
      <c r="Q243" s="610">
        <v>1.0000000000000001E+50</v>
      </c>
      <c r="R243" s="610">
        <v>1.0000000000000001E+50</v>
      </c>
      <c r="S243" s="610">
        <v>1.0000000000000001E+50</v>
      </c>
      <c r="T243" s="610">
        <v>1.0000000000000001E+50</v>
      </c>
      <c r="U243" s="610">
        <v>1.0000000000000001E+50</v>
      </c>
      <c r="V243" s="610">
        <v>3.2592917160856126E-2</v>
      </c>
      <c r="W243" s="610">
        <v>1.0000000000000001E+50</v>
      </c>
      <c r="X243" s="610">
        <v>1.0000000000000001E+50</v>
      </c>
      <c r="Y243" s="610">
        <v>1.0000000000000001E+50</v>
      </c>
      <c r="Z243" s="610">
        <v>1.0000000000000001E+50</v>
      </c>
      <c r="AA243" s="626">
        <v>1.0000000000000001E+50</v>
      </c>
      <c r="AB243" s="610">
        <v>1058.4746232754999</v>
      </c>
      <c r="AC243" s="626">
        <v>5.0003102943928332E-4</v>
      </c>
      <c r="AD243" s="626">
        <v>8.9021369567871098E-4</v>
      </c>
      <c r="AE243" s="620">
        <v>1.3902248559333017E-3</v>
      </c>
      <c r="AF243" s="627">
        <v>4.60192226096487E-3</v>
      </c>
      <c r="AG243" s="601">
        <f>Decap_Selection!$E$23</f>
        <v>0.08</v>
      </c>
      <c r="AH243" s="602"/>
      <c r="AI243" s="602"/>
    </row>
    <row r="244" spans="1:35">
      <c r="A244" s="597">
        <f t="shared" si="3"/>
        <v>60288.649386966114</v>
      </c>
      <c r="B244" s="607">
        <v>3.9177108029312471E-3</v>
      </c>
      <c r="C244" s="606">
        <v>1.0000000000000001E+50</v>
      </c>
      <c r="D244" s="607">
        <v>59.998848266419962</v>
      </c>
      <c r="E244" s="610">
        <v>1.0000000000000001E+50</v>
      </c>
      <c r="F244" s="611">
        <v>1.0000000000000001E+50</v>
      </c>
      <c r="G244" s="610">
        <v>1.0000000000000001E+50</v>
      </c>
      <c r="H244" s="610">
        <v>1.0000000000000001E+50</v>
      </c>
      <c r="I244" s="610">
        <v>13.199555512522068</v>
      </c>
      <c r="J244" s="610">
        <v>1.0000000000000001E+50</v>
      </c>
      <c r="K244" s="610">
        <v>1.0000000000000001E+50</v>
      </c>
      <c r="L244" s="611">
        <v>1.3197495463744884</v>
      </c>
      <c r="M244" s="610">
        <v>1.0000000000000001E+50</v>
      </c>
      <c r="N244" s="611">
        <v>1.0000000000000001E+50</v>
      </c>
      <c r="O244" s="610">
        <v>1.0000000000000001E+50</v>
      </c>
      <c r="P244" s="610">
        <v>1.0000000000000001E+50</v>
      </c>
      <c r="Q244" s="610">
        <v>1.0000000000000001E+50</v>
      </c>
      <c r="R244" s="610">
        <v>1.0000000000000001E+50</v>
      </c>
      <c r="S244" s="610">
        <v>1.0000000000000001E+50</v>
      </c>
      <c r="T244" s="610">
        <v>1.0000000000000001E+50</v>
      </c>
      <c r="U244" s="610">
        <v>1.0000000000000001E+50</v>
      </c>
      <c r="V244" s="610">
        <v>3.2485078904306373E-2</v>
      </c>
      <c r="W244" s="610">
        <v>1.0000000000000001E+50</v>
      </c>
      <c r="X244" s="610">
        <v>1.0000000000000001E+50</v>
      </c>
      <c r="Y244" s="610">
        <v>1.0000000000000001E+50</v>
      </c>
      <c r="Z244" s="610">
        <v>1.0000000000000001E+50</v>
      </c>
      <c r="AA244" s="626">
        <v>1.0000000000000001E+50</v>
      </c>
      <c r="AB244" s="610">
        <v>1037.720218897676</v>
      </c>
      <c r="AC244" s="626">
        <v>5.0003228298816337E-4</v>
      </c>
      <c r="AD244" s="626">
        <v>8.9021369567871098E-4</v>
      </c>
      <c r="AE244" s="620">
        <v>1.3902253068057042E-3</v>
      </c>
      <c r="AF244" s="627">
        <v>4.6686158470705796E-3</v>
      </c>
      <c r="AG244" s="601">
        <f>Decap_Selection!$E$23</f>
        <v>0.08</v>
      </c>
      <c r="AH244" s="602"/>
      <c r="AI244" s="602"/>
    </row>
    <row r="245" spans="1:35">
      <c r="A245" s="597">
        <f t="shared" si="3"/>
        <v>61494.422374705435</v>
      </c>
      <c r="B245" s="607">
        <v>3.991006844894473E-3</v>
      </c>
      <c r="C245" s="606">
        <v>1.0000000000000001E+50</v>
      </c>
      <c r="D245" s="607">
        <v>58.822390437422087</v>
      </c>
      <c r="E245" s="610">
        <v>1.0000000000000001E+50</v>
      </c>
      <c r="F245" s="611">
        <v>1.0000000000000001E+50</v>
      </c>
      <c r="G245" s="610">
        <v>1.0000000000000001E+50</v>
      </c>
      <c r="H245" s="610">
        <v>1.0000000000000001E+50</v>
      </c>
      <c r="I245" s="610">
        <v>12.940730968029998</v>
      </c>
      <c r="J245" s="610">
        <v>1.0000000000000001E+50</v>
      </c>
      <c r="K245" s="610">
        <v>1.0000000000000001E+50</v>
      </c>
      <c r="L245" s="611">
        <v>1.2938629720355301</v>
      </c>
      <c r="M245" s="610">
        <v>1.0000000000000001E+50</v>
      </c>
      <c r="N245" s="611">
        <v>1.0000000000000001E+50</v>
      </c>
      <c r="O245" s="610">
        <v>1.0000000000000001E+50</v>
      </c>
      <c r="P245" s="610">
        <v>1.0000000000000001E+50</v>
      </c>
      <c r="Q245" s="610">
        <v>1.0000000000000001E+50</v>
      </c>
      <c r="R245" s="610">
        <v>1.0000000000000001E+50</v>
      </c>
      <c r="S245" s="610">
        <v>1.0000000000000001E+50</v>
      </c>
      <c r="T245" s="610">
        <v>1.0000000000000001E+50</v>
      </c>
      <c r="U245" s="610">
        <v>1.0000000000000001E+50</v>
      </c>
      <c r="V245" s="610">
        <v>3.2381115575589217E-2</v>
      </c>
      <c r="W245" s="610">
        <v>1.0000000000000001E+50</v>
      </c>
      <c r="X245" s="610">
        <v>1.0000000000000001E+50</v>
      </c>
      <c r="Y245" s="610">
        <v>1.0000000000000001E+50</v>
      </c>
      <c r="Z245" s="610">
        <v>1.0000000000000001E+50</v>
      </c>
      <c r="AA245" s="626">
        <v>1.0000000000000001E+50</v>
      </c>
      <c r="AB245" s="610">
        <v>1017.3727636253027</v>
      </c>
      <c r="AC245" s="626">
        <v>5.0003358717708244E-4</v>
      </c>
      <c r="AD245" s="626">
        <v>8.9021369567871098E-4</v>
      </c>
      <c r="AE245" s="620">
        <v>1.3902257758931968E-3</v>
      </c>
      <c r="AF245" s="627">
        <v>4.7369212637378864E-3</v>
      </c>
      <c r="AG245" s="601">
        <f>Decap_Selection!$E$23</f>
        <v>0.08</v>
      </c>
      <c r="AH245" s="602"/>
      <c r="AI245" s="602"/>
    </row>
    <row r="246" spans="1:35">
      <c r="A246" s="597">
        <f t="shared" si="3"/>
        <v>62724.310822199543</v>
      </c>
      <c r="B246" s="607">
        <v>4.065861817092252E-3</v>
      </c>
      <c r="C246" s="606">
        <v>1.0000000000000001E+50</v>
      </c>
      <c r="D246" s="607">
        <v>57.669000212517453</v>
      </c>
      <c r="E246" s="610">
        <v>1.0000000000000001E+50</v>
      </c>
      <c r="F246" s="611">
        <v>1.0000000000000001E+50</v>
      </c>
      <c r="G246" s="610">
        <v>1.0000000000000001E+50</v>
      </c>
      <c r="H246" s="610">
        <v>1.0000000000000001E+50</v>
      </c>
      <c r="I246" s="610">
        <v>12.68698121999676</v>
      </c>
      <c r="J246" s="610">
        <v>1.0000000000000001E+50</v>
      </c>
      <c r="K246" s="610">
        <v>1.0000000000000001E+50</v>
      </c>
      <c r="L246" s="611">
        <v>1.2684837949573819</v>
      </c>
      <c r="M246" s="610">
        <v>1.0000000000000001E+50</v>
      </c>
      <c r="N246" s="611">
        <v>1.0000000000000001E+50</v>
      </c>
      <c r="O246" s="610">
        <v>1.0000000000000001E+50</v>
      </c>
      <c r="P246" s="610">
        <v>1.0000000000000001E+50</v>
      </c>
      <c r="Q246" s="610">
        <v>1.0000000000000001E+50</v>
      </c>
      <c r="R246" s="610">
        <v>1.0000000000000001E+50</v>
      </c>
      <c r="S246" s="610">
        <v>1.0000000000000001E+50</v>
      </c>
      <c r="T246" s="610">
        <v>1.0000000000000001E+50</v>
      </c>
      <c r="U246" s="610">
        <v>1.0000000000000001E+50</v>
      </c>
      <c r="V246" s="610">
        <v>3.2280900748859774E-2</v>
      </c>
      <c r="W246" s="610">
        <v>1.0000000000000001E+50</v>
      </c>
      <c r="X246" s="610">
        <v>1.0000000000000001E+50</v>
      </c>
      <c r="Y246" s="610">
        <v>1.0000000000000001E+50</v>
      </c>
      <c r="Z246" s="610">
        <v>1.0000000000000001E+50</v>
      </c>
      <c r="AA246" s="626">
        <v>1.0000000000000001E+50</v>
      </c>
      <c r="AB246" s="610">
        <v>997.42427806415458</v>
      </c>
      <c r="AC246" s="626">
        <v>5.0003494405162355E-4</v>
      </c>
      <c r="AD246" s="626">
        <v>8.9021369567871098E-4</v>
      </c>
      <c r="AE246" s="620">
        <v>1.3902262639316559E-3</v>
      </c>
      <c r="AF246" s="627">
        <v>4.8068639430830463E-3</v>
      </c>
      <c r="AG246" s="601">
        <f>Decap_Selection!$E$23</f>
        <v>0.08</v>
      </c>
      <c r="AH246" s="602"/>
      <c r="AI246" s="602"/>
    </row>
    <row r="247" spans="1:35">
      <c r="A247" s="597">
        <f t="shared" si="3"/>
        <v>63978.797038643534</v>
      </c>
      <c r="B247" s="607">
        <v>4.1423054089772928E-3</v>
      </c>
      <c r="C247" s="606">
        <v>1.0000000000000001E+50</v>
      </c>
      <c r="D247" s="607">
        <v>56.538225281813965</v>
      </c>
      <c r="E247" s="610">
        <v>1.0000000000000001E+50</v>
      </c>
      <c r="F247" s="611">
        <v>1.0000000000000001E+50</v>
      </c>
      <c r="G247" s="610">
        <v>1.0000000000000001E+50</v>
      </c>
      <c r="H247" s="610">
        <v>1.0000000000000001E+50</v>
      </c>
      <c r="I247" s="610">
        <v>12.438206758717287</v>
      </c>
      <c r="J247" s="610">
        <v>1.0000000000000001E+50</v>
      </c>
      <c r="K247" s="610">
        <v>1.0000000000000001E+50</v>
      </c>
      <c r="L247" s="611">
        <v>1.2436020625226156</v>
      </c>
      <c r="M247" s="610">
        <v>1.0000000000000001E+50</v>
      </c>
      <c r="N247" s="611">
        <v>1.0000000000000001E+50</v>
      </c>
      <c r="O247" s="610">
        <v>1.0000000000000001E+50</v>
      </c>
      <c r="P247" s="610">
        <v>1.0000000000000001E+50</v>
      </c>
      <c r="Q247" s="610">
        <v>1.0000000000000001E+50</v>
      </c>
      <c r="R247" s="610">
        <v>1.0000000000000001E+50</v>
      </c>
      <c r="S247" s="610">
        <v>1.0000000000000001E+50</v>
      </c>
      <c r="T247" s="610">
        <v>1.0000000000000001E+50</v>
      </c>
      <c r="U247" s="610">
        <v>1.0000000000000001E+50</v>
      </c>
      <c r="V247" s="610">
        <v>3.2184311508641462E-2</v>
      </c>
      <c r="W247" s="610">
        <v>1.0000000000000001E+50</v>
      </c>
      <c r="X247" s="610">
        <v>1.0000000000000001E+50</v>
      </c>
      <c r="Y247" s="610">
        <v>1.0000000000000001E+50</v>
      </c>
      <c r="Z247" s="610">
        <v>1.0000000000000001E+50</v>
      </c>
      <c r="AA247" s="626">
        <v>1.0000000000000001E+50</v>
      </c>
      <c r="AB247" s="610">
        <v>977.86693927871806</v>
      </c>
      <c r="AC247" s="626">
        <v>5.0003635573998796E-4</v>
      </c>
      <c r="AD247" s="626">
        <v>8.9021369567871098E-4</v>
      </c>
      <c r="AE247" s="620">
        <v>1.3902267716866868E-3</v>
      </c>
      <c r="AF247" s="627">
        <v>4.8784694084343149E-3</v>
      </c>
      <c r="AG247" s="601">
        <f>Decap_Selection!$E$23</f>
        <v>0.08</v>
      </c>
      <c r="AH247" s="602"/>
      <c r="AI247" s="602"/>
    </row>
    <row r="248" spans="1:35">
      <c r="A248" s="597">
        <f t="shared" si="3"/>
        <v>65258.372979416403</v>
      </c>
      <c r="B248" s="607">
        <v>4.2203679155889632E-3</v>
      </c>
      <c r="C248" s="606">
        <v>1.0000000000000001E+50</v>
      </c>
      <c r="D248" s="607">
        <v>55.429622204162314</v>
      </c>
      <c r="E248" s="610">
        <v>1.0000000000000001E+50</v>
      </c>
      <c r="F248" s="611">
        <v>1.0000000000000001E+50</v>
      </c>
      <c r="G248" s="610">
        <v>1.0000000000000001E+50</v>
      </c>
      <c r="H248" s="610">
        <v>1.0000000000000001E+50</v>
      </c>
      <c r="I248" s="610">
        <v>12.194310025579364</v>
      </c>
      <c r="J248" s="610">
        <v>1.0000000000000001E+50</v>
      </c>
      <c r="K248" s="610">
        <v>1.0000000000000001E+50</v>
      </c>
      <c r="L248" s="611">
        <v>1.2192080171901964</v>
      </c>
      <c r="M248" s="610">
        <v>1.0000000000000001E+50</v>
      </c>
      <c r="N248" s="611">
        <v>1.0000000000000001E+50</v>
      </c>
      <c r="O248" s="610">
        <v>1.0000000000000001E+50</v>
      </c>
      <c r="P248" s="610">
        <v>1.0000000000000001E+50</v>
      </c>
      <c r="Q248" s="610">
        <v>1.0000000000000001E+50</v>
      </c>
      <c r="R248" s="610">
        <v>1.0000000000000001E+50</v>
      </c>
      <c r="S248" s="610">
        <v>1.0000000000000001E+50</v>
      </c>
      <c r="T248" s="610">
        <v>1.0000000000000001E+50</v>
      </c>
      <c r="U248" s="610">
        <v>1.0000000000000001E+50</v>
      </c>
      <c r="V248" s="610">
        <v>3.2091228397446152E-2</v>
      </c>
      <c r="W248" s="610">
        <v>1.0000000000000001E+50</v>
      </c>
      <c r="X248" s="610">
        <v>1.0000000000000001E+50</v>
      </c>
      <c r="Y248" s="610">
        <v>1.0000000000000001E+50</v>
      </c>
      <c r="Z248" s="610">
        <v>1.0000000000000001E+50</v>
      </c>
      <c r="AA248" s="626">
        <v>1.0000000000000001E+50</v>
      </c>
      <c r="AB248" s="610">
        <v>958.69307772437139</v>
      </c>
      <c r="AC248" s="626">
        <v>5.0003782445633203E-4</v>
      </c>
      <c r="AD248" s="626">
        <v>8.9021369567871098E-4</v>
      </c>
      <c r="AE248" s="620">
        <v>1.3902272999548244E-3</v>
      </c>
      <c r="AF248" s="627">
        <v>4.9517632670351575E-3</v>
      </c>
      <c r="AG248" s="601">
        <f>Decap_Selection!$E$23</f>
        <v>0.08</v>
      </c>
      <c r="AH248" s="602"/>
      <c r="AI248" s="602"/>
    </row>
    <row r="249" spans="1:35">
      <c r="A249" s="597">
        <f t="shared" si="3"/>
        <v>66563.540439004733</v>
      </c>
      <c r="B249" s="607">
        <v>4.3000802502729208E-3</v>
      </c>
      <c r="C249" s="606">
        <v>1.0000000000000001E+50</v>
      </c>
      <c r="D249" s="607">
        <v>54.342756233257553</v>
      </c>
      <c r="E249" s="610">
        <v>1.0000000000000001E+50</v>
      </c>
      <c r="F249" s="611">
        <v>1.0000000000000001E+50</v>
      </c>
      <c r="G249" s="610">
        <v>1.0000000000000001E+50</v>
      </c>
      <c r="H249" s="610">
        <v>1.0000000000000001E+50</v>
      </c>
      <c r="I249" s="610">
        <v>11.955195374805347</v>
      </c>
      <c r="J249" s="610">
        <v>1.0000000000000001E+50</v>
      </c>
      <c r="K249" s="610">
        <v>1.0000000000000001E+50</v>
      </c>
      <c r="L249" s="611">
        <v>1.1952920926690007</v>
      </c>
      <c r="M249" s="610">
        <v>1.0000000000000001E+50</v>
      </c>
      <c r="N249" s="611">
        <v>1.0000000000000001E+50</v>
      </c>
      <c r="O249" s="610">
        <v>1.0000000000000001E+50</v>
      </c>
      <c r="P249" s="610">
        <v>1.0000000000000001E+50</v>
      </c>
      <c r="Q249" s="610">
        <v>1.0000000000000001E+50</v>
      </c>
      <c r="R249" s="610">
        <v>1.0000000000000001E+50</v>
      </c>
      <c r="S249" s="610">
        <v>1.0000000000000001E+50</v>
      </c>
      <c r="T249" s="610">
        <v>1.0000000000000001E+50</v>
      </c>
      <c r="U249" s="610">
        <v>1.0000000000000001E+50</v>
      </c>
      <c r="V249" s="610">
        <v>3.2001535361703345E-2</v>
      </c>
      <c r="W249" s="610">
        <v>1.0000000000000001E+50</v>
      </c>
      <c r="X249" s="610">
        <v>1.0000000000000001E+50</v>
      </c>
      <c r="Y249" s="610">
        <v>1.0000000000000001E+50</v>
      </c>
      <c r="Z249" s="610">
        <v>1.0000000000000001E+50</v>
      </c>
      <c r="AA249" s="626">
        <v>1.0000000000000001E+50</v>
      </c>
      <c r="AB249" s="610">
        <v>939.89517423972029</v>
      </c>
      <c r="AC249" s="626">
        <v>5.0003935250423769E-4</v>
      </c>
      <c r="AD249" s="626">
        <v>8.9021369567871098E-4</v>
      </c>
      <c r="AE249" s="620">
        <v>1.3902278495647815E-3</v>
      </c>
      <c r="AF249" s="627">
        <v>5.0267712018948647E-3</v>
      </c>
      <c r="AG249" s="601">
        <f>Decap_Selection!$E$23</f>
        <v>0.08</v>
      </c>
      <c r="AH249" s="602"/>
      <c r="AI249" s="602"/>
    </row>
    <row r="250" spans="1:35">
      <c r="A250" s="597">
        <f t="shared" si="3"/>
        <v>67894.811247784834</v>
      </c>
      <c r="B250" s="607">
        <v>4.3814739576085822E-3</v>
      </c>
      <c r="C250" s="606">
        <v>1.0000000000000001E+50</v>
      </c>
      <c r="D250" s="607">
        <v>53.277201147150336</v>
      </c>
      <c r="E250" s="610">
        <v>1.0000000000000001E+50</v>
      </c>
      <c r="F250" s="611">
        <v>1.0000000000000001E+50</v>
      </c>
      <c r="G250" s="610">
        <v>1.0000000000000001E+50</v>
      </c>
      <c r="H250" s="610">
        <v>1.0000000000000001E+50</v>
      </c>
      <c r="I250" s="610">
        <v>11.720769035944006</v>
      </c>
      <c r="J250" s="610">
        <v>1.0000000000000001E+50</v>
      </c>
      <c r="K250" s="610">
        <v>1.0000000000000001E+50</v>
      </c>
      <c r="L250" s="611">
        <v>1.1718449101663331</v>
      </c>
      <c r="M250" s="610">
        <v>1.0000000000000001E+50</v>
      </c>
      <c r="N250" s="611">
        <v>1.0000000000000001E+50</v>
      </c>
      <c r="O250" s="610">
        <v>1.0000000000000001E+50</v>
      </c>
      <c r="P250" s="610">
        <v>1.0000000000000001E+50</v>
      </c>
      <c r="Q250" s="610">
        <v>1.0000000000000001E+50</v>
      </c>
      <c r="R250" s="610">
        <v>1.0000000000000001E+50</v>
      </c>
      <c r="S250" s="610">
        <v>1.0000000000000001E+50</v>
      </c>
      <c r="T250" s="610">
        <v>1.0000000000000001E+50</v>
      </c>
      <c r="U250" s="610">
        <v>1.0000000000000001E+50</v>
      </c>
      <c r="V250" s="610">
        <v>3.1915119696162481E-2</v>
      </c>
      <c r="W250" s="610">
        <v>1.0000000000000001E+50</v>
      </c>
      <c r="X250" s="610">
        <v>1.0000000000000001E+50</v>
      </c>
      <c r="Y250" s="610">
        <v>1.0000000000000001E+50</v>
      </c>
      <c r="Z250" s="610">
        <v>1.0000000000000001E+50</v>
      </c>
      <c r="AA250" s="626">
        <v>1.0000000000000001E+50</v>
      </c>
      <c r="AB250" s="610">
        <v>921.46585709790827</v>
      </c>
      <c r="AC250" s="626">
        <v>5.0004094228032234E-4</v>
      </c>
      <c r="AD250" s="626">
        <v>8.9021369567871098E-4</v>
      </c>
      <c r="AE250" s="620">
        <v>1.3902284213787505E-3</v>
      </c>
      <c r="AF250" s="627">
        <v>5.1035189627138986E-3</v>
      </c>
      <c r="AG250" s="601">
        <f>Decap_Selection!$E$23</f>
        <v>0.08</v>
      </c>
      <c r="AH250" s="602"/>
      <c r="AI250" s="602"/>
    </row>
    <row r="251" spans="1:35">
      <c r="A251" s="597">
        <f t="shared" si="3"/>
        <v>69252.707472740527</v>
      </c>
      <c r="B251" s="607">
        <v>4.4645812265504568E-3</v>
      </c>
      <c r="C251" s="606">
        <v>1.0000000000000001E+50</v>
      </c>
      <c r="D251" s="607">
        <v>52.232539081101017</v>
      </c>
      <c r="E251" s="610">
        <v>1.0000000000000001E+50</v>
      </c>
      <c r="F251" s="611">
        <v>1.0000000000000001E+50</v>
      </c>
      <c r="G251" s="610">
        <v>1.0000000000000001E+50</v>
      </c>
      <c r="H251" s="610">
        <v>1.0000000000000001E+50</v>
      </c>
      <c r="I251" s="610">
        <v>11.490939077097813</v>
      </c>
      <c r="J251" s="610">
        <v>1.0000000000000001E+50</v>
      </c>
      <c r="K251" s="610">
        <v>1.0000000000000001E+50</v>
      </c>
      <c r="L251" s="611">
        <v>1.148857274709975</v>
      </c>
      <c r="M251" s="610">
        <v>1.0000000000000001E+50</v>
      </c>
      <c r="N251" s="611">
        <v>1.0000000000000001E+50</v>
      </c>
      <c r="O251" s="610">
        <v>1.0000000000000001E+50</v>
      </c>
      <c r="P251" s="610">
        <v>1.0000000000000001E+50</v>
      </c>
      <c r="Q251" s="610">
        <v>1.0000000000000001E+50</v>
      </c>
      <c r="R251" s="610">
        <v>1.0000000000000001E+50</v>
      </c>
      <c r="S251" s="610">
        <v>1.0000000000000001E+50</v>
      </c>
      <c r="T251" s="610">
        <v>1.0000000000000001E+50</v>
      </c>
      <c r="U251" s="610">
        <v>1.0000000000000001E+50</v>
      </c>
      <c r="V251" s="610">
        <v>3.1831871986931617E-2</v>
      </c>
      <c r="W251" s="610">
        <v>1.0000000000000001E+50</v>
      </c>
      <c r="X251" s="610">
        <v>1.0000000000000001E+50</v>
      </c>
      <c r="Y251" s="610">
        <v>1.0000000000000001E+50</v>
      </c>
      <c r="Z251" s="610">
        <v>1.0000000000000001E+50</v>
      </c>
      <c r="AA251" s="626">
        <v>1.0000000000000001E+50</v>
      </c>
      <c r="AB251" s="610">
        <v>903.39789911574269</v>
      </c>
      <c r="AC251" s="626">
        <v>5.0004259627799608E-4</v>
      </c>
      <c r="AD251" s="626">
        <v>8.9021369567871098E-4</v>
      </c>
      <c r="AE251" s="620">
        <v>1.3902290162937539E-3</v>
      </c>
      <c r="AF251" s="627">
        <v>5.1820323558105725E-3</v>
      </c>
      <c r="AG251" s="601">
        <f>Decap_Selection!$E$23</f>
        <v>0.08</v>
      </c>
      <c r="AH251" s="602"/>
      <c r="AI251" s="602"/>
    </row>
    <row r="252" spans="1:35">
      <c r="A252" s="597">
        <f t="shared" si="3"/>
        <v>70637.761622195336</v>
      </c>
      <c r="B252" s="607">
        <v>4.5494349037893548E-3</v>
      </c>
      <c r="C252" s="606">
        <v>1.0000000000000001E+50</v>
      </c>
      <c r="D252" s="607">
        <v>51.208360363711137</v>
      </c>
      <c r="E252" s="610">
        <v>1.0000000000000001E+50</v>
      </c>
      <c r="F252" s="611">
        <v>1.0000000000000001E+50</v>
      </c>
      <c r="G252" s="610">
        <v>1.0000000000000001E+50</v>
      </c>
      <c r="H252" s="610">
        <v>1.0000000000000001E+50</v>
      </c>
      <c r="I252" s="610">
        <v>11.265615368871202</v>
      </c>
      <c r="J252" s="610">
        <v>1.0000000000000001E+50</v>
      </c>
      <c r="K252" s="610">
        <v>1.0000000000000001E+50</v>
      </c>
      <c r="L252" s="611">
        <v>1.1263201715423137</v>
      </c>
      <c r="M252" s="610">
        <v>1.0000000000000001E+50</v>
      </c>
      <c r="N252" s="611">
        <v>1.0000000000000001E+50</v>
      </c>
      <c r="O252" s="610">
        <v>1.0000000000000001E+50</v>
      </c>
      <c r="P252" s="610">
        <v>1.0000000000000001E+50</v>
      </c>
      <c r="Q252" s="610">
        <v>1.0000000000000001E+50</v>
      </c>
      <c r="R252" s="610">
        <v>1.0000000000000001E+50</v>
      </c>
      <c r="S252" s="610">
        <v>1.0000000000000001E+50</v>
      </c>
      <c r="T252" s="610">
        <v>1.0000000000000001E+50</v>
      </c>
      <c r="U252" s="610">
        <v>1.0000000000000001E+50</v>
      </c>
      <c r="V252" s="610">
        <v>3.1751686053314118E-2</v>
      </c>
      <c r="W252" s="610">
        <v>1.0000000000000001E+50</v>
      </c>
      <c r="X252" s="610">
        <v>1.0000000000000001E+50</v>
      </c>
      <c r="Y252" s="610">
        <v>1.0000000000000001E+50</v>
      </c>
      <c r="Z252" s="610">
        <v>1.0000000000000001E+50</v>
      </c>
      <c r="AA252" s="626">
        <v>1.0000000000000001E+50</v>
      </c>
      <c r="AB252" s="610">
        <v>885.68421481950486</v>
      </c>
      <c r="AC252" s="626">
        <v>5.0004431709136906E-4</v>
      </c>
      <c r="AD252" s="626">
        <v>8.9021369567871098E-4</v>
      </c>
      <c r="AE252" s="620">
        <v>1.3902296352430535E-3</v>
      </c>
      <c r="AF252" s="627">
        <v>5.2623372329747295E-3</v>
      </c>
      <c r="AG252" s="601">
        <f>Decap_Selection!$E$23</f>
        <v>0.08</v>
      </c>
      <c r="AH252" s="602"/>
      <c r="AI252" s="602"/>
    </row>
    <row r="253" spans="1:35">
      <c r="A253" s="597">
        <f t="shared" si="3"/>
        <v>72050.516854639238</v>
      </c>
      <c r="B253" s="607">
        <v>4.6360685073397094E-3</v>
      </c>
      <c r="C253" s="606">
        <v>1.0000000000000001E+50</v>
      </c>
      <c r="D253" s="607">
        <v>50.204263356268022</v>
      </c>
      <c r="E253" s="610">
        <v>1.0000000000000001E+50</v>
      </c>
      <c r="F253" s="611">
        <v>1.0000000000000001E+50</v>
      </c>
      <c r="G253" s="610">
        <v>1.0000000000000001E+50</v>
      </c>
      <c r="H253" s="610">
        <v>1.0000000000000001E+50</v>
      </c>
      <c r="I253" s="610">
        <v>11.044709549025724</v>
      </c>
      <c r="J253" s="610">
        <v>1.0000000000000001E+50</v>
      </c>
      <c r="K253" s="610">
        <v>1.0000000000000001E+50</v>
      </c>
      <c r="L253" s="611">
        <v>1.1042247625851525</v>
      </c>
      <c r="M253" s="610">
        <v>1.0000000000000001E+50</v>
      </c>
      <c r="N253" s="611">
        <v>1.0000000000000001E+50</v>
      </c>
      <c r="O253" s="610">
        <v>1.0000000000000001E+50</v>
      </c>
      <c r="P253" s="610">
        <v>1.0000000000000001E+50</v>
      </c>
      <c r="Q253" s="610">
        <v>1.0000000000000001E+50</v>
      </c>
      <c r="R253" s="610">
        <v>1.0000000000000001E+50</v>
      </c>
      <c r="S253" s="610">
        <v>1.0000000000000001E+50</v>
      </c>
      <c r="T253" s="610">
        <v>1.0000000000000001E+50</v>
      </c>
      <c r="U253" s="610">
        <v>1.0000000000000001E+50</v>
      </c>
      <c r="V253" s="610">
        <v>3.1674458888602541E-2</v>
      </c>
      <c r="W253" s="610">
        <v>1.0000000000000001E+50</v>
      </c>
      <c r="X253" s="610">
        <v>1.0000000000000001E+50</v>
      </c>
      <c r="Y253" s="610">
        <v>1.0000000000000001E+50</v>
      </c>
      <c r="Z253" s="610">
        <v>1.0000000000000001E+50</v>
      </c>
      <c r="AA253" s="626">
        <v>1.0000000000000001E+50</v>
      </c>
      <c r="AB253" s="610">
        <v>868.31785766633345</v>
      </c>
      <c r="AC253" s="626">
        <v>5.0004610741931658E-4</v>
      </c>
      <c r="AD253" s="626">
        <v>8.9021369567871098E-4</v>
      </c>
      <c r="AE253" s="620">
        <v>1.3902302791976122E-3</v>
      </c>
      <c r="AF253" s="627">
        <v>5.3444594791736445E-3</v>
      </c>
      <c r="AG253" s="601">
        <f>Decap_Selection!$E$23</f>
        <v>0.08</v>
      </c>
      <c r="AH253" s="602"/>
      <c r="AI253" s="602"/>
    </row>
    <row r="254" spans="1:35">
      <c r="A254" s="597">
        <f t="shared" si="3"/>
        <v>73491.527191732021</v>
      </c>
      <c r="B254" s="607">
        <v>4.724516240359306E-3</v>
      </c>
      <c r="C254" s="606">
        <v>1.0000000000000001E+50</v>
      </c>
      <c r="D254" s="607">
        <v>49.219854295239379</v>
      </c>
      <c r="E254" s="610">
        <v>1.0000000000000001E+50</v>
      </c>
      <c r="F254" s="611">
        <v>1.0000000000000001E+50</v>
      </c>
      <c r="G254" s="610">
        <v>1.0000000000000001E+50</v>
      </c>
      <c r="H254" s="610">
        <v>1.0000000000000001E+50</v>
      </c>
      <c r="I254" s="610">
        <v>10.828134987828173</v>
      </c>
      <c r="J254" s="610">
        <v>1.0000000000000001E+50</v>
      </c>
      <c r="K254" s="610">
        <v>1.0000000000000001E+50</v>
      </c>
      <c r="L254" s="611">
        <v>1.0825623829737998</v>
      </c>
      <c r="M254" s="610">
        <v>1.0000000000000001E+50</v>
      </c>
      <c r="N254" s="611">
        <v>1.0000000000000001E+50</v>
      </c>
      <c r="O254" s="610">
        <v>1.0000000000000001E+50</v>
      </c>
      <c r="P254" s="610">
        <v>1.0000000000000001E+50</v>
      </c>
      <c r="Q254" s="610">
        <v>1.0000000000000001E+50</v>
      </c>
      <c r="R254" s="610">
        <v>1.0000000000000001E+50</v>
      </c>
      <c r="S254" s="610">
        <v>1.0000000000000001E+50</v>
      </c>
      <c r="T254" s="610">
        <v>1.0000000000000001E+50</v>
      </c>
      <c r="U254" s="610">
        <v>1.0000000000000001E+50</v>
      </c>
      <c r="V254" s="610">
        <v>3.1600090599985788E-2</v>
      </c>
      <c r="W254" s="610">
        <v>1.0000000000000001E+50</v>
      </c>
      <c r="X254" s="610">
        <v>1.0000000000000001E+50</v>
      </c>
      <c r="Y254" s="610">
        <v>1.0000000000000001E+50</v>
      </c>
      <c r="Z254" s="610">
        <v>1.0000000000000001E+50</v>
      </c>
      <c r="AA254" s="626">
        <v>1.0000000000000001E+50</v>
      </c>
      <c r="AB254" s="610">
        <v>851.29201732009005</v>
      </c>
      <c r="AC254" s="626">
        <v>5.0004797006970956E-4</v>
      </c>
      <c r="AD254" s="626">
        <v>8.9021369567871098E-4</v>
      </c>
      <c r="AE254" s="620">
        <v>1.3902309491676183E-3</v>
      </c>
      <c r="AF254" s="627">
        <v>5.4284249990347831E-3</v>
      </c>
      <c r="AG254" s="601">
        <f>Decap_Selection!$E$23</f>
        <v>0.08</v>
      </c>
      <c r="AH254" s="602"/>
      <c r="AI254" s="602"/>
    </row>
    <row r="255" spans="1:35">
      <c r="A255" s="597">
        <f t="shared" si="3"/>
        <v>74961.357735566664</v>
      </c>
      <c r="B255" s="607">
        <v>4.8148130052077555E-3</v>
      </c>
      <c r="C255" s="606">
        <v>1.0000000000000001E+50</v>
      </c>
      <c r="D255" s="607">
        <v>48.254747137856143</v>
      </c>
      <c r="E255" s="610">
        <v>1.0000000000000001E+50</v>
      </c>
      <c r="F255" s="611">
        <v>1.0000000000000001E+50</v>
      </c>
      <c r="G255" s="610">
        <v>1.0000000000000001E+50</v>
      </c>
      <c r="H255" s="610">
        <v>1.0000000000000001E+50</v>
      </c>
      <c r="I255" s="610">
        <v>10.615806754078163</v>
      </c>
      <c r="J255" s="610">
        <v>1.0000000000000001E+50</v>
      </c>
      <c r="K255" s="610">
        <v>1.0000000000000001E+50</v>
      </c>
      <c r="L255" s="611">
        <v>1.0613245376590903</v>
      </c>
      <c r="M255" s="610">
        <v>1.0000000000000001E+50</v>
      </c>
      <c r="N255" s="611">
        <v>1.0000000000000001E+50</v>
      </c>
      <c r="O255" s="610">
        <v>1.0000000000000001E+50</v>
      </c>
      <c r="P255" s="610">
        <v>1.0000000000000001E+50</v>
      </c>
      <c r="Q255" s="610">
        <v>1.0000000000000001E+50</v>
      </c>
      <c r="R255" s="610">
        <v>1.0000000000000001E+50</v>
      </c>
      <c r="S255" s="610">
        <v>1.0000000000000001E+50</v>
      </c>
      <c r="T255" s="610">
        <v>1.0000000000000001E+50</v>
      </c>
      <c r="U255" s="610">
        <v>1.0000000000000001E+50</v>
      </c>
      <c r="V255" s="610">
        <v>3.152848434772168E-2</v>
      </c>
      <c r="W255" s="610">
        <v>1.0000000000000001E+50</v>
      </c>
      <c r="X255" s="610">
        <v>1.0000000000000001E+50</v>
      </c>
      <c r="Y255" s="610">
        <v>1.0000000000000001E+50</v>
      </c>
      <c r="Z255" s="610">
        <v>1.0000000000000001E+50</v>
      </c>
      <c r="AA255" s="626">
        <v>1.0000000000000001E+50</v>
      </c>
      <c r="AB255" s="610">
        <v>834.60001698063888</v>
      </c>
      <c r="AC255" s="626">
        <v>5.0004990796381407E-4</v>
      </c>
      <c r="AD255" s="626">
        <v>8.9021369567871098E-4</v>
      </c>
      <c r="AE255" s="620">
        <v>1.3902316462040701E-3</v>
      </c>
      <c r="AF255" s="627">
        <v>5.5142597020297343E-3</v>
      </c>
      <c r="AG255" s="601">
        <f>Decap_Selection!$E$23</f>
        <v>0.08</v>
      </c>
      <c r="AH255" s="602"/>
      <c r="AI255" s="602"/>
    </row>
    <row r="256" spans="1:35">
      <c r="A256" s="597">
        <f t="shared" si="3"/>
        <v>76460.584890277998</v>
      </c>
      <c r="B256" s="607">
        <v>4.9069944177502905E-3</v>
      </c>
      <c r="C256" s="606">
        <v>1.0000000000000001E+50</v>
      </c>
      <c r="D256" s="607">
        <v>47.308563410723295</v>
      </c>
      <c r="E256" s="610">
        <v>1.0000000000000001E+50</v>
      </c>
      <c r="F256" s="611">
        <v>1.0000000000000001E+50</v>
      </c>
      <c r="G256" s="610">
        <v>1.0000000000000001E+50</v>
      </c>
      <c r="H256" s="610">
        <v>1.0000000000000001E+50</v>
      </c>
      <c r="I256" s="610">
        <v>10.407641581801752</v>
      </c>
      <c r="J256" s="610">
        <v>1.0000000000000001E+50</v>
      </c>
      <c r="K256" s="610">
        <v>1.0000000000000001E+50</v>
      </c>
      <c r="L256" s="611">
        <v>1.0405028980759981</v>
      </c>
      <c r="M256" s="610">
        <v>1.0000000000000001E+50</v>
      </c>
      <c r="N256" s="611">
        <v>1.0000000000000001E+50</v>
      </c>
      <c r="O256" s="610">
        <v>1.0000000000000001E+50</v>
      </c>
      <c r="P256" s="610">
        <v>1.0000000000000001E+50</v>
      </c>
      <c r="Q256" s="610">
        <v>1.0000000000000001E+50</v>
      </c>
      <c r="R256" s="610">
        <v>1.0000000000000001E+50</v>
      </c>
      <c r="S256" s="610">
        <v>1.0000000000000001E+50</v>
      </c>
      <c r="T256" s="610">
        <v>1.0000000000000001E+50</v>
      </c>
      <c r="U256" s="610">
        <v>1.0000000000000001E+50</v>
      </c>
      <c r="V256" s="610">
        <v>3.1459546283722668E-2</v>
      </c>
      <c r="W256" s="610">
        <v>1.0000000000000001E+50</v>
      </c>
      <c r="X256" s="610">
        <v>1.0000000000000001E+50</v>
      </c>
      <c r="Y256" s="610">
        <v>1.0000000000000001E+50</v>
      </c>
      <c r="Z256" s="610">
        <v>1.0000000000000001E+50</v>
      </c>
      <c r="AA256" s="626">
        <v>1.0000000000000001E+50</v>
      </c>
      <c r="AB256" s="610">
        <v>818.23531076549364</v>
      </c>
      <c r="AC256" s="626">
        <v>5.0005192414086914E-4</v>
      </c>
      <c r="AD256" s="626">
        <v>8.9021369567871098E-4</v>
      </c>
      <c r="AE256" s="620">
        <v>1.3902323714004236E-3</v>
      </c>
      <c r="AF256" s="627">
        <v>5.6019894862835342E-3</v>
      </c>
      <c r="AG256" s="601">
        <f>Decap_Selection!$E$23</f>
        <v>0.08</v>
      </c>
      <c r="AH256" s="602"/>
      <c r="AI256" s="602"/>
    </row>
    <row r="257" spans="1:35">
      <c r="A257" s="597">
        <f t="shared" si="3"/>
        <v>77989.796588083555</v>
      </c>
      <c r="B257" s="607">
        <v>5.001096821913382E-3</v>
      </c>
      <c r="C257" s="606">
        <v>1.0000000000000001E+50</v>
      </c>
      <c r="D257" s="607">
        <v>46.380932061398852</v>
      </c>
      <c r="E257" s="610">
        <v>1.0000000000000001E+50</v>
      </c>
      <c r="F257" s="611">
        <v>1.0000000000000001E+50</v>
      </c>
      <c r="G257" s="610">
        <v>1.0000000000000001E+50</v>
      </c>
      <c r="H257" s="610">
        <v>1.0000000000000001E+50</v>
      </c>
      <c r="I257" s="610">
        <v>10.203557837598137</v>
      </c>
      <c r="J257" s="610">
        <v>1.0000000000000001E+50</v>
      </c>
      <c r="K257" s="610">
        <v>1.0000000000000001E+50</v>
      </c>
      <c r="L257" s="611">
        <v>1.0200892988775403</v>
      </c>
      <c r="M257" s="610">
        <v>1.0000000000000001E+50</v>
      </c>
      <c r="N257" s="611">
        <v>1.0000000000000001E+50</v>
      </c>
      <c r="O257" s="610">
        <v>1.0000000000000001E+50</v>
      </c>
      <c r="P257" s="610">
        <v>1.0000000000000001E+50</v>
      </c>
      <c r="Q257" s="610">
        <v>1.0000000000000001E+50</v>
      </c>
      <c r="R257" s="610">
        <v>1.0000000000000001E+50</v>
      </c>
      <c r="S257" s="610">
        <v>1.0000000000000001E+50</v>
      </c>
      <c r="T257" s="610">
        <v>1.0000000000000001E+50</v>
      </c>
      <c r="U257" s="610">
        <v>1.0000000000000001E+50</v>
      </c>
      <c r="V257" s="610">
        <v>3.1393185489697391E-2</v>
      </c>
      <c r="W257" s="610">
        <v>1.0000000000000001E+50</v>
      </c>
      <c r="X257" s="610">
        <v>1.0000000000000001E+50</v>
      </c>
      <c r="Y257" s="610">
        <v>1.0000000000000001E+50</v>
      </c>
      <c r="Z257" s="610">
        <v>1.0000000000000001E+50</v>
      </c>
      <c r="AA257" s="626">
        <v>1.0000000000000001E+50</v>
      </c>
      <c r="AB257" s="610">
        <v>802.19148114280551</v>
      </c>
      <c r="AC257" s="626">
        <v>5.0005402176284889E-4</v>
      </c>
      <c r="AD257" s="626">
        <v>8.9021369567871098E-4</v>
      </c>
      <c r="AE257" s="620">
        <v>1.3902331258943083E-3</v>
      </c>
      <c r="AF257" s="627">
        <v>5.6916402209334586E-3</v>
      </c>
      <c r="AG257" s="601">
        <f>Decap_Selection!$E$23</f>
        <v>0.08</v>
      </c>
      <c r="AH257" s="602"/>
      <c r="AI257" s="602"/>
    </row>
    <row r="258" spans="1:35">
      <c r="A258" s="597">
        <f t="shared" si="3"/>
        <v>79549.592519845231</v>
      </c>
      <c r="B258" s="607">
        <v>5.0971573044989588E-3</v>
      </c>
      <c r="C258" s="606">
        <v>1.0000000000000001E+50</v>
      </c>
      <c r="D258" s="607">
        <v>45.471489312883079</v>
      </c>
      <c r="E258" s="610">
        <v>1.0000000000000001E+50</v>
      </c>
      <c r="F258" s="611">
        <v>1.0000000000000001E+50</v>
      </c>
      <c r="G258" s="610">
        <v>1.0000000000000001E+50</v>
      </c>
      <c r="H258" s="610">
        <v>1.0000000000000001E+50</v>
      </c>
      <c r="I258" s="610">
        <v>10.003475488626538</v>
      </c>
      <c r="J258" s="610">
        <v>1.0000000000000001E+50</v>
      </c>
      <c r="K258" s="610">
        <v>1.0000000000000001E+50</v>
      </c>
      <c r="L258" s="611">
        <v>1.0000757347326839</v>
      </c>
      <c r="M258" s="610">
        <v>1.0000000000000001E+50</v>
      </c>
      <c r="N258" s="611">
        <v>1.0000000000000001E+50</v>
      </c>
      <c r="O258" s="610">
        <v>1.0000000000000001E+50</v>
      </c>
      <c r="P258" s="610">
        <v>1.0000000000000001E+50</v>
      </c>
      <c r="Q258" s="610">
        <v>1.0000000000000001E+50</v>
      </c>
      <c r="R258" s="610">
        <v>1.0000000000000001E+50</v>
      </c>
      <c r="S258" s="610">
        <v>1.0000000000000001E+50</v>
      </c>
      <c r="T258" s="610">
        <v>1.0000000000000001E+50</v>
      </c>
      <c r="U258" s="610">
        <v>1.0000000000000001E+50</v>
      </c>
      <c r="V258" s="610">
        <v>3.1329313914985855E-2</v>
      </c>
      <c r="W258" s="610">
        <v>1.0000000000000001E+50</v>
      </c>
      <c r="X258" s="610">
        <v>1.0000000000000001E+50</v>
      </c>
      <c r="Y258" s="610">
        <v>1.0000000000000001E+50</v>
      </c>
      <c r="Z258" s="610">
        <v>1.0000000000000001E+50</v>
      </c>
      <c r="AA258" s="626">
        <v>1.0000000000000001E+50</v>
      </c>
      <c r="AB258" s="610">
        <v>786.46223641468328</v>
      </c>
      <c r="AC258" s="626">
        <v>5.0005620411941725E-4</v>
      </c>
      <c r="AD258" s="626">
        <v>8.9021369567871098E-4</v>
      </c>
      <c r="AE258" s="620">
        <v>1.3902339108693112E-3</v>
      </c>
      <c r="AF258" s="627">
        <v>5.7832377269616741E-3</v>
      </c>
      <c r="AG258" s="601">
        <f>Decap_Selection!$E$23</f>
        <v>0.08</v>
      </c>
      <c r="AH258" s="602"/>
      <c r="AI258" s="602"/>
    </row>
    <row r="259" spans="1:35">
      <c r="A259" s="597">
        <f t="shared" si="3"/>
        <v>81140.584370242141</v>
      </c>
      <c r="B259" s="607">
        <v>5.1952137102639099E-3</v>
      </c>
      <c r="C259" s="606">
        <v>1.0000000000000001E+50</v>
      </c>
      <c r="D259" s="607">
        <v>44.579878520960897</v>
      </c>
      <c r="E259" s="610">
        <v>1.0000000000000001E+50</v>
      </c>
      <c r="F259" s="611">
        <v>1.0000000000000001E+50</v>
      </c>
      <c r="G259" s="610">
        <v>1.0000000000000001E+50</v>
      </c>
      <c r="H259" s="610">
        <v>1.0000000000000001E+50</v>
      </c>
      <c r="I259" s="610">
        <v>9.8073160712207965</v>
      </c>
      <c r="J259" s="610">
        <v>1.0000000000000001E+50</v>
      </c>
      <c r="K259" s="610">
        <v>1.0000000000000001E+50</v>
      </c>
      <c r="L259" s="611">
        <v>0.98045435718701135</v>
      </c>
      <c r="M259" s="610">
        <v>1.0000000000000001E+50</v>
      </c>
      <c r="N259" s="611">
        <v>1.0000000000000001E+50</v>
      </c>
      <c r="O259" s="610">
        <v>1.0000000000000001E+50</v>
      </c>
      <c r="P259" s="610">
        <v>1.0000000000000001E+50</v>
      </c>
      <c r="Q259" s="610">
        <v>1.0000000000000001E+50</v>
      </c>
      <c r="R259" s="610">
        <v>1.0000000000000001E+50</v>
      </c>
      <c r="S259" s="610">
        <v>1.0000000000000001E+50</v>
      </c>
      <c r="T259" s="610">
        <v>1.0000000000000001E+50</v>
      </c>
      <c r="U259" s="610">
        <v>1.0000000000000001E+50</v>
      </c>
      <c r="V259" s="610">
        <v>3.1267846314219756E-2</v>
      </c>
      <c r="W259" s="610">
        <v>1.0000000000000001E+50</v>
      </c>
      <c r="X259" s="610">
        <v>1.0000000000000001E+50</v>
      </c>
      <c r="Y259" s="610">
        <v>1.0000000000000001E+50</v>
      </c>
      <c r="Z259" s="610">
        <v>1.0000000000000001E+50</v>
      </c>
      <c r="AA259" s="626">
        <v>1.0000000000000001E+50</v>
      </c>
      <c r="AB259" s="610">
        <v>771.04140824986086</v>
      </c>
      <c r="AC259" s="626">
        <v>5.000584746330817E-4</v>
      </c>
      <c r="AD259" s="626">
        <v>8.9021369567871098E-4</v>
      </c>
      <c r="AE259" s="620">
        <v>1.390234727556834E-3</v>
      </c>
      <c r="AF259" s="627">
        <v>5.8768077564263594E-3</v>
      </c>
      <c r="AG259" s="601">
        <f>Decap_Selection!$E$23</f>
        <v>0.08</v>
      </c>
      <c r="AH259" s="602"/>
      <c r="AI259" s="602"/>
    </row>
    <row r="260" spans="1:35">
      <c r="A260" s="597">
        <f t="shared" si="3"/>
        <v>82763.396057646984</v>
      </c>
      <c r="B260" s="607">
        <v>5.2953046572718349E-3</v>
      </c>
      <c r="C260" s="606">
        <v>1.0000000000000001E+50</v>
      </c>
      <c r="D260" s="607">
        <v>43.705750034341378</v>
      </c>
      <c r="E260" s="610">
        <v>1.0000000000000001E+50</v>
      </c>
      <c r="F260" s="611">
        <v>1.0000000000000001E+50</v>
      </c>
      <c r="G260" s="610">
        <v>1.0000000000000001E+50</v>
      </c>
      <c r="H260" s="610">
        <v>1.0000000000000001E+50</v>
      </c>
      <c r="I260" s="610">
        <v>9.6150026601192877</v>
      </c>
      <c r="J260" s="610">
        <v>1.0000000000000001E+50</v>
      </c>
      <c r="K260" s="610">
        <v>1.0000000000000001E+50</v>
      </c>
      <c r="L260" s="611">
        <v>0.96121747158489967</v>
      </c>
      <c r="M260" s="610">
        <v>1.0000000000000001E+50</v>
      </c>
      <c r="N260" s="611">
        <v>1.0000000000000001E+50</v>
      </c>
      <c r="O260" s="610">
        <v>1.0000000000000001E+50</v>
      </c>
      <c r="P260" s="610">
        <v>1.0000000000000001E+50</v>
      </c>
      <c r="Q260" s="610">
        <v>1.0000000000000001E+50</v>
      </c>
      <c r="R260" s="610">
        <v>1.0000000000000001E+50</v>
      </c>
      <c r="S260" s="610">
        <v>1.0000000000000001E+50</v>
      </c>
      <c r="T260" s="610">
        <v>1.0000000000000001E+50</v>
      </c>
      <c r="U260" s="610">
        <v>1.0000000000000001E+50</v>
      </c>
      <c r="V260" s="610">
        <v>3.1208700184934081E-2</v>
      </c>
      <c r="W260" s="610">
        <v>1.0000000000000001E+50</v>
      </c>
      <c r="X260" s="610">
        <v>1.0000000000000001E+50</v>
      </c>
      <c r="Y260" s="610">
        <v>1.0000000000000001E+50</v>
      </c>
      <c r="Z260" s="610">
        <v>1.0000000000000001E+50</v>
      </c>
      <c r="AA260" s="626">
        <v>1.0000000000000001E+50</v>
      </c>
      <c r="AB260" s="610">
        <v>755.92294926474426</v>
      </c>
      <c r="AC260" s="626">
        <v>5.0006083686455593E-4</v>
      </c>
      <c r="AD260" s="626">
        <v>8.9021369567871098E-4</v>
      </c>
      <c r="AE260" s="620">
        <v>1.3902355772380233E-3</v>
      </c>
      <c r="AF260" s="627">
        <v>5.9723759700166549E-3</v>
      </c>
      <c r="AG260" s="601">
        <f>Decap_Selection!$E$23</f>
        <v>0.08</v>
      </c>
      <c r="AH260" s="602"/>
      <c r="AI260" s="602"/>
    </row>
    <row r="261" spans="1:35">
      <c r="A261" s="597">
        <f t="shared" si="3"/>
        <v>84418.66397879993</v>
      </c>
      <c r="B261" s="607">
        <v>5.3974695525239513E-3</v>
      </c>
      <c r="C261" s="606">
        <v>1.0000000000000001E+50</v>
      </c>
      <c r="D261" s="607">
        <v>42.848761057539576</v>
      </c>
      <c r="E261" s="610">
        <v>1.0000000000000001E+50</v>
      </c>
      <c r="F261" s="611">
        <v>1.0000000000000001E+50</v>
      </c>
      <c r="G261" s="610">
        <v>1.0000000000000001E+50</v>
      </c>
      <c r="H261" s="610">
        <v>1.0000000000000001E+50</v>
      </c>
      <c r="I261" s="610">
        <v>9.4264598382981575</v>
      </c>
      <c r="J261" s="610">
        <v>1.0000000000000001E+50</v>
      </c>
      <c r="K261" s="610">
        <v>1.0000000000000001E+50</v>
      </c>
      <c r="L261" s="611">
        <v>0.94235753405201717</v>
      </c>
      <c r="M261" s="610">
        <v>1.0000000000000001E+50</v>
      </c>
      <c r="N261" s="611">
        <v>1.0000000000000001E+50</v>
      </c>
      <c r="O261" s="610">
        <v>1.0000000000000001E+50</v>
      </c>
      <c r="P261" s="610">
        <v>1.0000000000000001E+50</v>
      </c>
      <c r="Q261" s="610">
        <v>1.0000000000000001E+50</v>
      </c>
      <c r="R261" s="610">
        <v>1.0000000000000001E+50</v>
      </c>
      <c r="S261" s="610">
        <v>1.0000000000000001E+50</v>
      </c>
      <c r="T261" s="610">
        <v>1.0000000000000001E+50</v>
      </c>
      <c r="U261" s="610">
        <v>1.0000000000000001E+50</v>
      </c>
      <c r="V261" s="610">
        <v>3.1151795705249636E-2</v>
      </c>
      <c r="W261" s="610">
        <v>1.0000000000000001E+50</v>
      </c>
      <c r="X261" s="610">
        <v>1.0000000000000001E+50</v>
      </c>
      <c r="Y261" s="610">
        <v>1.0000000000000001E+50</v>
      </c>
      <c r="Z261" s="610">
        <v>1.0000000000000001E+50</v>
      </c>
      <c r="AA261" s="626">
        <v>1.0000000000000001E+50</v>
      </c>
      <c r="AB261" s="610">
        <v>741.10093065188846</v>
      </c>
      <c r="AC261" s="626">
        <v>5.0006329451833737E-4</v>
      </c>
      <c r="AD261" s="626">
        <v>8.9021369567871098E-4</v>
      </c>
      <c r="AE261" s="620">
        <v>1.3902364612457814E-3</v>
      </c>
      <c r="AF261" s="627">
        <v>6.069967912857451E-3</v>
      </c>
      <c r="AG261" s="601">
        <f>Decap_Selection!$E$23</f>
        <v>0.08</v>
      </c>
      <c r="AH261" s="602"/>
      <c r="AI261" s="602"/>
    </row>
    <row r="262" spans="1:35">
      <c r="A262" s="597">
        <f t="shared" si="3"/>
        <v>86107.037258375931</v>
      </c>
      <c r="B262" s="607">
        <v>5.5017486078762449E-3</v>
      </c>
      <c r="C262" s="606">
        <v>1.0000000000000001E+50</v>
      </c>
      <c r="D262" s="607">
        <v>42.008575516446982</v>
      </c>
      <c r="E262" s="610">
        <v>1.0000000000000001E+50</v>
      </c>
      <c r="F262" s="611">
        <v>1.0000000000000001E+50</v>
      </c>
      <c r="G262" s="610">
        <v>1.0000000000000001E+50</v>
      </c>
      <c r="H262" s="610">
        <v>1.0000000000000001E+50</v>
      </c>
      <c r="I262" s="610">
        <v>9.2416136673960221</v>
      </c>
      <c r="J262" s="610">
        <v>1.0000000000000001E+50</v>
      </c>
      <c r="K262" s="610">
        <v>1.0000000000000001E+50</v>
      </c>
      <c r="L262" s="611">
        <v>0.92386714853695062</v>
      </c>
      <c r="M262" s="610">
        <v>1.0000000000000001E+50</v>
      </c>
      <c r="N262" s="611">
        <v>1.0000000000000001E+50</v>
      </c>
      <c r="O262" s="610">
        <v>1.0000000000000001E+50</v>
      </c>
      <c r="P262" s="610">
        <v>1.0000000000000001E+50</v>
      </c>
      <c r="Q262" s="610">
        <v>1.0000000000000001E+50</v>
      </c>
      <c r="R262" s="610">
        <v>1.0000000000000001E+50</v>
      </c>
      <c r="S262" s="610">
        <v>1.0000000000000001E+50</v>
      </c>
      <c r="T262" s="610">
        <v>1.0000000000000001E+50</v>
      </c>
      <c r="U262" s="610">
        <v>1.0000000000000001E+50</v>
      </c>
      <c r="V262" s="610">
        <v>3.1097055671740093E-2</v>
      </c>
      <c r="W262" s="610">
        <v>1.0000000000000001E+50</v>
      </c>
      <c r="X262" s="610">
        <v>1.0000000000000001E+50</v>
      </c>
      <c r="Y262" s="610">
        <v>1.0000000000000001E+50</v>
      </c>
      <c r="Z262" s="610">
        <v>1.0000000000000001E+50</v>
      </c>
      <c r="AA262" s="626">
        <v>1.0000000000000001E+50</v>
      </c>
      <c r="AB262" s="610">
        <v>726.56953985497421</v>
      </c>
      <c r="AC262" s="626">
        <v>5.0006585144851136E-4</v>
      </c>
      <c r="AD262" s="626">
        <v>8.9021369567871098E-4</v>
      </c>
      <c r="AE262" s="620">
        <v>1.3902373809668565E-3</v>
      </c>
      <c r="AF262" s="627">
        <v>6.1696089884912837E-3</v>
      </c>
      <c r="AG262" s="601">
        <f>Decap_Selection!$E$23</f>
        <v>0.08</v>
      </c>
      <c r="AH262" s="602"/>
      <c r="AI262" s="602"/>
    </row>
    <row r="263" spans="1:35">
      <c r="A263" s="597">
        <f t="shared" si="3"/>
        <v>87829.178003543449</v>
      </c>
      <c r="B263" s="607">
        <v>5.6081828562500212E-3</v>
      </c>
      <c r="C263" s="606">
        <v>1.0000000000000001E+50</v>
      </c>
      <c r="D263" s="607">
        <v>41.184863926537687</v>
      </c>
      <c r="E263" s="610">
        <v>1.0000000000000001E+50</v>
      </c>
      <c r="F263" s="611">
        <v>1.0000000000000001E+50</v>
      </c>
      <c r="G263" s="610">
        <v>1.0000000000000001E+50</v>
      </c>
      <c r="H263" s="610">
        <v>1.0000000000000001E+50</v>
      </c>
      <c r="I263" s="610">
        <v>9.0603916587185385</v>
      </c>
      <c r="J263" s="610">
        <v>1.0000000000000001E+50</v>
      </c>
      <c r="K263" s="610">
        <v>1.0000000000000001E+50</v>
      </c>
      <c r="L263" s="611">
        <v>0.90573906391080061</v>
      </c>
      <c r="M263" s="610">
        <v>1.0000000000000001E+50</v>
      </c>
      <c r="N263" s="611">
        <v>1.0000000000000001E+50</v>
      </c>
      <c r="O263" s="610">
        <v>1.0000000000000001E+50</v>
      </c>
      <c r="P263" s="610">
        <v>1.0000000000000001E+50</v>
      </c>
      <c r="Q263" s="610">
        <v>1.0000000000000001E+50</v>
      </c>
      <c r="R263" s="610">
        <v>1.0000000000000001E+50</v>
      </c>
      <c r="S263" s="610">
        <v>1.0000000000000001E+50</v>
      </c>
      <c r="T263" s="610">
        <v>1.0000000000000001E+50</v>
      </c>
      <c r="U263" s="610">
        <v>1.0000000000000001E+50</v>
      </c>
      <c r="V263" s="610">
        <v>3.1044405437590683E-2</v>
      </c>
      <c r="W263" s="610">
        <v>1.0000000000000001E+50</v>
      </c>
      <c r="X263" s="610">
        <v>1.0000000000000001E+50</v>
      </c>
      <c r="Y263" s="610">
        <v>1.0000000000000001E+50</v>
      </c>
      <c r="Z263" s="610">
        <v>1.0000000000000001E+50</v>
      </c>
      <c r="AA263" s="626">
        <v>1.0000000000000001E+50</v>
      </c>
      <c r="AB263" s="610">
        <v>712.3230782893761</v>
      </c>
      <c r="AC263" s="626">
        <v>5.0006851166478736E-4</v>
      </c>
      <c r="AD263" s="626">
        <v>8.9021369567871098E-4</v>
      </c>
      <c r="AE263" s="620">
        <v>1.3902383378440169E-3</v>
      </c>
      <c r="AF263" s="627">
        <v>6.2713244309658854E-3</v>
      </c>
      <c r="AG263" s="601">
        <f>Decap_Selection!$E$23</f>
        <v>0.08</v>
      </c>
      <c r="AH263" s="602"/>
      <c r="AI263" s="602"/>
    </row>
    <row r="264" spans="1:35">
      <c r="A264" s="597">
        <f t="shared" si="3"/>
        <v>89585.761563614316</v>
      </c>
      <c r="B264" s="607">
        <v>5.716814168143106E-3</v>
      </c>
      <c r="C264" s="606">
        <v>1.0000000000000001E+50</v>
      </c>
      <c r="D264" s="607">
        <v>40.377303263658817</v>
      </c>
      <c r="E264" s="610">
        <v>1.0000000000000001E+50</v>
      </c>
      <c r="F264" s="611">
        <v>1.0000000000000001E+50</v>
      </c>
      <c r="G264" s="610">
        <v>1.0000000000000001E+50</v>
      </c>
      <c r="H264" s="610">
        <v>1.0000000000000001E+50</v>
      </c>
      <c r="I264" s="610">
        <v>8.8827227448114527</v>
      </c>
      <c r="J264" s="610">
        <v>1.0000000000000001E+50</v>
      </c>
      <c r="K264" s="610">
        <v>1.0000000000000001E+50</v>
      </c>
      <c r="L264" s="611">
        <v>0.8879661711236122</v>
      </c>
      <c r="M264" s="610">
        <v>1.0000000000000001E+50</v>
      </c>
      <c r="N264" s="611">
        <v>1.0000000000000001E+50</v>
      </c>
      <c r="O264" s="610">
        <v>1.0000000000000001E+50</v>
      </c>
      <c r="P264" s="610">
        <v>1.0000000000000001E+50</v>
      </c>
      <c r="Q264" s="610">
        <v>1.0000000000000001E+50</v>
      </c>
      <c r="R264" s="610">
        <v>1.0000000000000001E+50</v>
      </c>
      <c r="S264" s="610">
        <v>1.0000000000000001E+50</v>
      </c>
      <c r="T264" s="610">
        <v>1.0000000000000001E+50</v>
      </c>
      <c r="U264" s="610">
        <v>1.0000000000000001E+50</v>
      </c>
      <c r="V264" s="610">
        <v>3.0993772851149331E-2</v>
      </c>
      <c r="W264" s="610">
        <v>1.0000000000000001E+50</v>
      </c>
      <c r="X264" s="610">
        <v>1.0000000000000001E+50</v>
      </c>
      <c r="Y264" s="610">
        <v>1.0000000000000001E+50</v>
      </c>
      <c r="Z264" s="610">
        <v>1.0000000000000001E+50</v>
      </c>
      <c r="AA264" s="626">
        <v>1.0000000000000001E+50</v>
      </c>
      <c r="AB264" s="610">
        <v>698.35595910742074</v>
      </c>
      <c r="AC264" s="626">
        <v>5.0007127933878023E-4</v>
      </c>
      <c r="AD264" s="626">
        <v>8.9021369567871098E-4</v>
      </c>
      <c r="AE264" s="620">
        <v>1.390239333378316E-3</v>
      </c>
      <c r="AF264" s="627">
        <v>6.3751392749577512E-3</v>
      </c>
      <c r="AG264" s="601">
        <f>Decap_Selection!$E$23</f>
        <v>0.08</v>
      </c>
      <c r="AH264" s="602"/>
      <c r="AI264" s="602"/>
    </row>
    <row r="265" spans="1:35">
      <c r="A265" s="597">
        <f t="shared" si="3"/>
        <v>91377.476794886607</v>
      </c>
      <c r="B265" s="607">
        <v>5.8276852684490659E-3</v>
      </c>
      <c r="C265" s="606">
        <v>1.0000000000000001E+50</v>
      </c>
      <c r="D265" s="607">
        <v>39.585576837354353</v>
      </c>
      <c r="E265" s="610">
        <v>1.0000000000000001E+50</v>
      </c>
      <c r="F265" s="611">
        <v>1.0000000000000001E+50</v>
      </c>
      <c r="G265" s="610">
        <v>1.0000000000000001E+50</v>
      </c>
      <c r="H265" s="610">
        <v>1.0000000000000001E+50</v>
      </c>
      <c r="I265" s="610">
        <v>8.7085372515910162</v>
      </c>
      <c r="J265" s="610">
        <v>1.0000000000000001E+50</v>
      </c>
      <c r="K265" s="610">
        <v>1.0000000000000001E+50</v>
      </c>
      <c r="L265" s="611">
        <v>0.87054150041652067</v>
      </c>
      <c r="M265" s="610">
        <v>1.0000000000000001E+50</v>
      </c>
      <c r="N265" s="611">
        <v>1.0000000000000001E+50</v>
      </c>
      <c r="O265" s="610">
        <v>1.0000000000000001E+50</v>
      </c>
      <c r="P265" s="610">
        <v>1.0000000000000001E+50</v>
      </c>
      <c r="Q265" s="610">
        <v>1.0000000000000001E+50</v>
      </c>
      <c r="R265" s="610">
        <v>1.0000000000000001E+50</v>
      </c>
      <c r="S265" s="610">
        <v>1.0000000000000001E+50</v>
      </c>
      <c r="T265" s="610">
        <v>1.0000000000000001E+50</v>
      </c>
      <c r="U265" s="610">
        <v>1.0000000000000001E+50</v>
      </c>
      <c r="V265" s="610">
        <v>3.0945088194964609E-2</v>
      </c>
      <c r="W265" s="610">
        <v>1.0000000000000001E+50</v>
      </c>
      <c r="X265" s="610">
        <v>1.0000000000000001E+50</v>
      </c>
      <c r="Y265" s="610">
        <v>1.0000000000000001E+50</v>
      </c>
      <c r="Z265" s="610">
        <v>1.0000000000000001E+50</v>
      </c>
      <c r="AA265" s="626">
        <v>1.0000000000000001E+50</v>
      </c>
      <c r="AB265" s="610">
        <v>684.66270500746839</v>
      </c>
      <c r="AC265" s="626">
        <v>5.0007415881054402E-4</v>
      </c>
      <c r="AD265" s="626">
        <v>8.9021369567871098E-4</v>
      </c>
      <c r="AE265" s="620">
        <v>1.3902403691314438E-3</v>
      </c>
      <c r="AF265" s="627">
        <v>6.4810783238641182E-3</v>
      </c>
      <c r="AG265" s="601">
        <f>Decap_Selection!$E$23</f>
        <v>0.08</v>
      </c>
      <c r="AH265" s="602"/>
      <c r="AI265" s="602"/>
    </row>
    <row r="266" spans="1:35">
      <c r="A266" s="597">
        <f t="shared" si="3"/>
        <v>93205.026330784342</v>
      </c>
      <c r="B266" s="607">
        <v>5.9408397535918624E-3</v>
      </c>
      <c r="C266" s="606">
        <v>1.0000000000000001E+50</v>
      </c>
      <c r="D266" s="607">
        <v>38.809374166672846</v>
      </c>
      <c r="E266" s="610">
        <v>1.0000000000000001E+50</v>
      </c>
      <c r="F266" s="611">
        <v>1.0000000000000001E+50</v>
      </c>
      <c r="G266" s="610">
        <v>1.0000000000000001E+50</v>
      </c>
      <c r="H266" s="610">
        <v>1.0000000000000001E+50</v>
      </c>
      <c r="I266" s="610">
        <v>8.5377668710208194</v>
      </c>
      <c r="J266" s="610">
        <v>1.0000000000000001E+50</v>
      </c>
      <c r="K266" s="610">
        <v>1.0000000000000001E+50</v>
      </c>
      <c r="L266" s="611">
        <v>0.853458218588526</v>
      </c>
      <c r="M266" s="610">
        <v>1.0000000000000001E+50</v>
      </c>
      <c r="N266" s="611">
        <v>1.0000000000000001E+50</v>
      </c>
      <c r="O266" s="610">
        <v>1.0000000000000001E+50</v>
      </c>
      <c r="P266" s="610">
        <v>1.0000000000000001E+50</v>
      </c>
      <c r="Q266" s="610">
        <v>1.0000000000000001E+50</v>
      </c>
      <c r="R266" s="610">
        <v>1.0000000000000001E+50</v>
      </c>
      <c r="S266" s="610">
        <v>1.0000000000000001E+50</v>
      </c>
      <c r="T266" s="610">
        <v>1.0000000000000001E+50</v>
      </c>
      <c r="U266" s="610">
        <v>1.0000000000000001E+50</v>
      </c>
      <c r="V266" s="610">
        <v>3.0898284125398631E-2</v>
      </c>
      <c r="W266" s="610">
        <v>1.0000000000000001E+50</v>
      </c>
      <c r="X266" s="610">
        <v>1.0000000000000001E+50</v>
      </c>
      <c r="Y266" s="610">
        <v>1.0000000000000001E+50</v>
      </c>
      <c r="Z266" s="610">
        <v>1.0000000000000001E+50</v>
      </c>
      <c r="AA266" s="626">
        <v>1.0000000000000001E+50</v>
      </c>
      <c r="AB266" s="610">
        <v>671.23794608595006</v>
      </c>
      <c r="AC266" s="626">
        <v>5.0007715459536855E-4</v>
      </c>
      <c r="AD266" s="626">
        <v>8.9021369567871098E-4</v>
      </c>
      <c r="AE266" s="620">
        <v>1.3902414467281789E-3</v>
      </c>
      <c r="AF266" s="627">
        <v>6.5891661157983098E-3</v>
      </c>
      <c r="AG266" s="601">
        <f>Decap_Selection!$E$23</f>
        <v>0.08</v>
      </c>
      <c r="AH266" s="602"/>
      <c r="AI266" s="602"/>
    </row>
    <row r="267" spans="1:35">
      <c r="A267" s="597">
        <f t="shared" si="3"/>
        <v>95069.126857400028</v>
      </c>
      <c r="B267" s="607">
        <v>6.0563221089835429E-3</v>
      </c>
      <c r="C267" s="606">
        <v>1.0000000000000001E+50</v>
      </c>
      <c r="D267" s="607">
        <v>38.048390858410123</v>
      </c>
      <c r="E267" s="610">
        <v>1.0000000000000001E+50</v>
      </c>
      <c r="F267" s="611">
        <v>1.0000000000000001E+50</v>
      </c>
      <c r="G267" s="610">
        <v>1.0000000000000001E+50</v>
      </c>
      <c r="H267" s="610">
        <v>1.0000000000000001E+50</v>
      </c>
      <c r="I267" s="610">
        <v>8.3703446343243293</v>
      </c>
      <c r="J267" s="610">
        <v>1.0000000000000001E+50</v>
      </c>
      <c r="K267" s="610">
        <v>1.0000000000000001E+50</v>
      </c>
      <c r="L267" s="611">
        <v>0.83670962631681456</v>
      </c>
      <c r="M267" s="610">
        <v>1.0000000000000001E+50</v>
      </c>
      <c r="N267" s="611">
        <v>1.0000000000000001E+50</v>
      </c>
      <c r="O267" s="610">
        <v>1.0000000000000001E+50</v>
      </c>
      <c r="P267" s="610">
        <v>1.0000000000000001E+50</v>
      </c>
      <c r="Q267" s="610">
        <v>1.0000000000000001E+50</v>
      </c>
      <c r="R267" s="610">
        <v>1.0000000000000001E+50</v>
      </c>
      <c r="S267" s="610">
        <v>1.0000000000000001E+50</v>
      </c>
      <c r="T267" s="610">
        <v>1.0000000000000001E+50</v>
      </c>
      <c r="U267" s="610">
        <v>1.0000000000000001E+50</v>
      </c>
      <c r="V267" s="610">
        <v>3.0853295612896639E-2</v>
      </c>
      <c r="W267" s="610">
        <v>1.0000000000000001E+50</v>
      </c>
      <c r="X267" s="610">
        <v>1.0000000000000001E+50</v>
      </c>
      <c r="Y267" s="610">
        <v>1.0000000000000001E+50</v>
      </c>
      <c r="Z267" s="610">
        <v>1.0000000000000001E+50</v>
      </c>
      <c r="AA267" s="626">
        <v>1.0000000000000001E+50</v>
      </c>
      <c r="AB267" s="610">
        <v>658.07641773152443</v>
      </c>
      <c r="AC267" s="626">
        <v>5.0008027139085128E-4</v>
      </c>
      <c r="AD267" s="626">
        <v>8.9021369567871098E-4</v>
      </c>
      <c r="AE267" s="620">
        <v>1.3902425678589355E-3</v>
      </c>
      <c r="AF267" s="627">
        <v>6.6994268874263586E-3</v>
      </c>
      <c r="AG267" s="601">
        <f>Decap_Selection!$E$23</f>
        <v>0.08</v>
      </c>
      <c r="AH267" s="602"/>
      <c r="AI267" s="602"/>
    </row>
    <row r="268" spans="1:35">
      <c r="A268" s="597">
        <f t="shared" si="3"/>
        <v>96970.509394548033</v>
      </c>
      <c r="B268" s="607">
        <v>6.1741777268125748E-3</v>
      </c>
      <c r="C268" s="606">
        <v>1.0000000000000001E+50</v>
      </c>
      <c r="D268" s="607">
        <v>37.302328487739452</v>
      </c>
      <c r="E268" s="610">
        <v>1.0000000000000001E+50</v>
      </c>
      <c r="F268" s="611">
        <v>1.0000000000000001E+50</v>
      </c>
      <c r="G268" s="610">
        <v>1.0000000000000001E+50</v>
      </c>
      <c r="H268" s="610">
        <v>1.0000000000000001E+50</v>
      </c>
      <c r="I268" s="610">
        <v>8.2062048857226095</v>
      </c>
      <c r="J268" s="610">
        <v>1.0000000000000001E+50</v>
      </c>
      <c r="K268" s="610">
        <v>1.0000000000000001E+50</v>
      </c>
      <c r="L268" s="611">
        <v>0.82028915552958781</v>
      </c>
      <c r="M268" s="610">
        <v>1.0000000000000001E+50</v>
      </c>
      <c r="N268" s="611">
        <v>1.0000000000000001E+50</v>
      </c>
      <c r="O268" s="610">
        <v>1.0000000000000001E+50</v>
      </c>
      <c r="P268" s="610">
        <v>1.0000000000000001E+50</v>
      </c>
      <c r="Q268" s="610">
        <v>1.0000000000000001E+50</v>
      </c>
      <c r="R268" s="610">
        <v>1.0000000000000001E+50</v>
      </c>
      <c r="S268" s="610">
        <v>1.0000000000000001E+50</v>
      </c>
      <c r="T268" s="610">
        <v>1.0000000000000001E+50</v>
      </c>
      <c r="U268" s="610">
        <v>1.0000000000000001E+50</v>
      </c>
      <c r="V268" s="610">
        <v>3.0810059882989155E-2</v>
      </c>
      <c r="W268" s="610">
        <v>1.0000000000000001E+50</v>
      </c>
      <c r="X268" s="610">
        <v>1.0000000000000001E+50</v>
      </c>
      <c r="Y268" s="610">
        <v>1.0000000000000001E+50</v>
      </c>
      <c r="Z268" s="610">
        <v>1.0000000000000001E+50</v>
      </c>
      <c r="AA268" s="626">
        <v>1.0000000000000001E+50</v>
      </c>
      <c r="AB268" s="610">
        <v>645.17295856052294</v>
      </c>
      <c r="AC268" s="626">
        <v>5.0008351408425283E-4</v>
      </c>
      <c r="AD268" s="626">
        <v>8.9021369567871098E-4</v>
      </c>
      <c r="AE268" s="620">
        <v>1.3902437342824152E-3</v>
      </c>
      <c r="AF268" s="627">
        <v>6.8118845355862627E-3</v>
      </c>
      <c r="AG268" s="601">
        <f>Decap_Selection!$E$23</f>
        <v>0.08</v>
      </c>
      <c r="AH268" s="602"/>
      <c r="AI268" s="602"/>
    </row>
    <row r="269" spans="1:35">
      <c r="A269" s="597">
        <f t="shared" si="3"/>
        <v>98909.91958243899</v>
      </c>
      <c r="B269" s="607">
        <v>6.2944529241706262E-3</v>
      </c>
      <c r="C269" s="606">
        <v>1.0000000000000001E+50</v>
      </c>
      <c r="D269" s="607">
        <v>36.570894481182158</v>
      </c>
      <c r="E269" s="610">
        <v>1.0000000000000001E+50</v>
      </c>
      <c r="F269" s="611">
        <v>1.0000000000000001E+50</v>
      </c>
      <c r="G269" s="610">
        <v>1.0000000000000001E+50</v>
      </c>
      <c r="H269" s="610">
        <v>1.0000000000000001E+50</v>
      </c>
      <c r="I269" s="610">
        <v>8.045283256686977</v>
      </c>
      <c r="J269" s="610">
        <v>1.0000000000000001E+50</v>
      </c>
      <c r="K269" s="610">
        <v>1.0000000000000001E+50</v>
      </c>
      <c r="L269" s="611">
        <v>0.80419036683036016</v>
      </c>
      <c r="M269" s="610">
        <v>1.0000000000000001E+50</v>
      </c>
      <c r="N269" s="611">
        <v>1.0000000000000001E+50</v>
      </c>
      <c r="O269" s="610">
        <v>1.0000000000000001E+50</v>
      </c>
      <c r="P269" s="610">
        <v>1.0000000000000001E+50</v>
      </c>
      <c r="Q269" s="610">
        <v>1.0000000000000001E+50</v>
      </c>
      <c r="R269" s="610">
        <v>1.0000000000000001E+50</v>
      </c>
      <c r="S269" s="610">
        <v>1.0000000000000001E+50</v>
      </c>
      <c r="T269" s="610">
        <v>1.0000000000000001E+50</v>
      </c>
      <c r="U269" s="610">
        <v>1.0000000000000001E+50</v>
      </c>
      <c r="V269" s="610">
        <v>3.0768516358096267E-2</v>
      </c>
      <c r="W269" s="610">
        <v>1.0000000000000001E+50</v>
      </c>
      <c r="X269" s="610">
        <v>1.0000000000000001E+50</v>
      </c>
      <c r="Y269" s="610">
        <v>1.0000000000000001E+50</v>
      </c>
      <c r="Z269" s="610">
        <v>1.0000000000000001E+50</v>
      </c>
      <c r="AA269" s="626">
        <v>1.0000000000000001E+50</v>
      </c>
      <c r="AB269" s="610">
        <v>632.52250839287831</v>
      </c>
      <c r="AC269" s="626">
        <v>5.0008688776014996E-4</v>
      </c>
      <c r="AD269" s="626">
        <v>8.9021369567871098E-4</v>
      </c>
      <c r="AE269" s="620">
        <v>1.3902449478283647E-3</v>
      </c>
      <c r="AF269" s="627">
        <v>6.926562576635288E-3</v>
      </c>
      <c r="AG269" s="601">
        <f>Decap_Selection!$E$23</f>
        <v>0.08</v>
      </c>
      <c r="AH269" s="602"/>
      <c r="AI269" s="602"/>
    </row>
    <row r="270" spans="1:35">
      <c r="A270" s="597">
        <f t="shared" si="3"/>
        <v>100888.11797408777</v>
      </c>
      <c r="B270" s="607">
        <v>6.4171949615256354E-3</v>
      </c>
      <c r="C270" s="606">
        <v>1.0000000000000001E+50</v>
      </c>
      <c r="D270" s="607">
        <v>35.853802001872978</v>
      </c>
      <c r="E270" s="610">
        <v>1.0000000000000001E+50</v>
      </c>
      <c r="F270" s="611">
        <v>1.0000000000000001E+50</v>
      </c>
      <c r="G270" s="610">
        <v>1.0000000000000001E+50</v>
      </c>
      <c r="H270" s="610">
        <v>1.0000000000000001E+50</v>
      </c>
      <c r="I270" s="610">
        <v>7.8875166406964254</v>
      </c>
      <c r="J270" s="610">
        <v>1.0000000000000001E+50</v>
      </c>
      <c r="K270" s="610">
        <v>1.0000000000000001E+50</v>
      </c>
      <c r="L270" s="611">
        <v>0.78840694697271829</v>
      </c>
      <c r="M270" s="610">
        <v>1.0000000000000001E+50</v>
      </c>
      <c r="N270" s="611">
        <v>1.0000000000000001E+50</v>
      </c>
      <c r="O270" s="610">
        <v>1.0000000000000001E+50</v>
      </c>
      <c r="P270" s="610">
        <v>1.0000000000000001E+50</v>
      </c>
      <c r="Q270" s="610">
        <v>1.0000000000000001E+50</v>
      </c>
      <c r="R270" s="610">
        <v>1.0000000000000001E+50</v>
      </c>
      <c r="S270" s="610">
        <v>1.0000000000000001E+50</v>
      </c>
      <c r="T270" s="610">
        <v>1.0000000000000001E+50</v>
      </c>
      <c r="U270" s="610">
        <v>1.0000000000000001E+50</v>
      </c>
      <c r="V270" s="610">
        <v>3.0728606600198171E-2</v>
      </c>
      <c r="W270" s="610">
        <v>1.0000000000000001E+50</v>
      </c>
      <c r="X270" s="610">
        <v>1.0000000000000001E+50</v>
      </c>
      <c r="Y270" s="610">
        <v>1.0000000000000001E+50</v>
      </c>
      <c r="Z270" s="610">
        <v>1.0000000000000001E+50</v>
      </c>
      <c r="AA270" s="626">
        <v>1.0000000000000001E+50</v>
      </c>
      <c r="AB270" s="610">
        <v>620.12010626774099</v>
      </c>
      <c r="AC270" s="626">
        <v>5.0009039770839629E-4</v>
      </c>
      <c r="AD270" s="626">
        <v>8.9021369567871098E-4</v>
      </c>
      <c r="AE270" s="620">
        <v>1.3902462104004461E-3</v>
      </c>
      <c r="AF270" s="627">
        <v>7.0434841034753577E-3</v>
      </c>
      <c r="AG270" s="601">
        <f>Decap_Selection!$E$23</f>
        <v>0.08</v>
      </c>
      <c r="AH270" s="602"/>
      <c r="AI270" s="602"/>
    </row>
    <row r="271" spans="1:35">
      <c r="A271" s="597">
        <f t="shared" si="3"/>
        <v>102905.88033356953</v>
      </c>
      <c r="B271" s="607">
        <v>6.5424520615491632E-3</v>
      </c>
      <c r="C271" s="606">
        <v>1.0000000000000001E+50</v>
      </c>
      <c r="D271" s="607">
        <v>35.150769837074954</v>
      </c>
      <c r="E271" s="610">
        <v>1.0000000000000001E+50</v>
      </c>
      <c r="F271" s="611">
        <v>1.0000000000000001E+50</v>
      </c>
      <c r="G271" s="610">
        <v>1.0000000000000001E+50</v>
      </c>
      <c r="H271" s="610">
        <v>1.0000000000000001E+50</v>
      </c>
      <c r="I271" s="610">
        <v>7.7328431684899872</v>
      </c>
      <c r="J271" s="610">
        <v>1.0000000000000001E+50</v>
      </c>
      <c r="K271" s="610">
        <v>1.0000000000000001E+50</v>
      </c>
      <c r="L271" s="611">
        <v>0.77293270638455358</v>
      </c>
      <c r="M271" s="610">
        <v>1.0000000000000001E+50</v>
      </c>
      <c r="N271" s="611">
        <v>1.0000000000000001E+50</v>
      </c>
      <c r="O271" s="610">
        <v>1.0000000000000001E+50</v>
      </c>
      <c r="P271" s="610">
        <v>1.0000000000000001E+50</v>
      </c>
      <c r="Q271" s="610">
        <v>1.0000000000000001E+50</v>
      </c>
      <c r="R271" s="610">
        <v>1.0000000000000001E+50</v>
      </c>
      <c r="S271" s="610">
        <v>1.0000000000000001E+50</v>
      </c>
      <c r="T271" s="610">
        <v>1.0000000000000001E+50</v>
      </c>
      <c r="U271" s="610">
        <v>1.0000000000000001E+50</v>
      </c>
      <c r="V271" s="610">
        <v>3.0690274254430189E-2</v>
      </c>
      <c r="W271" s="610">
        <v>1.0000000000000001E+50</v>
      </c>
      <c r="X271" s="610">
        <v>1.0000000000000001E+50</v>
      </c>
      <c r="Y271" s="610">
        <v>1.0000000000000001E+50</v>
      </c>
      <c r="Z271" s="610">
        <v>1.0000000000000001E+50</v>
      </c>
      <c r="AA271" s="626">
        <v>1.0000000000000001E+50</v>
      </c>
      <c r="AB271" s="610">
        <v>607.96088849800265</v>
      </c>
      <c r="AC271" s="626">
        <v>5.00094049432404E-4</v>
      </c>
      <c r="AD271" s="626">
        <v>8.9021369567871098E-4</v>
      </c>
      <c r="AE271" s="620">
        <v>1.3902475239792227E-3</v>
      </c>
      <c r="AF271" s="627">
        <v>7.1626717402118014E-3</v>
      </c>
      <c r="AG271" s="601">
        <f>Decap_Selection!$E$23</f>
        <v>0.08</v>
      </c>
      <c r="AH271" s="602"/>
      <c r="AI271" s="602"/>
    </row>
    <row r="272" spans="1:35">
      <c r="A272" s="597">
        <f t="shared" si="3"/>
        <v>104963.99794024092</v>
      </c>
      <c r="B272" s="607">
        <v>6.6702734283061215E-3</v>
      </c>
      <c r="C272" s="606">
        <v>1.0000000000000001E+50</v>
      </c>
      <c r="D272" s="607">
        <v>34.461522287899946</v>
      </c>
      <c r="E272" s="610">
        <v>1.0000000000000001E+50</v>
      </c>
      <c r="F272" s="611">
        <v>1.0000000000000001E+50</v>
      </c>
      <c r="G272" s="610">
        <v>1.0000000000000001E+50</v>
      </c>
      <c r="H272" s="610">
        <v>1.0000000000000001E+50</v>
      </c>
      <c r="I272" s="610">
        <v>7.5812021838042556</v>
      </c>
      <c r="J272" s="610">
        <v>1.0000000000000001E+50</v>
      </c>
      <c r="K272" s="610">
        <v>1.0000000000000001E+50</v>
      </c>
      <c r="L272" s="611">
        <v>0.75776157674079325</v>
      </c>
      <c r="M272" s="610">
        <v>1.0000000000000001E+50</v>
      </c>
      <c r="N272" s="611">
        <v>1.0000000000000001E+50</v>
      </c>
      <c r="O272" s="610">
        <v>1.0000000000000001E+50</v>
      </c>
      <c r="P272" s="610">
        <v>1.0000000000000001E+50</v>
      </c>
      <c r="Q272" s="610">
        <v>1.0000000000000001E+50</v>
      </c>
      <c r="R272" s="610">
        <v>1.0000000000000001E+50</v>
      </c>
      <c r="S272" s="610">
        <v>1.0000000000000001E+50</v>
      </c>
      <c r="T272" s="610">
        <v>1.0000000000000001E+50</v>
      </c>
      <c r="U272" s="610">
        <v>1.0000000000000001E+50</v>
      </c>
      <c r="V272" s="610">
        <v>3.0653464993655243E-2</v>
      </c>
      <c r="W272" s="610">
        <v>1.0000000000000001E+50</v>
      </c>
      <c r="X272" s="610">
        <v>1.0000000000000001E+50</v>
      </c>
      <c r="Y272" s="610">
        <v>1.0000000000000001E+50</v>
      </c>
      <c r="Z272" s="610">
        <v>1.0000000000000001E+50</v>
      </c>
      <c r="AA272" s="626">
        <v>1.0000000000000001E+50</v>
      </c>
      <c r="AB272" s="610">
        <v>596.04008676296939</v>
      </c>
      <c r="AC272" s="626">
        <v>5.00097848657759E-4</v>
      </c>
      <c r="AD272" s="626">
        <v>8.9021369567871098E-4</v>
      </c>
      <c r="AE272" s="620">
        <v>1.3902488906252645E-3</v>
      </c>
      <c r="AF272" s="627">
        <v>7.2841475944068002E-3</v>
      </c>
      <c r="AG272" s="601">
        <f>Decap_Selection!$E$23</f>
        <v>0.08</v>
      </c>
      <c r="AH272" s="602"/>
      <c r="AI272" s="602"/>
    </row>
    <row r="273" spans="1:35">
      <c r="A273" s="597">
        <f t="shared" si="3"/>
        <v>107063.27789904574</v>
      </c>
      <c r="B273" s="607">
        <v>6.8007092668150955E-3</v>
      </c>
      <c r="C273" s="606">
        <v>1.0000000000000001E+50</v>
      </c>
      <c r="D273" s="607">
        <v>33.785789061191494</v>
      </c>
      <c r="E273" s="610">
        <v>1.0000000000000001E+50</v>
      </c>
      <c r="F273" s="611">
        <v>1.0000000000000001E+50</v>
      </c>
      <c r="G273" s="610">
        <v>1.0000000000000001E+50</v>
      </c>
      <c r="H273" s="610">
        <v>1.0000000000000001E+50</v>
      </c>
      <c r="I273" s="610">
        <v>7.4325342195866391</v>
      </c>
      <c r="J273" s="610">
        <v>1.0000000000000001E+50</v>
      </c>
      <c r="K273" s="610">
        <v>1.0000000000000001E+50</v>
      </c>
      <c r="L273" s="611">
        <v>0.7428876085836823</v>
      </c>
      <c r="M273" s="610">
        <v>1.0000000000000001E+50</v>
      </c>
      <c r="N273" s="611">
        <v>1.0000000000000001E+50</v>
      </c>
      <c r="O273" s="610">
        <v>1.0000000000000001E+50</v>
      </c>
      <c r="P273" s="610">
        <v>1.0000000000000001E+50</v>
      </c>
      <c r="Q273" s="610">
        <v>1.0000000000000001E+50</v>
      </c>
      <c r="R273" s="610">
        <v>1.0000000000000001E+50</v>
      </c>
      <c r="S273" s="610">
        <v>1.0000000000000001E+50</v>
      </c>
      <c r="T273" s="610">
        <v>1.0000000000000001E+50</v>
      </c>
      <c r="U273" s="610">
        <v>1.0000000000000001E+50</v>
      </c>
      <c r="V273" s="610">
        <v>3.0618126464061587E-2</v>
      </c>
      <c r="W273" s="610">
        <v>1.0000000000000001E+50</v>
      </c>
      <c r="X273" s="610">
        <v>1.0000000000000001E+50</v>
      </c>
      <c r="Y273" s="610">
        <v>1.0000000000000001E+50</v>
      </c>
      <c r="Z273" s="610">
        <v>1.0000000000000001E+50</v>
      </c>
      <c r="AA273" s="626">
        <v>1.0000000000000001E+50</v>
      </c>
      <c r="AB273" s="610">
        <v>584.35302623843154</v>
      </c>
      <c r="AC273" s="626">
        <v>5.0010180134118338E-4</v>
      </c>
      <c r="AD273" s="626">
        <v>8.9021369567871098E-4</v>
      </c>
      <c r="AE273" s="620">
        <v>1.3902503124823802E-3</v>
      </c>
      <c r="AF273" s="627">
        <v>7.4079332068956467E-3</v>
      </c>
      <c r="AG273" s="601">
        <f>Decap_Selection!$E$23</f>
        <v>0.08</v>
      </c>
      <c r="AH273" s="602"/>
      <c r="AI273" s="602"/>
    </row>
    <row r="274" spans="1:35">
      <c r="A274" s="597">
        <f t="shared" si="3"/>
        <v>109204.54345702667</v>
      </c>
      <c r="B274" s="607">
        <v>6.9338108029875778E-3</v>
      </c>
      <c r="C274" s="606">
        <v>1.0000000000000001E+50</v>
      </c>
      <c r="D274" s="607">
        <v>33.123305163527363</v>
      </c>
      <c r="E274" s="610">
        <v>1.0000000000000001E+50</v>
      </c>
      <c r="F274" s="611">
        <v>1.0000000000000001E+50</v>
      </c>
      <c r="G274" s="610">
        <v>1.0000000000000001E+50</v>
      </c>
      <c r="H274" s="610">
        <v>1.0000000000000001E+50</v>
      </c>
      <c r="I274" s="610">
        <v>7.2867809746749375</v>
      </c>
      <c r="J274" s="610">
        <v>1.0000000000000001E+50</v>
      </c>
      <c r="K274" s="610">
        <v>1.0000000000000001E+50</v>
      </c>
      <c r="L274" s="611">
        <v>0.72830496898967911</v>
      </c>
      <c r="M274" s="610">
        <v>1.0000000000000001E+50</v>
      </c>
      <c r="N274" s="611">
        <v>1.0000000000000001E+50</v>
      </c>
      <c r="O274" s="610">
        <v>1.0000000000000001E+50</v>
      </c>
      <c r="P274" s="610">
        <v>1.0000000000000001E+50</v>
      </c>
      <c r="Q274" s="610">
        <v>1.0000000000000001E+50</v>
      </c>
      <c r="R274" s="610">
        <v>1.0000000000000001E+50</v>
      </c>
      <c r="S274" s="610">
        <v>1.0000000000000001E+50</v>
      </c>
      <c r="T274" s="610">
        <v>1.0000000000000001E+50</v>
      </c>
      <c r="U274" s="610">
        <v>1.0000000000000001E+50</v>
      </c>
      <c r="V274" s="610">
        <v>3.0584208231828537E-2</v>
      </c>
      <c r="W274" s="610">
        <v>1.0000000000000001E+50</v>
      </c>
      <c r="X274" s="610">
        <v>1.0000000000000001E+50</v>
      </c>
      <c r="Y274" s="610">
        <v>1.0000000000000001E+50</v>
      </c>
      <c r="Z274" s="610">
        <v>1.0000000000000001E+50</v>
      </c>
      <c r="AA274" s="626">
        <v>1.0000000000000001E+50</v>
      </c>
      <c r="AB274" s="610">
        <v>572.89512376339871</v>
      </c>
      <c r="AC274" s="626">
        <v>5.0010591367985859E-4</v>
      </c>
      <c r="AD274" s="626">
        <v>8.9021369567871098E-4</v>
      </c>
      <c r="AE274" s="620">
        <v>1.3902517917809803E-3</v>
      </c>
      <c r="AF274" s="627">
        <v>7.5340494991415095E-3</v>
      </c>
      <c r="AG274" s="601">
        <f>Decap_Selection!$E$23</f>
        <v>0.08</v>
      </c>
      <c r="AH274" s="602"/>
      <c r="AI274" s="602"/>
    </row>
    <row r="275" spans="1:35">
      <c r="A275" s="597">
        <f t="shared" si="3"/>
        <v>111388.6343261672</v>
      </c>
      <c r="B275" s="607">
        <v>7.0696303039545815E-3</v>
      </c>
      <c r="C275" s="606">
        <v>1.0000000000000001E+50</v>
      </c>
      <c r="D275" s="607">
        <v>32.4738107973007</v>
      </c>
      <c r="E275" s="610">
        <v>1.0000000000000001E+50</v>
      </c>
      <c r="F275" s="611">
        <v>1.0000000000000001E+50</v>
      </c>
      <c r="G275" s="610">
        <v>1.0000000000000001E+50</v>
      </c>
      <c r="H275" s="610">
        <v>1.0000000000000001E+50</v>
      </c>
      <c r="I275" s="610">
        <v>7.1438852909341408</v>
      </c>
      <c r="J275" s="610">
        <v>1.0000000000000001E+50</v>
      </c>
      <c r="K275" s="610">
        <v>1.0000000000000001E+50</v>
      </c>
      <c r="L275" s="611">
        <v>0.71400793928205342</v>
      </c>
      <c r="M275" s="610">
        <v>1.0000000000000001E+50</v>
      </c>
      <c r="N275" s="611">
        <v>1.0000000000000001E+50</v>
      </c>
      <c r="O275" s="610">
        <v>1.0000000000000001E+50</v>
      </c>
      <c r="P275" s="610">
        <v>1.0000000000000001E+50</v>
      </c>
      <c r="Q275" s="610">
        <v>1.0000000000000001E+50</v>
      </c>
      <c r="R275" s="610">
        <v>1.0000000000000001E+50</v>
      </c>
      <c r="S275" s="610">
        <v>1.0000000000000001E+50</v>
      </c>
      <c r="T275" s="610">
        <v>1.0000000000000001E+50</v>
      </c>
      <c r="U275" s="610">
        <v>1.0000000000000001E+50</v>
      </c>
      <c r="V275" s="610">
        <v>3.0551661730898232E-2</v>
      </c>
      <c r="W275" s="610">
        <v>1.0000000000000001E+50</v>
      </c>
      <c r="X275" s="610">
        <v>1.0000000000000001E+50</v>
      </c>
      <c r="Y275" s="610">
        <v>1.0000000000000001E+50</v>
      </c>
      <c r="Z275" s="610">
        <v>1.0000000000000001E+50</v>
      </c>
      <c r="AA275" s="626">
        <v>1.0000000000000001E+50</v>
      </c>
      <c r="AB275" s="610">
        <v>561.66188604278307</v>
      </c>
      <c r="AC275" s="626">
        <v>5.0011019212112425E-4</v>
      </c>
      <c r="AD275" s="626">
        <v>8.9021369567871098E-4</v>
      </c>
      <c r="AE275" s="620">
        <v>1.3902533308415726E-3</v>
      </c>
      <c r="AF275" s="627">
        <v>7.6625167181129314E-3</v>
      </c>
      <c r="AG275" s="601">
        <f>Decap_Selection!$E$23</f>
        <v>0.08</v>
      </c>
      <c r="AH275" s="602"/>
      <c r="AI275" s="602"/>
    </row>
    <row r="276" spans="1:35">
      <c r="A276" s="597">
        <f t="shared" si="3"/>
        <v>113616.40701269054</v>
      </c>
      <c r="B276" s="607">
        <v>7.2082210987892519E-3</v>
      </c>
      <c r="C276" s="606">
        <v>1.0000000000000001E+50</v>
      </c>
      <c r="D276" s="607">
        <v>31.837051258838517</v>
      </c>
      <c r="E276" s="610">
        <v>1.0000000000000001E+50</v>
      </c>
      <c r="F276" s="611">
        <v>1.0000000000000001E+50</v>
      </c>
      <c r="G276" s="610">
        <v>1.0000000000000001E+50</v>
      </c>
      <c r="H276" s="610">
        <v>1.0000000000000001E+50</v>
      </c>
      <c r="I276" s="610">
        <v>7.0037911308414849</v>
      </c>
      <c r="J276" s="610">
        <v>1.0000000000000001E+50</v>
      </c>
      <c r="K276" s="610">
        <v>1.0000000000000001E+50</v>
      </c>
      <c r="L276" s="611">
        <v>0.69999091278828629</v>
      </c>
      <c r="M276" s="610">
        <v>1.0000000000000001E+50</v>
      </c>
      <c r="N276" s="611">
        <v>1.0000000000000001E+50</v>
      </c>
      <c r="O276" s="610">
        <v>1.0000000000000001E+50</v>
      </c>
      <c r="P276" s="610">
        <v>1.0000000000000001E+50</v>
      </c>
      <c r="Q276" s="610">
        <v>1.0000000000000001E+50</v>
      </c>
      <c r="R276" s="610">
        <v>1.0000000000000001E+50</v>
      </c>
      <c r="S276" s="610">
        <v>1.0000000000000001E+50</v>
      </c>
      <c r="T276" s="610">
        <v>1.0000000000000001E+50</v>
      </c>
      <c r="U276" s="610">
        <v>1.0000000000000001E+50</v>
      </c>
      <c r="V276" s="610">
        <v>3.0520440211887219E-2</v>
      </c>
      <c r="W276" s="610">
        <v>1.0000000000000001E+50</v>
      </c>
      <c r="X276" s="610">
        <v>1.0000000000000001E+50</v>
      </c>
      <c r="Y276" s="610">
        <v>1.0000000000000001E+50</v>
      </c>
      <c r="Z276" s="610">
        <v>1.0000000000000001E+50</v>
      </c>
      <c r="AA276" s="626">
        <v>1.0000000000000001E+50</v>
      </c>
      <c r="AB276" s="610">
        <v>550.64890788532148</v>
      </c>
      <c r="AC276" s="626">
        <v>5.0011464337256742E-4</v>
      </c>
      <c r="AD276" s="626">
        <v>8.9021369567871098E-4</v>
      </c>
      <c r="AE276" s="620">
        <v>1.3902549320784047E-3</v>
      </c>
      <c r="AF276" s="627">
        <v>7.7933543786778822E-3</v>
      </c>
      <c r="AG276" s="601">
        <f>Decap_Selection!$E$23</f>
        <v>0.08</v>
      </c>
      <c r="AH276" s="602"/>
      <c r="AI276" s="602"/>
    </row>
    <row r="277" spans="1:35">
      <c r="A277" s="597">
        <f t="shared" si="3"/>
        <v>115888.73515294435</v>
      </c>
      <c r="B277" s="607">
        <v>7.3496375996341037E-3</v>
      </c>
      <c r="C277" s="606">
        <v>1.0000000000000001E+50</v>
      </c>
      <c r="D277" s="607">
        <v>31.212776838517922</v>
      </c>
      <c r="E277" s="610">
        <v>1.0000000000000001E+50</v>
      </c>
      <c r="F277" s="611">
        <v>1.0000000000000001E+50</v>
      </c>
      <c r="G277" s="610">
        <v>1.0000000000000001E+50</v>
      </c>
      <c r="H277" s="610">
        <v>1.0000000000000001E+50</v>
      </c>
      <c r="I277" s="610">
        <v>6.8664435555109389</v>
      </c>
      <c r="J277" s="610">
        <v>1.0000000000000001E+50</v>
      </c>
      <c r="K277" s="610">
        <v>1.0000000000000001E+50</v>
      </c>
      <c r="L277" s="611">
        <v>0.68624839264139725</v>
      </c>
      <c r="M277" s="610">
        <v>1.0000000000000001E+50</v>
      </c>
      <c r="N277" s="611">
        <v>1.0000000000000001E+50</v>
      </c>
      <c r="O277" s="610">
        <v>1.0000000000000001E+50</v>
      </c>
      <c r="P277" s="610">
        <v>1.0000000000000001E+50</v>
      </c>
      <c r="Q277" s="610">
        <v>1.0000000000000001E+50</v>
      </c>
      <c r="R277" s="610">
        <v>1.0000000000000001E+50</v>
      </c>
      <c r="S277" s="610">
        <v>1.0000000000000001E+50</v>
      </c>
      <c r="T277" s="610">
        <v>1.0000000000000001E+50</v>
      </c>
      <c r="U277" s="610">
        <v>1.0000000000000001E+50</v>
      </c>
      <c r="V277" s="610">
        <v>3.0490498692167023E-2</v>
      </c>
      <c r="W277" s="610">
        <v>1.0000000000000001E+50</v>
      </c>
      <c r="X277" s="610">
        <v>1.0000000000000001E+50</v>
      </c>
      <c r="Y277" s="610">
        <v>1.0000000000000001E+50</v>
      </c>
      <c r="Z277" s="610">
        <v>1.0000000000000001E+50</v>
      </c>
      <c r="AA277" s="626">
        <v>1.0000000000000001E+50</v>
      </c>
      <c r="AB277" s="610">
        <v>539.85187047604995</v>
      </c>
      <c r="AC277" s="626">
        <v>5.0011927441251792E-4</v>
      </c>
      <c r="AD277" s="626">
        <v>8.9021369567871098E-4</v>
      </c>
      <c r="AE277" s="620">
        <v>1.3902565980032475E-3</v>
      </c>
      <c r="AF277" s="627">
        <v>7.926581203518461E-3</v>
      </c>
      <c r="AG277" s="601">
        <f>Decap_Selection!$E$23</f>
        <v>0.08</v>
      </c>
      <c r="AH277" s="602"/>
      <c r="AI277" s="602"/>
    </row>
    <row r="278" spans="1:35">
      <c r="A278" s="597">
        <f t="shared" si="3"/>
        <v>118206.50985600325</v>
      </c>
      <c r="B278" s="607">
        <v>7.4939353232418519E-3</v>
      </c>
      <c r="C278" s="606">
        <v>1.0000000000000001E+50</v>
      </c>
      <c r="D278" s="607">
        <v>30.600742722840824</v>
      </c>
      <c r="E278" s="610">
        <v>1.0000000000000001E+50</v>
      </c>
      <c r="F278" s="611">
        <v>1.0000000000000001E+50</v>
      </c>
      <c r="G278" s="610">
        <v>1.0000000000000001E+50</v>
      </c>
      <c r="H278" s="610">
        <v>1.0000000000000001E+50</v>
      </c>
      <c r="I278" s="610">
        <v>6.731788703148557</v>
      </c>
      <c r="J278" s="610">
        <v>1.0000000000000001E+50</v>
      </c>
      <c r="K278" s="610">
        <v>1.0000000000000001E+50</v>
      </c>
      <c r="L278" s="611">
        <v>0.67277498962433069</v>
      </c>
      <c r="M278" s="610">
        <v>1.0000000000000001E+50</v>
      </c>
      <c r="N278" s="611">
        <v>1.0000000000000001E+50</v>
      </c>
      <c r="O278" s="610">
        <v>1.0000000000000001E+50</v>
      </c>
      <c r="P278" s="610">
        <v>1.0000000000000001E+50</v>
      </c>
      <c r="Q278" s="610">
        <v>1.0000000000000001E+50</v>
      </c>
      <c r="R278" s="610">
        <v>1.0000000000000001E+50</v>
      </c>
      <c r="S278" s="610">
        <v>1.0000000000000001E+50</v>
      </c>
      <c r="T278" s="610">
        <v>1.0000000000000001E+50</v>
      </c>
      <c r="U278" s="610">
        <v>1.0000000000000001E+50</v>
      </c>
      <c r="V278" s="610">
        <v>3.0461793907139243E-2</v>
      </c>
      <c r="W278" s="610">
        <v>1.0000000000000001E+50</v>
      </c>
      <c r="X278" s="610">
        <v>1.0000000000000001E+50</v>
      </c>
      <c r="Y278" s="610">
        <v>1.0000000000000001E+50</v>
      </c>
      <c r="Z278" s="610">
        <v>1.0000000000000001E+50</v>
      </c>
      <c r="AA278" s="626">
        <v>1.0000000000000001E+50</v>
      </c>
      <c r="AB278" s="610">
        <v>529.26653968265157</v>
      </c>
      <c r="AC278" s="626">
        <v>5.0012409250096632E-4</v>
      </c>
      <c r="AD278" s="626">
        <v>8.9021369567871098E-4</v>
      </c>
      <c r="AE278" s="620">
        <v>1.3902583312293349E-3</v>
      </c>
      <c r="AF278" s="627">
        <v>8.0622150605822174E-3</v>
      </c>
      <c r="AG278" s="601">
        <f>Decap_Selection!$E$23</f>
        <v>0.08</v>
      </c>
      <c r="AH278" s="602"/>
      <c r="AI278" s="602"/>
    </row>
    <row r="279" spans="1:35">
      <c r="A279" s="597">
        <f t="shared" si="3"/>
        <v>120570.64005312332</v>
      </c>
      <c r="B279" s="607">
        <v>7.6411709129387238E-3</v>
      </c>
      <c r="C279" s="606">
        <v>1.0000000000000001E+50</v>
      </c>
      <c r="D279" s="607">
        <v>30.000708898428563</v>
      </c>
      <c r="E279" s="610">
        <v>1.0000000000000001E+50</v>
      </c>
      <c r="F279" s="611">
        <v>1.0000000000000001E+50</v>
      </c>
      <c r="G279" s="610">
        <v>1.0000000000000001E+50</v>
      </c>
      <c r="H279" s="610">
        <v>1.0000000000000001E+50</v>
      </c>
      <c r="I279" s="610">
        <v>6.5997737679302055</v>
      </c>
      <c r="J279" s="610">
        <v>1.0000000000000001E+50</v>
      </c>
      <c r="K279" s="610">
        <v>1.0000000000000001E+50</v>
      </c>
      <c r="L279" s="611">
        <v>0.65956542005656071</v>
      </c>
      <c r="M279" s="610">
        <v>1.0000000000000001E+50</v>
      </c>
      <c r="N279" s="611">
        <v>1.0000000000000001E+50</v>
      </c>
      <c r="O279" s="610">
        <v>1.0000000000000001E+50</v>
      </c>
      <c r="P279" s="610">
        <v>1.0000000000000001E+50</v>
      </c>
      <c r="Q279" s="610">
        <v>1.0000000000000001E+50</v>
      </c>
      <c r="R279" s="610">
        <v>1.0000000000000001E+50</v>
      </c>
      <c r="S279" s="610">
        <v>1.0000000000000001E+50</v>
      </c>
      <c r="T279" s="610">
        <v>1.0000000000000001E+50</v>
      </c>
      <c r="U279" s="610">
        <v>1.0000000000000001E+50</v>
      </c>
      <c r="V279" s="610">
        <v>3.0434284262726784E-2</v>
      </c>
      <c r="W279" s="610">
        <v>1.0000000000000001E+50</v>
      </c>
      <c r="X279" s="610">
        <v>1.0000000000000001E+50</v>
      </c>
      <c r="Y279" s="610">
        <v>1.0000000000000001E+50</v>
      </c>
      <c r="Z279" s="610">
        <v>1.0000000000000001E+50</v>
      </c>
      <c r="AA279" s="626">
        <v>1.0000000000000001E+50</v>
      </c>
      <c r="AB279" s="610">
        <v>518.88876439501121</v>
      </c>
      <c r="AC279" s="626">
        <v>5.0012910519092128E-4</v>
      </c>
      <c r="AD279" s="626">
        <v>8.9021369567871098E-4</v>
      </c>
      <c r="AE279" s="620">
        <v>1.3902601344754626E-3</v>
      </c>
      <c r="AF279" s="627">
        <v>8.2002728980985883E-3</v>
      </c>
      <c r="AG279" s="601">
        <f>Decap_Selection!$E$23</f>
        <v>0.08</v>
      </c>
      <c r="AH279" s="602"/>
      <c r="AI279" s="602"/>
    </row>
    <row r="280" spans="1:35">
      <c r="A280" s="597">
        <f t="shared" si="3"/>
        <v>122982.05285418579</v>
      </c>
      <c r="B280" s="607">
        <v>7.7914021610194627E-3</v>
      </c>
      <c r="C280" s="606">
        <v>1.0000000000000001E+50</v>
      </c>
      <c r="D280" s="607">
        <v>29.412440057899101</v>
      </c>
      <c r="E280" s="610">
        <v>1.0000000000000001E+50</v>
      </c>
      <c r="F280" s="611">
        <v>1.0000000000000001E+50</v>
      </c>
      <c r="G280" s="610">
        <v>1.0000000000000001E+50</v>
      </c>
      <c r="H280" s="610">
        <v>1.0000000000000001E+50</v>
      </c>
      <c r="I280" s="610">
        <v>6.4703469792933896</v>
      </c>
      <c r="J280" s="610">
        <v>1.0000000000000001E+50</v>
      </c>
      <c r="K280" s="610">
        <v>1.0000000000000001E+50</v>
      </c>
      <c r="L280" s="611">
        <v>0.64661450372208473</v>
      </c>
      <c r="M280" s="610">
        <v>1.0000000000000001E+50</v>
      </c>
      <c r="N280" s="611">
        <v>1.0000000000000001E+50</v>
      </c>
      <c r="O280" s="610">
        <v>1.0000000000000001E+50</v>
      </c>
      <c r="P280" s="610">
        <v>1.0000000000000001E+50</v>
      </c>
      <c r="Q280" s="610">
        <v>1.0000000000000001E+50</v>
      </c>
      <c r="R280" s="610">
        <v>1.0000000000000001E+50</v>
      </c>
      <c r="S280" s="610">
        <v>1.0000000000000001E+50</v>
      </c>
      <c r="T280" s="610">
        <v>1.0000000000000001E+50</v>
      </c>
      <c r="U280" s="610">
        <v>1.0000000000000001E+50</v>
      </c>
      <c r="V280" s="610">
        <v>3.0407929789099404E-2</v>
      </c>
      <c r="W280" s="610">
        <v>1.0000000000000001E+50</v>
      </c>
      <c r="X280" s="610">
        <v>1.0000000000000001E+50</v>
      </c>
      <c r="Y280" s="610">
        <v>1.0000000000000001E+50</v>
      </c>
      <c r="Z280" s="610">
        <v>1.0000000000000001E+50</v>
      </c>
      <c r="AA280" s="626">
        <v>1.0000000000000001E+50</v>
      </c>
      <c r="AB280" s="610">
        <v>508.71447489732952</v>
      </c>
      <c r="AC280" s="626">
        <v>5.0013432034022435E-4</v>
      </c>
      <c r="AD280" s="626">
        <v>8.9021369567871098E-4</v>
      </c>
      <c r="AE280" s="620">
        <v>1.3902620105702515E-3</v>
      </c>
      <c r="AF280" s="627">
        <v>8.3407706772030063E-3</v>
      </c>
      <c r="AG280" s="601">
        <f>Decap_Selection!$E$23</f>
        <v>0.08</v>
      </c>
      <c r="AH280" s="602"/>
      <c r="AI280" s="602"/>
    </row>
    <row r="281" spans="1:35">
      <c r="A281" s="597">
        <f t="shared" si="3"/>
        <v>125441.69391126951</v>
      </c>
      <c r="B281" s="607">
        <v>7.9446880315832552E-3</v>
      </c>
      <c r="C281" s="606">
        <v>1.0000000000000001E+50</v>
      </c>
      <c r="D281" s="607">
        <v>28.835705507589541</v>
      </c>
      <c r="E281" s="610">
        <v>1.0000000000000001E+50</v>
      </c>
      <c r="F281" s="611">
        <v>1.0000000000000001E+50</v>
      </c>
      <c r="G281" s="610">
        <v>1.0000000000000001E+50</v>
      </c>
      <c r="H281" s="610">
        <v>1.0000000000000001E+50</v>
      </c>
      <c r="I281" s="610">
        <v>6.3434575816350858</v>
      </c>
      <c r="J281" s="610">
        <v>1.0000000000000001E+50</v>
      </c>
      <c r="K281" s="610">
        <v>1.0000000000000001E+50</v>
      </c>
      <c r="L281" s="611">
        <v>0.63391716183799229</v>
      </c>
      <c r="M281" s="610">
        <v>1.0000000000000001E+50</v>
      </c>
      <c r="N281" s="611">
        <v>1.0000000000000001E+50</v>
      </c>
      <c r="O281" s="610">
        <v>1.0000000000000001E+50</v>
      </c>
      <c r="P281" s="610">
        <v>1.0000000000000001E+50</v>
      </c>
      <c r="Q281" s="610">
        <v>1.0000000000000001E+50</v>
      </c>
      <c r="R281" s="610">
        <v>1.0000000000000001E+50</v>
      </c>
      <c r="S281" s="610">
        <v>1.0000000000000001E+50</v>
      </c>
      <c r="T281" s="610">
        <v>1.0000000000000001E+50</v>
      </c>
      <c r="U281" s="610">
        <v>1.0000000000000001E+50</v>
      </c>
      <c r="V281" s="610">
        <v>3.0382692095648509E-2</v>
      </c>
      <c r="W281" s="610">
        <v>1.0000000000000001E+50</v>
      </c>
      <c r="X281" s="610">
        <v>1.0000000000000001E+50</v>
      </c>
      <c r="Y281" s="610">
        <v>1.0000000000000001E+50</v>
      </c>
      <c r="Z281" s="610">
        <v>1.0000000000000001E+50</v>
      </c>
      <c r="AA281" s="626">
        <v>1.0000000000000001E+50</v>
      </c>
      <c r="AB281" s="610">
        <v>498.73968127215676</v>
      </c>
      <c r="AC281" s="626">
        <v>5.0013974612383896E-4</v>
      </c>
      <c r="AD281" s="626">
        <v>8.9021369567871098E-4</v>
      </c>
      <c r="AE281" s="620">
        <v>1.3902639624565824E-3</v>
      </c>
      <c r="AF281" s="627">
        <v>8.4837233022264247E-3</v>
      </c>
      <c r="AG281" s="601">
        <f>Decap_Selection!$E$23</f>
        <v>0.08</v>
      </c>
      <c r="AH281" s="602"/>
      <c r="AI281" s="602"/>
    </row>
    <row r="282" spans="1:35">
      <c r="A282" s="597">
        <f t="shared" si="3"/>
        <v>127950.52778949491</v>
      </c>
      <c r="B282" s="607">
        <v>8.1010886838200433E-3</v>
      </c>
      <c r="C282" s="606">
        <v>1.0000000000000001E+50</v>
      </c>
      <c r="D282" s="607">
        <v>28.270279077088041</v>
      </c>
      <c r="E282" s="610">
        <v>1.0000000000000001E+50</v>
      </c>
      <c r="F282" s="611">
        <v>1.0000000000000001E+50</v>
      </c>
      <c r="G282" s="610">
        <v>1.0000000000000001E+50</v>
      </c>
      <c r="H282" s="610">
        <v>1.0000000000000001E+50</v>
      </c>
      <c r="I282" s="610">
        <v>6.2190558144075707</v>
      </c>
      <c r="J282" s="610">
        <v>1.0000000000000001E+50</v>
      </c>
      <c r="K282" s="610">
        <v>1.0000000000000001E+50</v>
      </c>
      <c r="L282" s="611">
        <v>0.62146841506281258</v>
      </c>
      <c r="M282" s="610">
        <v>1.0000000000000001E+50</v>
      </c>
      <c r="N282" s="611">
        <v>1.0000000000000001E+50</v>
      </c>
      <c r="O282" s="610">
        <v>1.0000000000000001E+50</v>
      </c>
      <c r="P282" s="610">
        <v>1.0000000000000001E+50</v>
      </c>
      <c r="Q282" s="610">
        <v>1.0000000000000001E+50</v>
      </c>
      <c r="R282" s="610">
        <v>1.0000000000000001E+50</v>
      </c>
      <c r="S282" s="610">
        <v>1.0000000000000001E+50</v>
      </c>
      <c r="T282" s="610">
        <v>1.0000000000000001E+50</v>
      </c>
      <c r="U282" s="610">
        <v>1.0000000000000001E+50</v>
      </c>
      <c r="V282" s="610">
        <v>3.0358534327222981E-2</v>
      </c>
      <c r="W282" s="610">
        <v>1.0000000000000001E+50</v>
      </c>
      <c r="X282" s="610">
        <v>1.0000000000000001E+50</v>
      </c>
      <c r="Y282" s="610">
        <v>1.0000000000000001E+50</v>
      </c>
      <c r="Z282" s="610">
        <v>1.0000000000000001E+50</v>
      </c>
      <c r="AA282" s="626">
        <v>1.0000000000000001E+50</v>
      </c>
      <c r="AB282" s="610">
        <v>488.96047183571801</v>
      </c>
      <c r="AC282" s="626">
        <v>5.0014539104663552E-4</v>
      </c>
      <c r="AD282" s="626">
        <v>8.9021369567871098E-4</v>
      </c>
      <c r="AE282" s="620">
        <v>1.3902659931962127E-3</v>
      </c>
      <c r="AF282" s="627">
        <v>8.6291445487244114E-3</v>
      </c>
      <c r="AG282" s="601">
        <f>Decap_Selection!$E$23</f>
        <v>0.08</v>
      </c>
      <c r="AH282" s="602"/>
      <c r="AI282" s="602"/>
    </row>
    <row r="283" spans="1:35">
      <c r="A283" s="597">
        <f t="shared" si="3"/>
        <v>130509.5383452848</v>
      </c>
      <c r="B283" s="607">
        <v>8.2606654957568075E-3</v>
      </c>
      <c r="C283" s="606">
        <v>1.0000000000000001E+50</v>
      </c>
      <c r="D283" s="607">
        <v>27.715939030539616</v>
      </c>
      <c r="E283" s="610">
        <v>1.0000000000000001E+50</v>
      </c>
      <c r="F283" s="611">
        <v>1.0000000000000001E+50</v>
      </c>
      <c r="G283" s="610">
        <v>1.0000000000000001E+50</v>
      </c>
      <c r="H283" s="610">
        <v>1.0000000000000001E+50</v>
      </c>
      <c r="I283" s="610">
        <v>6.0970928926044978</v>
      </c>
      <c r="J283" s="610">
        <v>1.0000000000000001E+50</v>
      </c>
      <c r="K283" s="610">
        <v>1.0000000000000001E+50</v>
      </c>
      <c r="L283" s="611">
        <v>0.60926338154386184</v>
      </c>
      <c r="M283" s="610">
        <v>1.0000000000000001E+50</v>
      </c>
      <c r="N283" s="611">
        <v>1.0000000000000001E+50</v>
      </c>
      <c r="O283" s="610">
        <v>1.0000000000000001E+50</v>
      </c>
      <c r="P283" s="610">
        <v>1.0000000000000001E+50</v>
      </c>
      <c r="Q283" s="610">
        <v>1.0000000000000001E+50</v>
      </c>
      <c r="R283" s="610">
        <v>1.0000000000000001E+50</v>
      </c>
      <c r="S283" s="610">
        <v>1.0000000000000001E+50</v>
      </c>
      <c r="T283" s="610">
        <v>1.0000000000000001E+50</v>
      </c>
      <c r="U283" s="610">
        <v>1.0000000000000001E+50</v>
      </c>
      <c r="V283" s="610">
        <v>3.0335421121635384E-2</v>
      </c>
      <c r="W283" s="610">
        <v>1.0000000000000001E+50</v>
      </c>
      <c r="X283" s="610">
        <v>1.0000000000000001E+50</v>
      </c>
      <c r="Y283" s="610">
        <v>1.0000000000000001E+50</v>
      </c>
      <c r="Z283" s="610">
        <v>1.0000000000000001E+50</v>
      </c>
      <c r="AA283" s="626">
        <v>1.0000000000000001E+50</v>
      </c>
      <c r="AB283" s="610">
        <v>479.37301160392082</v>
      </c>
      <c r="AC283" s="626">
        <v>5.0015126395668919E-4</v>
      </c>
      <c r="AD283" s="626">
        <v>8.9021369567871098E-4</v>
      </c>
      <c r="AE283" s="620">
        <v>1.3902681059745755E-3</v>
      </c>
      <c r="AF283" s="627">
        <v>8.7770469893379433E-3</v>
      </c>
      <c r="AG283" s="601">
        <f>Decap_Selection!$E$23</f>
        <v>0.08</v>
      </c>
      <c r="AH283" s="602"/>
      <c r="AI283" s="602"/>
    </row>
    <row r="284" spans="1:35">
      <c r="A284" s="597">
        <f t="shared" si="3"/>
        <v>133119.72911219051</v>
      </c>
      <c r="B284" s="607">
        <v>8.4234810884735601E-3</v>
      </c>
      <c r="C284" s="606">
        <v>1.0000000000000001E+50</v>
      </c>
      <c r="D284" s="607">
        <v>27.172467979690758</v>
      </c>
      <c r="E284" s="610">
        <v>1.0000000000000001E+50</v>
      </c>
      <c r="F284" s="611">
        <v>1.0000000000000001E+50</v>
      </c>
      <c r="G284" s="610">
        <v>1.0000000000000001E+50</v>
      </c>
      <c r="H284" s="610">
        <v>1.0000000000000001E+50</v>
      </c>
      <c r="I284" s="610">
        <v>5.9775209876295063</v>
      </c>
      <c r="J284" s="610">
        <v>1.0000000000000001E+50</v>
      </c>
      <c r="K284" s="610">
        <v>1.0000000000000001E+50</v>
      </c>
      <c r="L284" s="611">
        <v>0.59729727500282159</v>
      </c>
      <c r="M284" s="610">
        <v>1.0000000000000001E+50</v>
      </c>
      <c r="N284" s="611">
        <v>1.0000000000000001E+50</v>
      </c>
      <c r="O284" s="610">
        <v>1.0000000000000001E+50</v>
      </c>
      <c r="P284" s="610">
        <v>1.0000000000000001E+50</v>
      </c>
      <c r="Q284" s="610">
        <v>1.0000000000000001E+50</v>
      </c>
      <c r="R284" s="610">
        <v>1.0000000000000001E+50</v>
      </c>
      <c r="S284" s="610">
        <v>1.0000000000000001E+50</v>
      </c>
      <c r="T284" s="610">
        <v>1.0000000000000001E+50</v>
      </c>
      <c r="U284" s="610">
        <v>1.0000000000000001E+50</v>
      </c>
      <c r="V284" s="610">
        <v>3.0313318568444832E-2</v>
      </c>
      <c r="W284" s="610">
        <v>1.0000000000000001E+50</v>
      </c>
      <c r="X284" s="610">
        <v>1.0000000000000001E+50</v>
      </c>
      <c r="Y284" s="610">
        <v>1.0000000000000001E+50</v>
      </c>
      <c r="Z284" s="610">
        <v>1.0000000000000001E+50</v>
      </c>
      <c r="AA284" s="626">
        <v>1.0000000000000001E+50</v>
      </c>
      <c r="AB284" s="610">
        <v>469.97354078843887</v>
      </c>
      <c r="AC284" s="626">
        <v>5.0015737405911321E-4</v>
      </c>
      <c r="AD284" s="626">
        <v>8.9021369567871098E-4</v>
      </c>
      <c r="AE284" s="620">
        <v>1.3902703041057762E-3</v>
      </c>
      <c r="AF284" s="627">
        <v>8.9274419175971332E-3</v>
      </c>
      <c r="AG284" s="601">
        <f>Decap_Selection!$E$23</f>
        <v>0.08</v>
      </c>
      <c r="AH284" s="602"/>
      <c r="AI284" s="602"/>
    </row>
    <row r="285" spans="1:35">
      <c r="A285" s="597">
        <f t="shared" si="3"/>
        <v>135782.12369443433</v>
      </c>
      <c r="B285" s="607">
        <v>8.589599350798947E-3</v>
      </c>
      <c r="C285" s="606">
        <v>1.0000000000000001E+50</v>
      </c>
      <c r="D285" s="607">
        <v>26.639652798639279</v>
      </c>
      <c r="E285" s="610">
        <v>1.0000000000000001E+50</v>
      </c>
      <c r="F285" s="611">
        <v>1.0000000000000001E+50</v>
      </c>
      <c r="G285" s="610">
        <v>1.0000000000000001E+50</v>
      </c>
      <c r="H285" s="610">
        <v>1.0000000000000001E+50</v>
      </c>
      <c r="I285" s="610">
        <v>5.860293208539928</v>
      </c>
      <c r="J285" s="610">
        <v>1.0000000000000001E+50</v>
      </c>
      <c r="K285" s="610">
        <v>1.0000000000000001E+50</v>
      </c>
      <c r="L285" s="611">
        <v>0.58556540285880099</v>
      </c>
      <c r="M285" s="610">
        <v>1.0000000000000001E+50</v>
      </c>
      <c r="N285" s="611">
        <v>1.0000000000000001E+50</v>
      </c>
      <c r="O285" s="610">
        <v>1.0000000000000001E+50</v>
      </c>
      <c r="P285" s="610">
        <v>1.0000000000000001E+50</v>
      </c>
      <c r="Q285" s="610">
        <v>1.0000000000000001E+50</v>
      </c>
      <c r="R285" s="610">
        <v>1.0000000000000001E+50</v>
      </c>
      <c r="S285" s="610">
        <v>1.0000000000000001E+50</v>
      </c>
      <c r="T285" s="610">
        <v>1.0000000000000001E+50</v>
      </c>
      <c r="U285" s="610">
        <v>1.0000000000000001E+50</v>
      </c>
      <c r="V285" s="610">
        <v>3.0292194169020924E-2</v>
      </c>
      <c r="W285" s="610">
        <v>1.0000000000000001E+50</v>
      </c>
      <c r="X285" s="610">
        <v>1.0000000000000001E+50</v>
      </c>
      <c r="Y285" s="610">
        <v>1.0000000000000001E+50</v>
      </c>
      <c r="Z285" s="610">
        <v>1.0000000000000001E+50</v>
      </c>
      <c r="AA285" s="626">
        <v>1.0000000000000001E+50</v>
      </c>
      <c r="AB285" s="610">
        <v>460.75837332228559</v>
      </c>
      <c r="AC285" s="626">
        <v>5.0016373093044874E-4</v>
      </c>
      <c r="AD285" s="626">
        <v>8.9021369567871098E-4</v>
      </c>
      <c r="AE285" s="620">
        <v>1.3902725910377885E-3</v>
      </c>
      <c r="AF285" s="627">
        <v>9.0803392697997448E-3</v>
      </c>
      <c r="AG285" s="601">
        <f>Decap_Selection!$E$23</f>
        <v>0.08</v>
      </c>
      <c r="AH285" s="602"/>
      <c r="AI285" s="602"/>
    </row>
    <row r="286" spans="1:35">
      <c r="A286" s="597">
        <f t="shared" si="3"/>
        <v>138497.76616832303</v>
      </c>
      <c r="B286" s="607">
        <v>8.7590854644956206E-3</v>
      </c>
      <c r="C286" s="606">
        <v>1.0000000000000001E+50</v>
      </c>
      <c r="D286" s="607">
        <v>26.117284540255429</v>
      </c>
      <c r="E286" s="610">
        <v>1.0000000000000001E+50</v>
      </c>
      <c r="F286" s="611">
        <v>1.0000000000000001E+50</v>
      </c>
      <c r="G286" s="610">
        <v>1.0000000000000001E+50</v>
      </c>
      <c r="H286" s="610">
        <v>1.0000000000000001E+50</v>
      </c>
      <c r="I286" s="610">
        <v>5.7453635836581736</v>
      </c>
      <c r="J286" s="610">
        <v>1.0000000000000001E+50</v>
      </c>
      <c r="K286" s="610">
        <v>1.0000000000000001E+50</v>
      </c>
      <c r="L286" s="611">
        <v>0.57406316438814364</v>
      </c>
      <c r="M286" s="610">
        <v>1.0000000000000001E+50</v>
      </c>
      <c r="N286" s="611">
        <v>1.0000000000000001E+50</v>
      </c>
      <c r="O286" s="610">
        <v>1.0000000000000001E+50</v>
      </c>
      <c r="P286" s="610">
        <v>1.0000000000000001E+50</v>
      </c>
      <c r="Q286" s="610">
        <v>1.0000000000000001E+50</v>
      </c>
      <c r="R286" s="610">
        <v>1.0000000000000001E+50</v>
      </c>
      <c r="S286" s="610">
        <v>1.0000000000000001E+50</v>
      </c>
      <c r="T286" s="610">
        <v>1.0000000000000001E+50</v>
      </c>
      <c r="U286" s="610">
        <v>1.0000000000000001E+50</v>
      </c>
      <c r="V286" s="610">
        <v>3.0272016797890672E-2</v>
      </c>
      <c r="W286" s="610">
        <v>1.0000000000000001E+50</v>
      </c>
      <c r="X286" s="610">
        <v>1.0000000000000001E+50</v>
      </c>
      <c r="Y286" s="610">
        <v>1.0000000000000001E+50</v>
      </c>
      <c r="Z286" s="610">
        <v>1.0000000000000001E+50</v>
      </c>
      <c r="AA286" s="626">
        <v>1.0000000000000001E+50</v>
      </c>
      <c r="AB286" s="610">
        <v>451.72389541429806</v>
      </c>
      <c r="AC286" s="626">
        <v>5.0017034453363207E-4</v>
      </c>
      <c r="AD286" s="626">
        <v>8.9021369567871098E-4</v>
      </c>
      <c r="AE286" s="620">
        <v>1.3902749703578613E-3</v>
      </c>
      <c r="AF286" s="627">
        <v>9.2357475451183887E-3</v>
      </c>
      <c r="AG286" s="601">
        <f>Decap_Selection!$E$23</f>
        <v>0.08</v>
      </c>
      <c r="AH286" s="602"/>
      <c r="AI286" s="602"/>
    </row>
    <row r="287" spans="1:35">
      <c r="A287" s="597">
        <f t="shared" si="3"/>
        <v>141267.7214916895</v>
      </c>
      <c r="B287" s="607">
        <v>8.9320059299455093E-3</v>
      </c>
      <c r="C287" s="606">
        <v>1.0000000000000001E+50</v>
      </c>
      <c r="D287" s="607">
        <v>25.605158354241894</v>
      </c>
      <c r="E287" s="610">
        <v>1.0000000000000001E+50</v>
      </c>
      <c r="F287" s="611">
        <v>1.0000000000000001E+50</v>
      </c>
      <c r="G287" s="610">
        <v>1.0000000000000001E+50</v>
      </c>
      <c r="H287" s="610">
        <v>1.0000000000000001E+50</v>
      </c>
      <c r="I287" s="610">
        <v>5.632687042543628</v>
      </c>
      <c r="J287" s="610">
        <v>1.0000000000000001E+50</v>
      </c>
      <c r="K287" s="610">
        <v>1.0000000000000001E+50</v>
      </c>
      <c r="L287" s="611">
        <v>0.56278604892025996</v>
      </c>
      <c r="M287" s="610">
        <v>1.0000000000000001E+50</v>
      </c>
      <c r="N287" s="611">
        <v>1.0000000000000001E+50</v>
      </c>
      <c r="O287" s="610">
        <v>1.0000000000000001E+50</v>
      </c>
      <c r="P287" s="610">
        <v>1.0000000000000001E+50</v>
      </c>
      <c r="Q287" s="610">
        <v>1.0000000000000001E+50</v>
      </c>
      <c r="R287" s="610">
        <v>1.0000000000000001E+50</v>
      </c>
      <c r="S287" s="610">
        <v>1.0000000000000001E+50</v>
      </c>
      <c r="T287" s="610">
        <v>1.0000000000000001E+50</v>
      </c>
      <c r="U287" s="610">
        <v>1.0000000000000001E+50</v>
      </c>
      <c r="V287" s="610">
        <v>3.0252756665368693E-2</v>
      </c>
      <c r="W287" s="610">
        <v>1.0000000000000001E+50</v>
      </c>
      <c r="X287" s="610">
        <v>1.0000000000000001E+50</v>
      </c>
      <c r="Y287" s="610">
        <v>1.0000000000000001E+50</v>
      </c>
      <c r="Z287" s="610">
        <v>1.0000000000000001E+50</v>
      </c>
      <c r="AA287" s="626">
        <v>1.0000000000000001E+50</v>
      </c>
      <c r="AB287" s="610">
        <v>442.86656413196306</v>
      </c>
      <c r="AC287" s="626">
        <v>5.0017722523356485E-4</v>
      </c>
      <c r="AD287" s="626">
        <v>8.9021369567871098E-4</v>
      </c>
      <c r="AE287" s="620">
        <v>1.3902774457981429E-3</v>
      </c>
      <c r="AF287" s="627">
        <v>9.3936737241136752E-3</v>
      </c>
      <c r="AG287" s="601">
        <f>Decap_Selection!$E$23</f>
        <v>0.08</v>
      </c>
      <c r="AH287" s="602"/>
      <c r="AI287" s="602"/>
    </row>
    <row r="288" spans="1:35">
      <c r="A288" s="597">
        <f t="shared" si="3"/>
        <v>144093.0759215233</v>
      </c>
      <c r="B288" s="607">
        <v>9.108428592345558E-3</v>
      </c>
      <c r="C288" s="606">
        <v>1.0000000000000001E+50</v>
      </c>
      <c r="D288" s="607">
        <v>25.103073406800345</v>
      </c>
      <c r="E288" s="610">
        <v>1.0000000000000001E+50</v>
      </c>
      <c r="F288" s="611">
        <v>1.0000000000000001E+50</v>
      </c>
      <c r="G288" s="610">
        <v>1.0000000000000001E+50</v>
      </c>
      <c r="H288" s="610">
        <v>1.0000000000000001E+50</v>
      </c>
      <c r="I288" s="610">
        <v>5.5222193983179668</v>
      </c>
      <c r="J288" s="610">
        <v>1.0000000000000001E+50</v>
      </c>
      <c r="K288" s="610">
        <v>1.0000000000000001E+50</v>
      </c>
      <c r="L288" s="611">
        <v>0.55172963406877595</v>
      </c>
      <c r="M288" s="610">
        <v>1.0000000000000001E+50</v>
      </c>
      <c r="N288" s="611">
        <v>1.0000000000000001E+50</v>
      </c>
      <c r="O288" s="610">
        <v>1.0000000000000001E+50</v>
      </c>
      <c r="P288" s="610">
        <v>1.0000000000000001E+50</v>
      </c>
      <c r="Q288" s="610">
        <v>1.0000000000000001E+50</v>
      </c>
      <c r="R288" s="610">
        <v>1.0000000000000001E+50</v>
      </c>
      <c r="S288" s="610">
        <v>1.0000000000000001E+50</v>
      </c>
      <c r="T288" s="610">
        <v>1.0000000000000001E+50</v>
      </c>
      <c r="U288" s="610">
        <v>1.0000000000000001E+50</v>
      </c>
      <c r="V288" s="610">
        <v>3.0234385281468875E-2</v>
      </c>
      <c r="W288" s="610">
        <v>1.0000000000000001E+50</v>
      </c>
      <c r="X288" s="610">
        <v>1.0000000000000001E+50</v>
      </c>
      <c r="Y288" s="610">
        <v>1.0000000000000001E+50</v>
      </c>
      <c r="Z288" s="610">
        <v>1.0000000000000001E+50</v>
      </c>
      <c r="AA288" s="626">
        <v>1.0000000000000001E+50</v>
      </c>
      <c r="AB288" s="610">
        <v>434.1829060120329</v>
      </c>
      <c r="AC288" s="626">
        <v>5.0018438381330859E-4</v>
      </c>
      <c r="AD288" s="626">
        <v>8.9021369567871098E-4</v>
      </c>
      <c r="AE288" s="620">
        <v>1.3902800212415335E-3</v>
      </c>
      <c r="AF288" s="627">
        <v>9.554123185855334E-3</v>
      </c>
      <c r="AG288" s="601">
        <f>Decap_Selection!$E$23</f>
        <v>0.08</v>
      </c>
      <c r="AH288" s="602"/>
      <c r="AI288" s="602"/>
    </row>
    <row r="289" spans="1:35">
      <c r="A289" s="597">
        <f t="shared" si="3"/>
        <v>146974.93743995376</v>
      </c>
      <c r="B289" s="607">
        <v>9.2884226684244453E-3</v>
      </c>
      <c r="C289" s="606">
        <v>1.0000000000000001E+50</v>
      </c>
      <c r="D289" s="607">
        <v>24.610832801873052</v>
      </c>
      <c r="E289" s="610">
        <v>1.0000000000000001E+50</v>
      </c>
      <c r="F289" s="611">
        <v>1.0000000000000001E+50</v>
      </c>
      <c r="G289" s="610">
        <v>1.0000000000000001E+50</v>
      </c>
      <c r="H289" s="610">
        <v>1.0000000000000001E+50</v>
      </c>
      <c r="I289" s="610">
        <v>5.4139173303369743</v>
      </c>
      <c r="J289" s="610">
        <v>1.0000000000000001E+50</v>
      </c>
      <c r="K289" s="610">
        <v>1.0000000000000001E+50</v>
      </c>
      <c r="L289" s="611">
        <v>0.5408895839973068</v>
      </c>
      <c r="M289" s="610">
        <v>1.0000000000000001E+50</v>
      </c>
      <c r="N289" s="611">
        <v>1.0000000000000001E+50</v>
      </c>
      <c r="O289" s="610">
        <v>1.0000000000000001E+50</v>
      </c>
      <c r="P289" s="610">
        <v>1.0000000000000001E+50</v>
      </c>
      <c r="Q289" s="610">
        <v>1.0000000000000001E+50</v>
      </c>
      <c r="R289" s="610">
        <v>1.0000000000000001E+50</v>
      </c>
      <c r="S289" s="610">
        <v>1.0000000000000001E+50</v>
      </c>
      <c r="T289" s="610">
        <v>1.0000000000000001E+50</v>
      </c>
      <c r="U289" s="610">
        <v>1.0000000000000001E+50</v>
      </c>
      <c r="V289" s="610">
        <v>3.0216875421094472E-2</v>
      </c>
      <c r="W289" s="610">
        <v>1.0000000000000001E+50</v>
      </c>
      <c r="X289" s="610">
        <v>1.0000000000000001E+50</v>
      </c>
      <c r="Y289" s="610">
        <v>1.0000000000000001E+50</v>
      </c>
      <c r="Z289" s="610">
        <v>1.0000000000000001E+50</v>
      </c>
      <c r="AA289" s="626">
        <v>1.0000000000000001E+50</v>
      </c>
      <c r="AB289" s="610">
        <v>425.66951569838193</v>
      </c>
      <c r="AC289" s="626">
        <v>5.0019183149093045E-4</v>
      </c>
      <c r="AD289" s="626">
        <v>8.9021369567871098E-4</v>
      </c>
      <c r="AE289" s="620">
        <v>1.3902827007277732E-3</v>
      </c>
      <c r="AF289" s="627">
        <v>9.7170996238795347E-3</v>
      </c>
      <c r="AG289" s="601">
        <f>Decap_Selection!$E$23</f>
        <v>0.08</v>
      </c>
      <c r="AH289" s="602"/>
      <c r="AI289" s="602"/>
    </row>
    <row r="290" spans="1:35">
      <c r="A290" s="597">
        <f t="shared" si="3"/>
        <v>149914.43618875285</v>
      </c>
      <c r="B290" s="607">
        <v>9.4720587736911808E-3</v>
      </c>
      <c r="C290" s="606">
        <v>1.0000000000000001E+50</v>
      </c>
      <c r="D290" s="607">
        <v>24.128243503928793</v>
      </c>
      <c r="E290" s="610">
        <v>1.0000000000000001E+50</v>
      </c>
      <c r="F290" s="611">
        <v>1.0000000000000001E+50</v>
      </c>
      <c r="G290" s="610">
        <v>1.0000000000000001E+50</v>
      </c>
      <c r="H290" s="610">
        <v>1.0000000000000001E+50</v>
      </c>
      <c r="I290" s="610">
        <v>5.3077383672020559</v>
      </c>
      <c r="J290" s="610">
        <v>1.0000000000000001E+50</v>
      </c>
      <c r="K290" s="610">
        <v>1.0000000000000001E+50</v>
      </c>
      <c r="L290" s="611">
        <v>0.5302616477191735</v>
      </c>
      <c r="M290" s="610">
        <v>1.0000000000000001E+50</v>
      </c>
      <c r="N290" s="611">
        <v>1.0000000000000001E+50</v>
      </c>
      <c r="O290" s="610">
        <v>1.0000000000000001E+50</v>
      </c>
      <c r="P290" s="610">
        <v>1.0000000000000001E+50</v>
      </c>
      <c r="Q290" s="610">
        <v>1.0000000000000001E+50</v>
      </c>
      <c r="R290" s="610">
        <v>1.0000000000000001E+50</v>
      </c>
      <c r="S290" s="610">
        <v>1.0000000000000001E+50</v>
      </c>
      <c r="T290" s="610">
        <v>1.0000000000000001E+50</v>
      </c>
      <c r="U290" s="610">
        <v>1.0000000000000001E+50</v>
      </c>
      <c r="V290" s="610">
        <v>3.0200201090502126E-2</v>
      </c>
      <c r="W290" s="610">
        <v>1.0000000000000001E+50</v>
      </c>
      <c r="X290" s="610">
        <v>1.0000000000000001E+50</v>
      </c>
      <c r="Y290" s="610">
        <v>1.0000000000000001E+50</v>
      </c>
      <c r="Z290" s="610">
        <v>1.0000000000000001E+50</v>
      </c>
      <c r="AA290" s="626">
        <v>1.0000000000000001E+50</v>
      </c>
      <c r="AB290" s="610">
        <v>417.32305460657335</v>
      </c>
      <c r="AC290" s="626">
        <v>5.0019957993702635E-4</v>
      </c>
      <c r="AD290" s="626">
        <v>8.9021369567871098E-4</v>
      </c>
      <c r="AE290" s="620">
        <v>1.3902854884597757E-3</v>
      </c>
      <c r="AF290" s="627">
        <v>9.8826049612379639E-3</v>
      </c>
      <c r="AG290" s="601">
        <f>Decap_Selection!$E$23</f>
        <v>0.08</v>
      </c>
      <c r="AH290" s="602"/>
      <c r="AI290" s="602"/>
    </row>
    <row r="291" spans="1:35">
      <c r="A291" s="597">
        <f t="shared" si="3"/>
        <v>152912.72491252792</v>
      </c>
      <c r="B291" s="607">
        <v>9.6594089502264786E-3</v>
      </c>
      <c r="C291" s="606">
        <v>1.0000000000000001E+50</v>
      </c>
      <c r="D291" s="607">
        <v>23.655116262262606</v>
      </c>
      <c r="E291" s="610">
        <v>1.0000000000000001E+50</v>
      </c>
      <c r="F291" s="611">
        <v>1.0000000000000001E+50</v>
      </c>
      <c r="G291" s="610">
        <v>1.0000000000000001E+50</v>
      </c>
      <c r="H291" s="610">
        <v>1.0000000000000001E+50</v>
      </c>
      <c r="I291" s="610">
        <v>5.2036408701047927</v>
      </c>
      <c r="J291" s="610">
        <v>1.0000000000000001E+50</v>
      </c>
      <c r="K291" s="610">
        <v>1.0000000000000001E+50</v>
      </c>
      <c r="L291" s="611">
        <v>0.51984165743039701</v>
      </c>
      <c r="M291" s="610">
        <v>1.0000000000000001E+50</v>
      </c>
      <c r="N291" s="611">
        <v>1.0000000000000001E+50</v>
      </c>
      <c r="O291" s="610">
        <v>1.0000000000000001E+50</v>
      </c>
      <c r="P291" s="610">
        <v>1.0000000000000001E+50</v>
      </c>
      <c r="Q291" s="610">
        <v>1.0000000000000001E+50</v>
      </c>
      <c r="R291" s="610">
        <v>1.0000000000000001E+50</v>
      </c>
      <c r="S291" s="610">
        <v>1.0000000000000001E+50</v>
      </c>
      <c r="T291" s="610">
        <v>1.0000000000000001E+50</v>
      </c>
      <c r="U291" s="610">
        <v>1.0000000000000001E+50</v>
      </c>
      <c r="V291" s="610">
        <v>3.0184337495033825E-2</v>
      </c>
      <c r="W291" s="610">
        <v>1.0000000000000001E+50</v>
      </c>
      <c r="X291" s="610">
        <v>1.0000000000000001E+50</v>
      </c>
      <c r="Y291" s="610">
        <v>1.0000000000000001E+50</v>
      </c>
      <c r="Z291" s="610">
        <v>1.0000000000000001E+50</v>
      </c>
      <c r="AA291" s="626">
        <v>1.0000000000000001E+50</v>
      </c>
      <c r="AB291" s="610">
        <v>409.14024961461064</v>
      </c>
      <c r="AC291" s="626">
        <v>5.0020764129294574E-4</v>
      </c>
      <c r="AD291" s="626">
        <v>8.9021369567871098E-4</v>
      </c>
      <c r="AE291" s="620">
        <v>1.3902883888102181E-3</v>
      </c>
      <c r="AF291" s="627">
        <v>1.0050639264922848E-2</v>
      </c>
      <c r="AG291" s="601">
        <f>Decap_Selection!$E$23</f>
        <v>0.08</v>
      </c>
      <c r="AH291" s="602"/>
      <c r="AI291" s="602"/>
    </row>
    <row r="292" spans="1:35">
      <c r="A292" s="597">
        <f t="shared" si="3"/>
        <v>155970.97941077847</v>
      </c>
      <c r="B292" s="607">
        <v>9.8505466950282068E-3</v>
      </c>
      <c r="C292" s="606">
        <v>1.0000000000000001E+50</v>
      </c>
      <c r="D292" s="607">
        <v>23.191265536779834</v>
      </c>
      <c r="E292" s="610">
        <v>1.0000000000000001E+50</v>
      </c>
      <c r="F292" s="611">
        <v>1.0000000000000001E+50</v>
      </c>
      <c r="G292" s="610">
        <v>1.0000000000000001E+50</v>
      </c>
      <c r="H292" s="610">
        <v>1.0000000000000001E+50</v>
      </c>
      <c r="I292" s="610">
        <v>5.1015840164979949</v>
      </c>
      <c r="J292" s="610">
        <v>1.0000000000000001E+50</v>
      </c>
      <c r="K292" s="610">
        <v>1.0000000000000001E+50</v>
      </c>
      <c r="L292" s="611">
        <v>0.5096255268753147</v>
      </c>
      <c r="M292" s="610">
        <v>1.0000000000000001E+50</v>
      </c>
      <c r="N292" s="611">
        <v>1.0000000000000001E+50</v>
      </c>
      <c r="O292" s="610">
        <v>1.0000000000000001E+50</v>
      </c>
      <c r="P292" s="610">
        <v>1.0000000000000001E+50</v>
      </c>
      <c r="Q292" s="610">
        <v>1.0000000000000001E+50</v>
      </c>
      <c r="R292" s="610">
        <v>1.0000000000000001E+50</v>
      </c>
      <c r="S292" s="610">
        <v>1.0000000000000001E+50</v>
      </c>
      <c r="T292" s="610">
        <v>1.0000000000000001E+50</v>
      </c>
      <c r="U292" s="610">
        <v>1.0000000000000001E+50</v>
      </c>
      <c r="V292" s="610">
        <v>3.0169261008110241E-2</v>
      </c>
      <c r="W292" s="610">
        <v>1.0000000000000001E+50</v>
      </c>
      <c r="X292" s="610">
        <v>1.0000000000000001E+50</v>
      </c>
      <c r="Y292" s="610">
        <v>1.0000000000000001E+50</v>
      </c>
      <c r="Z292" s="610">
        <v>1.0000000000000001E+50</v>
      </c>
      <c r="AA292" s="626">
        <v>1.0000000000000001E+50</v>
      </c>
      <c r="AB292" s="610">
        <v>401.11789177935952</v>
      </c>
      <c r="AC292" s="626">
        <v>5.0021602818975082E-4</v>
      </c>
      <c r="AD292" s="626">
        <v>8.9021369567871098E-4</v>
      </c>
      <c r="AE292" s="620">
        <v>1.3902914063283962E-3</v>
      </c>
      <c r="AF292" s="627">
        <v>1.0221200659981888E-2</v>
      </c>
      <c r="AG292" s="601">
        <f>Decap_Selection!$E$23</f>
        <v>0.08</v>
      </c>
      <c r="AH292" s="602"/>
      <c r="AI292" s="602"/>
    </row>
    <row r="293" spans="1:35">
      <c r="A293" s="597">
        <f t="shared" si="3"/>
        <v>159090.39899899403</v>
      </c>
      <c r="B293" s="607">
        <v>1.0045546988922243E-2</v>
      </c>
      <c r="C293" s="606">
        <v>1.0000000000000001E+50</v>
      </c>
      <c r="D293" s="607">
        <v>22.736509425235333</v>
      </c>
      <c r="E293" s="610">
        <v>1.0000000000000001E+50</v>
      </c>
      <c r="F293" s="611">
        <v>1.0000000000000001E+50</v>
      </c>
      <c r="G293" s="610">
        <v>1.0000000000000001E+50</v>
      </c>
      <c r="H293" s="610">
        <v>1.0000000000000001E+50</v>
      </c>
      <c r="I293" s="610">
        <v>5.0015277840868642</v>
      </c>
      <c r="J293" s="610">
        <v>1.0000000000000001E+50</v>
      </c>
      <c r="K293" s="610">
        <v>1.0000000000000001E+50</v>
      </c>
      <c r="L293" s="611">
        <v>0.49960924974418258</v>
      </c>
      <c r="M293" s="610">
        <v>1.0000000000000001E+50</v>
      </c>
      <c r="N293" s="611">
        <v>1.0000000000000001E+50</v>
      </c>
      <c r="O293" s="610">
        <v>1.0000000000000001E+50</v>
      </c>
      <c r="P293" s="610">
        <v>1.0000000000000001E+50</v>
      </c>
      <c r="Q293" s="610">
        <v>1.0000000000000001E+50</v>
      </c>
      <c r="R293" s="610">
        <v>1.0000000000000001E+50</v>
      </c>
      <c r="S293" s="610">
        <v>1.0000000000000001E+50</v>
      </c>
      <c r="T293" s="610">
        <v>1.0000000000000001E+50</v>
      </c>
      <c r="U293" s="610">
        <v>1.0000000000000001E+50</v>
      </c>
      <c r="V293" s="610">
        <v>3.0154949141477511E-2</v>
      </c>
      <c r="W293" s="610">
        <v>1.0000000000000001E+50</v>
      </c>
      <c r="X293" s="610">
        <v>1.0000000000000001E+50</v>
      </c>
      <c r="Y293" s="610">
        <v>1.0000000000000001E+50</v>
      </c>
      <c r="Z293" s="610">
        <v>1.0000000000000001E+50</v>
      </c>
      <c r="AA293" s="626">
        <v>1.0000000000000001E+50</v>
      </c>
      <c r="AB293" s="610">
        <v>393.25283507813953</v>
      </c>
      <c r="AC293" s="626">
        <v>5.0022475376793377E-4</v>
      </c>
      <c r="AD293" s="626">
        <v>8.9021369567871098E-4</v>
      </c>
      <c r="AE293" s="620">
        <v>1.3902945457473571E-3</v>
      </c>
      <c r="AF293" s="627">
        <v>1.0394285243667718E-2</v>
      </c>
      <c r="AG293" s="601">
        <f>Decap_Selection!$E$23</f>
        <v>0.08</v>
      </c>
      <c r="AH293" s="602"/>
      <c r="AI293" s="602"/>
    </row>
    <row r="294" spans="1:35">
      <c r="A294" s="597">
        <f t="shared" si="3"/>
        <v>162272.2069789739</v>
      </c>
      <c r="B294" s="607">
        <v>1.0244486326050378E-2</v>
      </c>
      <c r="C294" s="606">
        <v>1.0000000000000001E+50</v>
      </c>
      <c r="D294" s="607">
        <v>22.290669591899213</v>
      </c>
      <c r="E294" s="610">
        <v>1.0000000000000001E+50</v>
      </c>
      <c r="F294" s="611">
        <v>1.0000000000000001E+50</v>
      </c>
      <c r="G294" s="610">
        <v>1.0000000000000001E+50</v>
      </c>
      <c r="H294" s="610">
        <v>1.0000000000000001E+50</v>
      </c>
      <c r="I294" s="610">
        <v>4.9034329351339778</v>
      </c>
      <c r="J294" s="610">
        <v>1.0000000000000001E+50</v>
      </c>
      <c r="K294" s="610">
        <v>1.0000000000000001E+50</v>
      </c>
      <c r="L294" s="611">
        <v>0.48978889810212883</v>
      </c>
      <c r="M294" s="610">
        <v>1.0000000000000001E+50</v>
      </c>
      <c r="N294" s="611">
        <v>1.0000000000000001E+50</v>
      </c>
      <c r="O294" s="610">
        <v>1.0000000000000001E+50</v>
      </c>
      <c r="P294" s="610">
        <v>1.0000000000000001E+50</v>
      </c>
      <c r="Q294" s="610">
        <v>1.0000000000000001E+50</v>
      </c>
      <c r="R294" s="610">
        <v>1.0000000000000001E+50</v>
      </c>
      <c r="S294" s="610">
        <v>1.0000000000000001E+50</v>
      </c>
      <c r="T294" s="610">
        <v>1.0000000000000001E+50</v>
      </c>
      <c r="U294" s="610">
        <v>1.0000000000000001E+50</v>
      </c>
      <c r="V294" s="610">
        <v>3.0141380516699116E-2</v>
      </c>
      <c r="W294" s="610">
        <v>1.0000000000000001E+50</v>
      </c>
      <c r="X294" s="610">
        <v>1.0000000000000001E+50</v>
      </c>
      <c r="Y294" s="610">
        <v>1.0000000000000001E+50</v>
      </c>
      <c r="Z294" s="610">
        <v>1.0000000000000001E+50</v>
      </c>
      <c r="AA294" s="626">
        <v>1.0000000000000001E+50</v>
      </c>
      <c r="AB294" s="610">
        <v>385.54199517498932</v>
      </c>
      <c r="AC294" s="626">
        <v>5.0023383169792753E-4</v>
      </c>
      <c r="AD294" s="626">
        <v>8.9021369567871098E-4</v>
      </c>
      <c r="AE294" s="620">
        <v>1.3902978119913194E-3</v>
      </c>
      <c r="AF294" s="627">
        <v>1.0569886999998059E-2</v>
      </c>
      <c r="AG294" s="601">
        <f>Decap_Selection!$E$23</f>
        <v>0.08</v>
      </c>
      <c r="AH294" s="602"/>
      <c r="AI294" s="602"/>
    </row>
    <row r="295" spans="1:35">
      <c r="A295" s="597">
        <f t="shared" ref="A295:A358" si="4">$A$35*A294</f>
        <v>165517.65111855339</v>
      </c>
      <c r="B295" s="607">
        <v>1.0447442743947074E-2</v>
      </c>
      <c r="C295" s="606">
        <v>1.0000000000000001E+50</v>
      </c>
      <c r="D295" s="607">
        <v>21.853571197621303</v>
      </c>
      <c r="E295" s="610">
        <v>1.0000000000000001E+50</v>
      </c>
      <c r="F295" s="611">
        <v>1.0000000000000001E+50</v>
      </c>
      <c r="G295" s="610">
        <v>1.0000000000000001E+50</v>
      </c>
      <c r="H295" s="610">
        <v>1.0000000000000001E+50</v>
      </c>
      <c r="I295" s="610">
        <v>4.8072610010719483</v>
      </c>
      <c r="J295" s="610">
        <v>1.0000000000000001E+50</v>
      </c>
      <c r="K295" s="610">
        <v>1.0000000000000001E+50</v>
      </c>
      <c r="L295" s="611">
        <v>0.48016062084884886</v>
      </c>
      <c r="M295" s="610">
        <v>1.0000000000000001E+50</v>
      </c>
      <c r="N295" s="611">
        <v>1.0000000000000001E+50</v>
      </c>
      <c r="O295" s="610">
        <v>1.0000000000000001E+50</v>
      </c>
      <c r="P295" s="610">
        <v>1.0000000000000001E+50</v>
      </c>
      <c r="Q295" s="610">
        <v>1.0000000000000001E+50</v>
      </c>
      <c r="R295" s="610">
        <v>1.0000000000000001E+50</v>
      </c>
      <c r="S295" s="610">
        <v>1.0000000000000001E+50</v>
      </c>
      <c r="T295" s="610">
        <v>1.0000000000000001E+50</v>
      </c>
      <c r="U295" s="610">
        <v>1.0000000000000001E+50</v>
      </c>
      <c r="V295" s="610">
        <v>3.0128534837883685E-2</v>
      </c>
      <c r="W295" s="610">
        <v>1.0000000000000001E+50</v>
      </c>
      <c r="X295" s="610">
        <v>1.0000000000000001E+50</v>
      </c>
      <c r="Y295" s="610">
        <v>1.0000000000000001E+50</v>
      </c>
      <c r="Z295" s="610">
        <v>1.0000000000000001E+50</v>
      </c>
      <c r="AA295" s="626">
        <v>1.0000000000000001E+50</v>
      </c>
      <c r="AB295" s="610">
        <v>377.98234821112362</v>
      </c>
      <c r="AC295" s="626">
        <v>5.0024327620143796E-4</v>
      </c>
      <c r="AD295" s="626">
        <v>8.9021369567871098E-4</v>
      </c>
      <c r="AE295" s="620">
        <v>1.3903012101833933E-3</v>
      </c>
      <c r="AF295" s="627">
        <v>1.0747997715134844E-2</v>
      </c>
      <c r="AG295" s="601">
        <f>Decap_Selection!$E$23</f>
        <v>0.08</v>
      </c>
      <c r="AH295" s="602"/>
      <c r="AI295" s="602"/>
    </row>
    <row r="296" spans="1:35">
      <c r="A296" s="597">
        <f t="shared" si="4"/>
        <v>168828.00414092446</v>
      </c>
      <c r="B296" s="607">
        <v>1.0654495854217115E-2</v>
      </c>
      <c r="C296" s="606">
        <v>1.0000000000000001E+50</v>
      </c>
      <c r="D296" s="607">
        <v>21.425042831266747</v>
      </c>
      <c r="E296" s="610">
        <v>1.0000000000000001E+50</v>
      </c>
      <c r="F296" s="611">
        <v>1.0000000000000001E+50</v>
      </c>
      <c r="G296" s="610">
        <v>1.0000000000000001E+50</v>
      </c>
      <c r="H296" s="610">
        <v>1.0000000000000001E+50</v>
      </c>
      <c r="I296" s="610">
        <v>4.7129742674177066</v>
      </c>
      <c r="J296" s="610">
        <v>1.0000000000000001E+50</v>
      </c>
      <c r="K296" s="610">
        <v>1.0000000000000001E+50</v>
      </c>
      <c r="L296" s="611">
        <v>0.47072064220843263</v>
      </c>
      <c r="M296" s="610">
        <v>1.0000000000000001E+50</v>
      </c>
      <c r="N296" s="611">
        <v>1.0000000000000001E+50</v>
      </c>
      <c r="O296" s="610">
        <v>1.0000000000000001E+50</v>
      </c>
      <c r="P296" s="610">
        <v>1.0000000000000001E+50</v>
      </c>
      <c r="Q296" s="610">
        <v>1.0000000000000001E+50</v>
      </c>
      <c r="R296" s="610">
        <v>1.0000000000000001E+50</v>
      </c>
      <c r="S296" s="610">
        <v>1.0000000000000001E+50</v>
      </c>
      <c r="T296" s="610">
        <v>1.0000000000000001E+50</v>
      </c>
      <c r="U296" s="610">
        <v>1.0000000000000001E+50</v>
      </c>
      <c r="V296" s="610">
        <v>3.0116392865639056E-2</v>
      </c>
      <c r="W296" s="610">
        <v>1.0000000000000001E+50</v>
      </c>
      <c r="X296" s="610">
        <v>1.0000000000000001E+50</v>
      </c>
      <c r="Y296" s="610">
        <v>1.0000000000000001E+50</v>
      </c>
      <c r="Z296" s="610">
        <v>1.0000000000000001E+50</v>
      </c>
      <c r="AA296" s="626">
        <v>1.0000000000000001E+50</v>
      </c>
      <c r="AB296" s="610">
        <v>370.57092961910519</v>
      </c>
      <c r="AC296" s="626">
        <v>5.002531020736323E-4</v>
      </c>
      <c r="AD296" s="626">
        <v>8.9021369567871098E-4</v>
      </c>
      <c r="AE296" s="620">
        <v>1.3903047456536109E-3</v>
      </c>
      <c r="AF296" s="627">
        <v>1.0928606894023302E-2</v>
      </c>
      <c r="AG296" s="601">
        <f>Decap_Selection!$E$23</f>
        <v>0.08</v>
      </c>
      <c r="AH296" s="602"/>
      <c r="AI296" s="602"/>
    </row>
    <row r="297" spans="1:35">
      <c r="A297" s="597">
        <f t="shared" si="4"/>
        <v>172204.56422374296</v>
      </c>
      <c r="B297" s="607">
        <v>1.0865726873826432E-2</v>
      </c>
      <c r="C297" s="606">
        <v>1.0000000000000001E+50</v>
      </c>
      <c r="D297" s="607">
        <v>21.004916442495954</v>
      </c>
      <c r="E297" s="610">
        <v>1.0000000000000001E+50</v>
      </c>
      <c r="F297" s="611">
        <v>1.0000000000000001E+50</v>
      </c>
      <c r="G297" s="610">
        <v>1.0000000000000001E+50</v>
      </c>
      <c r="H297" s="610">
        <v>1.0000000000000001E+50</v>
      </c>
      <c r="I297" s="610">
        <v>4.6205357589825145</v>
      </c>
      <c r="J297" s="610">
        <v>1.0000000000000001E+50</v>
      </c>
      <c r="K297" s="610">
        <v>1.0000000000000001E+50</v>
      </c>
      <c r="L297" s="611">
        <v>0.46146526024873785</v>
      </c>
      <c r="M297" s="610">
        <v>1.0000000000000001E+50</v>
      </c>
      <c r="N297" s="611">
        <v>1.0000000000000001E+50</v>
      </c>
      <c r="O297" s="610">
        <v>1.0000000000000001E+50</v>
      </c>
      <c r="P297" s="610">
        <v>1.0000000000000001E+50</v>
      </c>
      <c r="Q297" s="610">
        <v>1.0000000000000001E+50</v>
      </c>
      <c r="R297" s="610">
        <v>1.0000000000000001E+50</v>
      </c>
      <c r="S297" s="610">
        <v>1.0000000000000001E+50</v>
      </c>
      <c r="T297" s="610">
        <v>1.0000000000000001E+50</v>
      </c>
      <c r="U297" s="610">
        <v>1.0000000000000001E+50</v>
      </c>
      <c r="V297" s="610">
        <v>3.0104936392242709E-2</v>
      </c>
      <c r="W297" s="610">
        <v>1.0000000000000001E+50</v>
      </c>
      <c r="X297" s="610">
        <v>1.0000000000000001E+50</v>
      </c>
      <c r="Y297" s="610">
        <v>1.0000000000000001E+50</v>
      </c>
      <c r="Z297" s="610">
        <v>1.0000000000000001E+50</v>
      </c>
      <c r="AA297" s="626">
        <v>1.0000000000000001E+50</v>
      </c>
      <c r="AB297" s="610">
        <v>363.30483296027074</v>
      </c>
      <c r="AC297" s="626">
        <v>5.0026332470621648E-4</v>
      </c>
      <c r="AD297" s="626">
        <v>8.9021369567871098E-4</v>
      </c>
      <c r="AE297" s="620">
        <v>1.3903084239472827E-3</v>
      </c>
      <c r="AF297" s="627">
        <v>1.1111701678764536E-2</v>
      </c>
      <c r="AG297" s="601">
        <f>Decap_Selection!$E$23</f>
        <v>0.08</v>
      </c>
      <c r="AH297" s="602"/>
      <c r="AI297" s="602"/>
    </row>
    <row r="298" spans="1:35">
      <c r="A298" s="597">
        <f t="shared" si="4"/>
        <v>175648.65550821781</v>
      </c>
      <c r="B298" s="607">
        <v>1.1081218657018563E-2</v>
      </c>
      <c r="C298" s="606">
        <v>1.0000000000000001E+50</v>
      </c>
      <c r="D298" s="607">
        <v>20.593027275862536</v>
      </c>
      <c r="E298" s="610">
        <v>1.0000000000000001E+50</v>
      </c>
      <c r="F298" s="611">
        <v>1.0000000000000001E+50</v>
      </c>
      <c r="G298" s="610">
        <v>1.0000000000000001E+50</v>
      </c>
      <c r="H298" s="610">
        <v>1.0000000000000001E+50</v>
      </c>
      <c r="I298" s="610">
        <v>4.5299092253718971</v>
      </c>
      <c r="J298" s="610">
        <v>1.0000000000000001E+50</v>
      </c>
      <c r="K298" s="610">
        <v>1.0000000000000001E+50</v>
      </c>
      <c r="L298" s="611">
        <v>0.45239084542972346</v>
      </c>
      <c r="M298" s="610">
        <v>1.0000000000000001E+50</v>
      </c>
      <c r="N298" s="611">
        <v>1.0000000000000001E+50</v>
      </c>
      <c r="O298" s="610">
        <v>1.0000000000000001E+50</v>
      </c>
      <c r="P298" s="610">
        <v>1.0000000000000001E+50</v>
      </c>
      <c r="Q298" s="610">
        <v>1.0000000000000001E+50</v>
      </c>
      <c r="R298" s="610">
        <v>1.0000000000000001E+50</v>
      </c>
      <c r="S298" s="610">
        <v>1.0000000000000001E+50</v>
      </c>
      <c r="T298" s="610">
        <v>1.0000000000000001E+50</v>
      </c>
      <c r="U298" s="610">
        <v>1.0000000000000001E+50</v>
      </c>
      <c r="V298" s="610">
        <v>3.0094148218018216E-2</v>
      </c>
      <c r="W298" s="610">
        <v>1.0000000000000001E+50</v>
      </c>
      <c r="X298" s="610">
        <v>1.0000000000000001E+50</v>
      </c>
      <c r="Y298" s="610">
        <v>1.0000000000000001E+50</v>
      </c>
      <c r="Z298" s="610">
        <v>1.0000000000000001E+50</v>
      </c>
      <c r="AA298" s="626">
        <v>1.0000000000000001E+50</v>
      </c>
      <c r="AB298" s="610">
        <v>356.18120878495017</v>
      </c>
      <c r="AC298" s="626">
        <v>5.0027396011143781E-4</v>
      </c>
      <c r="AD298" s="626">
        <v>8.9021369567871098E-4</v>
      </c>
      <c r="AE298" s="620">
        <v>1.3903122508336894E-3</v>
      </c>
      <c r="AF298" s="627">
        <v>1.1297266769227958E-2</v>
      </c>
      <c r="AG298" s="601">
        <f>Decap_Selection!$E$23</f>
        <v>0.08</v>
      </c>
      <c r="AH298" s="602"/>
      <c r="AI298" s="602"/>
    </row>
    <row r="299" spans="1:35">
      <c r="A299" s="597">
        <f t="shared" si="4"/>
        <v>179161.62861838218</v>
      </c>
      <c r="B299" s="607">
        <v>1.1301055727869517E-2</v>
      </c>
      <c r="C299" s="606">
        <v>1.0000000000000001E+50</v>
      </c>
      <c r="D299" s="607">
        <v>20.189213806203295</v>
      </c>
      <c r="E299" s="610">
        <v>1.0000000000000001E+50</v>
      </c>
      <c r="F299" s="611">
        <v>1.0000000000000001E+50</v>
      </c>
      <c r="G299" s="610">
        <v>1.0000000000000001E+50</v>
      </c>
      <c r="H299" s="610">
        <v>1.0000000000000001E+50</v>
      </c>
      <c r="I299" s="610">
        <v>4.4410591267698001</v>
      </c>
      <c r="J299" s="610">
        <v>1.0000000000000001E+50</v>
      </c>
      <c r="K299" s="610">
        <v>1.0000000000000001E+50</v>
      </c>
      <c r="L299" s="611">
        <v>0.44349383918017787</v>
      </c>
      <c r="M299" s="610">
        <v>1.0000000000000001E+50</v>
      </c>
      <c r="N299" s="611">
        <v>1.0000000000000001E+50</v>
      </c>
      <c r="O299" s="610">
        <v>1.0000000000000001E+50</v>
      </c>
      <c r="P299" s="610">
        <v>1.0000000000000001E+50</v>
      </c>
      <c r="Q299" s="610">
        <v>1.0000000000000001E+50</v>
      </c>
      <c r="R299" s="610">
        <v>1.0000000000000001E+50</v>
      </c>
      <c r="S299" s="610">
        <v>1.0000000000000001E+50</v>
      </c>
      <c r="T299" s="610">
        <v>1.0000000000000001E+50</v>
      </c>
      <c r="U299" s="610">
        <v>1.0000000000000001E+50</v>
      </c>
      <c r="V299" s="610">
        <v>3.0084012128907277E-2</v>
      </c>
      <c r="W299" s="610">
        <v>1.0000000000000001E+50</v>
      </c>
      <c r="X299" s="610">
        <v>1.0000000000000001E+50</v>
      </c>
      <c r="Y299" s="610">
        <v>1.0000000000000001E+50</v>
      </c>
      <c r="Z299" s="610">
        <v>1.0000000000000001E+50</v>
      </c>
      <c r="AA299" s="626">
        <v>1.0000000000000001E+50</v>
      </c>
      <c r="AB299" s="610">
        <v>349.19726351503556</v>
      </c>
      <c r="AC299" s="626">
        <v>5.0028502494704947E-4</v>
      </c>
      <c r="AD299" s="626">
        <v>8.9021369567871098E-4</v>
      </c>
      <c r="AE299" s="620">
        <v>1.3903162323151267E-3</v>
      </c>
      <c r="AF299" s="627">
        <v>1.1485284346442024E-2</v>
      </c>
      <c r="AG299" s="601">
        <f>Decap_Selection!$E$23</f>
        <v>0.08</v>
      </c>
      <c r="AH299" s="602"/>
      <c r="AI299" s="602"/>
    </row>
    <row r="300" spans="1:35">
      <c r="A300" s="597">
        <f t="shared" si="4"/>
        <v>182744.86119074983</v>
      </c>
      <c r="B300" s="607">
        <v>1.1525324313493943E-2</v>
      </c>
      <c r="C300" s="606">
        <v>1.0000000000000001E+50</v>
      </c>
      <c r="D300" s="607">
        <v>19.793317675295025</v>
      </c>
      <c r="E300" s="610">
        <v>1.0000000000000001E+50</v>
      </c>
      <c r="F300" s="611">
        <v>1.0000000000000001E+50</v>
      </c>
      <c r="G300" s="610">
        <v>1.0000000000000001E+50</v>
      </c>
      <c r="H300" s="610">
        <v>1.0000000000000001E+50</v>
      </c>
      <c r="I300" s="610">
        <v>4.353950620001414</v>
      </c>
      <c r="J300" s="610">
        <v>1.0000000000000001E+50</v>
      </c>
      <c r="K300" s="610">
        <v>1.0000000000000001E+50</v>
      </c>
      <c r="L300" s="611">
        <v>0.43477075250228214</v>
      </c>
      <c r="M300" s="610">
        <v>1.0000000000000001E+50</v>
      </c>
      <c r="N300" s="611">
        <v>1.0000000000000001E+50</v>
      </c>
      <c r="O300" s="610">
        <v>1.0000000000000001E+50</v>
      </c>
      <c r="P300" s="610">
        <v>1.0000000000000001E+50</v>
      </c>
      <c r="Q300" s="610">
        <v>1.0000000000000001E+50</v>
      </c>
      <c r="R300" s="610">
        <v>1.0000000000000001E+50</v>
      </c>
      <c r="S300" s="610">
        <v>1.0000000000000001E+50</v>
      </c>
      <c r="T300" s="610">
        <v>1.0000000000000001E+50</v>
      </c>
      <c r="U300" s="610">
        <v>1.0000000000000001E+50</v>
      </c>
      <c r="V300" s="610">
        <v>3.0074512875226833E-2</v>
      </c>
      <c r="W300" s="610">
        <v>1.0000000000000001E+50</v>
      </c>
      <c r="X300" s="610">
        <v>1.0000000000000001E+50</v>
      </c>
      <c r="Y300" s="610">
        <v>1.0000000000000001E+50</v>
      </c>
      <c r="Z300" s="610">
        <v>1.0000000000000001E+50</v>
      </c>
      <c r="AA300" s="626">
        <v>1.0000000000000001E+50</v>
      </c>
      <c r="AB300" s="610">
        <v>342.35025834846004</v>
      </c>
      <c r="AC300" s="626">
        <v>5.0029653654227438E-4</v>
      </c>
      <c r="AD300" s="626">
        <v>8.9021369567871098E-4</v>
      </c>
      <c r="AE300" s="620">
        <v>1.390320374636312E-3</v>
      </c>
      <c r="AF300" s="627">
        <v>1.1675733999333098E-2</v>
      </c>
      <c r="AG300" s="601">
        <f>Decap_Selection!$E$23</f>
        <v>0.08</v>
      </c>
      <c r="AH300" s="602"/>
      <c r="AI300" s="602"/>
    </row>
    <row r="301" spans="1:35">
      <c r="A301" s="597">
        <f t="shared" si="4"/>
        <v>186399.75841456483</v>
      </c>
      <c r="B301" s="607">
        <v>1.1754112377915899E-2</v>
      </c>
      <c r="C301" s="606">
        <v>1.0000000000000001E+50</v>
      </c>
      <c r="D301" s="607">
        <v>19.405183629753271</v>
      </c>
      <c r="E301" s="610">
        <v>1.0000000000000001E+50</v>
      </c>
      <c r="F301" s="611">
        <v>1.0000000000000001E+50</v>
      </c>
      <c r="G301" s="610">
        <v>1.0000000000000001E+50</v>
      </c>
      <c r="H301" s="610">
        <v>1.0000000000000001E+50</v>
      </c>
      <c r="I301" s="610">
        <v>4.2685495448691873</v>
      </c>
      <c r="J301" s="610">
        <v>1.0000000000000001E+50</v>
      </c>
      <c r="K301" s="610">
        <v>1.0000000000000001E+50</v>
      </c>
      <c r="L301" s="611">
        <v>0.42621816460346235</v>
      </c>
      <c r="M301" s="610">
        <v>1.0000000000000001E+50</v>
      </c>
      <c r="N301" s="611">
        <v>1.0000000000000001E+50</v>
      </c>
      <c r="O301" s="610">
        <v>1.0000000000000001E+50</v>
      </c>
      <c r="P301" s="610">
        <v>1.0000000000000001E+50</v>
      </c>
      <c r="Q301" s="610">
        <v>1.0000000000000001E+50</v>
      </c>
      <c r="R301" s="610">
        <v>1.0000000000000001E+50</v>
      </c>
      <c r="S301" s="610">
        <v>1.0000000000000001E+50</v>
      </c>
      <c r="T301" s="610">
        <v>1.0000000000000001E+50</v>
      </c>
      <c r="U301" s="610">
        <v>1.0000000000000001E+50</v>
      </c>
      <c r="V301" s="610">
        <v>3.0065636151600822E-2</v>
      </c>
      <c r="W301" s="610">
        <v>1.0000000000000001E+50</v>
      </c>
      <c r="X301" s="610">
        <v>1.0000000000000001E+50</v>
      </c>
      <c r="Y301" s="610">
        <v>1.0000000000000001E+50</v>
      </c>
      <c r="Z301" s="610">
        <v>1.0000000000000001E+50</v>
      </c>
      <c r="AA301" s="626">
        <v>1.0000000000000001E+50</v>
      </c>
      <c r="AB301" s="610">
        <v>335.63750818515859</v>
      </c>
      <c r="AC301" s="626">
        <v>5.0030851292480873E-4</v>
      </c>
      <c r="AD301" s="626">
        <v>8.9021369567871098E-4</v>
      </c>
      <c r="AE301" s="620">
        <v>1.3903246842941735E-3</v>
      </c>
      <c r="AF301" s="627">
        <v>1.1868592655412629E-2</v>
      </c>
      <c r="AG301" s="601">
        <f>Decap_Selection!$E$23</f>
        <v>0.08</v>
      </c>
      <c r="AH301" s="602"/>
      <c r="AI301" s="602"/>
    </row>
    <row r="302" spans="1:35">
      <c r="A302" s="597">
        <f t="shared" si="4"/>
        <v>190127.75358285612</v>
      </c>
      <c r="B302" s="607">
        <v>1.1987509656617587E-2</v>
      </c>
      <c r="C302" s="606">
        <v>1.0000000000000001E+50</v>
      </c>
      <c r="D302" s="607">
        <v>19.024659460148637</v>
      </c>
      <c r="E302" s="610">
        <v>1.0000000000000001E+50</v>
      </c>
      <c r="F302" s="611">
        <v>1.0000000000000001E+50</v>
      </c>
      <c r="G302" s="610">
        <v>1.0000000000000001E+50</v>
      </c>
      <c r="H302" s="610">
        <v>1.0000000000000001E+50</v>
      </c>
      <c r="I302" s="610">
        <v>4.1848224107566763</v>
      </c>
      <c r="J302" s="610">
        <v>1.0000000000000001E+50</v>
      </c>
      <c r="K302" s="610">
        <v>1.0000000000000001E+50</v>
      </c>
      <c r="L302" s="611">
        <v>0.4178327215549949</v>
      </c>
      <c r="M302" s="610">
        <v>1.0000000000000001E+50</v>
      </c>
      <c r="N302" s="611">
        <v>1.0000000000000001E+50</v>
      </c>
      <c r="O302" s="610">
        <v>1.0000000000000001E+50</v>
      </c>
      <c r="P302" s="610">
        <v>1.0000000000000001E+50</v>
      </c>
      <c r="Q302" s="610">
        <v>1.0000000000000001E+50</v>
      </c>
      <c r="R302" s="610">
        <v>1.0000000000000001E+50</v>
      </c>
      <c r="S302" s="610">
        <v>1.0000000000000001E+50</v>
      </c>
      <c r="T302" s="610">
        <v>1.0000000000000001E+50</v>
      </c>
      <c r="U302" s="610">
        <v>1.0000000000000001E+50</v>
      </c>
      <c r="V302" s="610">
        <v>3.0057368578056059E-2</v>
      </c>
      <c r="W302" s="610">
        <v>1.0000000000000001E+50</v>
      </c>
      <c r="X302" s="610">
        <v>1.0000000000000001E+50</v>
      </c>
      <c r="Y302" s="610">
        <v>1.0000000000000001E+50</v>
      </c>
      <c r="Z302" s="610">
        <v>1.0000000000000001E+50</v>
      </c>
      <c r="AA302" s="626">
        <v>1.0000000000000001E+50</v>
      </c>
      <c r="AB302" s="610">
        <v>329.05638057408646</v>
      </c>
      <c r="AC302" s="626">
        <v>5.0032097284890718E-4</v>
      </c>
      <c r="AD302" s="626">
        <v>8.9021369567871098E-4</v>
      </c>
      <c r="AE302" s="620">
        <v>1.3903291680480332E-3</v>
      </c>
      <c r="AF302" s="627">
        <v>1.206383451604119E-2</v>
      </c>
      <c r="AG302" s="601">
        <f>Decap_Selection!$E$23</f>
        <v>0.08</v>
      </c>
      <c r="AH302" s="602"/>
      <c r="AI302" s="602"/>
    </row>
    <row r="303" spans="1:35">
      <c r="A303" s="597">
        <f t="shared" si="4"/>
        <v>193930.30865451324</v>
      </c>
      <c r="B303" s="607">
        <v>1.2225607691779859E-2</v>
      </c>
      <c r="C303" s="606">
        <v>1.0000000000000001E+50</v>
      </c>
      <c r="D303" s="607">
        <v>18.651595941316799</v>
      </c>
      <c r="E303" s="610">
        <v>1.0000000000000001E+50</v>
      </c>
      <c r="F303" s="611">
        <v>1.0000000000000001E+50</v>
      </c>
      <c r="G303" s="610">
        <v>1.0000000000000001E+50</v>
      </c>
      <c r="H303" s="610">
        <v>1.0000000000000001E+50</v>
      </c>
      <c r="I303" s="610">
        <v>4.1027363834949693</v>
      </c>
      <c r="J303" s="610">
        <v>1.0000000000000001E+50</v>
      </c>
      <c r="K303" s="610">
        <v>1.0000000000000001E+50</v>
      </c>
      <c r="L303" s="611">
        <v>0.40961113497683738</v>
      </c>
      <c r="M303" s="610">
        <v>1.0000000000000001E+50</v>
      </c>
      <c r="N303" s="611">
        <v>1.0000000000000001E+50</v>
      </c>
      <c r="O303" s="610">
        <v>1.0000000000000001E+50</v>
      </c>
      <c r="P303" s="610">
        <v>1.0000000000000001E+50</v>
      </c>
      <c r="Q303" s="610">
        <v>1.0000000000000001E+50</v>
      </c>
      <c r="R303" s="610">
        <v>1.0000000000000001E+50</v>
      </c>
      <c r="S303" s="610">
        <v>1.0000000000000001E+50</v>
      </c>
      <c r="T303" s="610">
        <v>1.0000000000000001E+50</v>
      </c>
      <c r="U303" s="610">
        <v>1.0000000000000001E+50</v>
      </c>
      <c r="V303" s="610">
        <v>3.0049697682272156E-2</v>
      </c>
      <c r="W303" s="610">
        <v>1.0000000000000001E+50</v>
      </c>
      <c r="X303" s="610">
        <v>1.0000000000000001E+50</v>
      </c>
      <c r="Y303" s="610">
        <v>1.0000000000000001E+50</v>
      </c>
      <c r="Z303" s="610">
        <v>1.0000000000000001E+50</v>
      </c>
      <c r="AA303" s="626">
        <v>1.0000000000000001E+50</v>
      </c>
      <c r="AB303" s="610">
        <v>322.60429468088648</v>
      </c>
      <c r="AC303" s="626">
        <v>5.0033393582458996E-4</v>
      </c>
      <c r="AD303" s="626">
        <v>8.9021369567871098E-4</v>
      </c>
      <c r="AE303" s="620">
        <v>1.3903338329302013E-3</v>
      </c>
      <c r="AF303" s="627">
        <v>1.2261430996924826E-2</v>
      </c>
      <c r="AG303" s="601">
        <f>Decap_Selection!$E$23</f>
        <v>0.08</v>
      </c>
      <c r="AH303" s="602"/>
      <c r="AI303" s="602"/>
    </row>
    <row r="304" spans="1:35">
      <c r="A304" s="597">
        <f t="shared" si="4"/>
        <v>197808.9148276035</v>
      </c>
      <c r="B304" s="607">
        <v>1.2468499868228433E-2</v>
      </c>
      <c r="C304" s="606">
        <v>1.0000000000000001E+50</v>
      </c>
      <c r="D304" s="607">
        <v>18.285846773838873</v>
      </c>
      <c r="E304" s="610">
        <v>1.0000000000000001E+50</v>
      </c>
      <c r="F304" s="611">
        <v>1.0000000000000001E+50</v>
      </c>
      <c r="G304" s="610">
        <v>1.0000000000000001E+50</v>
      </c>
      <c r="H304" s="610">
        <v>1.0000000000000001E+50</v>
      </c>
      <c r="I304" s="610">
        <v>4.0222592724865525</v>
      </c>
      <c r="J304" s="610">
        <v>1.0000000000000001E+50</v>
      </c>
      <c r="K304" s="610">
        <v>1.0000000000000001E+50</v>
      </c>
      <c r="L304" s="611">
        <v>0.40155018074817261</v>
      </c>
      <c r="M304" s="610">
        <v>1.0000000000000001E+50</v>
      </c>
      <c r="N304" s="611">
        <v>1.0000000000000001E+50</v>
      </c>
      <c r="O304" s="610">
        <v>1.0000000000000001E+50</v>
      </c>
      <c r="P304" s="610">
        <v>1.0000000000000001E+50</v>
      </c>
      <c r="Q304" s="610">
        <v>1.0000000000000001E+50</v>
      </c>
      <c r="R304" s="610">
        <v>1.0000000000000001E+50</v>
      </c>
      <c r="S304" s="610">
        <v>1.0000000000000001E+50</v>
      </c>
      <c r="T304" s="610">
        <v>1.0000000000000001E+50</v>
      </c>
      <c r="U304" s="610">
        <v>1.0000000000000001E+50</v>
      </c>
      <c r="V304" s="610">
        <v>3.0042611882975398E-2</v>
      </c>
      <c r="W304" s="610">
        <v>1.0000000000000001E+50</v>
      </c>
      <c r="X304" s="610">
        <v>1.0000000000000001E+50</v>
      </c>
      <c r="Y304" s="610">
        <v>1.0000000000000001E+50</v>
      </c>
      <c r="Z304" s="610">
        <v>1.0000000000000001E+50</v>
      </c>
      <c r="AA304" s="626">
        <v>1.0000000000000001E+50</v>
      </c>
      <c r="AB304" s="610">
        <v>316.27872027579684</v>
      </c>
      <c r="AC304" s="626">
        <v>5.0034742214802004E-4</v>
      </c>
      <c r="AD304" s="626">
        <v>8.9021369567871098E-4</v>
      </c>
      <c r="AE304" s="620">
        <v>1.3903386862569958E-3</v>
      </c>
      <c r="AF304" s="627">
        <v>1.2461350674522781E-2</v>
      </c>
      <c r="AG304" s="601">
        <f>Decap_Selection!$E$23</f>
        <v>0.08</v>
      </c>
      <c r="AH304" s="602"/>
      <c r="AI304" s="602"/>
    </row>
    <row r="305" spans="1:35">
      <c r="A305" s="597">
        <f t="shared" si="4"/>
        <v>201765.09312415557</v>
      </c>
      <c r="B305" s="607">
        <v>1.2716281450100045E-2</v>
      </c>
      <c r="C305" s="606">
        <v>1.0000000000000001E+50</v>
      </c>
      <c r="D305" s="607">
        <v>17.927268526669046</v>
      </c>
      <c r="E305" s="610">
        <v>1.0000000000000001E+50</v>
      </c>
      <c r="F305" s="611">
        <v>1.0000000000000001E+50</v>
      </c>
      <c r="G305" s="610">
        <v>1.0000000000000001E+50</v>
      </c>
      <c r="H305" s="610">
        <v>1.0000000000000001E+50</v>
      </c>
      <c r="I305" s="610">
        <v>3.9433595180815484</v>
      </c>
      <c r="J305" s="610">
        <v>1.0000000000000001E+50</v>
      </c>
      <c r="K305" s="610">
        <v>1.0000000000000001E+50</v>
      </c>
      <c r="L305" s="611">
        <v>0.39364669774315703</v>
      </c>
      <c r="M305" s="610">
        <v>1.0000000000000001E+50</v>
      </c>
      <c r="N305" s="611">
        <v>1.0000000000000001E+50</v>
      </c>
      <c r="O305" s="610">
        <v>1.0000000000000001E+50</v>
      </c>
      <c r="P305" s="610">
        <v>1.0000000000000001E+50</v>
      </c>
      <c r="Q305" s="610">
        <v>1.0000000000000001E+50</v>
      </c>
      <c r="R305" s="610">
        <v>1.0000000000000001E+50</v>
      </c>
      <c r="S305" s="610">
        <v>1.0000000000000001E+50</v>
      </c>
      <c r="T305" s="610">
        <v>1.0000000000000001E+50</v>
      </c>
      <c r="U305" s="610">
        <v>1.0000000000000001E+50</v>
      </c>
      <c r="V305" s="610">
        <v>3.0036100474467045E-2</v>
      </c>
      <c r="W305" s="610">
        <v>1.0000000000000001E+50</v>
      </c>
      <c r="X305" s="610">
        <v>1.0000000000000001E+50</v>
      </c>
      <c r="Y305" s="610">
        <v>1.0000000000000001E+50</v>
      </c>
      <c r="Z305" s="610">
        <v>1.0000000000000001E+50</v>
      </c>
      <c r="AA305" s="626">
        <v>1.0000000000000001E+50</v>
      </c>
      <c r="AB305" s="610">
        <v>310.07717674140343</v>
      </c>
      <c r="AC305" s="626">
        <v>5.00361452933093E-4</v>
      </c>
      <c r="AD305" s="626">
        <v>8.9021369567871098E-4</v>
      </c>
      <c r="AE305" s="620">
        <v>1.3903437356402105E-3</v>
      </c>
      <c r="AF305" s="627">
        <v>1.2663559239066943E-2</v>
      </c>
      <c r="AG305" s="601">
        <f>Decap_Selection!$E$23</f>
        <v>0.08</v>
      </c>
      <c r="AH305" s="602"/>
      <c r="AI305" s="602"/>
    </row>
    <row r="306" spans="1:35">
      <c r="A306" s="597">
        <f t="shared" si="4"/>
        <v>205800.39498663868</v>
      </c>
      <c r="B306" s="607">
        <v>1.2969049618243125E-2</v>
      </c>
      <c r="C306" s="606">
        <v>1.0000000000000001E+50</v>
      </c>
      <c r="D306" s="607">
        <v>17.57572058088715</v>
      </c>
      <c r="E306" s="610">
        <v>1.0000000000000001E+50</v>
      </c>
      <c r="F306" s="611">
        <v>1.0000000000000001E+50</v>
      </c>
      <c r="G306" s="610">
        <v>1.0000000000000001E+50</v>
      </c>
      <c r="H306" s="610">
        <v>1.0000000000000001E+50</v>
      </c>
      <c r="I306" s="610">
        <v>3.8660061792013871</v>
      </c>
      <c r="J306" s="610">
        <v>1.0000000000000001E+50</v>
      </c>
      <c r="K306" s="610">
        <v>1.0000000000000001E+50</v>
      </c>
      <c r="L306" s="611">
        <v>0.38589758659138135</v>
      </c>
      <c r="M306" s="610">
        <v>1.0000000000000001E+50</v>
      </c>
      <c r="N306" s="611">
        <v>1.0000000000000001E+50</v>
      </c>
      <c r="O306" s="610">
        <v>1.0000000000000001E+50</v>
      </c>
      <c r="P306" s="610">
        <v>1.0000000000000001E+50</v>
      </c>
      <c r="Q306" s="610">
        <v>1.0000000000000001E+50</v>
      </c>
      <c r="R306" s="610">
        <v>1.0000000000000001E+50</v>
      </c>
      <c r="S306" s="610">
        <v>1.0000000000000001E+50</v>
      </c>
      <c r="T306" s="610">
        <v>1.0000000000000001E+50</v>
      </c>
      <c r="U306" s="610">
        <v>1.0000000000000001E+50</v>
      </c>
      <c r="V306" s="610">
        <v>3.0030153612276636E-2</v>
      </c>
      <c r="W306" s="610">
        <v>1.0000000000000001E+50</v>
      </c>
      <c r="X306" s="610">
        <v>1.0000000000000001E+50</v>
      </c>
      <c r="Y306" s="610">
        <v>1.0000000000000001E+50</v>
      </c>
      <c r="Z306" s="610">
        <v>1.0000000000000001E+50</v>
      </c>
      <c r="AA306" s="626">
        <v>1.0000000000000001E+50</v>
      </c>
      <c r="AB306" s="610">
        <v>303.9972320998499</v>
      </c>
      <c r="AC306" s="626">
        <v>5.0037605014428995E-4</v>
      </c>
      <c r="AD306" s="626">
        <v>8.9021369567871098E-4</v>
      </c>
      <c r="AE306" s="620">
        <v>1.3903489889990428E-3</v>
      </c>
      <c r="AF306" s="627">
        <v>1.2868019454910539E-2</v>
      </c>
      <c r="AG306" s="601">
        <f>Decap_Selection!$E$23</f>
        <v>0.08</v>
      </c>
      <c r="AH306" s="602"/>
      <c r="AI306" s="602"/>
    </row>
    <row r="307" spans="1:35">
      <c r="A307" s="597">
        <f t="shared" si="4"/>
        <v>209916.40288637145</v>
      </c>
      <c r="B307" s="607">
        <v>1.3226903508367723E-2</v>
      </c>
      <c r="C307" s="606">
        <v>1.0000000000000001E+50</v>
      </c>
      <c r="D307" s="607">
        <v>17.23106507455396</v>
      </c>
      <c r="E307" s="610">
        <v>1.0000000000000001E+50</v>
      </c>
      <c r="F307" s="611">
        <v>1.0000000000000001E+50</v>
      </c>
      <c r="G307" s="610">
        <v>1.0000000000000001E+50</v>
      </c>
      <c r="H307" s="610">
        <v>1.0000000000000001E+50</v>
      </c>
      <c r="I307" s="610">
        <v>3.7901689212050611</v>
      </c>
      <c r="J307" s="610">
        <v>1.0000000000000001E+50</v>
      </c>
      <c r="K307" s="610">
        <v>1.0000000000000001E+50</v>
      </c>
      <c r="L307" s="611">
        <v>0.37829980846255562</v>
      </c>
      <c r="M307" s="610">
        <v>1.0000000000000001E+50</v>
      </c>
      <c r="N307" s="611">
        <v>1.0000000000000001E+50</v>
      </c>
      <c r="O307" s="610">
        <v>1.0000000000000001E+50</v>
      </c>
      <c r="P307" s="610">
        <v>1.0000000000000001E+50</v>
      </c>
      <c r="Q307" s="610">
        <v>1.0000000000000001E+50</v>
      </c>
      <c r="R307" s="610">
        <v>1.0000000000000001E+50</v>
      </c>
      <c r="S307" s="610">
        <v>1.0000000000000001E+50</v>
      </c>
      <c r="T307" s="610">
        <v>1.0000000000000001E+50</v>
      </c>
      <c r="U307" s="610">
        <v>1.0000000000000001E+50</v>
      </c>
      <c r="V307" s="610">
        <v>3.0024762299931621E-2</v>
      </c>
      <c r="W307" s="610">
        <v>1.0000000000000001E+50</v>
      </c>
      <c r="X307" s="610">
        <v>1.0000000000000001E+50</v>
      </c>
      <c r="Y307" s="610">
        <v>1.0000000000000001E+50</v>
      </c>
      <c r="Z307" s="610">
        <v>1.0000000000000001E+50</v>
      </c>
      <c r="AA307" s="626">
        <v>1.0000000000000001E+50</v>
      </c>
      <c r="AB307" s="610">
        <v>298.03650205911981</v>
      </c>
      <c r="AC307" s="626">
        <v>5.0039123663084295E-4</v>
      </c>
      <c r="AD307" s="626">
        <v>8.9021369567871098E-4</v>
      </c>
      <c r="AE307" s="620">
        <v>1.3903544545725037E-3</v>
      </c>
      <c r="AF307" s="627">
        <v>1.3074691128936869E-2</v>
      </c>
      <c r="AG307" s="601">
        <f>Decap_Selection!$E$23</f>
        <v>0.08</v>
      </c>
      <c r="AH307" s="602"/>
      <c r="AI307" s="602"/>
    </row>
    <row r="308" spans="1:35">
      <c r="A308" s="597">
        <f t="shared" si="4"/>
        <v>214114.73094409888</v>
      </c>
      <c r="B308" s="607">
        <v>1.3489944249959859E-2</v>
      </c>
      <c r="C308" s="606">
        <v>1.0000000000000001E+50</v>
      </c>
      <c r="D308" s="607">
        <v>16.893166848647699</v>
      </c>
      <c r="E308" s="610">
        <v>1.0000000000000001E+50</v>
      </c>
      <c r="F308" s="611">
        <v>1.0000000000000001E+50</v>
      </c>
      <c r="G308" s="610">
        <v>1.0000000000000001E+50</v>
      </c>
      <c r="H308" s="610">
        <v>1.0000000000000001E+50</v>
      </c>
      <c r="I308" s="610">
        <v>3.7158180039931814</v>
      </c>
      <c r="J308" s="610">
        <v>1.0000000000000001E+50</v>
      </c>
      <c r="K308" s="610">
        <v>1.0000000000000001E+50</v>
      </c>
      <c r="L308" s="611">
        <v>0.3708503838749434</v>
      </c>
      <c r="M308" s="610">
        <v>1.0000000000000001E+50</v>
      </c>
      <c r="N308" s="611">
        <v>1.0000000000000001E+50</v>
      </c>
      <c r="O308" s="610">
        <v>1.0000000000000001E+50</v>
      </c>
      <c r="P308" s="610">
        <v>1.0000000000000001E+50</v>
      </c>
      <c r="Q308" s="610">
        <v>1.0000000000000001E+50</v>
      </c>
      <c r="R308" s="610">
        <v>1.0000000000000001E+50</v>
      </c>
      <c r="S308" s="610">
        <v>1.0000000000000001E+50</v>
      </c>
      <c r="T308" s="610">
        <v>1.0000000000000001E+50</v>
      </c>
      <c r="U308" s="610">
        <v>1.0000000000000001E+50</v>
      </c>
      <c r="V308" s="610">
        <v>3.0019918376834806E-2</v>
      </c>
      <c r="W308" s="610">
        <v>1.0000000000000001E+50</v>
      </c>
      <c r="X308" s="610">
        <v>1.0000000000000001E+50</v>
      </c>
      <c r="Y308" s="610">
        <v>1.0000000000000001E+50</v>
      </c>
      <c r="Z308" s="610">
        <v>1.0000000000000001E+50</v>
      </c>
      <c r="AA308" s="626">
        <v>1.0000000000000001E+50</v>
      </c>
      <c r="AB308" s="610">
        <v>292.19264907802074</v>
      </c>
      <c r="AC308" s="626">
        <v>5.0040703616226342E-4</v>
      </c>
      <c r="AD308" s="626">
        <v>8.9021369567871098E-4</v>
      </c>
      <c r="AE308" s="620">
        <v>1.390360140932327E-3</v>
      </c>
      <c r="AF308" s="627">
        <v>1.328353108776743E-2</v>
      </c>
      <c r="AG308" s="601">
        <f>Decap_Selection!$E$23</f>
        <v>0.08</v>
      </c>
      <c r="AH308" s="602"/>
      <c r="AI308" s="602"/>
    </row>
    <row r="309" spans="1:35">
      <c r="A309" s="597">
        <f t="shared" si="4"/>
        <v>218397.02556298085</v>
      </c>
      <c r="B309" s="607">
        <v>1.3758275005975602E-2</v>
      </c>
      <c r="C309" s="606">
        <v>1.0000000000000001E+50</v>
      </c>
      <c r="D309" s="607">
        <v>16.561893394060519</v>
      </c>
      <c r="E309" s="610">
        <v>1.0000000000000001E+50</v>
      </c>
      <c r="F309" s="611">
        <v>1.0000000000000001E+50</v>
      </c>
      <c r="G309" s="610">
        <v>1.0000000000000001E+50</v>
      </c>
      <c r="H309" s="610">
        <v>1.0000000000000001E+50</v>
      </c>
      <c r="I309" s="610">
        <v>3.6429242703452163</v>
      </c>
      <c r="J309" s="610">
        <v>1.0000000000000001E+50</v>
      </c>
      <c r="K309" s="610">
        <v>1.0000000000000001E+50</v>
      </c>
      <c r="L309" s="611">
        <v>0.36354639152707785</v>
      </c>
      <c r="M309" s="610">
        <v>1.0000000000000001E+50</v>
      </c>
      <c r="N309" s="611">
        <v>1.0000000000000001E+50</v>
      </c>
      <c r="O309" s="610">
        <v>1.0000000000000001E+50</v>
      </c>
      <c r="P309" s="610">
        <v>1.0000000000000001E+50</v>
      </c>
      <c r="Q309" s="610">
        <v>1.0000000000000001E+50</v>
      </c>
      <c r="R309" s="610">
        <v>1.0000000000000001E+50</v>
      </c>
      <c r="S309" s="610">
        <v>1.0000000000000001E+50</v>
      </c>
      <c r="T309" s="610">
        <v>1.0000000000000001E+50</v>
      </c>
      <c r="U309" s="610">
        <v>1.0000000000000001E+50</v>
      </c>
      <c r="V309" s="610">
        <v>3.0015614507241842E-2</v>
      </c>
      <c r="W309" s="610">
        <v>1.0000000000000001E+50</v>
      </c>
      <c r="X309" s="610">
        <v>1.0000000000000001E+50</v>
      </c>
      <c r="Y309" s="610">
        <v>1.0000000000000001E+50</v>
      </c>
      <c r="Z309" s="610">
        <v>1.0000000000000001E+50</v>
      </c>
      <c r="AA309" s="626">
        <v>1.0000000000000001E+50</v>
      </c>
      <c r="AB309" s="610">
        <v>286.46338144950124</v>
      </c>
      <c r="AC309" s="626">
        <v>5.0042347346528928E-4</v>
      </c>
      <c r="AD309" s="626">
        <v>8.9021369567871098E-4</v>
      </c>
      <c r="AE309" s="620">
        <v>1.3903660569964029E-3</v>
      </c>
      <c r="AF309" s="627">
        <v>1.3494493164512076E-2</v>
      </c>
      <c r="AG309" s="601">
        <f>Decap_Selection!$E$23</f>
        <v>0.08</v>
      </c>
      <c r="AH309" s="602"/>
      <c r="AI309" s="602"/>
    </row>
    <row r="310" spans="1:35">
      <c r="A310" s="597">
        <f t="shared" si="4"/>
        <v>222764.96607424048</v>
      </c>
      <c r="B310" s="607">
        <v>1.4032001013330603E-2</v>
      </c>
      <c r="C310" s="606">
        <v>1.0000000000000001E+50</v>
      </c>
      <c r="D310" s="607">
        <v>16.23711479963411</v>
      </c>
      <c r="E310" s="610">
        <v>1.0000000000000001E+50</v>
      </c>
      <c r="F310" s="611">
        <v>1.0000000000000001E+50</v>
      </c>
      <c r="G310" s="610">
        <v>1.0000000000000001E+50</v>
      </c>
      <c r="H310" s="610">
        <v>1.0000000000000001E+50</v>
      </c>
      <c r="I310" s="610">
        <v>3.5714591344852815</v>
      </c>
      <c r="J310" s="610">
        <v>1.0000000000000001E+50</v>
      </c>
      <c r="K310" s="610">
        <v>1.0000000000000001E+50</v>
      </c>
      <c r="L310" s="611">
        <v>0.35638496715230328</v>
      </c>
      <c r="M310" s="610">
        <v>1.0000000000000001E+50</v>
      </c>
      <c r="N310" s="611">
        <v>1.0000000000000001E+50</v>
      </c>
      <c r="O310" s="610">
        <v>1.0000000000000001E+50</v>
      </c>
      <c r="P310" s="610">
        <v>1.0000000000000001E+50</v>
      </c>
      <c r="Q310" s="610">
        <v>1.0000000000000001E+50</v>
      </c>
      <c r="R310" s="610">
        <v>1.0000000000000001E+50</v>
      </c>
      <c r="S310" s="610">
        <v>1.0000000000000001E+50</v>
      </c>
      <c r="T310" s="610">
        <v>1.0000000000000001E+50</v>
      </c>
      <c r="U310" s="610">
        <v>1.0000000000000001E+50</v>
      </c>
      <c r="V310" s="610">
        <v>3.0011844170331477E-2</v>
      </c>
      <c r="W310" s="610">
        <v>1.0000000000000001E+50</v>
      </c>
      <c r="X310" s="610">
        <v>1.0000000000000001E+50</v>
      </c>
      <c r="Y310" s="610">
        <v>1.0000000000000001E+50</v>
      </c>
      <c r="Z310" s="610">
        <v>1.0000000000000001E+50</v>
      </c>
      <c r="AA310" s="626">
        <v>1.0000000000000001E+50</v>
      </c>
      <c r="AB310" s="610">
        <v>280.84645240194237</v>
      </c>
      <c r="AC310" s="626">
        <v>5.0044057426230513E-4</v>
      </c>
      <c r="AD310" s="626">
        <v>8.9021369567871098E-4</v>
      </c>
      <c r="AE310" s="620">
        <v>1.3903722120427486E-3</v>
      </c>
      <c r="AF310" s="627">
        <v>1.3707528195801257E-2</v>
      </c>
      <c r="AG310" s="601">
        <f>Decap_Selection!$E$23</f>
        <v>0.08</v>
      </c>
      <c r="AH310" s="602"/>
      <c r="AI310" s="602"/>
    </row>
    <row r="311" spans="1:35">
      <c r="A311" s="597">
        <f t="shared" si="4"/>
        <v>227220.26539572529</v>
      </c>
      <c r="B311" s="607">
        <v>1.4311229624201085E-2</v>
      </c>
      <c r="C311" s="606">
        <v>1.0000000000000001E+50</v>
      </c>
      <c r="D311" s="607">
        <v>15.918703701214184</v>
      </c>
      <c r="E311" s="610">
        <v>1.0000000000000001E+50</v>
      </c>
      <c r="F311" s="611">
        <v>1.0000000000000001E+50</v>
      </c>
      <c r="G311" s="610">
        <v>1.0000000000000001E+50</v>
      </c>
      <c r="H311" s="610">
        <v>1.0000000000000001E+50</v>
      </c>
      <c r="I311" s="610">
        <v>3.5013945708720406</v>
      </c>
      <c r="J311" s="610">
        <v>1.0000000000000001E+50</v>
      </c>
      <c r="K311" s="610">
        <v>1.0000000000000001E+50</v>
      </c>
      <c r="L311" s="611">
        <v>0.34936330239569136</v>
      </c>
      <c r="M311" s="610">
        <v>1.0000000000000001E+50</v>
      </c>
      <c r="N311" s="611">
        <v>1.0000000000000001E+50</v>
      </c>
      <c r="O311" s="610">
        <v>1.0000000000000001E+50</v>
      </c>
      <c r="P311" s="610">
        <v>1.0000000000000001E+50</v>
      </c>
      <c r="Q311" s="610">
        <v>1.0000000000000001E+50</v>
      </c>
      <c r="R311" s="610">
        <v>1.0000000000000001E+50</v>
      </c>
      <c r="S311" s="610">
        <v>1.0000000000000001E+50</v>
      </c>
      <c r="T311" s="610">
        <v>1.0000000000000001E+50</v>
      </c>
      <c r="U311" s="610">
        <v>1.0000000000000001E+50</v>
      </c>
      <c r="V311" s="610">
        <v>3.0008601651361891E-2</v>
      </c>
      <c r="W311" s="610">
        <v>1.0000000000000001E+50</v>
      </c>
      <c r="X311" s="610">
        <v>1.0000000000000001E+50</v>
      </c>
      <c r="Y311" s="610">
        <v>1.0000000000000001E+50</v>
      </c>
      <c r="Z311" s="610">
        <v>1.0000000000000001E+50</v>
      </c>
      <c r="AA311" s="626">
        <v>1.0000000000000001E+50</v>
      </c>
      <c r="AB311" s="610">
        <v>275.33965921807055</v>
      </c>
      <c r="AC311" s="626">
        <v>5.0045836531129376E-4</v>
      </c>
      <c r="AD311" s="626">
        <v>8.9021369567871098E-4</v>
      </c>
      <c r="AE311" s="620">
        <v>1.3903786157240452E-3</v>
      </c>
      <c r="AF311" s="627">
        <v>1.3922584029831658E-2</v>
      </c>
      <c r="AG311" s="601">
        <f>Decap_Selection!$E$23</f>
        <v>0.08</v>
      </c>
      <c r="AH311" s="602"/>
      <c r="AI311" s="602"/>
    </row>
    <row r="312" spans="1:35">
      <c r="A312" s="597">
        <f t="shared" si="4"/>
        <v>231764.6707036398</v>
      </c>
      <c r="B312" s="607">
        <v>1.4596070348152541E-2</v>
      </c>
      <c r="C312" s="606">
        <v>1.0000000000000001E+50</v>
      </c>
      <c r="D312" s="607">
        <v>15.606535231703718</v>
      </c>
      <c r="E312" s="610">
        <v>1.0000000000000001E+50</v>
      </c>
      <c r="F312" s="611">
        <v>1.0000000000000001E+50</v>
      </c>
      <c r="G312" s="610">
        <v>1.0000000000000001E+50</v>
      </c>
      <c r="H312" s="610">
        <v>1.0000000000000001E+50</v>
      </c>
      <c r="I312" s="610">
        <v>3.4327031032083104</v>
      </c>
      <c r="J312" s="610">
        <v>1.0000000000000001E+50</v>
      </c>
      <c r="K312" s="610">
        <v>1.0000000000000001E+50</v>
      </c>
      <c r="L312" s="611">
        <v>0.34247864371289466</v>
      </c>
      <c r="M312" s="610">
        <v>1.0000000000000001E+50</v>
      </c>
      <c r="N312" s="611">
        <v>1.0000000000000001E+50</v>
      </c>
      <c r="O312" s="610">
        <v>1.0000000000000001E+50</v>
      </c>
      <c r="P312" s="610">
        <v>1.0000000000000001E+50</v>
      </c>
      <c r="Q312" s="610">
        <v>1.0000000000000001E+50</v>
      </c>
      <c r="R312" s="610">
        <v>1.0000000000000001E+50</v>
      </c>
      <c r="S312" s="610">
        <v>1.0000000000000001E+50</v>
      </c>
      <c r="T312" s="610">
        <v>1.0000000000000001E+50</v>
      </c>
      <c r="U312" s="610">
        <v>1.0000000000000001E+50</v>
      </c>
      <c r="V312" s="610">
        <v>3.00058820339071E-2</v>
      </c>
      <c r="W312" s="610">
        <v>1.0000000000000001E+50</v>
      </c>
      <c r="X312" s="610">
        <v>1.0000000000000001E+50</v>
      </c>
      <c r="Y312" s="610">
        <v>1.0000000000000001E+50</v>
      </c>
      <c r="Z312" s="610">
        <v>1.0000000000000001E+50</v>
      </c>
      <c r="AA312" s="626">
        <v>1.0000000000000001E+50</v>
      </c>
      <c r="AB312" s="610">
        <v>269.94084237114691</v>
      </c>
      <c r="AC312" s="626">
        <v>5.0047687444737987E-4</v>
      </c>
      <c r="AD312" s="626">
        <v>8.9021369567871098E-4</v>
      </c>
      <c r="AE312" s="620">
        <v>1.3903852780827615E-3</v>
      </c>
      <c r="AF312" s="627">
        <v>1.4139605546140743E-2</v>
      </c>
      <c r="AG312" s="601">
        <f>Decap_Selection!$E$23</f>
        <v>0.08</v>
      </c>
      <c r="AH312" s="602"/>
      <c r="AI312" s="602"/>
    </row>
    <row r="313" spans="1:35">
      <c r="A313" s="597">
        <f t="shared" si="4"/>
        <v>236399.9641177126</v>
      </c>
      <c r="B313" s="607">
        <v>1.488663489511279E-2</v>
      </c>
      <c r="C313" s="606">
        <v>1.0000000000000001E+50</v>
      </c>
      <c r="D313" s="607">
        <v>15.300486972095499</v>
      </c>
      <c r="E313" s="610">
        <v>1.0000000000000001E+50</v>
      </c>
      <c r="F313" s="611">
        <v>1.0000000000000001E+50</v>
      </c>
      <c r="G313" s="610">
        <v>1.0000000000000001E+50</v>
      </c>
      <c r="H313" s="610">
        <v>1.0000000000000001E+50</v>
      </c>
      <c r="I313" s="610">
        <v>3.365357793666047</v>
      </c>
      <c r="J313" s="610">
        <v>1.0000000000000001E+50</v>
      </c>
      <c r="K313" s="610">
        <v>1.0000000000000001E+50</v>
      </c>
      <c r="L313" s="611">
        <v>0.3357282912905043</v>
      </c>
      <c r="M313" s="610">
        <v>1.0000000000000001E+50</v>
      </c>
      <c r="N313" s="611">
        <v>1.0000000000000001E+50</v>
      </c>
      <c r="O313" s="610">
        <v>1.0000000000000001E+50</v>
      </c>
      <c r="P313" s="610">
        <v>1.0000000000000001E+50</v>
      </c>
      <c r="Q313" s="610">
        <v>1.0000000000000001E+50</v>
      </c>
      <c r="R313" s="610">
        <v>1.0000000000000001E+50</v>
      </c>
      <c r="S313" s="610">
        <v>1.0000000000000001E+50</v>
      </c>
      <c r="T313" s="610">
        <v>1.0000000000000001E+50</v>
      </c>
      <c r="U313" s="610">
        <v>1.0000000000000001E+50</v>
      </c>
      <c r="V313" s="610">
        <v>3.0003681193167979E-2</v>
      </c>
      <c r="W313" s="610">
        <v>1.0000000000000001E+50</v>
      </c>
      <c r="X313" s="610">
        <v>1.0000000000000001E+50</v>
      </c>
      <c r="Y313" s="610">
        <v>1.0000000000000001E+50</v>
      </c>
      <c r="Z313" s="610">
        <v>1.0000000000000001E+50</v>
      </c>
      <c r="AA313" s="626">
        <v>1.0000000000000001E+50</v>
      </c>
      <c r="AB313" s="610">
        <v>264.64788467809444</v>
      </c>
      <c r="AC313" s="626">
        <v>5.004961306260278E-4</v>
      </c>
      <c r="AD313" s="626">
        <v>8.9021369567871098E-4</v>
      </c>
      <c r="AE313" s="620">
        <v>1.3903922095668854E-3</v>
      </c>
      <c r="AF313" s="627">
        <v>1.4358534687802713E-2</v>
      </c>
      <c r="AG313" s="601">
        <f>Decap_Selection!$E$23</f>
        <v>0.08</v>
      </c>
      <c r="AH313" s="602"/>
      <c r="AI313" s="602"/>
    </row>
    <row r="314" spans="1:35">
      <c r="A314" s="597">
        <f t="shared" si="4"/>
        <v>241127.96340006686</v>
      </c>
      <c r="B314" s="607">
        <v>1.5183037219206356E-2</v>
      </c>
      <c r="C314" s="606">
        <v>1.0000000000000001E+50</v>
      </c>
      <c r="D314" s="607">
        <v>15.000438903464643</v>
      </c>
      <c r="E314" s="610">
        <v>1.0000000000000001E+50</v>
      </c>
      <c r="F314" s="611">
        <v>1.0000000000000001E+50</v>
      </c>
      <c r="G314" s="610">
        <v>1.0000000000000001E+50</v>
      </c>
      <c r="H314" s="610">
        <v>1.0000000000000001E+50</v>
      </c>
      <c r="I314" s="610">
        <v>3.2993322323224938</v>
      </c>
      <c r="J314" s="610">
        <v>1.0000000000000001E+50</v>
      </c>
      <c r="K314" s="610">
        <v>1.0000000000000001E+50</v>
      </c>
      <c r="L314" s="611">
        <v>0.32910959798748973</v>
      </c>
      <c r="M314" s="610">
        <v>1.0000000000000001E+50</v>
      </c>
      <c r="N314" s="611">
        <v>1.0000000000000001E+50</v>
      </c>
      <c r="O314" s="610">
        <v>1.0000000000000001E+50</v>
      </c>
      <c r="P314" s="610">
        <v>1.0000000000000001E+50</v>
      </c>
      <c r="Q314" s="610">
        <v>1.0000000000000001E+50</v>
      </c>
      <c r="R314" s="610">
        <v>1.0000000000000001E+50</v>
      </c>
      <c r="S314" s="610">
        <v>1.0000000000000001E+50</v>
      </c>
      <c r="T314" s="610">
        <v>1.0000000000000001E+50</v>
      </c>
      <c r="U314" s="610">
        <v>1.0000000000000001E+50</v>
      </c>
      <c r="V314" s="610">
        <v>3.0001995790353373E-2</v>
      </c>
      <c r="W314" s="610">
        <v>1.0000000000000001E+50</v>
      </c>
      <c r="X314" s="610">
        <v>1.0000000000000001E+50</v>
      </c>
      <c r="Y314" s="610">
        <v>1.0000000000000001E+50</v>
      </c>
      <c r="Z314" s="610">
        <v>1.0000000000000001E+50</v>
      </c>
      <c r="AA314" s="626">
        <v>1.0000000000000001E+50</v>
      </c>
      <c r="AB314" s="610">
        <v>259.45871046922935</v>
      </c>
      <c r="AC314" s="626">
        <v>5.005161639679577E-4</v>
      </c>
      <c r="AD314" s="626">
        <v>8.9021369567871098E-4</v>
      </c>
      <c r="AE314" s="620">
        <v>1.3903994210462903E-3</v>
      </c>
      <c r="AF314" s="627">
        <v>1.4579310506707757E-2</v>
      </c>
      <c r="AG314" s="601">
        <f>Decap_Selection!$E$23</f>
        <v>0.08</v>
      </c>
      <c r="AH314" s="602"/>
      <c r="AI314" s="602"/>
    </row>
    <row r="315" spans="1:35">
      <c r="A315" s="597">
        <f t="shared" si="4"/>
        <v>245950.52266806821</v>
      </c>
      <c r="B315" s="607">
        <v>1.5485393563467406E-2</v>
      </c>
      <c r="C315" s="606">
        <v>1.0000000000000001E+50</v>
      </c>
      <c r="D315" s="607">
        <v>14.706273359902365</v>
      </c>
      <c r="E315" s="610">
        <v>1.0000000000000001E+50</v>
      </c>
      <c r="F315" s="611">
        <v>1.0000000000000001E+50</v>
      </c>
      <c r="G315" s="610">
        <v>1.0000000000000001E+50</v>
      </c>
      <c r="H315" s="610">
        <v>1.0000000000000001E+50</v>
      </c>
      <c r="I315" s="610">
        <v>3.2346005268033724</v>
      </c>
      <c r="J315" s="610">
        <v>1.0000000000000001E+50</v>
      </c>
      <c r="K315" s="610">
        <v>1.0000000000000001E+50</v>
      </c>
      <c r="L315" s="611">
        <v>0.32261996829730683</v>
      </c>
      <c r="M315" s="610">
        <v>1.0000000000000001E+50</v>
      </c>
      <c r="N315" s="611">
        <v>1.0000000000000001E+50</v>
      </c>
      <c r="O315" s="610">
        <v>1.0000000000000001E+50</v>
      </c>
      <c r="P315" s="610">
        <v>1.0000000000000001E+50</v>
      </c>
      <c r="Q315" s="610">
        <v>1.0000000000000001E+50</v>
      </c>
      <c r="R315" s="610">
        <v>1.0000000000000001E+50</v>
      </c>
      <c r="S315" s="610">
        <v>1.0000000000000001E+50</v>
      </c>
      <c r="T315" s="610">
        <v>1.0000000000000001E+50</v>
      </c>
      <c r="U315" s="610">
        <v>1.0000000000000001E+50</v>
      </c>
      <c r="V315" s="610">
        <v>3.0000823268127128E-2</v>
      </c>
      <c r="W315" s="610">
        <v>1.0000000000000001E+50</v>
      </c>
      <c r="X315" s="610">
        <v>1.0000000000000001E+50</v>
      </c>
      <c r="Y315" s="610">
        <v>1.0000000000000001E+50</v>
      </c>
      <c r="Z315" s="610">
        <v>1.0000000000000001E+50</v>
      </c>
      <c r="AA315" s="626">
        <v>1.0000000000000001E+50</v>
      </c>
      <c r="AB315" s="610">
        <v>254.37128477427373</v>
      </c>
      <c r="AC315" s="626">
        <v>5.005370058058493E-4</v>
      </c>
      <c r="AD315" s="626">
        <v>8.9021369567871098E-4</v>
      </c>
      <c r="AE315" s="620">
        <v>1.390406923829763E-3</v>
      </c>
      <c r="AF315" s="627">
        <v>1.4801869222547432E-2</v>
      </c>
      <c r="AG315" s="601">
        <f>Decap_Selection!$E$23</f>
        <v>0.08</v>
      </c>
      <c r="AH315" s="602"/>
      <c r="AI315" s="602"/>
    </row>
    <row r="316" spans="1:35">
      <c r="A316" s="597">
        <f t="shared" si="4"/>
        <v>250869.53312142959</v>
      </c>
      <c r="B316" s="607">
        <v>1.5793822505448866E-2</v>
      </c>
      <c r="C316" s="606">
        <v>1.0000000000000001E+50</v>
      </c>
      <c r="D316" s="607">
        <v>14.41787498237249</v>
      </c>
      <c r="E316" s="610">
        <v>1.0000000000000001E+50</v>
      </c>
      <c r="F316" s="611">
        <v>1.0000000000000001E+50</v>
      </c>
      <c r="G316" s="610">
        <v>1.0000000000000001E+50</v>
      </c>
      <c r="H316" s="610">
        <v>1.0000000000000001E+50</v>
      </c>
      <c r="I316" s="610">
        <v>3.1711372921290066</v>
      </c>
      <c r="J316" s="610">
        <v>1.0000000000000001E+50</v>
      </c>
      <c r="K316" s="610">
        <v>1.0000000000000001E+50</v>
      </c>
      <c r="L316" s="611">
        <v>0.31625685733026748</v>
      </c>
      <c r="M316" s="610">
        <v>1.0000000000000001E+50</v>
      </c>
      <c r="N316" s="611">
        <v>1.0000000000000001E+50</v>
      </c>
      <c r="O316" s="610">
        <v>1.0000000000000001E+50</v>
      </c>
      <c r="P316" s="610">
        <v>1.0000000000000001E+50</v>
      </c>
      <c r="Q316" s="610">
        <v>1.0000000000000001E+50</v>
      </c>
      <c r="R316" s="610">
        <v>1.0000000000000001E+50</v>
      </c>
      <c r="S316" s="610">
        <v>1.0000000000000001E+50</v>
      </c>
      <c r="T316" s="610">
        <v>1.0000000000000001E+50</v>
      </c>
      <c r="U316" s="610">
        <v>1.0000000000000001E+50</v>
      </c>
      <c r="V316" s="610">
        <v>3.0000161847117984E-2</v>
      </c>
      <c r="W316" s="610">
        <v>1.0000000000000001E+50</v>
      </c>
      <c r="X316" s="610">
        <v>1.0000000000000001E+50</v>
      </c>
      <c r="Y316" s="610">
        <v>1.0000000000000001E+50</v>
      </c>
      <c r="Z316" s="610">
        <v>1.0000000000000001E+50</v>
      </c>
      <c r="AA316" s="626">
        <v>1.0000000000000001E+50</v>
      </c>
      <c r="AB316" s="610">
        <v>249.3836125243277</v>
      </c>
      <c r="AC316" s="626">
        <v>5.0055868873290037E-4</v>
      </c>
      <c r="AD316" s="626">
        <v>8.9021369567871098E-4</v>
      </c>
      <c r="AE316" s="620">
        <v>1.3904147296827159E-3</v>
      </c>
      <c r="AF316" s="627">
        <v>1.5026144296081987E-2</v>
      </c>
      <c r="AG316" s="601">
        <f>Decap_Selection!$E$23</f>
        <v>0.08</v>
      </c>
      <c r="AH316" s="602"/>
      <c r="AI316" s="602"/>
    </row>
    <row r="317" spans="1:35">
      <c r="A317" s="597">
        <f t="shared" si="4"/>
        <v>255886.92378385819</v>
      </c>
      <c r="B317" s="607">
        <v>1.6108445003745753E-2</v>
      </c>
      <c r="C317" s="606">
        <v>1.0000000000000001E+50</v>
      </c>
      <c r="D317" s="607">
        <v>14.135130673472609</v>
      </c>
      <c r="E317" s="610">
        <v>1.0000000000000001E+50</v>
      </c>
      <c r="F317" s="611">
        <v>1.0000000000000001E+50</v>
      </c>
      <c r="G317" s="610">
        <v>1.0000000000000001E+50</v>
      </c>
      <c r="H317" s="610">
        <v>1.0000000000000001E+50</v>
      </c>
      <c r="I317" s="610">
        <v>3.108917640759445</v>
      </c>
      <c r="J317" s="610">
        <v>1.0000000000000001E+50</v>
      </c>
      <c r="K317" s="610">
        <v>1.0000000000000001E+50</v>
      </c>
      <c r="L317" s="611">
        <v>0.31001776981577156</v>
      </c>
      <c r="M317" s="610">
        <v>1.0000000000000001E+50</v>
      </c>
      <c r="N317" s="611">
        <v>1.0000000000000001E+50</v>
      </c>
      <c r="O317" s="610">
        <v>1.0000000000000001E+50</v>
      </c>
      <c r="P317" s="610">
        <v>1.0000000000000001E+50</v>
      </c>
      <c r="Q317" s="610">
        <v>1.0000000000000001E+50</v>
      </c>
      <c r="R317" s="610">
        <v>1.0000000000000001E+50</v>
      </c>
      <c r="S317" s="610">
        <v>1.0000000000000001E+50</v>
      </c>
      <c r="T317" s="610">
        <v>1.0000000000000001E+50</v>
      </c>
      <c r="U317" s="610">
        <v>1.0000000000000001E+50</v>
      </c>
      <c r="V317" s="610">
        <v>3.0000010523489728E-2</v>
      </c>
      <c r="W317" s="610">
        <v>1.0000000000000001E+50</v>
      </c>
      <c r="X317" s="610">
        <v>1.0000000000000001E+50</v>
      </c>
      <c r="Y317" s="610">
        <v>1.0000000000000001E+50</v>
      </c>
      <c r="Z317" s="610">
        <v>1.0000000000000001E+50</v>
      </c>
      <c r="AA317" s="626">
        <v>1.0000000000000001E+50</v>
      </c>
      <c r="AB317" s="610">
        <v>244.4937377694892</v>
      </c>
      <c r="AC317" s="626">
        <v>5.0058124665331501E-4</v>
      </c>
      <c r="AD317" s="626">
        <v>8.9021369567871098E-4</v>
      </c>
      <c r="AE317" s="620">
        <v>1.3904228508456148E-3</v>
      </c>
      <c r="AF317" s="627">
        <v>1.5252066517209624E-2</v>
      </c>
      <c r="AG317" s="601">
        <f>Decap_Selection!$E$23</f>
        <v>0.08</v>
      </c>
      <c r="AH317" s="602"/>
      <c r="AI317" s="602"/>
    </row>
    <row r="318" spans="1:35">
      <c r="A318" s="597">
        <f t="shared" si="4"/>
        <v>261004.66225953537</v>
      </c>
      <c r="B318" s="607">
        <v>1.6429384445450938E-2</v>
      </c>
      <c r="C318" s="606">
        <v>1.0000000000000001E+50</v>
      </c>
      <c r="D318" s="607">
        <v>13.857929553082176</v>
      </c>
      <c r="E318" s="610">
        <v>1.0000000000000001E+50</v>
      </c>
      <c r="F318" s="611">
        <v>1.0000000000000001E+50</v>
      </c>
      <c r="G318" s="610">
        <v>1.0000000000000001E+50</v>
      </c>
      <c r="H318" s="610">
        <v>1.0000000000000001E+50</v>
      </c>
      <c r="I318" s="610">
        <v>3.0479171728346515</v>
      </c>
      <c r="J318" s="610">
        <v>1.0000000000000001E+50</v>
      </c>
      <c r="K318" s="610">
        <v>1.0000000000000001E+50</v>
      </c>
      <c r="L318" s="611">
        <v>0.30390025912401286</v>
      </c>
      <c r="M318" s="610">
        <v>1.0000000000000001E+50</v>
      </c>
      <c r="N318" s="611">
        <v>1.0000000000000001E+50</v>
      </c>
      <c r="O318" s="610">
        <v>1.0000000000000001E+50</v>
      </c>
      <c r="P318" s="610">
        <v>1.0000000000000001E+50</v>
      </c>
      <c r="Q318" s="610">
        <v>1.0000000000000001E+50</v>
      </c>
      <c r="R318" s="610">
        <v>1.0000000000000001E+50</v>
      </c>
      <c r="S318" s="610">
        <v>1.0000000000000001E+50</v>
      </c>
      <c r="T318" s="610">
        <v>1.0000000000000001E+50</v>
      </c>
      <c r="U318" s="610">
        <v>1.0000000000000001E+50</v>
      </c>
      <c r="V318" s="610">
        <v>3.000036906756981E-2</v>
      </c>
      <c r="W318" s="610">
        <v>1.0000000000000001E+50</v>
      </c>
      <c r="X318" s="610">
        <v>1.0000000000000001E+50</v>
      </c>
      <c r="Y318" s="610">
        <v>1.0000000000000001E+50</v>
      </c>
      <c r="Z318" s="610">
        <v>1.0000000000000001E+50</v>
      </c>
      <c r="AA318" s="626">
        <v>1.0000000000000001E+50</v>
      </c>
      <c r="AB318" s="610">
        <v>239.69974291181526</v>
      </c>
      <c r="AC318" s="626">
        <v>5.006047148347955E-4</v>
      </c>
      <c r="AD318" s="626">
        <v>8.9021369567871098E-4</v>
      </c>
      <c r="AE318" s="620">
        <v>1.3904313000531478E-3</v>
      </c>
      <c r="AF318" s="627">
        <v>1.5479564108293277E-2</v>
      </c>
      <c r="AG318" s="601">
        <f>Decap_Selection!$E$23</f>
        <v>0.08</v>
      </c>
      <c r="AH318" s="602"/>
      <c r="AI318" s="602"/>
    </row>
    <row r="319" spans="1:35">
      <c r="A319" s="597">
        <f t="shared" si="4"/>
        <v>266224.75550472608</v>
      </c>
      <c r="B319" s="607">
        <v>1.6756766694562074E-2</v>
      </c>
      <c r="C319" s="606">
        <v>1.0000000000000001E+50</v>
      </c>
      <c r="D319" s="607">
        <v>13.586162914880067</v>
      </c>
      <c r="E319" s="610">
        <v>1.0000000000000001E+50</v>
      </c>
      <c r="F319" s="611">
        <v>1.0000000000000001E+50</v>
      </c>
      <c r="G319" s="610">
        <v>1.0000000000000001E+50</v>
      </c>
      <c r="H319" s="610">
        <v>1.0000000000000001E+50</v>
      </c>
      <c r="I319" s="610">
        <v>2.9881119666059415</v>
      </c>
      <c r="J319" s="610">
        <v>1.0000000000000001E+50</v>
      </c>
      <c r="K319" s="610">
        <v>1.0000000000000001E+50</v>
      </c>
      <c r="L319" s="611">
        <v>0.2979019263067747</v>
      </c>
      <c r="M319" s="610">
        <v>1.0000000000000001E+50</v>
      </c>
      <c r="N319" s="611">
        <v>1.0000000000000001E+50</v>
      </c>
      <c r="O319" s="610">
        <v>1.0000000000000001E+50</v>
      </c>
      <c r="P319" s="610">
        <v>1.0000000000000001E+50</v>
      </c>
      <c r="Q319" s="610">
        <v>1.0000000000000001E+50</v>
      </c>
      <c r="R319" s="610">
        <v>1.0000000000000001E+50</v>
      </c>
      <c r="S319" s="610">
        <v>1.0000000000000001E+50</v>
      </c>
      <c r="T319" s="610">
        <v>1.0000000000000001E+50</v>
      </c>
      <c r="U319" s="610">
        <v>1.0000000000000001E+50</v>
      </c>
      <c r="V319" s="610">
        <v>3.0001238023535551E-2</v>
      </c>
      <c r="W319" s="610">
        <v>1.0000000000000001E+50</v>
      </c>
      <c r="X319" s="610">
        <v>1.0000000000000001E+50</v>
      </c>
      <c r="Y319" s="610">
        <v>1.0000000000000001E+50</v>
      </c>
      <c r="Z319" s="610">
        <v>1.0000000000000001E+50</v>
      </c>
      <c r="AA319" s="626">
        <v>1.0000000000000001E+50</v>
      </c>
      <c r="AB319" s="610">
        <v>234.99974795332244</v>
      </c>
      <c r="AC319" s="626">
        <v>5.0062912996311551E-4</v>
      </c>
      <c r="AD319" s="626">
        <v>8.9021369567871098E-4</v>
      </c>
      <c r="AE319" s="620">
        <v>1.3904400905541689E-3</v>
      </c>
      <c r="AF319" s="627">
        <v>1.5708562843127428E-2</v>
      </c>
      <c r="AG319" s="601">
        <f>Decap_Selection!$E$23</f>
        <v>0.08</v>
      </c>
      <c r="AH319" s="602"/>
      <c r="AI319" s="602"/>
    </row>
    <row r="320" spans="1:35">
      <c r="A320" s="597">
        <f t="shared" si="4"/>
        <v>271549.25061482063</v>
      </c>
      <c r="B320" s="607">
        <v>1.7090720141358772E-2</v>
      </c>
      <c r="C320" s="606">
        <v>1.0000000000000001E+50</v>
      </c>
      <c r="D320" s="607">
        <v>13.31972418371471</v>
      </c>
      <c r="E320" s="610">
        <v>1.0000000000000001E+50</v>
      </c>
      <c r="F320" s="611">
        <v>1.0000000000000001E+50</v>
      </c>
      <c r="G320" s="610">
        <v>1.0000000000000001E+50</v>
      </c>
      <c r="H320" s="610">
        <v>1.0000000000000001E+50</v>
      </c>
      <c r="I320" s="610">
        <v>2.9294785690549219</v>
      </c>
      <c r="J320" s="610">
        <v>1.0000000000000001E+50</v>
      </c>
      <c r="K320" s="610">
        <v>1.0000000000000001E+50</v>
      </c>
      <c r="L320" s="611">
        <v>0.29202041915693983</v>
      </c>
      <c r="M320" s="610">
        <v>1.0000000000000001E+50</v>
      </c>
      <c r="N320" s="611">
        <v>1.0000000000000001E+50</v>
      </c>
      <c r="O320" s="610">
        <v>1.0000000000000001E+50</v>
      </c>
      <c r="P320" s="610">
        <v>1.0000000000000001E+50</v>
      </c>
      <c r="Q320" s="610">
        <v>1.0000000000000001E+50</v>
      </c>
      <c r="R320" s="610">
        <v>1.0000000000000001E+50</v>
      </c>
      <c r="S320" s="610">
        <v>1.0000000000000001E+50</v>
      </c>
      <c r="T320" s="610">
        <v>1.0000000000000001E+50</v>
      </c>
      <c r="U320" s="610">
        <v>1.0000000000000001E+50</v>
      </c>
      <c r="V320" s="610">
        <v>3.0002618710157671E-2</v>
      </c>
      <c r="W320" s="610">
        <v>1.0000000000000001E+50</v>
      </c>
      <c r="X320" s="610">
        <v>1.0000000000000001E+50</v>
      </c>
      <c r="Y320" s="610">
        <v>1.0000000000000001E+50</v>
      </c>
      <c r="Z320" s="610">
        <v>1.0000000000000001E+50</v>
      </c>
      <c r="AA320" s="626">
        <v>1.0000000000000001E+50</v>
      </c>
      <c r="AB320" s="610">
        <v>230.39190975873288</v>
      </c>
      <c r="AC320" s="626">
        <v>5.0065453019885683E-4</v>
      </c>
      <c r="AD320" s="626">
        <v>8.9021369567871098E-4</v>
      </c>
      <c r="AE320" s="620">
        <v>1.3904492361324443E-3</v>
      </c>
      <c r="AF320" s="627">
        <v>1.5938986181846158E-2</v>
      </c>
      <c r="AG320" s="601">
        <f>Decap_Selection!$E$23</f>
        <v>0.08</v>
      </c>
      <c r="AH320" s="602"/>
      <c r="AI320" s="602"/>
    </row>
    <row r="321" spans="1:35">
      <c r="A321" s="597">
        <f t="shared" si="4"/>
        <v>276980.23562711704</v>
      </c>
      <c r="B321" s="607">
        <v>1.7431375752769384E-2</v>
      </c>
      <c r="C321" s="606">
        <v>1.0000000000000001E+50</v>
      </c>
      <c r="D321" s="607">
        <v>13.058508873809862</v>
      </c>
      <c r="E321" s="610">
        <v>1.0000000000000001E+50</v>
      </c>
      <c r="F321" s="611">
        <v>1.0000000000000001E+50</v>
      </c>
      <c r="G321" s="610">
        <v>1.0000000000000001E+50</v>
      </c>
      <c r="H321" s="610">
        <v>1.0000000000000001E+50</v>
      </c>
      <c r="I321" s="610">
        <v>2.8719939866962365</v>
      </c>
      <c r="J321" s="610">
        <v>1.0000000000000001E+50</v>
      </c>
      <c r="K321" s="610">
        <v>1.0000000000000001E+50</v>
      </c>
      <c r="L321" s="611">
        <v>0.28625343128634878</v>
      </c>
      <c r="M321" s="610">
        <v>1.0000000000000001E+50</v>
      </c>
      <c r="N321" s="611">
        <v>1.0000000000000001E+50</v>
      </c>
      <c r="O321" s="610">
        <v>1.0000000000000001E+50</v>
      </c>
      <c r="P321" s="610">
        <v>1.0000000000000001E+50</v>
      </c>
      <c r="Q321" s="610">
        <v>1.0000000000000001E+50</v>
      </c>
      <c r="R321" s="610">
        <v>1.0000000000000001E+50</v>
      </c>
      <c r="S321" s="610">
        <v>1.0000000000000001E+50</v>
      </c>
      <c r="T321" s="610">
        <v>1.0000000000000001E+50</v>
      </c>
      <c r="U321" s="610">
        <v>1.0000000000000001E+50</v>
      </c>
      <c r="V321" s="610">
        <v>3.0004513222601531E-2</v>
      </c>
      <c r="W321" s="610">
        <v>1.0000000000000001E+50</v>
      </c>
      <c r="X321" s="610">
        <v>1.0000000000000001E+50</v>
      </c>
      <c r="Y321" s="610">
        <v>1.0000000000000001E+50</v>
      </c>
      <c r="Z321" s="610">
        <v>1.0000000000000001E+50</v>
      </c>
      <c r="AA321" s="626">
        <v>1.0000000000000001E+50</v>
      </c>
      <c r="AB321" s="610">
        <v>225.87442133267609</v>
      </c>
      <c r="AC321" s="626">
        <v>5.0068095523639301E-4</v>
      </c>
      <c r="AD321" s="626">
        <v>8.9021369567871098E-4</v>
      </c>
      <c r="AE321" s="620">
        <v>1.3904587511282334E-3</v>
      </c>
      <c r="AF321" s="627">
        <v>1.6170755421983658E-2</v>
      </c>
      <c r="AG321" s="601">
        <f>Decap_Selection!$E$23</f>
        <v>0.08</v>
      </c>
      <c r="AH321" s="602"/>
      <c r="AI321" s="602"/>
    </row>
    <row r="322" spans="1:35">
      <c r="A322" s="597">
        <f t="shared" si="4"/>
        <v>282519.84033965936</v>
      </c>
      <c r="B322" s="607">
        <v>1.7778867123747214E-2</v>
      </c>
      <c r="C322" s="606">
        <v>1.0000000000000001E+50</v>
      </c>
      <c r="D322" s="607">
        <v>12.802414547789828</v>
      </c>
      <c r="E322" s="610">
        <v>1.0000000000000001E+50</v>
      </c>
      <c r="F322" s="611">
        <v>1.0000000000000001E+50</v>
      </c>
      <c r="G322" s="610">
        <v>1.0000000000000001E+50</v>
      </c>
      <c r="H322" s="610">
        <v>1.0000000000000001E+50</v>
      </c>
      <c r="I322" s="610">
        <v>2.8156356765605275</v>
      </c>
      <c r="J322" s="610">
        <v>1.0000000000000001E+50</v>
      </c>
      <c r="K322" s="610">
        <v>1.0000000000000001E+50</v>
      </c>
      <c r="L322" s="611">
        <v>0.28059870122164371</v>
      </c>
      <c r="M322" s="610">
        <v>1.0000000000000001E+50</v>
      </c>
      <c r="N322" s="611">
        <v>1.0000000000000001E+50</v>
      </c>
      <c r="O322" s="610">
        <v>1.0000000000000001E+50</v>
      </c>
      <c r="P322" s="610">
        <v>1.0000000000000001E+50</v>
      </c>
      <c r="Q322" s="610">
        <v>1.0000000000000001E+50</v>
      </c>
      <c r="R322" s="610">
        <v>1.0000000000000001E+50</v>
      </c>
      <c r="S322" s="610">
        <v>1.0000000000000001E+50</v>
      </c>
      <c r="T322" s="610">
        <v>1.0000000000000001E+50</v>
      </c>
      <c r="U322" s="610">
        <v>1.0000000000000001E+50</v>
      </c>
      <c r="V322" s="610">
        <v>3.0006924435287768E-2</v>
      </c>
      <c r="W322" s="610">
        <v>1.0000000000000001E+50</v>
      </c>
      <c r="X322" s="610">
        <v>1.0000000000000001E+50</v>
      </c>
      <c r="Y322" s="610">
        <v>1.0000000000000001E+50</v>
      </c>
      <c r="Z322" s="610">
        <v>1.0000000000000001E+50</v>
      </c>
      <c r="AA322" s="626">
        <v>1.0000000000000001E+50</v>
      </c>
      <c r="AB322" s="610">
        <v>221.44551111106358</v>
      </c>
      <c r="AC322" s="626">
        <v>5.0070844636520629E-4</v>
      </c>
      <c r="AD322" s="626">
        <v>8.9021369567871098E-4</v>
      </c>
      <c r="AE322" s="620">
        <v>1.3904686504607425E-3</v>
      </c>
      <c r="AF322" s="627">
        <v>1.64037898658012E-2</v>
      </c>
      <c r="AG322" s="601">
        <f>Decap_Selection!$E$23</f>
        <v>0.08</v>
      </c>
      <c r="AH322" s="602"/>
      <c r="AI322" s="602"/>
    </row>
    <row r="323" spans="1:35">
      <c r="A323" s="597">
        <f t="shared" si="4"/>
        <v>288170.23714645253</v>
      </c>
      <c r="B323" s="607">
        <v>1.8133330529676434E-2</v>
      </c>
      <c r="C323" s="606">
        <v>1.0000000000000001E+50</v>
      </c>
      <c r="D323" s="607">
        <v>12.551340776507926</v>
      </c>
      <c r="E323" s="610">
        <v>1.0000000000000001E+50</v>
      </c>
      <c r="F323" s="611">
        <v>1.0000000000000001E+50</v>
      </c>
      <c r="G323" s="610">
        <v>1.0000000000000001E+50</v>
      </c>
      <c r="H323" s="610">
        <v>1.0000000000000001E+50</v>
      </c>
      <c r="I323" s="610">
        <v>2.7603815373540721</v>
      </c>
      <c r="J323" s="610">
        <v>1.0000000000000001E+50</v>
      </c>
      <c r="K323" s="610">
        <v>1.0000000000000001E+50</v>
      </c>
      <c r="L323" s="611">
        <v>0.27505401151774633</v>
      </c>
      <c r="M323" s="610">
        <v>1.0000000000000001E+50</v>
      </c>
      <c r="N323" s="611">
        <v>1.0000000000000001E+50</v>
      </c>
      <c r="O323" s="610">
        <v>1.0000000000000001E+50</v>
      </c>
      <c r="P323" s="610">
        <v>1.0000000000000001E+50</v>
      </c>
      <c r="Q323" s="610">
        <v>1.0000000000000001E+50</v>
      </c>
      <c r="R323" s="610">
        <v>1.0000000000000001E+50</v>
      </c>
      <c r="S323" s="610">
        <v>1.0000000000000001E+50</v>
      </c>
      <c r="T323" s="610">
        <v>1.0000000000000001E+50</v>
      </c>
      <c r="U323" s="610">
        <v>1.0000000000000001E+50</v>
      </c>
      <c r="V323" s="610">
        <v>3.0009856005813823E-2</v>
      </c>
      <c r="W323" s="610">
        <v>1.0000000000000001E+50</v>
      </c>
      <c r="X323" s="610">
        <v>1.0000000000000001E+50</v>
      </c>
      <c r="Y323" s="610">
        <v>1.0000000000000001E+50</v>
      </c>
      <c r="Z323" s="610">
        <v>1.0000000000000001E+50</v>
      </c>
      <c r="AA323" s="626">
        <v>1.0000000000000001E+50</v>
      </c>
      <c r="AB323" s="610">
        <v>217.10344226635735</v>
      </c>
      <c r="AC323" s="626">
        <v>5.0073704653362885E-4</v>
      </c>
      <c r="AD323" s="626">
        <v>8.9021369567871098E-4</v>
      </c>
      <c r="AE323" s="620">
        <v>1.3904789496514793E-3</v>
      </c>
      <c r="AF323" s="627">
        <v>1.6638007003889833E-2</v>
      </c>
      <c r="AG323" s="601">
        <f>Decap_Selection!$E$23</f>
        <v>0.08</v>
      </c>
      <c r="AH323" s="602"/>
      <c r="AI323" s="602"/>
    </row>
    <row r="324" spans="1:35">
      <c r="A324" s="597">
        <f t="shared" si="4"/>
        <v>293933.64188938157</v>
      </c>
      <c r="B324" s="607">
        <v>1.8494904979828222E-2</v>
      </c>
      <c r="C324" s="606">
        <v>1.0000000000000001E+50</v>
      </c>
      <c r="D324" s="607">
        <v>12.305189099662524</v>
      </c>
      <c r="E324" s="610">
        <v>1.0000000000000001E+50</v>
      </c>
      <c r="F324" s="611">
        <v>1.0000000000000001E+50</v>
      </c>
      <c r="G324" s="610">
        <v>1.0000000000000001E+50</v>
      </c>
      <c r="H324" s="610">
        <v>1.0000000000000001E+50</v>
      </c>
      <c r="I324" s="610">
        <v>2.7062099007916247</v>
      </c>
      <c r="J324" s="610">
        <v>1.0000000000000001E+50</v>
      </c>
      <c r="K324" s="610">
        <v>1.0000000000000001E+50</v>
      </c>
      <c r="L324" s="611">
        <v>0.26961718788862188</v>
      </c>
      <c r="M324" s="610">
        <v>1.0000000000000001E+50</v>
      </c>
      <c r="N324" s="611">
        <v>1.0000000000000001E+50</v>
      </c>
      <c r="O324" s="610">
        <v>1.0000000000000001E+50</v>
      </c>
      <c r="P324" s="610">
        <v>1.0000000000000001E+50</v>
      </c>
      <c r="Q324" s="610">
        <v>1.0000000000000001E+50</v>
      </c>
      <c r="R324" s="610">
        <v>1.0000000000000001E+50</v>
      </c>
      <c r="S324" s="610">
        <v>1.0000000000000001E+50</v>
      </c>
      <c r="T324" s="610">
        <v>1.0000000000000001E+50</v>
      </c>
      <c r="U324" s="610">
        <v>1.0000000000000001E+50</v>
      </c>
      <c r="V324" s="610">
        <v>3.0013312379939726E-2</v>
      </c>
      <c r="W324" s="610">
        <v>1.0000000000000001E+50</v>
      </c>
      <c r="X324" s="610">
        <v>1.0000000000000001E+50</v>
      </c>
      <c r="Y324" s="610">
        <v>1.0000000000000001E+50</v>
      </c>
      <c r="Z324" s="610">
        <v>1.0000000000000001E+50</v>
      </c>
      <c r="AA324" s="626">
        <v>1.0000000000000001E+50</v>
      </c>
      <c r="AB324" s="610">
        <v>212.84651202646143</v>
      </c>
      <c r="AC324" s="626">
        <v>5.007668004151024E-4</v>
      </c>
      <c r="AD324" s="626">
        <v>8.9021369567871098E-4</v>
      </c>
      <c r="AE324" s="620">
        <v>1.390489664848552E-3</v>
      </c>
      <c r="AF324" s="627">
        <v>1.6873322714946754E-2</v>
      </c>
      <c r="AG324" s="601">
        <f>Decap_Selection!$E$23</f>
        <v>0.08</v>
      </c>
      <c r="AH324" s="602"/>
      <c r="AI324" s="602"/>
    </row>
    <row r="325" spans="1:35">
      <c r="A325" s="597">
        <f t="shared" si="4"/>
        <v>299812.31472716923</v>
      </c>
      <c r="B325" s="607">
        <v>1.8863732271888162E-2</v>
      </c>
      <c r="C325" s="606">
        <v>1.0000000000000001E+50</v>
      </c>
      <c r="D325" s="607">
        <v>12.063862987185143</v>
      </c>
      <c r="E325" s="610">
        <v>1.0000000000000001E+50</v>
      </c>
      <c r="F325" s="611">
        <v>1.0000000000000001E+50</v>
      </c>
      <c r="G325" s="610">
        <v>1.0000000000000001E+50</v>
      </c>
      <c r="H325" s="610">
        <v>1.0000000000000001E+50</v>
      </c>
      <c r="I325" s="610">
        <v>2.6530995230990606</v>
      </c>
      <c r="J325" s="610">
        <v>1.0000000000000001E+50</v>
      </c>
      <c r="K325" s="610">
        <v>1.0000000000000001E+50</v>
      </c>
      <c r="L325" s="611">
        <v>0.26428609835499167</v>
      </c>
      <c r="M325" s="610">
        <v>1.0000000000000001E+50</v>
      </c>
      <c r="N325" s="611">
        <v>1.0000000000000001E+50</v>
      </c>
      <c r="O325" s="610">
        <v>1.0000000000000001E+50</v>
      </c>
      <c r="P325" s="610">
        <v>1.0000000000000001E+50</v>
      </c>
      <c r="Q325" s="610">
        <v>1.0000000000000001E+50</v>
      </c>
      <c r="R325" s="610">
        <v>1.0000000000000001E+50</v>
      </c>
      <c r="S325" s="610">
        <v>1.0000000000000001E+50</v>
      </c>
      <c r="T325" s="610">
        <v>1.0000000000000001E+50</v>
      </c>
      <c r="U325" s="610">
        <v>1.0000000000000001E+50</v>
      </c>
      <c r="V325" s="610">
        <v>3.0017298797641319E-2</v>
      </c>
      <c r="W325" s="610">
        <v>1.0000000000000001E+50</v>
      </c>
      <c r="X325" s="610">
        <v>1.0000000000000001E+50</v>
      </c>
      <c r="Y325" s="610">
        <v>1.0000000000000001E+50</v>
      </c>
      <c r="Z325" s="610">
        <v>1.0000000000000001E+50</v>
      </c>
      <c r="AA325" s="626">
        <v>1.0000000000000001E+50</v>
      </c>
      <c r="AB325" s="610">
        <v>208.67305100696805</v>
      </c>
      <c r="AC325" s="626">
        <v>5.0079775447705167E-4</v>
      </c>
      <c r="AD325" s="626">
        <v>8.9021369567871098E-4</v>
      </c>
      <c r="AE325" s="620">
        <v>1.390500812851944E-3</v>
      </c>
      <c r="AF325" s="627">
        <v>1.7109651481506605E-2</v>
      </c>
      <c r="AG325" s="601">
        <f>Decap_Selection!$E$23</f>
        <v>0.08</v>
      </c>
      <c r="AH325" s="602"/>
      <c r="AI325" s="602"/>
    </row>
    <row r="326" spans="1:35">
      <c r="A326" s="597">
        <f t="shared" si="4"/>
        <v>305808.56102171261</v>
      </c>
      <c r="B326" s="607">
        <v>1.9239957047576382E-2</v>
      </c>
      <c r="C326" s="606">
        <v>1.0000000000000001E+50</v>
      </c>
      <c r="D326" s="607">
        <v>11.827267801385547</v>
      </c>
      <c r="E326" s="610">
        <v>1.0000000000000001E+50</v>
      </c>
      <c r="F326" s="611">
        <v>1.0000000000000001E+50</v>
      </c>
      <c r="G326" s="610">
        <v>1.0000000000000001E+50</v>
      </c>
      <c r="H326" s="610">
        <v>1.0000000000000001E+50</v>
      </c>
      <c r="I326" s="610">
        <v>2.6010295766825093</v>
      </c>
      <c r="J326" s="610">
        <v>1.0000000000000001E+50</v>
      </c>
      <c r="K326" s="610">
        <v>1.0000000000000001E+50</v>
      </c>
      <c r="L326" s="611">
        <v>0.25905865240865894</v>
      </c>
      <c r="M326" s="610">
        <v>1.0000000000000001E+50</v>
      </c>
      <c r="N326" s="611">
        <v>1.0000000000000001E+50</v>
      </c>
      <c r="O326" s="610">
        <v>1.0000000000000001E+50</v>
      </c>
      <c r="P326" s="610">
        <v>1.0000000000000001E+50</v>
      </c>
      <c r="Q326" s="610">
        <v>1.0000000000000001E+50</v>
      </c>
      <c r="R326" s="610">
        <v>1.0000000000000001E+50</v>
      </c>
      <c r="S326" s="610">
        <v>1.0000000000000001E+50</v>
      </c>
      <c r="T326" s="610">
        <v>1.0000000000000001E+50</v>
      </c>
      <c r="U326" s="610">
        <v>1.0000000000000001E+50</v>
      </c>
      <c r="V326" s="610">
        <v>3.0021821300235289E-2</v>
      </c>
      <c r="W326" s="610">
        <v>1.0000000000000001E+50</v>
      </c>
      <c r="X326" s="610">
        <v>1.0000000000000001E+50</v>
      </c>
      <c r="Y326" s="610">
        <v>1.0000000000000001E+50</v>
      </c>
      <c r="Z326" s="610">
        <v>1.0000000000000001E+50</v>
      </c>
      <c r="AA326" s="626">
        <v>1.0000000000000001E+50</v>
      </c>
      <c r="AB326" s="610">
        <v>204.58142255649699</v>
      </c>
      <c r="AC326" s="626">
        <v>5.0082995705247432E-4</v>
      </c>
      <c r="AD326" s="626">
        <v>8.9021369567871098E-4</v>
      </c>
      <c r="AE326" s="620">
        <v>1.3905124111398082E-3</v>
      </c>
      <c r="AF326" s="627">
        <v>1.7346906621287517E-2</v>
      </c>
      <c r="AG326" s="601">
        <f>Decap_Selection!$E$23</f>
        <v>0.08</v>
      </c>
      <c r="AH326" s="602"/>
      <c r="AI326" s="602"/>
    </row>
    <row r="327" spans="1:35">
      <c r="A327" s="597">
        <f t="shared" si="4"/>
        <v>311924.73224214686</v>
      </c>
      <c r="B327" s="607">
        <v>1.9623726849382215E-2</v>
      </c>
      <c r="C327" s="606">
        <v>1.0000000000000001E+50</v>
      </c>
      <c r="D327" s="607">
        <v>11.595310759838931</v>
      </c>
      <c r="E327" s="610">
        <v>1.0000000000000001E+50</v>
      </c>
      <c r="F327" s="611">
        <v>1.0000000000000001E+50</v>
      </c>
      <c r="G327" s="610">
        <v>1.0000000000000001E+50</v>
      </c>
      <c r="H327" s="610">
        <v>1.0000000000000001E+50</v>
      </c>
      <c r="I327" s="610">
        <v>2.5499796419606842</v>
      </c>
      <c r="J327" s="610">
        <v>1.0000000000000001E+50</v>
      </c>
      <c r="K327" s="610">
        <v>1.0000000000000001E+50</v>
      </c>
      <c r="L327" s="611">
        <v>0.25393280019312364</v>
      </c>
      <c r="M327" s="610">
        <v>1.0000000000000001E+50</v>
      </c>
      <c r="N327" s="611">
        <v>1.0000000000000001E+50</v>
      </c>
      <c r="O327" s="610">
        <v>1.0000000000000001E+50</v>
      </c>
      <c r="P327" s="610">
        <v>1.0000000000000001E+50</v>
      </c>
      <c r="Q327" s="610">
        <v>1.0000000000000001E+50</v>
      </c>
      <c r="R327" s="610">
        <v>1.0000000000000001E+50</v>
      </c>
      <c r="S327" s="610">
        <v>1.0000000000000001E+50</v>
      </c>
      <c r="T327" s="610">
        <v>1.0000000000000001E+50</v>
      </c>
      <c r="U327" s="610">
        <v>1.0000000000000001E+50</v>
      </c>
      <c r="V327" s="610">
        <v>3.0026886738581022E-2</v>
      </c>
      <c r="W327" s="610">
        <v>1.0000000000000001E+50</v>
      </c>
      <c r="X327" s="610">
        <v>1.0000000000000001E+50</v>
      </c>
      <c r="Y327" s="610">
        <v>1.0000000000000001E+50</v>
      </c>
      <c r="Z327" s="610">
        <v>1.0000000000000001E+50</v>
      </c>
      <c r="AA327" s="626">
        <v>1.0000000000000001E+50</v>
      </c>
      <c r="AB327" s="610">
        <v>200.57002211487159</v>
      </c>
      <c r="AC327" s="626">
        <v>5.0086345841434982E-4</v>
      </c>
      <c r="AD327" s="626">
        <v>8.9021369567871098E-4</v>
      </c>
      <c r="AE327" s="620">
        <v>1.3905244778958199E-3</v>
      </c>
      <c r="AF327" s="627">
        <v>1.7585000533686397E-2</v>
      </c>
      <c r="AG327" s="601">
        <f>Decap_Selection!$E$23</f>
        <v>0.08</v>
      </c>
      <c r="AH327" s="602"/>
      <c r="AI327" s="602"/>
    </row>
    <row r="328" spans="1:35">
      <c r="A328" s="597">
        <f t="shared" si="4"/>
        <v>318163.22688698978</v>
      </c>
      <c r="B328" s="607">
        <v>2.0015192178435722E-2</v>
      </c>
      <c r="C328" s="606">
        <v>1.0000000000000001E+50</v>
      </c>
      <c r="D328" s="607">
        <v>11.367900899000622</v>
      </c>
      <c r="E328" s="610">
        <v>1.0000000000000001E+50</v>
      </c>
      <c r="F328" s="611">
        <v>1.0000000000000001E+50</v>
      </c>
      <c r="G328" s="610">
        <v>1.0000000000000001E+50</v>
      </c>
      <c r="H328" s="610">
        <v>1.0000000000000001E+50</v>
      </c>
      <c r="I328" s="610">
        <v>2.4999296993572253</v>
      </c>
      <c r="J328" s="610">
        <v>1.0000000000000001E+50</v>
      </c>
      <c r="K328" s="610">
        <v>1.0000000000000001E+50</v>
      </c>
      <c r="L328" s="611">
        <v>0.24890653170016655</v>
      </c>
      <c r="M328" s="610">
        <v>1.0000000000000001E+50</v>
      </c>
      <c r="N328" s="611">
        <v>1.0000000000000001E+50</v>
      </c>
      <c r="O328" s="610">
        <v>1.0000000000000001E+50</v>
      </c>
      <c r="P328" s="610">
        <v>1.0000000000000001E+50</v>
      </c>
      <c r="Q328" s="610">
        <v>1.0000000000000001E+50</v>
      </c>
      <c r="R328" s="610">
        <v>1.0000000000000001E+50</v>
      </c>
      <c r="S328" s="610">
        <v>1.0000000000000001E+50</v>
      </c>
      <c r="T328" s="610">
        <v>1.0000000000000001E+50</v>
      </c>
      <c r="U328" s="610">
        <v>1.0000000000000001E+50</v>
      </c>
      <c r="V328" s="610">
        <v>3.0032502782364891E-2</v>
      </c>
      <c r="W328" s="610">
        <v>1.0000000000000001E+50</v>
      </c>
      <c r="X328" s="610">
        <v>1.0000000000000001E+50</v>
      </c>
      <c r="Y328" s="610">
        <v>1.0000000000000001E+50</v>
      </c>
      <c r="Z328" s="610">
        <v>1.0000000000000001E+50</v>
      </c>
      <c r="AA328" s="626">
        <v>1.0000000000000001E+50</v>
      </c>
      <c r="AB328" s="610">
        <v>196.63727658387955</v>
      </c>
      <c r="AC328" s="626">
        <v>5.0089831085297579E-4</v>
      </c>
      <c r="AD328" s="626">
        <v>8.9021369567871098E-4</v>
      </c>
      <c r="AE328" s="620">
        <v>1.3905370320376313E-3</v>
      </c>
      <c r="AF328" s="627">
        <v>1.7823844960831083E-2</v>
      </c>
      <c r="AG328" s="601">
        <f>Decap_Selection!$E$23</f>
        <v>0.08</v>
      </c>
      <c r="AH328" s="602"/>
      <c r="AI328" s="602"/>
    </row>
    <row r="329" spans="1:35">
      <c r="A329" s="597">
        <f t="shared" si="4"/>
        <v>324526.49142472958</v>
      </c>
      <c r="B329" s="607">
        <v>2.0414506553538814E-2</v>
      </c>
      <c r="C329" s="606">
        <v>1.0000000000000001E+50</v>
      </c>
      <c r="D329" s="607">
        <v>11.144949038534163</v>
      </c>
      <c r="E329" s="610">
        <v>1.0000000000000001E+50</v>
      </c>
      <c r="F329" s="611">
        <v>1.0000000000000001E+50</v>
      </c>
      <c r="G329" s="610">
        <v>1.0000000000000001E+50</v>
      </c>
      <c r="H329" s="610">
        <v>1.0000000000000001E+50</v>
      </c>
      <c r="I329" s="610">
        <v>2.4508601214499048</v>
      </c>
      <c r="J329" s="610">
        <v>1.0000000000000001E+50</v>
      </c>
      <c r="K329" s="610">
        <v>1.0000000000000001E+50</v>
      </c>
      <c r="L329" s="611">
        <v>0.24397787598208756</v>
      </c>
      <c r="M329" s="610">
        <v>1.0000000000000001E+50</v>
      </c>
      <c r="N329" s="611">
        <v>1.0000000000000001E+50</v>
      </c>
      <c r="O329" s="610">
        <v>1.0000000000000001E+50</v>
      </c>
      <c r="P329" s="610">
        <v>1.0000000000000001E+50</v>
      </c>
      <c r="Q329" s="610">
        <v>1.0000000000000001E+50</v>
      </c>
      <c r="R329" s="610">
        <v>1.0000000000000001E+50</v>
      </c>
      <c r="S329" s="610">
        <v>1.0000000000000001E+50</v>
      </c>
      <c r="T329" s="610">
        <v>1.0000000000000001E+50</v>
      </c>
      <c r="U329" s="610">
        <v>1.0000000000000001E+50</v>
      </c>
      <c r="V329" s="610">
        <v>3.0038677930473167E-2</v>
      </c>
      <c r="W329" s="610">
        <v>1.0000000000000001E+50</v>
      </c>
      <c r="X329" s="610">
        <v>1.0000000000000001E+50</v>
      </c>
      <c r="Y329" s="610">
        <v>1.0000000000000001E+50</v>
      </c>
      <c r="Z329" s="610">
        <v>1.0000000000000001E+50</v>
      </c>
      <c r="AA329" s="626">
        <v>1.0000000000000001E+50</v>
      </c>
      <c r="AB329" s="610">
        <v>192.78164371037138</v>
      </c>
      <c r="AC329" s="626">
        <v>5.0093456875634473E-4</v>
      </c>
      <c r="AD329" s="626">
        <v>8.9021369567871098E-4</v>
      </c>
      <c r="AE329" s="620">
        <v>1.3905500932464693E-3</v>
      </c>
      <c r="AF329" s="627">
        <v>1.8063351262468431E-2</v>
      </c>
      <c r="AG329" s="601">
        <f>Decap_Selection!$E$23</f>
        <v>0.08</v>
      </c>
      <c r="AH329" s="602"/>
      <c r="AI329" s="602"/>
    </row>
    <row r="330" spans="1:35">
      <c r="A330" s="597">
        <f t="shared" si="4"/>
        <v>331017.02125322417</v>
      </c>
      <c r="B330" s="607">
        <v>2.0821826571379085E-2</v>
      </c>
      <c r="C330" s="606">
        <v>1.0000000000000001E+50</v>
      </c>
      <c r="D330" s="607">
        <v>10.926367746338588</v>
      </c>
      <c r="E330" s="610">
        <v>1.0000000000000001E+50</v>
      </c>
      <c r="F330" s="611">
        <v>1.0000000000000001E+50</v>
      </c>
      <c r="G330" s="610">
        <v>1.0000000000000001E+50</v>
      </c>
      <c r="H330" s="610">
        <v>1.0000000000000001E+50</v>
      </c>
      <c r="I330" s="610">
        <v>2.4027516652736218</v>
      </c>
      <c r="J330" s="610">
        <v>1.0000000000000001E+50</v>
      </c>
      <c r="K330" s="610">
        <v>1.0000000000000001E+50</v>
      </c>
      <c r="L330" s="611">
        <v>0.23914490037929323</v>
      </c>
      <c r="M330" s="610">
        <v>1.0000000000000001E+50</v>
      </c>
      <c r="N330" s="611">
        <v>1.0000000000000001E+50</v>
      </c>
      <c r="O330" s="610">
        <v>1.0000000000000001E+50</v>
      </c>
      <c r="P330" s="610">
        <v>1.0000000000000001E+50</v>
      </c>
      <c r="Q330" s="610">
        <v>1.0000000000000001E+50</v>
      </c>
      <c r="R330" s="610">
        <v>1.0000000000000001E+50</v>
      </c>
      <c r="S330" s="610">
        <v>1.0000000000000001E+50</v>
      </c>
      <c r="T330" s="610">
        <v>1.0000000000000001E+50</v>
      </c>
      <c r="U330" s="610">
        <v>1.0000000000000001E+50</v>
      </c>
      <c r="V330" s="610">
        <v>3.0045421522460709E-2</v>
      </c>
      <c r="W330" s="610">
        <v>1.0000000000000001E+50</v>
      </c>
      <c r="X330" s="610">
        <v>1.0000000000000001E+50</v>
      </c>
      <c r="Y330" s="610">
        <v>1.0000000000000001E+50</v>
      </c>
      <c r="Z330" s="610">
        <v>1.0000000000000001E+50</v>
      </c>
      <c r="AA330" s="626">
        <v>1.0000000000000001E+50</v>
      </c>
      <c r="AB330" s="610">
        <v>189.0016114814554</v>
      </c>
      <c r="AC330" s="626">
        <v>5.0097228869367544E-4</v>
      </c>
      <c r="AD330" s="626">
        <v>8.9021369567871098E-4</v>
      </c>
      <c r="AE330" s="620">
        <v>1.3905636819979295E-3</v>
      </c>
      <c r="AF330" s="627">
        <v>1.8303430703839867E-2</v>
      </c>
      <c r="AG330" s="601">
        <f>Decap_Selection!$E$23</f>
        <v>0.08</v>
      </c>
      <c r="AH330" s="602"/>
      <c r="AI330" s="602"/>
    </row>
    <row r="331" spans="1:35">
      <c r="A331" s="597">
        <f t="shared" si="4"/>
        <v>337637.36167828867</v>
      </c>
      <c r="B331" s="607">
        <v>2.1237311967950159E-2</v>
      </c>
      <c r="C331" s="606">
        <v>1.0000000000000001E+50</v>
      </c>
      <c r="D331" s="607">
        <v>10.712071304261348</v>
      </c>
      <c r="E331" s="610">
        <v>1.0000000000000001E+50</v>
      </c>
      <c r="F331" s="611">
        <v>1.0000000000000001E+50</v>
      </c>
      <c r="G331" s="610">
        <v>1.0000000000000001E+50</v>
      </c>
      <c r="H331" s="610">
        <v>1.0000000000000001E+50</v>
      </c>
      <c r="I331" s="610">
        <v>2.3555854647741636</v>
      </c>
      <c r="J331" s="610">
        <v>1.0000000000000001E+50</v>
      </c>
      <c r="K331" s="610">
        <v>1.0000000000000001E+50</v>
      </c>
      <c r="L331" s="611">
        <v>0.23440570976293171</v>
      </c>
      <c r="M331" s="610">
        <v>1.0000000000000001E+50</v>
      </c>
      <c r="N331" s="611">
        <v>1.0000000000000001E+50</v>
      </c>
      <c r="O331" s="610">
        <v>1.0000000000000001E+50</v>
      </c>
      <c r="P331" s="610">
        <v>1.0000000000000001E+50</v>
      </c>
      <c r="Q331" s="610">
        <v>1.0000000000000001E+50</v>
      </c>
      <c r="R331" s="610">
        <v>1.0000000000000001E+50</v>
      </c>
      <c r="S331" s="610">
        <v>1.0000000000000001E+50</v>
      </c>
      <c r="T331" s="610">
        <v>1.0000000000000001E+50</v>
      </c>
      <c r="U331" s="610">
        <v>1.0000000000000001E+50</v>
      </c>
      <c r="V331" s="610">
        <v>3.0052743751122709E-2</v>
      </c>
      <c r="W331" s="610">
        <v>1.0000000000000001E+50</v>
      </c>
      <c r="X331" s="610">
        <v>1.0000000000000001E+50</v>
      </c>
      <c r="Y331" s="610">
        <v>1.0000000000000001E+50</v>
      </c>
      <c r="Z331" s="610">
        <v>1.0000000000000001E+50</v>
      </c>
      <c r="AA331" s="626">
        <v>1.0000000000000001E+50</v>
      </c>
      <c r="AB331" s="610">
        <v>185.29569753155187</v>
      </c>
      <c r="AC331" s="626">
        <v>5.0101152950222016E-4</v>
      </c>
      <c r="AD331" s="626">
        <v>8.9021369567871098E-4</v>
      </c>
      <c r="AE331" s="620">
        <v>1.3905778195940038E-3</v>
      </c>
      <c r="AF331" s="627">
        <v>1.8543994755570233E-2</v>
      </c>
      <c r="AG331" s="601">
        <f>Decap_Selection!$E$23</f>
        <v>0.08</v>
      </c>
      <c r="AH331" s="602"/>
      <c r="AI331" s="602"/>
    </row>
    <row r="332" spans="1:35">
      <c r="A332" s="597">
        <f t="shared" si="4"/>
        <v>344390.10891185445</v>
      </c>
      <c r="B332" s="607">
        <v>2.1661125681202497E-2</v>
      </c>
      <c r="C332" s="606">
        <v>1.0000000000000001E+50</v>
      </c>
      <c r="D332" s="607">
        <v>10.501975674483351</v>
      </c>
      <c r="E332" s="610">
        <v>1.0000000000000001E+50</v>
      </c>
      <c r="F332" s="611">
        <v>1.0000000000000001E+50</v>
      </c>
      <c r="G332" s="610">
        <v>1.0000000000000001E+50</v>
      </c>
      <c r="H332" s="610">
        <v>1.0000000000000001E+50</v>
      </c>
      <c r="I332" s="610">
        <v>2.30934302340978</v>
      </c>
      <c r="J332" s="610">
        <v>1.0000000000000001E+50</v>
      </c>
      <c r="K332" s="610">
        <v>1.0000000000000001E+50</v>
      </c>
      <c r="L332" s="611">
        <v>0.22975844579227986</v>
      </c>
      <c r="M332" s="610">
        <v>1.0000000000000001E+50</v>
      </c>
      <c r="N332" s="611">
        <v>1.0000000000000001E+50</v>
      </c>
      <c r="O332" s="610">
        <v>1.0000000000000001E+50</v>
      </c>
      <c r="P332" s="610">
        <v>1.0000000000000001E+50</v>
      </c>
      <c r="Q332" s="610">
        <v>1.0000000000000001E+50</v>
      </c>
      <c r="R332" s="610">
        <v>1.0000000000000001E+50</v>
      </c>
      <c r="S332" s="610">
        <v>1.0000000000000001E+50</v>
      </c>
      <c r="T332" s="610">
        <v>1.0000000000000001E+50</v>
      </c>
      <c r="U332" s="610">
        <v>1.0000000000000001E+50</v>
      </c>
      <c r="V332" s="610">
        <v>3.0060655676177699E-2</v>
      </c>
      <c r="W332" s="610">
        <v>1.0000000000000001E+50</v>
      </c>
      <c r="X332" s="610">
        <v>1.0000000000000001E+50</v>
      </c>
      <c r="Y332" s="610">
        <v>1.0000000000000001E+50</v>
      </c>
      <c r="Z332" s="610">
        <v>1.0000000000000001E+50</v>
      </c>
      <c r="AA332" s="626">
        <v>1.0000000000000001E+50</v>
      </c>
      <c r="AB332" s="610">
        <v>181.66244856107244</v>
      </c>
      <c r="AC332" s="626">
        <v>5.0105235237747159E-4</v>
      </c>
      <c r="AD332" s="626">
        <v>8.9021369567871098E-4</v>
      </c>
      <c r="AE332" s="620">
        <v>1.3905925281964009E-3</v>
      </c>
      <c r="AF332" s="627">
        <v>1.8784955404473603E-2</v>
      </c>
      <c r="AG332" s="601">
        <f>Decap_Selection!$E$23</f>
        <v>0.08</v>
      </c>
      <c r="AH332" s="602"/>
      <c r="AI332" s="602"/>
    </row>
    <row r="333" spans="1:35">
      <c r="A333" s="597">
        <f t="shared" si="4"/>
        <v>351277.91109009157</v>
      </c>
      <c r="B333" s="607">
        <v>2.2093433914949369E-2</v>
      </c>
      <c r="C333" s="606">
        <v>1.0000000000000001E+50</v>
      </c>
      <c r="D333" s="607">
        <v>10.29599846656296</v>
      </c>
      <c r="E333" s="610">
        <v>1.0000000000000001E+50</v>
      </c>
      <c r="F333" s="611">
        <v>1.0000000000000001E+50</v>
      </c>
      <c r="G333" s="610">
        <v>1.0000000000000001E+50</v>
      </c>
      <c r="H333" s="610">
        <v>1.0000000000000001E+50</v>
      </c>
      <c r="I333" s="610">
        <v>2.2640062068976632</v>
      </c>
      <c r="J333" s="610">
        <v>1.0000000000000001E+50</v>
      </c>
      <c r="K333" s="610">
        <v>1.0000000000000001E+50</v>
      </c>
      <c r="L333" s="611">
        <v>0.2252012861865943</v>
      </c>
      <c r="M333" s="610">
        <v>1.0000000000000001E+50</v>
      </c>
      <c r="N333" s="611">
        <v>1.0000000000000001E+50</v>
      </c>
      <c r="O333" s="610">
        <v>1.0000000000000001E+50</v>
      </c>
      <c r="P333" s="610">
        <v>1.0000000000000001E+50</v>
      </c>
      <c r="Q333" s="610">
        <v>1.0000000000000001E+50</v>
      </c>
      <c r="R333" s="610">
        <v>1.0000000000000001E+50</v>
      </c>
      <c r="S333" s="610">
        <v>1.0000000000000001E+50</v>
      </c>
      <c r="T333" s="610">
        <v>1.0000000000000001E+50</v>
      </c>
      <c r="U333" s="610">
        <v>1.0000000000000001E+50</v>
      </c>
      <c r="V333" s="610">
        <v>3.0069169239070291E-2</v>
      </c>
      <c r="W333" s="610">
        <v>1.0000000000000001E+50</v>
      </c>
      <c r="X333" s="610">
        <v>1.0000000000000001E+50</v>
      </c>
      <c r="Y333" s="610">
        <v>1.0000000000000001E+50</v>
      </c>
      <c r="Z333" s="610">
        <v>1.0000000000000001E+50</v>
      </c>
      <c r="AA333" s="626">
        <v>1.0000000000000001E+50</v>
      </c>
      <c r="AB333" s="610">
        <v>178.10043976649936</v>
      </c>
      <c r="AC333" s="626">
        <v>5.0109482096689743E-4</v>
      </c>
      <c r="AD333" s="626">
        <v>8.9021369567871098E-4</v>
      </c>
      <c r="AE333" s="620">
        <v>1.3906078308612054E-3</v>
      </c>
      <c r="AF333" s="627">
        <v>1.902622547406279E-2</v>
      </c>
      <c r="AG333" s="601">
        <f>Decap_Selection!$E$23</f>
        <v>0.08</v>
      </c>
      <c r="AH333" s="602"/>
      <c r="AI333" s="602"/>
    </row>
    <row r="334" spans="1:35">
      <c r="A334" s="597">
        <f t="shared" si="4"/>
        <v>358303.46931189339</v>
      </c>
      <c r="B334" s="607">
        <v>2.253440620405308E-2</v>
      </c>
      <c r="C334" s="606">
        <v>1.0000000000000001E+50</v>
      </c>
      <c r="D334" s="607">
        <v>10.094058905126021</v>
      </c>
      <c r="E334" s="610">
        <v>1.0000000000000001E+50</v>
      </c>
      <c r="F334" s="611">
        <v>1.0000000000000001E+50</v>
      </c>
      <c r="G334" s="610">
        <v>1.0000000000000001E+50</v>
      </c>
      <c r="H334" s="610">
        <v>1.0000000000000001E+50</v>
      </c>
      <c r="I334" s="610">
        <v>2.2195572361024904</v>
      </c>
      <c r="J334" s="610">
        <v>1.0000000000000001E+50</v>
      </c>
      <c r="K334" s="610">
        <v>1.0000000000000001E+50</v>
      </c>
      <c r="L334" s="611">
        <v>0.22073244401114309</v>
      </c>
      <c r="M334" s="610">
        <v>1.0000000000000001E+50</v>
      </c>
      <c r="N334" s="611">
        <v>1.0000000000000001E+50</v>
      </c>
      <c r="O334" s="610">
        <v>1.0000000000000001E+50</v>
      </c>
      <c r="P334" s="610">
        <v>1.0000000000000001E+50</v>
      </c>
      <c r="Q334" s="610">
        <v>1.0000000000000001E+50</v>
      </c>
      <c r="R334" s="610">
        <v>1.0000000000000001E+50</v>
      </c>
      <c r="S334" s="610">
        <v>1.0000000000000001E+50</v>
      </c>
      <c r="T334" s="610">
        <v>1.0000000000000001E+50</v>
      </c>
      <c r="U334" s="610">
        <v>1.0000000000000001E+50</v>
      </c>
      <c r="V334" s="610">
        <v>3.0078297278902769E-2</v>
      </c>
      <c r="W334" s="610">
        <v>1.0000000000000001E+50</v>
      </c>
      <c r="X334" s="610">
        <v>1.0000000000000001E+50</v>
      </c>
      <c r="Y334" s="610">
        <v>1.0000000000000001E+50</v>
      </c>
      <c r="Z334" s="610">
        <v>1.0000000000000001E+50</v>
      </c>
      <c r="AA334" s="626">
        <v>1.0000000000000001E+50</v>
      </c>
      <c r="AB334" s="610">
        <v>174.60827428163856</v>
      </c>
      <c r="AC334" s="626">
        <v>5.0113900146733824E-4</v>
      </c>
      <c r="AD334" s="626">
        <v>8.9021369567871098E-4</v>
      </c>
      <c r="AE334" s="620">
        <v>1.3906237515749328E-3</v>
      </c>
      <c r="AF334" s="627">
        <v>1.9267718953438869E-2</v>
      </c>
      <c r="AG334" s="601">
        <f>Decap_Selection!$E$23</f>
        <v>0.08</v>
      </c>
      <c r="AH334" s="602"/>
      <c r="AI334" s="602"/>
    </row>
    <row r="335" spans="1:35">
      <c r="A335" s="597">
        <f t="shared" si="4"/>
        <v>365469.53869813128</v>
      </c>
      <c r="B335" s="607">
        <v>2.2984215480916999E-2</v>
      </c>
      <c r="C335" s="606">
        <v>1.0000000000000001E+50</v>
      </c>
      <c r="D335" s="607">
        <v>9.8960777981892374</v>
      </c>
      <c r="E335" s="610">
        <v>1.0000000000000001E+50</v>
      </c>
      <c r="F335" s="611">
        <v>1.0000000000000001E+50</v>
      </c>
      <c r="G335" s="610">
        <v>1.0000000000000001E+50</v>
      </c>
      <c r="H335" s="610">
        <v>1.0000000000000001E+50</v>
      </c>
      <c r="I335" s="610">
        <v>2.1759786800642473</v>
      </c>
      <c r="J335" s="610">
        <v>1.0000000000000001E+50</v>
      </c>
      <c r="K335" s="610">
        <v>1.0000000000000001E+50</v>
      </c>
      <c r="L335" s="611">
        <v>0.21635016697714046</v>
      </c>
      <c r="M335" s="610">
        <v>1.0000000000000001E+50</v>
      </c>
      <c r="N335" s="611">
        <v>1.0000000000000001E+50</v>
      </c>
      <c r="O335" s="610">
        <v>1.0000000000000001E+50</v>
      </c>
      <c r="P335" s="610">
        <v>1.0000000000000001E+50</v>
      </c>
      <c r="Q335" s="610">
        <v>1.0000000000000001E+50</v>
      </c>
      <c r="R335" s="610">
        <v>1.0000000000000001E+50</v>
      </c>
      <c r="S335" s="610">
        <v>1.0000000000000001E+50</v>
      </c>
      <c r="T335" s="610">
        <v>1.0000000000000001E+50</v>
      </c>
      <c r="U335" s="610">
        <v>1.0000000000000001E+50</v>
      </c>
      <c r="V335" s="610">
        <v>3.0088053549504876E-2</v>
      </c>
      <c r="W335" s="610">
        <v>1.0000000000000001E+50</v>
      </c>
      <c r="X335" s="610">
        <v>1.0000000000000001E+50</v>
      </c>
      <c r="Y335" s="610">
        <v>1.0000000000000001E+50</v>
      </c>
      <c r="Z335" s="610">
        <v>1.0000000000000001E+50</v>
      </c>
      <c r="AA335" s="626">
        <v>1.0000000000000001E+50</v>
      </c>
      <c r="AB335" s="610">
        <v>171.18458262982941</v>
      </c>
      <c r="AC335" s="626">
        <v>5.0118496272620226E-4</v>
      </c>
      <c r="AD335" s="626">
        <v>8.9021369567871098E-4</v>
      </c>
      <c r="AE335" s="620">
        <v>1.3906403152920328E-3</v>
      </c>
      <c r="AF335" s="627">
        <v>1.9509351333134802E-2</v>
      </c>
      <c r="AG335" s="601">
        <f>Decap_Selection!$E$23</f>
        <v>0.08</v>
      </c>
      <c r="AH335" s="602"/>
      <c r="AI335" s="602"/>
    </row>
    <row r="336" spans="1:35">
      <c r="A336" s="597">
        <f t="shared" si="4"/>
        <v>372778.92947209394</v>
      </c>
      <c r="B336" s="607">
        <v>2.3443038143309471E-2</v>
      </c>
      <c r="C336" s="606">
        <v>1.0000000000000001E+50</v>
      </c>
      <c r="D336" s="607">
        <v>9.7019775061045248</v>
      </c>
      <c r="E336" s="610">
        <v>1.0000000000000001E+50</v>
      </c>
      <c r="F336" s="611">
        <v>1.0000000000000001E+50</v>
      </c>
      <c r="G336" s="610">
        <v>1.0000000000000001E+50</v>
      </c>
      <c r="H336" s="610">
        <v>1.0000000000000001E+50</v>
      </c>
      <c r="I336" s="610">
        <v>2.1332534491625879</v>
      </c>
      <c r="J336" s="610">
        <v>1.0000000000000001E+50</v>
      </c>
      <c r="K336" s="610">
        <v>1.0000000000000001E+50</v>
      </c>
      <c r="L336" s="611">
        <v>0.21205273675531286</v>
      </c>
      <c r="M336" s="610">
        <v>1.0000000000000001E+50</v>
      </c>
      <c r="N336" s="611">
        <v>1.0000000000000001E+50</v>
      </c>
      <c r="O336" s="610">
        <v>1.0000000000000001E+50</v>
      </c>
      <c r="P336" s="610">
        <v>1.0000000000000001E+50</v>
      </c>
      <c r="Q336" s="610">
        <v>1.0000000000000001E+50</v>
      </c>
      <c r="R336" s="610">
        <v>1.0000000000000001E+50</v>
      </c>
      <c r="S336" s="610">
        <v>1.0000000000000001E+50</v>
      </c>
      <c r="T336" s="610">
        <v>1.0000000000000001E+50</v>
      </c>
      <c r="U336" s="610">
        <v>1.0000000000000001E+50</v>
      </c>
      <c r="V336" s="610">
        <v>3.0098452737651701E-2</v>
      </c>
      <c r="W336" s="610">
        <v>1.0000000000000001E+50</v>
      </c>
      <c r="X336" s="610">
        <v>1.0000000000000001E+50</v>
      </c>
      <c r="Y336" s="610">
        <v>1.0000000000000001E+50</v>
      </c>
      <c r="Z336" s="610">
        <v>1.0000000000000001E+50</v>
      </c>
      <c r="AA336" s="626">
        <v>1.0000000000000001E+50</v>
      </c>
      <c r="AB336" s="610">
        <v>167.82802218689469</v>
      </c>
      <c r="AC336" s="626">
        <v>5.0123277634660376E-4</v>
      </c>
      <c r="AD336" s="626">
        <v>8.9021369567871098E-4</v>
      </c>
      <c r="AE336" s="620">
        <v>1.3906575479739015E-3</v>
      </c>
      <c r="AF336" s="627">
        <v>1.9751039946394357E-2</v>
      </c>
      <c r="AG336" s="601">
        <f>Decap_Selection!$E$23</f>
        <v>0.08</v>
      </c>
      <c r="AH336" s="602"/>
      <c r="AI336" s="602"/>
    </row>
    <row r="337" spans="1:35">
      <c r="A337" s="597">
        <f t="shared" si="4"/>
        <v>380234.50806153583</v>
      </c>
      <c r="B337" s="607">
        <v>2.3911054123546393E-2</v>
      </c>
      <c r="C337" s="606">
        <v>1.0000000000000001E+50</v>
      </c>
      <c r="D337" s="607">
        <v>9.5116819111120723</v>
      </c>
      <c r="E337" s="610">
        <v>1.0000000000000001E+50</v>
      </c>
      <c r="F337" s="611">
        <v>1.0000000000000001E+50</v>
      </c>
      <c r="G337" s="610">
        <v>1.0000000000000001E+50</v>
      </c>
      <c r="H337" s="610">
        <v>1.0000000000000001E+50</v>
      </c>
      <c r="I337" s="610">
        <v>2.0913647884150537</v>
      </c>
      <c r="J337" s="610">
        <v>1.0000000000000001E+50</v>
      </c>
      <c r="K337" s="610">
        <v>1.0000000000000001E+50</v>
      </c>
      <c r="L337" s="611">
        <v>0.20783846830283073</v>
      </c>
      <c r="M337" s="610">
        <v>1.0000000000000001E+50</v>
      </c>
      <c r="N337" s="611">
        <v>1.0000000000000001E+50</v>
      </c>
      <c r="O337" s="610">
        <v>1.0000000000000001E+50</v>
      </c>
      <c r="P337" s="610">
        <v>1.0000000000000001E+50</v>
      </c>
      <c r="Q337" s="610">
        <v>1.0000000000000001E+50</v>
      </c>
      <c r="R337" s="610">
        <v>1.0000000000000001E+50</v>
      </c>
      <c r="S337" s="610">
        <v>1.0000000000000001E+50</v>
      </c>
      <c r="T337" s="610">
        <v>1.0000000000000001E+50</v>
      </c>
      <c r="U337" s="610">
        <v>1.0000000000000001E+50</v>
      </c>
      <c r="V337" s="610">
        <v>3.0109510482439563E-2</v>
      </c>
      <c r="W337" s="610">
        <v>1.0000000000000001E+50</v>
      </c>
      <c r="X337" s="610">
        <v>1.0000000000000001E+50</v>
      </c>
      <c r="Y337" s="610">
        <v>1.0000000000000001E+50</v>
      </c>
      <c r="Z337" s="610">
        <v>1.0000000000000001E+50</v>
      </c>
      <c r="AA337" s="626">
        <v>1.0000000000000001E+50</v>
      </c>
      <c r="AB337" s="610">
        <v>164.53727665462151</v>
      </c>
      <c r="AC337" s="626">
        <v>5.012825167965896E-4</v>
      </c>
      <c r="AD337" s="626">
        <v>8.9021369567871098E-4</v>
      </c>
      <c r="AE337" s="620">
        <v>1.3906754766294625E-3</v>
      </c>
      <c r="AF337" s="627">
        <v>1.9992704314285618E-2</v>
      </c>
      <c r="AG337" s="601">
        <f>Decap_Selection!$E$23</f>
        <v>0.08</v>
      </c>
      <c r="AH337" s="602"/>
      <c r="AI337" s="602"/>
    </row>
    <row r="338" spans="1:35">
      <c r="A338" s="597">
        <f t="shared" si="4"/>
        <v>387839.19822276657</v>
      </c>
      <c r="B338" s="607">
        <v>2.4388446959059354E-2</v>
      </c>
      <c r="C338" s="606">
        <v>1.0000000000000001E+50</v>
      </c>
      <c r="D338" s="607">
        <v>9.3251163874902527</v>
      </c>
      <c r="E338" s="610">
        <v>1.0000000000000001E+50</v>
      </c>
      <c r="F338" s="611">
        <v>1.0000000000000001E+50</v>
      </c>
      <c r="G338" s="610">
        <v>1.0000000000000001E+50</v>
      </c>
      <c r="H338" s="610">
        <v>1.0000000000000001E+50</v>
      </c>
      <c r="I338" s="610">
        <v>2.0502962709065309</v>
      </c>
      <c r="J338" s="610">
        <v>1.0000000000000001E+50</v>
      </c>
      <c r="K338" s="610">
        <v>1.0000000000000001E+50</v>
      </c>
      <c r="L338" s="611">
        <v>0.20370570920334405</v>
      </c>
      <c r="M338" s="610">
        <v>1.0000000000000001E+50</v>
      </c>
      <c r="N338" s="611">
        <v>1.0000000000000001E+50</v>
      </c>
      <c r="O338" s="610">
        <v>1.0000000000000001E+50</v>
      </c>
      <c r="P338" s="610">
        <v>1.0000000000000001E+50</v>
      </c>
      <c r="Q338" s="610">
        <v>1.0000000000000001E+50</v>
      </c>
      <c r="R338" s="610">
        <v>1.0000000000000001E+50</v>
      </c>
      <c r="S338" s="610">
        <v>1.0000000000000001E+50</v>
      </c>
      <c r="T338" s="610">
        <v>1.0000000000000001E+50</v>
      </c>
      <c r="U338" s="610">
        <v>1.0000000000000001E+50</v>
      </c>
      <c r="V338" s="610">
        <v>3.0121243395830409E-2</v>
      </c>
      <c r="W338" s="610">
        <v>1.0000000000000001E+50</v>
      </c>
      <c r="X338" s="610">
        <v>1.0000000000000001E+50</v>
      </c>
      <c r="Y338" s="610">
        <v>1.0000000000000001E+50</v>
      </c>
      <c r="Z338" s="610">
        <v>1.0000000000000001E+50</v>
      </c>
      <c r="AA338" s="626">
        <v>1.0000000000000001E+50</v>
      </c>
      <c r="AB338" s="610">
        <v>161.31105554456582</v>
      </c>
      <c r="AC338" s="626">
        <v>5.013342615226077E-4</v>
      </c>
      <c r="AD338" s="626">
        <v>8.9021369567871098E-4</v>
      </c>
      <c r="AE338" s="620">
        <v>1.390694129357379E-3</v>
      </c>
      <c r="AF338" s="627">
        <v>2.0234266492977843E-2</v>
      </c>
      <c r="AG338" s="601">
        <f>Decap_Selection!$E$23</f>
        <v>0.08</v>
      </c>
      <c r="AH338" s="602"/>
      <c r="AI338" s="602"/>
    </row>
    <row r="339" spans="1:35">
      <c r="A339" s="597">
        <f t="shared" si="4"/>
        <v>395595.98218722193</v>
      </c>
      <c r="B339" s="607">
        <v>2.4875403864377265E-2</v>
      </c>
      <c r="C339" s="606">
        <v>1.0000000000000001E+50</v>
      </c>
      <c r="D339" s="607">
        <v>9.1422077722906447</v>
      </c>
      <c r="E339" s="610">
        <v>1.0000000000000001E+50</v>
      </c>
      <c r="F339" s="611">
        <v>1.0000000000000001E+50</v>
      </c>
      <c r="G339" s="610">
        <v>1.0000000000000001E+50</v>
      </c>
      <c r="H339" s="610">
        <v>1.0000000000000001E+50</v>
      </c>
      <c r="I339" s="610">
        <v>2.010031791347362</v>
      </c>
      <c r="J339" s="610">
        <v>1.0000000000000001E+50</v>
      </c>
      <c r="K339" s="610">
        <v>1.0000000000000001E+50</v>
      </c>
      <c r="L339" s="611">
        <v>0.19965283901986786</v>
      </c>
      <c r="M339" s="610">
        <v>1.0000000000000001E+50</v>
      </c>
      <c r="N339" s="611">
        <v>1.0000000000000001E+50</v>
      </c>
      <c r="O339" s="610">
        <v>1.0000000000000001E+50</v>
      </c>
      <c r="P339" s="610">
        <v>1.0000000000000001E+50</v>
      </c>
      <c r="Q339" s="610">
        <v>1.0000000000000001E+50</v>
      </c>
      <c r="R339" s="610">
        <v>1.0000000000000001E+50</v>
      </c>
      <c r="S339" s="610">
        <v>1.0000000000000001E+50</v>
      </c>
      <c r="T339" s="610">
        <v>1.0000000000000001E+50</v>
      </c>
      <c r="U339" s="610">
        <v>1.0000000000000001E+50</v>
      </c>
      <c r="V339" s="610">
        <v>3.0133669084374981E-2</v>
      </c>
      <c r="W339" s="610">
        <v>1.0000000000000001E+50</v>
      </c>
      <c r="X339" s="610">
        <v>1.0000000000000001E+50</v>
      </c>
      <c r="Y339" s="610">
        <v>1.0000000000000001E+50</v>
      </c>
      <c r="Z339" s="610">
        <v>1.0000000000000001E+50</v>
      </c>
      <c r="AA339" s="626">
        <v>1.0000000000000001E+50</v>
      </c>
      <c r="AB339" s="610">
        <v>158.14809367197859</v>
      </c>
      <c r="AC339" s="626">
        <v>5.0138809106737442E-4</v>
      </c>
      <c r="AD339" s="626">
        <v>8.9021369567871098E-4</v>
      </c>
      <c r="AE339" s="620">
        <v>1.3907135353899613E-3</v>
      </c>
      <c r="AF339" s="627">
        <v>2.0475651421452905E-2</v>
      </c>
      <c r="AG339" s="601">
        <f>Decap_Selection!$E$23</f>
        <v>0.08</v>
      </c>
      <c r="AH339" s="602"/>
      <c r="AI339" s="602"/>
    </row>
    <row r="340" spans="1:35">
      <c r="A340" s="597">
        <f t="shared" si="4"/>
        <v>403507.90183096635</v>
      </c>
      <c r="B340" s="607">
        <v>2.5372115804549615E-2</v>
      </c>
      <c r="C340" s="606">
        <v>1.0000000000000001E+50</v>
      </c>
      <c r="D340" s="607">
        <v>8.9628843366466828</v>
      </c>
      <c r="E340" s="610">
        <v>1.0000000000000001E+50</v>
      </c>
      <c r="F340" s="611">
        <v>1.0000000000000001E+50</v>
      </c>
      <c r="G340" s="610">
        <v>1.0000000000000001E+50</v>
      </c>
      <c r="H340" s="610">
        <v>1.0000000000000001E+50</v>
      </c>
      <c r="I340" s="610">
        <v>1.9705555597575823</v>
      </c>
      <c r="J340" s="610">
        <v>1.0000000000000001E+50</v>
      </c>
      <c r="K340" s="610">
        <v>1.0000000000000001E+50</v>
      </c>
      <c r="L340" s="611">
        <v>0.19567826866026636</v>
      </c>
      <c r="M340" s="610">
        <v>1.0000000000000001E+50</v>
      </c>
      <c r="N340" s="611">
        <v>1.0000000000000001E+50</v>
      </c>
      <c r="O340" s="610">
        <v>1.0000000000000001E+50</v>
      </c>
      <c r="P340" s="610">
        <v>1.0000000000000001E+50</v>
      </c>
      <c r="Q340" s="610">
        <v>1.0000000000000001E+50</v>
      </c>
      <c r="R340" s="610">
        <v>1.0000000000000001E+50</v>
      </c>
      <c r="S340" s="610">
        <v>1.0000000000000001E+50</v>
      </c>
      <c r="T340" s="610">
        <v>1.0000000000000001E+50</v>
      </c>
      <c r="U340" s="610">
        <v>1.0000000000000001E+50</v>
      </c>
      <c r="V340" s="610">
        <v>3.0146806172125375E-2</v>
      </c>
      <c r="W340" s="610">
        <v>1.0000000000000001E+50</v>
      </c>
      <c r="X340" s="610">
        <v>1.0000000000000001E+50</v>
      </c>
      <c r="Y340" s="610">
        <v>1.0000000000000001E+50</v>
      </c>
      <c r="Z340" s="610">
        <v>1.0000000000000001E+50</v>
      </c>
      <c r="AA340" s="626">
        <v>1.0000000000000001E+50</v>
      </c>
      <c r="AB340" s="610">
        <v>155.04715065965487</v>
      </c>
      <c r="AC340" s="626">
        <v>5.0144408919230348E-4</v>
      </c>
      <c r="AD340" s="626">
        <v>8.9021369567871098E-4</v>
      </c>
      <c r="AE340" s="620">
        <v>1.3907337251388415E-3</v>
      </c>
      <c r="AF340" s="627">
        <v>2.0716787267878248E-2</v>
      </c>
      <c r="AG340" s="601">
        <f>Decap_Selection!$E$23</f>
        <v>0.08</v>
      </c>
      <c r="AH340" s="602"/>
      <c r="AI340" s="602"/>
    </row>
    <row r="341" spans="1:35">
      <c r="A341" s="597">
        <f t="shared" si="4"/>
        <v>411578.05986758566</v>
      </c>
      <c r="B341" s="607">
        <v>2.5878777570040194E-2</v>
      </c>
      <c r="C341" s="606">
        <v>1.0000000000000001E+50</v>
      </c>
      <c r="D341" s="607">
        <v>8.7870757576447005</v>
      </c>
      <c r="E341" s="610">
        <v>1.0000000000000001E+50</v>
      </c>
      <c r="F341" s="611">
        <v>1.0000000000000001E+50</v>
      </c>
      <c r="G341" s="610">
        <v>1.0000000000000001E+50</v>
      </c>
      <c r="H341" s="610">
        <v>1.0000000000000001E+50</v>
      </c>
      <c r="I341" s="610">
        <v>1.9318520952748142</v>
      </c>
      <c r="J341" s="610">
        <v>1.0000000000000001E+50</v>
      </c>
      <c r="K341" s="610">
        <v>1.0000000000000001E+50</v>
      </c>
      <c r="L341" s="611">
        <v>0.19178043975509071</v>
      </c>
      <c r="M341" s="610">
        <v>1.0000000000000001E+50</v>
      </c>
      <c r="N341" s="611">
        <v>1.0000000000000001E+50</v>
      </c>
      <c r="O341" s="610">
        <v>1.0000000000000001E+50</v>
      </c>
      <c r="P341" s="610">
        <v>1.0000000000000001E+50</v>
      </c>
      <c r="Q341" s="610">
        <v>1.0000000000000001E+50</v>
      </c>
      <c r="R341" s="610">
        <v>1.0000000000000001E+50</v>
      </c>
      <c r="S341" s="610">
        <v>1.0000000000000001E+50</v>
      </c>
      <c r="T341" s="610">
        <v>1.0000000000000001E+50</v>
      </c>
      <c r="U341" s="610">
        <v>1.0000000000000001E+50</v>
      </c>
      <c r="V341" s="610">
        <v>3.0160674324747443E-2</v>
      </c>
      <c r="W341" s="610">
        <v>1.0000000000000001E+50</v>
      </c>
      <c r="X341" s="610">
        <v>1.0000000000000001E+50</v>
      </c>
      <c r="Y341" s="610">
        <v>1.0000000000000001E+50</v>
      </c>
      <c r="Z341" s="610">
        <v>1.0000000000000001E+50</v>
      </c>
      <c r="AA341" s="626">
        <v>1.0000000000000001E+50</v>
      </c>
      <c r="AB341" s="610">
        <v>152.00701045151146</v>
      </c>
      <c r="AC341" s="626">
        <v>5.0150234300466549E-4</v>
      </c>
      <c r="AD341" s="626">
        <v>8.9021369567871098E-4</v>
      </c>
      <c r="AE341" s="620">
        <v>1.3907547302424784E-3</v>
      </c>
      <c r="AF341" s="627">
        <v>2.0957605772837493E-2</v>
      </c>
      <c r="AG341" s="601">
        <f>Decap_Selection!$E$23</f>
        <v>0.08</v>
      </c>
      <c r="AH341" s="602"/>
      <c r="AI341" s="602"/>
    </row>
    <row r="342" spans="1:35">
      <c r="A342" s="597">
        <f t="shared" si="4"/>
        <v>419809.62106493738</v>
      </c>
      <c r="B342" s="607">
        <v>2.6395587853120604E-2</v>
      </c>
      <c r="C342" s="606">
        <v>1.0000000000000001E+50</v>
      </c>
      <c r="D342" s="607">
        <v>8.6147130907463172</v>
      </c>
      <c r="E342" s="610">
        <v>1.0000000000000001E+50</v>
      </c>
      <c r="F342" s="611">
        <v>1.0000000000000001E+50</v>
      </c>
      <c r="G342" s="610">
        <v>1.0000000000000001E+50</v>
      </c>
      <c r="H342" s="610">
        <v>1.0000000000000001E+50</v>
      </c>
      <c r="I342" s="610">
        <v>1.8939062200833918</v>
      </c>
      <c r="J342" s="610">
        <v>1.0000000000000001E+50</v>
      </c>
      <c r="K342" s="610">
        <v>1.0000000000000001E+50</v>
      </c>
      <c r="L342" s="611">
        <v>0.18795782404753233</v>
      </c>
      <c r="M342" s="610">
        <v>1.0000000000000001E+50</v>
      </c>
      <c r="N342" s="611">
        <v>1.0000000000000001E+50</v>
      </c>
      <c r="O342" s="610">
        <v>1.0000000000000001E+50</v>
      </c>
      <c r="P342" s="610">
        <v>1.0000000000000001E+50</v>
      </c>
      <c r="Q342" s="610">
        <v>1.0000000000000001E+50</v>
      </c>
      <c r="R342" s="610">
        <v>1.0000000000000001E+50</v>
      </c>
      <c r="S342" s="610">
        <v>1.0000000000000001E+50</v>
      </c>
      <c r="T342" s="610">
        <v>1.0000000000000001E+50</v>
      </c>
      <c r="U342" s="610">
        <v>1.0000000000000001E+50</v>
      </c>
      <c r="V342" s="610">
        <v>3.0175294274843448E-2</v>
      </c>
      <c r="W342" s="610">
        <v>1.0000000000000001E+50</v>
      </c>
      <c r="X342" s="610">
        <v>1.0000000000000001E+50</v>
      </c>
      <c r="Y342" s="610">
        <v>1.0000000000000001E+50</v>
      </c>
      <c r="Z342" s="610">
        <v>1.0000000000000001E+50</v>
      </c>
      <c r="AA342" s="626">
        <v>1.0000000000000001E+50</v>
      </c>
      <c r="AB342" s="610">
        <v>149.02648083570196</v>
      </c>
      <c r="AC342" s="626">
        <v>5.015629430896501E-4</v>
      </c>
      <c r="AD342" s="626">
        <v>8.9021369567871098E-4</v>
      </c>
      <c r="AE342" s="620">
        <v>1.3907765836155752E-3</v>
      </c>
      <c r="AF342" s="627">
        <v>2.1198042587597932E-2</v>
      </c>
      <c r="AG342" s="601">
        <f>Decap_Selection!$E$23</f>
        <v>0.08</v>
      </c>
      <c r="AH342" s="602"/>
      <c r="AI342" s="602"/>
    </row>
    <row r="343" spans="1:35">
      <c r="A343" s="597">
        <f t="shared" si="4"/>
        <v>428205.81348623615</v>
      </c>
      <c r="B343" s="607">
        <v>2.6922749325793693E-2</v>
      </c>
      <c r="C343" s="606">
        <v>1.0000000000000001E+50</v>
      </c>
      <c r="D343" s="607">
        <v>8.4457287427513936</v>
      </c>
      <c r="E343" s="610">
        <v>1.0000000000000001E+50</v>
      </c>
      <c r="F343" s="611">
        <v>1.0000000000000001E+50</v>
      </c>
      <c r="G343" s="610">
        <v>1.0000000000000001E+50</v>
      </c>
      <c r="H343" s="610">
        <v>1.0000000000000001E+50</v>
      </c>
      <c r="I343" s="610">
        <v>1.8567030534623157</v>
      </c>
      <c r="J343" s="610">
        <v>1.0000000000000001E+50</v>
      </c>
      <c r="K343" s="610">
        <v>1.0000000000000001E+50</v>
      </c>
      <c r="L343" s="611">
        <v>0.18420892279525491</v>
      </c>
      <c r="M343" s="610">
        <v>1.0000000000000001E+50</v>
      </c>
      <c r="N343" s="611">
        <v>1.0000000000000001E+50</v>
      </c>
      <c r="O343" s="610">
        <v>1.0000000000000001E+50</v>
      </c>
      <c r="P343" s="610">
        <v>1.0000000000000001E+50</v>
      </c>
      <c r="Q343" s="610">
        <v>1.0000000000000001E+50</v>
      </c>
      <c r="R343" s="610">
        <v>1.0000000000000001E+50</v>
      </c>
      <c r="S343" s="610">
        <v>1.0000000000000001E+50</v>
      </c>
      <c r="T343" s="610">
        <v>1.0000000000000001E+50</v>
      </c>
      <c r="U343" s="610">
        <v>1.0000000000000001E+50</v>
      </c>
      <c r="V343" s="610">
        <v>3.0190687848495094E-2</v>
      </c>
      <c r="W343" s="610">
        <v>1.0000000000000001E+50</v>
      </c>
      <c r="X343" s="610">
        <v>1.0000000000000001E+50</v>
      </c>
      <c r="Y343" s="610">
        <v>1.0000000000000001E+50</v>
      </c>
      <c r="Z343" s="610">
        <v>1.0000000000000001E+50</v>
      </c>
      <c r="AA343" s="626">
        <v>1.0000000000000001E+50</v>
      </c>
      <c r="AB343" s="610">
        <v>146.10439297708291</v>
      </c>
      <c r="AC343" s="626">
        <v>5.0162598364751198E-4</v>
      </c>
      <c r="AD343" s="626">
        <v>8.9021369567871098E-4</v>
      </c>
      <c r="AE343" s="620">
        <v>1.3907993195004784E-3</v>
      </c>
      <c r="AF343" s="627">
        <v>2.1438037605591025E-2</v>
      </c>
      <c r="AG343" s="601">
        <f>Decap_Selection!$E$23</f>
        <v>0.08</v>
      </c>
      <c r="AH343" s="602"/>
      <c r="AI343" s="602"/>
    </row>
    <row r="344" spans="1:35">
      <c r="A344" s="597">
        <f t="shared" si="4"/>
        <v>436769.92975596088</v>
      </c>
      <c r="B344" s="607">
        <v>2.7460468719277355E-2</v>
      </c>
      <c r="C344" s="606">
        <v>1.0000000000000001E+50</v>
      </c>
      <c r="D344" s="607">
        <v>8.2800564452908798</v>
      </c>
      <c r="E344" s="610">
        <v>1.0000000000000001E+50</v>
      </c>
      <c r="F344" s="611">
        <v>1.0000000000000001E+50</v>
      </c>
      <c r="G344" s="610">
        <v>1.0000000000000001E+50</v>
      </c>
      <c r="H344" s="610">
        <v>1.0000000000000001E+50</v>
      </c>
      <c r="I344" s="610">
        <v>1.8202280059497347</v>
      </c>
      <c r="J344" s="610">
        <v>1.0000000000000001E+50</v>
      </c>
      <c r="K344" s="610">
        <v>1.0000000000000001E+50</v>
      </c>
      <c r="L344" s="611">
        <v>0.18053226618387666</v>
      </c>
      <c r="M344" s="610">
        <v>1.0000000000000001E+50</v>
      </c>
      <c r="N344" s="611">
        <v>1.0000000000000001E+50</v>
      </c>
      <c r="O344" s="610">
        <v>1.0000000000000001E+50</v>
      </c>
      <c r="P344" s="610">
        <v>1.0000000000000001E+50</v>
      </c>
      <c r="Q344" s="610">
        <v>1.0000000000000001E+50</v>
      </c>
      <c r="R344" s="610">
        <v>1.0000000000000001E+50</v>
      </c>
      <c r="S344" s="610">
        <v>1.0000000000000001E+50</v>
      </c>
      <c r="T344" s="610">
        <v>1.0000000000000001E+50</v>
      </c>
      <c r="U344" s="610">
        <v>1.0000000000000001E+50</v>
      </c>
      <c r="V344" s="610">
        <v>3.0206877993036937E-2</v>
      </c>
      <c r="W344" s="610">
        <v>1.0000000000000001E+50</v>
      </c>
      <c r="X344" s="610">
        <v>1.0000000000000001E+50</v>
      </c>
      <c r="Y344" s="610">
        <v>1.0000000000000001E+50</v>
      </c>
      <c r="Z344" s="610">
        <v>1.0000000000000001E+50</v>
      </c>
      <c r="AA344" s="626">
        <v>1.0000000000000001E+50</v>
      </c>
      <c r="AB344" s="610">
        <v>143.23960095884701</v>
      </c>
      <c r="AC344" s="626">
        <v>5.0169156263598399E-4</v>
      </c>
      <c r="AD344" s="626">
        <v>8.9021369567871098E-4</v>
      </c>
      <c r="AE344" s="620">
        <v>1.3908229735206401E-3</v>
      </c>
      <c r="AF344" s="627">
        <v>2.1677535285291368E-2</v>
      </c>
      <c r="AG344" s="601">
        <f>Decap_Selection!$E$23</f>
        <v>0.08</v>
      </c>
      <c r="AH344" s="602"/>
      <c r="AI344" s="602"/>
    </row>
    <row r="345" spans="1:35">
      <c r="A345" s="597">
        <f t="shared" si="4"/>
        <v>445505.32835108013</v>
      </c>
      <c r="B345" s="607">
        <v>2.8008956905079832E-2</v>
      </c>
      <c r="C345" s="606">
        <v>1.0000000000000001E+50</v>
      </c>
      <c r="D345" s="607">
        <v>8.1176312288392385</v>
      </c>
      <c r="E345" s="610">
        <v>1.0000000000000001E+50</v>
      </c>
      <c r="F345" s="611">
        <v>1.0000000000000001E+50</v>
      </c>
      <c r="G345" s="610">
        <v>1.0000000000000001E+50</v>
      </c>
      <c r="H345" s="610">
        <v>1.0000000000000001E+50</v>
      </c>
      <c r="I345" s="610">
        <v>1.784466773621638</v>
      </c>
      <c r="J345" s="610">
        <v>1.0000000000000001E+50</v>
      </c>
      <c r="K345" s="610">
        <v>1.0000000000000001E+50</v>
      </c>
      <c r="L345" s="611">
        <v>0.17692641275187795</v>
      </c>
      <c r="M345" s="610">
        <v>1.0000000000000001E+50</v>
      </c>
      <c r="N345" s="611">
        <v>1.0000000000000001E+50</v>
      </c>
      <c r="O345" s="610">
        <v>1.0000000000000001E+50</v>
      </c>
      <c r="P345" s="610">
        <v>1.0000000000000001E+50</v>
      </c>
      <c r="Q345" s="610">
        <v>1.0000000000000001E+50</v>
      </c>
      <c r="R345" s="610">
        <v>1.0000000000000001E+50</v>
      </c>
      <c r="S345" s="610">
        <v>1.0000000000000001E+50</v>
      </c>
      <c r="T345" s="610">
        <v>1.0000000000000001E+50</v>
      </c>
      <c r="U345" s="610">
        <v>1.0000000000000001E+50</v>
      </c>
      <c r="V345" s="610">
        <v>3.0223888806069295E-2</v>
      </c>
      <c r="W345" s="610">
        <v>1.0000000000000001E+50</v>
      </c>
      <c r="X345" s="610">
        <v>1.0000000000000001E+50</v>
      </c>
      <c r="Y345" s="610">
        <v>1.0000000000000001E+50</v>
      </c>
      <c r="Z345" s="610">
        <v>1.0000000000000001E+50</v>
      </c>
      <c r="AA345" s="626">
        <v>1.0000000000000001E+50</v>
      </c>
      <c r="AB345" s="610">
        <v>140.43098133314405</v>
      </c>
      <c r="AC345" s="626">
        <v>5.0175978191814943E-4</v>
      </c>
      <c r="AD345" s="626">
        <v>8.9021369567871098E-4</v>
      </c>
      <c r="AE345" s="620">
        <v>1.3908475827362282E-3</v>
      </c>
      <c r="AF345" s="627">
        <v>2.1916484962701498E-2</v>
      </c>
      <c r="AG345" s="601">
        <f>Decap_Selection!$E$23</f>
        <v>0.08</v>
      </c>
      <c r="AH345" s="602"/>
      <c r="AI345" s="602"/>
    </row>
    <row r="346" spans="1:35">
      <c r="A346" s="597">
        <f t="shared" si="4"/>
        <v>454415.43491810176</v>
      </c>
      <c r="B346" s="607">
        <v>2.8568428977698596E-2</v>
      </c>
      <c r="C346" s="606">
        <v>1.0000000000000001E+50</v>
      </c>
      <c r="D346" s="607">
        <v>7.9583893972362203</v>
      </c>
      <c r="E346" s="610">
        <v>1.0000000000000001E+50</v>
      </c>
      <c r="F346" s="611">
        <v>1.0000000000000001E+50</v>
      </c>
      <c r="G346" s="610">
        <v>1.0000000000000001E+50</v>
      </c>
      <c r="H346" s="610">
        <v>1.0000000000000001E+50</v>
      </c>
      <c r="I346" s="610">
        <v>1.7494053324825336</v>
      </c>
      <c r="J346" s="610">
        <v>1.0000000000000001E+50</v>
      </c>
      <c r="K346" s="610">
        <v>1.0000000000000001E+50</v>
      </c>
      <c r="L346" s="611">
        <v>0.17338994882671363</v>
      </c>
      <c r="M346" s="610">
        <v>1.0000000000000001E+50</v>
      </c>
      <c r="N346" s="611">
        <v>1.0000000000000001E+50</v>
      </c>
      <c r="O346" s="610">
        <v>1.0000000000000001E+50</v>
      </c>
      <c r="P346" s="610">
        <v>1.0000000000000001E+50</v>
      </c>
      <c r="Q346" s="610">
        <v>1.0000000000000001E+50</v>
      </c>
      <c r="R346" s="610">
        <v>1.0000000000000001E+50</v>
      </c>
      <c r="S346" s="610">
        <v>1.0000000000000001E+50</v>
      </c>
      <c r="T346" s="610">
        <v>1.0000000000000001E+50</v>
      </c>
      <c r="U346" s="610">
        <v>1.0000000000000001E+50</v>
      </c>
      <c r="V346" s="610">
        <v>3.0241745565719975E-2</v>
      </c>
      <c r="W346" s="610">
        <v>1.0000000000000001E+50</v>
      </c>
      <c r="X346" s="610">
        <v>1.0000000000000001E+50</v>
      </c>
      <c r="Y346" s="610">
        <v>1.0000000000000001E+50</v>
      </c>
      <c r="Z346" s="610">
        <v>1.0000000000000001E+50</v>
      </c>
      <c r="AA346" s="626">
        <v>1.0000000000000001E+50</v>
      </c>
      <c r="AB346" s="610">
        <v>137.67743268051282</v>
      </c>
      <c r="AC346" s="626">
        <v>5.0183074741597003E-4</v>
      </c>
      <c r="AD346" s="626">
        <v>8.9021369567871098E-4</v>
      </c>
      <c r="AE346" s="620">
        <v>1.3908731857019644E-3</v>
      </c>
      <c r="AF346" s="627">
        <v>2.2154841151682775E-2</v>
      </c>
      <c r="AG346" s="601">
        <f>Decap_Selection!$E$23</f>
        <v>0.08</v>
      </c>
      <c r="AH346" s="602"/>
      <c r="AI346" s="602"/>
    </row>
    <row r="347" spans="1:35">
      <c r="A347" s="597">
        <f t="shared" si="4"/>
        <v>463503.74361646379</v>
      </c>
      <c r="B347" s="607">
        <v>2.9139104338974833E-2</v>
      </c>
      <c r="C347" s="606">
        <v>1.0000000000000001E+50</v>
      </c>
      <c r="D347" s="607">
        <v>7.8022685027079648</v>
      </c>
      <c r="E347" s="610">
        <v>1.0000000000000001E+50</v>
      </c>
      <c r="F347" s="611">
        <v>1.0000000000000001E+50</v>
      </c>
      <c r="G347" s="610">
        <v>1.0000000000000001E+50</v>
      </c>
      <c r="H347" s="610">
        <v>1.0000000000000001E+50</v>
      </c>
      <c r="I347" s="610">
        <v>1.7150299329659018</v>
      </c>
      <c r="J347" s="610">
        <v>1.0000000000000001E+50</v>
      </c>
      <c r="K347" s="610">
        <v>1.0000000000000001E+50</v>
      </c>
      <c r="L347" s="611">
        <v>0.16992148797191586</v>
      </c>
      <c r="M347" s="610">
        <v>1.0000000000000001E+50</v>
      </c>
      <c r="N347" s="611">
        <v>1.0000000000000001E+50</v>
      </c>
      <c r="O347" s="610">
        <v>1.0000000000000001E+50</v>
      </c>
      <c r="P347" s="610">
        <v>1.0000000000000001E+50</v>
      </c>
      <c r="Q347" s="610">
        <v>1.0000000000000001E+50</v>
      </c>
      <c r="R347" s="610">
        <v>1.0000000000000001E+50</v>
      </c>
      <c r="S347" s="610">
        <v>1.0000000000000001E+50</v>
      </c>
      <c r="T347" s="610">
        <v>1.0000000000000001E+50</v>
      </c>
      <c r="U347" s="610">
        <v>1.0000000000000001E+50</v>
      </c>
      <c r="V347" s="610">
        <v>3.0260474762162533E-2</v>
      </c>
      <c r="W347" s="610">
        <v>1.0000000000000001E+50</v>
      </c>
      <c r="X347" s="610">
        <v>1.0000000000000001E+50</v>
      </c>
      <c r="Y347" s="610">
        <v>1.0000000000000001E+50</v>
      </c>
      <c r="Z347" s="610">
        <v>1.0000000000000001E+50</v>
      </c>
      <c r="AA347" s="626">
        <v>1.0000000000000001E+50</v>
      </c>
      <c r="AB347" s="610">
        <v>134.97787517795246</v>
      </c>
      <c r="AC347" s="626">
        <v>5.0190456926967172E-4</v>
      </c>
      <c r="AD347" s="626">
        <v>8.9021369567871098E-4</v>
      </c>
      <c r="AE347" s="620">
        <v>1.3908998225272856E-3</v>
      </c>
      <c r="AF347" s="627">
        <v>2.2392563830414002E-2</v>
      </c>
      <c r="AG347" s="601">
        <f>Decap_Selection!$E$23</f>
        <v>0.08</v>
      </c>
      <c r="AH347" s="602"/>
      <c r="AI347" s="602"/>
    </row>
    <row r="348" spans="1:35">
      <c r="A348" s="597">
        <f t="shared" si="4"/>
        <v>472773.8184887931</v>
      </c>
      <c r="B348" s="607">
        <v>2.9721206784137148E-2</v>
      </c>
      <c r="C348" s="606">
        <v>1.0000000000000001E+50</v>
      </c>
      <c r="D348" s="607">
        <v>7.6492073213777099</v>
      </c>
      <c r="E348" s="610">
        <v>1.0000000000000001E+50</v>
      </c>
      <c r="F348" s="611">
        <v>1.0000000000000001E+50</v>
      </c>
      <c r="G348" s="610">
        <v>1.0000000000000001E+50</v>
      </c>
      <c r="H348" s="610">
        <v>1.0000000000000001E+50</v>
      </c>
      <c r="I348" s="610">
        <v>1.6813270945422734</v>
      </c>
      <c r="J348" s="610">
        <v>1.0000000000000001E+50</v>
      </c>
      <c r="K348" s="610">
        <v>1.0000000000000001E+50</v>
      </c>
      <c r="L348" s="611">
        <v>0.16651967044497651</v>
      </c>
      <c r="M348" s="610">
        <v>1.0000000000000001E+50</v>
      </c>
      <c r="N348" s="611">
        <v>1.0000000000000001E+50</v>
      </c>
      <c r="O348" s="610">
        <v>1.0000000000000001E+50</v>
      </c>
      <c r="P348" s="610">
        <v>1.0000000000000001E+50</v>
      </c>
      <c r="Q348" s="610">
        <v>1.0000000000000001E+50</v>
      </c>
      <c r="R348" s="610">
        <v>1.0000000000000001E+50</v>
      </c>
      <c r="S348" s="610">
        <v>1.0000000000000001E+50</v>
      </c>
      <c r="T348" s="610">
        <v>1.0000000000000001E+50</v>
      </c>
      <c r="U348" s="610">
        <v>1.0000000000000001E+50</v>
      </c>
      <c r="V348" s="610">
        <v>3.0280104130398874E-2</v>
      </c>
      <c r="W348" s="610">
        <v>1.0000000000000001E+50</v>
      </c>
      <c r="X348" s="610">
        <v>1.0000000000000001E+50</v>
      </c>
      <c r="Y348" s="610">
        <v>1.0000000000000001E+50</v>
      </c>
      <c r="Z348" s="610">
        <v>1.0000000000000001E+50</v>
      </c>
      <c r="AA348" s="626">
        <v>1.0000000000000001E+50</v>
      </c>
      <c r="AB348" s="610">
        <v>132.33125017546186</v>
      </c>
      <c r="AC348" s="626">
        <v>5.0198136200319953E-4</v>
      </c>
      <c r="AD348" s="626">
        <v>8.9021369567871098E-4</v>
      </c>
      <c r="AE348" s="620">
        <v>1.3909275349389151E-3</v>
      </c>
      <c r="AF348" s="627">
        <v>2.2629618712309438E-2</v>
      </c>
      <c r="AG348" s="601">
        <f>Decap_Selection!$E$23</f>
        <v>0.08</v>
      </c>
      <c r="AH348" s="602"/>
      <c r="AI348" s="602"/>
    </row>
    <row r="349" spans="1:35">
      <c r="A349" s="597">
        <f t="shared" si="4"/>
        <v>482229.29485856899</v>
      </c>
      <c r="B349" s="607">
        <v>3.0314964589567641E-2</v>
      </c>
      <c r="C349" s="606">
        <v>1.0000000000000001E+50</v>
      </c>
      <c r="D349" s="607">
        <v>7.4991458292564337</v>
      </c>
      <c r="E349" s="610">
        <v>1.0000000000000001E+50</v>
      </c>
      <c r="F349" s="611">
        <v>1.0000000000000001E+50</v>
      </c>
      <c r="G349" s="610">
        <v>1.0000000000000001E+50</v>
      </c>
      <c r="H349" s="610">
        <v>1.0000000000000001E+50</v>
      </c>
      <c r="I349" s="610">
        <v>1.6482836004328176</v>
      </c>
      <c r="J349" s="610">
        <v>1.0000000000000001E+50</v>
      </c>
      <c r="K349" s="610">
        <v>1.0000000000000001E+50</v>
      </c>
      <c r="L349" s="611">
        <v>0.16318316266580324</v>
      </c>
      <c r="M349" s="610">
        <v>1.0000000000000001E+50</v>
      </c>
      <c r="N349" s="611">
        <v>1.0000000000000001E+50</v>
      </c>
      <c r="O349" s="610">
        <v>1.0000000000000001E+50</v>
      </c>
      <c r="P349" s="610">
        <v>1.0000000000000001E+50</v>
      </c>
      <c r="Q349" s="610">
        <v>1.0000000000000001E+50</v>
      </c>
      <c r="R349" s="610">
        <v>1.0000000000000001E+50</v>
      </c>
      <c r="S349" s="610">
        <v>1.0000000000000001E+50</v>
      </c>
      <c r="T349" s="610">
        <v>1.0000000000000001E+50</v>
      </c>
      <c r="U349" s="610">
        <v>1.0000000000000001E+50</v>
      </c>
      <c r="V349" s="610">
        <v>3.0300662684312318E-2</v>
      </c>
      <c r="W349" s="610">
        <v>1.0000000000000001E+50</v>
      </c>
      <c r="X349" s="610">
        <v>1.0000000000000001E+50</v>
      </c>
      <c r="Y349" s="610">
        <v>1.0000000000000001E+50</v>
      </c>
      <c r="Z349" s="610">
        <v>1.0000000000000001E+50</v>
      </c>
      <c r="AA349" s="626">
        <v>1.0000000000000001E+50</v>
      </c>
      <c r="AB349" s="610">
        <v>129.73651978088319</v>
      </c>
      <c r="AC349" s="626">
        <v>5.0206124469595354E-4</v>
      </c>
      <c r="AD349" s="626">
        <v>8.9021369567871098E-4</v>
      </c>
      <c r="AE349" s="620">
        <v>1.3909563663459432E-3</v>
      </c>
      <c r="AF349" s="627">
        <v>2.2865977499781483E-2</v>
      </c>
      <c r="AG349" s="601">
        <f>Decap_Selection!$E$23</f>
        <v>0.08</v>
      </c>
      <c r="AH349" s="602"/>
      <c r="AI349" s="602"/>
    </row>
    <row r="350" spans="1:35">
      <c r="A350" s="597">
        <f t="shared" si="4"/>
        <v>491873.88075574039</v>
      </c>
      <c r="B350" s="607">
        <v>3.0920610602325371E-2</v>
      </c>
      <c r="C350" s="606">
        <v>1.0000000000000001E+50</v>
      </c>
      <c r="D350" s="607">
        <v>7.3520251787040438</v>
      </c>
      <c r="E350" s="610">
        <v>1.0000000000000001E+50</v>
      </c>
      <c r="F350" s="611">
        <v>1.0000000000000001E+50</v>
      </c>
      <c r="G350" s="610">
        <v>1.0000000000000001E+50</v>
      </c>
      <c r="H350" s="610">
        <v>1.0000000000000001E+50</v>
      </c>
      <c r="I350" s="610">
        <v>1.6158864924263636</v>
      </c>
      <c r="J350" s="610">
        <v>1.0000000000000001E+50</v>
      </c>
      <c r="K350" s="610">
        <v>1.0000000000000001E+50</v>
      </c>
      <c r="L350" s="611">
        <v>0.15991065669554932</v>
      </c>
      <c r="M350" s="610">
        <v>1.0000000000000001E+50</v>
      </c>
      <c r="N350" s="611">
        <v>1.0000000000000001E+50</v>
      </c>
      <c r="O350" s="610">
        <v>1.0000000000000001E+50</v>
      </c>
      <c r="P350" s="610">
        <v>1.0000000000000001E+50</v>
      </c>
      <c r="Q350" s="610">
        <v>1.0000000000000001E+50</v>
      </c>
      <c r="R350" s="610">
        <v>1.0000000000000001E+50</v>
      </c>
      <c r="S350" s="610">
        <v>1.0000000000000001E+50</v>
      </c>
      <c r="T350" s="610">
        <v>1.0000000000000001E+50</v>
      </c>
      <c r="U350" s="610">
        <v>1.0000000000000001E+50</v>
      </c>
      <c r="V350" s="610">
        <v>3.032218075199649E-2</v>
      </c>
      <c r="W350" s="610">
        <v>1.0000000000000001E+50</v>
      </c>
      <c r="X350" s="610">
        <v>1.0000000000000001E+50</v>
      </c>
      <c r="Y350" s="610">
        <v>1.0000000000000001E+50</v>
      </c>
      <c r="Z350" s="610">
        <v>1.0000000000000001E+50</v>
      </c>
      <c r="AA350" s="626">
        <v>1.0000000000000001E+50</v>
      </c>
      <c r="AB350" s="610">
        <v>127.19266645288526</v>
      </c>
      <c r="AC350" s="626">
        <v>5.0214434116103155E-4</v>
      </c>
      <c r="AD350" s="626">
        <v>8.9021369567871098E-4</v>
      </c>
      <c r="AE350" s="620">
        <v>1.3909863619075155E-3</v>
      </c>
      <c r="AF350" s="627">
        <v>2.3101618119290547E-2</v>
      </c>
      <c r="AG350" s="601">
        <f>Decap_Selection!$E$23</f>
        <v>0.08</v>
      </c>
      <c r="AH350" s="602"/>
      <c r="AI350" s="602"/>
    </row>
    <row r="351" spans="1:35">
      <c r="A351" s="597">
        <f t="shared" si="4"/>
        <v>501711.35837085522</v>
      </c>
      <c r="B351" s="607">
        <v>3.1538382331461924E-2</v>
      </c>
      <c r="C351" s="606">
        <v>1.0000000000000001E+50</v>
      </c>
      <c r="D351" s="607">
        <v>7.207787675351895</v>
      </c>
      <c r="E351" s="610">
        <v>1.0000000000000001E+50</v>
      </c>
      <c r="F351" s="611">
        <v>1.0000000000000001E+50</v>
      </c>
      <c r="G351" s="610">
        <v>1.0000000000000001E+50</v>
      </c>
      <c r="H351" s="610">
        <v>1.0000000000000001E+50</v>
      </c>
      <c r="I351" s="610">
        <v>1.5841230657978285</v>
      </c>
      <c r="J351" s="610">
        <v>1.0000000000000001E+50</v>
      </c>
      <c r="K351" s="610">
        <v>1.0000000000000001E+50</v>
      </c>
      <c r="L351" s="611">
        <v>0.15670086972561917</v>
      </c>
      <c r="M351" s="610">
        <v>1.0000000000000001E+50</v>
      </c>
      <c r="N351" s="611">
        <v>1.0000000000000001E+50</v>
      </c>
      <c r="O351" s="610">
        <v>1.0000000000000001E+50</v>
      </c>
      <c r="P351" s="610">
        <v>1.0000000000000001E+50</v>
      </c>
      <c r="Q351" s="610">
        <v>1.0000000000000001E+50</v>
      </c>
      <c r="R351" s="610">
        <v>1.0000000000000001E+50</v>
      </c>
      <c r="S351" s="610">
        <v>1.0000000000000001E+50</v>
      </c>
      <c r="T351" s="610">
        <v>1.0000000000000001E+50</v>
      </c>
      <c r="U351" s="610">
        <v>1.0000000000000001E+50</v>
      </c>
      <c r="V351" s="610">
        <v>3.0344690012364159E-2</v>
      </c>
      <c r="W351" s="610">
        <v>1.0000000000000001E+50</v>
      </c>
      <c r="X351" s="610">
        <v>1.0000000000000001E+50</v>
      </c>
      <c r="Y351" s="610">
        <v>1.0000000000000001E+50</v>
      </c>
      <c r="Z351" s="610">
        <v>1.0000000000000001E+50</v>
      </c>
      <c r="AA351" s="626">
        <v>1.0000000000000001E+50</v>
      </c>
      <c r="AB351" s="610">
        <v>124.6986926019277</v>
      </c>
      <c r="AC351" s="626">
        <v>5.0223078013020294E-4</v>
      </c>
      <c r="AD351" s="626">
        <v>8.9021369567871098E-4</v>
      </c>
      <c r="AE351" s="620">
        <v>1.3910175686032338E-3</v>
      </c>
      <c r="AF351" s="627">
        <v>2.333652493618078E-2</v>
      </c>
      <c r="AG351" s="601">
        <f>Decap_Selection!$E$23</f>
        <v>0.08</v>
      </c>
      <c r="AH351" s="602"/>
      <c r="AI351" s="602"/>
    </row>
    <row r="352" spans="1:35">
      <c r="A352" s="597">
        <f t="shared" si="4"/>
        <v>511745.58553827234</v>
      </c>
      <c r="B352" s="607">
        <v>3.2168522041165069E-2</v>
      </c>
      <c r="C352" s="606">
        <v>1.0000000000000001E+50</v>
      </c>
      <c r="D352" s="607">
        <v>7.0663767554775498</v>
      </c>
      <c r="E352" s="610">
        <v>1.0000000000000001E+50</v>
      </c>
      <c r="F352" s="611">
        <v>1.0000000000000001E+50</v>
      </c>
      <c r="G352" s="610">
        <v>1.0000000000000001E+50</v>
      </c>
      <c r="H352" s="610">
        <v>1.0000000000000001E+50</v>
      </c>
      <c r="I352" s="610">
        <v>1.5529808643260523</v>
      </c>
      <c r="J352" s="610">
        <v>1.0000000000000001E+50</v>
      </c>
      <c r="K352" s="610">
        <v>1.0000000000000001E+50</v>
      </c>
      <c r="L352" s="611">
        <v>0.15355254357665929</v>
      </c>
      <c r="M352" s="610">
        <v>1.0000000000000001E+50</v>
      </c>
      <c r="N352" s="611">
        <v>1.0000000000000001E+50</v>
      </c>
      <c r="O352" s="610">
        <v>1.0000000000000001E+50</v>
      </c>
      <c r="P352" s="610">
        <v>1.0000000000000001E+50</v>
      </c>
      <c r="Q352" s="610">
        <v>1.0000000000000001E+50</v>
      </c>
      <c r="R352" s="610">
        <v>1.0000000000000001E+50</v>
      </c>
      <c r="S352" s="610">
        <v>1.0000000000000001E+50</v>
      </c>
      <c r="T352" s="610">
        <v>1.0000000000000001E+50</v>
      </c>
      <c r="U352" s="610">
        <v>1.0000000000000001E+50</v>
      </c>
      <c r="V352" s="610">
        <v>3.0368223533038412E-2</v>
      </c>
      <c r="W352" s="610">
        <v>1.0000000000000001E+50</v>
      </c>
      <c r="X352" s="610">
        <v>1.0000000000000001E+50</v>
      </c>
      <c r="Y352" s="610">
        <v>1.0000000000000001E+50</v>
      </c>
      <c r="Z352" s="610">
        <v>1.0000000000000001E+50</v>
      </c>
      <c r="AA352" s="626">
        <v>1.0000000000000001E+50</v>
      </c>
      <c r="AB352" s="610">
        <v>122.25362019904931</v>
      </c>
      <c r="AC352" s="626">
        <v>5.0232069544585173E-4</v>
      </c>
      <c r="AD352" s="626">
        <v>8.9021369567871098E-4</v>
      </c>
      <c r="AE352" s="620">
        <v>1.3910500353063737E-3</v>
      </c>
      <c r="AF352" s="627">
        <v>2.3570688947852476E-2</v>
      </c>
      <c r="AG352" s="601">
        <f>Decap_Selection!$E$23</f>
        <v>0.08</v>
      </c>
      <c r="AH352" s="602"/>
      <c r="AI352" s="602"/>
    </row>
    <row r="353" spans="1:35">
      <c r="A353" s="597">
        <f t="shared" si="4"/>
        <v>521980.49724903778</v>
      </c>
      <c r="B353" s="607">
        <v>3.2811276845766991E-2</v>
      </c>
      <c r="C353" s="606">
        <v>1.0000000000000001E+50</v>
      </c>
      <c r="D353" s="607">
        <v>6.9277369638229462</v>
      </c>
      <c r="E353" s="610">
        <v>1.0000000000000001E+50</v>
      </c>
      <c r="F353" s="611">
        <v>1.0000000000000001E+50</v>
      </c>
      <c r="G353" s="610">
        <v>1.0000000000000001E+50</v>
      </c>
      <c r="H353" s="610">
        <v>1.0000000000000001E+50</v>
      </c>
      <c r="I353" s="610">
        <v>1.5224476754090963</v>
      </c>
      <c r="J353" s="610">
        <v>1.0000000000000001E+50</v>
      </c>
      <c r="K353" s="610">
        <v>1.0000000000000001E+50</v>
      </c>
      <c r="L353" s="611">
        <v>0.150464444207347</v>
      </c>
      <c r="M353" s="610">
        <v>1.0000000000000001E+50</v>
      </c>
      <c r="N353" s="611">
        <v>1.0000000000000001E+50</v>
      </c>
      <c r="O353" s="610">
        <v>1.0000000000000001E+50</v>
      </c>
      <c r="P353" s="610">
        <v>1.0000000000000001E+50</v>
      </c>
      <c r="Q353" s="610">
        <v>1.0000000000000001E+50</v>
      </c>
      <c r="R353" s="610">
        <v>1.0000000000000001E+50</v>
      </c>
      <c r="S353" s="610">
        <v>1.0000000000000001E+50</v>
      </c>
      <c r="T353" s="610">
        <v>1.0000000000000001E+50</v>
      </c>
      <c r="U353" s="610">
        <v>1.0000000000000001E+50</v>
      </c>
      <c r="V353" s="610">
        <v>3.0392815809527258E-2</v>
      </c>
      <c r="W353" s="610">
        <v>1.0000000000000001E+50</v>
      </c>
      <c r="X353" s="610">
        <v>1.0000000000000001E+50</v>
      </c>
      <c r="Y353" s="610">
        <v>1.0000000000000001E+50</v>
      </c>
      <c r="Z353" s="610">
        <v>1.0000000000000001E+50</v>
      </c>
      <c r="AA353" s="626">
        <v>1.0000000000000001E+50</v>
      </c>
      <c r="AB353" s="610">
        <v>119.85649039232742</v>
      </c>
      <c r="AC353" s="626">
        <v>5.0241422626012648E-4</v>
      </c>
      <c r="AD353" s="626">
        <v>8.9021369567871098E-4</v>
      </c>
      <c r="AE353" s="620">
        <v>1.3910838128600379E-3</v>
      </c>
      <c r="AF353" s="627">
        <v>2.3804107953867254E-2</v>
      </c>
      <c r="AG353" s="601">
        <f>Decap_Selection!$E$23</f>
        <v>0.08</v>
      </c>
      <c r="AH353" s="602"/>
      <c r="AI353" s="602"/>
    </row>
    <row r="354" spans="1:35">
      <c r="A354" s="597">
        <f t="shared" si="4"/>
        <v>532420.10719401855</v>
      </c>
      <c r="B354" s="607">
        <v>3.3466898806654419E-2</v>
      </c>
      <c r="C354" s="606">
        <v>1.0000000000000001E+50</v>
      </c>
      <c r="D354" s="607">
        <v>6.7918139318472628</v>
      </c>
      <c r="E354" s="610">
        <v>1.0000000000000001E+50</v>
      </c>
      <c r="F354" s="611">
        <v>1.0000000000000001E+50</v>
      </c>
      <c r="G354" s="610">
        <v>1.0000000000000001E+50</v>
      </c>
      <c r="H354" s="610">
        <v>1.0000000000000001E+50</v>
      </c>
      <c r="I354" s="610">
        <v>1.4925115252750778</v>
      </c>
      <c r="J354" s="610">
        <v>1.0000000000000001E+50</v>
      </c>
      <c r="K354" s="610">
        <v>1.0000000000000001E+50</v>
      </c>
      <c r="L354" s="611">
        <v>0.14743536123279363</v>
      </c>
      <c r="M354" s="610">
        <v>1.0000000000000001E+50</v>
      </c>
      <c r="N354" s="611">
        <v>1.0000000000000001E+50</v>
      </c>
      <c r="O354" s="610">
        <v>1.0000000000000001E+50</v>
      </c>
      <c r="P354" s="610">
        <v>1.0000000000000001E+50</v>
      </c>
      <c r="Q354" s="610">
        <v>1.0000000000000001E+50</v>
      </c>
      <c r="R354" s="610">
        <v>1.0000000000000001E+50</v>
      </c>
      <c r="S354" s="610">
        <v>1.0000000000000001E+50</v>
      </c>
      <c r="T354" s="610">
        <v>1.0000000000000001E+50</v>
      </c>
      <c r="U354" s="610">
        <v>1.0000000000000001E+50</v>
      </c>
      <c r="V354" s="610">
        <v>3.0418502805680616E-2</v>
      </c>
      <c r="W354" s="610">
        <v>1.0000000000000001E+50</v>
      </c>
      <c r="X354" s="610">
        <v>1.0000000000000001E+50</v>
      </c>
      <c r="Y354" s="610">
        <v>1.0000000000000001E+50</v>
      </c>
      <c r="Z354" s="610">
        <v>1.0000000000000001E+50</v>
      </c>
      <c r="AA354" s="626">
        <v>1.0000000000000001E+50</v>
      </c>
      <c r="AB354" s="610">
        <v>117.50636313085744</v>
      </c>
      <c r="AC354" s="626">
        <v>5.0251151724154883E-4</v>
      </c>
      <c r="AD354" s="626">
        <v>8.9021369567871098E-4</v>
      </c>
      <c r="AE354" s="620">
        <v>1.3911189541563522E-3</v>
      </c>
      <c r="AF354" s="627">
        <v>2.4036786701615572E-2</v>
      </c>
      <c r="AG354" s="601">
        <f>Decap_Selection!$E$23</f>
        <v>0.08</v>
      </c>
      <c r="AH354" s="602"/>
      <c r="AI354" s="602"/>
    </row>
    <row r="355" spans="1:35">
      <c r="A355" s="597">
        <f t="shared" si="4"/>
        <v>543068.50933789893</v>
      </c>
      <c r="B355" s="607">
        <v>3.4135645031118649E-2</v>
      </c>
      <c r="C355" s="606">
        <v>1.0000000000000001E+50</v>
      </c>
      <c r="D355" s="607">
        <v>6.6585543564059222</v>
      </c>
      <c r="E355" s="610">
        <v>1.0000000000000001E+50</v>
      </c>
      <c r="F355" s="611">
        <v>1.0000000000000001E+50</v>
      </c>
      <c r="G355" s="610">
        <v>1.0000000000000001E+50</v>
      </c>
      <c r="H355" s="610">
        <v>1.0000000000000001E+50</v>
      </c>
      <c r="I355" s="610">
        <v>1.4631606742866723</v>
      </c>
      <c r="J355" s="610">
        <v>1.0000000000000001E+50</v>
      </c>
      <c r="K355" s="610">
        <v>1.0000000000000001E+50</v>
      </c>
      <c r="L355" s="611">
        <v>0.1444641074523848</v>
      </c>
      <c r="M355" s="610">
        <v>1.0000000000000001E+50</v>
      </c>
      <c r="N355" s="611">
        <v>1.0000000000000001E+50</v>
      </c>
      <c r="O355" s="610">
        <v>1.0000000000000001E+50</v>
      </c>
      <c r="P355" s="610">
        <v>1.0000000000000001E+50</v>
      </c>
      <c r="Q355" s="610">
        <v>1.0000000000000001E+50</v>
      </c>
      <c r="R355" s="610">
        <v>1.0000000000000001E+50</v>
      </c>
      <c r="S355" s="610">
        <v>1.0000000000000001E+50</v>
      </c>
      <c r="T355" s="610">
        <v>1.0000000000000001E+50</v>
      </c>
      <c r="U355" s="610">
        <v>1.0000000000000001E+50</v>
      </c>
      <c r="V355" s="610">
        <v>3.0445321995426898E-2</v>
      </c>
      <c r="W355" s="610">
        <v>1.0000000000000001E+50</v>
      </c>
      <c r="X355" s="610">
        <v>1.0000000000000001E+50</v>
      </c>
      <c r="Y355" s="610">
        <v>1.0000000000000001E+50</v>
      </c>
      <c r="Z355" s="610">
        <v>1.0000000000000001E+50</v>
      </c>
      <c r="AA355" s="626">
        <v>1.0000000000000001E+50</v>
      </c>
      <c r="AB355" s="610">
        <v>115.20231679610541</v>
      </c>
      <c r="AC355" s="626">
        <v>5.0261271878933159E-4</v>
      </c>
      <c r="AD355" s="626">
        <v>8.9021369567871098E-4</v>
      </c>
      <c r="AE355" s="620">
        <v>1.3911555142188323E-3</v>
      </c>
      <c r="AF355" s="627">
        <v>2.4268737006194491E-2</v>
      </c>
      <c r="AG355" s="601">
        <f>Decap_Selection!$E$23</f>
        <v>0.08</v>
      </c>
      <c r="AH355" s="602"/>
      <c r="AI355" s="602"/>
    </row>
    <row r="356" spans="1:35">
      <c r="A356" s="597">
        <f t="shared" si="4"/>
        <v>553929.87952465692</v>
      </c>
      <c r="B356" s="607">
        <v>3.4817777773184101E-2</v>
      </c>
      <c r="C356" s="606">
        <v>1.0000000000000001E+50</v>
      </c>
      <c r="D356" s="607">
        <v>6.5279059788474338</v>
      </c>
      <c r="E356" s="610">
        <v>1.0000000000000001E+50</v>
      </c>
      <c r="F356" s="611">
        <v>1.0000000000000001E+50</v>
      </c>
      <c r="G356" s="610">
        <v>1.0000000000000001E+50</v>
      </c>
      <c r="H356" s="610">
        <v>1.0000000000000001E+50</v>
      </c>
      <c r="I356" s="610">
        <v>1.4343836123374429</v>
      </c>
      <c r="J356" s="610">
        <v>1.0000000000000001E+50</v>
      </c>
      <c r="K356" s="610">
        <v>1.0000000000000001E+50</v>
      </c>
      <c r="L356" s="611">
        <v>0.14154951838688445</v>
      </c>
      <c r="M356" s="610">
        <v>1.0000000000000001E+50</v>
      </c>
      <c r="N356" s="611">
        <v>1.0000000000000001E+50</v>
      </c>
      <c r="O356" s="610">
        <v>1.0000000000000001E+50</v>
      </c>
      <c r="P356" s="610">
        <v>1.0000000000000001E+50</v>
      </c>
      <c r="Q356" s="610">
        <v>1.0000000000000001E+50</v>
      </c>
      <c r="R356" s="610">
        <v>1.0000000000000001E+50</v>
      </c>
      <c r="S356" s="610">
        <v>1.0000000000000001E+50</v>
      </c>
      <c r="T356" s="610">
        <v>1.0000000000000001E+50</v>
      </c>
      <c r="U356" s="610">
        <v>1.0000000000000001E+50</v>
      </c>
      <c r="V356" s="610">
        <v>3.0473312405784034E-2</v>
      </c>
      <c r="W356" s="610">
        <v>1.0000000000000001E+50</v>
      </c>
      <c r="X356" s="610">
        <v>1.0000000000000001E+50</v>
      </c>
      <c r="Y356" s="610">
        <v>1.0000000000000001E+50</v>
      </c>
      <c r="Z356" s="610">
        <v>1.0000000000000001E+50</v>
      </c>
      <c r="AA356" s="626">
        <v>1.0000000000000001E+50</v>
      </c>
      <c r="AB356" s="610">
        <v>112.9434478404891</v>
      </c>
      <c r="AC356" s="626">
        <v>5.0271798725566932E-4</v>
      </c>
      <c r="AD356" s="626">
        <v>8.9021369567871098E-4</v>
      </c>
      <c r="AE356" s="620">
        <v>1.3911935502880434E-3</v>
      </c>
      <c r="AF356" s="627">
        <v>2.4499977843141757E-2</v>
      </c>
      <c r="AG356" s="601">
        <f>Decap_Selection!$E$23</f>
        <v>0.08</v>
      </c>
      <c r="AH356" s="602"/>
      <c r="AI356" s="602"/>
    </row>
    <row r="357" spans="1:35">
      <c r="A357" s="597">
        <f t="shared" si="4"/>
        <v>565008.47711515008</v>
      </c>
      <c r="B357" s="607">
        <v>3.5513564536455239E-2</v>
      </c>
      <c r="C357" s="606">
        <v>1.0000000000000001E+50</v>
      </c>
      <c r="D357" s="607">
        <v>6.3998175645198128</v>
      </c>
      <c r="E357" s="610">
        <v>1.0000000000000001E+50</v>
      </c>
      <c r="F357" s="611">
        <v>1.0000000000000001E+50</v>
      </c>
      <c r="G357" s="610">
        <v>1.0000000000000001E+50</v>
      </c>
      <c r="H357" s="610">
        <v>1.0000000000000001E+50</v>
      </c>
      <c r="I357" s="610">
        <v>1.4061690543381791</v>
      </c>
      <c r="J357" s="610">
        <v>1.0000000000000001E+50</v>
      </c>
      <c r="K357" s="610">
        <v>1.0000000000000001E+50</v>
      </c>
      <c r="L357" s="611">
        <v>0.13869045182463263</v>
      </c>
      <c r="M357" s="610">
        <v>1.0000000000000001E+50</v>
      </c>
      <c r="N357" s="611">
        <v>1.0000000000000001E+50</v>
      </c>
      <c r="O357" s="610">
        <v>1.0000000000000001E+50</v>
      </c>
      <c r="P357" s="610">
        <v>1.0000000000000001E+50</v>
      </c>
      <c r="Q357" s="610">
        <v>1.0000000000000001E+50</v>
      </c>
      <c r="R357" s="610">
        <v>1.0000000000000001E+50</v>
      </c>
      <c r="S357" s="610">
        <v>1.0000000000000001E+50</v>
      </c>
      <c r="T357" s="610">
        <v>1.0000000000000001E+50</v>
      </c>
      <c r="U357" s="610">
        <v>1.0000000000000001E+50</v>
      </c>
      <c r="V357" s="610">
        <v>3.0502514661137257E-2</v>
      </c>
      <c r="W357" s="610">
        <v>1.0000000000000001E+50</v>
      </c>
      <c r="X357" s="610">
        <v>1.0000000000000001E+50</v>
      </c>
      <c r="Y357" s="610">
        <v>1.0000000000000001E+50</v>
      </c>
      <c r="Z357" s="610">
        <v>1.0000000000000001E+50</v>
      </c>
      <c r="AA357" s="626">
        <v>1.0000000000000001E+50</v>
      </c>
      <c r="AB357" s="610">
        <v>110.72887043304557</v>
      </c>
      <c r="AC357" s="626">
        <v>5.0282748517626913E-4</v>
      </c>
      <c r="AD357" s="626">
        <v>8.9021369567871098E-4</v>
      </c>
      <c r="AE357" s="620">
        <v>1.3912331219106851E-3</v>
      </c>
      <c r="AF357" s="627">
        <v>2.4730535412645707E-2</v>
      </c>
      <c r="AG357" s="601">
        <f>Decap_Selection!$E$23</f>
        <v>0.08</v>
      </c>
      <c r="AH357" s="602"/>
      <c r="AI357" s="602"/>
    </row>
    <row r="358" spans="1:35">
      <c r="A358" s="597">
        <f t="shared" si="4"/>
        <v>576308.64665745304</v>
      </c>
      <c r="B358" s="607">
        <v>3.6223278179021899E-2</v>
      </c>
      <c r="C358" s="606">
        <v>1.0000000000000001E+50</v>
      </c>
      <c r="D358" s="607">
        <v>6.274238882678584</v>
      </c>
      <c r="E358" s="610">
        <v>1.0000000000000001E+50</v>
      </c>
      <c r="F358" s="611">
        <v>1.0000000000000001E+50</v>
      </c>
      <c r="G358" s="610">
        <v>1.0000000000000001E+50</v>
      </c>
      <c r="H358" s="610">
        <v>1.0000000000000001E+50</v>
      </c>
      <c r="I358" s="610">
        <v>1.3785059357914955</v>
      </c>
      <c r="J358" s="610">
        <v>1.0000000000000001E+50</v>
      </c>
      <c r="K358" s="610">
        <v>1.0000000000000001E+50</v>
      </c>
      <c r="L358" s="611">
        <v>0.13588578737667359</v>
      </c>
      <c r="M358" s="610">
        <v>1.0000000000000001E+50</v>
      </c>
      <c r="N358" s="611">
        <v>1.0000000000000001E+50</v>
      </c>
      <c r="O358" s="610">
        <v>1.0000000000000001E+50</v>
      </c>
      <c r="P358" s="610">
        <v>1.0000000000000001E+50</v>
      </c>
      <c r="Q358" s="610">
        <v>1.0000000000000001E+50</v>
      </c>
      <c r="R358" s="610">
        <v>1.0000000000000001E+50</v>
      </c>
      <c r="S358" s="610">
        <v>1.0000000000000001E+50</v>
      </c>
      <c r="T358" s="610">
        <v>1.0000000000000001E+50</v>
      </c>
      <c r="U358" s="610">
        <v>1.0000000000000001E+50</v>
      </c>
      <c r="V358" s="610">
        <v>3.0532971028773656E-2</v>
      </c>
      <c r="W358" s="610">
        <v>1.0000000000000001E+50</v>
      </c>
      <c r="X358" s="610">
        <v>1.0000000000000001E+50</v>
      </c>
      <c r="Y358" s="610">
        <v>1.0000000000000001E+50</v>
      </c>
      <c r="Z358" s="610">
        <v>1.0000000000000001E+50</v>
      </c>
      <c r="AA358" s="626">
        <v>1.0000000000000001E+50</v>
      </c>
      <c r="AB358" s="610">
        <v>108.55771611204636</v>
      </c>
      <c r="AC358" s="626">
        <v>5.0294138150939452E-4</v>
      </c>
      <c r="AD358" s="626">
        <v>8.9021369567871098E-4</v>
      </c>
      <c r="AE358" s="620">
        <v>1.3912742910322314E-3</v>
      </c>
      <c r="AF358" s="627">
        <v>2.4960443173794318E-2</v>
      </c>
      <c r="AG358" s="601">
        <f>Decap_Selection!$E$23</f>
        <v>0.08</v>
      </c>
      <c r="AH358" s="602"/>
      <c r="AI358" s="602"/>
    </row>
    <row r="359" spans="1:35">
      <c r="A359" s="597">
        <f t="shared" ref="A359:A422" si="5">$A$35*A358</f>
        <v>587834.81959060207</v>
      </c>
      <c r="B359" s="607">
        <v>3.6947197020464354E-2</v>
      </c>
      <c r="C359" s="606">
        <v>1.0000000000000001E+50</v>
      </c>
      <c r="D359" s="607">
        <v>6.1511206867884729</v>
      </c>
      <c r="E359" s="610">
        <v>1.0000000000000001E+50</v>
      </c>
      <c r="F359" s="611">
        <v>1.0000000000000001E+50</v>
      </c>
      <c r="G359" s="610">
        <v>1.0000000000000001E+50</v>
      </c>
      <c r="H359" s="610">
        <v>1.0000000000000001E+50</v>
      </c>
      <c r="I359" s="610">
        <v>1.3513834084529357</v>
      </c>
      <c r="J359" s="610">
        <v>1.0000000000000001E+50</v>
      </c>
      <c r="K359" s="610">
        <v>1.0000000000000001E+50</v>
      </c>
      <c r="L359" s="611">
        <v>0.13313442604065356</v>
      </c>
      <c r="M359" s="610">
        <v>1.0000000000000001E+50</v>
      </c>
      <c r="N359" s="611">
        <v>1.0000000000000001E+50</v>
      </c>
      <c r="O359" s="610">
        <v>1.0000000000000001E+50</v>
      </c>
      <c r="P359" s="610">
        <v>1.0000000000000001E+50</v>
      </c>
      <c r="Q359" s="610">
        <v>1.0000000000000001E+50</v>
      </c>
      <c r="R359" s="610">
        <v>1.0000000000000001E+50</v>
      </c>
      <c r="S359" s="610">
        <v>1.0000000000000001E+50</v>
      </c>
      <c r="T359" s="610">
        <v>1.0000000000000001E+50</v>
      </c>
      <c r="U359" s="610">
        <v>1.0000000000000001E+50</v>
      </c>
      <c r="V359" s="610">
        <v>3.0564725465660168E-2</v>
      </c>
      <c r="W359" s="610">
        <v>1.0000000000000001E+50</v>
      </c>
      <c r="X359" s="610">
        <v>1.0000000000000001E+50</v>
      </c>
      <c r="Y359" s="610">
        <v>1.0000000000000001E+50</v>
      </c>
      <c r="Z359" s="610">
        <v>1.0000000000000001E+50</v>
      </c>
      <c r="AA359" s="626">
        <v>1.0000000000000001E+50</v>
      </c>
      <c r="AB359" s="610">
        <v>106.42913344442447</v>
      </c>
      <c r="AC359" s="626">
        <v>5.03059851883705E-4</v>
      </c>
      <c r="AD359" s="626">
        <v>8.9021369567871098E-4</v>
      </c>
      <c r="AE359" s="620">
        <v>1.3913171220932758E-3</v>
      </c>
      <c r="AF359" s="627">
        <v>2.5189741847335106E-2</v>
      </c>
      <c r="AG359" s="601">
        <f>Decap_Selection!$E$23</f>
        <v>0.08</v>
      </c>
      <c r="AH359" s="602"/>
      <c r="AI359" s="602"/>
    </row>
    <row r="360" spans="1:35">
      <c r="A360" s="597">
        <f t="shared" si="5"/>
        <v>599591.51598241413</v>
      </c>
      <c r="B360" s="607">
        <v>3.7685604951000033E-2</v>
      </c>
      <c r="C360" s="606">
        <v>1.0000000000000001E+50</v>
      </c>
      <c r="D360" s="607">
        <v>6.0304146952110633</v>
      </c>
      <c r="E360" s="610">
        <v>1.0000000000000001E+50</v>
      </c>
      <c r="F360" s="611">
        <v>1.0000000000000001E+50</v>
      </c>
      <c r="G360" s="610">
        <v>1.0000000000000001E+50</v>
      </c>
      <c r="H360" s="610">
        <v>1.0000000000000001E+50</v>
      </c>
      <c r="I360" s="610">
        <v>1.3247908360768932</v>
      </c>
      <c r="J360" s="610">
        <v>1.0000000000000001E+50</v>
      </c>
      <c r="K360" s="610">
        <v>1.0000000000000001E+50</v>
      </c>
      <c r="L360" s="611">
        <v>0.13043528977333349</v>
      </c>
      <c r="M360" s="610">
        <v>1.0000000000000001E+50</v>
      </c>
      <c r="N360" s="611">
        <v>1.0000000000000001E+50</v>
      </c>
      <c r="O360" s="610">
        <v>1.0000000000000001E+50</v>
      </c>
      <c r="P360" s="610">
        <v>1.0000000000000001E+50</v>
      </c>
      <c r="Q360" s="610">
        <v>1.0000000000000001E+50</v>
      </c>
      <c r="R360" s="610">
        <v>1.0000000000000001E+50</v>
      </c>
      <c r="S360" s="610">
        <v>1.0000000000000001E+50</v>
      </c>
      <c r="T360" s="610">
        <v>1.0000000000000001E+50</v>
      </c>
      <c r="U360" s="610">
        <v>1.0000000000000001E+50</v>
      </c>
      <c r="V360" s="610">
        <v>3.0597823666448969E-2</v>
      </c>
      <c r="W360" s="610">
        <v>1.0000000000000001E+50</v>
      </c>
      <c r="X360" s="610">
        <v>1.0000000000000001E+50</v>
      </c>
      <c r="Y360" s="610">
        <v>1.0000000000000001E+50</v>
      </c>
      <c r="Z360" s="610">
        <v>1.0000000000000001E+50</v>
      </c>
      <c r="AA360" s="626">
        <v>1.0000000000000001E+50</v>
      </c>
      <c r="AB360" s="610">
        <v>104.34228769187874</v>
      </c>
      <c r="AC360" s="626">
        <v>5.0318307885517807E-4</v>
      </c>
      <c r="AD360" s="626">
        <v>8.9021369567871098E-4</v>
      </c>
      <c r="AE360" s="620">
        <v>1.3913616821297173E-3</v>
      </c>
      <c r="AF360" s="627">
        <v>2.5418479385285072E-2</v>
      </c>
      <c r="AG360" s="601">
        <f>Decap_Selection!$E$23</f>
        <v>0.08</v>
      </c>
      <c r="AH360" s="602"/>
      <c r="AI360" s="602"/>
    </row>
    <row r="361" spans="1:35">
      <c r="A361" s="597">
        <f t="shared" si="5"/>
        <v>611583.34630206239</v>
      </c>
      <c r="B361" s="607">
        <v>3.8438791542814668E-2</v>
      </c>
      <c r="C361" s="606">
        <v>1.0000000000000001E+50</v>
      </c>
      <c r="D361" s="607">
        <v>5.9120735722708488</v>
      </c>
      <c r="E361" s="610">
        <v>1.0000000000000001E+50</v>
      </c>
      <c r="F361" s="611">
        <v>1.0000000000000001E+50</v>
      </c>
      <c r="G361" s="610">
        <v>1.0000000000000001E+50</v>
      </c>
      <c r="H361" s="610">
        <v>1.0000000000000001E+50</v>
      </c>
      <c r="I361" s="610">
        <v>1.2987177902456779</v>
      </c>
      <c r="J361" s="610">
        <v>1.0000000000000001E+50</v>
      </c>
      <c r="K361" s="610">
        <v>1.0000000000000001E+50</v>
      </c>
      <c r="L361" s="611">
        <v>0.12778732107156601</v>
      </c>
      <c r="M361" s="610">
        <v>1.0000000000000001E+50</v>
      </c>
      <c r="N361" s="611">
        <v>1.0000000000000001E+50</v>
      </c>
      <c r="O361" s="610">
        <v>1.0000000000000001E+50</v>
      </c>
      <c r="P361" s="610">
        <v>1.0000000000000001E+50</v>
      </c>
      <c r="Q361" s="610">
        <v>1.0000000000000001E+50</v>
      </c>
      <c r="R361" s="610">
        <v>1.0000000000000001E+50</v>
      </c>
      <c r="S361" s="610">
        <v>1.0000000000000001E+50</v>
      </c>
      <c r="T361" s="610">
        <v>1.0000000000000001E+50</v>
      </c>
      <c r="U361" s="610">
        <v>1.0000000000000001E+50</v>
      </c>
      <c r="V361" s="610">
        <v>3.0632313112690546E-2</v>
      </c>
      <c r="W361" s="610">
        <v>1.0000000000000001E+50</v>
      </c>
      <c r="X361" s="610">
        <v>1.0000000000000001E+50</v>
      </c>
      <c r="Y361" s="610">
        <v>1.0000000000000001E+50</v>
      </c>
      <c r="Z361" s="610">
        <v>1.0000000000000001E+50</v>
      </c>
      <c r="AA361" s="626">
        <v>1.0000000000000001E+50</v>
      </c>
      <c r="AB361" s="610">
        <v>102.29636048352596</v>
      </c>
      <c r="AC361" s="626">
        <v>5.0331125217340596E-4</v>
      </c>
      <c r="AD361" s="626">
        <v>8.9021369567871098E-4</v>
      </c>
      <c r="AE361" s="620">
        <v>1.3914080408769464E-3</v>
      </c>
      <c r="AF361" s="627">
        <v>2.5646710905550072E-2</v>
      </c>
      <c r="AG361" s="601">
        <f>Decap_Selection!$E$23</f>
        <v>0.08</v>
      </c>
      <c r="AH361" s="602"/>
      <c r="AI361" s="602"/>
    </row>
    <row r="362" spans="1:35">
      <c r="A362" s="597">
        <f t="shared" si="5"/>
        <v>623815.01322810363</v>
      </c>
      <c r="B362" s="607">
        <v>3.9207052163621636E-2</v>
      </c>
      <c r="C362" s="606">
        <v>1.0000000000000001E+50</v>
      </c>
      <c r="D362" s="607">
        <v>5.7960509096922355</v>
      </c>
      <c r="E362" s="610">
        <v>1.0000000000000001E+50</v>
      </c>
      <c r="F362" s="611">
        <v>1.0000000000000001E+50</v>
      </c>
      <c r="G362" s="610">
        <v>1.0000000000000001E+50</v>
      </c>
      <c r="H362" s="610">
        <v>1.0000000000000001E+50</v>
      </c>
      <c r="I362" s="610">
        <v>1.2731540462800899</v>
      </c>
      <c r="J362" s="610">
        <v>1.0000000000000001E+50</v>
      </c>
      <c r="K362" s="610">
        <v>1.0000000000000001E+50</v>
      </c>
      <c r="L362" s="611">
        <v>0.12518948256159065</v>
      </c>
      <c r="M362" s="610">
        <v>1.0000000000000001E+50</v>
      </c>
      <c r="N362" s="611">
        <v>1.0000000000000001E+50</v>
      </c>
      <c r="O362" s="610">
        <v>1.0000000000000001E+50</v>
      </c>
      <c r="P362" s="610">
        <v>1.0000000000000001E+50</v>
      </c>
      <c r="Q362" s="610">
        <v>1.0000000000000001E+50</v>
      </c>
      <c r="R362" s="610">
        <v>1.0000000000000001E+50</v>
      </c>
      <c r="S362" s="610">
        <v>1.0000000000000001E+50</v>
      </c>
      <c r="T362" s="610">
        <v>1.0000000000000001E+50</v>
      </c>
      <c r="U362" s="610">
        <v>1.0000000000000001E+50</v>
      </c>
      <c r="V362" s="610">
        <v>3.0668243123231572E-2</v>
      </c>
      <c r="W362" s="610">
        <v>1.0000000000000001E+50</v>
      </c>
      <c r="X362" s="610">
        <v>1.0000000000000001E+50</v>
      </c>
      <c r="Y362" s="610">
        <v>1.0000000000000001E+50</v>
      </c>
      <c r="Z362" s="610">
        <v>1.0000000000000001E+50</v>
      </c>
      <c r="AA362" s="626">
        <v>1.0000000000000001E+50</v>
      </c>
      <c r="AB362" s="610">
        <v>100.29054949497061</v>
      </c>
      <c r="AC362" s="626">
        <v>5.0344456905756976E-4</v>
      </c>
      <c r="AD362" s="626">
        <v>8.9021369567871098E-4</v>
      </c>
      <c r="AE362" s="620">
        <v>1.3914562708781839E-3</v>
      </c>
      <c r="AF362" s="627">
        <v>2.5874498589479839E-2</v>
      </c>
      <c r="AG362" s="601">
        <f>Decap_Selection!$E$23</f>
        <v>0.08</v>
      </c>
      <c r="AH362" s="602"/>
      <c r="AI362" s="602"/>
    </row>
    <row r="363" spans="1:35">
      <c r="A363" s="597">
        <f t="shared" si="5"/>
        <v>636291.31349266577</v>
      </c>
      <c r="B363" s="607">
        <v>3.9990688092493863E-2</v>
      </c>
      <c r="C363" s="606">
        <v>1.0000000000000001E+50</v>
      </c>
      <c r="D363" s="607">
        <v>5.6823012084002684</v>
      </c>
      <c r="E363" s="610">
        <v>1.0000000000000001E+50</v>
      </c>
      <c r="F363" s="611">
        <v>1.0000000000000001E+50</v>
      </c>
      <c r="G363" s="610">
        <v>1.0000000000000001E+50</v>
      </c>
      <c r="H363" s="610">
        <v>1.0000000000000001E+50</v>
      </c>
      <c r="I363" s="610">
        <v>1.2480895792299032</v>
      </c>
      <c r="J363" s="610">
        <v>1.0000000000000001E+50</v>
      </c>
      <c r="K363" s="610">
        <v>1.0000000000000001E+50</v>
      </c>
      <c r="L363" s="611">
        <v>0.1226407565965059</v>
      </c>
      <c r="M363" s="610">
        <v>1.0000000000000001E+50</v>
      </c>
      <c r="N363" s="611">
        <v>1.0000000000000001E+50</v>
      </c>
      <c r="O363" s="610">
        <v>1.0000000000000001E+50</v>
      </c>
      <c r="P363" s="610">
        <v>1.0000000000000001E+50</v>
      </c>
      <c r="Q363" s="610">
        <v>1.0000000000000001E+50</v>
      </c>
      <c r="R363" s="610">
        <v>1.0000000000000001E+50</v>
      </c>
      <c r="S363" s="610">
        <v>1.0000000000000001E+50</v>
      </c>
      <c r="T363" s="610">
        <v>1.0000000000000001E+50</v>
      </c>
      <c r="U363" s="610">
        <v>1.0000000000000001E+50</v>
      </c>
      <c r="V363" s="610">
        <v>3.0705664905770223E-2</v>
      </c>
      <c r="W363" s="610">
        <v>1.0000000000000001E+50</v>
      </c>
      <c r="X363" s="610">
        <v>1.0000000000000001E+50</v>
      </c>
      <c r="Y363" s="610">
        <v>1.0000000000000001E+50</v>
      </c>
      <c r="Z363" s="610">
        <v>1.0000000000000001E+50</v>
      </c>
      <c r="AA363" s="626">
        <v>1.0000000000000001E+50</v>
      </c>
      <c r="AB363" s="610">
        <v>98.324068133668192</v>
      </c>
      <c r="AC363" s="626">
        <v>5.0358323448239427E-4</v>
      </c>
      <c r="AD363" s="626">
        <v>8.9021369567871098E-4</v>
      </c>
      <c r="AE363" s="620">
        <v>1.3915064475971391E-3</v>
      </c>
      <c r="AF363" s="627">
        <v>2.6101911539990003E-2</v>
      </c>
      <c r="AG363" s="601">
        <f>Decap_Selection!$E$23</f>
        <v>0.08</v>
      </c>
      <c r="AH363" s="602"/>
      <c r="AI363" s="602"/>
    </row>
    <row r="364" spans="1:35">
      <c r="A364" s="597">
        <f t="shared" si="5"/>
        <v>649017.13976251904</v>
      </c>
      <c r="B364" s="607">
        <v>4.0790006638013923E-2</v>
      </c>
      <c r="C364" s="606">
        <v>1.0000000000000001E+50</v>
      </c>
      <c r="D364" s="607">
        <v>5.5707798606778711</v>
      </c>
      <c r="E364" s="610">
        <v>1.0000000000000001E+50</v>
      </c>
      <c r="F364" s="611">
        <v>1.0000000000000001E+50</v>
      </c>
      <c r="G364" s="610">
        <v>1.0000000000000001E+50</v>
      </c>
      <c r="H364" s="610">
        <v>1.0000000000000001E+50</v>
      </c>
      <c r="I364" s="610">
        <v>1.2235145599426815</v>
      </c>
      <c r="J364" s="610">
        <v>1.0000000000000001E+50</v>
      </c>
      <c r="K364" s="610">
        <v>1.0000000000000001E+50</v>
      </c>
      <c r="L364" s="611">
        <v>0.120140144861783</v>
      </c>
      <c r="M364" s="610">
        <v>1.0000000000000001E+50</v>
      </c>
      <c r="N364" s="611">
        <v>1.0000000000000001E+50</v>
      </c>
      <c r="O364" s="610">
        <v>1.0000000000000001E+50</v>
      </c>
      <c r="P364" s="610">
        <v>1.0000000000000001E+50</v>
      </c>
      <c r="Q364" s="610">
        <v>1.0000000000000001E+50</v>
      </c>
      <c r="R364" s="610">
        <v>1.0000000000000001E+50</v>
      </c>
      <c r="S364" s="610">
        <v>1.0000000000000001E+50</v>
      </c>
      <c r="T364" s="610">
        <v>1.0000000000000001E+50</v>
      </c>
      <c r="U364" s="610">
        <v>1.0000000000000001E+50</v>
      </c>
      <c r="V364" s="610">
        <v>3.0744631609538182E-2</v>
      </c>
      <c r="W364" s="610">
        <v>1.0000000000000001E+50</v>
      </c>
      <c r="X364" s="610">
        <v>1.0000000000000001E+50</v>
      </c>
      <c r="Y364" s="610">
        <v>1.0000000000000001E+50</v>
      </c>
      <c r="Z364" s="610">
        <v>1.0000000000000001E+50</v>
      </c>
      <c r="AA364" s="626">
        <v>1.0000000000000001E+50</v>
      </c>
      <c r="AB364" s="610">
        <v>96.396145230457435</v>
      </c>
      <c r="AC364" s="626">
        <v>5.0372746147439758E-4</v>
      </c>
      <c r="AD364" s="626">
        <v>8.9021369567871098E-4</v>
      </c>
      <c r="AE364" s="620">
        <v>1.3915586495351535E-3</v>
      </c>
      <c r="AF364" s="627">
        <v>2.6329025597519963E-2</v>
      </c>
      <c r="AG364" s="601">
        <f>Decap_Selection!$E$23</f>
        <v>0.08</v>
      </c>
      <c r="AH364" s="602"/>
      <c r="AI364" s="602"/>
    </row>
    <row r="365" spans="1:35">
      <c r="A365" s="597">
        <f t="shared" si="5"/>
        <v>661997.4825577694</v>
      </c>
      <c r="B365" s="607">
        <v>4.1605321258788526E-2</v>
      </c>
      <c r="C365" s="606">
        <v>1.0000000000000001E+50</v>
      </c>
      <c r="D365" s="607">
        <v>5.4614431326726551</v>
      </c>
      <c r="E365" s="610">
        <v>1.0000000000000001E+50</v>
      </c>
      <c r="F365" s="611">
        <v>1.0000000000000001E+50</v>
      </c>
      <c r="G365" s="610">
        <v>1.0000000000000001E+50</v>
      </c>
      <c r="H365" s="610">
        <v>1.0000000000000001E+50</v>
      </c>
      <c r="I365" s="610">
        <v>1.1994193512093909</v>
      </c>
      <c r="J365" s="610">
        <v>1.0000000000000001E+50</v>
      </c>
      <c r="K365" s="610">
        <v>1.0000000000000001E+50</v>
      </c>
      <c r="L365" s="611">
        <v>0.11768666798868871</v>
      </c>
      <c r="M365" s="610">
        <v>1.0000000000000001E+50</v>
      </c>
      <c r="N365" s="611">
        <v>1.0000000000000001E+50</v>
      </c>
      <c r="O365" s="610">
        <v>1.0000000000000001E+50</v>
      </c>
      <c r="P365" s="610">
        <v>1.0000000000000001E+50</v>
      </c>
      <c r="Q365" s="610">
        <v>1.0000000000000001E+50</v>
      </c>
      <c r="R365" s="610">
        <v>1.0000000000000001E+50</v>
      </c>
      <c r="S365" s="610">
        <v>1.0000000000000001E+50</v>
      </c>
      <c r="T365" s="610">
        <v>1.0000000000000001E+50</v>
      </c>
      <c r="U365" s="610">
        <v>1.0000000000000001E+50</v>
      </c>
      <c r="V365" s="610">
        <v>3.078519837907381E-2</v>
      </c>
      <c r="W365" s="610">
        <v>1.0000000000000001E+50</v>
      </c>
      <c r="X365" s="610">
        <v>1.0000000000000001E+50</v>
      </c>
      <c r="Y365" s="610">
        <v>1.0000000000000001E+50</v>
      </c>
      <c r="Z365" s="610">
        <v>1.0000000000000001E+50</v>
      </c>
      <c r="AA365" s="626">
        <v>1.0000000000000001E+50</v>
      </c>
      <c r="AB365" s="610">
        <v>94.506024737140947</v>
      </c>
      <c r="AC365" s="626">
        <v>5.0387747141875246E-4</v>
      </c>
      <c r="AD365" s="626">
        <v>8.9021369567871098E-4</v>
      </c>
      <c r="AE365" s="620">
        <v>1.3916129583530098E-3</v>
      </c>
      <c r="AF365" s="627">
        <v>2.6555923110654973E-2</v>
      </c>
      <c r="AG365" s="601">
        <f>Decap_Selection!$E$23</f>
        <v>0.08</v>
      </c>
      <c r="AH365" s="602"/>
      <c r="AI365" s="602"/>
    </row>
    <row r="366" spans="1:35">
      <c r="A366" s="597">
        <f t="shared" si="5"/>
        <v>675237.43220892479</v>
      </c>
      <c r="B366" s="607">
        <v>4.243695168637468E-2</v>
      </c>
      <c r="C366" s="606">
        <v>1.0000000000000001E+50</v>
      </c>
      <c r="D366" s="607">
        <v>5.3542481472464312</v>
      </c>
      <c r="E366" s="610">
        <v>1.0000000000000001E+50</v>
      </c>
      <c r="F366" s="611">
        <v>1.0000000000000001E+50</v>
      </c>
      <c r="G366" s="610">
        <v>1.0000000000000001E+50</v>
      </c>
      <c r="H366" s="610">
        <v>1.0000000000000001E+50</v>
      </c>
      <c r="I366" s="610">
        <v>1.1757945039852928</v>
      </c>
      <c r="J366" s="610">
        <v>1.0000000000000001E+50</v>
      </c>
      <c r="K366" s="610">
        <v>1.0000000000000001E+50</v>
      </c>
      <c r="L366" s="611">
        <v>0.11527936517549207</v>
      </c>
      <c r="M366" s="610">
        <v>1.0000000000000001E+50</v>
      </c>
      <c r="N366" s="611">
        <v>1.0000000000000001E+50</v>
      </c>
      <c r="O366" s="610">
        <v>1.0000000000000001E+50</v>
      </c>
      <c r="P366" s="610">
        <v>1.0000000000000001E+50</v>
      </c>
      <c r="Q366" s="610">
        <v>1.0000000000000001E+50</v>
      </c>
      <c r="R366" s="610">
        <v>1.0000000000000001E+50</v>
      </c>
      <c r="S366" s="610">
        <v>1.0000000000000001E+50</v>
      </c>
      <c r="T366" s="610">
        <v>1.0000000000000001E+50</v>
      </c>
      <c r="U366" s="610">
        <v>1.0000000000000001E+50</v>
      </c>
      <c r="V366" s="610">
        <v>3.0827422409046457E-2</v>
      </c>
      <c r="W366" s="610">
        <v>1.0000000000000001E+50</v>
      </c>
      <c r="X366" s="610">
        <v>1.0000000000000001E+50</v>
      </c>
      <c r="Y366" s="610">
        <v>1.0000000000000001E+50</v>
      </c>
      <c r="Z366" s="610">
        <v>1.0000000000000001E+50</v>
      </c>
      <c r="AA366" s="626">
        <v>1.0000000000000001E+50</v>
      </c>
      <c r="AB366" s="610">
        <v>92.652965429995902</v>
      </c>
      <c r="AC366" s="626">
        <v>5.0403349437708135E-4</v>
      </c>
      <c r="AD366" s="626">
        <v>8.9021369567871098E-4</v>
      </c>
      <c r="AE366" s="620">
        <v>1.3916694589975851E-3</v>
      </c>
      <c r="AF366" s="627">
        <v>2.6782692657714709E-2</v>
      </c>
      <c r="AG366" s="601">
        <f>Decap_Selection!$E$23</f>
        <v>0.08</v>
      </c>
      <c r="AH366" s="602"/>
      <c r="AI366" s="602"/>
    </row>
    <row r="367" spans="1:35">
      <c r="A367" s="597">
        <f t="shared" si="5"/>
        <v>688742.18085310329</v>
      </c>
      <c r="B367" s="607">
        <v>4.3285224050665844E-2</v>
      </c>
      <c r="C367" s="606">
        <v>1.0000000000000001E+50</v>
      </c>
      <c r="D367" s="607">
        <v>5.2491528671606735</v>
      </c>
      <c r="E367" s="610">
        <v>1.0000000000000001E+50</v>
      </c>
      <c r="F367" s="611">
        <v>1.0000000000000001E+50</v>
      </c>
      <c r="G367" s="610">
        <v>1.0000000000000001E+50</v>
      </c>
      <c r="H367" s="610">
        <v>1.0000000000000001E+50</v>
      </c>
      <c r="I367" s="610">
        <v>1.1526307536846419</v>
      </c>
      <c r="J367" s="610">
        <v>1.0000000000000001E+50</v>
      </c>
      <c r="K367" s="610">
        <v>1.0000000000000001E+50</v>
      </c>
      <c r="L367" s="611">
        <v>0.11291729381633388</v>
      </c>
      <c r="M367" s="610">
        <v>1.0000000000000001E+50</v>
      </c>
      <c r="N367" s="611">
        <v>1.0000000000000001E+50</v>
      </c>
      <c r="O367" s="610">
        <v>1.0000000000000001E+50</v>
      </c>
      <c r="P367" s="610">
        <v>1.0000000000000001E+50</v>
      </c>
      <c r="Q367" s="610">
        <v>1.0000000000000001E+50</v>
      </c>
      <c r="R367" s="610">
        <v>1.0000000000000001E+50</v>
      </c>
      <c r="S367" s="610">
        <v>1.0000000000000001E+50</v>
      </c>
      <c r="T367" s="610">
        <v>1.0000000000000001E+50</v>
      </c>
      <c r="U367" s="610">
        <v>1.0000000000000001E+50</v>
      </c>
      <c r="V367" s="610">
        <v>3.087136300008729E-2</v>
      </c>
      <c r="W367" s="610">
        <v>1.0000000000000001E+50</v>
      </c>
      <c r="X367" s="610">
        <v>1.0000000000000001E+50</v>
      </c>
      <c r="Y367" s="610">
        <v>1.0000000000000001E+50</v>
      </c>
      <c r="Z367" s="610">
        <v>1.0000000000000001E+50</v>
      </c>
      <c r="AA367" s="626">
        <v>1.0000000000000001E+50</v>
      </c>
      <c r="AB367" s="610">
        <v>90.836240619097907</v>
      </c>
      <c r="AC367" s="626">
        <v>5.0419576941651523E-4</v>
      </c>
      <c r="AD367" s="626">
        <v>8.9021369567871098E-4</v>
      </c>
      <c r="AE367" s="620">
        <v>1.3917282398335428E-3</v>
      </c>
      <c r="AF367" s="627">
        <v>2.7009428714988102E-2</v>
      </c>
      <c r="AG367" s="601">
        <f>Decap_Selection!$E$23</f>
        <v>0.08</v>
      </c>
      <c r="AH367" s="602"/>
      <c r="AI367" s="602"/>
    </row>
    <row r="368" spans="1:35">
      <c r="A368" s="597">
        <f t="shared" si="5"/>
        <v>702517.02447016537</v>
      </c>
      <c r="B368" s="607">
        <v>4.4150471007787004E-2</v>
      </c>
      <c r="C368" s="606">
        <v>1.0000000000000001E+50</v>
      </c>
      <c r="D368" s="607">
        <v>5.1461160785913735</v>
      </c>
      <c r="E368" s="610">
        <v>1.0000000000000001E+50</v>
      </c>
      <c r="F368" s="611">
        <v>1.0000000000000001E+50</v>
      </c>
      <c r="G368" s="610">
        <v>1.0000000000000001E+50</v>
      </c>
      <c r="H368" s="610">
        <v>1.0000000000000001E+50</v>
      </c>
      <c r="I368" s="610">
        <v>1.1299190165477317</v>
      </c>
      <c r="J368" s="610">
        <v>1.0000000000000001E+50</v>
      </c>
      <c r="K368" s="610">
        <v>1.0000000000000001E+50</v>
      </c>
      <c r="L368" s="611">
        <v>0.11059952913764295</v>
      </c>
      <c r="M368" s="610">
        <v>1.0000000000000001E+50</v>
      </c>
      <c r="N368" s="611">
        <v>1.0000000000000001E+50</v>
      </c>
      <c r="O368" s="610">
        <v>1.0000000000000001E+50</v>
      </c>
      <c r="P368" s="610">
        <v>1.0000000000000001E+50</v>
      </c>
      <c r="Q368" s="610">
        <v>1.0000000000000001E+50</v>
      </c>
      <c r="R368" s="610">
        <v>1.0000000000000001E+50</v>
      </c>
      <c r="S368" s="610">
        <v>1.0000000000000001E+50</v>
      </c>
      <c r="T368" s="610">
        <v>1.0000000000000001E+50</v>
      </c>
      <c r="U368" s="610">
        <v>1.0000000000000001E+50</v>
      </c>
      <c r="V368" s="610">
        <v>3.091708161557662E-2</v>
      </c>
      <c r="W368" s="610">
        <v>1.0000000000000001E+50</v>
      </c>
      <c r="X368" s="610">
        <v>1.0000000000000001E+50</v>
      </c>
      <c r="Y368" s="610">
        <v>1.0000000000000001E+50</v>
      </c>
      <c r="Z368" s="610">
        <v>1.0000000000000001E+50</v>
      </c>
      <c r="AA368" s="626">
        <v>1.0000000000000001E+50</v>
      </c>
      <c r="AB368" s="610">
        <v>89.055137863344626</v>
      </c>
      <c r="AC368" s="626">
        <v>5.0436454495034764E-4</v>
      </c>
      <c r="AD368" s="626">
        <v>8.9021369567871098E-4</v>
      </c>
      <c r="AE368" s="620">
        <v>1.391789392780255E-3</v>
      </c>
      <c r="AF368" s="627">
        <v>2.7236231266564402E-2</v>
      </c>
      <c r="AG368" s="601">
        <f>Decap_Selection!$E$23</f>
        <v>0.08</v>
      </c>
      <c r="AH368" s="602"/>
      <c r="AI368" s="602"/>
    </row>
    <row r="369" spans="1:35">
      <c r="A369" s="597">
        <f t="shared" si="5"/>
        <v>716567.36495956872</v>
      </c>
      <c r="B369" s="607">
        <v>4.5033031870549217E-2</v>
      </c>
      <c r="C369" s="606">
        <v>1.0000000000000001E+50</v>
      </c>
      <c r="D369" s="607">
        <v>5.0450973749667867</v>
      </c>
      <c r="E369" s="610">
        <v>1.0000000000000001E+50</v>
      </c>
      <c r="F369" s="611">
        <v>1.0000000000000001E+50</v>
      </c>
      <c r="G369" s="610">
        <v>1.0000000000000001E+50</v>
      </c>
      <c r="H369" s="610">
        <v>1.0000000000000001E+50</v>
      </c>
      <c r="I369" s="610">
        <v>1.1076503860788665</v>
      </c>
      <c r="J369" s="610">
        <v>1.0000000000000001E+50</v>
      </c>
      <c r="K369" s="610">
        <v>1.0000000000000001E+50</v>
      </c>
      <c r="L369" s="611">
        <v>0.10832516384198983</v>
      </c>
      <c r="M369" s="610">
        <v>1.0000000000000001E+50</v>
      </c>
      <c r="N369" s="611">
        <v>1.0000000000000001E+50</v>
      </c>
      <c r="O369" s="610">
        <v>1.0000000000000001E+50</v>
      </c>
      <c r="P369" s="610">
        <v>1.0000000000000001E+50</v>
      </c>
      <c r="Q369" s="610">
        <v>1.0000000000000001E+50</v>
      </c>
      <c r="R369" s="610">
        <v>1.0000000000000001E+50</v>
      </c>
      <c r="S369" s="610">
        <v>1.0000000000000001E+50</v>
      </c>
      <c r="T369" s="610">
        <v>1.0000000000000001E+50</v>
      </c>
      <c r="U369" s="610">
        <v>1.0000000000000001E+50</v>
      </c>
      <c r="V369" s="610">
        <v>3.0964641939332724E-2</v>
      </c>
      <c r="W369" s="610">
        <v>1.0000000000000001E+50</v>
      </c>
      <c r="X369" s="610">
        <v>1.0000000000000001E+50</v>
      </c>
      <c r="Y369" s="610">
        <v>1.0000000000000001E+50</v>
      </c>
      <c r="Z369" s="610">
        <v>1.0000000000000001E+50</v>
      </c>
      <c r="AA369" s="626">
        <v>1.0000000000000001E+50</v>
      </c>
      <c r="AB369" s="610">
        <v>87.308958691067218</v>
      </c>
      <c r="AC369" s="626">
        <v>5.0454007909062212E-4</v>
      </c>
      <c r="AD369" s="626">
        <v>8.9021369567871098E-4</v>
      </c>
      <c r="AE369" s="620">
        <v>1.3918530134541618E-3</v>
      </c>
      <c r="AF369" s="627">
        <v>2.7463205349861387E-2</v>
      </c>
      <c r="AG369" s="601">
        <f>Decap_Selection!$E$23</f>
        <v>0.08</v>
      </c>
      <c r="AH369" s="602"/>
      <c r="AI369" s="602"/>
    </row>
    <row r="370" spans="1:35">
      <c r="A370" s="597">
        <f t="shared" si="5"/>
        <v>730898.71225876012</v>
      </c>
      <c r="B370" s="607">
        <v>4.5933252741514406E-2</v>
      </c>
      <c r="C370" s="606">
        <v>1.0000000000000001E+50</v>
      </c>
      <c r="D370" s="607">
        <v>4.9460571411217691</v>
      </c>
      <c r="E370" s="610">
        <v>1.0000000000000001E+50</v>
      </c>
      <c r="F370" s="611">
        <v>1.0000000000000001E+50</v>
      </c>
      <c r="G370" s="610">
        <v>1.0000000000000001E+50</v>
      </c>
      <c r="H370" s="610">
        <v>1.0000000000000001E+50</v>
      </c>
      <c r="I370" s="610">
        <v>1.0858161295538615</v>
      </c>
      <c r="J370" s="610">
        <v>1.0000000000000001E+50</v>
      </c>
      <c r="K370" s="610">
        <v>1.0000000000000001E+50</v>
      </c>
      <c r="L370" s="611">
        <v>0.1060933077592731</v>
      </c>
      <c r="M370" s="610">
        <v>1.0000000000000001E+50</v>
      </c>
      <c r="N370" s="611">
        <v>1.0000000000000001E+50</v>
      </c>
      <c r="O370" s="610">
        <v>1.0000000000000001E+50</v>
      </c>
      <c r="P370" s="610">
        <v>1.0000000000000001E+50</v>
      </c>
      <c r="Q370" s="610">
        <v>1.0000000000000001E+50</v>
      </c>
      <c r="R370" s="610">
        <v>1.0000000000000001E+50</v>
      </c>
      <c r="S370" s="610">
        <v>1.0000000000000001E+50</v>
      </c>
      <c r="T370" s="610">
        <v>1.0000000000000001E+50</v>
      </c>
      <c r="U370" s="610">
        <v>1.0000000000000001E+50</v>
      </c>
      <c r="V370" s="610">
        <v>3.1014109934141613E-2</v>
      </c>
      <c r="W370" s="610">
        <v>1.0000000000000001E+50</v>
      </c>
      <c r="X370" s="610">
        <v>1.0000000000000001E+50</v>
      </c>
      <c r="Y370" s="610">
        <v>1.0000000000000001E+50</v>
      </c>
      <c r="Z370" s="610">
        <v>1.0000000000000001E+50</v>
      </c>
      <c r="AA370" s="626">
        <v>1.0000000000000001E+50</v>
      </c>
      <c r="AB370" s="610">
        <v>85.59701832611961</v>
      </c>
      <c r="AC370" s="626">
        <v>5.0472264001299332E-4</v>
      </c>
      <c r="AD370" s="626">
        <v>8.9021369567871098E-4</v>
      </c>
      <c r="AE370" s="620">
        <v>1.3919192013167809E-3</v>
      </c>
      <c r="AF370" s="627">
        <v>2.7690460529970051E-2</v>
      </c>
      <c r="AG370" s="601">
        <f>Decap_Selection!$E$23</f>
        <v>0.08</v>
      </c>
      <c r="AH370" s="602"/>
      <c r="AI370" s="602"/>
    </row>
    <row r="371" spans="1:35">
      <c r="A371" s="597">
        <f t="shared" si="5"/>
        <v>745516.68650393537</v>
      </c>
      <c r="B371" s="607">
        <v>4.6851486648722684E-2</v>
      </c>
      <c r="C371" s="606">
        <v>1.0000000000000001E+50</v>
      </c>
      <c r="D371" s="607">
        <v>4.8489565377624597</v>
      </c>
      <c r="E371" s="610">
        <v>1.0000000000000001E+50</v>
      </c>
      <c r="F371" s="611">
        <v>1.0000000000000001E+50</v>
      </c>
      <c r="G371" s="610">
        <v>1.0000000000000001E+50</v>
      </c>
      <c r="H371" s="610">
        <v>1.0000000000000001E+50</v>
      </c>
      <c r="I371" s="610">
        <v>1.0644076845957082</v>
      </c>
      <c r="J371" s="610">
        <v>1.0000000000000001E+50</v>
      </c>
      <c r="K371" s="610">
        <v>1.0000000000000001E+50</v>
      </c>
      <c r="L371" s="611">
        <v>0.10390308750514093</v>
      </c>
      <c r="M371" s="610">
        <v>1.0000000000000001E+50</v>
      </c>
      <c r="N371" s="611">
        <v>1.0000000000000001E+50</v>
      </c>
      <c r="O371" s="610">
        <v>1.0000000000000001E+50</v>
      </c>
      <c r="P371" s="610">
        <v>1.0000000000000001E+50</v>
      </c>
      <c r="Q371" s="610">
        <v>1.0000000000000001E+50</v>
      </c>
      <c r="R371" s="610">
        <v>1.0000000000000001E+50</v>
      </c>
      <c r="S371" s="610">
        <v>1.0000000000000001E+50</v>
      </c>
      <c r="T371" s="610">
        <v>1.0000000000000001E+50</v>
      </c>
      <c r="U371" s="610">
        <v>1.0000000000000001E+50</v>
      </c>
      <c r="V371" s="610">
        <v>3.106555390106128E-2</v>
      </c>
      <c r="W371" s="610">
        <v>1.0000000000000001E+50</v>
      </c>
      <c r="X371" s="610">
        <v>1.0000000000000001E+50</v>
      </c>
      <c r="Y371" s="610">
        <v>1.0000000000000001E+50</v>
      </c>
      <c r="Z371" s="610">
        <v>1.0000000000000001E+50</v>
      </c>
      <c r="AA371" s="626">
        <v>1.0000000000000001E+50</v>
      </c>
      <c r="AB371" s="610">
        <v>83.918645419339128</v>
      </c>
      <c r="AC371" s="626">
        <v>5.0491250633420616E-4</v>
      </c>
      <c r="AD371" s="626">
        <v>8.9021369567871098E-4</v>
      </c>
      <c r="AE371" s="620">
        <v>1.3919880598285855E-3</v>
      </c>
      <c r="AF371" s="627">
        <v>2.7918110294806661E-2</v>
      </c>
      <c r="AG371" s="601">
        <f>Decap_Selection!$E$23</f>
        <v>0.08</v>
      </c>
      <c r="AH371" s="602"/>
      <c r="AI371" s="602"/>
    </row>
    <row r="372" spans="1:35">
      <c r="A372" s="597">
        <f t="shared" si="5"/>
        <v>760427.02023401414</v>
      </c>
      <c r="B372" s="607">
        <v>4.7788093684135759E-2</v>
      </c>
      <c r="C372" s="606">
        <v>1.0000000000000001E+50</v>
      </c>
      <c r="D372" s="607">
        <v>4.753757486235231</v>
      </c>
      <c r="E372" s="610">
        <v>1.0000000000000001E+50</v>
      </c>
      <c r="F372" s="611">
        <v>1.0000000000000001E+50</v>
      </c>
      <c r="G372" s="610">
        <v>1.0000000000000001E+50</v>
      </c>
      <c r="H372" s="610">
        <v>1.0000000000000001E+50</v>
      </c>
      <c r="I372" s="610">
        <v>1.0434166558170543</v>
      </c>
      <c r="J372" s="610">
        <v>1.0000000000000001E+50</v>
      </c>
      <c r="K372" s="610">
        <v>1.0000000000000001E+50</v>
      </c>
      <c r="L372" s="611">
        <v>0.10175364614655523</v>
      </c>
      <c r="M372" s="610">
        <v>1.0000000000000001E+50</v>
      </c>
      <c r="N372" s="611">
        <v>1.0000000000000001E+50</v>
      </c>
      <c r="O372" s="610">
        <v>1.0000000000000001E+50</v>
      </c>
      <c r="P372" s="610">
        <v>1.0000000000000001E+50</v>
      </c>
      <c r="Q372" s="610">
        <v>1.0000000000000001E+50</v>
      </c>
      <c r="R372" s="610">
        <v>1.0000000000000001E+50</v>
      </c>
      <c r="S372" s="610">
        <v>1.0000000000000001E+50</v>
      </c>
      <c r="T372" s="610">
        <v>1.0000000000000001E+50</v>
      </c>
      <c r="U372" s="610">
        <v>1.0000000000000001E+50</v>
      </c>
      <c r="V372" s="610">
        <v>3.1119044539428476E-2</v>
      </c>
      <c r="W372" s="610">
        <v>1.0000000000000001E+50</v>
      </c>
      <c r="X372" s="610">
        <v>1.0000000000000001E+50</v>
      </c>
      <c r="Y372" s="610">
        <v>1.0000000000000001E+50</v>
      </c>
      <c r="Z372" s="610">
        <v>1.0000000000000001E+50</v>
      </c>
      <c r="AA372" s="626">
        <v>1.0000000000000001E+50</v>
      </c>
      <c r="AB372" s="610">
        <v>82.273181785272101</v>
      </c>
      <c r="AC372" s="626">
        <v>5.0510996750254141E-4</v>
      </c>
      <c r="AD372" s="626">
        <v>8.9021369567871098E-4</v>
      </c>
      <c r="AE372" s="620">
        <v>1.3920596966089775E-3</v>
      </c>
      <c r="AF372" s="627">
        <v>2.8146271361771922E-2</v>
      </c>
      <c r="AG372" s="601">
        <f>Decap_Selection!$E$23</f>
        <v>0.08</v>
      </c>
      <c r="AH372" s="602"/>
      <c r="AI372" s="602"/>
    </row>
    <row r="373" spans="1:35">
      <c r="A373" s="597">
        <f t="shared" si="5"/>
        <v>775635.56063869444</v>
      </c>
      <c r="B373" s="607">
        <v>4.8743441144850165E-2</v>
      </c>
      <c r="C373" s="606">
        <v>1.0000000000000001E+50</v>
      </c>
      <c r="D373" s="607">
        <v>4.660422653593943</v>
      </c>
      <c r="E373" s="610">
        <v>1.0000000000000001E+50</v>
      </c>
      <c r="F373" s="611">
        <v>1.0000000000000001E+50</v>
      </c>
      <c r="G373" s="610">
        <v>1.0000000000000001E+50</v>
      </c>
      <c r="H373" s="610">
        <v>1.0000000000000001E+50</v>
      </c>
      <c r="I373" s="610">
        <v>1.0228348115281887</v>
      </c>
      <c r="J373" s="610">
        <v>1.0000000000000001E+50</v>
      </c>
      <c r="K373" s="610">
        <v>1.0000000000000001E+50</v>
      </c>
      <c r="L373" s="611">
        <v>9.9644142874413533E-2</v>
      </c>
      <c r="M373" s="610">
        <v>1.0000000000000001E+50</v>
      </c>
      <c r="N373" s="611">
        <v>1.0000000000000001E+50</v>
      </c>
      <c r="O373" s="610">
        <v>1.0000000000000001E+50</v>
      </c>
      <c r="P373" s="610">
        <v>1.0000000000000001E+50</v>
      </c>
      <c r="Q373" s="610">
        <v>1.0000000000000001E+50</v>
      </c>
      <c r="R373" s="610">
        <v>1.0000000000000001E+50</v>
      </c>
      <c r="S373" s="610">
        <v>1.0000000000000001E+50</v>
      </c>
      <c r="T373" s="610">
        <v>1.0000000000000001E+50</v>
      </c>
      <c r="U373" s="610">
        <v>1.0000000000000001E+50</v>
      </c>
      <c r="V373" s="610">
        <v>3.1174655007489661E-2</v>
      </c>
      <c r="W373" s="610">
        <v>1.0000000000000001E+50</v>
      </c>
      <c r="X373" s="610">
        <v>1.0000000000000001E+50</v>
      </c>
      <c r="Y373" s="610">
        <v>1.0000000000000001E+50</v>
      </c>
      <c r="Z373" s="610">
        <v>1.0000000000000001E+50</v>
      </c>
      <c r="AA373" s="626">
        <v>1.0000000000000001E+50</v>
      </c>
      <c r="AB373" s="610">
        <v>80.659982144062027</v>
      </c>
      <c r="AC373" s="626">
        <v>5.0531532420157552E-4</v>
      </c>
      <c r="AD373" s="626">
        <v>8.9021369567871098E-4</v>
      </c>
      <c r="AE373" s="620">
        <v>1.392134223602596E-3</v>
      </c>
      <c r="AF373" s="627">
        <v>2.83750628851464E-2</v>
      </c>
      <c r="AG373" s="601">
        <f>Decap_Selection!$E$23</f>
        <v>0.08</v>
      </c>
      <c r="AH373" s="602"/>
      <c r="AI373" s="602"/>
    </row>
    <row r="374" spans="1:35">
      <c r="A374" s="597">
        <f t="shared" si="5"/>
        <v>791148.27185146837</v>
      </c>
      <c r="B374" s="607">
        <v>4.971790367713614E-2</v>
      </c>
      <c r="C374" s="606">
        <v>1.0000000000000001E+50</v>
      </c>
      <c r="D374" s="607">
        <v>4.568915437959614</v>
      </c>
      <c r="E374" s="610">
        <v>1.0000000000000001E+50</v>
      </c>
      <c r="F374" s="611">
        <v>1.0000000000000001E+50</v>
      </c>
      <c r="G374" s="610">
        <v>1.0000000000000001E+50</v>
      </c>
      <c r="H374" s="610">
        <v>1.0000000000000001E+50</v>
      </c>
      <c r="I374" s="610">
        <v>1.0026540805092412</v>
      </c>
      <c r="J374" s="610">
        <v>1.0000000000000001E+50</v>
      </c>
      <c r="K374" s="610">
        <v>1.0000000000000001E+50</v>
      </c>
      <c r="L374" s="611">
        <v>9.75737526831503E-2</v>
      </c>
      <c r="M374" s="610">
        <v>1.0000000000000001E+50</v>
      </c>
      <c r="N374" s="611">
        <v>1.0000000000000001E+50</v>
      </c>
      <c r="O374" s="610">
        <v>1.0000000000000001E+50</v>
      </c>
      <c r="P374" s="610">
        <v>1.0000000000000001E+50</v>
      </c>
      <c r="Q374" s="610">
        <v>1.0000000000000001E+50</v>
      </c>
      <c r="R374" s="610">
        <v>1.0000000000000001E+50</v>
      </c>
      <c r="S374" s="610">
        <v>1.0000000000000001E+50</v>
      </c>
      <c r="T374" s="610">
        <v>1.0000000000000001E+50</v>
      </c>
      <c r="U374" s="610">
        <v>1.0000000000000001E+50</v>
      </c>
      <c r="V374" s="610">
        <v>3.1232460983571898E-2</v>
      </c>
      <c r="W374" s="610">
        <v>1.0000000000000001E+50</v>
      </c>
      <c r="X374" s="610">
        <v>1.0000000000000001E+50</v>
      </c>
      <c r="Y374" s="610">
        <v>1.0000000000000001E+50</v>
      </c>
      <c r="Z374" s="610">
        <v>1.0000000000000001E+50</v>
      </c>
      <c r="AA374" s="626">
        <v>1.0000000000000001E+50</v>
      </c>
      <c r="AB374" s="610">
        <v>79.07841386839867</v>
      </c>
      <c r="AC374" s="626">
        <v>5.0552888876760562E-4</v>
      </c>
      <c r="AD374" s="626">
        <v>8.9021369567871098E-4</v>
      </c>
      <c r="AE374" s="620">
        <v>1.3922117572522041E-3</v>
      </c>
      <c r="AF374" s="627">
        <v>2.860460555178386E-2</v>
      </c>
      <c r="AG374" s="601">
        <f>Decap_Selection!$E$23</f>
        <v>0.08</v>
      </c>
      <c r="AH374" s="602"/>
      <c r="AI374" s="602"/>
    </row>
    <row r="375" spans="1:35">
      <c r="A375" s="597">
        <f t="shared" si="5"/>
        <v>806971.23728849774</v>
      </c>
      <c r="B375" s="607">
        <v>5.0711863423358511E-2</v>
      </c>
      <c r="C375" s="606">
        <v>1.0000000000000001E+50</v>
      </c>
      <c r="D375" s="607">
        <v>4.4791999541668091</v>
      </c>
      <c r="E375" s="610">
        <v>1.0000000000000001E+50</v>
      </c>
      <c r="F375" s="611">
        <v>1.0000000000000001E+50</v>
      </c>
      <c r="G375" s="610">
        <v>1.0000000000000001E+50</v>
      </c>
      <c r="H375" s="610">
        <v>1.0000000000000001E+50</v>
      </c>
      <c r="I375" s="610">
        <v>0.9828665488453312</v>
      </c>
      <c r="J375" s="610">
        <v>1.0000000000000001E+50</v>
      </c>
      <c r="K375" s="610">
        <v>1.0000000000000001E+50</v>
      </c>
      <c r="L375" s="611">
        <v>9.5541666057246816E-2</v>
      </c>
      <c r="M375" s="610">
        <v>1.0000000000000001E+50</v>
      </c>
      <c r="N375" s="611">
        <v>1.0000000000000001E+50</v>
      </c>
      <c r="O375" s="610">
        <v>1.0000000000000001E+50</v>
      </c>
      <c r="P375" s="610">
        <v>1.0000000000000001E+50</v>
      </c>
      <c r="Q375" s="610">
        <v>1.0000000000000001E+50</v>
      </c>
      <c r="R375" s="610">
        <v>1.0000000000000001E+50</v>
      </c>
      <c r="S375" s="610">
        <v>1.0000000000000001E+50</v>
      </c>
      <c r="T375" s="610">
        <v>1.0000000000000001E+50</v>
      </c>
      <c r="U375" s="610">
        <v>1.0000000000000001E+50</v>
      </c>
      <c r="V375" s="610">
        <v>3.1292540727702919E-2</v>
      </c>
      <c r="W375" s="610">
        <v>1.0000000000000001E+50</v>
      </c>
      <c r="X375" s="610">
        <v>1.0000000000000001E+50</v>
      </c>
      <c r="Y375" s="610">
        <v>1.0000000000000001E+50</v>
      </c>
      <c r="Z375" s="610">
        <v>1.0000000000000001E+50</v>
      </c>
      <c r="AA375" s="626">
        <v>1.0000000000000001E+50</v>
      </c>
      <c r="AB375" s="610">
        <v>77.527856735428799</v>
      </c>
      <c r="AC375" s="626">
        <v>5.0575098562109203E-4</v>
      </c>
      <c r="AD375" s="626">
        <v>8.9021369567871098E-4</v>
      </c>
      <c r="AE375" s="620">
        <v>1.392292418678406E-3</v>
      </c>
      <c r="AF375" s="627">
        <v>2.8835020550779831E-2</v>
      </c>
      <c r="AG375" s="601">
        <f>Decap_Selection!$E$23</f>
        <v>0.08</v>
      </c>
      <c r="AH375" s="602"/>
      <c r="AI375" s="602"/>
    </row>
    <row r="376" spans="1:35">
      <c r="A376" s="597">
        <f t="shared" si="5"/>
        <v>823110.66203426768</v>
      </c>
      <c r="B376" s="607">
        <v>5.1725710171837067E-2</v>
      </c>
      <c r="C376" s="606">
        <v>1.0000000000000001E+50</v>
      </c>
      <c r="D376" s="607">
        <v>4.3912410196910843</v>
      </c>
      <c r="E376" s="610">
        <v>1.0000000000000001E+50</v>
      </c>
      <c r="F376" s="611">
        <v>1.0000000000000001E+50</v>
      </c>
      <c r="G376" s="610">
        <v>1.0000000000000001E+50</v>
      </c>
      <c r="H376" s="610">
        <v>1.0000000000000001E+50</v>
      </c>
      <c r="I376" s="610">
        <v>0.96346445682342163</v>
      </c>
      <c r="J376" s="610">
        <v>1.0000000000000001E+50</v>
      </c>
      <c r="K376" s="610">
        <v>1.0000000000000001E+50</v>
      </c>
      <c r="L376" s="611">
        <v>9.3547088664586067E-2</v>
      </c>
      <c r="M376" s="610">
        <v>1.0000000000000001E+50</v>
      </c>
      <c r="N376" s="611">
        <v>1.0000000000000001E+50</v>
      </c>
      <c r="O376" s="610">
        <v>1.0000000000000001E+50</v>
      </c>
      <c r="P376" s="610">
        <v>1.0000000000000001E+50</v>
      </c>
      <c r="Q376" s="610">
        <v>1.0000000000000001E+50</v>
      </c>
      <c r="R376" s="610">
        <v>1.0000000000000001E+50</v>
      </c>
      <c r="S376" s="610">
        <v>1.0000000000000001E+50</v>
      </c>
      <c r="T376" s="610">
        <v>1.0000000000000001E+50</v>
      </c>
      <c r="U376" s="610">
        <v>1.0000000000000001E+50</v>
      </c>
      <c r="V376" s="610">
        <v>3.1354975143583451E-2</v>
      </c>
      <c r="W376" s="610">
        <v>1.0000000000000001E+50</v>
      </c>
      <c r="X376" s="610">
        <v>1.0000000000000001E+50</v>
      </c>
      <c r="Y376" s="610">
        <v>1.0000000000000001E+50</v>
      </c>
      <c r="Z376" s="610">
        <v>1.0000000000000001E+50</v>
      </c>
      <c r="AA376" s="626">
        <v>1.0000000000000001E+50</v>
      </c>
      <c r="AB376" s="610">
        <v>76.007702683531647</v>
      </c>
      <c r="AC376" s="626">
        <v>5.0598195171246672E-4</v>
      </c>
      <c r="AD376" s="626">
        <v>8.9021369567871098E-4</v>
      </c>
      <c r="AE376" s="620">
        <v>1.3923763338664647E-3</v>
      </c>
      <c r="AF376" s="627">
        <v>2.9066428400674426E-2</v>
      </c>
      <c r="AG376" s="601">
        <f>Decap_Selection!$E$23</f>
        <v>0.08</v>
      </c>
      <c r="AH376" s="602"/>
      <c r="AI376" s="602"/>
    </row>
    <row r="377" spans="1:35">
      <c r="A377" s="597">
        <f t="shared" si="5"/>
        <v>839572.87527495308</v>
      </c>
      <c r="B377" s="607">
        <v>5.2759841509705439E-2</v>
      </c>
      <c r="C377" s="606">
        <v>1.0000000000000001E+50</v>
      </c>
      <c r="D377" s="607">
        <v>4.3050041408519828</v>
      </c>
      <c r="E377" s="610">
        <v>1.0000000000000001E+50</v>
      </c>
      <c r="F377" s="611">
        <v>1.0000000000000001E+50</v>
      </c>
      <c r="G377" s="610">
        <v>1.0000000000000001E+50</v>
      </c>
      <c r="H377" s="610">
        <v>1.0000000000000001E+50</v>
      </c>
      <c r="I377" s="610">
        <v>0.94444019588967365</v>
      </c>
      <c r="J377" s="610">
        <v>1.0000000000000001E+50</v>
      </c>
      <c r="K377" s="610">
        <v>1.0000000000000001E+50</v>
      </c>
      <c r="L377" s="611">
        <v>9.1589241056598755E-2</v>
      </c>
      <c r="M377" s="610">
        <v>1.0000000000000001E+50</v>
      </c>
      <c r="N377" s="611">
        <v>1.0000000000000001E+50</v>
      </c>
      <c r="O377" s="610">
        <v>1.0000000000000001E+50</v>
      </c>
      <c r="P377" s="610">
        <v>1.0000000000000001E+50</v>
      </c>
      <c r="Q377" s="610">
        <v>1.0000000000000001E+50</v>
      </c>
      <c r="R377" s="610">
        <v>1.0000000000000001E+50</v>
      </c>
      <c r="S377" s="610">
        <v>1.0000000000000001E+50</v>
      </c>
      <c r="T377" s="610">
        <v>1.0000000000000001E+50</v>
      </c>
      <c r="U377" s="610">
        <v>1.0000000000000001E+50</v>
      </c>
      <c r="V377" s="610">
        <v>3.1419847840808486E-2</v>
      </c>
      <c r="W377" s="610">
        <v>1.0000000000000001E+50</v>
      </c>
      <c r="X377" s="610">
        <v>1.0000000000000001E+50</v>
      </c>
      <c r="Y377" s="610">
        <v>1.0000000000000001E+50</v>
      </c>
      <c r="Z377" s="610">
        <v>1.0000000000000001E+50</v>
      </c>
      <c r="AA377" s="626">
        <v>1.0000000000000001E+50</v>
      </c>
      <c r="AB377" s="610">
        <v>74.517355573863313</v>
      </c>
      <c r="AC377" s="626">
        <v>5.0622213698265977E-4</v>
      </c>
      <c r="AD377" s="626">
        <v>8.9021369567871098E-4</v>
      </c>
      <c r="AE377" s="620">
        <v>1.3924636338604863E-3</v>
      </c>
      <c r="AF377" s="627">
        <v>2.929894761537525E-2</v>
      </c>
      <c r="AG377" s="601">
        <f>Decap_Selection!$E$23</f>
        <v>0.08</v>
      </c>
      <c r="AH377" s="602"/>
      <c r="AI377" s="602"/>
    </row>
    <row r="378" spans="1:35">
      <c r="A378" s="597">
        <f>$A$35*A377</f>
        <v>856364.33278045221</v>
      </c>
      <c r="B378" s="607">
        <v>5.3814662978828157E-2</v>
      </c>
      <c r="C378" s="606">
        <v>1.0000000000000001E+50</v>
      </c>
      <c r="D378" s="607">
        <v>4.2204554992861709</v>
      </c>
      <c r="E378" s="610">
        <v>1.0000000000000001E+50</v>
      </c>
      <c r="F378" s="611">
        <v>1.0000000000000001E+50</v>
      </c>
      <c r="G378" s="610">
        <v>1.0000000000000001E+50</v>
      </c>
      <c r="H378" s="610">
        <v>1.0000000000000001E+50</v>
      </c>
      <c r="I378" s="610">
        <v>0.92578630566609688</v>
      </c>
      <c r="J378" s="610">
        <v>1.0000000000000001E+50</v>
      </c>
      <c r="K378" s="610">
        <v>1.0000000000000001E+50</v>
      </c>
      <c r="L378" s="611">
        <v>8.9667358375153397E-2</v>
      </c>
      <c r="M378" s="610">
        <v>1.0000000000000001E+50</v>
      </c>
      <c r="N378" s="611">
        <v>1.0000000000000001E+50</v>
      </c>
      <c r="O378" s="610">
        <v>1.0000000000000001E+50</v>
      </c>
      <c r="P378" s="610">
        <v>1.0000000000000001E+50</v>
      </c>
      <c r="Q378" s="610">
        <v>1.0000000000000001E+50</v>
      </c>
      <c r="R378" s="610">
        <v>1.0000000000000001E+50</v>
      </c>
      <c r="S378" s="610">
        <v>1.0000000000000001E+50</v>
      </c>
      <c r="T378" s="610">
        <v>1.0000000000000001E+50</v>
      </c>
      <c r="U378" s="610">
        <v>1.0000000000000001E+50</v>
      </c>
      <c r="V378" s="610">
        <v>3.1487245197227572E-2</v>
      </c>
      <c r="W378" s="610">
        <v>1.0000000000000001E+50</v>
      </c>
      <c r="X378" s="610">
        <v>1.0000000000000001E+50</v>
      </c>
      <c r="Y378" s="610">
        <v>1.0000000000000001E+50</v>
      </c>
      <c r="Z378" s="610">
        <v>1.0000000000000001E+50</v>
      </c>
      <c r="AA378" s="626">
        <v>1.0000000000000001E+50</v>
      </c>
      <c r="AB378" s="610">
        <v>73.056230956576883</v>
      </c>
      <c r="AC378" s="626">
        <v>5.0647190483868985E-4</v>
      </c>
      <c r="AD378" s="626">
        <v>8.9021369567871098E-4</v>
      </c>
      <c r="AE378" s="620">
        <v>1.3925544549652593E-3</v>
      </c>
      <c r="AF378" s="627">
        <v>2.9532693187342408E-2</v>
      </c>
      <c r="AG378" s="601">
        <f>Decap_Selection!$E$23</f>
        <v>0.08</v>
      </c>
      <c r="AH378" s="602"/>
      <c r="AI378" s="602"/>
    </row>
    <row r="379" spans="1:35">
      <c r="A379" s="597">
        <f t="shared" si="5"/>
        <v>873491.61943606124</v>
      </c>
      <c r="B379" s="607">
        <v>5.4890588234837327E-2</v>
      </c>
      <c r="C379" s="606">
        <v>1.0000000000000001E+50</v>
      </c>
      <c r="D379" s="607">
        <v>4.1375619386854092</v>
      </c>
      <c r="E379" s="610">
        <v>1.0000000000000001E+50</v>
      </c>
      <c r="F379" s="611">
        <v>1.0000000000000001E+50</v>
      </c>
      <c r="G379" s="610">
        <v>1.0000000000000001E+50</v>
      </c>
      <c r="H379" s="610">
        <v>1.0000000000000001E+50</v>
      </c>
      <c r="I379" s="610">
        <v>0.90749547102533579</v>
      </c>
      <c r="J379" s="610">
        <v>1.0000000000000001E+50</v>
      </c>
      <c r="K379" s="610">
        <v>1.0000000000000001E+50</v>
      </c>
      <c r="L379" s="611">
        <v>8.7780690066155145E-2</v>
      </c>
      <c r="M379" s="610">
        <v>1.0000000000000001E+50</v>
      </c>
      <c r="N379" s="611">
        <v>1.0000000000000001E+50</v>
      </c>
      <c r="O379" s="610">
        <v>1.0000000000000001E+50</v>
      </c>
      <c r="P379" s="610">
        <v>1.0000000000000001E+50</v>
      </c>
      <c r="Q379" s="610">
        <v>1.0000000000000001E+50</v>
      </c>
      <c r="R379" s="610">
        <v>1.0000000000000001E+50</v>
      </c>
      <c r="S379" s="610">
        <v>1.0000000000000001E+50</v>
      </c>
      <c r="T379" s="610">
        <v>1.0000000000000001E+50</v>
      </c>
      <c r="U379" s="610">
        <v>1.0000000000000001E+50</v>
      </c>
      <c r="V379" s="610">
        <v>3.1557256421328249E-2</v>
      </c>
      <c r="W379" s="610">
        <v>1.0000000000000001E+50</v>
      </c>
      <c r="X379" s="610">
        <v>1.0000000000000001E+50</v>
      </c>
      <c r="Y379" s="610">
        <v>1.0000000000000001E+50</v>
      </c>
      <c r="Z379" s="610">
        <v>1.0000000000000001E+50</v>
      </c>
      <c r="AA379" s="626">
        <v>1.0000000000000001E+50</v>
      </c>
      <c r="AB379" s="610">
        <v>71.623755841626391</v>
      </c>
      <c r="AC379" s="626">
        <v>5.0673163264466187E-4</v>
      </c>
      <c r="AD379" s="626">
        <v>8.9021369567871098E-4</v>
      </c>
      <c r="AE379" s="620">
        <v>1.3926489389560401E-3</v>
      </c>
      <c r="AF379" s="627">
        <v>2.9767774863647227E-2</v>
      </c>
      <c r="AG379" s="601">
        <f>Decap_Selection!$E$23</f>
        <v>0.08</v>
      </c>
      <c r="AH379" s="602"/>
      <c r="AI379" s="602"/>
    </row>
    <row r="380" spans="1:35">
      <c r="A380" s="597">
        <f t="shared" si="5"/>
        <v>890961.45182478253</v>
      </c>
      <c r="B380" s="607">
        <v>5.5988039209351026E-2</v>
      </c>
      <c r="C380" s="606">
        <v>1.0000000000000001E+50</v>
      </c>
      <c r="D380" s="607">
        <v>4.0562909517941481</v>
      </c>
      <c r="E380" s="610">
        <v>1.0000000000000001E+50</v>
      </c>
      <c r="F380" s="611">
        <v>1.0000000000000001E+50</v>
      </c>
      <c r="G380" s="610">
        <v>1.0000000000000001E+50</v>
      </c>
      <c r="H380" s="610">
        <v>1.0000000000000001E+50</v>
      </c>
      <c r="I380" s="610">
        <v>0.88956051922244195</v>
      </c>
      <c r="J380" s="610">
        <v>1.0000000000000001E+50</v>
      </c>
      <c r="K380" s="610">
        <v>1.0000000000000001E+50</v>
      </c>
      <c r="L380" s="611">
        <v>8.5928499599826721E-2</v>
      </c>
      <c r="M380" s="610">
        <v>1.0000000000000001E+50</v>
      </c>
      <c r="N380" s="611">
        <v>1.0000000000000001E+50</v>
      </c>
      <c r="O380" s="610">
        <v>1.0000000000000001E+50</v>
      </c>
      <c r="P380" s="610">
        <v>1.0000000000000001E+50</v>
      </c>
      <c r="Q380" s="610">
        <v>1.0000000000000001E+50</v>
      </c>
      <c r="R380" s="610">
        <v>1.0000000000000001E+50</v>
      </c>
      <c r="S380" s="610">
        <v>1.0000000000000001E+50</v>
      </c>
      <c r="T380" s="610">
        <v>1.0000000000000001E+50</v>
      </c>
      <c r="U380" s="610">
        <v>1.0000000000000001E+50</v>
      </c>
      <c r="V380" s="610">
        <v>3.1629973614520177E-2</v>
      </c>
      <c r="W380" s="610">
        <v>1.0000000000000001E+50</v>
      </c>
      <c r="X380" s="610">
        <v>1.0000000000000001E+50</v>
      </c>
      <c r="Y380" s="610">
        <v>1.0000000000000001E+50</v>
      </c>
      <c r="Z380" s="610">
        <v>1.0000000000000001E+50</v>
      </c>
      <c r="AA380" s="626">
        <v>1.0000000000000001E+50</v>
      </c>
      <c r="AB380" s="610">
        <v>70.219368474064765</v>
      </c>
      <c r="AC380" s="626">
        <v>5.0700171222851172E-4</v>
      </c>
      <c r="AD380" s="626">
        <v>8.9021369567871098E-4</v>
      </c>
      <c r="AE380" s="620">
        <v>1.3927472332965888E-3</v>
      </c>
      <c r="AF380" s="627">
        <v>3.0004295187289427E-2</v>
      </c>
      <c r="AG380" s="601">
        <f>Decap_Selection!$E$23</f>
        <v>0.08</v>
      </c>
      <c r="AH380" s="602"/>
      <c r="AI380" s="602"/>
    </row>
    <row r="381" spans="1:35">
      <c r="A381" s="597">
        <f t="shared" si="5"/>
        <v>908780.6808612782</v>
      </c>
      <c r="B381" s="607">
        <v>5.7107446275437186E-2</v>
      </c>
      <c r="C381" s="606">
        <v>1.0000000000000001E+50</v>
      </c>
      <c r="D381" s="607">
        <v>3.9766106676616828</v>
      </c>
      <c r="E381" s="610">
        <v>1.0000000000000001E+50</v>
      </c>
      <c r="F381" s="611">
        <v>1.0000000000000001E+50</v>
      </c>
      <c r="G381" s="610">
        <v>1.0000000000000001E+50</v>
      </c>
      <c r="H381" s="610">
        <v>1.0000000000000001E+50</v>
      </c>
      <c r="I381" s="610">
        <v>0.87197441708251544</v>
      </c>
      <c r="J381" s="610">
        <v>1.0000000000000001E+50</v>
      </c>
      <c r="K381" s="610">
        <v>1.0000000000000001E+50</v>
      </c>
      <c r="L381" s="611">
        <v>8.4110064197656972E-2</v>
      </c>
      <c r="M381" s="610">
        <v>1.0000000000000001E+50</v>
      </c>
      <c r="N381" s="611">
        <v>1.0000000000000001E+50</v>
      </c>
      <c r="O381" s="610">
        <v>1.0000000000000001E+50</v>
      </c>
      <c r="P381" s="610">
        <v>1.0000000000000001E+50</v>
      </c>
      <c r="Q381" s="610">
        <v>1.0000000000000001E+50</v>
      </c>
      <c r="R381" s="610">
        <v>1.0000000000000001E+50</v>
      </c>
      <c r="S381" s="610">
        <v>1.0000000000000001E+50</v>
      </c>
      <c r="T381" s="610">
        <v>1.0000000000000001E+50</v>
      </c>
      <c r="U381" s="610">
        <v>1.0000000000000001E+50</v>
      </c>
      <c r="V381" s="610">
        <v>3.1705491833191712E-2</v>
      </c>
      <c r="W381" s="610">
        <v>1.0000000000000001E+50</v>
      </c>
      <c r="X381" s="610">
        <v>1.0000000000000001E+50</v>
      </c>
      <c r="Y381" s="610">
        <v>1.0000000000000001E+50</v>
      </c>
      <c r="Z381" s="610">
        <v>1.0000000000000001E+50</v>
      </c>
      <c r="AA381" s="626">
        <v>1.0000000000000001E+50</v>
      </c>
      <c r="AB381" s="610">
        <v>68.842518113747872</v>
      </c>
      <c r="AC381" s="626">
        <v>5.072825504048304E-4</v>
      </c>
      <c r="AD381" s="626">
        <v>8.9021369567871098E-4</v>
      </c>
      <c r="AE381" s="620">
        <v>1.3928494913657717E-3</v>
      </c>
      <c r="AF381" s="627">
        <v>3.0242347272631552E-2</v>
      </c>
      <c r="AG381" s="601">
        <f>Decap_Selection!$E$23</f>
        <v>0.08</v>
      </c>
      <c r="AH381" s="602"/>
      <c r="AI381" s="602"/>
    </row>
    <row r="382" spans="1:35">
      <c r="A382" s="597">
        <f t="shared" si="5"/>
        <v>926956.29447850375</v>
      </c>
      <c r="B382" s="607">
        <v>5.8249248416387865E-2</v>
      </c>
      <c r="C382" s="606">
        <v>1.0000000000000001E+50</v>
      </c>
      <c r="D382" s="607">
        <v>3.8984898391438083</v>
      </c>
      <c r="E382" s="610">
        <v>1.0000000000000001E+50</v>
      </c>
      <c r="F382" s="611">
        <v>1.0000000000000001E+50</v>
      </c>
      <c r="G382" s="610">
        <v>1.0000000000000001E+50</v>
      </c>
      <c r="H382" s="610">
        <v>1.0000000000000001E+50</v>
      </c>
      <c r="I382" s="610">
        <v>0.85473026824310572</v>
      </c>
      <c r="J382" s="610">
        <v>1.0000000000000001E+50</v>
      </c>
      <c r="K382" s="610">
        <v>1.0000000000000001E+50</v>
      </c>
      <c r="L382" s="611">
        <v>8.2324674566013403E-2</v>
      </c>
      <c r="M382" s="610">
        <v>1.0000000000000001E+50</v>
      </c>
      <c r="N382" s="611">
        <v>1.0000000000000001E+50</v>
      </c>
      <c r="O382" s="610">
        <v>1.0000000000000001E+50</v>
      </c>
      <c r="P382" s="610">
        <v>1.0000000000000001E+50</v>
      </c>
      <c r="Q382" s="610">
        <v>1.0000000000000001E+50</v>
      </c>
      <c r="R382" s="610">
        <v>1.0000000000000001E+50</v>
      </c>
      <c r="S382" s="610">
        <v>1.0000000000000001E+50</v>
      </c>
      <c r="T382" s="610">
        <v>1.0000000000000001E+50</v>
      </c>
      <c r="U382" s="610">
        <v>1.0000000000000001E+50</v>
      </c>
      <c r="V382" s="610">
        <v>3.1783909150404695E-2</v>
      </c>
      <c r="W382" s="610">
        <v>1.0000000000000001E+50</v>
      </c>
      <c r="X382" s="610">
        <v>1.0000000000000001E+50</v>
      </c>
      <c r="Y382" s="610">
        <v>1.0000000000000001E+50</v>
      </c>
      <c r="Z382" s="610">
        <v>1.0000000000000001E+50</v>
      </c>
      <c r="AA382" s="626">
        <v>1.0000000000000001E+50</v>
      </c>
      <c r="AB382" s="610">
        <v>67.492664819357927</v>
      </c>
      <c r="AC382" s="626">
        <v>5.0757456951409279E-4</v>
      </c>
      <c r="AD382" s="626">
        <v>8.9021369567871098E-4</v>
      </c>
      <c r="AE382" s="620">
        <v>1.3929558726930571E-3</v>
      </c>
      <c r="AF382" s="627">
        <v>3.0482012279991817E-2</v>
      </c>
      <c r="AG382" s="601">
        <f>Decap_Selection!$E$23</f>
        <v>0.08</v>
      </c>
      <c r="AH382" s="602"/>
      <c r="AI382" s="602"/>
    </row>
    <row r="383" spans="1:35">
      <c r="A383" s="597">
        <f t="shared" si="5"/>
        <v>945495.42036807386</v>
      </c>
      <c r="B383" s="607">
        <v>5.9413893397869968E-2</v>
      </c>
      <c r="C383" s="606">
        <v>1.0000000000000001E+50</v>
      </c>
      <c r="D383" s="607">
        <v>3.821897830649148</v>
      </c>
      <c r="E383" s="610">
        <v>1.0000000000000001E+50</v>
      </c>
      <c r="F383" s="611">
        <v>1.0000000000000001E+50</v>
      </c>
      <c r="G383" s="610">
        <v>1.0000000000000001E+50</v>
      </c>
      <c r="H383" s="610">
        <v>1.0000000000000001E+50</v>
      </c>
      <c r="I383" s="610">
        <v>0.83782131045029717</v>
      </c>
      <c r="J383" s="610">
        <v>1.0000000000000001E+50</v>
      </c>
      <c r="K383" s="610">
        <v>1.0000000000000001E+50</v>
      </c>
      <c r="L383" s="611">
        <v>8.0571634636429731E-2</v>
      </c>
      <c r="M383" s="610">
        <v>1.0000000000000001E+50</v>
      </c>
      <c r="N383" s="611">
        <v>1.0000000000000001E+50</v>
      </c>
      <c r="O383" s="610">
        <v>1.0000000000000001E+50</v>
      </c>
      <c r="P383" s="610">
        <v>1.0000000000000001E+50</v>
      </c>
      <c r="Q383" s="610">
        <v>1.0000000000000001E+50</v>
      </c>
      <c r="R383" s="610">
        <v>1.0000000000000001E+50</v>
      </c>
      <c r="S383" s="610">
        <v>1.0000000000000001E+50</v>
      </c>
      <c r="T383" s="610">
        <v>1.0000000000000001E+50</v>
      </c>
      <c r="U383" s="610">
        <v>1.0000000000000001E+50</v>
      </c>
      <c r="V383" s="610">
        <v>3.1865326717087777E-2</v>
      </c>
      <c r="W383" s="610">
        <v>1.0000000000000001E+50</v>
      </c>
      <c r="X383" s="610">
        <v>1.0000000000000001E+50</v>
      </c>
      <c r="Y383" s="610">
        <v>1.0000000000000001E+50</v>
      </c>
      <c r="Z383" s="610">
        <v>1.0000000000000001E+50</v>
      </c>
      <c r="AA383" s="626">
        <v>1.0000000000000001E+50</v>
      </c>
      <c r="AB383" s="610">
        <v>66.169279236661865</v>
      </c>
      <c r="AC383" s="626">
        <v>5.0787820797860604E-4</v>
      </c>
      <c r="AD383" s="626">
        <v>8.9021369567871098E-4</v>
      </c>
      <c r="AE383" s="620">
        <v>1.3930665432032383E-3</v>
      </c>
      <c r="AF383" s="627">
        <v>3.0723356550351227E-2</v>
      </c>
      <c r="AG383" s="601">
        <f>Decap_Selection!$E$23</f>
        <v>0.08</v>
      </c>
      <c r="AH383" s="602"/>
      <c r="AI383" s="602"/>
    </row>
    <row r="384" spans="1:35">
      <c r="A384" s="597">
        <f>$A$35*A383</f>
        <v>964405.32877543534</v>
      </c>
      <c r="B384" s="607">
        <v>6.0601837943520087E-2</v>
      </c>
      <c r="C384" s="606">
        <v>1.0000000000000001E+50</v>
      </c>
      <c r="D384" s="607">
        <v>3.7468046061252824</v>
      </c>
      <c r="E384" s="610">
        <v>1.0000000000000001E+50</v>
      </c>
      <c r="F384" s="611">
        <v>1.0000000000000001E+50</v>
      </c>
      <c r="G384" s="610">
        <v>1.0000000000000001E+50</v>
      </c>
      <c r="H384" s="610">
        <v>1.0000000000000001E+50</v>
      </c>
      <c r="I384" s="610">
        <v>0.82124091290742451</v>
      </c>
      <c r="J384" s="610">
        <v>1.0000000000000001E+50</v>
      </c>
      <c r="K384" s="610">
        <v>1.0000000000000001E+50</v>
      </c>
      <c r="L384" s="611">
        <v>7.8850261312592387E-2</v>
      </c>
      <c r="M384" s="610">
        <v>1.0000000000000001E+50</v>
      </c>
      <c r="N384" s="611">
        <v>1.0000000000000001E+50</v>
      </c>
      <c r="O384" s="610">
        <v>1.0000000000000001E+50</v>
      </c>
      <c r="P384" s="610">
        <v>1.0000000000000001E+50</v>
      </c>
      <c r="Q384" s="610">
        <v>1.0000000000000001E+50</v>
      </c>
      <c r="R384" s="610">
        <v>1.0000000000000001E+50</v>
      </c>
      <c r="S384" s="610">
        <v>1.0000000000000001E+50</v>
      </c>
      <c r="T384" s="610">
        <v>1.0000000000000001E+50</v>
      </c>
      <c r="U384" s="610">
        <v>1.0000000000000001E+50</v>
      </c>
      <c r="V384" s="610">
        <v>3.194984882258347E-2</v>
      </c>
      <c r="W384" s="610">
        <v>1.0000000000000001E+50</v>
      </c>
      <c r="X384" s="610">
        <v>1.0000000000000001E+50</v>
      </c>
      <c r="Y384" s="610">
        <v>1.0000000000000001E+50</v>
      </c>
      <c r="Z384" s="610">
        <v>1.0000000000000001E+50</v>
      </c>
      <c r="AA384" s="626">
        <v>1.0000000000000001E+50</v>
      </c>
      <c r="AB384" s="610">
        <v>64.87184239092133</v>
      </c>
      <c r="AC384" s="626">
        <v>5.081939208754848E-4</v>
      </c>
      <c r="AD384" s="626">
        <v>8.9021369567871098E-4</v>
      </c>
      <c r="AE384" s="620">
        <v>1.39318167547074E-3</v>
      </c>
      <c r="AF384" s="627">
        <v>3.0966428356823537E-2</v>
      </c>
      <c r="AG384" s="601">
        <f>Decap_Selection!$E$23</f>
        <v>0.08</v>
      </c>
      <c r="AH384" s="602"/>
      <c r="AI384" s="602"/>
    </row>
    <row r="385" spans="1:35">
      <c r="A385" s="597">
        <f t="shared" si="5"/>
        <v>983693.43535094406</v>
      </c>
      <c r="B385" s="607">
        <v>6.1813547914052219E-2</v>
      </c>
      <c r="C385" s="606">
        <v>1.0000000000000001E+50</v>
      </c>
      <c r="D385" s="607">
        <v>3.6731807172800197</v>
      </c>
      <c r="E385" s="610">
        <v>1.0000000000000001E+50</v>
      </c>
      <c r="F385" s="611">
        <v>1.0000000000000001E+50</v>
      </c>
      <c r="G385" s="610">
        <v>1.0000000000000001E+50</v>
      </c>
      <c r="H385" s="610">
        <v>1.0000000000000001E+50</v>
      </c>
      <c r="I385" s="610">
        <v>0.80498257367537274</v>
      </c>
      <c r="J385" s="610">
        <v>1.0000000000000001E+50</v>
      </c>
      <c r="K385" s="610">
        <v>1.0000000000000001E+50</v>
      </c>
      <c r="L385" s="611">
        <v>7.7159884224066347E-2</v>
      </c>
      <c r="M385" s="610">
        <v>1.0000000000000001E+50</v>
      </c>
      <c r="N385" s="611">
        <v>1.0000000000000001E+50</v>
      </c>
      <c r="O385" s="610">
        <v>1.0000000000000001E+50</v>
      </c>
      <c r="P385" s="610">
        <v>1.0000000000000001E+50</v>
      </c>
      <c r="Q385" s="610">
        <v>1.0000000000000001E+50</v>
      </c>
      <c r="R385" s="610">
        <v>1.0000000000000001E+50</v>
      </c>
      <c r="S385" s="610">
        <v>1.0000000000000001E+50</v>
      </c>
      <c r="T385" s="610">
        <v>1.0000000000000001E+50</v>
      </c>
      <c r="U385" s="610">
        <v>1.0000000000000001E+50</v>
      </c>
      <c r="V385" s="610">
        <v>3.2037582954399166E-2</v>
      </c>
      <c r="W385" s="610">
        <v>1.0000000000000001E+50</v>
      </c>
      <c r="X385" s="610">
        <v>1.0000000000000001E+50</v>
      </c>
      <c r="Y385" s="610">
        <v>1.0000000000000001E+50</v>
      </c>
      <c r="Z385" s="610">
        <v>1.0000000000000001E+50</v>
      </c>
      <c r="AA385" s="626">
        <v>1.0000000000000001E+50</v>
      </c>
      <c r="AB385" s="610">
        <v>63.59984548337335</v>
      </c>
      <c r="AC385" s="626">
        <v>5.0852218052694254E-4</v>
      </c>
      <c r="AD385" s="626">
        <v>8.9021369567871098E-4</v>
      </c>
      <c r="AE385" s="620">
        <v>1.3933014489838644E-3</v>
      </c>
      <c r="AF385" s="627">
        <v>3.1211254225083078E-2</v>
      </c>
      <c r="AG385" s="601">
        <f>Decap_Selection!$E$23</f>
        <v>0.08</v>
      </c>
      <c r="AH385" s="602"/>
      <c r="AI385" s="602"/>
    </row>
    <row r="386" spans="1:35">
      <c r="A386" s="597">
        <f t="shared" si="5"/>
        <v>1003367.304057963</v>
      </c>
      <c r="B386" s="607">
        <v>6.3049498489948619E-2</v>
      </c>
      <c r="C386" s="606">
        <v>1.0000000000000001E+50</v>
      </c>
      <c r="D386" s="607">
        <v>3.6009972920331457</v>
      </c>
      <c r="E386" s="610">
        <v>1.0000000000000001E+50</v>
      </c>
      <c r="F386" s="611">
        <v>1.0000000000000001E+50</v>
      </c>
      <c r="G386" s="610">
        <v>1.0000000000000001E+50</v>
      </c>
      <c r="H386" s="610">
        <v>1.0000000000000001E+50</v>
      </c>
      <c r="I386" s="610">
        <v>0.78903991712345067</v>
      </c>
      <c r="J386" s="610">
        <v>1.0000000000000001E+50</v>
      </c>
      <c r="K386" s="610">
        <v>1.0000000000000001E+50</v>
      </c>
      <c r="L386" s="611">
        <v>7.5499845486817527E-2</v>
      </c>
      <c r="M386" s="610">
        <v>1.0000000000000001E+50</v>
      </c>
      <c r="N386" s="611">
        <v>1.0000000000000001E+50</v>
      </c>
      <c r="O386" s="610">
        <v>1.0000000000000001E+50</v>
      </c>
      <c r="P386" s="610">
        <v>1.0000000000000001E+50</v>
      </c>
      <c r="Q386" s="610">
        <v>1.0000000000000001E+50</v>
      </c>
      <c r="R386" s="610">
        <v>1.0000000000000001E+50</v>
      </c>
      <c r="S386" s="610">
        <v>1.0000000000000001E+50</v>
      </c>
      <c r="T386" s="610">
        <v>1.0000000000000001E+50</v>
      </c>
      <c r="U386" s="610">
        <v>1.0000000000000001E+50</v>
      </c>
      <c r="V386" s="610">
        <v>3.2128639857008534E-2</v>
      </c>
      <c r="W386" s="610">
        <v>1.0000000000000001E+50</v>
      </c>
      <c r="X386" s="610">
        <v>1.0000000000000001E+50</v>
      </c>
      <c r="Y386" s="610">
        <v>1.0000000000000001E+50</v>
      </c>
      <c r="Z386" s="610">
        <v>1.0000000000000001E+50</v>
      </c>
      <c r="AA386" s="626">
        <v>1.0000000000000001E+50</v>
      </c>
      <c r="AB386" s="610">
        <v>62.352789691701169</v>
      </c>
      <c r="AC386" s="626">
        <v>5.0886347710817938E-4</v>
      </c>
      <c r="AD386" s="626">
        <v>8.9021369567871098E-4</v>
      </c>
      <c r="AE386" s="620">
        <v>1.3934260504193563E-3</v>
      </c>
      <c r="AF386" s="627">
        <v>3.1457834770462136E-2</v>
      </c>
      <c r="AG386" s="601">
        <f>Decap_Selection!$E$23</f>
        <v>0.08</v>
      </c>
      <c r="AH386" s="602"/>
      <c r="AI386" s="602"/>
    </row>
    <row r="387" spans="1:35">
      <c r="A387" s="597">
        <f t="shared" si="5"/>
        <v>1023434.6501391223</v>
      </c>
      <c r="B387" s="607">
        <v>6.4310174357805394E-2</v>
      </c>
      <c r="C387" s="606">
        <v>1.0000000000000001E+50</v>
      </c>
      <c r="D387" s="607">
        <v>3.530226023194166</v>
      </c>
      <c r="E387" s="610">
        <v>1.0000000000000001E+50</v>
      </c>
      <c r="F387" s="611">
        <v>1.0000000000000001E+50</v>
      </c>
      <c r="G387" s="610">
        <v>1.0000000000000001E+50</v>
      </c>
      <c r="H387" s="610">
        <v>1.0000000000000001E+50</v>
      </c>
      <c r="I387" s="610">
        <v>0.77340669142983787</v>
      </c>
      <c r="J387" s="610">
        <v>1.0000000000000001E+50</v>
      </c>
      <c r="K387" s="610">
        <v>1.0000000000000001E+50</v>
      </c>
      <c r="L387" s="611">
        <v>7.3869499470607697E-2</v>
      </c>
      <c r="M387" s="610">
        <v>1.0000000000000001E+50</v>
      </c>
      <c r="N387" s="611">
        <v>1.0000000000000001E+50</v>
      </c>
      <c r="O387" s="610">
        <v>1.0000000000000001E+50</v>
      </c>
      <c r="P387" s="610">
        <v>1.0000000000000001E+50</v>
      </c>
      <c r="Q387" s="610">
        <v>1.0000000000000001E+50</v>
      </c>
      <c r="R387" s="610">
        <v>1.0000000000000001E+50</v>
      </c>
      <c r="S387" s="610">
        <v>1.0000000000000001E+50</v>
      </c>
      <c r="T387" s="610">
        <v>1.0000000000000001E+50</v>
      </c>
      <c r="U387" s="610">
        <v>1.0000000000000001E+50</v>
      </c>
      <c r="V387" s="610">
        <v>3.2223133589545698E-2</v>
      </c>
      <c r="W387" s="610">
        <v>1.0000000000000001E+50</v>
      </c>
      <c r="X387" s="610">
        <v>1.0000000000000001E+50</v>
      </c>
      <c r="Y387" s="610">
        <v>1.0000000000000001E+50</v>
      </c>
      <c r="Z387" s="610">
        <v>1.0000000000000001E+50</v>
      </c>
      <c r="AA387" s="626">
        <v>1.0000000000000001E+50</v>
      </c>
      <c r="AB387" s="610">
        <v>61.130185974417898</v>
      </c>
      <c r="AC387" s="626">
        <v>5.0921831927312419E-4</v>
      </c>
      <c r="AD387" s="626">
        <v>8.9021369567871098E-4</v>
      </c>
      <c r="AE387" s="620">
        <v>1.3935556739276711E-3</v>
      </c>
      <c r="AF387" s="627">
        <v>3.1706139995086181E-2</v>
      </c>
      <c r="AG387" s="601">
        <f>Decap_Selection!$E$23</f>
        <v>0.08</v>
      </c>
      <c r="AH387" s="602"/>
      <c r="AI387" s="602"/>
    </row>
    <row r="388" spans="1:35">
      <c r="A388" s="597">
        <f t="shared" si="5"/>
        <v>1043903.3431419047</v>
      </c>
      <c r="B388" s="607">
        <v>6.5596069900406034E-2</v>
      </c>
      <c r="C388" s="606">
        <v>1.0000000000000001E+50</v>
      </c>
      <c r="D388" s="607">
        <v>3.4608391573615696</v>
      </c>
      <c r="E388" s="610">
        <v>1.0000000000000001E+50</v>
      </c>
      <c r="F388" s="611">
        <v>1.0000000000000001E+50</v>
      </c>
      <c r="G388" s="610">
        <v>1.0000000000000001E+50</v>
      </c>
      <c r="H388" s="610">
        <v>1.0000000000000001E+50</v>
      </c>
      <c r="I388" s="610">
        <v>0.7580767661306308</v>
      </c>
      <c r="J388" s="610">
        <v>1.0000000000000001E+50</v>
      </c>
      <c r="K388" s="610">
        <v>1.0000000000000001E+50</v>
      </c>
      <c r="L388" s="611">
        <v>7.2268212573359275E-2</v>
      </c>
      <c r="M388" s="610">
        <v>1.0000000000000001E+50</v>
      </c>
      <c r="N388" s="611">
        <v>1.0000000000000001E+50</v>
      </c>
      <c r="O388" s="610">
        <v>1.0000000000000001E+50</v>
      </c>
      <c r="P388" s="610">
        <v>1.0000000000000001E+50</v>
      </c>
      <c r="Q388" s="610">
        <v>1.0000000000000001E+50</v>
      </c>
      <c r="R388" s="610">
        <v>1.0000000000000001E+50</v>
      </c>
      <c r="S388" s="610">
        <v>1.0000000000000001E+50</v>
      </c>
      <c r="T388" s="610">
        <v>1.0000000000000001E+50</v>
      </c>
      <c r="U388" s="610">
        <v>1.0000000000000001E+50</v>
      </c>
      <c r="V388" s="610">
        <v>3.2321181582232031E-2</v>
      </c>
      <c r="W388" s="610">
        <v>1.0000000000000001E+50</v>
      </c>
      <c r="X388" s="610">
        <v>1.0000000000000001E+50</v>
      </c>
      <c r="Y388" s="610">
        <v>1.0000000000000001E+50</v>
      </c>
      <c r="Z388" s="610">
        <v>1.0000000000000001E+50</v>
      </c>
      <c r="AA388" s="626">
        <v>1.0000000000000001E+50</v>
      </c>
      <c r="AB388" s="610">
        <v>59.931554879085404</v>
      </c>
      <c r="AC388" s="626">
        <v>5.0958723479827537E-4</v>
      </c>
      <c r="AD388" s="626">
        <v>8.9021369567871098E-4</v>
      </c>
      <c r="AE388" s="620">
        <v>1.3936905214293497E-3</v>
      </c>
      <c r="AF388" s="627">
        <v>3.1956103984453879E-2</v>
      </c>
      <c r="AG388" s="601">
        <f>Decap_Selection!$E$23</f>
        <v>0.08</v>
      </c>
      <c r="AH388" s="602"/>
      <c r="AI388" s="602"/>
    </row>
    <row r="389" spans="1:35">
      <c r="A389" s="597">
        <f t="shared" si="5"/>
        <v>1064781.4100047429</v>
      </c>
      <c r="B389" s="607">
        <v>6.6907689390597422E-2</v>
      </c>
      <c r="C389" s="606">
        <v>1.0000000000000001E+50</v>
      </c>
      <c r="D389" s="607">
        <v>3.3928094840392746</v>
      </c>
      <c r="E389" s="610">
        <v>1.0000000000000001E+50</v>
      </c>
      <c r="F389" s="611">
        <v>1.0000000000000001E+50</v>
      </c>
      <c r="G389" s="610">
        <v>1.0000000000000001E+50</v>
      </c>
      <c r="H389" s="610">
        <v>1.0000000000000001E+50</v>
      </c>
      <c r="I389" s="610">
        <v>0.74304412971652456</v>
      </c>
      <c r="J389" s="610">
        <v>1.0000000000000001E+50</v>
      </c>
      <c r="K389" s="610">
        <v>1.0000000000000001E+50</v>
      </c>
      <c r="L389" s="611">
        <v>7.069536300261002E-2</v>
      </c>
      <c r="M389" s="610">
        <v>1.0000000000000001E+50</v>
      </c>
      <c r="N389" s="611">
        <v>1.0000000000000001E+50</v>
      </c>
      <c r="O389" s="610">
        <v>1.0000000000000001E+50</v>
      </c>
      <c r="P389" s="610">
        <v>1.0000000000000001E+50</v>
      </c>
      <c r="Q389" s="610">
        <v>1.0000000000000001E+50</v>
      </c>
      <c r="R389" s="610">
        <v>1.0000000000000001E+50</v>
      </c>
      <c r="S389" s="610">
        <v>1.0000000000000001E+50</v>
      </c>
      <c r="T389" s="610">
        <v>1.0000000000000001E+50</v>
      </c>
      <c r="U389" s="610">
        <v>1.0000000000000001E+50</v>
      </c>
      <c r="V389" s="610">
        <v>3.2422904691373142E-2</v>
      </c>
      <c r="W389" s="610">
        <v>1.0000000000000001E+50</v>
      </c>
      <c r="X389" s="610">
        <v>1.0000000000000001E+50</v>
      </c>
      <c r="Y389" s="610">
        <v>1.0000000000000001E+50</v>
      </c>
      <c r="Z389" s="610">
        <v>1.0000000000000001E+50</v>
      </c>
      <c r="AA389" s="626">
        <v>1.0000000000000001E+50</v>
      </c>
      <c r="AB389" s="610">
        <v>58.756426354293701</v>
      </c>
      <c r="AC389" s="626">
        <v>5.0997077124485726E-4</v>
      </c>
      <c r="AD389" s="626">
        <v>8.9021369567871098E-4</v>
      </c>
      <c r="AE389" s="620">
        <v>1.3938308029229137E-3</v>
      </c>
      <c r="AF389" s="627">
        <v>3.2207618939618439E-2</v>
      </c>
      <c r="AG389" s="601">
        <f>Decap_Selection!$E$23</f>
        <v>0.08</v>
      </c>
      <c r="AH389" s="602"/>
      <c r="AI389" s="602"/>
    </row>
    <row r="390" spans="1:35">
      <c r="A390" s="597">
        <f t="shared" si="5"/>
        <v>1086077.0382048378</v>
      </c>
      <c r="B390" s="607">
        <v>6.8245547189044117E-2</v>
      </c>
      <c r="C390" s="606">
        <v>1.0000000000000001E+50</v>
      </c>
      <c r="D390" s="607">
        <v>3.3261103249659842</v>
      </c>
      <c r="E390" s="610">
        <v>1.0000000000000001E+50</v>
      </c>
      <c r="F390" s="611">
        <v>1.0000000000000001E+50</v>
      </c>
      <c r="G390" s="610">
        <v>1.0000000000000001E+50</v>
      </c>
      <c r="H390" s="610">
        <v>1.0000000000000001E+50</v>
      </c>
      <c r="I390" s="610">
        <v>0.72830288727619685</v>
      </c>
      <c r="J390" s="610">
        <v>1.0000000000000001E+50</v>
      </c>
      <c r="K390" s="610">
        <v>1.0000000000000001E+50</v>
      </c>
      <c r="L390" s="611">
        <v>6.9150340564202856E-2</v>
      </c>
      <c r="M390" s="610">
        <v>1.0000000000000001E+50</v>
      </c>
      <c r="N390" s="611">
        <v>1.0000000000000001E+50</v>
      </c>
      <c r="O390" s="610">
        <v>1.0000000000000001E+50</v>
      </c>
      <c r="P390" s="610">
        <v>1.0000000000000001E+50</v>
      </c>
      <c r="Q390" s="610">
        <v>1.0000000000000001E+50</v>
      </c>
      <c r="R390" s="610">
        <v>1.0000000000000001E+50</v>
      </c>
      <c r="S390" s="610">
        <v>1.0000000000000001E+50</v>
      </c>
      <c r="T390" s="610">
        <v>1.0000000000000001E+50</v>
      </c>
      <c r="U390" s="610">
        <v>1.0000000000000001E+50</v>
      </c>
      <c r="V390" s="610">
        <v>3.2528427252762261E-2</v>
      </c>
      <c r="W390" s="610">
        <v>1.0000000000000001E+50</v>
      </c>
      <c r="X390" s="610">
        <v>1.0000000000000001E+50</v>
      </c>
      <c r="Y390" s="610">
        <v>1.0000000000000001E+50</v>
      </c>
      <c r="Z390" s="610">
        <v>1.0000000000000001E+50</v>
      </c>
      <c r="AA390" s="626">
        <v>1.0000000000000001E+50</v>
      </c>
      <c r="AB390" s="610">
        <v>57.604339565327216</v>
      </c>
      <c r="AC390" s="626">
        <v>5.103694966394907E-4</v>
      </c>
      <c r="AD390" s="626">
        <v>8.9021369567871098E-4</v>
      </c>
      <c r="AE390" s="620">
        <v>1.3939767368047098E-3</v>
      </c>
      <c r="AF390" s="627">
        <v>3.2460528479036341E-2</v>
      </c>
      <c r="AG390" s="601">
        <f>Decap_Selection!$E$23</f>
        <v>0.08</v>
      </c>
      <c r="AH390" s="602"/>
      <c r="AI390" s="602"/>
    </row>
    <row r="391" spans="1:35">
      <c r="A391" s="597">
        <f t="shared" si="5"/>
        <v>1107798.5789689347</v>
      </c>
      <c r="B391" s="607">
        <v>6.9610167945938634E-2</v>
      </c>
      <c r="C391" s="606">
        <v>1.0000000000000001E+50</v>
      </c>
      <c r="D391" s="607">
        <v>3.2607155236532774</v>
      </c>
      <c r="E391" s="610">
        <v>1.0000000000000001E+50</v>
      </c>
      <c r="F391" s="611">
        <v>1.0000000000000001E+50</v>
      </c>
      <c r="G391" s="610">
        <v>1.0000000000000001E+50</v>
      </c>
      <c r="H391" s="610">
        <v>1.0000000000000001E+50</v>
      </c>
      <c r="I391" s="610">
        <v>0.71384725818546935</v>
      </c>
      <c r="J391" s="610">
        <v>1.0000000000000001E+50</v>
      </c>
      <c r="K391" s="610">
        <v>1.0000000000000001E+50</v>
      </c>
      <c r="L391" s="611">
        <v>6.7632546458385581E-2</v>
      </c>
      <c r="M391" s="610">
        <v>1.0000000000000001E+50</v>
      </c>
      <c r="N391" s="611">
        <v>1.0000000000000001E+50</v>
      </c>
      <c r="O391" s="610">
        <v>1.0000000000000001E+50</v>
      </c>
      <c r="P391" s="610">
        <v>1.0000000000000001E+50</v>
      </c>
      <c r="Q391" s="610">
        <v>1.0000000000000001E+50</v>
      </c>
      <c r="R391" s="610">
        <v>1.0000000000000001E+50</v>
      </c>
      <c r="S391" s="610">
        <v>1.0000000000000001E+50</v>
      </c>
      <c r="T391" s="610">
        <v>1.0000000000000001E+50</v>
      </c>
      <c r="U391" s="610">
        <v>1.0000000000000001E+50</v>
      </c>
      <c r="V391" s="610">
        <v>3.2637877133326228E-2</v>
      </c>
      <c r="W391" s="610">
        <v>1.0000000000000001E+50</v>
      </c>
      <c r="X391" s="610">
        <v>1.0000000000000001E+50</v>
      </c>
      <c r="Y391" s="610">
        <v>1.0000000000000001E+50</v>
      </c>
      <c r="Z391" s="610">
        <v>1.0000000000000001E+50</v>
      </c>
      <c r="AA391" s="626">
        <v>1.0000000000000001E+50</v>
      </c>
      <c r="AB391" s="610">
        <v>56.474842713445163</v>
      </c>
      <c r="AC391" s="626">
        <v>5.1078400017354599E-4</v>
      </c>
      <c r="AD391" s="626">
        <v>8.9021369567871098E-4</v>
      </c>
      <c r="AE391" s="620">
        <v>1.3941285502011458E-3</v>
      </c>
      <c r="AF391" s="627">
        <v>3.2714620143807174E-2</v>
      </c>
      <c r="AG391" s="601">
        <f>Decap_Selection!$E$23</f>
        <v>0.08</v>
      </c>
      <c r="AH391" s="602"/>
      <c r="AI391" s="602"/>
    </row>
    <row r="392" spans="1:35">
      <c r="A392" s="597">
        <f t="shared" si="5"/>
        <v>1129954.5505483134</v>
      </c>
      <c r="B392" s="607">
        <v>7.1002086806747022E-2</v>
      </c>
      <c r="C392" s="606">
        <v>1.0000000000000001E+50</v>
      </c>
      <c r="D392" s="607">
        <v>3.1965994351283213</v>
      </c>
      <c r="E392" s="610">
        <v>1.0000000000000001E+50</v>
      </c>
      <c r="F392" s="611">
        <v>1.0000000000000001E+50</v>
      </c>
      <c r="G392" s="610">
        <v>1.0000000000000001E+50</v>
      </c>
      <c r="H392" s="610">
        <v>1.0000000000000001E+50</v>
      </c>
      <c r="I392" s="610">
        <v>0.6996715738413446</v>
      </c>
      <c r="J392" s="610">
        <v>1.0000000000000001E+50</v>
      </c>
      <c r="K392" s="610">
        <v>1.0000000000000001E+50</v>
      </c>
      <c r="L392" s="611">
        <v>6.614139308352579E-2</v>
      </c>
      <c r="M392" s="610">
        <v>1.0000000000000001E+50</v>
      </c>
      <c r="N392" s="611">
        <v>1.0000000000000001E+50</v>
      </c>
      <c r="O392" s="610">
        <v>1.0000000000000001E+50</v>
      </c>
      <c r="P392" s="610">
        <v>1.0000000000000001E+50</v>
      </c>
      <c r="Q392" s="610">
        <v>1.0000000000000001E+50</v>
      </c>
      <c r="R392" s="610">
        <v>1.0000000000000001E+50</v>
      </c>
      <c r="S392" s="610">
        <v>1.0000000000000001E+50</v>
      </c>
      <c r="T392" s="610">
        <v>1.0000000000000001E+50</v>
      </c>
      <c r="U392" s="610">
        <v>1.0000000000000001E+50</v>
      </c>
      <c r="V392" s="610">
        <v>3.2751385780850802E-2</v>
      </c>
      <c r="W392" s="610">
        <v>1.0000000000000001E+50</v>
      </c>
      <c r="X392" s="610">
        <v>1.0000000000000001E+50</v>
      </c>
      <c r="Y392" s="610">
        <v>1.0000000000000001E+50</v>
      </c>
      <c r="Z392" s="610">
        <v>1.0000000000000001E+50</v>
      </c>
      <c r="AA392" s="626">
        <v>1.0000000000000001E+50</v>
      </c>
      <c r="AB392" s="610">
        <v>55.367492858705653</v>
      </c>
      <c r="AC392" s="626">
        <v>5.1121489292131725E-4</v>
      </c>
      <c r="AD392" s="626">
        <v>8.9021369567871098E-4</v>
      </c>
      <c r="AE392" s="620">
        <v>1.3942864793137792E-3</v>
      </c>
      <c r="AF392" s="627">
        <v>3.2969617042204108E-2</v>
      </c>
      <c r="AG392" s="601">
        <f>Decap_Selection!$E$23</f>
        <v>0.08</v>
      </c>
      <c r="AH392" s="602"/>
      <c r="AI392" s="602"/>
    </row>
    <row r="393" spans="1:35">
      <c r="A393" s="597">
        <f t="shared" si="5"/>
        <v>1152553.6415592798</v>
      </c>
      <c r="B393" s="607">
        <v>7.2421849622069989E-2</v>
      </c>
      <c r="C393" s="606">
        <v>1.0000000000000001E+50</v>
      </c>
      <c r="D393" s="607">
        <v>3.1337369158771837</v>
      </c>
      <c r="E393" s="610">
        <v>1.0000000000000001E+50</v>
      </c>
      <c r="F393" s="611">
        <v>1.0000000000000001E+50</v>
      </c>
      <c r="G393" s="610">
        <v>1.0000000000000001E+50</v>
      </c>
      <c r="H393" s="610">
        <v>1.0000000000000001E+50</v>
      </c>
      <c r="I393" s="610">
        <v>0.68577027544003544</v>
      </c>
      <c r="J393" s="610">
        <v>1.0000000000000001E+50</v>
      </c>
      <c r="K393" s="610">
        <v>1.0000000000000001E+50</v>
      </c>
      <c r="L393" s="611">
        <v>6.4676303847682332E-2</v>
      </c>
      <c r="M393" s="610">
        <v>1.0000000000000001E+50</v>
      </c>
      <c r="N393" s="611">
        <v>1.0000000000000001E+50</v>
      </c>
      <c r="O393" s="610">
        <v>1.0000000000000001E+50</v>
      </c>
      <c r="P393" s="610">
        <v>1.0000000000000001E+50</v>
      </c>
      <c r="Q393" s="610">
        <v>1.0000000000000001E+50</v>
      </c>
      <c r="R393" s="610">
        <v>1.0000000000000001E+50</v>
      </c>
      <c r="S393" s="610">
        <v>1.0000000000000001E+50</v>
      </c>
      <c r="T393" s="610">
        <v>1.0000000000000001E+50</v>
      </c>
      <c r="U393" s="610">
        <v>1.0000000000000001E+50</v>
      </c>
      <c r="V393" s="610">
        <v>3.2869088271624061E-2</v>
      </c>
      <c r="W393" s="610">
        <v>1.0000000000000001E+50</v>
      </c>
      <c r="X393" s="610">
        <v>1.0000000000000001E+50</v>
      </c>
      <c r="Y393" s="610">
        <v>1.0000000000000001E+50</v>
      </c>
      <c r="Z393" s="610">
        <v>1.0000000000000001E+50</v>
      </c>
      <c r="AA393" s="626">
        <v>1.0000000000000001E+50</v>
      </c>
      <c r="AB393" s="610">
        <v>54.281855746263673</v>
      </c>
      <c r="AC393" s="626">
        <v>5.116628085771272E-4</v>
      </c>
      <c r="AD393" s="626">
        <v>8.9021369567871098E-4</v>
      </c>
      <c r="AE393" s="620">
        <v>1.3944507697777264E-3</v>
      </c>
      <c r="AF393" s="627">
        <v>3.3225168575068499E-2</v>
      </c>
      <c r="AG393" s="601">
        <f>Decap_Selection!$E$23</f>
        <v>0.08</v>
      </c>
      <c r="AH393" s="602"/>
      <c r="AI393" s="602"/>
    </row>
    <row r="394" spans="1:35">
      <c r="A394" s="597">
        <f t="shared" si="5"/>
        <v>1175604.7143904653</v>
      </c>
      <c r="B394" s="607">
        <v>7.3870013161702219E-2</v>
      </c>
      <c r="C394" s="606">
        <v>1.0000000000000001E+50</v>
      </c>
      <c r="D394" s="607">
        <v>3.0721033139848131</v>
      </c>
      <c r="E394" s="610">
        <v>1.0000000000000001E+50</v>
      </c>
      <c r="F394" s="611">
        <v>1.0000000000000001E+50</v>
      </c>
      <c r="G394" s="610">
        <v>1.0000000000000001E+50</v>
      </c>
      <c r="H394" s="610">
        <v>1.0000000000000001E+50</v>
      </c>
      <c r="I394" s="610">
        <v>0.67213791179811788</v>
      </c>
      <c r="J394" s="610">
        <v>1.0000000000000001E+50</v>
      </c>
      <c r="K394" s="610">
        <v>1.0000000000000001E+50</v>
      </c>
      <c r="L394" s="611">
        <v>6.3236712988314583E-2</v>
      </c>
      <c r="M394" s="610">
        <v>1.0000000000000001E+50</v>
      </c>
      <c r="N394" s="611">
        <v>1.0000000000000001E+50</v>
      </c>
      <c r="O394" s="610">
        <v>1.0000000000000001E+50</v>
      </c>
      <c r="P394" s="610">
        <v>1.0000000000000001E+50</v>
      </c>
      <c r="Q394" s="610">
        <v>1.0000000000000001E+50</v>
      </c>
      <c r="R394" s="610">
        <v>1.0000000000000001E+50</v>
      </c>
      <c r="S394" s="610">
        <v>1.0000000000000001E+50</v>
      </c>
      <c r="T394" s="610">
        <v>1.0000000000000001E+50</v>
      </c>
      <c r="U394" s="610">
        <v>1.0000000000000001E+50</v>
      </c>
      <c r="V394" s="610">
        <v>3.2991123355839827E-2</v>
      </c>
      <c r="W394" s="610">
        <v>1.0000000000000001E+50</v>
      </c>
      <c r="X394" s="610">
        <v>1.0000000000000001E+50</v>
      </c>
      <c r="Y394" s="610">
        <v>1.0000000000000001E+50</v>
      </c>
      <c r="Z394" s="610">
        <v>1.0000000000000001E+50</v>
      </c>
      <c r="AA394" s="626">
        <v>1.0000000000000001E+50</v>
      </c>
      <c r="AB394" s="610">
        <v>53.217505636075124</v>
      </c>
      <c r="AC394" s="626">
        <v>5.1212840421143173E-4</v>
      </c>
      <c r="AD394" s="626">
        <v>8.9021369567871098E-4</v>
      </c>
      <c r="AE394" s="620">
        <v>1.3946216770338855E-3</v>
      </c>
      <c r="AF394" s="627">
        <v>3.3480840194049635E-2</v>
      </c>
      <c r="AG394" s="601">
        <f>Decap_Selection!$E$23</f>
        <v>0.08</v>
      </c>
      <c r="AH394" s="602"/>
      <c r="AI394" s="602"/>
    </row>
    <row r="395" spans="1:35">
      <c r="A395" s="597">
        <f t="shared" si="5"/>
        <v>1199116.8086782745</v>
      </c>
      <c r="B395" s="607">
        <v>7.5347145332973736E-2</v>
      </c>
      <c r="C395" s="606">
        <v>1.0000000000000001E+50</v>
      </c>
      <c r="D395" s="607">
        <v>3.011674459467816</v>
      </c>
      <c r="E395" s="610">
        <v>1.0000000000000001E+50</v>
      </c>
      <c r="F395" s="611">
        <v>1.0000000000000001E+50</v>
      </c>
      <c r="G395" s="610">
        <v>1.0000000000000001E+50</v>
      </c>
      <c r="H395" s="610">
        <v>1.0000000000000001E+50</v>
      </c>
      <c r="I395" s="610">
        <v>0.6587691372159572</v>
      </c>
      <c r="J395" s="610">
        <v>1.0000000000000001E+50</v>
      </c>
      <c r="K395" s="610">
        <v>1.0000000000000001E+50</v>
      </c>
      <c r="L395" s="611">
        <v>6.182206540045429E-2</v>
      </c>
      <c r="M395" s="610">
        <v>1.0000000000000001E+50</v>
      </c>
      <c r="N395" s="611">
        <v>1.0000000000000001E+50</v>
      </c>
      <c r="O395" s="610">
        <v>1.0000000000000001E+50</v>
      </c>
      <c r="P395" s="610">
        <v>1.0000000000000001E+50</v>
      </c>
      <c r="Q395" s="610">
        <v>1.0000000000000001E+50</v>
      </c>
      <c r="R395" s="610">
        <v>1.0000000000000001E+50</v>
      </c>
      <c r="S395" s="610">
        <v>1.0000000000000001E+50</v>
      </c>
      <c r="T395" s="610">
        <v>1.0000000000000001E+50</v>
      </c>
      <c r="U395" s="610">
        <v>1.0000000000000001E+50</v>
      </c>
      <c r="V395" s="610">
        <v>3.3117633500607375E-2</v>
      </c>
      <c r="W395" s="610">
        <v>1.0000000000000001E+50</v>
      </c>
      <c r="X395" s="610">
        <v>1.0000000000000001E+50</v>
      </c>
      <c r="Y395" s="610">
        <v>1.0000000000000001E+50</v>
      </c>
      <c r="Z395" s="610">
        <v>1.0000000000000001E+50</v>
      </c>
      <c r="AA395" s="626">
        <v>1.0000000000000001E+50</v>
      </c>
      <c r="AB395" s="610">
        <v>52.174025135939964</v>
      </c>
      <c r="AC395" s="626">
        <v>5.1261236104595991E-4</v>
      </c>
      <c r="AD395" s="626">
        <v>8.9021369567871098E-4</v>
      </c>
      <c r="AE395" s="620">
        <v>1.3947994667154748E-3</v>
      </c>
      <c r="AF395" s="627">
        <v>3.3736102161335081E-2</v>
      </c>
      <c r="AG395" s="601">
        <f>Decap_Selection!$E$23</f>
        <v>0.08</v>
      </c>
      <c r="AH395" s="602"/>
      <c r="AI395" s="602"/>
    </row>
    <row r="396" spans="1:35">
      <c r="A396" s="597">
        <f t="shared" si="5"/>
        <v>1223099.1448518401</v>
      </c>
      <c r="B396" s="607">
        <v>7.6853825403458781E-2</v>
      </c>
      <c r="C396" s="606">
        <v>1.0000000000000001E+50</v>
      </c>
      <c r="D396" s="607">
        <v>2.9524266547962283</v>
      </c>
      <c r="E396" s="610">
        <v>1.0000000000000001E+50</v>
      </c>
      <c r="F396" s="611">
        <v>1.0000000000000001E+50</v>
      </c>
      <c r="G396" s="610">
        <v>1.0000000000000001E+50</v>
      </c>
      <c r="H396" s="610">
        <v>1.0000000000000001E+50</v>
      </c>
      <c r="I396" s="610">
        <v>0.64565870938257641</v>
      </c>
      <c r="J396" s="610">
        <v>1.0000000000000001E+50</v>
      </c>
      <c r="K396" s="610">
        <v>1.0000000000000001E+50</v>
      </c>
      <c r="L396" s="611">
        <v>6.0431816473716093E-2</v>
      </c>
      <c r="M396" s="610">
        <v>1.0000000000000001E+50</v>
      </c>
      <c r="N396" s="611">
        <v>1.0000000000000001E+50</v>
      </c>
      <c r="O396" s="610">
        <v>1.0000000000000001E+50</v>
      </c>
      <c r="P396" s="610">
        <v>1.0000000000000001E+50</v>
      </c>
      <c r="Q396" s="610">
        <v>1.0000000000000001E+50</v>
      </c>
      <c r="R396" s="610">
        <v>1.0000000000000001E+50</v>
      </c>
      <c r="S396" s="610">
        <v>1.0000000000000001E+50</v>
      </c>
      <c r="T396" s="610">
        <v>1.0000000000000001E+50</v>
      </c>
      <c r="U396" s="610">
        <v>1.0000000000000001E+50</v>
      </c>
      <c r="V396" s="610">
        <v>3.3248764930419734E-2</v>
      </c>
      <c r="W396" s="610">
        <v>1.0000000000000001E+50</v>
      </c>
      <c r="X396" s="610">
        <v>1.0000000000000001E+50</v>
      </c>
      <c r="Y396" s="610">
        <v>1.0000000000000001E+50</v>
      </c>
      <c r="Z396" s="610">
        <v>1.0000000000000001E+50</v>
      </c>
      <c r="AA396" s="626">
        <v>1.0000000000000001E+50</v>
      </c>
      <c r="AB396" s="610">
        <v>51.151005037818869</v>
      </c>
      <c r="AC396" s="626">
        <v>5.1311538524787675E-4</v>
      </c>
      <c r="AD396" s="626">
        <v>8.9021369567871098E-4</v>
      </c>
      <c r="AE396" s="620">
        <v>1.3949844150494071E-3</v>
      </c>
      <c r="AF396" s="627">
        <v>3.3990317304278803E-2</v>
      </c>
      <c r="AG396" s="601">
        <f>Decap_Selection!$E$23</f>
        <v>0.08</v>
      </c>
      <c r="AH396" s="602"/>
      <c r="AI396" s="602"/>
    </row>
    <row r="397" spans="1:35">
      <c r="A397" s="597">
        <f t="shared" si="5"/>
        <v>1247561.1277488768</v>
      </c>
      <c r="B397" s="607">
        <v>7.8390644228139864E-2</v>
      </c>
      <c r="C397" s="606">
        <v>1.0000000000000001E+50</v>
      </c>
      <c r="D397" s="607">
        <v>2.8943366656005844</v>
      </c>
      <c r="E397" s="610">
        <v>1.0000000000000001E+50</v>
      </c>
      <c r="F397" s="611">
        <v>1.0000000000000001E+50</v>
      </c>
      <c r="G397" s="610">
        <v>1.0000000000000001E+50</v>
      </c>
      <c r="H397" s="610">
        <v>1.0000000000000001E+50</v>
      </c>
      <c r="I397" s="610">
        <v>0.63280148732114727</v>
      </c>
      <c r="J397" s="610">
        <v>1.0000000000000001E+50</v>
      </c>
      <c r="K397" s="610">
        <v>1.0000000000000001E+50</v>
      </c>
      <c r="L397" s="611">
        <v>5.9065431938578362E-2</v>
      </c>
      <c r="M397" s="610">
        <v>1.0000000000000001E+50</v>
      </c>
      <c r="N397" s="611">
        <v>1.0000000000000001E+50</v>
      </c>
      <c r="O397" s="610">
        <v>1.0000000000000001E+50</v>
      </c>
      <c r="P397" s="610">
        <v>1.0000000000000001E+50</v>
      </c>
      <c r="Q397" s="610">
        <v>1.0000000000000001E+50</v>
      </c>
      <c r="R397" s="610">
        <v>1.0000000000000001E+50</v>
      </c>
      <c r="S397" s="610">
        <v>1.0000000000000001E+50</v>
      </c>
      <c r="T397" s="610">
        <v>1.0000000000000001E+50</v>
      </c>
      <c r="U397" s="610">
        <v>1.0000000000000001E+50</v>
      </c>
      <c r="V397" s="610">
        <v>3.3384667664940054E-2</v>
      </c>
      <c r="W397" s="610">
        <v>1.0000000000000001E+50</v>
      </c>
      <c r="X397" s="610">
        <v>1.0000000000000001E+50</v>
      </c>
      <c r="Y397" s="610">
        <v>1.0000000000000001E+50</v>
      </c>
      <c r="Z397" s="610">
        <v>1.0000000000000001E+50</v>
      </c>
      <c r="AA397" s="626">
        <v>1.0000000000000001E+50</v>
      </c>
      <c r="AB397" s="610">
        <v>50.148044157359685</v>
      </c>
      <c r="AC397" s="626">
        <v>5.1363820874291593E-4</v>
      </c>
      <c r="AD397" s="626">
        <v>8.9021369567871098E-4</v>
      </c>
      <c r="AE397" s="620">
        <v>1.3951768092730365E-3</v>
      </c>
      <c r="AF397" s="627">
        <v>3.4242727793366991E-2</v>
      </c>
      <c r="AG397" s="601">
        <f>Decap_Selection!$E$23</f>
        <v>0.08</v>
      </c>
      <c r="AH397" s="602"/>
      <c r="AI397" s="602"/>
    </row>
    <row r="398" spans="1:35">
      <c r="A398" s="597">
        <f t="shared" si="5"/>
        <v>1272512.3503038543</v>
      </c>
      <c r="B398" s="607">
        <v>7.9958204481115708E-2</v>
      </c>
      <c r="C398" s="606">
        <v>1.0000000000000001E+50</v>
      </c>
      <c r="D398" s="607">
        <v>2.837381711560627</v>
      </c>
      <c r="E398" s="610">
        <v>1.0000000000000001E+50</v>
      </c>
      <c r="F398" s="611">
        <v>1.0000000000000001E+50</v>
      </c>
      <c r="G398" s="610">
        <v>1.0000000000000001E+50</v>
      </c>
      <c r="H398" s="610">
        <v>1.0000000000000001E+50</v>
      </c>
      <c r="I398" s="610">
        <v>0.62019242937430663</v>
      </c>
      <c r="J398" s="610">
        <v>1.0000000000000001E+50</v>
      </c>
      <c r="K398" s="610">
        <v>1.0000000000000001E+50</v>
      </c>
      <c r="L398" s="611">
        <v>5.7722387722429845E-2</v>
      </c>
      <c r="M398" s="610">
        <v>1.0000000000000001E+50</v>
      </c>
      <c r="N398" s="611">
        <v>1.0000000000000001E+50</v>
      </c>
      <c r="O398" s="610">
        <v>1.0000000000000001E+50</v>
      </c>
      <c r="P398" s="610">
        <v>1.0000000000000001E+50</v>
      </c>
      <c r="Q398" s="610">
        <v>1.0000000000000001E+50</v>
      </c>
      <c r="R398" s="610">
        <v>1.0000000000000001E+50</v>
      </c>
      <c r="S398" s="610">
        <v>1.0000000000000001E+50</v>
      </c>
      <c r="T398" s="610">
        <v>1.0000000000000001E+50</v>
      </c>
      <c r="U398" s="610">
        <v>1.0000000000000001E+50</v>
      </c>
      <c r="V398" s="610">
        <v>3.3525495553974341E-2</v>
      </c>
      <c r="W398" s="610">
        <v>1.0000000000000001E+50</v>
      </c>
      <c r="X398" s="610">
        <v>1.0000000000000001E+50</v>
      </c>
      <c r="Y398" s="610">
        <v>1.0000000000000001E+50</v>
      </c>
      <c r="Z398" s="610">
        <v>1.0000000000000001E+50</v>
      </c>
      <c r="AA398" s="626">
        <v>1.0000000000000001E+50</v>
      </c>
      <c r="AB398" s="610">
        <v>49.164749176570034</v>
      </c>
      <c r="AC398" s="626">
        <v>5.141815900473769E-4</v>
      </c>
      <c r="AD398" s="626">
        <v>8.9021369567871098E-4</v>
      </c>
      <c r="AE398" s="620">
        <v>1.3953769480668328E-3</v>
      </c>
      <c r="AF398" s="627">
        <v>3.4492441019752344E-2</v>
      </c>
      <c r="AG398" s="601">
        <f>Decap_Selection!$E$23</f>
        <v>0.08</v>
      </c>
      <c r="AH398" s="602"/>
      <c r="AI398" s="602"/>
    </row>
    <row r="399" spans="1:35">
      <c r="A399" s="597">
        <f t="shared" si="5"/>
        <v>1297962.5973099314</v>
      </c>
      <c r="B399" s="607">
        <v>8.1557120891944224E-2</v>
      </c>
      <c r="C399" s="606">
        <v>1.0000000000000001E+50</v>
      </c>
      <c r="D399" s="607">
        <v>2.7815394574720917</v>
      </c>
      <c r="E399" s="610">
        <v>1.0000000000000001E+50</v>
      </c>
      <c r="F399" s="611">
        <v>1.0000000000000001E+50</v>
      </c>
      <c r="G399" s="610">
        <v>1.0000000000000001E+50</v>
      </c>
      <c r="H399" s="610">
        <v>1.0000000000000001E+50</v>
      </c>
      <c r="I399" s="610">
        <v>0.60782659122851102</v>
      </c>
      <c r="J399" s="610">
        <v>1.0000000000000001E+50</v>
      </c>
      <c r="K399" s="610">
        <v>1.0000000000000001E+50</v>
      </c>
      <c r="L399" s="611">
        <v>5.6402169815950254E-2</v>
      </c>
      <c r="M399" s="610">
        <v>1.0000000000000001E+50</v>
      </c>
      <c r="N399" s="611">
        <v>1.0000000000000001E+50</v>
      </c>
      <c r="O399" s="610">
        <v>1.0000000000000001E+50</v>
      </c>
      <c r="P399" s="610">
        <v>1.0000000000000001E+50</v>
      </c>
      <c r="Q399" s="610">
        <v>1.0000000000000001E+50</v>
      </c>
      <c r="R399" s="610">
        <v>1.0000000000000001E+50</v>
      </c>
      <c r="S399" s="610">
        <v>1.0000000000000001E+50</v>
      </c>
      <c r="T399" s="610">
        <v>1.0000000000000001E+50</v>
      </c>
      <c r="U399" s="610">
        <v>1.0000000000000001E+50</v>
      </c>
      <c r="V399" s="610">
        <v>3.3671406309509426E-2</v>
      </c>
      <c r="W399" s="610">
        <v>1.0000000000000001E+50</v>
      </c>
      <c r="X399" s="610">
        <v>1.0000000000000001E+50</v>
      </c>
      <c r="Y399" s="610">
        <v>1.0000000000000001E+50</v>
      </c>
      <c r="Z399" s="610">
        <v>1.0000000000000001E+50</v>
      </c>
      <c r="AA399" s="626">
        <v>1.0000000000000001E+50</v>
      </c>
      <c r="AB399" s="610">
        <v>48.200734489575126</v>
      </c>
      <c r="AC399" s="626">
        <v>5.1474631511882845E-4</v>
      </c>
      <c r="AD399" s="626">
        <v>8.9021369567871098E-4</v>
      </c>
      <c r="AE399" s="620">
        <v>1.395585142003551E-3</v>
      </c>
      <c r="AF399" s="627">
        <v>3.4738414711877316E-2</v>
      </c>
      <c r="AG399" s="601">
        <f>Decap_Selection!$E$23</f>
        <v>0.08</v>
      </c>
      <c r="AH399" s="602"/>
      <c r="AI399" s="602"/>
    </row>
    <row r="400" spans="1:35">
      <c r="A400" s="597">
        <f t="shared" si="5"/>
        <v>1323921.8492561302</v>
      </c>
      <c r="B400" s="607">
        <v>8.3188020486713157E-2</v>
      </c>
      <c r="C400" s="606">
        <v>1.0000000000000001E+50</v>
      </c>
      <c r="D400" s="607">
        <v>2.7267880044880606</v>
      </c>
      <c r="E400" s="610">
        <v>1.0000000000000001E+50</v>
      </c>
      <c r="F400" s="611">
        <v>1.0000000000000001E+50</v>
      </c>
      <c r="G400" s="610">
        <v>1.0000000000000001E+50</v>
      </c>
      <c r="H400" s="610">
        <v>1.0000000000000001E+50</v>
      </c>
      <c r="I400" s="610">
        <v>0.59569912397666336</v>
      </c>
      <c r="J400" s="610">
        <v>1.0000000000000001E+50</v>
      </c>
      <c r="K400" s="610">
        <v>1.0000000000000001E+50</v>
      </c>
      <c r="L400" s="611">
        <v>5.5104274150473885E-2</v>
      </c>
      <c r="M400" s="610">
        <v>1.0000000000000001E+50</v>
      </c>
      <c r="N400" s="611">
        <v>1.0000000000000001E+50</v>
      </c>
      <c r="O400" s="610">
        <v>1.0000000000000001E+50</v>
      </c>
      <c r="P400" s="610">
        <v>1.0000000000000001E+50</v>
      </c>
      <c r="Q400" s="610">
        <v>1.0000000000000001E+50</v>
      </c>
      <c r="R400" s="610">
        <v>1.0000000000000001E+50</v>
      </c>
      <c r="S400" s="610">
        <v>1.0000000000000001E+50</v>
      </c>
      <c r="T400" s="610">
        <v>1.0000000000000001E+50</v>
      </c>
      <c r="U400" s="610">
        <v>1.0000000000000001E+50</v>
      </c>
      <c r="V400" s="610">
        <v>3.3822561534706683E-2</v>
      </c>
      <c r="W400" s="610">
        <v>1.0000000000000001E+50</v>
      </c>
      <c r="X400" s="610">
        <v>1.0000000000000001E+50</v>
      </c>
      <c r="Y400" s="610">
        <v>1.0000000000000001E+50</v>
      </c>
      <c r="Z400" s="610">
        <v>1.0000000000000001E+50</v>
      </c>
      <c r="AA400" s="626">
        <v>1.0000000000000001E+50</v>
      </c>
      <c r="AB400" s="610">
        <v>47.255622051399662</v>
      </c>
      <c r="AC400" s="626">
        <v>5.1533319822530366E-4</v>
      </c>
      <c r="AD400" s="626">
        <v>8.9021369567871098E-4</v>
      </c>
      <c r="AE400" s="620">
        <v>1.395801714014487E-3</v>
      </c>
      <c r="AF400" s="627">
        <v>3.4979441512351245E-2</v>
      </c>
      <c r="AG400" s="601">
        <f>Decap_Selection!$E$23</f>
        <v>0.08</v>
      </c>
      <c r="AH400" s="602"/>
      <c r="AI400" s="602"/>
    </row>
    <row r="401" spans="1:35">
      <c r="A401" s="597">
        <f t="shared" si="5"/>
        <v>1350400.2862412529</v>
      </c>
      <c r="B401" s="607">
        <v>8.4851542833932703E-2</v>
      </c>
      <c r="C401" s="606">
        <v>1.0000000000000001E+50</v>
      </c>
      <c r="D401" s="607">
        <v>2.6731058815314532</v>
      </c>
      <c r="E401" s="610">
        <v>1.0000000000000001E+50</v>
      </c>
      <c r="F401" s="611">
        <v>1.0000000000000001E+50</v>
      </c>
      <c r="G401" s="610">
        <v>1.0000000000000001E+50</v>
      </c>
      <c r="H401" s="610">
        <v>1.0000000000000001E+50</v>
      </c>
      <c r="I401" s="610">
        <v>0.58380527221825862</v>
      </c>
      <c r="J401" s="610">
        <v>1.0000000000000001E+50</v>
      </c>
      <c r="K401" s="610">
        <v>1.0000000000000001E+50</v>
      </c>
      <c r="L401" s="611">
        <v>5.3828206487079124E-2</v>
      </c>
      <c r="M401" s="610">
        <v>1.0000000000000001E+50</v>
      </c>
      <c r="N401" s="611">
        <v>1.0000000000000001E+50</v>
      </c>
      <c r="O401" s="610">
        <v>1.0000000000000001E+50</v>
      </c>
      <c r="P401" s="610">
        <v>1.0000000000000001E+50</v>
      </c>
      <c r="Q401" s="610">
        <v>1.0000000000000001E+50</v>
      </c>
      <c r="R401" s="610">
        <v>1.0000000000000001E+50</v>
      </c>
      <c r="S401" s="610">
        <v>1.0000000000000001E+50</v>
      </c>
      <c r="T401" s="610">
        <v>1.0000000000000001E+50</v>
      </c>
      <c r="U401" s="610">
        <v>1.0000000000000001E+50</v>
      </c>
      <c r="V401" s="610">
        <v>3.3979126749756047E-2</v>
      </c>
      <c r="W401" s="610">
        <v>1.0000000000000001E+50</v>
      </c>
      <c r="X401" s="610">
        <v>1.0000000000000001E+50</v>
      </c>
      <c r="Y401" s="610">
        <v>1.0000000000000001E+50</v>
      </c>
      <c r="Z401" s="610">
        <v>1.0000000000000001E+50</v>
      </c>
      <c r="AA401" s="626">
        <v>1.0000000000000001E+50</v>
      </c>
      <c r="AB401" s="610">
        <v>46.329041229714932</v>
      </c>
      <c r="AC401" s="626">
        <v>5.1594308283271144E-4</v>
      </c>
      <c r="AD401" s="626">
        <v>8.9021369567871098E-4</v>
      </c>
      <c r="AE401" s="620">
        <v>1.39602699987342E-3</v>
      </c>
      <c r="AF401" s="627">
        <v>3.5214133338985133E-2</v>
      </c>
      <c r="AG401" s="601">
        <f>Decap_Selection!$E$23</f>
        <v>0.08</v>
      </c>
      <c r="AH401" s="602"/>
      <c r="AI401" s="602"/>
    </row>
    <row r="402" spans="1:35">
      <c r="A402" s="597">
        <f t="shared" si="5"/>
        <v>1377408.2919660781</v>
      </c>
      <c r="B402" s="607">
        <v>8.6548340295347026E-2</v>
      </c>
      <c r="C402" s="606">
        <v>1.0000000000000001E+50</v>
      </c>
      <c r="D402" s="607">
        <v>2.6204720368752876</v>
      </c>
      <c r="E402" s="610">
        <v>1.0000000000000001E+50</v>
      </c>
      <c r="F402" s="611">
        <v>1.0000000000000001E+50</v>
      </c>
      <c r="G402" s="610">
        <v>1.0000000000000001E+50</v>
      </c>
      <c r="H402" s="610">
        <v>1.0000000000000001E+50</v>
      </c>
      <c r="I402" s="610">
        <v>0.5721403721963062</v>
      </c>
      <c r="J402" s="610">
        <v>1.0000000000000001E+50</v>
      </c>
      <c r="K402" s="610">
        <v>1.0000000000000001E+50</v>
      </c>
      <c r="L402" s="611">
        <v>5.2573482318251638E-2</v>
      </c>
      <c r="M402" s="610">
        <v>1.0000000000000001E+50</v>
      </c>
      <c r="N402" s="611">
        <v>1.0000000000000001E+50</v>
      </c>
      <c r="O402" s="610">
        <v>1.0000000000000001E+50</v>
      </c>
      <c r="P402" s="610">
        <v>1.0000000000000001E+50</v>
      </c>
      <c r="Q402" s="610">
        <v>1.0000000000000001E+50</v>
      </c>
      <c r="R402" s="610">
        <v>1.0000000000000001E+50</v>
      </c>
      <c r="S402" s="610">
        <v>1.0000000000000001E+50</v>
      </c>
      <c r="T402" s="610">
        <v>1.0000000000000001E+50</v>
      </c>
      <c r="U402" s="610">
        <v>1.0000000000000001E+50</v>
      </c>
      <c r="V402" s="610">
        <v>3.4141271414509698E-2</v>
      </c>
      <c r="W402" s="610">
        <v>1.0000000000000001E+50</v>
      </c>
      <c r="X402" s="610">
        <v>1.0000000000000001E+50</v>
      </c>
      <c r="Y402" s="610">
        <v>1.0000000000000001E+50</v>
      </c>
      <c r="Z402" s="610">
        <v>1.0000000000000001E+50</v>
      </c>
      <c r="AA402" s="626">
        <v>1.0000000000000001E+50</v>
      </c>
      <c r="AB402" s="610">
        <v>45.420628659492827</v>
      </c>
      <c r="AC402" s="626">
        <v>5.1657684251012279E-4</v>
      </c>
      <c r="AD402" s="626">
        <v>8.9021369567871098E-4</v>
      </c>
      <c r="AE402" s="620">
        <v>1.3962613486988701E-3</v>
      </c>
      <c r="AF402" s="627">
        <v>3.5440905979963078E-2</v>
      </c>
      <c r="AG402" s="601">
        <f>Decap_Selection!$E$23</f>
        <v>0.08</v>
      </c>
      <c r="AH402" s="602"/>
      <c r="AI402" s="602"/>
    </row>
    <row r="403" spans="1:35">
      <c r="A403" s="597">
        <f t="shared" si="5"/>
        <v>1404956.4578053998</v>
      </c>
      <c r="B403" s="607">
        <v>8.8279078281762263E-2</v>
      </c>
      <c r="C403" s="606">
        <v>1.0000000000000001E+50</v>
      </c>
      <c r="D403" s="607">
        <v>2.5688658298874074</v>
      </c>
      <c r="E403" s="610">
        <v>1.0000000000000001E+50</v>
      </c>
      <c r="F403" s="611">
        <v>1.0000000000000001E+50</v>
      </c>
      <c r="G403" s="610">
        <v>1.0000000000000001E+50</v>
      </c>
      <c r="H403" s="610">
        <v>1.0000000000000001E+50</v>
      </c>
      <c r="I403" s="610">
        <v>0.56069984997031397</v>
      </c>
      <c r="J403" s="610">
        <v>1.0000000000000001E+50</v>
      </c>
      <c r="K403" s="610">
        <v>1.0000000000000001E+50</v>
      </c>
      <c r="L403" s="611">
        <v>5.133962678309064E-2</v>
      </c>
      <c r="M403" s="610">
        <v>1.0000000000000001E+50</v>
      </c>
      <c r="N403" s="611">
        <v>1.0000000000000001E+50</v>
      </c>
      <c r="O403" s="610">
        <v>1.0000000000000001E+50</v>
      </c>
      <c r="P403" s="610">
        <v>1.0000000000000001E+50</v>
      </c>
      <c r="Q403" s="610">
        <v>1.0000000000000001E+50</v>
      </c>
      <c r="R403" s="610">
        <v>1.0000000000000001E+50</v>
      </c>
      <c r="S403" s="610">
        <v>1.0000000000000001E+50</v>
      </c>
      <c r="T403" s="610">
        <v>1.0000000000000001E+50</v>
      </c>
      <c r="U403" s="610">
        <v>1.0000000000000001E+50</v>
      </c>
      <c r="V403" s="610">
        <v>3.4309168947831849E-2</v>
      </c>
      <c r="W403" s="610">
        <v>1.0000000000000001E+50</v>
      </c>
      <c r="X403" s="610">
        <v>1.0000000000000001E+50</v>
      </c>
      <c r="Y403" s="610">
        <v>1.0000000000000001E+50</v>
      </c>
      <c r="Z403" s="610">
        <v>1.0000000000000001E+50</v>
      </c>
      <c r="AA403" s="626">
        <v>1.0000000000000001E+50</v>
      </c>
      <c r="AB403" s="610">
        <v>44.530028100509746</v>
      </c>
      <c r="AC403" s="626">
        <v>5.1723538185252215E-4</v>
      </c>
      <c r="AD403" s="626">
        <v>8.9021369567871098E-4</v>
      </c>
      <c r="AE403" s="620">
        <v>1.3965051234753076E-3</v>
      </c>
      <c r="AF403" s="627">
        <v>3.5657964523739281E-2</v>
      </c>
      <c r="AG403" s="601">
        <f>Decap_Selection!$E$23</f>
        <v>0.08</v>
      </c>
      <c r="AH403" s="602"/>
      <c r="AI403" s="602"/>
    </row>
    <row r="404" spans="1:35">
      <c r="A404" s="597">
        <f t="shared" si="5"/>
        <v>1433055.5869615078</v>
      </c>
      <c r="B404" s="607">
        <v>9.0044435513992327E-2</v>
      </c>
      <c r="C404" s="606">
        <v>1.0000000000000001E+50</v>
      </c>
      <c r="D404" s="607">
        <v>2.5182670229364472</v>
      </c>
      <c r="E404" s="610">
        <v>1.0000000000000001E+50</v>
      </c>
      <c r="F404" s="611">
        <v>1.0000000000000001E+50</v>
      </c>
      <c r="G404" s="610">
        <v>1.0000000000000001E+50</v>
      </c>
      <c r="H404" s="610">
        <v>1.0000000000000001E+50</v>
      </c>
      <c r="I404" s="610">
        <v>0.54947921962461754</v>
      </c>
      <c r="J404" s="610">
        <v>1.0000000000000001E+50</v>
      </c>
      <c r="K404" s="610">
        <v>1.0000000000000001E+50</v>
      </c>
      <c r="L404" s="611">
        <v>5.0126174597164862E-2</v>
      </c>
      <c r="M404" s="610">
        <v>1.0000000000000001E+50</v>
      </c>
      <c r="N404" s="611">
        <v>1.0000000000000001E+50</v>
      </c>
      <c r="O404" s="610">
        <v>1.0000000000000001E+50</v>
      </c>
      <c r="P404" s="610">
        <v>1.0000000000000001E+50</v>
      </c>
      <c r="Q404" s="610">
        <v>1.0000000000000001E+50</v>
      </c>
      <c r="R404" s="610">
        <v>1.0000000000000001E+50</v>
      </c>
      <c r="S404" s="610">
        <v>1.0000000000000001E+50</v>
      </c>
      <c r="T404" s="610">
        <v>1.0000000000000001E+50</v>
      </c>
      <c r="U404" s="610">
        <v>1.0000000000000001E+50</v>
      </c>
      <c r="V404" s="610">
        <v>3.448299674361946E-2</v>
      </c>
      <c r="W404" s="610">
        <v>1.0000000000000001E+50</v>
      </c>
      <c r="X404" s="610">
        <v>1.0000000000000001E+50</v>
      </c>
      <c r="Y404" s="610">
        <v>1.0000000000000001E+50</v>
      </c>
      <c r="Z404" s="610">
        <v>1.0000000000000001E+50</v>
      </c>
      <c r="AA404" s="626">
        <v>1.0000000000000001E+50</v>
      </c>
      <c r="AB404" s="610">
        <v>43.656890297644523</v>
      </c>
      <c r="AC404" s="626">
        <v>5.1791963742054174E-4</v>
      </c>
      <c r="AD404" s="626">
        <v>8.9021369567871098E-4</v>
      </c>
      <c r="AE404" s="620">
        <v>1.3967587015939742E-3</v>
      </c>
      <c r="AF404" s="627">
        <v>3.5863290398779446E-2</v>
      </c>
      <c r="AG404" s="601">
        <f>Decap_Selection!$E$23</f>
        <v>0.08</v>
      </c>
      <c r="AH404" s="602"/>
      <c r="AI404" s="602"/>
    </row>
    <row r="405" spans="1:35">
      <c r="A405" s="597">
        <f t="shared" si="5"/>
        <v>1461716.6987007379</v>
      </c>
      <c r="B405" s="607">
        <v>9.1845104289023885E-2</v>
      </c>
      <c r="C405" s="606">
        <v>1.0000000000000001E+50</v>
      </c>
      <c r="D405" s="607">
        <v>2.4686557734558545</v>
      </c>
      <c r="E405" s="610">
        <v>1.0000000000000001E+50</v>
      </c>
      <c r="F405" s="611">
        <v>1.0000000000000001E+50</v>
      </c>
      <c r="G405" s="610">
        <v>1.0000000000000001E+50</v>
      </c>
      <c r="H405" s="610">
        <v>1.0000000000000001E+50</v>
      </c>
      <c r="I405" s="610">
        <v>0.53847408151136733</v>
      </c>
      <c r="J405" s="610">
        <v>1.0000000000000001E+50</v>
      </c>
      <c r="K405" s="610">
        <v>1.0000000000000001E+50</v>
      </c>
      <c r="L405" s="611">
        <v>4.8932669998283204E-2</v>
      </c>
      <c r="M405" s="610">
        <v>1.0000000000000001E+50</v>
      </c>
      <c r="N405" s="611">
        <v>1.0000000000000001E+50</v>
      </c>
      <c r="O405" s="610">
        <v>1.0000000000000001E+50</v>
      </c>
      <c r="P405" s="610">
        <v>1.0000000000000001E+50</v>
      </c>
      <c r="Q405" s="610">
        <v>1.0000000000000001E+50</v>
      </c>
      <c r="R405" s="610">
        <v>1.0000000000000001E+50</v>
      </c>
      <c r="S405" s="610">
        <v>1.0000000000000001E+50</v>
      </c>
      <c r="T405" s="610">
        <v>1.0000000000000001E+50</v>
      </c>
      <c r="U405" s="610">
        <v>1.0000000000000001E+50</v>
      </c>
      <c r="V405" s="610">
        <v>3.4662936183468454E-2</v>
      </c>
      <c r="W405" s="610">
        <v>1.0000000000000001E+50</v>
      </c>
      <c r="X405" s="610">
        <v>1.0000000000000001E+50</v>
      </c>
      <c r="Y405" s="610">
        <v>1.0000000000000001E+50</v>
      </c>
      <c r="Z405" s="610">
        <v>1.0000000000000001E+50</v>
      </c>
      <c r="AA405" s="626">
        <v>1.0000000000000001E+50</v>
      </c>
      <c r="AB405" s="610">
        <v>42.800872843915634</v>
      </c>
      <c r="AC405" s="626">
        <v>5.1863057869661782E-4</v>
      </c>
      <c r="AD405" s="626">
        <v>8.9021369567871098E-4</v>
      </c>
      <c r="AE405" s="620">
        <v>1.3970224754139959E-3</v>
      </c>
      <c r="AF405" s="627">
        <v>3.6054630993297629E-2</v>
      </c>
      <c r="AG405" s="601">
        <f>Decap_Selection!$E$23</f>
        <v>0.08</v>
      </c>
      <c r="AH405" s="602"/>
      <c r="AI405" s="602"/>
    </row>
    <row r="406" spans="1:35">
      <c r="A406" s="597">
        <f t="shared" si="5"/>
        <v>1490951.0326747526</v>
      </c>
      <c r="B406" s="607">
        <v>9.3681790751505636E-2</v>
      </c>
      <c r="C406" s="606">
        <v>1.0000000000000001E+50</v>
      </c>
      <c r="D406" s="607">
        <v>2.4200126261628614</v>
      </c>
      <c r="E406" s="610">
        <v>1.0000000000000001E+50</v>
      </c>
      <c r="F406" s="611">
        <v>1.0000000000000001E+50</v>
      </c>
      <c r="G406" s="610">
        <v>1.0000000000000001E+50</v>
      </c>
      <c r="H406" s="610">
        <v>1.0000000000000001E+50</v>
      </c>
      <c r="I406" s="610">
        <v>0.52768012052748914</v>
      </c>
      <c r="J406" s="610">
        <v>1.0000000000000001E+50</v>
      </c>
      <c r="K406" s="610">
        <v>1.0000000000000001E+50</v>
      </c>
      <c r="L406" s="611">
        <v>4.7758666709626578E-2</v>
      </c>
      <c r="M406" s="610">
        <v>1.0000000000000001E+50</v>
      </c>
      <c r="N406" s="611">
        <v>1.0000000000000001E+50</v>
      </c>
      <c r="O406" s="610">
        <v>1.0000000000000001E+50</v>
      </c>
      <c r="P406" s="610">
        <v>1.0000000000000001E+50</v>
      </c>
      <c r="Q406" s="610">
        <v>1.0000000000000001E+50</v>
      </c>
      <c r="R406" s="610">
        <v>1.0000000000000001E+50</v>
      </c>
      <c r="S406" s="610">
        <v>1.0000000000000001E+50</v>
      </c>
      <c r="T406" s="610">
        <v>1.0000000000000001E+50</v>
      </c>
      <c r="U406" s="610">
        <v>1.0000000000000001E+50</v>
      </c>
      <c r="V406" s="610">
        <v>3.4849172645981606E-2</v>
      </c>
      <c r="W406" s="610">
        <v>1.0000000000000001E+50</v>
      </c>
      <c r="X406" s="610">
        <v>1.0000000000000001E+50</v>
      </c>
      <c r="Y406" s="610">
        <v>1.0000000000000001E+50</v>
      </c>
      <c r="Z406" s="610">
        <v>1.0000000000000001E+50</v>
      </c>
      <c r="AA406" s="626">
        <v>1.0000000000000001E+50</v>
      </c>
      <c r="AB406" s="610">
        <v>41.961640046203968</v>
      </c>
      <c r="AC406" s="626">
        <v>5.1936920905692899E-4</v>
      </c>
      <c r="AD406" s="626">
        <v>8.9021369567871098E-4</v>
      </c>
      <c r="AE406" s="620">
        <v>1.3972968528444768E-3</v>
      </c>
      <c r="AF406" s="627">
        <v>3.6229493033236922E-2</v>
      </c>
      <c r="AG406" s="601">
        <f>Decap_Selection!$E$23</f>
        <v>0.08</v>
      </c>
      <c r="AH406" s="602"/>
      <c r="AI406" s="602"/>
    </row>
    <row r="407" spans="1:35">
      <c r="A407" s="597">
        <f t="shared" si="5"/>
        <v>1520770.0533282477</v>
      </c>
      <c r="B407" s="607">
        <v>9.5555215170667729E-2</v>
      </c>
      <c r="C407" s="606">
        <v>1.0000000000000001E+50</v>
      </c>
      <c r="D407" s="607">
        <v>2.3723185054293539</v>
      </c>
      <c r="E407" s="610">
        <v>1.0000000000000001E+50</v>
      </c>
      <c r="F407" s="611">
        <v>1.0000000000000001E+50</v>
      </c>
      <c r="G407" s="610">
        <v>1.0000000000000001E+50</v>
      </c>
      <c r="H407" s="610">
        <v>1.0000000000000001E+50</v>
      </c>
      <c r="I407" s="610">
        <v>0.51709310442495682</v>
      </c>
      <c r="J407" s="610">
        <v>1.0000000000000001E+50</v>
      </c>
      <c r="K407" s="610">
        <v>1.0000000000000001E+50</v>
      </c>
      <c r="L407" s="611">
        <v>4.660372792189562E-2</v>
      </c>
      <c r="M407" s="610">
        <v>1.0000000000000001E+50</v>
      </c>
      <c r="N407" s="611">
        <v>1.0000000000000001E+50</v>
      </c>
      <c r="O407" s="610">
        <v>1.0000000000000001E+50</v>
      </c>
      <c r="P407" s="610">
        <v>1.0000000000000001E+50</v>
      </c>
      <c r="Q407" s="610">
        <v>1.0000000000000001E+50</v>
      </c>
      <c r="R407" s="610">
        <v>1.0000000000000001E+50</v>
      </c>
      <c r="S407" s="610">
        <v>1.0000000000000001E+50</v>
      </c>
      <c r="T407" s="610">
        <v>1.0000000000000001E+50</v>
      </c>
      <c r="U407" s="610">
        <v>1.0000000000000001E+50</v>
      </c>
      <c r="V407" s="610">
        <v>3.504189551273669E-2</v>
      </c>
      <c r="W407" s="610">
        <v>1.0000000000000001E+50</v>
      </c>
      <c r="X407" s="610">
        <v>1.0000000000000001E+50</v>
      </c>
      <c r="Y407" s="610">
        <v>1.0000000000000001E+50</v>
      </c>
      <c r="Z407" s="610">
        <v>1.0000000000000001E+50</v>
      </c>
      <c r="AA407" s="626">
        <v>1.0000000000000001E+50</v>
      </c>
      <c r="AB407" s="610">
        <v>41.138862793608446</v>
      </c>
      <c r="AC407" s="626">
        <v>5.201365667583883E-4</v>
      </c>
      <c r="AD407" s="626">
        <v>8.9021369567871098E-4</v>
      </c>
      <c r="AE407" s="620">
        <v>1.397582257948298E-3</v>
      </c>
      <c r="AF407" s="627">
        <v>3.6385141105096365E-2</v>
      </c>
      <c r="AG407" s="601">
        <f>Decap_Selection!$E$23</f>
        <v>0.08</v>
      </c>
      <c r="AH407" s="602"/>
      <c r="AI407" s="602"/>
    </row>
    <row r="408" spans="1:35">
      <c r="A408" s="597">
        <f t="shared" si="5"/>
        <v>1551185.4543948127</v>
      </c>
      <c r="B408" s="607">
        <v>9.7466112222780454E-2</v>
      </c>
      <c r="C408" s="606">
        <v>1.0000000000000001E+50</v>
      </c>
      <c r="D408" s="607">
        <v>2.325554707801655</v>
      </c>
      <c r="E408" s="610">
        <v>1.0000000000000001E+50</v>
      </c>
      <c r="F408" s="611">
        <v>1.0000000000000001E+50</v>
      </c>
      <c r="G408" s="610">
        <v>1.0000000000000001E+50</v>
      </c>
      <c r="H408" s="610">
        <v>1.0000000000000001E+50</v>
      </c>
      <c r="I408" s="610">
        <v>0.50670888215372334</v>
      </c>
      <c r="J408" s="610">
        <v>1.0000000000000001E+50</v>
      </c>
      <c r="K408" s="610">
        <v>1.0000000000000001E+50</v>
      </c>
      <c r="L408" s="611">
        <v>4.5467426296370045E-2</v>
      </c>
      <c r="M408" s="610">
        <v>1.0000000000000001E+50</v>
      </c>
      <c r="N408" s="611">
        <v>1.0000000000000001E+50</v>
      </c>
      <c r="O408" s="610">
        <v>1.0000000000000001E+50</v>
      </c>
      <c r="P408" s="610">
        <v>1.0000000000000001E+50</v>
      </c>
      <c r="Q408" s="610">
        <v>1.0000000000000001E+50</v>
      </c>
      <c r="R408" s="610">
        <v>1.0000000000000001E+50</v>
      </c>
      <c r="S408" s="610">
        <v>1.0000000000000001E+50</v>
      </c>
      <c r="T408" s="610">
        <v>1.0000000000000001E+50</v>
      </c>
      <c r="U408" s="610">
        <v>1.0000000000000001E+50</v>
      </c>
      <c r="V408" s="610">
        <v>3.5241298170957704E-2</v>
      </c>
      <c r="W408" s="610">
        <v>1.0000000000000001E+50</v>
      </c>
      <c r="X408" s="610">
        <v>1.0000000000000001E+50</v>
      </c>
      <c r="Y408" s="610">
        <v>1.0000000000000001E+50</v>
      </c>
      <c r="Z408" s="610">
        <v>1.0000000000000001E+50</v>
      </c>
      <c r="AA408" s="626">
        <v>1.0000000000000001E+50</v>
      </c>
      <c r="AB408" s="610">
        <v>40.33221842838298</v>
      </c>
      <c r="AC408" s="626">
        <v>5.2093372593987723E-4</v>
      </c>
      <c r="AD408" s="626">
        <v>8.9021369567871098E-4</v>
      </c>
      <c r="AE408" s="620">
        <v>1.3978791315683425E-3</v>
      </c>
      <c r="AF408" s="627">
        <v>3.6518602899303441E-2</v>
      </c>
      <c r="AG408" s="601">
        <f>Decap_Selection!$E$23</f>
        <v>0.08</v>
      </c>
      <c r="AH408" s="602"/>
      <c r="AI408" s="602"/>
    </row>
    <row r="409" spans="1:35">
      <c r="A409" s="597">
        <f t="shared" si="5"/>
        <v>1582209.1634827091</v>
      </c>
      <c r="B409" s="607">
        <v>9.94152312792628E-2</v>
      </c>
      <c r="C409" s="606">
        <v>1.0000000000000001E+50</v>
      </c>
      <c r="D409" s="607">
        <v>2.2797028946662814</v>
      </c>
      <c r="E409" s="610">
        <v>1.0000000000000001E+50</v>
      </c>
      <c r="F409" s="611">
        <v>1.0000000000000001E+50</v>
      </c>
      <c r="G409" s="610">
        <v>1.0000000000000001E+50</v>
      </c>
      <c r="H409" s="610">
        <v>1.0000000000000001E+50</v>
      </c>
      <c r="I409" s="610">
        <v>0.49652338223667086</v>
      </c>
      <c r="J409" s="610">
        <v>1.0000000000000001E+50</v>
      </c>
      <c r="K409" s="610">
        <v>1.0000000000000001E+50</v>
      </c>
      <c r="L409" s="611">
        <v>4.4349343991051934E-2</v>
      </c>
      <c r="M409" s="610">
        <v>1.0000000000000001E+50</v>
      </c>
      <c r="N409" s="611">
        <v>1.0000000000000001E+50</v>
      </c>
      <c r="O409" s="610">
        <v>1.0000000000000001E+50</v>
      </c>
      <c r="P409" s="610">
        <v>1.0000000000000001E+50</v>
      </c>
      <c r="Q409" s="610">
        <v>1.0000000000000001E+50</v>
      </c>
      <c r="R409" s="610">
        <v>1.0000000000000001E+50</v>
      </c>
      <c r="S409" s="610">
        <v>1.0000000000000001E+50</v>
      </c>
      <c r="T409" s="610">
        <v>1.0000000000000001E+50</v>
      </c>
      <c r="U409" s="610">
        <v>1.0000000000000001E+50</v>
      </c>
      <c r="V409" s="610">
        <v>3.5447578012956595E-2</v>
      </c>
      <c r="W409" s="610">
        <v>1.0000000000000001E+50</v>
      </c>
      <c r="X409" s="610">
        <v>1.0000000000000001E+50</v>
      </c>
      <c r="Y409" s="610">
        <v>1.0000000000000001E+50</v>
      </c>
      <c r="Z409" s="610">
        <v>1.0000000000000001E+50</v>
      </c>
      <c r="AA409" s="626">
        <v>1.0000000000000001E+50</v>
      </c>
      <c r="AB409" s="610">
        <v>39.541390619403913</v>
      </c>
      <c r="AC409" s="626">
        <v>5.2176179763681048E-4</v>
      </c>
      <c r="AD409" s="626">
        <v>8.9021369567871098E-4</v>
      </c>
      <c r="AE409" s="620">
        <v>1.3981879319769055E-3</v>
      </c>
      <c r="AF409" s="627">
        <v>3.6626682892419792E-2</v>
      </c>
      <c r="AG409" s="601">
        <f>Decap_Selection!$E$23</f>
        <v>0.08</v>
      </c>
      <c r="AH409" s="602"/>
      <c r="AI409" s="602"/>
    </row>
    <row r="410" spans="1:35">
      <c r="A410" s="597">
        <f t="shared" si="5"/>
        <v>1613853.3467523633</v>
      </c>
      <c r="B410" s="607">
        <v>0.10140333670055343</v>
      </c>
      <c r="C410" s="606">
        <v>1.0000000000000001E+50</v>
      </c>
      <c r="D410" s="607">
        <v>2.2347450850587989</v>
      </c>
      <c r="E410" s="610">
        <v>1.0000000000000001E+50</v>
      </c>
      <c r="F410" s="611">
        <v>1.0000000000000001E+50</v>
      </c>
      <c r="G410" s="610">
        <v>1.0000000000000001E+50</v>
      </c>
      <c r="H410" s="610">
        <v>1.0000000000000001E+50</v>
      </c>
      <c r="I410" s="610">
        <v>0.48653261117595947</v>
      </c>
      <c r="J410" s="610">
        <v>1.0000000000000001E+50</v>
      </c>
      <c r="K410" s="610">
        <v>1.0000000000000001E+50</v>
      </c>
      <c r="L410" s="611">
        <v>4.3249072712387863E-2</v>
      </c>
      <c r="M410" s="610">
        <v>1.0000000000000001E+50</v>
      </c>
      <c r="N410" s="611">
        <v>1.0000000000000001E+50</v>
      </c>
      <c r="O410" s="610">
        <v>1.0000000000000001E+50</v>
      </c>
      <c r="P410" s="610">
        <v>1.0000000000000001E+50</v>
      </c>
      <c r="Q410" s="610">
        <v>1.0000000000000001E+50</v>
      </c>
      <c r="R410" s="610">
        <v>1.0000000000000001E+50</v>
      </c>
      <c r="S410" s="610">
        <v>1.0000000000000001E+50</v>
      </c>
      <c r="T410" s="610">
        <v>1.0000000000000001E+50</v>
      </c>
      <c r="U410" s="610">
        <v>1.0000000000000001E+50</v>
      </c>
      <c r="V410" s="610">
        <v>3.5660936432439186E-2</v>
      </c>
      <c r="W410" s="610">
        <v>1.0000000000000001E+50</v>
      </c>
      <c r="X410" s="610">
        <v>1.0000000000000001E+50</v>
      </c>
      <c r="Y410" s="610">
        <v>1.0000000000000001E+50</v>
      </c>
      <c r="Z410" s="610">
        <v>1.0000000000000001E+50</v>
      </c>
      <c r="AA410" s="626">
        <v>1.0000000000000001E+50</v>
      </c>
      <c r="AB410" s="610">
        <v>38.766069238118767</v>
      </c>
      <c r="AC410" s="626">
        <v>5.2262193080802974E-4</v>
      </c>
      <c r="AD410" s="626">
        <v>8.9021369567871098E-4</v>
      </c>
      <c r="AE410" s="620">
        <v>1.3985091355490579E-3</v>
      </c>
      <c r="AF410" s="627">
        <v>3.6705986247277861E-2</v>
      </c>
      <c r="AG410" s="601">
        <f>Decap_Selection!$E$23</f>
        <v>0.08</v>
      </c>
      <c r="AH410" s="602"/>
      <c r="AI410" s="602"/>
    </row>
    <row r="411" spans="1:35">
      <c r="A411" s="597">
        <f t="shared" si="5"/>
        <v>1646130.4136874105</v>
      </c>
      <c r="B411" s="607">
        <v>0.10343120813586026</v>
      </c>
      <c r="C411" s="606">
        <v>1.0000000000000001E+50</v>
      </c>
      <c r="D411" s="607">
        <v>2.1906636486129685</v>
      </c>
      <c r="E411" s="610">
        <v>1.0000000000000001E+50</v>
      </c>
      <c r="F411" s="611">
        <v>1.0000000000000001E+50</v>
      </c>
      <c r="G411" s="610">
        <v>1.0000000000000001E+50</v>
      </c>
      <c r="H411" s="610">
        <v>1.0000000000000001E+50</v>
      </c>
      <c r="I411" s="610">
        <v>0.47673265189015862</v>
      </c>
      <c r="J411" s="610">
        <v>1.0000000000000001E+50</v>
      </c>
      <c r="K411" s="610">
        <v>1.0000000000000001E+50</v>
      </c>
      <c r="L411" s="611">
        <v>4.2166213795435697E-2</v>
      </c>
      <c r="M411" s="610">
        <v>1.0000000000000001E+50</v>
      </c>
      <c r="N411" s="611">
        <v>1.0000000000000001E+50</v>
      </c>
      <c r="O411" s="610">
        <v>1.0000000000000001E+50</v>
      </c>
      <c r="P411" s="610">
        <v>1.0000000000000001E+50</v>
      </c>
      <c r="Q411" s="610">
        <v>1.0000000000000001E+50</v>
      </c>
      <c r="R411" s="610">
        <v>1.0000000000000001E+50</v>
      </c>
      <c r="S411" s="610">
        <v>1.0000000000000001E+50</v>
      </c>
      <c r="T411" s="610">
        <v>1.0000000000000001E+50</v>
      </c>
      <c r="U411" s="610">
        <v>1.0000000000000001E+50</v>
      </c>
      <c r="V411" s="610">
        <v>3.5881578817795162E-2</v>
      </c>
      <c r="W411" s="610">
        <v>1.0000000000000001E+50</v>
      </c>
      <c r="X411" s="610">
        <v>1.0000000000000001E+50</v>
      </c>
      <c r="Y411" s="610">
        <v>1.0000000000000001E+50</v>
      </c>
      <c r="Z411" s="610">
        <v>1.0000000000000001E+50</v>
      </c>
      <c r="AA411" s="626">
        <v>1.0000000000000001E+50</v>
      </c>
      <c r="AB411" s="610">
        <v>38.005950236926978</v>
      </c>
      <c r="AC411" s="626">
        <v>5.2351531337392436E-4</v>
      </c>
      <c r="AD411" s="626">
        <v>8.9021369567871098E-4</v>
      </c>
      <c r="AE411" s="620">
        <v>1.398843237460745E-3</v>
      </c>
      <c r="AF411" s="627">
        <v>3.675295464690858E-2</v>
      </c>
      <c r="AG411" s="601">
        <f>Decap_Selection!$E$23</f>
        <v>0.08</v>
      </c>
      <c r="AH411" s="602"/>
      <c r="AI411" s="602"/>
    </row>
    <row r="412" spans="1:35">
      <c r="A412" s="597">
        <f t="shared" si="5"/>
        <v>1679053.0219611588</v>
      </c>
      <c r="B412" s="607">
        <v>0.10549964082890506</v>
      </c>
      <c r="C412" s="606">
        <v>1.0000000000000001E+50</v>
      </c>
      <c r="D412" s="607">
        <v>2.1474412986474118</v>
      </c>
      <c r="E412" s="610">
        <v>1.0000000000000001E+50</v>
      </c>
      <c r="F412" s="611">
        <v>1.0000000000000001E+50</v>
      </c>
      <c r="G412" s="610">
        <v>1.0000000000000001E+50</v>
      </c>
      <c r="H412" s="610">
        <v>1.0000000000000001E+50</v>
      </c>
      <c r="I412" s="610">
        <v>0.46711966218156686</v>
      </c>
      <c r="J412" s="610">
        <v>1.0000000000000001E+50</v>
      </c>
      <c r="K412" s="610">
        <v>1.0000000000000001E+50</v>
      </c>
      <c r="L412" s="611">
        <v>4.1100378315775947E-2</v>
      </c>
      <c r="M412" s="610">
        <v>1.0000000000000001E+50</v>
      </c>
      <c r="N412" s="611">
        <v>1.0000000000000001E+50</v>
      </c>
      <c r="O412" s="610">
        <v>1.0000000000000001E+50</v>
      </c>
      <c r="P412" s="610">
        <v>1.0000000000000001E+50</v>
      </c>
      <c r="Q412" s="610">
        <v>1.0000000000000001E+50</v>
      </c>
      <c r="R412" s="610">
        <v>1.0000000000000001E+50</v>
      </c>
      <c r="S412" s="610">
        <v>1.0000000000000001E+50</v>
      </c>
      <c r="T412" s="610">
        <v>1.0000000000000001E+50</v>
      </c>
      <c r="U412" s="610">
        <v>1.0000000000000001E+50</v>
      </c>
      <c r="V412" s="610">
        <v>3.6109714542519676E-2</v>
      </c>
      <c r="W412" s="610">
        <v>1.0000000000000001E+50</v>
      </c>
      <c r="X412" s="610">
        <v>1.0000000000000001E+50</v>
      </c>
      <c r="Y412" s="610">
        <v>1.0000000000000001E+50</v>
      </c>
      <c r="Z412" s="610">
        <v>1.0000000000000001E+50</v>
      </c>
      <c r="AA412" s="626">
        <v>1.0000000000000001E+50</v>
      </c>
      <c r="AB412" s="610">
        <v>37.260735529945748</v>
      </c>
      <c r="AC412" s="626">
        <v>5.2444317326457107E-4</v>
      </c>
      <c r="AD412" s="626">
        <v>8.9021369567871098E-4</v>
      </c>
      <c r="AE412" s="620">
        <v>1.3991907524124338E-3</v>
      </c>
      <c r="AF412" s="627">
        <v>3.6763915544575212E-2</v>
      </c>
      <c r="AG412" s="601">
        <f>Decap_Selection!$E$23</f>
        <v>0.08</v>
      </c>
      <c r="AH412" s="602"/>
      <c r="AI412" s="602"/>
    </row>
    <row r="413" spans="1:35">
      <c r="A413" s="597">
        <f t="shared" si="5"/>
        <v>1712634.082400382</v>
      </c>
      <c r="B413" s="607">
        <v>0.10760944592978397</v>
      </c>
      <c r="C413" s="606">
        <v>1.0000000000000001E+50</v>
      </c>
      <c r="D413" s="607">
        <v>2.1050610853870872</v>
      </c>
      <c r="E413" s="610">
        <v>1.0000000000000001E+50</v>
      </c>
      <c r="F413" s="611">
        <v>1.0000000000000001E+50</v>
      </c>
      <c r="G413" s="610">
        <v>1.0000000000000001E+50</v>
      </c>
      <c r="H413" s="610">
        <v>1.0000000000000001E+50</v>
      </c>
      <c r="I413" s="610">
        <v>0.45768987323313348</v>
      </c>
      <c r="J413" s="610">
        <v>1.0000000000000001E+50</v>
      </c>
      <c r="K413" s="610">
        <v>1.0000000000000001E+50</v>
      </c>
      <c r="L413" s="611">
        <v>4.0051187236970348E-2</v>
      </c>
      <c r="M413" s="610">
        <v>1.0000000000000001E+50</v>
      </c>
      <c r="N413" s="611">
        <v>1.0000000000000001E+50</v>
      </c>
      <c r="O413" s="610">
        <v>1.0000000000000001E+50</v>
      </c>
      <c r="P413" s="610">
        <v>1.0000000000000001E+50</v>
      </c>
      <c r="Q413" s="610">
        <v>1.0000000000000001E+50</v>
      </c>
      <c r="R413" s="610">
        <v>1.0000000000000001E+50</v>
      </c>
      <c r="S413" s="610">
        <v>1.0000000000000001E+50</v>
      </c>
      <c r="T413" s="610">
        <v>1.0000000000000001E+50</v>
      </c>
      <c r="U413" s="610">
        <v>1.0000000000000001E+50</v>
      </c>
      <c r="V413" s="610">
        <v>3.6345556952940623E-2</v>
      </c>
      <c r="W413" s="610">
        <v>1.0000000000000001E+50</v>
      </c>
      <c r="X413" s="610">
        <v>1.0000000000000001E+50</v>
      </c>
      <c r="Y413" s="610">
        <v>1.0000000000000001E+50</v>
      </c>
      <c r="Z413" s="610">
        <v>1.0000000000000001E+50</v>
      </c>
      <c r="AA413" s="626">
        <v>1.0000000000000001E+50</v>
      </c>
      <c r="AB413" s="610">
        <v>36.530132876113527</v>
      </c>
      <c r="AC413" s="626">
        <v>5.2540677947658697E-4</v>
      </c>
      <c r="AD413" s="626">
        <v>8.9021369567871098E-4</v>
      </c>
      <c r="AE413" s="620">
        <v>1.3995522153791256E-3</v>
      </c>
      <c r="AF413" s="627">
        <v>3.6735145863708726E-2</v>
      </c>
      <c r="AG413" s="601">
        <f>Decap_Selection!$E$23</f>
        <v>0.08</v>
      </c>
      <c r="AH413" s="602"/>
      <c r="AI413" s="602"/>
    </row>
    <row r="414" spans="1:35">
      <c r="A414" s="597">
        <f t="shared" si="5"/>
        <v>1746886.7640483896</v>
      </c>
      <c r="B414" s="607">
        <v>0.10976145081306564</v>
      </c>
      <c r="C414" s="606">
        <v>1.0000000000000001E+50</v>
      </c>
      <c r="D414" s="607">
        <v>2.063506389316919</v>
      </c>
      <c r="E414" s="610">
        <v>1.0000000000000001E+50</v>
      </c>
      <c r="F414" s="611">
        <v>1.0000000000000001E+50</v>
      </c>
      <c r="G414" s="610">
        <v>1.0000000000000001E+50</v>
      </c>
      <c r="H414" s="610">
        <v>1.0000000000000001E+50</v>
      </c>
      <c r="I414" s="610">
        <v>0.44843958813440893</v>
      </c>
      <c r="J414" s="610">
        <v>1.0000000000000001E+50</v>
      </c>
      <c r="K414" s="610">
        <v>1.0000000000000001E+50</v>
      </c>
      <c r="L414" s="611">
        <v>3.9018271597958946E-2</v>
      </c>
      <c r="M414" s="610">
        <v>1.0000000000000001E+50</v>
      </c>
      <c r="N414" s="611">
        <v>1.0000000000000001E+50</v>
      </c>
      <c r="O414" s="610">
        <v>1.0000000000000001E+50</v>
      </c>
      <c r="P414" s="610">
        <v>1.0000000000000001E+50</v>
      </c>
      <c r="Q414" s="610">
        <v>1.0000000000000001E+50</v>
      </c>
      <c r="R414" s="610">
        <v>1.0000000000000001E+50</v>
      </c>
      <c r="S414" s="610">
        <v>1.0000000000000001E+50</v>
      </c>
      <c r="T414" s="610">
        <v>1.0000000000000001E+50</v>
      </c>
      <c r="U414" s="610">
        <v>1.0000000000000001E+50</v>
      </c>
      <c r="V414" s="610">
        <v>3.6589323353454051E-2</v>
      </c>
      <c r="W414" s="610">
        <v>1.0000000000000001E+50</v>
      </c>
      <c r="X414" s="610">
        <v>1.0000000000000001E+50</v>
      </c>
      <c r="Y414" s="610">
        <v>1.0000000000000001E+50</v>
      </c>
      <c r="Z414" s="610">
        <v>1.0000000000000001E+50</v>
      </c>
      <c r="AA414" s="626">
        <v>1.0000000000000001E+50</v>
      </c>
      <c r="AB414" s="610">
        <v>35.813855764585661</v>
      </c>
      <c r="AC414" s="626">
        <v>5.2640744313727688E-4</v>
      </c>
      <c r="AD414" s="626">
        <v>8.9021369567871098E-4</v>
      </c>
      <c r="AE414" s="620">
        <v>1.399928182387577E-3</v>
      </c>
      <c r="AF414" s="627">
        <v>3.6662950483477348E-2</v>
      </c>
      <c r="AG414" s="601">
        <f>Decap_Selection!$E$23</f>
        <v>0.08</v>
      </c>
      <c r="AH414" s="602"/>
      <c r="AI414" s="602"/>
    </row>
    <row r="415" spans="1:35">
      <c r="A415" s="597">
        <f t="shared" si="5"/>
        <v>1781824.4993293574</v>
      </c>
      <c r="B415" s="607">
        <v>0.11195649940225189</v>
      </c>
      <c r="C415" s="606">
        <v>1.0000000000000001E+50</v>
      </c>
      <c r="D415" s="607">
        <v>2.0227609146649868</v>
      </c>
      <c r="E415" s="610">
        <v>1.0000000000000001E+50</v>
      </c>
      <c r="F415" s="611">
        <v>1.0000000000000001E+50</v>
      </c>
      <c r="G415" s="610">
        <v>1.0000000000000001E+50</v>
      </c>
      <c r="H415" s="610">
        <v>1.0000000000000001E+50</v>
      </c>
      <c r="I415" s="610">
        <v>0.43936518043596634</v>
      </c>
      <c r="J415" s="610">
        <v>1.0000000000000001E+50</v>
      </c>
      <c r="K415" s="610">
        <v>1.0000000000000001E+50</v>
      </c>
      <c r="L415" s="611">
        <v>3.8001272745473866E-2</v>
      </c>
      <c r="M415" s="610">
        <v>1.0000000000000001E+50</v>
      </c>
      <c r="N415" s="611">
        <v>1.0000000000000001E+50</v>
      </c>
      <c r="O415" s="610">
        <v>1.0000000000000001E+50</v>
      </c>
      <c r="P415" s="610">
        <v>1.0000000000000001E+50</v>
      </c>
      <c r="Q415" s="610">
        <v>1.0000000000000001E+50</v>
      </c>
      <c r="R415" s="610">
        <v>1.0000000000000001E+50</v>
      </c>
      <c r="S415" s="610">
        <v>1.0000000000000001E+50</v>
      </c>
      <c r="T415" s="610">
        <v>1.0000000000000001E+50</v>
      </c>
      <c r="U415" s="610">
        <v>1.0000000000000001E+50</v>
      </c>
      <c r="V415" s="610">
        <v>3.6841234989496395E-2</v>
      </c>
      <c r="W415" s="610">
        <v>1.0000000000000001E+50</v>
      </c>
      <c r="X415" s="610">
        <v>1.0000000000000001E+50</v>
      </c>
      <c r="Y415" s="610">
        <v>1.0000000000000001E+50</v>
      </c>
      <c r="Z415" s="610">
        <v>1.0000000000000001E+50</v>
      </c>
      <c r="AA415" s="626">
        <v>1.0000000000000001E+50</v>
      </c>
      <c r="AB415" s="610">
        <v>35.111623302377239</v>
      </c>
      <c r="AC415" s="626">
        <v>5.2744651857455124E-4</v>
      </c>
      <c r="AD415" s="626">
        <v>8.9021369567871098E-4</v>
      </c>
      <c r="AE415" s="620">
        <v>1.4003192313215848E-3</v>
      </c>
      <c r="AF415" s="627">
        <v>3.6543754884780677E-2</v>
      </c>
      <c r="AG415" s="601">
        <f>Decap_Selection!$E$23</f>
        <v>0.08</v>
      </c>
      <c r="AH415" s="602"/>
      <c r="AI415" s="602"/>
    </row>
    <row r="416" spans="1:35">
      <c r="A416" s="597">
        <f t="shared" si="5"/>
        <v>1817460.9893159445</v>
      </c>
      <c r="B416" s="607">
        <v>0.11419545250072809</v>
      </c>
      <c r="C416" s="606">
        <v>1.0000000000000001E+50</v>
      </c>
      <c r="D416" s="607">
        <v>1.9828086830127043</v>
      </c>
      <c r="E416" s="610">
        <v>1.0000000000000001E+50</v>
      </c>
      <c r="F416" s="611">
        <v>1.0000000000000001E+50</v>
      </c>
      <c r="G416" s="610">
        <v>1.0000000000000001E+50</v>
      </c>
      <c r="H416" s="610">
        <v>1.0000000000000001E+50</v>
      </c>
      <c r="I416" s="610">
        <v>0.43046309273174654</v>
      </c>
      <c r="J416" s="610">
        <v>1.0000000000000001E+50</v>
      </c>
      <c r="K416" s="610">
        <v>1.0000000000000001E+50</v>
      </c>
      <c r="L416" s="611">
        <v>3.6999842617353437E-2</v>
      </c>
      <c r="M416" s="610">
        <v>1.0000000000000001E+50</v>
      </c>
      <c r="N416" s="611">
        <v>1.0000000000000001E+50</v>
      </c>
      <c r="O416" s="610">
        <v>1.0000000000000001E+50</v>
      </c>
      <c r="P416" s="610">
        <v>1.0000000000000001E+50</v>
      </c>
      <c r="Q416" s="610">
        <v>1.0000000000000001E+50</v>
      </c>
      <c r="R416" s="610">
        <v>1.0000000000000001E+50</v>
      </c>
      <c r="S416" s="610">
        <v>1.0000000000000001E+50</v>
      </c>
      <c r="T416" s="610">
        <v>1.0000000000000001E+50</v>
      </c>
      <c r="U416" s="610">
        <v>1.0000000000000001E+50</v>
      </c>
      <c r="V416" s="610">
        <v>3.7101517028509501E-2</v>
      </c>
      <c r="W416" s="610">
        <v>1.0000000000000001E+50</v>
      </c>
      <c r="X416" s="610">
        <v>1.0000000000000001E+50</v>
      </c>
      <c r="Y416" s="610">
        <v>1.0000000000000001E+50</v>
      </c>
      <c r="Z416" s="610">
        <v>1.0000000000000001E+50</v>
      </c>
      <c r="AA416" s="626">
        <v>1.0000000000000001E+50</v>
      </c>
      <c r="AB416" s="610">
        <v>34.423160104208961</v>
      </c>
      <c r="AC416" s="626">
        <v>5.2852540439098442E-4</v>
      </c>
      <c r="AD416" s="626">
        <v>8.9021369567871098E-4</v>
      </c>
      <c r="AE416" s="620">
        <v>1.4007259627562107E-3</v>
      </c>
      <c r="AF416" s="627">
        <v>3.6374210128064126E-2</v>
      </c>
      <c r="AG416" s="601">
        <f>Decap_Selection!$E$23</f>
        <v>0.08</v>
      </c>
      <c r="AH416" s="602"/>
      <c r="AI416" s="602"/>
    </row>
    <row r="417" spans="1:35">
      <c r="A417" s="597">
        <f t="shared" si="5"/>
        <v>1853810.2091022634</v>
      </c>
      <c r="B417" s="607">
        <v>0.11647918812933332</v>
      </c>
      <c r="C417" s="606">
        <v>1.0000000000000001E+50</v>
      </c>
      <c r="D417" s="607">
        <v>1.9436340270294969</v>
      </c>
      <c r="E417" s="610">
        <v>1.0000000000000001E+50</v>
      </c>
      <c r="F417" s="611">
        <v>1.0000000000000001E+50</v>
      </c>
      <c r="G417" s="610">
        <v>1.0000000000000001E+50</v>
      </c>
      <c r="H417" s="610">
        <v>1.0000000000000001E+50</v>
      </c>
      <c r="I417" s="610">
        <v>0.42172983526879226</v>
      </c>
      <c r="J417" s="610">
        <v>1.0000000000000001E+50</v>
      </c>
      <c r="K417" s="610">
        <v>1.0000000000000001E+50</v>
      </c>
      <c r="L417" s="611">
        <v>3.6013644083585913E-2</v>
      </c>
      <c r="M417" s="610">
        <v>1.0000000000000001E+50</v>
      </c>
      <c r="N417" s="611">
        <v>1.0000000000000001E+50</v>
      </c>
      <c r="O417" s="610">
        <v>1.0000000000000001E+50</v>
      </c>
      <c r="P417" s="610">
        <v>1.0000000000000001E+50</v>
      </c>
      <c r="Q417" s="610">
        <v>1.0000000000000001E+50</v>
      </c>
      <c r="R417" s="610">
        <v>1.0000000000000001E+50</v>
      </c>
      <c r="S417" s="610">
        <v>1.0000000000000001E+50</v>
      </c>
      <c r="T417" s="610">
        <v>1.0000000000000001E+50</v>
      </c>
      <c r="U417" s="610">
        <v>1.0000000000000001E+50</v>
      </c>
      <c r="V417" s="610">
        <v>3.7370398539179894E-2</v>
      </c>
      <c r="W417" s="610">
        <v>1.0000000000000001E+50</v>
      </c>
      <c r="X417" s="610">
        <v>1.0000000000000001E+50</v>
      </c>
      <c r="Y417" s="610">
        <v>1.0000000000000001E+50</v>
      </c>
      <c r="Z417" s="610">
        <v>1.0000000000000001E+50</v>
      </c>
      <c r="AA417" s="626">
        <v>1.0000000000000001E+50</v>
      </c>
      <c r="AB417" s="610">
        <v>33.748196184512928</v>
      </c>
      <c r="AC417" s="626">
        <v>5.2964554454026556E-4</v>
      </c>
      <c r="AD417" s="626">
        <v>8.9021369567871098E-4</v>
      </c>
      <c r="AE417" s="620">
        <v>1.4011490008218304E-3</v>
      </c>
      <c r="AF417" s="627">
        <v>3.6151306954171222E-2</v>
      </c>
      <c r="AG417" s="601">
        <f>Decap_Selection!$E$23</f>
        <v>0.08</v>
      </c>
      <c r="AH417" s="602"/>
      <c r="AI417" s="602"/>
    </row>
    <row r="418" spans="1:35">
      <c r="A418" s="597">
        <f t="shared" si="5"/>
        <v>1890886.4132843087</v>
      </c>
      <c r="B418" s="607">
        <v>0.11880860187068225</v>
      </c>
      <c r="C418" s="606">
        <v>1.0000000000000001E+50</v>
      </c>
      <c r="D418" s="607">
        <v>1.9052215843295253</v>
      </c>
      <c r="E418" s="610">
        <v>1.0000000000000001E+50</v>
      </c>
      <c r="F418" s="611">
        <v>1.0000000000000001E+50</v>
      </c>
      <c r="G418" s="610">
        <v>1.0000000000000001E+50</v>
      </c>
      <c r="H418" s="610">
        <v>1.0000000000000001E+50</v>
      </c>
      <c r="I418" s="610">
        <v>0.41316198458385039</v>
      </c>
      <c r="J418" s="610">
        <v>1.0000000000000001E+50</v>
      </c>
      <c r="K418" s="610">
        <v>1.0000000000000001E+50</v>
      </c>
      <c r="L418" s="611">
        <v>3.5042351353024477E-2</v>
      </c>
      <c r="M418" s="610">
        <v>1.0000000000000001E+50</v>
      </c>
      <c r="N418" s="611">
        <v>1.0000000000000001E+50</v>
      </c>
      <c r="O418" s="610">
        <v>1.0000000000000001E+50</v>
      </c>
      <c r="P418" s="610">
        <v>1.0000000000000001E+50</v>
      </c>
      <c r="Q418" s="610">
        <v>1.0000000000000001E+50</v>
      </c>
      <c r="R418" s="610">
        <v>1.0000000000000001E+50</v>
      </c>
      <c r="S418" s="610">
        <v>1.0000000000000001E+50</v>
      </c>
      <c r="T418" s="610">
        <v>1.0000000000000001E+50</v>
      </c>
      <c r="U418" s="610">
        <v>1.0000000000000001E+50</v>
      </c>
      <c r="V418" s="610">
        <v>3.7648112469258678E-2</v>
      </c>
      <c r="W418" s="610">
        <v>1.0000000000000001E+50</v>
      </c>
      <c r="X418" s="610">
        <v>1.0000000000000001E+50</v>
      </c>
      <c r="Y418" s="610">
        <v>1.0000000000000001E+50</v>
      </c>
      <c r="Z418" s="610">
        <v>1.0000000000000001E+50</v>
      </c>
      <c r="AA418" s="626">
        <v>1.0000000000000001E+50</v>
      </c>
      <c r="AB418" s="610">
        <v>33.086466851555912</v>
      </c>
      <c r="AC418" s="626">
        <v>5.3080842940419581E-4</v>
      </c>
      <c r="AD418" s="626">
        <v>8.9021369567871098E-4</v>
      </c>
      <c r="AE418" s="620">
        <v>1.4015889940989152E-3</v>
      </c>
      <c r="AF418" s="627">
        <v>3.5872494360237053E-2</v>
      </c>
      <c r="AG418" s="601">
        <f>Decap_Selection!$E$23</f>
        <v>0.08</v>
      </c>
      <c r="AH418" s="602"/>
      <c r="AI418" s="602"/>
    </row>
    <row r="419" spans="1:35">
      <c r="A419" s="597">
        <f t="shared" si="5"/>
        <v>1928704.1415499949</v>
      </c>
      <c r="B419" s="607">
        <v>0.12118460722037397</v>
      </c>
      <c r="C419" s="606">
        <v>1.0000000000000001E+50</v>
      </c>
      <c r="D419" s="607">
        <v>1.8675562914480353</v>
      </c>
      <c r="E419" s="610">
        <v>1.0000000000000001E+50</v>
      </c>
      <c r="F419" s="611">
        <v>1.0000000000000001E+50</v>
      </c>
      <c r="G419" s="610">
        <v>1.0000000000000001E+50</v>
      </c>
      <c r="H419" s="610">
        <v>1.0000000000000001E+50</v>
      </c>
      <c r="I419" s="610">
        <v>0.40475618216633241</v>
      </c>
      <c r="J419" s="610">
        <v>1.0000000000000001E+50</v>
      </c>
      <c r="K419" s="610">
        <v>1.0000000000000001E+50</v>
      </c>
      <c r="L419" s="611">
        <v>3.4085650455026976E-2</v>
      </c>
      <c r="M419" s="610">
        <v>1.0000000000000001E+50</v>
      </c>
      <c r="N419" s="611">
        <v>1.0000000000000001E+50</v>
      </c>
      <c r="O419" s="610">
        <v>1.0000000000000001E+50</v>
      </c>
      <c r="P419" s="610">
        <v>1.0000000000000001E+50</v>
      </c>
      <c r="Q419" s="610">
        <v>1.0000000000000001E+50</v>
      </c>
      <c r="R419" s="610">
        <v>1.0000000000000001E+50</v>
      </c>
      <c r="S419" s="610">
        <v>1.0000000000000001E+50</v>
      </c>
      <c r="T419" s="610">
        <v>1.0000000000000001E+50</v>
      </c>
      <c r="U419" s="610">
        <v>1.0000000000000001E+50</v>
      </c>
      <c r="V419" s="610">
        <v>3.7934895622291888E-2</v>
      </c>
      <c r="W419" s="610">
        <v>1.0000000000000001E+50</v>
      </c>
      <c r="X419" s="610">
        <v>1.0000000000000001E+50</v>
      </c>
      <c r="Y419" s="610">
        <v>1.0000000000000001E+50</v>
      </c>
      <c r="Z419" s="610">
        <v>1.0000000000000001E+50</v>
      </c>
      <c r="AA419" s="626">
        <v>1.0000000000000001E+50</v>
      </c>
      <c r="AB419" s="610">
        <v>32.437712603638737</v>
      </c>
      <c r="AC419" s="626">
        <v>5.3201559686827013E-4</v>
      </c>
      <c r="AD419" s="626">
        <v>8.9021369567871098E-4</v>
      </c>
      <c r="AE419" s="620">
        <v>1.4020466165444575E-3</v>
      </c>
      <c r="AF419" s="627">
        <v>3.5535796672192303E-2</v>
      </c>
      <c r="AG419" s="601">
        <f>Decap_Selection!$E$23</f>
        <v>0.08</v>
      </c>
      <c r="AH419" s="602"/>
      <c r="AI419" s="602"/>
    </row>
    <row r="420" spans="1:35">
      <c r="A420" s="597">
        <f t="shared" si="5"/>
        <v>1967278.2243809949</v>
      </c>
      <c r="B420" s="607">
        <v>0.12360813594522584</v>
      </c>
      <c r="C420" s="606">
        <v>1.0000000000000001E+50</v>
      </c>
      <c r="D420" s="607">
        <v>1.8306233779349896</v>
      </c>
      <c r="E420" s="610">
        <v>1.0000000000000001E+50</v>
      </c>
      <c r="F420" s="611">
        <v>1.0000000000000001E+50</v>
      </c>
      <c r="G420" s="610">
        <v>1.0000000000000001E+50</v>
      </c>
      <c r="H420" s="610">
        <v>1.0000000000000001E+50</v>
      </c>
      <c r="I420" s="610">
        <v>0.39650913314713804</v>
      </c>
      <c r="J420" s="610">
        <v>1.0000000000000001E+50</v>
      </c>
      <c r="K420" s="610">
        <v>1.0000000000000001E+50</v>
      </c>
      <c r="L420" s="611">
        <v>3.3143239806823238E-2</v>
      </c>
      <c r="M420" s="610">
        <v>1.0000000000000001E+50</v>
      </c>
      <c r="N420" s="611">
        <v>1.0000000000000001E+50</v>
      </c>
      <c r="O420" s="610">
        <v>1.0000000000000001E+50</v>
      </c>
      <c r="P420" s="610">
        <v>1.0000000000000001E+50</v>
      </c>
      <c r="Q420" s="610">
        <v>1.0000000000000001E+50</v>
      </c>
      <c r="R420" s="610">
        <v>1.0000000000000001E+50</v>
      </c>
      <c r="S420" s="610">
        <v>1.0000000000000001E+50</v>
      </c>
      <c r="T420" s="610">
        <v>1.0000000000000001E+50</v>
      </c>
      <c r="U420" s="610">
        <v>1.0000000000000001E+50</v>
      </c>
      <c r="V420" s="610">
        <v>3.8230988633612704E-2</v>
      </c>
      <c r="W420" s="610">
        <v>1.0000000000000001E+50</v>
      </c>
      <c r="X420" s="610">
        <v>1.0000000000000001E+50</v>
      </c>
      <c r="Y420" s="610">
        <v>1.0000000000000001E+50</v>
      </c>
      <c r="Z420" s="610">
        <v>1.0000000000000001E+50</v>
      </c>
      <c r="AA420" s="626">
        <v>1.0000000000000001E+50</v>
      </c>
      <c r="AB420" s="610">
        <v>31.80167902733082</v>
      </c>
      <c r="AC420" s="626">
        <v>5.332686333937804E-4</v>
      </c>
      <c r="AD420" s="626">
        <v>8.9021369567871098E-4</v>
      </c>
      <c r="AE420" s="620">
        <v>1.4025225684509786E-3</v>
      </c>
      <c r="AF420" s="627">
        <v>3.5139922117223131E-2</v>
      </c>
      <c r="AG420" s="601">
        <f>Decap_Selection!$E$23</f>
        <v>0.08</v>
      </c>
      <c r="AH420" s="602"/>
      <c r="AI420" s="602"/>
    </row>
    <row r="421" spans="1:35">
      <c r="A421" s="597">
        <f t="shared" si="5"/>
        <v>2006623.7888686149</v>
      </c>
      <c r="B421" s="607">
        <v>0.12608013844867205</v>
      </c>
      <c r="C421" s="606">
        <v>1.0000000000000001E+50</v>
      </c>
      <c r="D421" s="607">
        <v>1.7944083605636616</v>
      </c>
      <c r="E421" s="610">
        <v>1.0000000000000001E+50</v>
      </c>
      <c r="F421" s="611">
        <v>1.0000000000000001E+50</v>
      </c>
      <c r="G421" s="610">
        <v>1.0000000000000001E+50</v>
      </c>
      <c r="H421" s="610">
        <v>1.0000000000000001E+50</v>
      </c>
      <c r="I421" s="610">
        <v>0.38841760501285449</v>
      </c>
      <c r="J421" s="610">
        <v>1.0000000000000001E+50</v>
      </c>
      <c r="K421" s="610">
        <v>1.0000000000000001E+50</v>
      </c>
      <c r="L421" s="611">
        <v>3.2214830879247404E-2</v>
      </c>
      <c r="M421" s="610">
        <v>1.0000000000000001E+50</v>
      </c>
      <c r="N421" s="611">
        <v>1.0000000000000001E+50</v>
      </c>
      <c r="O421" s="610">
        <v>1.0000000000000001E+50</v>
      </c>
      <c r="P421" s="610">
        <v>1.0000000000000001E+50</v>
      </c>
      <c r="Q421" s="610">
        <v>1.0000000000000001E+50</v>
      </c>
      <c r="R421" s="610">
        <v>1.0000000000000001E+50</v>
      </c>
      <c r="S421" s="610">
        <v>1.0000000000000001E+50</v>
      </c>
      <c r="T421" s="610">
        <v>1.0000000000000001E+50</v>
      </c>
      <c r="U421" s="610">
        <v>1.0000000000000001E+50</v>
      </c>
      <c r="V421" s="610">
        <v>3.8536635945967047E-2</v>
      </c>
      <c r="W421" s="610">
        <v>1.0000000000000001E+50</v>
      </c>
      <c r="X421" s="610">
        <v>1.0000000000000001E+50</v>
      </c>
      <c r="Y421" s="610">
        <v>1.0000000000000001E+50</v>
      </c>
      <c r="Z421" s="610">
        <v>1.0000000000000001E+50</v>
      </c>
      <c r="AA421" s="626">
        <v>1.0000000000000001E+50</v>
      </c>
      <c r="AB421" s="610">
        <v>31.178116697700286</v>
      </c>
      <c r="AC421" s="626">
        <v>5.3456917508427448E-4</v>
      </c>
      <c r="AD421" s="626">
        <v>8.9021369567871098E-4</v>
      </c>
      <c r="AE421" s="620">
        <v>1.4030175774390502E-3</v>
      </c>
      <c r="AF421" s="627">
        <v>3.4684355404236492E-2</v>
      </c>
      <c r="AG421" s="601">
        <f>Decap_Selection!$E$23</f>
        <v>0.08</v>
      </c>
      <c r="AH421" s="602"/>
      <c r="AI421" s="602"/>
    </row>
    <row r="422" spans="1:35">
      <c r="A422" s="597">
        <f t="shared" si="5"/>
        <v>2046756.2646459872</v>
      </c>
      <c r="B422" s="607">
        <v>0.12860158414347103</v>
      </c>
      <c r="C422" s="606">
        <v>1.0000000000000001E+50</v>
      </c>
      <c r="D422" s="607">
        <v>1.7588970376519233</v>
      </c>
      <c r="E422" s="610">
        <v>1.0000000000000001E+50</v>
      </c>
      <c r="F422" s="611">
        <v>1.0000000000000001E+50</v>
      </c>
      <c r="G422" s="610">
        <v>1.0000000000000001E+50</v>
      </c>
      <c r="H422" s="610">
        <v>1.0000000000000001E+50</v>
      </c>
      <c r="I422" s="610">
        <v>0.38047842634486412</v>
      </c>
      <c r="J422" s="610">
        <v>1.0000000000000001E+50</v>
      </c>
      <c r="K422" s="610">
        <v>1.0000000000000001E+50</v>
      </c>
      <c r="L422" s="611">
        <v>3.130014897564716E-2</v>
      </c>
      <c r="M422" s="610">
        <v>1.0000000000000001E+50</v>
      </c>
      <c r="N422" s="611">
        <v>1.0000000000000001E+50</v>
      </c>
      <c r="O422" s="610">
        <v>1.0000000000000001E+50</v>
      </c>
      <c r="P422" s="610">
        <v>1.0000000000000001E+50</v>
      </c>
      <c r="Q422" s="610">
        <v>1.0000000000000001E+50</v>
      </c>
      <c r="R422" s="610">
        <v>1.0000000000000001E+50</v>
      </c>
      <c r="S422" s="610">
        <v>1.0000000000000001E+50</v>
      </c>
      <c r="T422" s="610">
        <v>1.0000000000000001E+50</v>
      </c>
      <c r="U422" s="610">
        <v>1.0000000000000001E+50</v>
      </c>
      <c r="V422" s="610">
        <v>3.8852085785161625E-2</v>
      </c>
      <c r="W422" s="610">
        <v>1.0000000000000001E+50</v>
      </c>
      <c r="X422" s="610">
        <v>1.0000000000000001E+50</v>
      </c>
      <c r="Y422" s="610">
        <v>1.0000000000000001E+50</v>
      </c>
      <c r="Z422" s="610">
        <v>1.0000000000000001E+50</v>
      </c>
      <c r="AA422" s="626">
        <v>1.0000000000000001E+50</v>
      </c>
      <c r="AB422" s="610">
        <v>30.566781080500231</v>
      </c>
      <c r="AC422" s="626">
        <v>5.359189087441056E-4</v>
      </c>
      <c r="AD422" s="626">
        <v>8.9021369567871098E-4</v>
      </c>
      <c r="AE422" s="620">
        <v>1.4035323994842914E-3</v>
      </c>
      <c r="AF422" s="627">
        <v>3.4169427026280876E-2</v>
      </c>
      <c r="AG422" s="601">
        <f>Decap_Selection!$E$23</f>
        <v>0.08</v>
      </c>
      <c r="AH422" s="602"/>
      <c r="AI422" s="602"/>
    </row>
    <row r="423" spans="1:35">
      <c r="A423" s="597">
        <f t="shared" ref="A423:A486" si="6">$A$35*A422</f>
        <v>2087691.389938907</v>
      </c>
      <c r="B423" s="607">
        <v>0.13117346183186734</v>
      </c>
      <c r="C423" s="606">
        <v>1.0000000000000001E+50</v>
      </c>
      <c r="D423" s="607">
        <v>1.7240754834940062</v>
      </c>
      <c r="E423" s="610">
        <v>1.0000000000000001E+50</v>
      </c>
      <c r="F423" s="611">
        <v>1.0000000000000001E+50</v>
      </c>
      <c r="G423" s="610">
        <v>1.0000000000000001E+50</v>
      </c>
      <c r="H423" s="610">
        <v>1.0000000000000001E+50</v>
      </c>
      <c r="I423" s="610">
        <v>0.37268848558289697</v>
      </c>
      <c r="J423" s="610">
        <v>1.0000000000000001E+50</v>
      </c>
      <c r="K423" s="610">
        <v>1.0000000000000001E+50</v>
      </c>
      <c r="L423" s="611">
        <v>3.0398934141366959E-2</v>
      </c>
      <c r="M423" s="610">
        <v>1.0000000000000001E+50</v>
      </c>
      <c r="N423" s="611">
        <v>1.0000000000000001E+50</v>
      </c>
      <c r="O423" s="610">
        <v>1.0000000000000001E+50</v>
      </c>
      <c r="P423" s="610">
        <v>1.0000000000000001E+50</v>
      </c>
      <c r="Q423" s="610">
        <v>1.0000000000000001E+50</v>
      </c>
      <c r="R423" s="610">
        <v>1.0000000000000001E+50</v>
      </c>
      <c r="S423" s="610">
        <v>1.0000000000000001E+50</v>
      </c>
      <c r="T423" s="610">
        <v>1.0000000000000001E+50</v>
      </c>
      <c r="U423" s="610">
        <v>1.0000000000000001E+50</v>
      </c>
      <c r="V423" s="610">
        <v>3.9177590136138959E-2</v>
      </c>
      <c r="W423" s="610">
        <v>1.0000000000000001E+50</v>
      </c>
      <c r="X423" s="610">
        <v>1.0000000000000001E+50</v>
      </c>
      <c r="Y423" s="610">
        <v>1.0000000000000001E+50</v>
      </c>
      <c r="Z423" s="610">
        <v>1.0000000000000001E+50</v>
      </c>
      <c r="AA423" s="626">
        <v>1.0000000000000001E+50</v>
      </c>
      <c r="AB423" s="610">
        <v>29.967432436272919</v>
      </c>
      <c r="AC423" s="626">
        <v>5.3731957292671906E-4</v>
      </c>
      <c r="AD423" s="626">
        <v>8.9021369567871098E-4</v>
      </c>
      <c r="AE423" s="620">
        <v>1.4040678199797941E-3</v>
      </c>
      <c r="AF423" s="627">
        <v>3.3596353007728813E-2</v>
      </c>
      <c r="AG423" s="601">
        <f>Decap_Selection!$E$23</f>
        <v>0.08</v>
      </c>
      <c r="AH423" s="602"/>
      <c r="AI423" s="602"/>
    </row>
    <row r="424" spans="1:35">
      <c r="A424" s="597">
        <f t="shared" si="6"/>
        <v>2129445.217737685</v>
      </c>
      <c r="B424" s="607">
        <v>0.13379678009335721</v>
      </c>
      <c r="C424" s="606">
        <v>1.0000000000000001E+50</v>
      </c>
      <c r="D424" s="607">
        <v>1.6899300429005593</v>
      </c>
      <c r="E424" s="610">
        <v>1.0000000000000001E+50</v>
      </c>
      <c r="F424" s="611">
        <v>1.0000000000000001E+50</v>
      </c>
      <c r="G424" s="610">
        <v>1.0000000000000001E+50</v>
      </c>
      <c r="H424" s="610">
        <v>1.0000000000000001E+50</v>
      </c>
      <c r="I424" s="610">
        <v>0.36504472981258518</v>
      </c>
      <c r="J424" s="610">
        <v>1.0000000000000001E+50</v>
      </c>
      <c r="K424" s="610">
        <v>1.0000000000000001E+50</v>
      </c>
      <c r="L424" s="611">
        <v>2.9510942224277005E-2</v>
      </c>
      <c r="M424" s="610">
        <v>1.0000000000000001E+50</v>
      </c>
      <c r="N424" s="611">
        <v>1.0000000000000001E+50</v>
      </c>
      <c r="O424" s="610">
        <v>1.0000000000000001E+50</v>
      </c>
      <c r="P424" s="610">
        <v>1.0000000000000001E+50</v>
      </c>
      <c r="Q424" s="610">
        <v>1.0000000000000001E+50</v>
      </c>
      <c r="R424" s="610">
        <v>1.0000000000000001E+50</v>
      </c>
      <c r="S424" s="610">
        <v>1.0000000000000001E+50</v>
      </c>
      <c r="T424" s="610">
        <v>1.0000000000000001E+50</v>
      </c>
      <c r="U424" s="610">
        <v>1.0000000000000001E+50</v>
      </c>
      <c r="V424" s="610">
        <v>3.9513404719896304E-2</v>
      </c>
      <c r="W424" s="610">
        <v>1.0000000000000001E+50</v>
      </c>
      <c r="X424" s="610">
        <v>1.0000000000000001E+50</v>
      </c>
      <c r="Y424" s="610">
        <v>1.0000000000000001E+50</v>
      </c>
      <c r="Z424" s="610">
        <v>1.0000000000000001E+50</v>
      </c>
      <c r="AA424" s="626">
        <v>1.0000000000000001E+50</v>
      </c>
      <c r="AB424" s="610">
        <v>29.379835726334342</v>
      </c>
      <c r="AC424" s="626">
        <v>5.3877295897023067E-4</v>
      </c>
      <c r="AD424" s="626">
        <v>8.9021369567871098E-4</v>
      </c>
      <c r="AE424" s="620">
        <v>1.4046246548349484E-3</v>
      </c>
      <c r="AF424" s="627">
        <v>3.2967240618718155E-2</v>
      </c>
      <c r="AG424" s="601">
        <f>Decap_Selection!$E$23</f>
        <v>0.08</v>
      </c>
      <c r="AH424" s="602"/>
      <c r="AI424" s="602"/>
    </row>
    <row r="425" spans="1:35">
      <c r="A425" s="597">
        <f t="shared" si="6"/>
        <v>2172034.1220924389</v>
      </c>
      <c r="B425" s="607">
        <v>0.13647256768021016</v>
      </c>
      <c r="C425" s="606">
        <v>1.0000000000000001E+50</v>
      </c>
      <c r="D425" s="607">
        <v>1.6564473258448518</v>
      </c>
      <c r="E425" s="610">
        <v>1.0000000000000001E+50</v>
      </c>
      <c r="F425" s="611">
        <v>1.0000000000000001E+50</v>
      </c>
      <c r="G425" s="610">
        <v>1.0000000000000001E+50</v>
      </c>
      <c r="H425" s="610">
        <v>1.0000000000000001E+50</v>
      </c>
      <c r="I425" s="610">
        <v>0.35754416357658209</v>
      </c>
      <c r="J425" s="610">
        <v>1.0000000000000001E+50</v>
      </c>
      <c r="K425" s="610">
        <v>1.0000000000000001E+50</v>
      </c>
      <c r="L425" s="611">
        <v>2.8635946110484967E-2</v>
      </c>
      <c r="M425" s="610">
        <v>1.0000000000000001E+50</v>
      </c>
      <c r="N425" s="611">
        <v>1.0000000000000001E+50</v>
      </c>
      <c r="O425" s="610">
        <v>1.0000000000000001E+50</v>
      </c>
      <c r="P425" s="610">
        <v>1.0000000000000001E+50</v>
      </c>
      <c r="Q425" s="610">
        <v>1.0000000000000001E+50</v>
      </c>
      <c r="R425" s="610">
        <v>1.0000000000000001E+50</v>
      </c>
      <c r="S425" s="610">
        <v>1.0000000000000001E+50</v>
      </c>
      <c r="T425" s="610">
        <v>1.0000000000000001E+50</v>
      </c>
      <c r="U425" s="610">
        <v>1.0000000000000001E+50</v>
      </c>
      <c r="V425" s="610">
        <v>3.9859788971675927E-2</v>
      </c>
      <c r="W425" s="610">
        <v>1.0000000000000001E+50</v>
      </c>
      <c r="X425" s="610">
        <v>1.0000000000000001E+50</v>
      </c>
      <c r="Y425" s="610">
        <v>1.0000000000000001E+50</v>
      </c>
      <c r="Z425" s="610">
        <v>1.0000000000000001E+50</v>
      </c>
      <c r="AA425" s="626">
        <v>1.0000000000000001E+50</v>
      </c>
      <c r="AB425" s="610">
        <v>28.803760520602161</v>
      </c>
      <c r="AC425" s="626">
        <v>5.4028091201778212E-4</v>
      </c>
      <c r="AD425" s="626">
        <v>8.9021369567871098E-4</v>
      </c>
      <c r="AE425" s="620">
        <v>1.4052037516116395E-3</v>
      </c>
      <c r="AF425" s="627">
        <v>3.2285058025357902E-2</v>
      </c>
      <c r="AG425" s="601">
        <f>Decap_Selection!$E$23</f>
        <v>0.08</v>
      </c>
      <c r="AH425" s="602"/>
      <c r="AI425" s="602"/>
    </row>
    <row r="426" spans="1:35">
      <c r="A426" s="597">
        <f t="shared" si="6"/>
        <v>2215474.8045342877</v>
      </c>
      <c r="B426" s="607">
        <v>0.139201873920901</v>
      </c>
      <c r="C426" s="606">
        <v>1.0000000000000001E+50</v>
      </c>
      <c r="D426" s="607">
        <v>1.6236142022130549</v>
      </c>
      <c r="E426" s="610">
        <v>1.0000000000000001E+50</v>
      </c>
      <c r="F426" s="611">
        <v>1.0000000000000001E+50</v>
      </c>
      <c r="G426" s="610">
        <v>1.0000000000000001E+50</v>
      </c>
      <c r="H426" s="610">
        <v>1.0000000000000001E+50</v>
      </c>
      <c r="I426" s="610">
        <v>0.35018384770882827</v>
      </c>
      <c r="J426" s="610">
        <v>1.0000000000000001E+50</v>
      </c>
      <c r="K426" s="610">
        <v>1.0000000000000001E+50</v>
      </c>
      <c r="L426" s="611">
        <v>2.7773737163741267E-2</v>
      </c>
      <c r="M426" s="610">
        <v>1.0000000000000001E+50</v>
      </c>
      <c r="N426" s="611">
        <v>1.0000000000000001E+50</v>
      </c>
      <c r="O426" s="610">
        <v>1.0000000000000001E+50</v>
      </c>
      <c r="P426" s="610">
        <v>1.0000000000000001E+50</v>
      </c>
      <c r="Q426" s="610">
        <v>1.0000000000000001E+50</v>
      </c>
      <c r="R426" s="610">
        <v>1.0000000000000001E+50</v>
      </c>
      <c r="S426" s="610">
        <v>1.0000000000000001E+50</v>
      </c>
      <c r="T426" s="610">
        <v>1.0000000000000001E+50</v>
      </c>
      <c r="U426" s="610">
        <v>1.0000000000000001E+50</v>
      </c>
      <c r="V426" s="610">
        <v>4.0217006020860292E-2</v>
      </c>
      <c r="W426" s="610">
        <v>1.0000000000000001E+50</v>
      </c>
      <c r="X426" s="610">
        <v>1.0000000000000001E+50</v>
      </c>
      <c r="Y426" s="610">
        <v>1.0000000000000001E+50</v>
      </c>
      <c r="Z426" s="610">
        <v>1.0000000000000001E+50</v>
      </c>
      <c r="AA426" s="626">
        <v>1.0000000000000001E+50</v>
      </c>
      <c r="AB426" s="610">
        <v>28.238980907231007</v>
      </c>
      <c r="AC426" s="626">
        <v>5.4184533202008243E-4</v>
      </c>
      <c r="AD426" s="626">
        <v>8.9021369567871098E-4</v>
      </c>
      <c r="AE426" s="620">
        <v>1.4058059906987925E-3</v>
      </c>
      <c r="AF426" s="627">
        <v>3.1553568669140657E-2</v>
      </c>
      <c r="AG426" s="601">
        <f>Decap_Selection!$E$23</f>
        <v>0.08</v>
      </c>
      <c r="AH426" s="602"/>
      <c r="AI426" s="602"/>
    </row>
    <row r="427" spans="1:35">
      <c r="A427" s="597">
        <f t="shared" si="6"/>
        <v>2259784.3006249736</v>
      </c>
      <c r="B427" s="607">
        <v>0.14198576913161148</v>
      </c>
      <c r="C427" s="606">
        <v>1.0000000000000001E+50</v>
      </c>
      <c r="D427" s="607">
        <v>1.5914177966565113</v>
      </c>
      <c r="E427" s="610">
        <v>1.0000000000000001E+50</v>
      </c>
      <c r="F427" s="611">
        <v>1.0000000000000001E+50</v>
      </c>
      <c r="G427" s="610">
        <v>1.0000000000000001E+50</v>
      </c>
      <c r="H427" s="610">
        <v>1.0000000000000001E+50</v>
      </c>
      <c r="I427" s="610">
        <v>0.34296089819155473</v>
      </c>
      <c r="J427" s="610">
        <v>1.0000000000000001E+50</v>
      </c>
      <c r="K427" s="610">
        <v>1.0000000000000001E+50</v>
      </c>
      <c r="L427" s="611">
        <v>2.6924126902272201E-2</v>
      </c>
      <c r="M427" s="610">
        <v>1.0000000000000001E+50</v>
      </c>
      <c r="N427" s="611">
        <v>1.0000000000000001E+50</v>
      </c>
      <c r="O427" s="610">
        <v>1.0000000000000001E+50</v>
      </c>
      <c r="P427" s="610">
        <v>1.0000000000000001E+50</v>
      </c>
      <c r="Q427" s="610">
        <v>1.0000000000000001E+50</v>
      </c>
      <c r="R427" s="610">
        <v>1.0000000000000001E+50</v>
      </c>
      <c r="S427" s="610">
        <v>1.0000000000000001E+50</v>
      </c>
      <c r="T427" s="610">
        <v>1.0000000000000001E+50</v>
      </c>
      <c r="U427" s="610">
        <v>1.0000000000000001E+50</v>
      </c>
      <c r="V427" s="610">
        <v>4.0585322673010529E-2</v>
      </c>
      <c r="W427" s="610">
        <v>1.0000000000000001E+50</v>
      </c>
      <c r="X427" s="610">
        <v>1.0000000000000001E+50</v>
      </c>
      <c r="Y427" s="610">
        <v>1.0000000000000001E+50</v>
      </c>
      <c r="Z427" s="610">
        <v>1.0000000000000001E+50</v>
      </c>
      <c r="AA427" s="626">
        <v>1.0000000000000001E+50</v>
      </c>
      <c r="AB427" s="610">
        <v>27.685275404019553</v>
      </c>
      <c r="AC427" s="626">
        <v>5.434681747174938E-4</v>
      </c>
      <c r="AD427" s="626">
        <v>8.9021369567871098E-4</v>
      </c>
      <c r="AE427" s="620">
        <v>1.4064322865262387E-3</v>
      </c>
      <c r="AF427" s="627">
        <v>3.0777234022269683E-2</v>
      </c>
      <c r="AG427" s="601">
        <f>Decap_Selection!$E$23</f>
        <v>0.08</v>
      </c>
      <c r="AH427" s="602"/>
      <c r="AI427" s="602"/>
    </row>
    <row r="428" spans="1:35">
      <c r="A428" s="597">
        <f t="shared" si="6"/>
        <v>2304979.9866374731</v>
      </c>
      <c r="B428" s="607">
        <v>0.14482534503596198</v>
      </c>
      <c r="C428" s="606">
        <v>1.0000000000000001E+50</v>
      </c>
      <c r="D428" s="607">
        <v>1.5598454835440188</v>
      </c>
      <c r="E428" s="610">
        <v>1.0000000000000001E+50</v>
      </c>
      <c r="F428" s="611">
        <v>1.0000000000000001E+50</v>
      </c>
      <c r="G428" s="610">
        <v>1.0000000000000001E+50</v>
      </c>
      <c r="H428" s="610">
        <v>1.0000000000000001E+50</v>
      </c>
      <c r="I428" s="610">
        <v>0.33587248503462919</v>
      </c>
      <c r="J428" s="610">
        <v>1.0000000000000001E+50</v>
      </c>
      <c r="K428" s="610">
        <v>1.0000000000000001E+50</v>
      </c>
      <c r="L428" s="611">
        <v>2.6086948953019086E-2</v>
      </c>
      <c r="M428" s="610">
        <v>1.0000000000000001E+50</v>
      </c>
      <c r="N428" s="611">
        <v>1.0000000000000001E+50</v>
      </c>
      <c r="O428" s="610">
        <v>1.0000000000000001E+50</v>
      </c>
      <c r="P428" s="610">
        <v>1.0000000000000001E+50</v>
      </c>
      <c r="Q428" s="610">
        <v>1.0000000000000001E+50</v>
      </c>
      <c r="R428" s="610">
        <v>1.0000000000000001E+50</v>
      </c>
      <c r="S428" s="610">
        <v>1.0000000000000001E+50</v>
      </c>
      <c r="T428" s="610">
        <v>1.0000000000000001E+50</v>
      </c>
      <c r="U428" s="610">
        <v>1.0000000000000001E+50</v>
      </c>
      <c r="V428" s="610">
        <v>4.0965009394486523E-2</v>
      </c>
      <c r="W428" s="610">
        <v>1.0000000000000001E+50</v>
      </c>
      <c r="X428" s="610">
        <v>1.0000000000000001E+50</v>
      </c>
      <c r="Y428" s="610">
        <v>1.0000000000000001E+50</v>
      </c>
      <c r="Z428" s="610">
        <v>1.0000000000000001E+50</v>
      </c>
      <c r="AA428" s="626">
        <v>1.0000000000000001E+50</v>
      </c>
      <c r="AB428" s="610">
        <v>27.142426871554768</v>
      </c>
      <c r="AC428" s="626">
        <v>5.4515145259897014E-4</v>
      </c>
      <c r="AD428" s="626">
        <v>8.9021369567871098E-4</v>
      </c>
      <c r="AE428" s="620">
        <v>1.4070835888188829E-3</v>
      </c>
      <c r="AF428" s="627">
        <v>2.9961090876108556E-2</v>
      </c>
      <c r="AG428" s="601">
        <f>Decap_Selection!$E$23</f>
        <v>0.08</v>
      </c>
      <c r="AH428" s="602"/>
      <c r="AI428" s="602"/>
    </row>
    <row r="429" spans="1:35">
      <c r="A429" s="597">
        <f t="shared" si="6"/>
        <v>2351079.5863702227</v>
      </c>
      <c r="B429" s="607">
        <v>0.14772171519313868</v>
      </c>
      <c r="C429" s="606">
        <v>1.0000000000000001E+50</v>
      </c>
      <c r="D429" s="607">
        <v>1.5288848820121157</v>
      </c>
      <c r="E429" s="610">
        <v>1.0000000000000001E+50</v>
      </c>
      <c r="F429" s="611">
        <v>1.0000000000000001E+50</v>
      </c>
      <c r="G429" s="610">
        <v>1.0000000000000001E+50</v>
      </c>
      <c r="H429" s="610">
        <v>1.0000000000000001E+50</v>
      </c>
      <c r="I429" s="610">
        <v>0.32891583117686501</v>
      </c>
      <c r="J429" s="610">
        <v>1.0000000000000001E+50</v>
      </c>
      <c r="K429" s="610">
        <v>1.0000000000000001E+50</v>
      </c>
      <c r="L429" s="611">
        <v>2.5262061330723853E-2</v>
      </c>
      <c r="M429" s="610">
        <v>1.0000000000000001E+50</v>
      </c>
      <c r="N429" s="611">
        <v>1.0000000000000001E+50</v>
      </c>
      <c r="O429" s="610">
        <v>1.0000000000000001E+50</v>
      </c>
      <c r="P429" s="610">
        <v>1.0000000000000001E+50</v>
      </c>
      <c r="Q429" s="610">
        <v>1.0000000000000001E+50</v>
      </c>
      <c r="R429" s="610">
        <v>1.0000000000000001E+50</v>
      </c>
      <c r="S429" s="610">
        <v>1.0000000000000001E+50</v>
      </c>
      <c r="T429" s="610">
        <v>1.0000000000000001E+50</v>
      </c>
      <c r="U429" s="610">
        <v>1.0000000000000001E+50</v>
      </c>
      <c r="V429" s="610">
        <v>4.1356340300085094E-2</v>
      </c>
      <c r="W429" s="610">
        <v>1.0000000000000001E+50</v>
      </c>
      <c r="X429" s="610">
        <v>1.0000000000000001E+50</v>
      </c>
      <c r="Y429" s="610">
        <v>1.0000000000000001E+50</v>
      </c>
      <c r="Z429" s="610">
        <v>1.0000000000000001E+50</v>
      </c>
      <c r="AA429" s="626">
        <v>1.0000000000000001E+50</v>
      </c>
      <c r="AB429" s="610">
        <v>26.610222428059227</v>
      </c>
      <c r="AC429" s="626">
        <v>5.4689723583513036E-4</v>
      </c>
      <c r="AD429" s="626">
        <v>8.9021369567871098E-4</v>
      </c>
      <c r="AE429" s="620">
        <v>1.4077608838921354E-3</v>
      </c>
      <c r="AF429" s="627">
        <v>2.9110611166827647E-2</v>
      </c>
      <c r="AG429" s="601">
        <f>Decap_Selection!$E$23</f>
        <v>0.08</v>
      </c>
      <c r="AH429" s="602"/>
      <c r="AI429" s="602"/>
    </row>
    <row r="430" spans="1:35">
      <c r="A430" s="597">
        <f t="shared" si="6"/>
        <v>2398101.1780976271</v>
      </c>
      <c r="B430" s="607">
        <v>0.15067601543458312</v>
      </c>
      <c r="C430" s="606">
        <v>1.0000000000000001E+50</v>
      </c>
      <c r="D430" s="607">
        <v>1.4985238511114678</v>
      </c>
      <c r="E430" s="610">
        <v>1.0000000000000001E+50</v>
      </c>
      <c r="F430" s="611">
        <v>1.0000000000000001E+50</v>
      </c>
      <c r="G430" s="610">
        <v>1.0000000000000001E+50</v>
      </c>
      <c r="H430" s="610">
        <v>1.0000000000000001E+50</v>
      </c>
      <c r="I430" s="610">
        <v>0.32208821140892502</v>
      </c>
      <c r="J430" s="610">
        <v>1.0000000000000001E+50</v>
      </c>
      <c r="K430" s="610">
        <v>1.0000000000000001E+50</v>
      </c>
      <c r="L430" s="611">
        <v>2.444934909821812E-2</v>
      </c>
      <c r="M430" s="610">
        <v>1.0000000000000001E+50</v>
      </c>
      <c r="N430" s="611">
        <v>1.0000000000000001E+50</v>
      </c>
      <c r="O430" s="610">
        <v>1.0000000000000001E+50</v>
      </c>
      <c r="P430" s="610">
        <v>1.0000000000000001E+50</v>
      </c>
      <c r="Q430" s="610">
        <v>1.0000000000000001E+50</v>
      </c>
      <c r="R430" s="610">
        <v>1.0000000000000001E+50</v>
      </c>
      <c r="S430" s="610">
        <v>1.0000000000000001E+50</v>
      </c>
      <c r="T430" s="610">
        <v>1.0000000000000001E+50</v>
      </c>
      <c r="U430" s="610">
        <v>1.0000000000000001E+50</v>
      </c>
      <c r="V430" s="610">
        <v>4.1759593144126701E-2</v>
      </c>
      <c r="W430" s="610">
        <v>1.0000000000000001E+50</v>
      </c>
      <c r="X430" s="610">
        <v>1.0000000000000001E+50</v>
      </c>
      <c r="Y430" s="610">
        <v>1.0000000000000001E+50</v>
      </c>
      <c r="Z430" s="610">
        <v>1.0000000000000001E+50</v>
      </c>
      <c r="AA430" s="626">
        <v>1.0000000000000001E+50</v>
      </c>
      <c r="AB430" s="610">
        <v>26.08845336590802</v>
      </c>
      <c r="AC430" s="626">
        <v>5.4870765318272726E-4</v>
      </c>
      <c r="AD430" s="626">
        <v>8.9021369567871098E-4</v>
      </c>
      <c r="AE430" s="620">
        <v>1.4084651959895764E-3</v>
      </c>
      <c r="AF430" s="627">
        <v>2.8231553315270538E-2</v>
      </c>
      <c r="AG430" s="601">
        <f>Decap_Selection!$E$23</f>
        <v>0.08</v>
      </c>
      <c r="AH430" s="602"/>
      <c r="AI430" s="602"/>
    </row>
    <row r="431" spans="1:35">
      <c r="A431" s="597">
        <f t="shared" si="6"/>
        <v>2446063.2016595798</v>
      </c>
      <c r="B431" s="607">
        <v>0.15368940430941663</v>
      </c>
      <c r="C431" s="606">
        <v>1.0000000000000001E+50</v>
      </c>
      <c r="D431" s="607">
        <v>1.4687504850474327</v>
      </c>
      <c r="E431" s="610">
        <v>1.0000000000000001E+50</v>
      </c>
      <c r="F431" s="611">
        <v>1.0000000000000001E+50</v>
      </c>
      <c r="G431" s="610">
        <v>1.0000000000000001E+50</v>
      </c>
      <c r="H431" s="610">
        <v>1.0000000000000001E+50</v>
      </c>
      <c r="I431" s="610">
        <v>0.31538695131746886</v>
      </c>
      <c r="J431" s="610">
        <v>1.0000000000000001E+50</v>
      </c>
      <c r="K431" s="610">
        <v>1.0000000000000001E+50</v>
      </c>
      <c r="L431" s="611">
        <v>2.3648727474909745E-2</v>
      </c>
      <c r="M431" s="610">
        <v>1.0000000000000001E+50</v>
      </c>
      <c r="N431" s="611">
        <v>1.0000000000000001E+50</v>
      </c>
      <c r="O431" s="610">
        <v>1.0000000000000001E+50</v>
      </c>
      <c r="P431" s="610">
        <v>1.0000000000000001E+50</v>
      </c>
      <c r="Q431" s="610">
        <v>1.0000000000000001E+50</v>
      </c>
      <c r="R431" s="610">
        <v>1.0000000000000001E+50</v>
      </c>
      <c r="S431" s="610">
        <v>1.0000000000000001E+50</v>
      </c>
      <c r="T431" s="610">
        <v>1.0000000000000001E+50</v>
      </c>
      <c r="U431" s="610">
        <v>1.0000000000000001E+50</v>
      </c>
      <c r="V431" s="610">
        <v>4.2175049315412473E-2</v>
      </c>
      <c r="W431" s="610">
        <v>1.0000000000000001E+50</v>
      </c>
      <c r="X431" s="610">
        <v>1.0000000000000001E+50</v>
      </c>
      <c r="Y431" s="610">
        <v>1.0000000000000001E+50</v>
      </c>
      <c r="Z431" s="610">
        <v>1.0000000000000001E+50</v>
      </c>
      <c r="AA431" s="626">
        <v>1.0000000000000001E+50</v>
      </c>
      <c r="AB431" s="610">
        <v>25.576915069782657</v>
      </c>
      <c r="AC431" s="626">
        <v>5.5058489285777948E-4</v>
      </c>
      <c r="AD431" s="626">
        <v>8.9021369567871098E-4</v>
      </c>
      <c r="AE431" s="620">
        <v>1.4091975886638014E-3</v>
      </c>
      <c r="AF431" s="627">
        <v>2.7329814091816416E-2</v>
      </c>
      <c r="AG431" s="601">
        <f>Decap_Selection!$E$23</f>
        <v>0.08</v>
      </c>
      <c r="AH431" s="602"/>
      <c r="AI431" s="602"/>
    </row>
    <row r="432" spans="1:35">
      <c r="A432" s="597">
        <f t="shared" si="6"/>
        <v>2494984.4656927716</v>
      </c>
      <c r="B432" s="607">
        <v>0.15676306353877328</v>
      </c>
      <c r="C432" s="606">
        <v>1.0000000000000001E+50</v>
      </c>
      <c r="D432" s="607">
        <v>1.4395531085129605</v>
      </c>
      <c r="E432" s="610">
        <v>1.0000000000000001E+50</v>
      </c>
      <c r="F432" s="611">
        <v>1.0000000000000001E+50</v>
      </c>
      <c r="G432" s="610">
        <v>1.0000000000000001E+50</v>
      </c>
      <c r="H432" s="610">
        <v>1.0000000000000001E+50</v>
      </c>
      <c r="I432" s="610">
        <v>0.30880942625020552</v>
      </c>
      <c r="J432" s="610">
        <v>1.0000000000000001E+50</v>
      </c>
      <c r="K432" s="610">
        <v>1.0000000000000001E+50</v>
      </c>
      <c r="L432" s="611">
        <v>2.2860145473123959E-2</v>
      </c>
      <c r="M432" s="610">
        <v>1.0000000000000001E+50</v>
      </c>
      <c r="N432" s="611">
        <v>1.0000000000000001E+50</v>
      </c>
      <c r="O432" s="610">
        <v>1.0000000000000001E+50</v>
      </c>
      <c r="P432" s="610">
        <v>1.0000000000000001E+50</v>
      </c>
      <c r="Q432" s="610">
        <v>1.0000000000000001E+50</v>
      </c>
      <c r="R432" s="610">
        <v>1.0000000000000001E+50</v>
      </c>
      <c r="S432" s="610">
        <v>1.0000000000000001E+50</v>
      </c>
      <c r="T432" s="610">
        <v>1.0000000000000001E+50</v>
      </c>
      <c r="U432" s="610">
        <v>1.0000000000000001E+50</v>
      </c>
      <c r="V432" s="610">
        <v>4.2602993836461628E-2</v>
      </c>
      <c r="W432" s="610">
        <v>1.0000000000000001E+50</v>
      </c>
      <c r="X432" s="610">
        <v>1.0000000000000001E+50</v>
      </c>
      <c r="Y432" s="610">
        <v>1.0000000000000001E+50</v>
      </c>
      <c r="Z432" s="610">
        <v>1.0000000000000001E+50</v>
      </c>
      <c r="AA432" s="626">
        <v>1.0000000000000001E+50</v>
      </c>
      <c r="AB432" s="610">
        <v>25.075406936429758</v>
      </c>
      <c r="AC432" s="626">
        <v>5.5253120337464946E-4</v>
      </c>
      <c r="AD432" s="626">
        <v>8.9021369567871098E-4</v>
      </c>
      <c r="AE432" s="620">
        <v>1.4099591662013826E-3</v>
      </c>
      <c r="AF432" s="627">
        <v>2.6411289192335746E-2</v>
      </c>
      <c r="AG432" s="601">
        <f>Decap_Selection!$E$23</f>
        <v>0.08</v>
      </c>
      <c r="AH432" s="602"/>
      <c r="AI432" s="602"/>
    </row>
    <row r="433" spans="1:35">
      <c r="A433" s="597">
        <f t="shared" si="6"/>
        <v>2544884.1550066271</v>
      </c>
      <c r="B433" s="607">
        <v>0.15989819847921974</v>
      </c>
      <c r="C433" s="606">
        <v>1.0000000000000001E+50</v>
      </c>
      <c r="D433" s="607">
        <v>1.4109202721119962</v>
      </c>
      <c r="E433" s="610">
        <v>1.0000000000000001E+50</v>
      </c>
      <c r="F433" s="611">
        <v>1.0000000000000001E+50</v>
      </c>
      <c r="G433" s="610">
        <v>1.0000000000000001E+50</v>
      </c>
      <c r="H433" s="610">
        <v>1.0000000000000001E+50</v>
      </c>
      <c r="I433" s="610">
        <v>0.30235306030152864</v>
      </c>
      <c r="J433" s="610">
        <v>1.0000000000000001E+50</v>
      </c>
      <c r="K433" s="610">
        <v>1.0000000000000001E+50</v>
      </c>
      <c r="L433" s="611">
        <v>2.2083590156970395E-2</v>
      </c>
      <c r="M433" s="610">
        <v>1.0000000000000001E+50</v>
      </c>
      <c r="N433" s="611">
        <v>1.0000000000000001E+50</v>
      </c>
      <c r="O433" s="610">
        <v>1.0000000000000001E+50</v>
      </c>
      <c r="P433" s="610">
        <v>1.0000000000000001E+50</v>
      </c>
      <c r="Q433" s="610">
        <v>1.0000000000000001E+50</v>
      </c>
      <c r="R433" s="610">
        <v>1.0000000000000001E+50</v>
      </c>
      <c r="S433" s="610">
        <v>1.0000000000000001E+50</v>
      </c>
      <c r="T433" s="610">
        <v>1.0000000000000001E+50</v>
      </c>
      <c r="U433" s="610">
        <v>1.0000000000000001E+50</v>
      </c>
      <c r="V433" s="610">
        <v>4.3043715367424178E-2</v>
      </c>
      <c r="W433" s="610">
        <v>1.0000000000000001E+50</v>
      </c>
      <c r="X433" s="610">
        <v>1.0000000000000001E+50</v>
      </c>
      <c r="Y433" s="610">
        <v>1.0000000000000001E+50</v>
      </c>
      <c r="Z433" s="610">
        <v>1.0000000000000001E+50</v>
      </c>
      <c r="AA433" s="626">
        <v>1.0000000000000001E+50</v>
      </c>
      <c r="AB433" s="610">
        <v>24.583732295993109</v>
      </c>
      <c r="AC433" s="626">
        <v>5.5454889434839274E-4</v>
      </c>
      <c r="AD433" s="626">
        <v>8.9021369567871098E-4</v>
      </c>
      <c r="AE433" s="620">
        <v>1.4107510750928686E-3</v>
      </c>
      <c r="AF433" s="627">
        <v>2.5481749225227682E-2</v>
      </c>
      <c r="AG433" s="601">
        <f>Decap_Selection!$E$23</f>
        <v>0.08</v>
      </c>
      <c r="AH433" s="602"/>
      <c r="AI433" s="602"/>
    </row>
    <row r="434" spans="1:35">
      <c r="A434" s="597">
        <f t="shared" si="6"/>
        <v>2595781.8381067598</v>
      </c>
      <c r="B434" s="607">
        <v>0.16309603859544444</v>
      </c>
      <c r="C434" s="606">
        <v>1.0000000000000001E+50</v>
      </c>
      <c r="D434" s="607">
        <v>1.382840747871608</v>
      </c>
      <c r="E434" s="610">
        <v>1.0000000000000001E+50</v>
      </c>
      <c r="F434" s="611">
        <v>1.0000000000000001E+50</v>
      </c>
      <c r="G434" s="610">
        <v>1.0000000000000001E+50</v>
      </c>
      <c r="H434" s="610">
        <v>1.0000000000000001E+50</v>
      </c>
      <c r="I434" s="610">
        <v>0.29601532531842845</v>
      </c>
      <c r="J434" s="610">
        <v>1.0000000000000001E+50</v>
      </c>
      <c r="K434" s="610">
        <v>1.0000000000000001E+50</v>
      </c>
      <c r="L434" s="611">
        <v>2.1319091636109889E-2</v>
      </c>
      <c r="M434" s="610">
        <v>1.0000000000000001E+50</v>
      </c>
      <c r="N434" s="611">
        <v>1.0000000000000001E+50</v>
      </c>
      <c r="O434" s="610">
        <v>1.0000000000000001E+50</v>
      </c>
      <c r="P434" s="610">
        <v>1.0000000000000001E+50</v>
      </c>
      <c r="Q434" s="610">
        <v>1.0000000000000001E+50</v>
      </c>
      <c r="R434" s="610">
        <v>1.0000000000000001E+50</v>
      </c>
      <c r="S434" s="610">
        <v>1.0000000000000001E+50</v>
      </c>
      <c r="T434" s="610">
        <v>1.0000000000000001E+50</v>
      </c>
      <c r="U434" s="610">
        <v>1.0000000000000001E+50</v>
      </c>
      <c r="V434" s="610">
        <v>4.3497506215046375E-2</v>
      </c>
      <c r="W434" s="610">
        <v>1.0000000000000001E+50</v>
      </c>
      <c r="X434" s="610">
        <v>1.0000000000000001E+50</v>
      </c>
      <c r="Y434" s="610">
        <v>1.0000000000000001E+50</v>
      </c>
      <c r="Z434" s="610">
        <v>1.0000000000000001E+50</v>
      </c>
      <c r="AA434" s="626">
        <v>1.0000000000000001E+50</v>
      </c>
      <c r="AB434" s="610">
        <v>24.101698334888226</v>
      </c>
      <c r="AC434" s="626">
        <v>5.5664033725776204E-4</v>
      </c>
      <c r="AD434" s="626">
        <v>8.9021369567871098E-4</v>
      </c>
      <c r="AE434" s="620">
        <v>1.4115745055487134E-3</v>
      </c>
      <c r="AF434" s="627">
        <v>2.4546735925515473E-2</v>
      </c>
      <c r="AG434" s="601">
        <f>Decap_Selection!$E$23</f>
        <v>0.08</v>
      </c>
      <c r="AH434" s="602"/>
      <c r="AI434" s="602"/>
    </row>
    <row r="435" spans="1:35">
      <c r="A435" s="597">
        <f t="shared" si="6"/>
        <v>2647697.474868895</v>
      </c>
      <c r="B435" s="607">
        <v>0.16635783794240053</v>
      </c>
      <c r="C435" s="606">
        <v>1.0000000000000001E+50</v>
      </c>
      <c r="D435" s="607">
        <v>1.3553035248410776</v>
      </c>
      <c r="E435" s="610">
        <v>1.0000000000000001E+50</v>
      </c>
      <c r="F435" s="611">
        <v>1.0000000000000001E+50</v>
      </c>
      <c r="G435" s="610">
        <v>1.0000000000000001E+50</v>
      </c>
      <c r="H435" s="610">
        <v>1.0000000000000001E+50</v>
      </c>
      <c r="I435" s="610">
        <v>0.28979373992639207</v>
      </c>
      <c r="J435" s="610">
        <v>1.0000000000000001E+50</v>
      </c>
      <c r="K435" s="610">
        <v>1.0000000000000001E+50</v>
      </c>
      <c r="L435" s="611">
        <v>2.0566728927489727E-2</v>
      </c>
      <c r="M435" s="610">
        <v>1.0000000000000001E+50</v>
      </c>
      <c r="N435" s="611">
        <v>1.0000000000000001E+50</v>
      </c>
      <c r="O435" s="610">
        <v>1.0000000000000001E+50</v>
      </c>
      <c r="P435" s="610">
        <v>1.0000000000000001E+50</v>
      </c>
      <c r="Q435" s="610">
        <v>1.0000000000000001E+50</v>
      </c>
      <c r="R435" s="610">
        <v>1.0000000000000001E+50</v>
      </c>
      <c r="S435" s="610">
        <v>1.0000000000000001E+50</v>
      </c>
      <c r="T435" s="610">
        <v>1.0000000000000001E+50</v>
      </c>
      <c r="U435" s="610">
        <v>1.0000000000000001E+50</v>
      </c>
      <c r="V435" s="610">
        <v>4.3964662347046296E-2</v>
      </c>
      <c r="W435" s="610">
        <v>1.0000000000000001E+50</v>
      </c>
      <c r="X435" s="610">
        <v>1.0000000000000001E+50</v>
      </c>
      <c r="Y435" s="610">
        <v>1.0000000000000001E+50</v>
      </c>
      <c r="Z435" s="610">
        <v>1.0000000000000001E+50</v>
      </c>
      <c r="AA435" s="626">
        <v>1.0000000000000001E+50</v>
      </c>
      <c r="AB435" s="610">
        <v>23.629116020189173</v>
      </c>
      <c r="AC435" s="626">
        <v>5.5880796616633642E-4</v>
      </c>
      <c r="AD435" s="626">
        <v>8.9021369567871098E-4</v>
      </c>
      <c r="AE435" s="620">
        <v>1.4124306930620055E-3</v>
      </c>
      <c r="AF435" s="627">
        <v>2.3611481405116829E-2</v>
      </c>
      <c r="AG435" s="601">
        <f>Decap_Selection!$E$23</f>
        <v>0.08</v>
      </c>
      <c r="AH435" s="602"/>
      <c r="AI435" s="602"/>
    </row>
    <row r="436" spans="1:35">
      <c r="A436" s="597">
        <f t="shared" si="6"/>
        <v>2700651.424366273</v>
      </c>
      <c r="B436" s="607">
        <v>0.16968487565709192</v>
      </c>
      <c r="C436" s="606">
        <v>1.0000000000000001E+50</v>
      </c>
      <c r="D436" s="607">
        <v>1.3282978047762457</v>
      </c>
      <c r="E436" s="610">
        <v>1.0000000000000001E+50</v>
      </c>
      <c r="F436" s="611">
        <v>1.0000000000000001E+50</v>
      </c>
      <c r="G436" s="610">
        <v>1.0000000000000001E+50</v>
      </c>
      <c r="H436" s="610">
        <v>1.0000000000000001E+50</v>
      </c>
      <c r="I436" s="610">
        <v>0.28368586857501804</v>
      </c>
      <c r="J436" s="610">
        <v>1.0000000000000001E+50</v>
      </c>
      <c r="K436" s="610">
        <v>1.0000000000000001E+50</v>
      </c>
      <c r="L436" s="611">
        <v>1.982663684201354E-2</v>
      </c>
      <c r="M436" s="610">
        <v>1.0000000000000001E+50</v>
      </c>
      <c r="N436" s="611">
        <v>1.0000000000000001E+50</v>
      </c>
      <c r="O436" s="610">
        <v>1.0000000000000001E+50</v>
      </c>
      <c r="P436" s="610">
        <v>1.0000000000000001E+50</v>
      </c>
      <c r="Q436" s="610">
        <v>1.0000000000000001E+50</v>
      </c>
      <c r="R436" s="610">
        <v>1.0000000000000001E+50</v>
      </c>
      <c r="S436" s="610">
        <v>1.0000000000000001E+50</v>
      </c>
      <c r="T436" s="610">
        <v>1.0000000000000001E+50</v>
      </c>
      <c r="U436" s="610">
        <v>1.0000000000000001E+50</v>
      </c>
      <c r="V436" s="610">
        <v>4.4445483412233915E-2</v>
      </c>
      <c r="W436" s="610">
        <v>1.0000000000000001E+50</v>
      </c>
      <c r="X436" s="610">
        <v>1.0000000000000001E+50</v>
      </c>
      <c r="Y436" s="610">
        <v>1.0000000000000001E+50</v>
      </c>
      <c r="Z436" s="610">
        <v>1.0000000000000001E+50</v>
      </c>
      <c r="AA436" s="626">
        <v>1.0000000000000001E+50</v>
      </c>
      <c r="AB436" s="610">
        <v>23.165800025498047</v>
      </c>
      <c r="AC436" s="626">
        <v>5.6105427839935073E-4</v>
      </c>
      <c r="AD436" s="626">
        <v>8.9021369567871098E-4</v>
      </c>
      <c r="AE436" s="620">
        <v>1.4133209200188313E-3</v>
      </c>
      <c r="AF436" s="627">
        <v>2.268085135840477E-2</v>
      </c>
      <c r="AG436" s="601">
        <f>Decap_Selection!$E$23</f>
        <v>0.08</v>
      </c>
      <c r="AH436" s="602"/>
      <c r="AI436" s="602"/>
    </row>
    <row r="437" spans="1:35">
      <c r="A437" s="597">
        <f t="shared" si="6"/>
        <v>2754664.4528535986</v>
      </c>
      <c r="B437" s="607">
        <v>0.17307845646019596</v>
      </c>
      <c r="C437" s="606">
        <v>1.0000000000000001E+50</v>
      </c>
      <c r="D437" s="607">
        <v>1.3018129979074282</v>
      </c>
      <c r="E437" s="610">
        <v>1.0000000000000001E+50</v>
      </c>
      <c r="F437" s="611">
        <v>1.0000000000000001E+50</v>
      </c>
      <c r="G437" s="610">
        <v>1.0000000000000001E+50</v>
      </c>
      <c r="H437" s="610">
        <v>1.0000000000000001E+50</v>
      </c>
      <c r="I437" s="610">
        <v>0.27768932060309442</v>
      </c>
      <c r="J437" s="610">
        <v>1.0000000000000001E+50</v>
      </c>
      <c r="K437" s="610">
        <v>1.0000000000000001E+50</v>
      </c>
      <c r="L437" s="611">
        <v>1.9099014080209937E-2</v>
      </c>
      <c r="M437" s="610">
        <v>1.0000000000000001E+50</v>
      </c>
      <c r="N437" s="611">
        <v>1.0000000000000001E+50</v>
      </c>
      <c r="O437" s="610">
        <v>1.0000000000000001E+50</v>
      </c>
      <c r="P437" s="610">
        <v>1.0000000000000001E+50</v>
      </c>
      <c r="Q437" s="610">
        <v>1.0000000000000001E+50</v>
      </c>
      <c r="R437" s="610">
        <v>1.0000000000000001E+50</v>
      </c>
      <c r="S437" s="610">
        <v>1.0000000000000001E+50</v>
      </c>
      <c r="T437" s="610">
        <v>1.0000000000000001E+50</v>
      </c>
      <c r="U437" s="610">
        <v>1.0000000000000001E+50</v>
      </c>
      <c r="V437" s="610">
        <v>4.494027276668567E-2</v>
      </c>
      <c r="W437" s="610">
        <v>1.0000000000000001E+50</v>
      </c>
      <c r="X437" s="610">
        <v>1.0000000000000001E+50</v>
      </c>
      <c r="Y437" s="610">
        <v>1.0000000000000001E+50</v>
      </c>
      <c r="Z437" s="610">
        <v>1.0000000000000001E+50</v>
      </c>
      <c r="AA437" s="626">
        <v>1.0000000000000001E+50</v>
      </c>
      <c r="AB437" s="610">
        <v>22.71156865826789</v>
      </c>
      <c r="AC437" s="626">
        <v>5.6338183517393322E-4</v>
      </c>
      <c r="AD437" s="626">
        <v>8.9021369567871098E-4</v>
      </c>
      <c r="AE437" s="620">
        <v>1.4142465173570726E-3</v>
      </c>
      <c r="AF437" s="627">
        <v>2.1759311543065155E-2</v>
      </c>
      <c r="AG437" s="601">
        <f>Decap_Selection!$E$23</f>
        <v>0.08</v>
      </c>
      <c r="AH437" s="602"/>
      <c r="AI437" s="602"/>
    </row>
    <row r="438" spans="1:35">
      <c r="A438" s="597">
        <f t="shared" si="6"/>
        <v>2809757.7419106709</v>
      </c>
      <c r="B438" s="607">
        <v>0.17653991116771864</v>
      </c>
      <c r="C438" s="606">
        <v>1.0000000000000001E+50</v>
      </c>
      <c r="D438" s="607">
        <v>1.2758387187892517</v>
      </c>
      <c r="E438" s="610">
        <v>1.0000000000000001E+50</v>
      </c>
      <c r="F438" s="611">
        <v>1.0000000000000001E+50</v>
      </c>
      <c r="G438" s="610">
        <v>1.0000000000000001E+50</v>
      </c>
      <c r="H438" s="610">
        <v>1.0000000000000001E+50</v>
      </c>
      <c r="I438" s="610">
        <v>0.27180174932290541</v>
      </c>
      <c r="J438" s="610">
        <v>1.0000000000000001E+50</v>
      </c>
      <c r="K438" s="610">
        <v>1.0000000000000001E+50</v>
      </c>
      <c r="L438" s="611">
        <v>1.8384132750860437E-2</v>
      </c>
      <c r="M438" s="610">
        <v>1.0000000000000001E+50</v>
      </c>
      <c r="N438" s="611">
        <v>1.0000000000000001E+50</v>
      </c>
      <c r="O438" s="610">
        <v>1.0000000000000001E+50</v>
      </c>
      <c r="P438" s="610">
        <v>1.0000000000000001E+50</v>
      </c>
      <c r="Q438" s="610">
        <v>1.0000000000000001E+50</v>
      </c>
      <c r="R438" s="610">
        <v>1.0000000000000001E+50</v>
      </c>
      <c r="S438" s="610">
        <v>1.0000000000000001E+50</v>
      </c>
      <c r="T438" s="610">
        <v>1.0000000000000001E+50</v>
      </c>
      <c r="U438" s="610">
        <v>1.0000000000000001E+50</v>
      </c>
      <c r="V438" s="610">
        <v>4.54493375062568E-2</v>
      </c>
      <c r="W438" s="610">
        <v>1.0000000000000001E+50</v>
      </c>
      <c r="X438" s="610">
        <v>1.0000000000000001E+50</v>
      </c>
      <c r="Y438" s="610">
        <v>1.0000000000000001E+50</v>
      </c>
      <c r="Z438" s="610">
        <v>1.0000000000000001E+50</v>
      </c>
      <c r="AA438" s="626">
        <v>1.0000000000000001E+50</v>
      </c>
      <c r="AB438" s="610">
        <v>22.266243788550781</v>
      </c>
      <c r="AC438" s="626">
        <v>5.6579326218062051E-4</v>
      </c>
      <c r="AD438" s="626">
        <v>8.9021369567871098E-4</v>
      </c>
      <c r="AE438" s="620">
        <v>1.4152088662743915E-3</v>
      </c>
      <c r="AF438" s="627">
        <v>2.0850915644988487E-2</v>
      </c>
      <c r="AG438" s="601">
        <f>Decap_Selection!$E$23</f>
        <v>0.08</v>
      </c>
      <c r="AH438" s="602"/>
      <c r="AI438" s="602"/>
    </row>
    <row r="439" spans="1:35">
      <c r="A439" s="597">
        <f t="shared" si="6"/>
        <v>2865952.8967488846</v>
      </c>
      <c r="B439" s="607">
        <v>0.18007059721288279</v>
      </c>
      <c r="C439" s="606">
        <v>1.0000000000000001E+50</v>
      </c>
      <c r="D439" s="607">
        <v>1.2503647822307915</v>
      </c>
      <c r="E439" s="610">
        <v>1.0000000000000001E+50</v>
      </c>
      <c r="F439" s="611">
        <v>1.0000000000000001E+50</v>
      </c>
      <c r="G439" s="610">
        <v>1.0000000000000001E+50</v>
      </c>
      <c r="H439" s="610">
        <v>1.0000000000000001E+50</v>
      </c>
      <c r="I439" s="610">
        <v>0.26602085112355411</v>
      </c>
      <c r="J439" s="610">
        <v>1.0000000000000001E+50</v>
      </c>
      <c r="K439" s="610">
        <v>1.0000000000000001E+50</v>
      </c>
      <c r="L439" s="611">
        <v>1.7682349558126129E-2</v>
      </c>
      <c r="M439" s="610">
        <v>1.0000000000000001E+50</v>
      </c>
      <c r="N439" s="611">
        <v>1.0000000000000001E+50</v>
      </c>
      <c r="O439" s="610">
        <v>1.0000000000000001E+50</v>
      </c>
      <c r="P439" s="610">
        <v>1.0000000000000001E+50</v>
      </c>
      <c r="Q439" s="610">
        <v>1.0000000000000001E+50</v>
      </c>
      <c r="R439" s="610">
        <v>1.0000000000000001E+50</v>
      </c>
      <c r="S439" s="610">
        <v>1.0000000000000001E+50</v>
      </c>
      <c r="T439" s="610">
        <v>1.0000000000000001E+50</v>
      </c>
      <c r="U439" s="610">
        <v>1.0000000000000001E+50</v>
      </c>
      <c r="V439" s="610">
        <v>4.5972988505686679E-2</v>
      </c>
      <c r="W439" s="610">
        <v>1.0000000000000001E+50</v>
      </c>
      <c r="X439" s="610">
        <v>1.0000000000000001E+50</v>
      </c>
      <c r="Y439" s="610">
        <v>1.0000000000000001E+50</v>
      </c>
      <c r="Z439" s="610">
        <v>1.0000000000000001E+50</v>
      </c>
      <c r="AA439" s="626">
        <v>1.0000000000000001E+50</v>
      </c>
      <c r="AB439" s="610">
        <v>21.829650779142913</v>
      </c>
      <c r="AC439" s="626">
        <v>5.6829125011419949E-4</v>
      </c>
      <c r="AD439" s="626">
        <v>8.9021369567871098E-4</v>
      </c>
      <c r="AE439" s="620">
        <v>1.4162093999861105E-3</v>
      </c>
      <c r="AF439" s="627">
        <v>1.9959311837048858E-2</v>
      </c>
      <c r="AG439" s="601">
        <f>Decap_Selection!$E$23</f>
        <v>0.08</v>
      </c>
      <c r="AH439" s="602"/>
      <c r="AI439" s="602"/>
    </row>
    <row r="440" spans="1:35">
      <c r="A440" s="597">
        <f t="shared" si="6"/>
        <v>2923271.9546838622</v>
      </c>
      <c r="B440" s="607">
        <v>0.18367189917845539</v>
      </c>
      <c r="C440" s="606">
        <v>1.0000000000000001E+50</v>
      </c>
      <c r="D440" s="607">
        <v>1.2253811993044332</v>
      </c>
      <c r="E440" s="610">
        <v>1.0000000000000001E+50</v>
      </c>
      <c r="F440" s="611">
        <v>1.0000000000000001E+50</v>
      </c>
      <c r="G440" s="610">
        <v>1.0000000000000001E+50</v>
      </c>
      <c r="H440" s="610">
        <v>1.0000000000000001E+50</v>
      </c>
      <c r="I440" s="610">
        <v>0.26034436459311222</v>
      </c>
      <c r="J440" s="610">
        <v>1.0000000000000001E+50</v>
      </c>
      <c r="K440" s="610">
        <v>1.0000000000000001E+50</v>
      </c>
      <c r="L440" s="611">
        <v>1.6994118933655763E-2</v>
      </c>
      <c r="M440" s="610">
        <v>1.0000000000000001E+50</v>
      </c>
      <c r="N440" s="611">
        <v>1.0000000000000001E+50</v>
      </c>
      <c r="O440" s="610">
        <v>1.0000000000000001E+50</v>
      </c>
      <c r="P440" s="610">
        <v>1.0000000000000001E+50</v>
      </c>
      <c r="Q440" s="610">
        <v>1.0000000000000001E+50</v>
      </c>
      <c r="R440" s="610">
        <v>1.0000000000000001E+50</v>
      </c>
      <c r="S440" s="610">
        <v>1.0000000000000001E+50</v>
      </c>
      <c r="T440" s="610">
        <v>1.0000000000000001E+50</v>
      </c>
      <c r="U440" s="610">
        <v>1.0000000000000001E+50</v>
      </c>
      <c r="V440" s="610">
        <v>4.6511540464523E-2</v>
      </c>
      <c r="W440" s="610">
        <v>1.0000000000000001E+50</v>
      </c>
      <c r="X440" s="610">
        <v>1.0000000000000001E+50</v>
      </c>
      <c r="Y440" s="610">
        <v>1.0000000000000001E+50</v>
      </c>
      <c r="Z440" s="610">
        <v>1.0000000000000001E+50</v>
      </c>
      <c r="AA440" s="626">
        <v>1.0000000000000001E+50</v>
      </c>
      <c r="AB440" s="610">
        <v>21.40161841709941</v>
      </c>
      <c r="AC440" s="626">
        <v>5.7087855515214141E-4</v>
      </c>
      <c r="AD440" s="626">
        <v>8.9021369567871098E-4</v>
      </c>
      <c r="AE440" s="620">
        <v>1.4172496055336393E-3</v>
      </c>
      <c r="AF440" s="627">
        <v>1.9087764922398293E-2</v>
      </c>
      <c r="AG440" s="601">
        <f>Decap_Selection!$E$23</f>
        <v>0.08</v>
      </c>
      <c r="AH440" s="602"/>
      <c r="AI440" s="602"/>
    </row>
    <row r="441" spans="1:35">
      <c r="A441" s="597">
        <f t="shared" si="6"/>
        <v>2981737.3937775395</v>
      </c>
      <c r="B441" s="607">
        <v>0.18734522933972092</v>
      </c>
      <c r="C441" s="606">
        <v>1.0000000000000001E+50</v>
      </c>
      <c r="D441" s="607">
        <v>1.2008781734319003</v>
      </c>
      <c r="E441" s="610">
        <v>1.0000000000000001E+50</v>
      </c>
      <c r="F441" s="611">
        <v>1.0000000000000001E+50</v>
      </c>
      <c r="G441" s="610">
        <v>1.0000000000000001E+50</v>
      </c>
      <c r="H441" s="610">
        <v>1.0000000000000001E+50</v>
      </c>
      <c r="I441" s="610">
        <v>0.25477006965942978</v>
      </c>
      <c r="J441" s="610">
        <v>1.0000000000000001E+50</v>
      </c>
      <c r="K441" s="610">
        <v>1.0000000000000001E+50</v>
      </c>
      <c r="L441" s="611">
        <v>1.6320008416176056E-2</v>
      </c>
      <c r="M441" s="610">
        <v>1.0000000000000001E+50</v>
      </c>
      <c r="N441" s="611">
        <v>1.0000000000000001E+50</v>
      </c>
      <c r="O441" s="610">
        <v>1.0000000000000001E+50</v>
      </c>
      <c r="P441" s="610">
        <v>1.0000000000000001E+50</v>
      </c>
      <c r="Q441" s="610">
        <v>1.0000000000000001E+50</v>
      </c>
      <c r="R441" s="610">
        <v>1.0000000000000001E+50</v>
      </c>
      <c r="S441" s="610">
        <v>1.0000000000000001E+50</v>
      </c>
      <c r="T441" s="610">
        <v>1.0000000000000001E+50</v>
      </c>
      <c r="U441" s="610">
        <v>1.0000000000000001E+50</v>
      </c>
      <c r="V441" s="610">
        <v>4.7065311960060509E-2</v>
      </c>
      <c r="W441" s="610">
        <v>1.0000000000000001E+50</v>
      </c>
      <c r="X441" s="610">
        <v>1.0000000000000001E+50</v>
      </c>
      <c r="Y441" s="610">
        <v>1.0000000000000001E+50</v>
      </c>
      <c r="Z441" s="610">
        <v>1.0000000000000001E+50</v>
      </c>
      <c r="AA441" s="626">
        <v>1.0000000000000001E+50</v>
      </c>
      <c r="AB441" s="610">
        <v>20.981978846592028</v>
      </c>
      <c r="AC441" s="626">
        <v>5.7355799937913287E-4</v>
      </c>
      <c r="AD441" s="626">
        <v>8.9021369567871098E-4</v>
      </c>
      <c r="AE441" s="620">
        <v>1.4183310256440326E-3</v>
      </c>
      <c r="AF441" s="627">
        <v>1.8239190842704929E-2</v>
      </c>
      <c r="AG441" s="601">
        <f>Decap_Selection!$E$23</f>
        <v>0.08</v>
      </c>
      <c r="AH441" s="602"/>
      <c r="AI441" s="602"/>
    </row>
    <row r="442" spans="1:35">
      <c r="A442" s="597">
        <f t="shared" si="6"/>
        <v>3041372.1416530902</v>
      </c>
      <c r="B442" s="607">
        <v>0.191092028218315</v>
      </c>
      <c r="C442" s="606">
        <v>1.0000000000000001E+50</v>
      </c>
      <c r="D442" s="607">
        <v>1.1768460965459306</v>
      </c>
      <c r="E442" s="610">
        <v>1.0000000000000001E+50</v>
      </c>
      <c r="F442" s="611">
        <v>1.0000000000000001E+50</v>
      </c>
      <c r="G442" s="610">
        <v>1.0000000000000001E+50</v>
      </c>
      <c r="H442" s="610">
        <v>1.0000000000000001E+50</v>
      </c>
      <c r="I442" s="610">
        <v>0.24929578674946484</v>
      </c>
      <c r="J442" s="610">
        <v>1.0000000000000001E+50</v>
      </c>
      <c r="K442" s="610">
        <v>1.0000000000000001E+50</v>
      </c>
      <c r="L442" s="611">
        <v>1.5660716594739811E-2</v>
      </c>
      <c r="M442" s="610">
        <v>1.0000000000000001E+50</v>
      </c>
      <c r="N442" s="611">
        <v>1.0000000000000001E+50</v>
      </c>
      <c r="O442" s="610">
        <v>1.0000000000000001E+50</v>
      </c>
      <c r="P442" s="610">
        <v>1.0000000000000001E+50</v>
      </c>
      <c r="Q442" s="610">
        <v>1.0000000000000001E+50</v>
      </c>
      <c r="R442" s="610">
        <v>1.0000000000000001E+50</v>
      </c>
      <c r="S442" s="610">
        <v>1.0000000000000001E+50</v>
      </c>
      <c r="T442" s="610">
        <v>1.0000000000000001E+50</v>
      </c>
      <c r="U442" s="610">
        <v>1.0000000000000001E+50</v>
      </c>
      <c r="V442" s="610">
        <v>4.7634625507459359E-2</v>
      </c>
      <c r="W442" s="610">
        <v>1.0000000000000001E+50</v>
      </c>
      <c r="X442" s="610">
        <v>1.0000000000000001E+50</v>
      </c>
      <c r="Y442" s="610">
        <v>1.0000000000000001E+50</v>
      </c>
      <c r="Z442" s="610">
        <v>1.0000000000000001E+50</v>
      </c>
      <c r="AA442" s="626">
        <v>1.0000000000000001E+50</v>
      </c>
      <c r="AB442" s="610">
        <v>20.570567503083311</v>
      </c>
      <c r="AC442" s="626">
        <v>5.7633247115647216E-4</v>
      </c>
      <c r="AD442" s="626">
        <v>8.9021369567871098E-4</v>
      </c>
      <c r="AE442" s="620">
        <v>1.4194552606412031E-3</v>
      </c>
      <c r="AF442" s="627">
        <v>1.7416200440614652E-2</v>
      </c>
      <c r="AG442" s="601">
        <f>Decap_Selection!$E$23</f>
        <v>0.08</v>
      </c>
      <c r="AH442" s="602"/>
      <c r="AI442" s="602"/>
    </row>
    <row r="443" spans="1:35">
      <c r="A443" s="597">
        <f t="shared" si="6"/>
        <v>3102199.584486152</v>
      </c>
      <c r="B443" s="607">
        <v>0.19491376514713452</v>
      </c>
      <c r="C443" s="606">
        <v>1.0000000000000001E+50</v>
      </c>
      <c r="D443" s="607">
        <v>1.1532755453261121</v>
      </c>
      <c r="E443" s="610">
        <v>1.0000000000000001E+50</v>
      </c>
      <c r="F443" s="611">
        <v>1.0000000000000001E+50</v>
      </c>
      <c r="G443" s="610">
        <v>1.0000000000000001E+50</v>
      </c>
      <c r="H443" s="610">
        <v>1.0000000000000001E+50</v>
      </c>
      <c r="I443" s="610">
        <v>0.2439193759670234</v>
      </c>
      <c r="J443" s="610">
        <v>1.0000000000000001E+50</v>
      </c>
      <c r="K443" s="610">
        <v>1.0000000000000001E+50</v>
      </c>
      <c r="L443" s="611">
        <v>1.5017093920885393E-2</v>
      </c>
      <c r="M443" s="610">
        <v>1.0000000000000001E+50</v>
      </c>
      <c r="N443" s="611">
        <v>1.0000000000000001E+50</v>
      </c>
      <c r="O443" s="610">
        <v>1.0000000000000001E+50</v>
      </c>
      <c r="P443" s="610">
        <v>1.0000000000000001E+50</v>
      </c>
      <c r="Q443" s="610">
        <v>1.0000000000000001E+50</v>
      </c>
      <c r="R443" s="610">
        <v>1.0000000000000001E+50</v>
      </c>
      <c r="S443" s="610">
        <v>1.0000000000000001E+50</v>
      </c>
      <c r="T443" s="610">
        <v>1.0000000000000001E+50</v>
      </c>
      <c r="U443" s="610">
        <v>1.0000000000000001E+50</v>
      </c>
      <c r="V443" s="610">
        <v>4.8219807627176911E-2</v>
      </c>
      <c r="W443" s="610">
        <v>1.0000000000000001E+50</v>
      </c>
      <c r="X443" s="610">
        <v>1.0000000000000001E+50</v>
      </c>
      <c r="Y443" s="610">
        <v>1.0000000000000001E+50</v>
      </c>
      <c r="Z443" s="610">
        <v>1.0000000000000001E+50</v>
      </c>
      <c r="AA443" s="626">
        <v>1.0000000000000001E+50</v>
      </c>
      <c r="AB443" s="610">
        <v>20.167223048791485</v>
      </c>
      <c r="AC443" s="626">
        <v>5.7920492543539601E-4</v>
      </c>
      <c r="AD443" s="626">
        <v>8.9021369567871098E-4</v>
      </c>
      <c r="AE443" s="620">
        <v>1.4206239704092291E-3</v>
      </c>
      <c r="AF443" s="627">
        <v>1.662114959900745E-2</v>
      </c>
      <c r="AG443" s="601">
        <f>Decap_Selection!$E$23</f>
        <v>0.08</v>
      </c>
      <c r="AH443" s="602"/>
      <c r="AI443" s="602"/>
    </row>
    <row r="444" spans="1:35">
      <c r="A444" s="597">
        <f t="shared" si="6"/>
        <v>3164243.576175875</v>
      </c>
      <c r="B444" s="607">
        <v>0.19881193884654691</v>
      </c>
      <c r="C444" s="606">
        <v>1.0000000000000001E+50</v>
      </c>
      <c r="D444" s="607">
        <v>1.1301572775074114</v>
      </c>
      <c r="E444" s="610">
        <v>1.0000000000000001E+50</v>
      </c>
      <c r="F444" s="611">
        <v>1.0000000000000001E+50</v>
      </c>
      <c r="G444" s="610">
        <v>1.0000000000000001E+50</v>
      </c>
      <c r="H444" s="610">
        <v>1.0000000000000001E+50</v>
      </c>
      <c r="I444" s="610">
        <v>0.23863873628882395</v>
      </c>
      <c r="J444" s="610">
        <v>1.0000000000000001E+50</v>
      </c>
      <c r="K444" s="610">
        <v>1.0000000000000001E+50</v>
      </c>
      <c r="L444" s="611">
        <v>1.4390166639937755E-2</v>
      </c>
      <c r="M444" s="610">
        <v>1.0000000000000001E+50</v>
      </c>
      <c r="N444" s="611">
        <v>1.0000000000000001E+50</v>
      </c>
      <c r="O444" s="610">
        <v>1.0000000000000001E+50</v>
      </c>
      <c r="P444" s="610">
        <v>1.0000000000000001E+50</v>
      </c>
      <c r="Q444" s="610">
        <v>1.0000000000000001E+50</v>
      </c>
      <c r="R444" s="610">
        <v>1.0000000000000001E+50</v>
      </c>
      <c r="S444" s="610">
        <v>1.0000000000000001E+50</v>
      </c>
      <c r="T444" s="610">
        <v>1.0000000000000001E+50</v>
      </c>
      <c r="U444" s="610">
        <v>1.0000000000000001E+50</v>
      </c>
      <c r="V444" s="610">
        <v>4.8821188919816114E-2</v>
      </c>
      <c r="W444" s="610">
        <v>1.0000000000000001E+50</v>
      </c>
      <c r="X444" s="610">
        <v>1.0000000000000001E+50</v>
      </c>
      <c r="Y444" s="610">
        <v>1.0000000000000001E+50</v>
      </c>
      <c r="Z444" s="610">
        <v>1.0000000000000001E+50</v>
      </c>
      <c r="AA444" s="626">
        <v>1.0000000000000001E+50</v>
      </c>
      <c r="AB444" s="610">
        <v>19.771787309420759</v>
      </c>
      <c r="AC444" s="626">
        <v>5.8217838401372049E-4</v>
      </c>
      <c r="AD444" s="626">
        <v>8.9021369567871098E-4</v>
      </c>
      <c r="AE444" s="620">
        <v>1.4218388764081135E-3</v>
      </c>
      <c r="AF444" s="627">
        <v>1.5856193147876712E-2</v>
      </c>
      <c r="AG444" s="601">
        <f>Decap_Selection!$E$23</f>
        <v>0.08</v>
      </c>
      <c r="AH444" s="602"/>
      <c r="AI444" s="602"/>
    </row>
    <row r="445" spans="1:35">
      <c r="A445" s="597">
        <f t="shared" si="6"/>
        <v>3227528.4476993927</v>
      </c>
      <c r="B445" s="607">
        <v>0.20278807801212378</v>
      </c>
      <c r="C445" s="606">
        <v>1.0000000000000001E+50</v>
      </c>
      <c r="D445" s="607">
        <v>1.1074822282599752</v>
      </c>
      <c r="E445" s="610">
        <v>1.0000000000000001E+50</v>
      </c>
      <c r="F445" s="611">
        <v>1.0000000000000001E+50</v>
      </c>
      <c r="G445" s="610">
        <v>1.0000000000000001E+50</v>
      </c>
      <c r="H445" s="610">
        <v>1.0000000000000001E+50</v>
      </c>
      <c r="I445" s="610">
        <v>0.23345180477884339</v>
      </c>
      <c r="J445" s="610">
        <v>1.0000000000000001E+50</v>
      </c>
      <c r="K445" s="610">
        <v>1.0000000000000001E+50</v>
      </c>
      <c r="L445" s="611">
        <v>1.378116396258823E-2</v>
      </c>
      <c r="M445" s="610">
        <v>1.0000000000000001E+50</v>
      </c>
      <c r="N445" s="611">
        <v>1.0000000000000001E+50</v>
      </c>
      <c r="O445" s="610">
        <v>1.0000000000000001E+50</v>
      </c>
      <c r="P445" s="610">
        <v>1.0000000000000001E+50</v>
      </c>
      <c r="Q445" s="610">
        <v>1.0000000000000001E+50</v>
      </c>
      <c r="R445" s="610">
        <v>1.0000000000000001E+50</v>
      </c>
      <c r="S445" s="610">
        <v>1.0000000000000001E+50</v>
      </c>
      <c r="T445" s="610">
        <v>1.0000000000000001E+50</v>
      </c>
      <c r="U445" s="610">
        <v>1.0000000000000001E+50</v>
      </c>
      <c r="V445" s="610">
        <v>4.9439104148463232E-2</v>
      </c>
      <c r="W445" s="610">
        <v>1.0000000000000001E+50</v>
      </c>
      <c r="X445" s="610">
        <v>1.0000000000000001E+50</v>
      </c>
      <c r="Y445" s="610">
        <v>1.0000000000000001E+50</v>
      </c>
      <c r="Z445" s="610">
        <v>1.0000000000000001E+50</v>
      </c>
      <c r="AA445" s="626">
        <v>1.0000000000000001E+50</v>
      </c>
      <c r="AB445" s="610">
        <v>19.384105212132155</v>
      </c>
      <c r="AC445" s="626">
        <v>5.8525593573552522E-4</v>
      </c>
      <c r="AD445" s="626">
        <v>8.9021369567871098E-4</v>
      </c>
      <c r="AE445" s="620">
        <v>1.4231017637422578E-3</v>
      </c>
      <c r="AF445" s="627">
        <v>1.5123340153945074E-2</v>
      </c>
      <c r="AG445" s="601">
        <f>Decap_Selection!$E$23</f>
        <v>0.08</v>
      </c>
      <c r="AH445" s="602"/>
      <c r="AI445" s="602"/>
    </row>
    <row r="446" spans="1:35">
      <c r="A446" s="597">
        <f t="shared" si="6"/>
        <v>3292079.0166533808</v>
      </c>
      <c r="B446" s="607">
        <v>0.20684374191412905</v>
      </c>
      <c r="C446" s="606">
        <v>1.0000000000000001E+50</v>
      </c>
      <c r="D446" s="607">
        <v>1.0852415066387957</v>
      </c>
      <c r="E446" s="610">
        <v>1.0000000000000001E+50</v>
      </c>
      <c r="F446" s="611">
        <v>1.0000000000000001E+50</v>
      </c>
      <c r="G446" s="610">
        <v>1.0000000000000001E+50</v>
      </c>
      <c r="H446" s="610">
        <v>1.0000000000000001E+50</v>
      </c>
      <c r="I446" s="610">
        <v>0.22835655582093017</v>
      </c>
      <c r="J446" s="610">
        <v>1.0000000000000001E+50</v>
      </c>
      <c r="K446" s="610">
        <v>1.0000000000000001E+50</v>
      </c>
      <c r="L446" s="611">
        <v>1.319154835041076E-2</v>
      </c>
      <c r="M446" s="610">
        <v>1.0000000000000001E+50</v>
      </c>
      <c r="N446" s="611">
        <v>1.0000000000000001E+50</v>
      </c>
      <c r="O446" s="610">
        <v>1.0000000000000001E+50</v>
      </c>
      <c r="P446" s="610">
        <v>1.0000000000000001E+50</v>
      </c>
      <c r="Q446" s="610">
        <v>1.0000000000000001E+50</v>
      </c>
      <c r="R446" s="610">
        <v>1.0000000000000001E+50</v>
      </c>
      <c r="S446" s="610">
        <v>1.0000000000000001E+50</v>
      </c>
      <c r="T446" s="610">
        <v>1.0000000000000001E+50</v>
      </c>
      <c r="U446" s="610">
        <v>1.0000000000000001E+50</v>
      </c>
      <c r="V446" s="610">
        <v>5.0073892328557731E-2</v>
      </c>
      <c r="W446" s="610">
        <v>1.0000000000000001E+50</v>
      </c>
      <c r="X446" s="610">
        <v>1.0000000000000001E+50</v>
      </c>
      <c r="Y446" s="610">
        <v>1.0000000000000001E+50</v>
      </c>
      <c r="Z446" s="610">
        <v>1.0000000000000001E+50</v>
      </c>
      <c r="AA446" s="626">
        <v>1.0000000000000001E+50</v>
      </c>
      <c r="AB446" s="610">
        <v>19.004024724730659</v>
      </c>
      <c r="AC446" s="626">
        <v>5.8844073663397688E-4</v>
      </c>
      <c r="AD446" s="626">
        <v>8.9021369567871098E-4</v>
      </c>
      <c r="AE446" s="620">
        <v>1.424414483281814E-3</v>
      </c>
      <c r="AF446" s="627">
        <v>1.4424508322755193E-2</v>
      </c>
      <c r="AG446" s="601">
        <f>Decap_Selection!$E$23</f>
        <v>0.08</v>
      </c>
      <c r="AH446" s="602"/>
      <c r="AI446" s="602"/>
    </row>
    <row r="447" spans="1:35">
      <c r="A447" s="597">
        <f t="shared" si="6"/>
        <v>3357920.5969864484</v>
      </c>
      <c r="B447" s="607">
        <v>0.21098052100899739</v>
      </c>
      <c r="C447" s="606">
        <v>1.0000000000000001E+50</v>
      </c>
      <c r="D447" s="607">
        <v>1.0634263921018716</v>
      </c>
      <c r="E447" s="610">
        <v>1.0000000000000001E+50</v>
      </c>
      <c r="F447" s="611">
        <v>1.0000000000000001E+50</v>
      </c>
      <c r="G447" s="610">
        <v>1.0000000000000001E+50</v>
      </c>
      <c r="H447" s="610">
        <v>1.0000000000000001E+50</v>
      </c>
      <c r="I447" s="610">
        <v>0.22335100036971389</v>
      </c>
      <c r="J447" s="610">
        <v>1.0000000000000001E+50</v>
      </c>
      <c r="K447" s="610">
        <v>1.0000000000000001E+50</v>
      </c>
      <c r="L447" s="611">
        <v>1.2623048360620667E-2</v>
      </c>
      <c r="M447" s="610">
        <v>1.0000000000000001E+50</v>
      </c>
      <c r="N447" s="611">
        <v>1.0000000000000001E+50</v>
      </c>
      <c r="O447" s="610">
        <v>1.0000000000000001E+50</v>
      </c>
      <c r="P447" s="610">
        <v>1.0000000000000001E+50</v>
      </c>
      <c r="Q447" s="610">
        <v>1.0000000000000001E+50</v>
      </c>
      <c r="R447" s="610">
        <v>1.0000000000000001E+50</v>
      </c>
      <c r="S447" s="610">
        <v>1.0000000000000001E+50</v>
      </c>
      <c r="T447" s="610">
        <v>1.0000000000000001E+50</v>
      </c>
      <c r="U447" s="610">
        <v>1.0000000000000001E+50</v>
      </c>
      <c r="V447" s="610">
        <v>5.0725896825308488E-2</v>
      </c>
      <c r="W447" s="610">
        <v>1.0000000000000001E+50</v>
      </c>
      <c r="X447" s="610">
        <v>1.0000000000000001E+50</v>
      </c>
      <c r="Y447" s="610">
        <v>1.0000000000000001E+50</v>
      </c>
      <c r="Z447" s="610">
        <v>1.0000000000000001E+50</v>
      </c>
      <c r="AA447" s="626">
        <v>1.0000000000000001E+50</v>
      </c>
      <c r="AB447" s="610">
        <v>18.631396796044747</v>
      </c>
      <c r="AC447" s="626">
        <v>5.9173601001778059E-4</v>
      </c>
      <c r="AD447" s="626">
        <v>8.9021369567871098E-4</v>
      </c>
      <c r="AE447" s="620">
        <v>1.4257789538369623E-3</v>
      </c>
      <c r="AF447" s="627">
        <v>1.3761575197974317E-2</v>
      </c>
      <c r="AG447" s="601">
        <f>Decap_Selection!$E$23</f>
        <v>0.08</v>
      </c>
      <c r="AH447" s="602"/>
      <c r="AI447" s="602"/>
    </row>
    <row r="448" spans="1:35">
      <c r="A448" s="597">
        <f t="shared" si="6"/>
        <v>3425079.0089261774</v>
      </c>
      <c r="B448" s="607">
        <v>0.21520003756304318</v>
      </c>
      <c r="C448" s="606">
        <v>1.0000000000000001E+50</v>
      </c>
      <c r="D448" s="607">
        <v>1.0420283310955198</v>
      </c>
      <c r="E448" s="610">
        <v>1.0000000000000001E+50</v>
      </c>
      <c r="F448" s="611">
        <v>1.0000000000000001E+50</v>
      </c>
      <c r="G448" s="610">
        <v>1.0000000000000001E+50</v>
      </c>
      <c r="H448" s="610">
        <v>1.0000000000000001E+50</v>
      </c>
      <c r="I448" s="610">
        <v>0.21843318521988561</v>
      </c>
      <c r="J448" s="610">
        <v>1.0000000000000001E+50</v>
      </c>
      <c r="K448" s="610">
        <v>1.0000000000000001E+50</v>
      </c>
      <c r="L448" s="611">
        <v>1.2077692803719748E-2</v>
      </c>
      <c r="M448" s="610">
        <v>1.0000000000000001E+50</v>
      </c>
      <c r="N448" s="611">
        <v>1.0000000000000001E+50</v>
      </c>
      <c r="O448" s="610">
        <v>1.0000000000000001E+50</v>
      </c>
      <c r="P448" s="610">
        <v>1.0000000000000001E+50</v>
      </c>
      <c r="Q448" s="610">
        <v>1.0000000000000001E+50</v>
      </c>
      <c r="R448" s="610">
        <v>1.0000000000000001E+50</v>
      </c>
      <c r="S448" s="610">
        <v>1.0000000000000001E+50</v>
      </c>
      <c r="T448" s="610">
        <v>1.0000000000000001E+50</v>
      </c>
      <c r="U448" s="610">
        <v>1.0000000000000001E+50</v>
      </c>
      <c r="V448" s="610">
        <v>5.1395465458643048E-2</v>
      </c>
      <c r="W448" s="610">
        <v>1.0000000000000001E+50</v>
      </c>
      <c r="X448" s="610">
        <v>1.0000000000000001E+50</v>
      </c>
      <c r="Y448" s="610">
        <v>1.0000000000000001E+50</v>
      </c>
      <c r="Z448" s="610">
        <v>1.0000000000000001E+50</v>
      </c>
      <c r="AA448" s="626">
        <v>1.0000000000000001E+50</v>
      </c>
      <c r="AB448" s="610">
        <v>18.266075297474934</v>
      </c>
      <c r="AC448" s="626">
        <v>5.9514504650215656E-4</v>
      </c>
      <c r="AD448" s="626">
        <v>8.9021369567871098E-4</v>
      </c>
      <c r="AE448" s="620">
        <v>1.4271971643850451E-3</v>
      </c>
      <c r="AF448" s="627">
        <v>1.3136423608963575E-2</v>
      </c>
      <c r="AG448" s="601">
        <f>Decap_Selection!$E$23</f>
        <v>0.08</v>
      </c>
      <c r="AH448" s="602"/>
      <c r="AI448" s="602"/>
    </row>
    <row r="449" spans="1:35">
      <c r="A449" s="597">
        <f t="shared" si="6"/>
        <v>3493580.5891047008</v>
      </c>
      <c r="B449" s="607">
        <v>0.21950394628864292</v>
      </c>
      <c r="C449" s="606">
        <v>1.0000000000000001E+50</v>
      </c>
      <c r="D449" s="607">
        <v>1.021038933705521</v>
      </c>
      <c r="E449" s="610">
        <v>1.0000000000000001E+50</v>
      </c>
      <c r="F449" s="611">
        <v>1.0000000000000001E+50</v>
      </c>
      <c r="G449" s="610">
        <v>1.0000000000000001E+50</v>
      </c>
      <c r="H449" s="610">
        <v>1.0000000000000001E+50</v>
      </c>
      <c r="I449" s="610">
        <v>0.21360119229397115</v>
      </c>
      <c r="J449" s="610">
        <v>1.0000000000000001E+50</v>
      </c>
      <c r="K449" s="610">
        <v>1.0000000000000001E+50</v>
      </c>
      <c r="L449" s="611">
        <v>1.1557843914866675E-2</v>
      </c>
      <c r="M449" s="610">
        <v>1.0000000000000001E+50</v>
      </c>
      <c r="N449" s="611">
        <v>1.0000000000000001E+50</v>
      </c>
      <c r="O449" s="610">
        <v>1.0000000000000001E+50</v>
      </c>
      <c r="P449" s="610">
        <v>1.0000000000000001E+50</v>
      </c>
      <c r="Q449" s="610">
        <v>1.0000000000000001E+50</v>
      </c>
      <c r="R449" s="610">
        <v>1.0000000000000001E+50</v>
      </c>
      <c r="S449" s="610">
        <v>1.0000000000000001E+50</v>
      </c>
      <c r="T449" s="610">
        <v>1.0000000000000001E+50</v>
      </c>
      <c r="U449" s="610">
        <v>1.0000000000000001E+50</v>
      </c>
      <c r="V449" s="610">
        <v>5.2082950615650707E-2</v>
      </c>
      <c r="W449" s="610">
        <v>1.0000000000000001E+50</v>
      </c>
      <c r="X449" s="610">
        <v>1.0000000000000001E+50</v>
      </c>
      <c r="Y449" s="610">
        <v>1.0000000000000001E+50</v>
      </c>
      <c r="Z449" s="610">
        <v>1.0000000000000001E+50</v>
      </c>
      <c r="AA449" s="626">
        <v>1.0000000000000001E+50</v>
      </c>
      <c r="AB449" s="610">
        <v>17.90791696568844</v>
      </c>
      <c r="AC449" s="626">
        <v>5.9867120398566587E-4</v>
      </c>
      <c r="AD449" s="626">
        <v>8.9021369567871098E-4</v>
      </c>
      <c r="AE449" s="620">
        <v>1.4286711763503547E-3</v>
      </c>
      <c r="AF449" s="627">
        <v>1.255097839813772E-2</v>
      </c>
      <c r="AG449" s="601">
        <f>Decap_Selection!$E$23</f>
        <v>0.08</v>
      </c>
      <c r="AH449" s="602"/>
      <c r="AI449" s="602"/>
    </row>
    <row r="450" spans="1:35">
      <c r="A450" s="597">
        <f t="shared" si="6"/>
        <v>3563452.2008867948</v>
      </c>
      <c r="B450" s="607">
        <v>0.22389393499314234</v>
      </c>
      <c r="C450" s="606">
        <v>1.0000000000000001E+50</v>
      </c>
      <c r="D450" s="607">
        <v>1.0004499703728182</v>
      </c>
      <c r="E450" s="610">
        <v>1.0000000000000001E+50</v>
      </c>
      <c r="F450" s="611">
        <v>1.0000000000000001E+50</v>
      </c>
      <c r="G450" s="610">
        <v>1.0000000000000001E+50</v>
      </c>
      <c r="H450" s="610">
        <v>1.0000000000000001E+50</v>
      </c>
      <c r="I450" s="610">
        <v>0.20885313794877364</v>
      </c>
      <c r="J450" s="610">
        <v>1.0000000000000001E+50</v>
      </c>
      <c r="K450" s="610">
        <v>1.0000000000000001E+50</v>
      </c>
      <c r="L450" s="611">
        <v>1.1066225731603306E-2</v>
      </c>
      <c r="M450" s="610">
        <v>1.0000000000000001E+50</v>
      </c>
      <c r="N450" s="611">
        <v>1.0000000000000001E+50</v>
      </c>
      <c r="O450" s="610">
        <v>1.0000000000000001E+50</v>
      </c>
      <c r="P450" s="610">
        <v>1.0000000000000001E+50</v>
      </c>
      <c r="Q450" s="610">
        <v>1.0000000000000001E+50</v>
      </c>
      <c r="R450" s="610">
        <v>1.0000000000000001E+50</v>
      </c>
      <c r="S450" s="610">
        <v>1.0000000000000001E+50</v>
      </c>
      <c r="T450" s="610">
        <v>1.0000000000000001E+50</v>
      </c>
      <c r="U450" s="610">
        <v>1.0000000000000001E+50</v>
      </c>
      <c r="V450" s="610">
        <v>5.278870937045553E-2</v>
      </c>
      <c r="W450" s="610">
        <v>1.0000000000000001E+50</v>
      </c>
      <c r="X450" s="610">
        <v>1.0000000000000001E+50</v>
      </c>
      <c r="Y450" s="610">
        <v>1.0000000000000001E+50</v>
      </c>
      <c r="Z450" s="610">
        <v>1.0000000000000001E+50</v>
      </c>
      <c r="AA450" s="626">
        <v>1.0000000000000001E+50</v>
      </c>
      <c r="AB450" s="610">
        <v>17.556781346437514</v>
      </c>
      <c r="AC450" s="626">
        <v>6.0231790757465052E-4</v>
      </c>
      <c r="AD450" s="626">
        <v>8.9021369567871098E-4</v>
      </c>
      <c r="AE450" s="620">
        <v>1.4302031259362303E-3</v>
      </c>
      <c r="AF450" s="627">
        <v>1.2007230908414494E-2</v>
      </c>
      <c r="AG450" s="601">
        <f>Decap_Selection!$E$23</f>
        <v>0.08</v>
      </c>
      <c r="AH450" s="602"/>
      <c r="AI450" s="602"/>
    </row>
    <row r="451" spans="1:35">
      <c r="A451" s="597">
        <f t="shared" si="6"/>
        <v>3634721.2449045307</v>
      </c>
      <c r="B451" s="607">
        <v>0.22837172524074137</v>
      </c>
      <c r="C451" s="606">
        <v>1.0000000000000001E+50</v>
      </c>
      <c r="D451" s="607">
        <v>0.98025336867249446</v>
      </c>
      <c r="E451" s="610">
        <v>1.0000000000000001E+50</v>
      </c>
      <c r="F451" s="611">
        <v>1.0000000000000001E+50</v>
      </c>
      <c r="G451" s="610">
        <v>1.0000000000000001E+50</v>
      </c>
      <c r="H451" s="610">
        <v>1.0000000000000001E+50</v>
      </c>
      <c r="I451" s="610">
        <v>0.20418717230072569</v>
      </c>
      <c r="J451" s="610">
        <v>1.0000000000000001E+50</v>
      </c>
      <c r="K451" s="610">
        <v>1.0000000000000001E+50</v>
      </c>
      <c r="L451" s="611">
        <v>1.0605941862438E-2</v>
      </c>
      <c r="M451" s="610">
        <v>1.0000000000000001E+50</v>
      </c>
      <c r="N451" s="611">
        <v>1.0000000000000001E+50</v>
      </c>
      <c r="O451" s="610">
        <v>1.0000000000000001E+50</v>
      </c>
      <c r="P451" s="610">
        <v>1.0000000000000001E+50</v>
      </c>
      <c r="Q451" s="610">
        <v>1.0000000000000001E+50</v>
      </c>
      <c r="R451" s="610">
        <v>1.0000000000000001E+50</v>
      </c>
      <c r="S451" s="610">
        <v>1.0000000000000001E+50</v>
      </c>
      <c r="T451" s="610">
        <v>1.0000000000000001E+50</v>
      </c>
      <c r="U451" s="610">
        <v>1.0000000000000001E+50</v>
      </c>
      <c r="V451" s="610">
        <v>5.3513103611433729E-2</v>
      </c>
      <c r="W451" s="610">
        <v>1.0000000000000001E+50</v>
      </c>
      <c r="X451" s="610">
        <v>1.0000000000000001E+50</v>
      </c>
      <c r="Y451" s="610">
        <v>1.0000000000000001E+50</v>
      </c>
      <c r="Z451" s="610">
        <v>1.0000000000000001E+50</v>
      </c>
      <c r="AA451" s="626">
        <v>1.0000000000000001E+50</v>
      </c>
      <c r="AB451" s="610">
        <v>17.212530739479305</v>
      </c>
      <c r="AC451" s="626">
        <v>6.0608864945750596E-4</v>
      </c>
      <c r="AD451" s="626">
        <v>8.9021369567871098E-4</v>
      </c>
      <c r="AE451" s="620">
        <v>1.4317952265089737E-3</v>
      </c>
      <c r="AF451" s="627">
        <v>1.1507247161231506E-2</v>
      </c>
      <c r="AG451" s="601">
        <f>Decap_Selection!$E$23</f>
        <v>0.08</v>
      </c>
      <c r="AH451" s="602"/>
      <c r="AI451" s="602"/>
    </row>
    <row r="452" spans="1:35">
      <c r="A452" s="597">
        <f t="shared" si="6"/>
        <v>3707415.6698026215</v>
      </c>
      <c r="B452" s="607">
        <v>0.2329390730276176</v>
      </c>
      <c r="C452" s="606">
        <v>1.0000000000000001E+50</v>
      </c>
      <c r="D452" s="607">
        <v>0.96044121015481265</v>
      </c>
      <c r="E452" s="610">
        <v>1.0000000000000001E+50</v>
      </c>
      <c r="F452" s="611">
        <v>1.0000000000000001E+50</v>
      </c>
      <c r="G452" s="610">
        <v>1.0000000000000001E+50</v>
      </c>
      <c r="H452" s="610">
        <v>1.0000000000000001E+50</v>
      </c>
      <c r="I452" s="610">
        <v>0.19960147857045574</v>
      </c>
      <c r="J452" s="610">
        <v>1.0000000000000001E+50</v>
      </c>
      <c r="K452" s="610">
        <v>1.0000000000000001E+50</v>
      </c>
      <c r="L452" s="611">
        <v>1.0180474417220141E-2</v>
      </c>
      <c r="M452" s="610">
        <v>1.0000000000000001E+50</v>
      </c>
      <c r="N452" s="611">
        <v>1.0000000000000001E+50</v>
      </c>
      <c r="O452" s="610">
        <v>1.0000000000000001E+50</v>
      </c>
      <c r="P452" s="610">
        <v>1.0000000000000001E+50</v>
      </c>
      <c r="Q452" s="610">
        <v>1.0000000000000001E+50</v>
      </c>
      <c r="R452" s="610">
        <v>1.0000000000000001E+50</v>
      </c>
      <c r="S452" s="610">
        <v>1.0000000000000001E+50</v>
      </c>
      <c r="T452" s="610">
        <v>1.0000000000000001E+50</v>
      </c>
      <c r="U452" s="610">
        <v>1.0000000000000001E+50</v>
      </c>
      <c r="V452" s="610">
        <v>5.4256500175668194E-2</v>
      </c>
      <c r="W452" s="610">
        <v>1.0000000000000001E+50</v>
      </c>
      <c r="X452" s="610">
        <v>1.0000000000000001E+50</v>
      </c>
      <c r="Y452" s="610">
        <v>1.0000000000000001E+50</v>
      </c>
      <c r="Z452" s="610">
        <v>1.0000000000000001E+50</v>
      </c>
      <c r="AA452" s="626">
        <v>1.0000000000000001E+50</v>
      </c>
      <c r="AB452" s="610">
        <v>16.875030144575792</v>
      </c>
      <c r="AC452" s="626">
        <v>6.0998698873145887E-4</v>
      </c>
      <c r="AD452" s="626">
        <v>8.9021369567871098E-4</v>
      </c>
      <c r="AE452" s="620">
        <v>1.4334497710329205E-3</v>
      </c>
      <c r="AF452" s="627">
        <v>1.1053155348986604E-2</v>
      </c>
      <c r="AG452" s="601">
        <f>Decap_Selection!$E$23</f>
        <v>0.08</v>
      </c>
      <c r="AH452" s="602"/>
      <c r="AI452" s="602"/>
    </row>
    <row r="453" spans="1:35">
      <c r="A453" s="597">
        <f t="shared" si="6"/>
        <v>3781563.9831986739</v>
      </c>
      <c r="B453" s="607">
        <v>0.237597769470552</v>
      </c>
      <c r="C453" s="606">
        <v>1.0000000000000001E+50</v>
      </c>
      <c r="D453" s="607">
        <v>0.94100572724709364</v>
      </c>
      <c r="E453" s="610">
        <v>1.0000000000000001E+50</v>
      </c>
      <c r="F453" s="611">
        <v>1.0000000000000001E+50</v>
      </c>
      <c r="G453" s="610">
        <v>1.0000000000000001E+50</v>
      </c>
      <c r="H453" s="610">
        <v>1.0000000000000001E+50</v>
      </c>
      <c r="I453" s="610">
        <v>0.19509427244695368</v>
      </c>
      <c r="J453" s="610">
        <v>1.0000000000000001E+50</v>
      </c>
      <c r="K453" s="610">
        <v>1.0000000000000001E+50</v>
      </c>
      <c r="L453" s="611">
        <v>9.7936534266357244E-3</v>
      </c>
      <c r="M453" s="610">
        <v>1.0000000000000001E+50</v>
      </c>
      <c r="N453" s="611">
        <v>1.0000000000000001E+50</v>
      </c>
      <c r="O453" s="610">
        <v>1.0000000000000001E+50</v>
      </c>
      <c r="P453" s="610">
        <v>1.0000000000000001E+50</v>
      </c>
      <c r="Q453" s="610">
        <v>1.0000000000000001E+50</v>
      </c>
      <c r="R453" s="610">
        <v>1.0000000000000001E+50</v>
      </c>
      <c r="S453" s="610">
        <v>1.0000000000000001E+50</v>
      </c>
      <c r="T453" s="610">
        <v>1.0000000000000001E+50</v>
      </c>
      <c r="U453" s="610">
        <v>1.0000000000000001E+50</v>
      </c>
      <c r="V453" s="610">
        <v>5.5019270990516116E-2</v>
      </c>
      <c r="W453" s="610">
        <v>1.0000000000000001E+50</v>
      </c>
      <c r="X453" s="610">
        <v>1.0000000000000001E+50</v>
      </c>
      <c r="Y453" s="610">
        <v>1.0000000000000001E+50</v>
      </c>
      <c r="Z453" s="610">
        <v>1.0000000000000001E+50</v>
      </c>
      <c r="AA453" s="626">
        <v>1.0000000000000001E+50</v>
      </c>
      <c r="AB453" s="610">
        <v>16.544147208552509</v>
      </c>
      <c r="AC453" s="626">
        <v>6.1401655118498925E-4</v>
      </c>
      <c r="AD453" s="626">
        <v>8.9021369567871098E-4</v>
      </c>
      <c r="AE453" s="620">
        <v>1.4351691345558433E-3</v>
      </c>
      <c r="AF453" s="627">
        <v>1.0647108566869234E-2</v>
      </c>
      <c r="AG453" s="601">
        <f>Decap_Selection!$E$23</f>
        <v>0.08</v>
      </c>
      <c r="AH453" s="602"/>
      <c r="AI453" s="602"/>
    </row>
    <row r="454" spans="1:35">
      <c r="A454" s="597">
        <f t="shared" si="6"/>
        <v>3857195.2628626474</v>
      </c>
      <c r="B454" s="607">
        <v>0.24234964150932797</v>
      </c>
      <c r="C454" s="606">
        <v>1.0000000000000001E+50</v>
      </c>
      <c r="D454" s="607">
        <v>0.92193930021526527</v>
      </c>
      <c r="E454" s="610">
        <v>1.0000000000000001E+50</v>
      </c>
      <c r="F454" s="611">
        <v>1.0000000000000001E+50</v>
      </c>
      <c r="G454" s="610">
        <v>1.0000000000000001E+50</v>
      </c>
      <c r="H454" s="610">
        <v>1.0000000000000001E+50</v>
      </c>
      <c r="I454" s="610">
        <v>0.19066380147180395</v>
      </c>
      <c r="J454" s="610">
        <v>1.0000000000000001E+50</v>
      </c>
      <c r="K454" s="610">
        <v>1.0000000000000001E+50</v>
      </c>
      <c r="L454" s="611">
        <v>9.4495844344341055E-3</v>
      </c>
      <c r="M454" s="610">
        <v>1.0000000000000001E+50</v>
      </c>
      <c r="N454" s="611">
        <v>1.0000000000000001E+50</v>
      </c>
      <c r="O454" s="610">
        <v>1.0000000000000001E+50</v>
      </c>
      <c r="P454" s="610">
        <v>1.0000000000000001E+50</v>
      </c>
      <c r="Q454" s="610">
        <v>1.0000000000000001E+50</v>
      </c>
      <c r="R454" s="610">
        <v>1.0000000000000001E+50</v>
      </c>
      <c r="S454" s="610">
        <v>1.0000000000000001E+50</v>
      </c>
      <c r="T454" s="610">
        <v>1.0000000000000001E+50</v>
      </c>
      <c r="U454" s="610">
        <v>1.0000000000000001E+50</v>
      </c>
      <c r="V454" s="610">
        <v>5.5801793222148288E-2</v>
      </c>
      <c r="W454" s="610">
        <v>1.0000000000000001E+50</v>
      </c>
      <c r="X454" s="610">
        <v>1.0000000000000001E+50</v>
      </c>
      <c r="Y454" s="610">
        <v>1.0000000000000001E+50</v>
      </c>
      <c r="Z454" s="610">
        <v>1.0000000000000001E+50</v>
      </c>
      <c r="AA454" s="626">
        <v>1.0000000000000001E+50</v>
      </c>
      <c r="AB454" s="610">
        <v>16.219752173395328</v>
      </c>
      <c r="AC454" s="626">
        <v>6.1818102903949139E-4</v>
      </c>
      <c r="AD454" s="626">
        <v>8.9021369567871098E-4</v>
      </c>
      <c r="AE454" s="620">
        <v>1.4369557767436633E-3</v>
      </c>
      <c r="AF454" s="627">
        <v>1.0291220070901623E-2</v>
      </c>
      <c r="AG454" s="601">
        <f>Decap_Selection!$E$23</f>
        <v>0.08</v>
      </c>
      <c r="AH454" s="602"/>
      <c r="AI454" s="602"/>
    </row>
    <row r="455" spans="1:35">
      <c r="A455" s="597">
        <f t="shared" si="6"/>
        <v>3934339.1681199004</v>
      </c>
      <c r="B455" s="607">
        <v>0.24719655262317811</v>
      </c>
      <c r="C455" s="606">
        <v>1.0000000000000001E+50</v>
      </c>
      <c r="D455" s="607">
        <v>0.90323445418392212</v>
      </c>
      <c r="E455" s="610">
        <v>1.0000000000000001E+50</v>
      </c>
      <c r="F455" s="611">
        <v>1.0000000000000001E+50</v>
      </c>
      <c r="G455" s="610">
        <v>1.0000000000000001E+50</v>
      </c>
      <c r="H455" s="610">
        <v>1.0000000000000001E+50</v>
      </c>
      <c r="I455" s="610">
        <v>0.1863083444440547</v>
      </c>
      <c r="J455" s="610">
        <v>1.0000000000000001E+50</v>
      </c>
      <c r="K455" s="610">
        <v>1.0000000000000001E+50</v>
      </c>
      <c r="L455" s="611">
        <v>9.1525224984234654E-3</v>
      </c>
      <c r="M455" s="610">
        <v>1.0000000000000001E+50</v>
      </c>
      <c r="N455" s="611">
        <v>1.0000000000000001E+50</v>
      </c>
      <c r="O455" s="610">
        <v>1.0000000000000001E+50</v>
      </c>
      <c r="P455" s="610">
        <v>1.0000000000000001E+50</v>
      </c>
      <c r="Q455" s="610">
        <v>1.0000000000000001E+50</v>
      </c>
      <c r="R455" s="610">
        <v>1.0000000000000001E+50</v>
      </c>
      <c r="S455" s="610">
        <v>1.0000000000000001E+50</v>
      </c>
      <c r="T455" s="610">
        <v>1.0000000000000001E+50</v>
      </c>
      <c r="U455" s="610">
        <v>1.0000000000000001E+50</v>
      </c>
      <c r="V455" s="610">
        <v>5.6604449430905306E-2</v>
      </c>
      <c r="W455" s="610">
        <v>1.0000000000000001E+50</v>
      </c>
      <c r="X455" s="610">
        <v>1.0000000000000001E+50</v>
      </c>
      <c r="Y455" s="610">
        <v>1.0000000000000001E+50</v>
      </c>
      <c r="Z455" s="610">
        <v>1.0000000000000001E+50</v>
      </c>
      <c r="AA455" s="626">
        <v>1.0000000000000001E+50</v>
      </c>
      <c r="AB455" s="610">
        <v>15.901717825364965</v>
      </c>
      <c r="AC455" s="626">
        <v>6.2248418065422614E-4</v>
      </c>
      <c r="AD455" s="626">
        <v>8.9021369567871098E-4</v>
      </c>
      <c r="AE455" s="620">
        <v>1.4388122444632665E-3</v>
      </c>
      <c r="AF455" s="627">
        <v>9.9874711885965216E-3</v>
      </c>
      <c r="AG455" s="601">
        <f>Decap_Selection!$E$23</f>
        <v>0.08</v>
      </c>
      <c r="AH455" s="602"/>
      <c r="AI455" s="602"/>
    </row>
    <row r="456" spans="1:35">
      <c r="A456" s="597">
        <f t="shared" si="6"/>
        <v>4013025.9514822983</v>
      </c>
      <c r="B456" s="607">
        <v>0.25214040356156037</v>
      </c>
      <c r="C456" s="606">
        <v>1.0000000000000001E+50</v>
      </c>
      <c r="D456" s="607">
        <v>0.88488385621376731</v>
      </c>
      <c r="E456" s="610">
        <v>1.0000000000000001E+50</v>
      </c>
      <c r="F456" s="611">
        <v>1.0000000000000001E+50</v>
      </c>
      <c r="G456" s="610">
        <v>1.0000000000000001E+50</v>
      </c>
      <c r="H456" s="610">
        <v>1.0000000000000001E+50</v>
      </c>
      <c r="I456" s="610">
        <v>0.18202621084639853</v>
      </c>
      <c r="J456" s="610">
        <v>1.0000000000000001E+50</v>
      </c>
      <c r="K456" s="610">
        <v>1.0000000000000001E+50</v>
      </c>
      <c r="L456" s="611">
        <v>8.9066853931498401E-3</v>
      </c>
      <c r="M456" s="610">
        <v>1.0000000000000001E+50</v>
      </c>
      <c r="N456" s="611">
        <v>1.0000000000000001E+50</v>
      </c>
      <c r="O456" s="610">
        <v>1.0000000000000001E+50</v>
      </c>
      <c r="P456" s="610">
        <v>1.0000000000000001E+50</v>
      </c>
      <c r="Q456" s="610">
        <v>1.0000000000000001E+50</v>
      </c>
      <c r="R456" s="610">
        <v>1.0000000000000001E+50</v>
      </c>
      <c r="S456" s="610">
        <v>1.0000000000000001E+50</v>
      </c>
      <c r="T456" s="610">
        <v>1.0000000000000001E+50</v>
      </c>
      <c r="U456" s="610">
        <v>1.0000000000000001E+50</v>
      </c>
      <c r="V456" s="610">
        <v>5.7427627733304516E-2</v>
      </c>
      <c r="W456" s="610">
        <v>1.0000000000000001E+50</v>
      </c>
      <c r="X456" s="610">
        <v>1.0000000000000001E+50</v>
      </c>
      <c r="Y456" s="610">
        <v>1.0000000000000001E+50</v>
      </c>
      <c r="Z456" s="610">
        <v>1.0000000000000001E+50</v>
      </c>
      <c r="AA456" s="626">
        <v>1.0000000000000001E+50</v>
      </c>
      <c r="AB456" s="610">
        <v>15.589919445109253</v>
      </c>
      <c r="AC456" s="626">
        <v>6.2692983019905796E-4</v>
      </c>
      <c r="AD456" s="626">
        <v>8.9021369567871098E-4</v>
      </c>
      <c r="AE456" s="620">
        <v>1.4407411744120037E-3</v>
      </c>
      <c r="AF456" s="627">
        <v>9.7375964675129132E-3</v>
      </c>
      <c r="AG456" s="601">
        <f>Decap_Selection!$E$23</f>
        <v>0.08</v>
      </c>
      <c r="AH456" s="602"/>
      <c r="AI456" s="602"/>
    </row>
    <row r="457" spans="1:35">
      <c r="A457" s="597">
        <f t="shared" si="6"/>
        <v>4093286.4705119445</v>
      </c>
      <c r="B457" s="607">
        <v>0.25718313308955015</v>
      </c>
      <c r="C457" s="606">
        <v>1.0000000000000001E+50</v>
      </c>
      <c r="D457" s="607">
        <v>0.86688031243533636</v>
      </c>
      <c r="E457" s="610">
        <v>1.0000000000000001E+50</v>
      </c>
      <c r="F457" s="611">
        <v>1.0000000000000001E+50</v>
      </c>
      <c r="G457" s="610">
        <v>1.0000000000000001E+50</v>
      </c>
      <c r="H457" s="610">
        <v>1.0000000000000001E+50</v>
      </c>
      <c r="I457" s="610">
        <v>0.17781574029346942</v>
      </c>
      <c r="J457" s="610">
        <v>1.0000000000000001E+50</v>
      </c>
      <c r="K457" s="610">
        <v>1.0000000000000001E+50</v>
      </c>
      <c r="L457" s="611">
        <v>8.7160088923097078E-3</v>
      </c>
      <c r="M457" s="610">
        <v>1.0000000000000001E+50</v>
      </c>
      <c r="N457" s="611">
        <v>1.0000000000000001E+50</v>
      </c>
      <c r="O457" s="610">
        <v>1.0000000000000001E+50</v>
      </c>
      <c r="P457" s="610">
        <v>1.0000000000000001E+50</v>
      </c>
      <c r="Q457" s="610">
        <v>1.0000000000000001E+50</v>
      </c>
      <c r="R457" s="610">
        <v>1.0000000000000001E+50</v>
      </c>
      <c r="S457" s="610">
        <v>1.0000000000000001E+50</v>
      </c>
      <c r="T457" s="610">
        <v>1.0000000000000001E+50</v>
      </c>
      <c r="U457" s="610">
        <v>1.0000000000000001E+50</v>
      </c>
      <c r="V457" s="610">
        <v>5.827172197052178E-2</v>
      </c>
      <c r="W457" s="610">
        <v>1.0000000000000001E+50</v>
      </c>
      <c r="X457" s="610">
        <v>1.0000000000000001E+50</v>
      </c>
      <c r="Y457" s="610">
        <v>1.0000000000000001E+50</v>
      </c>
      <c r="Z457" s="610">
        <v>1.0000000000000001E+50</v>
      </c>
      <c r="AA457" s="626">
        <v>1.0000000000000001E+50</v>
      </c>
      <c r="AB457" s="610">
        <v>15.284234758753586</v>
      </c>
      <c r="AC457" s="626">
        <v>6.3152186729990107E-4</v>
      </c>
      <c r="AD457" s="626">
        <v>8.9021369567871098E-4</v>
      </c>
      <c r="AE457" s="620">
        <v>1.4427452957922315E-3</v>
      </c>
      <c r="AF457" s="627">
        <v>9.5429562800919566E-3</v>
      </c>
      <c r="AG457" s="601">
        <f>Decap_Selection!$E$23</f>
        <v>0.08</v>
      </c>
      <c r="AH457" s="602"/>
      <c r="AI457" s="602"/>
    </row>
    <row r="458" spans="1:35">
      <c r="A458" s="597">
        <f t="shared" si="6"/>
        <v>4175152.1999221835</v>
      </c>
      <c r="B458" s="607">
        <v>0.26232671874814023</v>
      </c>
      <c r="C458" s="606">
        <v>1.0000000000000001E+50</v>
      </c>
      <c r="D458" s="607">
        <v>0.84921676523792378</v>
      </c>
      <c r="E458" s="610">
        <v>1.0000000000000001E+50</v>
      </c>
      <c r="F458" s="611">
        <v>1.0000000000000001E+50</v>
      </c>
      <c r="G458" s="610">
        <v>1.0000000000000001E+50</v>
      </c>
      <c r="H458" s="610">
        <v>1.0000000000000001E+50</v>
      </c>
      <c r="I458" s="610">
        <v>0.17367530200319961</v>
      </c>
      <c r="J458" s="610">
        <v>1.0000000000000001E+50</v>
      </c>
      <c r="K458" s="610">
        <v>1.0000000000000001E+50</v>
      </c>
      <c r="L458" s="611">
        <v>8.5838625086502914E-3</v>
      </c>
      <c r="M458" s="610">
        <v>1.0000000000000001E+50</v>
      </c>
      <c r="N458" s="611">
        <v>1.0000000000000001E+50</v>
      </c>
      <c r="O458" s="610">
        <v>1.0000000000000001E+50</v>
      </c>
      <c r="P458" s="610">
        <v>1.0000000000000001E+50</v>
      </c>
      <c r="Q458" s="610">
        <v>1.0000000000000001E+50</v>
      </c>
      <c r="R458" s="610">
        <v>1.0000000000000001E+50</v>
      </c>
      <c r="S458" s="610">
        <v>1.0000000000000001E+50</v>
      </c>
      <c r="T458" s="610">
        <v>1.0000000000000001E+50</v>
      </c>
      <c r="U458" s="610">
        <v>1.0000000000000001E+50</v>
      </c>
      <c r="V458" s="610">
        <v>5.9137131883165127E-2</v>
      </c>
      <c r="W458" s="610">
        <v>1.0000000000000001E+50</v>
      </c>
      <c r="X458" s="610">
        <v>1.0000000000000001E+50</v>
      </c>
      <c r="Y458" s="610">
        <v>1.0000000000000001E+50</v>
      </c>
      <c r="Z458" s="610">
        <v>1.0000000000000001E+50</v>
      </c>
      <c r="AA458" s="626">
        <v>1.0000000000000001E+50</v>
      </c>
      <c r="AB458" s="610">
        <v>14.984543889950368</v>
      </c>
      <c r="AC458" s="626">
        <v>6.3626424666220498E-4</v>
      </c>
      <c r="AD458" s="626">
        <v>8.9021369567871098E-4</v>
      </c>
      <c r="AE458" s="620">
        <v>1.4448274330290391E-3</v>
      </c>
      <c r="AF458" s="627">
        <v>9.4044126565357902E-3</v>
      </c>
      <c r="AG458" s="601">
        <f>Decap_Selection!$E$23</f>
        <v>0.08</v>
      </c>
      <c r="AH458" s="602"/>
      <c r="AI458" s="602"/>
    </row>
    <row r="459" spans="1:35">
      <c r="A459" s="597">
        <f t="shared" si="6"/>
        <v>4258655.2439206271</v>
      </c>
      <c r="B459" s="607">
        <v>0.26757317762974708</v>
      </c>
      <c r="C459" s="606">
        <v>1.0000000000000001E+50</v>
      </c>
      <c r="D459" s="607">
        <v>0.83188629051266483</v>
      </c>
      <c r="E459" s="610">
        <v>1.0000000000000001E+50</v>
      </c>
      <c r="F459" s="611">
        <v>1.0000000000000001E+50</v>
      </c>
      <c r="G459" s="610">
        <v>1.0000000000000001E+50</v>
      </c>
      <c r="H459" s="610">
        <v>1.0000000000000001E+50</v>
      </c>
      <c r="I459" s="610">
        <v>0.16960329429234436</v>
      </c>
      <c r="J459" s="610">
        <v>1.0000000000000001E+50</v>
      </c>
      <c r="K459" s="610">
        <v>1.0000000000000001E+50</v>
      </c>
      <c r="L459" s="611">
        <v>8.5127617109433864E-3</v>
      </c>
      <c r="M459" s="610">
        <v>1.0000000000000001E+50</v>
      </c>
      <c r="N459" s="611">
        <v>1.0000000000000001E+50</v>
      </c>
      <c r="O459" s="610">
        <v>1.0000000000000001E+50</v>
      </c>
      <c r="P459" s="610">
        <v>1.0000000000000001E+50</v>
      </c>
      <c r="Q459" s="610">
        <v>1.0000000000000001E+50</v>
      </c>
      <c r="R459" s="610">
        <v>1.0000000000000001E+50</v>
      </c>
      <c r="S459" s="610">
        <v>1.0000000000000001E+50</v>
      </c>
      <c r="T459" s="610">
        <v>1.0000000000000001E+50</v>
      </c>
      <c r="U459" s="610">
        <v>1.0000000000000001E+50</v>
      </c>
      <c r="V459" s="610">
        <v>6.0024263292152935E-2</v>
      </c>
      <c r="W459" s="610">
        <v>1.0000000000000001E+50</v>
      </c>
      <c r="X459" s="610">
        <v>1.0000000000000001E+50</v>
      </c>
      <c r="Y459" s="610">
        <v>1.0000000000000001E+50</v>
      </c>
      <c r="Z459" s="610">
        <v>1.0000000000000001E+50</v>
      </c>
      <c r="AA459" s="626">
        <v>1.0000000000000001E+50</v>
      </c>
      <c r="AB459" s="610">
        <v>14.690729312868701</v>
      </c>
      <c r="AC459" s="626">
        <v>6.4116098767819649E-4</v>
      </c>
      <c r="AD459" s="626">
        <v>8.9021369567871098E-4</v>
      </c>
      <c r="AE459" s="620">
        <v>1.4469905085290435E-3</v>
      </c>
      <c r="AF459" s="627">
        <v>9.3222276507344288E-3</v>
      </c>
      <c r="AG459" s="601">
        <f>Decap_Selection!$E$23</f>
        <v>0.08</v>
      </c>
      <c r="AH459" s="602"/>
      <c r="AI459" s="602"/>
    </row>
    <row r="460" spans="1:35">
      <c r="A460" s="597">
        <f t="shared" si="6"/>
        <v>4343828.3487990396</v>
      </c>
      <c r="B460" s="607">
        <v>0.27292456716922742</v>
      </c>
      <c r="C460" s="606">
        <v>1.0000000000000001E+50</v>
      </c>
      <c r="D460" s="607">
        <v>0.81488209494874142</v>
      </c>
      <c r="E460" s="610">
        <v>1.0000000000000001E+50</v>
      </c>
      <c r="F460" s="611">
        <v>1.0000000000000001E+50</v>
      </c>
      <c r="G460" s="610">
        <v>1.0000000000000001E+50</v>
      </c>
      <c r="H460" s="610">
        <v>1.0000000000000001E+50</v>
      </c>
      <c r="I460" s="610">
        <v>0.16559814409746984</v>
      </c>
      <c r="J460" s="610">
        <v>1.0000000000000001E+50</v>
      </c>
      <c r="K460" s="610">
        <v>1.0000000000000001E+50</v>
      </c>
      <c r="L460" s="611">
        <v>8.5041256555698063E-3</v>
      </c>
      <c r="M460" s="610">
        <v>1.0000000000000001E+50</v>
      </c>
      <c r="N460" s="611">
        <v>1.0000000000000001E+50</v>
      </c>
      <c r="O460" s="610">
        <v>1.0000000000000001E+50</v>
      </c>
      <c r="P460" s="610">
        <v>1.0000000000000001E+50</v>
      </c>
      <c r="Q460" s="610">
        <v>1.0000000000000001E+50</v>
      </c>
      <c r="R460" s="610">
        <v>1.0000000000000001E+50</v>
      </c>
      <c r="S460" s="610">
        <v>1.0000000000000001E+50</v>
      </c>
      <c r="T460" s="610">
        <v>1.0000000000000001E+50</v>
      </c>
      <c r="U460" s="610">
        <v>1.0000000000000001E+50</v>
      </c>
      <c r="V460" s="610">
        <v>6.093352828550537E-2</v>
      </c>
      <c r="W460" s="610">
        <v>1.0000000000000001E+50</v>
      </c>
      <c r="X460" s="610">
        <v>1.0000000000000001E+50</v>
      </c>
      <c r="Y460" s="610">
        <v>1.0000000000000001E+50</v>
      </c>
      <c r="Z460" s="610">
        <v>1.0000000000000001E+50</v>
      </c>
      <c r="AA460" s="626">
        <v>1.0000000000000001E+50</v>
      </c>
      <c r="AB460" s="610">
        <v>14.40267580610581</v>
      </c>
      <c r="AC460" s="626">
        <v>6.4621617402394664E-4</v>
      </c>
      <c r="AD460" s="626">
        <v>8.9021369567871098E-4</v>
      </c>
      <c r="AE460" s="620">
        <v>1.4492375454778997E-3</v>
      </c>
      <c r="AF460" s="627">
        <v>9.2960030834291218E-3</v>
      </c>
      <c r="AG460" s="601">
        <f>Decap_Selection!$E$23</f>
        <v>0.08</v>
      </c>
      <c r="AH460" s="602"/>
      <c r="AI460" s="602"/>
    </row>
    <row r="461" spans="1:35">
      <c r="A461" s="597">
        <f t="shared" si="6"/>
        <v>4430704.9157750206</v>
      </c>
      <c r="B461" s="607">
        <v>0.27838298595071564</v>
      </c>
      <c r="C461" s="606">
        <v>1.0000000000000001E+50</v>
      </c>
      <c r="D461" s="607">
        <v>0.79819751338171663</v>
      </c>
      <c r="E461" s="610">
        <v>1.0000000000000001E+50</v>
      </c>
      <c r="F461" s="611">
        <v>1.0000000000000001E+50</v>
      </c>
      <c r="G461" s="610">
        <v>1.0000000000000001E+50</v>
      </c>
      <c r="H461" s="610">
        <v>1.0000000000000001E+50</v>
      </c>
      <c r="I461" s="610">
        <v>0.16165830652291055</v>
      </c>
      <c r="J461" s="610">
        <v>1.0000000000000001E+50</v>
      </c>
      <c r="K461" s="610">
        <v>1.0000000000000001E+50</v>
      </c>
      <c r="L461" s="611">
        <v>8.5581299754375791E-3</v>
      </c>
      <c r="M461" s="610">
        <v>1.0000000000000001E+50</v>
      </c>
      <c r="N461" s="611">
        <v>1.0000000000000001E+50</v>
      </c>
      <c r="O461" s="610">
        <v>1.0000000000000001E+50</v>
      </c>
      <c r="P461" s="610">
        <v>1.0000000000000001E+50</v>
      </c>
      <c r="Q461" s="610">
        <v>1.0000000000000001E+50</v>
      </c>
      <c r="R461" s="610">
        <v>1.0000000000000001E+50</v>
      </c>
      <c r="S461" s="610">
        <v>1.0000000000000001E+50</v>
      </c>
      <c r="T461" s="610">
        <v>1.0000000000000001E+50</v>
      </c>
      <c r="U461" s="610">
        <v>1.0000000000000001E+50</v>
      </c>
      <c r="V461" s="610">
        <v>6.1865345410858454E-2</v>
      </c>
      <c r="W461" s="610">
        <v>1.0000000000000001E+50</v>
      </c>
      <c r="X461" s="610">
        <v>1.0000000000000001E+50</v>
      </c>
      <c r="Y461" s="610">
        <v>1.0000000000000001E+50</v>
      </c>
      <c r="Z461" s="610">
        <v>1.0000000000000001E+50</v>
      </c>
      <c r="AA461" s="626">
        <v>1.0000000000000001E+50</v>
      </c>
      <c r="AB461" s="610">
        <v>14.120270407502172</v>
      </c>
      <c r="AC461" s="626">
        <v>6.5143395325265453E-4</v>
      </c>
      <c r="AD461" s="626">
        <v>8.9021369567871098E-4</v>
      </c>
      <c r="AE461" s="620">
        <v>1.4515716706739084E-3</v>
      </c>
      <c r="AF461" s="627">
        <v>9.3246750844647591E-3</v>
      </c>
      <c r="AG461" s="601">
        <f>Decap_Selection!$E$23</f>
        <v>0.08</v>
      </c>
      <c r="AH461" s="602"/>
      <c r="AI461" s="602"/>
    </row>
    <row r="462" spans="1:35">
      <c r="A462" s="597">
        <f t="shared" si="6"/>
        <v>4519319.0140905213</v>
      </c>
      <c r="B462" s="607">
        <v>0.28395057453059774</v>
      </c>
      <c r="C462" s="606">
        <v>1.0000000000000001E+50</v>
      </c>
      <c r="D462" s="607">
        <v>0.781826006193023</v>
      </c>
      <c r="E462" s="610">
        <v>1.0000000000000001E+50</v>
      </c>
      <c r="F462" s="611">
        <v>1.0000000000000001E+50</v>
      </c>
      <c r="G462" s="610">
        <v>1.0000000000000001E+50</v>
      </c>
      <c r="H462" s="610">
        <v>1.0000000000000001E+50</v>
      </c>
      <c r="I462" s="610">
        <v>0.15778226441745066</v>
      </c>
      <c r="J462" s="610">
        <v>1.0000000000000001E+50</v>
      </c>
      <c r="K462" s="610">
        <v>1.0000000000000001E+50</v>
      </c>
      <c r="L462" s="611">
        <v>8.6736880281880636E-3</v>
      </c>
      <c r="M462" s="610">
        <v>1.0000000000000001E+50</v>
      </c>
      <c r="N462" s="611">
        <v>1.0000000000000001E+50</v>
      </c>
      <c r="O462" s="610">
        <v>1.0000000000000001E+50</v>
      </c>
      <c r="P462" s="610">
        <v>1.0000000000000001E+50</v>
      </c>
      <c r="Q462" s="610">
        <v>1.0000000000000001E+50</v>
      </c>
      <c r="R462" s="610">
        <v>1.0000000000000001E+50</v>
      </c>
      <c r="S462" s="610">
        <v>1.0000000000000001E+50</v>
      </c>
      <c r="T462" s="610">
        <v>1.0000000000000001E+50</v>
      </c>
      <c r="U462" s="610">
        <v>1.0000000000000001E+50</v>
      </c>
      <c r="V462" s="610">
        <v>6.2820139873509664E-2</v>
      </c>
      <c r="W462" s="610">
        <v>1.0000000000000001E+50</v>
      </c>
      <c r="X462" s="610">
        <v>1.0000000000000001E+50</v>
      </c>
      <c r="Y462" s="610">
        <v>1.0000000000000001E+50</v>
      </c>
      <c r="Z462" s="610">
        <v>1.0000000000000001E+50</v>
      </c>
      <c r="AA462" s="626">
        <v>1.0000000000000001E+50</v>
      </c>
      <c r="AB462" s="610">
        <v>13.843402369842654</v>
      </c>
      <c r="AC462" s="626">
        <v>6.5681853639081868E-4</v>
      </c>
      <c r="AD462" s="626">
        <v>8.9021369567871098E-4</v>
      </c>
      <c r="AE462" s="620">
        <v>1.4539961173948288E-3</v>
      </c>
      <c r="AF462" s="627">
        <v>9.4065673600284925E-3</v>
      </c>
      <c r="AG462" s="601">
        <f>Decap_Selection!$E$23</f>
        <v>0.08</v>
      </c>
      <c r="AH462" s="602"/>
      <c r="AI462" s="602"/>
    </row>
    <row r="463" spans="1:35">
      <c r="A463" s="597">
        <f t="shared" si="6"/>
        <v>4609705.3943723319</v>
      </c>
      <c r="B463" s="607">
        <v>0.28962951627694522</v>
      </c>
      <c r="C463" s="606">
        <v>1.0000000000000001E+50</v>
      </c>
      <c r="D463" s="607">
        <v>0.76576115675965328</v>
      </c>
      <c r="E463" s="610">
        <v>1.0000000000000001E+50</v>
      </c>
      <c r="F463" s="611">
        <v>1.0000000000000001E+50</v>
      </c>
      <c r="G463" s="610">
        <v>1.0000000000000001E+50</v>
      </c>
      <c r="H463" s="610">
        <v>1.0000000000000001E+50</v>
      </c>
      <c r="I463" s="610">
        <v>0.15396852798176677</v>
      </c>
      <c r="J463" s="610">
        <v>1.0000000000000001E+50</v>
      </c>
      <c r="K463" s="610">
        <v>1.0000000000000001E+50</v>
      </c>
      <c r="L463" s="611">
        <v>8.848565027316754E-3</v>
      </c>
      <c r="M463" s="610">
        <v>1.0000000000000001E+50</v>
      </c>
      <c r="N463" s="611">
        <v>1.0000000000000001E+50</v>
      </c>
      <c r="O463" s="610">
        <v>1.0000000000000001E+50</v>
      </c>
      <c r="P463" s="610">
        <v>1.0000000000000001E+50</v>
      </c>
      <c r="Q463" s="610">
        <v>1.0000000000000001E+50</v>
      </c>
      <c r="R463" s="610">
        <v>1.0000000000000001E+50</v>
      </c>
      <c r="S463" s="610">
        <v>1.0000000000000001E+50</v>
      </c>
      <c r="T463" s="610">
        <v>1.0000000000000001E+50</v>
      </c>
      <c r="U463" s="610">
        <v>1.0000000000000001E+50</v>
      </c>
      <c r="V463" s="610">
        <v>6.3798343739807986E-2</v>
      </c>
      <c r="W463" s="610">
        <v>1.0000000000000001E+50</v>
      </c>
      <c r="X463" s="610">
        <v>1.0000000000000001E+50</v>
      </c>
      <c r="Y463" s="610">
        <v>1.0000000000000001E+50</v>
      </c>
      <c r="Z463" s="610">
        <v>1.0000000000000001E+50</v>
      </c>
      <c r="AA463" s="626">
        <v>1.0000000000000001E+50</v>
      </c>
      <c r="AB463" s="610">
        <v>13.571963117426209</v>
      </c>
      <c r="AC463" s="626">
        <v>6.6237419754421208E-4</v>
      </c>
      <c r="AD463" s="626">
        <v>8.9021369567871098E-4</v>
      </c>
      <c r="AE463" s="620">
        <v>1.456514228294732E-3</v>
      </c>
      <c r="AF463" s="627">
        <v>9.5394962459645679E-3</v>
      </c>
      <c r="AG463" s="601">
        <f>Decap_Selection!$E$23</f>
        <v>0.08</v>
      </c>
      <c r="AH463" s="602"/>
      <c r="AI463" s="602"/>
    </row>
    <row r="464" spans="1:35">
      <c r="A464" s="597">
        <f t="shared" si="6"/>
        <v>4701899.5022597788</v>
      </c>
      <c r="B464" s="607">
        <v>0.29542203822573815</v>
      </c>
      <c r="C464" s="606">
        <v>1.0000000000000001E+50</v>
      </c>
      <c r="D464" s="607">
        <v>0.74999666895313422</v>
      </c>
      <c r="E464" s="610">
        <v>1.0000000000000001E+50</v>
      </c>
      <c r="F464" s="611">
        <v>1.0000000000000001E+50</v>
      </c>
      <c r="G464" s="610">
        <v>1.0000000000000001E+50</v>
      </c>
      <c r="H464" s="610">
        <v>1.0000000000000001E+50</v>
      </c>
      <c r="I464" s="610">
        <v>0.1502156344089963</v>
      </c>
      <c r="J464" s="610">
        <v>1.0000000000000001E+50</v>
      </c>
      <c r="K464" s="610">
        <v>1.0000000000000001E+50</v>
      </c>
      <c r="L464" s="611">
        <v>9.0795987187841341E-3</v>
      </c>
      <c r="M464" s="610">
        <v>1.0000000000000001E+50</v>
      </c>
      <c r="N464" s="611">
        <v>1.0000000000000001E+50</v>
      </c>
      <c r="O464" s="610">
        <v>1.0000000000000001E+50</v>
      </c>
      <c r="P464" s="610">
        <v>1.0000000000000001E+50</v>
      </c>
      <c r="Q464" s="610">
        <v>1.0000000000000001E+50</v>
      </c>
      <c r="R464" s="610">
        <v>1.0000000000000001E+50</v>
      </c>
      <c r="S464" s="610">
        <v>1.0000000000000001E+50</v>
      </c>
      <c r="T464" s="610">
        <v>1.0000000000000001E+50</v>
      </c>
      <c r="U464" s="610">
        <v>1.0000000000000001E+50</v>
      </c>
      <c r="V464" s="610">
        <v>6.480039614570525E-2</v>
      </c>
      <c r="W464" s="610">
        <v>1.0000000000000001E+50</v>
      </c>
      <c r="X464" s="610">
        <v>1.0000000000000001E+50</v>
      </c>
      <c r="Y464" s="610">
        <v>1.0000000000000001E+50</v>
      </c>
      <c r="Z464" s="610">
        <v>1.0000000000000001E+50</v>
      </c>
      <c r="AA464" s="626">
        <v>1.0000000000000001E+50</v>
      </c>
      <c r="AB464" s="610">
        <v>13.305846203487189</v>
      </c>
      <c r="AC464" s="626">
        <v>6.6810527352076886E-4</v>
      </c>
      <c r="AD464" s="626">
        <v>8.9021369567871098E-4</v>
      </c>
      <c r="AE464" s="620">
        <v>1.4591294583274376E-3</v>
      </c>
      <c r="AF464" s="627">
        <v>9.7209117725389153E-3</v>
      </c>
      <c r="AG464" s="601">
        <f>Decap_Selection!$E$23</f>
        <v>0.08</v>
      </c>
      <c r="AH464" s="602"/>
      <c r="AI464" s="602"/>
    </row>
    <row r="465" spans="1:35">
      <c r="A465" s="597">
        <f t="shared" si="6"/>
        <v>4795937.4923049742</v>
      </c>
      <c r="B465" s="607">
        <v>0.30133041195421223</v>
      </c>
      <c r="C465" s="606">
        <v>1.0000000000000001E+50</v>
      </c>
      <c r="D465" s="607">
        <v>0.73452636468688293</v>
      </c>
      <c r="E465" s="610">
        <v>1.0000000000000001E+50</v>
      </c>
      <c r="F465" s="611">
        <v>1.0000000000000001E+50</v>
      </c>
      <c r="G465" s="610">
        <v>1.0000000000000001E+50</v>
      </c>
      <c r="H465" s="610">
        <v>1.0000000000000001E+50</v>
      </c>
      <c r="I465" s="610">
        <v>0.14652214756117832</v>
      </c>
      <c r="J465" s="610">
        <v>1.0000000000000001E+50</v>
      </c>
      <c r="K465" s="610">
        <v>1.0000000000000001E+50</v>
      </c>
      <c r="L465" s="611">
        <v>9.3629798393543226E-3</v>
      </c>
      <c r="M465" s="610">
        <v>1.0000000000000001E+50</v>
      </c>
      <c r="N465" s="611">
        <v>1.0000000000000001E+50</v>
      </c>
      <c r="O465" s="610">
        <v>1.0000000000000001E+50</v>
      </c>
      <c r="P465" s="610">
        <v>1.0000000000000001E+50</v>
      </c>
      <c r="Q465" s="610">
        <v>1.0000000000000001E+50</v>
      </c>
      <c r="R465" s="610">
        <v>1.0000000000000001E+50</v>
      </c>
      <c r="S465" s="610">
        <v>1.0000000000000001E+50</v>
      </c>
      <c r="T465" s="610">
        <v>1.0000000000000001E+50</v>
      </c>
      <c r="U465" s="610">
        <v>1.0000000000000001E+50</v>
      </c>
      <c r="V465" s="610">
        <v>6.582674351029151E-2</v>
      </c>
      <c r="W465" s="610">
        <v>1.0000000000000001E+50</v>
      </c>
      <c r="X465" s="610">
        <v>1.0000000000000001E+50</v>
      </c>
      <c r="Y465" s="610">
        <v>1.0000000000000001E+50</v>
      </c>
      <c r="Z465" s="610">
        <v>1.0000000000000001E+50</v>
      </c>
      <c r="AA465" s="626">
        <v>1.0000000000000001E+50</v>
      </c>
      <c r="AB465" s="610">
        <v>13.044947268451496</v>
      </c>
      <c r="AC465" s="626">
        <v>6.7401616347763827E-4</v>
      </c>
      <c r="AD465" s="626">
        <v>8.9021369567871098E-4</v>
      </c>
      <c r="AE465" s="620">
        <v>1.4618453776927894E-3</v>
      </c>
      <c r="AF465" s="627">
        <v>9.9480546632451927E-3</v>
      </c>
      <c r="AG465" s="601">
        <f>Decap_Selection!$E$23</f>
        <v>0.08</v>
      </c>
      <c r="AH465" s="602"/>
      <c r="AI465" s="602"/>
    </row>
    <row r="466" spans="1:35">
      <c r="A466" s="597">
        <f t="shared" si="6"/>
        <v>4891856.2421510741</v>
      </c>
      <c r="B466" s="607">
        <v>0.30735695447167372</v>
      </c>
      <c r="C466" s="606">
        <v>1.0000000000000001E+50</v>
      </c>
      <c r="D466" s="607">
        <v>0.71934418151108204</v>
      </c>
      <c r="E466" s="610">
        <v>1.0000000000000001E+50</v>
      </c>
      <c r="F466" s="611">
        <v>1.0000000000000001E+50</v>
      </c>
      <c r="G466" s="610">
        <v>1.0000000000000001E+50</v>
      </c>
      <c r="H466" s="610">
        <v>1.0000000000000001E+50</v>
      </c>
      <c r="I466" s="610">
        <v>0.14288665768475409</v>
      </c>
      <c r="J466" s="610">
        <v>1.0000000000000001E+50</v>
      </c>
      <c r="K466" s="610">
        <v>1.0000000000000001E+50</v>
      </c>
      <c r="L466" s="611">
        <v>9.6945416428244752E-3</v>
      </c>
      <c r="M466" s="610">
        <v>1.0000000000000001E+50</v>
      </c>
      <c r="N466" s="611">
        <v>1.0000000000000001E+50</v>
      </c>
      <c r="O466" s="610">
        <v>1.0000000000000001E+50</v>
      </c>
      <c r="P466" s="610">
        <v>1.0000000000000001E+50</v>
      </c>
      <c r="Q466" s="610">
        <v>1.0000000000000001E+50</v>
      </c>
      <c r="R466" s="610">
        <v>1.0000000000000001E+50</v>
      </c>
      <c r="S466" s="610">
        <v>1.0000000000000001E+50</v>
      </c>
      <c r="T466" s="610">
        <v>1.0000000000000001E+50</v>
      </c>
      <c r="U466" s="610">
        <v>1.0000000000000001E+50</v>
      </c>
      <c r="V466" s="610">
        <v>6.6877839754144741E-2</v>
      </c>
      <c r="W466" s="610">
        <v>1.0000000000000001E+50</v>
      </c>
      <c r="X466" s="610">
        <v>1.0000000000000001E+50</v>
      </c>
      <c r="Y466" s="610">
        <v>1.0000000000000001E+50</v>
      </c>
      <c r="Z466" s="610">
        <v>1.0000000000000001E+50</v>
      </c>
      <c r="AA466" s="626">
        <v>1.0000000000000001E+50</v>
      </c>
      <c r="AB466" s="610">
        <v>12.789163999011274</v>
      </c>
      <c r="AC466" s="626">
        <v>6.8011132859975999E-4</v>
      </c>
      <c r="AD466" s="626">
        <v>8.9021369567871098E-4</v>
      </c>
      <c r="AE466" s="620">
        <v>1.4646656748017242E-3</v>
      </c>
      <c r="AF466" s="627">
        <v>1.0218109991943683E-2</v>
      </c>
      <c r="AG466" s="601">
        <f>Decap_Selection!$E$23</f>
        <v>0.08</v>
      </c>
      <c r="AH466" s="602"/>
      <c r="AI466" s="602"/>
    </row>
    <row r="467" spans="1:35">
      <c r="A467" s="597">
        <f t="shared" si="6"/>
        <v>4989693.366994096</v>
      </c>
      <c r="B467" s="607">
        <v>0.31350402912813014</v>
      </c>
      <c r="C467" s="606">
        <v>1.0000000000000001E+50</v>
      </c>
      <c r="D467" s="607">
        <v>0.70444417025422357</v>
      </c>
      <c r="E467" s="610">
        <v>1.0000000000000001E+50</v>
      </c>
      <c r="F467" s="611">
        <v>1.0000000000000001E+50</v>
      </c>
      <c r="G467" s="610">
        <v>1.0000000000000001E+50</v>
      </c>
      <c r="H467" s="610">
        <v>1.0000000000000001E+50</v>
      </c>
      <c r="I467" s="610">
        <v>0.13930778116883094</v>
      </c>
      <c r="J467" s="610">
        <v>1.0000000000000001E+50</v>
      </c>
      <c r="K467" s="610">
        <v>1.0000000000000001E+50</v>
      </c>
      <c r="L467" s="611">
        <v>1.0070018083475706E-2</v>
      </c>
      <c r="M467" s="610">
        <v>1.0000000000000001E+50</v>
      </c>
      <c r="N467" s="611">
        <v>1.0000000000000001E+50</v>
      </c>
      <c r="O467" s="610">
        <v>1.0000000000000001E+50</v>
      </c>
      <c r="P467" s="610">
        <v>1.0000000000000001E+50</v>
      </c>
      <c r="Q467" s="610">
        <v>1.0000000000000001E+50</v>
      </c>
      <c r="R467" s="610">
        <v>1.0000000000000001E+50</v>
      </c>
      <c r="S467" s="610">
        <v>1.0000000000000001E+50</v>
      </c>
      <c r="T467" s="610">
        <v>1.0000000000000001E+50</v>
      </c>
      <c r="U467" s="610">
        <v>1.0000000000000001E+50</v>
      </c>
      <c r="V467" s="610">
        <v>6.7954146522333544E-2</v>
      </c>
      <c r="W467" s="610">
        <v>1.0000000000000001E+50</v>
      </c>
      <c r="X467" s="610">
        <v>1.0000000000000001E+50</v>
      </c>
      <c r="Y467" s="610">
        <v>1.0000000000000001E+50</v>
      </c>
      <c r="Z467" s="610">
        <v>1.0000000000000001E+50</v>
      </c>
      <c r="AA467" s="626">
        <v>1.0000000000000001E+50</v>
      </c>
      <c r="AB467" s="610">
        <v>12.53839608800204</v>
      </c>
      <c r="AC467" s="626">
        <v>6.8639529181735773E-4</v>
      </c>
      <c r="AD467" s="626">
        <v>8.9021369567871098E-4</v>
      </c>
      <c r="AE467" s="620">
        <v>1.4675941592557852E-3</v>
      </c>
      <c r="AF467" s="627">
        <v>1.0528342853810636E-2</v>
      </c>
      <c r="AG467" s="601">
        <f>Decap_Selection!$E$23</f>
        <v>0.08</v>
      </c>
      <c r="AH467" s="602"/>
      <c r="AI467" s="602"/>
    </row>
    <row r="468" spans="1:35">
      <c r="A468" s="597">
        <f t="shared" si="6"/>
        <v>5089487.234333978</v>
      </c>
      <c r="B468" s="607">
        <v>0.31977404654109465</v>
      </c>
      <c r="C468" s="606">
        <v>1.0000000000000001E+50</v>
      </c>
      <c r="D468" s="607">
        <v>0.68982049271051038</v>
      </c>
      <c r="E468" s="610">
        <v>1.0000000000000001E+50</v>
      </c>
      <c r="F468" s="611">
        <v>1.0000000000000001E+50</v>
      </c>
      <c r="G468" s="610">
        <v>1.0000000000000001E+50</v>
      </c>
      <c r="H468" s="610">
        <v>1.0000000000000001E+50</v>
      </c>
      <c r="I468" s="610">
        <v>0.1357841603505163</v>
      </c>
      <c r="J468" s="610">
        <v>1.0000000000000001E+50</v>
      </c>
      <c r="K468" s="610">
        <v>1.0000000000000001E+50</v>
      </c>
      <c r="L468" s="611">
        <v>1.0485247408022426E-2</v>
      </c>
      <c r="M468" s="610">
        <v>1.0000000000000001E+50</v>
      </c>
      <c r="N468" s="611">
        <v>1.0000000000000001E+50</v>
      </c>
      <c r="O468" s="610">
        <v>1.0000000000000001E+50</v>
      </c>
      <c r="P468" s="610">
        <v>1.0000000000000001E+50</v>
      </c>
      <c r="Q468" s="610">
        <v>1.0000000000000001E+50</v>
      </c>
      <c r="R468" s="610">
        <v>1.0000000000000001E+50</v>
      </c>
      <c r="S468" s="610">
        <v>1.0000000000000001E+50</v>
      </c>
      <c r="T468" s="610">
        <v>1.0000000000000001E+50</v>
      </c>
      <c r="U468" s="610">
        <v>1.0000000000000001E+50</v>
      </c>
      <c r="V468" s="610">
        <v>6.9056133411921156E-2</v>
      </c>
      <c r="W468" s="610">
        <v>1.0000000000000001E+50</v>
      </c>
      <c r="X468" s="610">
        <v>1.0000000000000001E+50</v>
      </c>
      <c r="Y468" s="610">
        <v>1.0000000000000001E+50</v>
      </c>
      <c r="Z468" s="610">
        <v>1.0000000000000001E+50</v>
      </c>
      <c r="AA468" s="626">
        <v>1.0000000000000001E+50</v>
      </c>
      <c r="AB468" s="610">
        <v>12.292545195066529</v>
      </c>
      <c r="AC468" s="626">
        <v>6.9287263756974047E-4</v>
      </c>
      <c r="AD468" s="626">
        <v>8.9021369567871098E-4</v>
      </c>
      <c r="AE468" s="620">
        <v>1.4706347648364324E-3</v>
      </c>
      <c r="AF468" s="627">
        <v>1.087620769354445E-2</v>
      </c>
      <c r="AG468" s="601">
        <f>Decap_Selection!$E$23</f>
        <v>0.08</v>
      </c>
      <c r="AH468" s="602"/>
      <c r="AI468" s="602"/>
    </row>
    <row r="469" spans="1:35">
      <c r="A469" s="597">
        <f t="shared" si="6"/>
        <v>5191276.9790206579</v>
      </c>
      <c r="B469" s="607">
        <v>0.32616946554092607</v>
      </c>
      <c r="C469" s="606">
        <v>1.0000000000000001E+50</v>
      </c>
      <c r="D469" s="607">
        <v>0.67546741937232802</v>
      </c>
      <c r="E469" s="610">
        <v>1.0000000000000001E+50</v>
      </c>
      <c r="F469" s="611">
        <v>1.0000000000000001E+50</v>
      </c>
      <c r="G469" s="610">
        <v>1.0000000000000001E+50</v>
      </c>
      <c r="H469" s="610">
        <v>1.0000000000000001E+50</v>
      </c>
      <c r="I469" s="610">
        <v>0.13231446337233524</v>
      </c>
      <c r="J469" s="610">
        <v>1.0000000000000001E+50</v>
      </c>
      <c r="K469" s="610">
        <v>1.0000000000000001E+50</v>
      </c>
      <c r="L469" s="611">
        <v>1.0936314482668361E-2</v>
      </c>
      <c r="M469" s="610">
        <v>1.0000000000000001E+50</v>
      </c>
      <c r="N469" s="611">
        <v>1.0000000000000001E+50</v>
      </c>
      <c r="O469" s="610">
        <v>1.0000000000000001E+50</v>
      </c>
      <c r="P469" s="610">
        <v>1.0000000000000001E+50</v>
      </c>
      <c r="Q469" s="610">
        <v>1.0000000000000001E+50</v>
      </c>
      <c r="R469" s="610">
        <v>1.0000000000000001E+50</v>
      </c>
      <c r="S469" s="610">
        <v>1.0000000000000001E+50</v>
      </c>
      <c r="T469" s="610">
        <v>1.0000000000000001E+50</v>
      </c>
      <c r="U469" s="610">
        <v>1.0000000000000001E+50</v>
      </c>
      <c r="V469" s="610">
        <v>7.018427820382922E-2</v>
      </c>
      <c r="W469" s="610">
        <v>1.0000000000000001E+50</v>
      </c>
      <c r="X469" s="610">
        <v>1.0000000000000001E+50</v>
      </c>
      <c r="Y469" s="610">
        <v>1.0000000000000001E+50</v>
      </c>
      <c r="Z469" s="610">
        <v>1.0000000000000001E+50</v>
      </c>
      <c r="AA469" s="626">
        <v>1.0000000000000001E+50</v>
      </c>
      <c r="AB469" s="610">
        <v>12.051514908089867</v>
      </c>
      <c r="AC469" s="626">
        <v>6.9954801162273351E-4</v>
      </c>
      <c r="AD469" s="626">
        <v>8.9021369567871098E-4</v>
      </c>
      <c r="AE469" s="620">
        <v>1.4737915524991924E-3</v>
      </c>
      <c r="AF469" s="627">
        <v>1.1259428883843237E-2</v>
      </c>
      <c r="AG469" s="601">
        <f>Decap_Selection!$E$23</f>
        <v>0.08</v>
      </c>
      <c r="AH469" s="602"/>
      <c r="AI469" s="602"/>
    </row>
    <row r="470" spans="1:35">
      <c r="A470" s="597">
        <f t="shared" si="6"/>
        <v>5295102.5186010711</v>
      </c>
      <c r="B470" s="607">
        <v>0.33269279413507585</v>
      </c>
      <c r="C470" s="606">
        <v>1.0000000000000001E+50</v>
      </c>
      <c r="D470" s="607">
        <v>0.66137932720702608</v>
      </c>
      <c r="E470" s="610">
        <v>1.0000000000000001E+50</v>
      </c>
      <c r="F470" s="611">
        <v>1.0000000000000001E+50</v>
      </c>
      <c r="G470" s="610">
        <v>1.0000000000000001E+50</v>
      </c>
      <c r="H470" s="610">
        <v>1.0000000000000001E+50</v>
      </c>
      <c r="I470" s="610">
        <v>0.12889738409757606</v>
      </c>
      <c r="J470" s="610">
        <v>1.0000000000000001E+50</v>
      </c>
      <c r="K470" s="610">
        <v>1.0000000000000001E+50</v>
      </c>
      <c r="L470" s="611">
        <v>1.1419636877566624E-2</v>
      </c>
      <c r="M470" s="610">
        <v>1.0000000000000001E+50</v>
      </c>
      <c r="N470" s="611">
        <v>1.0000000000000001E+50</v>
      </c>
      <c r="O470" s="610">
        <v>1.0000000000000001E+50</v>
      </c>
      <c r="P470" s="610">
        <v>1.0000000000000001E+50</v>
      </c>
      <c r="Q470" s="610">
        <v>1.0000000000000001E+50</v>
      </c>
      <c r="R470" s="610">
        <v>1.0000000000000001E+50</v>
      </c>
      <c r="S470" s="610">
        <v>1.0000000000000001E+50</v>
      </c>
      <c r="T470" s="610">
        <v>1.0000000000000001E+50</v>
      </c>
      <c r="U470" s="610">
        <v>1.0000000000000001E+50</v>
      </c>
      <c r="V470" s="610">
        <v>7.1339067098931369E-2</v>
      </c>
      <c r="W470" s="610">
        <v>1.0000000000000001E+50</v>
      </c>
      <c r="X470" s="610">
        <v>1.0000000000000001E+50</v>
      </c>
      <c r="Y470" s="610">
        <v>1.0000000000000001E+50</v>
      </c>
      <c r="Z470" s="610">
        <v>1.0000000000000001E+50</v>
      </c>
      <c r="AA470" s="626">
        <v>1.0000000000000001E+50</v>
      </c>
      <c r="AB470" s="610">
        <v>11.815210705390889</v>
      </c>
      <c r="AC470" s="626">
        <v>7.0642612094695288E-4</v>
      </c>
      <c r="AD470" s="626">
        <v>8.9021369567871098E-4</v>
      </c>
      <c r="AE470" s="620">
        <v>1.4770687133673973E-3</v>
      </c>
      <c r="AF470" s="627">
        <v>1.1676054565713521E-2</v>
      </c>
      <c r="AG470" s="601">
        <f>Decap_Selection!$E$23</f>
        <v>0.08</v>
      </c>
      <c r="AH470" s="602"/>
      <c r="AI470" s="602"/>
    </row>
    <row r="471" spans="1:35">
      <c r="A471" s="597">
        <f t="shared" si="6"/>
        <v>5401004.5689730924</v>
      </c>
      <c r="B471" s="607">
        <v>0.33934659049162097</v>
      </c>
      <c r="C471" s="606">
        <v>1.0000000000000001E+50</v>
      </c>
      <c r="D471" s="607">
        <v>0.64755069747728033</v>
      </c>
      <c r="E471" s="610">
        <v>1.0000000000000001E+50</v>
      </c>
      <c r="F471" s="611">
        <v>1.0000000000000001E+50</v>
      </c>
      <c r="G471" s="610">
        <v>1.0000000000000001E+50</v>
      </c>
      <c r="H471" s="610">
        <v>1.0000000000000001E+50</v>
      </c>
      <c r="I471" s="610">
        <v>0.12553164209038892</v>
      </c>
      <c r="J471" s="610">
        <v>1.0000000000000001E+50</v>
      </c>
      <c r="K471" s="610">
        <v>1.0000000000000001E+50</v>
      </c>
      <c r="L471" s="611">
        <v>1.1932005696893318E-2</v>
      </c>
      <c r="M471" s="610">
        <v>1.0000000000000001E+50</v>
      </c>
      <c r="N471" s="611">
        <v>1.0000000000000001E+50</v>
      </c>
      <c r="O471" s="610">
        <v>1.0000000000000001E+50</v>
      </c>
      <c r="P471" s="610">
        <v>1.0000000000000001E+50</v>
      </c>
      <c r="Q471" s="610">
        <v>1.0000000000000001E+50</v>
      </c>
      <c r="R471" s="610">
        <v>1.0000000000000001E+50</v>
      </c>
      <c r="S471" s="610">
        <v>1.0000000000000001E+50</v>
      </c>
      <c r="T471" s="610">
        <v>1.0000000000000001E+50</v>
      </c>
      <c r="U471" s="610">
        <v>1.0000000000000001E+50</v>
      </c>
      <c r="V471" s="610">
        <v>7.2520994958258478E-2</v>
      </c>
      <c r="W471" s="610">
        <v>1.0000000000000001E+50</v>
      </c>
      <c r="X471" s="610">
        <v>1.0000000000000001E+50</v>
      </c>
      <c r="Y471" s="610">
        <v>1.0000000000000001E+50</v>
      </c>
      <c r="Z471" s="610">
        <v>1.0000000000000001E+50</v>
      </c>
      <c r="AA471" s="626">
        <v>1.0000000000000001E+50</v>
      </c>
      <c r="AB471" s="610">
        <v>11.583539918654811</v>
      </c>
      <c r="AC471" s="626">
        <v>7.1351173366395858E-4</v>
      </c>
      <c r="AD471" s="626">
        <v>8.9021369567871098E-4</v>
      </c>
      <c r="AE471" s="620">
        <v>1.4804705717199539E-3</v>
      </c>
      <c r="AF471" s="627">
        <v>1.2124488322684241E-2</v>
      </c>
      <c r="AG471" s="601">
        <f>Decap_Selection!$E$23</f>
        <v>0.08</v>
      </c>
      <c r="AH471" s="602"/>
      <c r="AI471" s="602"/>
    </row>
    <row r="472" spans="1:35">
      <c r="A472" s="597">
        <f t="shared" si="6"/>
        <v>5509024.6603525542</v>
      </c>
      <c r="B472" s="607">
        <v>0.34613346394246636</v>
      </c>
      <c r="C472" s="606">
        <v>1.0000000000000001E+50</v>
      </c>
      <c r="D472" s="607">
        <v>0.63397611360434103</v>
      </c>
      <c r="E472" s="610">
        <v>1.0000000000000001E+50</v>
      </c>
      <c r="F472" s="611">
        <v>1.0000000000000001E+50</v>
      </c>
      <c r="G472" s="610">
        <v>1.0000000000000001E+50</v>
      </c>
      <c r="H472" s="610">
        <v>1.0000000000000001E+50</v>
      </c>
      <c r="I472" s="610">
        <v>0.12221598266862166</v>
      </c>
      <c r="J472" s="610">
        <v>1.0000000000000001E+50</v>
      </c>
      <c r="K472" s="610">
        <v>1.0000000000000001E+50</v>
      </c>
      <c r="L472" s="611">
        <v>1.2470593610307869E-2</v>
      </c>
      <c r="M472" s="610">
        <v>1.0000000000000001E+50</v>
      </c>
      <c r="N472" s="611">
        <v>1.0000000000000001E+50</v>
      </c>
      <c r="O472" s="610">
        <v>1.0000000000000001E+50</v>
      </c>
      <c r="P472" s="610">
        <v>1.0000000000000001E+50</v>
      </c>
      <c r="Q472" s="610">
        <v>1.0000000000000001E+50</v>
      </c>
      <c r="R472" s="610">
        <v>1.0000000000000001E+50</v>
      </c>
      <c r="S472" s="610">
        <v>1.0000000000000001E+50</v>
      </c>
      <c r="T472" s="610">
        <v>1.0000000000000001E+50</v>
      </c>
      <c r="U472" s="610">
        <v>1.0000000000000001E+50</v>
      </c>
      <c r="V472" s="610">
        <v>7.3730565547209068E-2</v>
      </c>
      <c r="W472" s="610">
        <v>1.0000000000000001E+50</v>
      </c>
      <c r="X472" s="610">
        <v>1.0000000000000001E+50</v>
      </c>
      <c r="Y472" s="610">
        <v>1.0000000000000001E+50</v>
      </c>
      <c r="Z472" s="610">
        <v>1.0000000000000001E+50</v>
      </c>
      <c r="AA472" s="626">
        <v>1.0000000000000001E+50</v>
      </c>
      <c r="AB472" s="610">
        <v>11.356411696592712</v>
      </c>
      <c r="AC472" s="626">
        <v>7.208096790671057E-4</v>
      </c>
      <c r="AD472" s="626">
        <v>8.9021369567871098E-4</v>
      </c>
      <c r="AE472" s="620">
        <v>1.4840015879673053E-3</v>
      </c>
      <c r="AF472" s="627">
        <v>1.260350422410059E-2</v>
      </c>
      <c r="AG472" s="601">
        <f>Decap_Selection!$E$23</f>
        <v>0.08</v>
      </c>
      <c r="AH472" s="602"/>
      <c r="AI472" s="602"/>
    </row>
    <row r="473" spans="1:35">
      <c r="A473" s="597">
        <f t="shared" si="6"/>
        <v>5619205.1535596056</v>
      </c>
      <c r="B473" s="607">
        <v>0.35305607600661332</v>
      </c>
      <c r="C473" s="606">
        <v>1.0000000000000001E+50</v>
      </c>
      <c r="D473" s="607">
        <v>0.6206502590734958</v>
      </c>
      <c r="E473" s="610">
        <v>1.0000000000000001E+50</v>
      </c>
      <c r="F473" s="611">
        <v>1.0000000000000001E+50</v>
      </c>
      <c r="G473" s="610">
        <v>1.0000000000000001E+50</v>
      </c>
      <c r="H473" s="610">
        <v>1.0000000000000001E+50</v>
      </c>
      <c r="I473" s="610">
        <v>0.11894917703875256</v>
      </c>
      <c r="J473" s="610">
        <v>1.0000000000000001E+50</v>
      </c>
      <c r="K473" s="610">
        <v>1.0000000000000001E+50</v>
      </c>
      <c r="L473" s="611">
        <v>1.3032941339135441E-2</v>
      </c>
      <c r="M473" s="610">
        <v>1.0000000000000001E+50</v>
      </c>
      <c r="N473" s="611">
        <v>1.0000000000000001E+50</v>
      </c>
      <c r="O473" s="610">
        <v>1.0000000000000001E+50</v>
      </c>
      <c r="P473" s="610">
        <v>1.0000000000000001E+50</v>
      </c>
      <c r="Q473" s="610">
        <v>1.0000000000000001E+50</v>
      </c>
      <c r="R473" s="610">
        <v>1.0000000000000001E+50</v>
      </c>
      <c r="S473" s="610">
        <v>1.0000000000000001E+50</v>
      </c>
      <c r="T473" s="610">
        <v>1.0000000000000001E+50</v>
      </c>
      <c r="U473" s="610">
        <v>1.0000000000000001E+50</v>
      </c>
      <c r="V473" s="610">
        <v>7.4968291783672231E-2</v>
      </c>
      <c r="W473" s="610">
        <v>1.0000000000000001E+50</v>
      </c>
      <c r="X473" s="610">
        <v>1.0000000000000001E+50</v>
      </c>
      <c r="Y473" s="610">
        <v>1.0000000000000001E+50</v>
      </c>
      <c r="Z473" s="610">
        <v>1.0000000000000001E+50</v>
      </c>
      <c r="AA473" s="626">
        <v>1.0000000000000001E+50</v>
      </c>
      <c r="AB473" s="610">
        <v>11.133736969313588</v>
      </c>
      <c r="AC473" s="626">
        <v>7.2832484772364576E-4</v>
      </c>
      <c r="AD473" s="626">
        <v>8.9021369567871098E-4</v>
      </c>
      <c r="AE473" s="620">
        <v>1.487666361609461E-3</v>
      </c>
      <c r="AF473" s="627">
        <v>1.3112250642562894E-2</v>
      </c>
      <c r="AG473" s="601">
        <f>Decap_Selection!$E$23</f>
        <v>0.08</v>
      </c>
      <c r="AH473" s="602"/>
      <c r="AI473" s="602"/>
    </row>
    <row r="474" spans="1:35">
      <c r="A474" s="597">
        <f t="shared" si="6"/>
        <v>5731589.2566307979</v>
      </c>
      <c r="B474" s="607">
        <v>0.36011714143389095</v>
      </c>
      <c r="C474" s="606">
        <v>1.0000000000000001E+50</v>
      </c>
      <c r="D474" s="607">
        <v>0.60756791538111932</v>
      </c>
      <c r="E474" s="610">
        <v>1.0000000000000001E+50</v>
      </c>
      <c r="F474" s="611">
        <v>1.0000000000000001E+50</v>
      </c>
      <c r="G474" s="610">
        <v>1.0000000000000001E+50</v>
      </c>
      <c r="H474" s="610">
        <v>1.0000000000000001E+50</v>
      </c>
      <c r="I474" s="610">
        <v>0.11573002252391699</v>
      </c>
      <c r="J474" s="610">
        <v>1.0000000000000001E+50</v>
      </c>
      <c r="K474" s="610">
        <v>1.0000000000000001E+50</v>
      </c>
      <c r="L474" s="611">
        <v>1.3616931521137542E-2</v>
      </c>
      <c r="M474" s="610">
        <v>1.0000000000000001E+50</v>
      </c>
      <c r="N474" s="611">
        <v>1.0000000000000001E+50</v>
      </c>
      <c r="O474" s="610">
        <v>1.0000000000000001E+50</v>
      </c>
      <c r="P474" s="610">
        <v>1.0000000000000001E+50</v>
      </c>
      <c r="Q474" s="610">
        <v>1.0000000000000001E+50</v>
      </c>
      <c r="R474" s="610">
        <v>1.0000000000000001E+50</v>
      </c>
      <c r="S474" s="610">
        <v>1.0000000000000001E+50</v>
      </c>
      <c r="T474" s="610">
        <v>1.0000000000000001E+50</v>
      </c>
      <c r="U474" s="610">
        <v>1.0000000000000001E+50</v>
      </c>
      <c r="V474" s="610">
        <v>7.6234695989982171E-2</v>
      </c>
      <c r="W474" s="610">
        <v>1.0000000000000001E+50</v>
      </c>
      <c r="X474" s="610">
        <v>1.0000000000000001E+50</v>
      </c>
      <c r="Y474" s="610">
        <v>1.0000000000000001E+50</v>
      </c>
      <c r="Z474" s="610">
        <v>1.0000000000000001E+50</v>
      </c>
      <c r="AA474" s="626">
        <v>1.0000000000000001E+50</v>
      </c>
      <c r="AB474" s="610">
        <v>10.915428413394984</v>
      </c>
      <c r="AC474" s="626">
        <v>7.3606219166430726E-4</v>
      </c>
      <c r="AD474" s="626">
        <v>8.9021369567871098E-4</v>
      </c>
      <c r="AE474" s="620">
        <v>1.4914696341697081E-3</v>
      </c>
      <c r="AF474" s="627">
        <v>1.3650247526699801E-2</v>
      </c>
      <c r="AG474" s="601">
        <f>Decap_Selection!$E$23</f>
        <v>0.08</v>
      </c>
      <c r="AH474" s="602"/>
      <c r="AI474" s="602"/>
    </row>
    <row r="475" spans="1:35">
      <c r="A475" s="597">
        <f t="shared" si="6"/>
        <v>5846221.0417634137</v>
      </c>
      <c r="B475" s="607">
        <v>0.36731942926956579</v>
      </c>
      <c r="C475" s="606">
        <v>1.0000000000000001E+50</v>
      </c>
      <c r="D475" s="607">
        <v>0.59472396002270833</v>
      </c>
      <c r="E475" s="610">
        <v>1.0000000000000001E+50</v>
      </c>
      <c r="F475" s="611">
        <v>1.0000000000000001E+50</v>
      </c>
      <c r="G475" s="610">
        <v>1.0000000000000001E+50</v>
      </c>
      <c r="H475" s="610">
        <v>1.0000000000000001E+50</v>
      </c>
      <c r="I475" s="610">
        <v>0.112557342897979</v>
      </c>
      <c r="J475" s="610">
        <v>1.0000000000000001E+50</v>
      </c>
      <c r="K475" s="610">
        <v>1.0000000000000001E+50</v>
      </c>
      <c r="L475" s="611">
        <v>1.4220756402392508E-2</v>
      </c>
      <c r="M475" s="610">
        <v>1.0000000000000001E+50</v>
      </c>
      <c r="N475" s="611">
        <v>1.0000000000000001E+50</v>
      </c>
      <c r="O475" s="610">
        <v>1.0000000000000001E+50</v>
      </c>
      <c r="P475" s="610">
        <v>1.0000000000000001E+50</v>
      </c>
      <c r="Q475" s="610">
        <v>1.0000000000000001E+50</v>
      </c>
      <c r="R475" s="610">
        <v>1.0000000000000001E+50</v>
      </c>
      <c r="S475" s="610">
        <v>1.0000000000000001E+50</v>
      </c>
      <c r="T475" s="610">
        <v>1.0000000000000001E+50</v>
      </c>
      <c r="U475" s="610">
        <v>1.0000000000000001E+50</v>
      </c>
      <c r="V475" s="610">
        <v>7.7530310148637177E-2</v>
      </c>
      <c r="W475" s="610">
        <v>1.0000000000000001E+50</v>
      </c>
      <c r="X475" s="610">
        <v>1.0000000000000001E+50</v>
      </c>
      <c r="Y475" s="610">
        <v>1.0000000000000001E+50</v>
      </c>
      <c r="Z475" s="610">
        <v>1.0000000000000001E+50</v>
      </c>
      <c r="AA475" s="626">
        <v>1.0000000000000001E+50</v>
      </c>
      <c r="AB475" s="610">
        <v>10.701400417638496</v>
      </c>
      <c r="AC475" s="626">
        <v>7.4402672466623734E-4</v>
      </c>
      <c r="AD475" s="626">
        <v>8.9021369567871098E-4</v>
      </c>
      <c r="AE475" s="620">
        <v>1.4954162920973639E-3</v>
      </c>
      <c r="AF475" s="627">
        <v>1.421738086945195E-2</v>
      </c>
      <c r="AG475" s="601">
        <f>Decap_Selection!$E$23</f>
        <v>0.08</v>
      </c>
      <c r="AH475" s="602"/>
      <c r="AI475" s="602"/>
    </row>
    <row r="476" spans="1:35">
      <c r="A476" s="597">
        <f t="shared" si="6"/>
        <v>5963145.4625986824</v>
      </c>
      <c r="B476" s="607">
        <v>0.37466576394024037</v>
      </c>
      <c r="C476" s="606">
        <v>1.0000000000000001E+50</v>
      </c>
      <c r="D476" s="607">
        <v>0.5821133645213421</v>
      </c>
      <c r="E476" s="610">
        <v>1.0000000000000001E+50</v>
      </c>
      <c r="F476" s="611">
        <v>1.0000000000000001E+50</v>
      </c>
      <c r="G476" s="610">
        <v>1.0000000000000001E+50</v>
      </c>
      <c r="H476" s="610">
        <v>1.0000000000000001E+50</v>
      </c>
      <c r="I476" s="610">
        <v>0.10942998884094135</v>
      </c>
      <c r="J476" s="610">
        <v>1.0000000000000001E+50</v>
      </c>
      <c r="K476" s="610">
        <v>1.0000000000000001E+50</v>
      </c>
      <c r="L476" s="611">
        <v>1.4842883666817972E-2</v>
      </c>
      <c r="M476" s="610">
        <v>1.0000000000000001E+50</v>
      </c>
      <c r="N476" s="611">
        <v>1.0000000000000001E+50</v>
      </c>
      <c r="O476" s="610">
        <v>1.0000000000000001E+50</v>
      </c>
      <c r="P476" s="610">
        <v>1.0000000000000001E+50</v>
      </c>
      <c r="Q476" s="610">
        <v>1.0000000000000001E+50</v>
      </c>
      <c r="R476" s="610">
        <v>1.0000000000000001E+50</v>
      </c>
      <c r="S476" s="610">
        <v>1.0000000000000001E+50</v>
      </c>
      <c r="T476" s="610">
        <v>1.0000000000000001E+50</v>
      </c>
      <c r="U476" s="610">
        <v>1.0000000000000001E+50</v>
      </c>
      <c r="V476" s="610">
        <v>7.8855676161728727E-2</v>
      </c>
      <c r="W476" s="610">
        <v>1.0000000000000001E+50</v>
      </c>
      <c r="X476" s="610">
        <v>1.0000000000000001E+50</v>
      </c>
      <c r="Y476" s="610">
        <v>1.0000000000000001E+50</v>
      </c>
      <c r="Z476" s="610">
        <v>1.0000000000000001E+50</v>
      </c>
      <c r="AA476" s="626">
        <v>1.0000000000000001E+50</v>
      </c>
      <c r="AB476" s="610">
        <v>10.491569049496766</v>
      </c>
      <c r="AC476" s="626">
        <v>7.5222352263478094E-4</v>
      </c>
      <c r="AD476" s="626">
        <v>8.9021369567871098E-4</v>
      </c>
      <c r="AE476" s="620">
        <v>1.499511369632701E-3</v>
      </c>
      <c r="AF476" s="627">
        <v>1.4813897185602947E-2</v>
      </c>
      <c r="AG476" s="601">
        <f>Decap_Selection!$E$23</f>
        <v>0.08</v>
      </c>
      <c r="AH476" s="602"/>
      <c r="AI476" s="602"/>
    </row>
    <row r="477" spans="1:35">
      <c r="A477" s="597">
        <f t="shared" si="6"/>
        <v>6082408.3718506563</v>
      </c>
      <c r="B477" s="607">
        <v>0.38215902636147225</v>
      </c>
      <c r="C477" s="606">
        <v>1.0000000000000001E+50</v>
      </c>
      <c r="D477" s="607">
        <v>0.56973119249604753</v>
      </c>
      <c r="E477" s="610">
        <v>1.0000000000000001E+50</v>
      </c>
      <c r="F477" s="611">
        <v>1.0000000000000001E+50</v>
      </c>
      <c r="G477" s="610">
        <v>1.0000000000000001E+50</v>
      </c>
      <c r="H477" s="610">
        <v>1.0000000000000001E+50</v>
      </c>
      <c r="I477" s="610">
        <v>0.10634683853380193</v>
      </c>
      <c r="J477" s="610">
        <v>1.0000000000000001E+50</v>
      </c>
      <c r="K477" s="610">
        <v>1.0000000000000001E+50</v>
      </c>
      <c r="L477" s="611">
        <v>1.5482023068714849E-2</v>
      </c>
      <c r="M477" s="610">
        <v>1.0000000000000001E+50</v>
      </c>
      <c r="N477" s="611">
        <v>1.0000000000000001E+50</v>
      </c>
      <c r="O477" s="610">
        <v>1.0000000000000001E+50</v>
      </c>
      <c r="P477" s="610">
        <v>1.0000000000000001E+50</v>
      </c>
      <c r="Q477" s="610">
        <v>1.0000000000000001E+50</v>
      </c>
      <c r="R477" s="610">
        <v>1.0000000000000001E+50</v>
      </c>
      <c r="S477" s="610">
        <v>1.0000000000000001E+50</v>
      </c>
      <c r="T477" s="610">
        <v>1.0000000000000001E+50</v>
      </c>
      <c r="U477" s="610">
        <v>1.0000000000000001E+50</v>
      </c>
      <c r="V477" s="610">
        <v>8.0211346114039531E-2</v>
      </c>
      <c r="W477" s="610">
        <v>1.0000000000000001E+50</v>
      </c>
      <c r="X477" s="610">
        <v>1.0000000000000001E+50</v>
      </c>
      <c r="Y477" s="610">
        <v>1.0000000000000001E+50</v>
      </c>
      <c r="Z477" s="610">
        <v>1.0000000000000001E+50</v>
      </c>
      <c r="AA477" s="626">
        <v>1.0000000000000001E+50</v>
      </c>
      <c r="AB477" s="610">
        <v>10.28585202215876</v>
      </c>
      <c r="AC477" s="626">
        <v>7.6065772408914908E-4</v>
      </c>
      <c r="AD477" s="626">
        <v>8.9021369567871098E-4</v>
      </c>
      <c r="AE477" s="620">
        <v>1.5037600516269688E-3</v>
      </c>
      <c r="AF477" s="627">
        <v>1.5440400012951799E-2</v>
      </c>
      <c r="AG477" s="601">
        <f>Decap_Selection!$E$23</f>
        <v>0.08</v>
      </c>
      <c r="AH477" s="602"/>
      <c r="AI477" s="602"/>
    </row>
    <row r="478" spans="1:35">
      <c r="A478" s="597">
        <f t="shared" si="6"/>
        <v>6204056.5392876696</v>
      </c>
      <c r="B478" s="607">
        <v>0.38980215506754468</v>
      </c>
      <c r="C478" s="606">
        <v>1.0000000000000001E+50</v>
      </c>
      <c r="D478" s="607">
        <v>0.55757259776958423</v>
      </c>
      <c r="E478" s="610">
        <v>1.0000000000000001E+50</v>
      </c>
      <c r="F478" s="611">
        <v>1.0000000000000001E+50</v>
      </c>
      <c r="G478" s="610">
        <v>1.0000000000000001E+50</v>
      </c>
      <c r="H478" s="610">
        <v>1.0000000000000001E+50</v>
      </c>
      <c r="I478" s="610">
        <v>0.10330679841435951</v>
      </c>
      <c r="J478" s="610">
        <v>1.0000000000000001E+50</v>
      </c>
      <c r="K478" s="610">
        <v>1.0000000000000001E+50</v>
      </c>
      <c r="L478" s="611">
        <v>1.6137095364037415E-2</v>
      </c>
      <c r="M478" s="610">
        <v>1.0000000000000001E+50</v>
      </c>
      <c r="N478" s="611">
        <v>1.0000000000000001E+50</v>
      </c>
      <c r="O478" s="610">
        <v>1.0000000000000001E+50</v>
      </c>
      <c r="P478" s="610">
        <v>1.0000000000000001E+50</v>
      </c>
      <c r="Q478" s="610">
        <v>1.0000000000000001E+50</v>
      </c>
      <c r="R478" s="610">
        <v>1.0000000000000001E+50</v>
      </c>
      <c r="S478" s="610">
        <v>1.0000000000000001E+50</v>
      </c>
      <c r="T478" s="610">
        <v>1.0000000000000001E+50</v>
      </c>
      <c r="U478" s="610">
        <v>1.0000000000000001E+50</v>
      </c>
      <c r="V478" s="610">
        <v>8.1597882539782229E-2</v>
      </c>
      <c r="W478" s="610">
        <v>1.0000000000000001E+50</v>
      </c>
      <c r="X478" s="610">
        <v>1.0000000000000001E+50</v>
      </c>
      <c r="Y478" s="610">
        <v>1.0000000000000001E+50</v>
      </c>
      <c r="Z478" s="610">
        <v>1.0000000000000001E+50</v>
      </c>
      <c r="AA478" s="626">
        <v>1.0000000000000001E+50</v>
      </c>
      <c r="AB478" s="610">
        <v>10.084168662280424</v>
      </c>
      <c r="AC478" s="626">
        <v>7.6933453075656878E-4</v>
      </c>
      <c r="AD478" s="626">
        <v>8.9021369567871098E-4</v>
      </c>
      <c r="AE478" s="620">
        <v>1.5081676763102601E-3</v>
      </c>
      <c r="AF478" s="627">
        <v>1.6097849810959578E-2</v>
      </c>
      <c r="AG478" s="601">
        <f>Decap_Selection!$E$23</f>
        <v>0.08</v>
      </c>
      <c r="AH478" s="602"/>
      <c r="AI478" s="602"/>
    </row>
    <row r="479" spans="1:35">
      <c r="A479" s="597">
        <f t="shared" si="6"/>
        <v>6328137.6700734235</v>
      </c>
      <c r="B479" s="607">
        <v>0.39759814736383325</v>
      </c>
      <c r="C479" s="606">
        <v>1.0000000000000001E+50</v>
      </c>
      <c r="D479" s="607">
        <v>0.54563282251521683</v>
      </c>
      <c r="E479" s="610">
        <v>1.0000000000000001E+50</v>
      </c>
      <c r="F479" s="611">
        <v>1.0000000000000001E+50</v>
      </c>
      <c r="G479" s="610">
        <v>1.0000000000000001E+50</v>
      </c>
      <c r="H479" s="610">
        <v>1.0000000000000001E+50</v>
      </c>
      <c r="I479" s="610">
        <v>0.10030880411958315</v>
      </c>
      <c r="J479" s="610">
        <v>1.0000000000000001E+50</v>
      </c>
      <c r="K479" s="610">
        <v>1.0000000000000001E+50</v>
      </c>
      <c r="L479" s="611">
        <v>1.6807204255184484E-2</v>
      </c>
      <c r="M479" s="610">
        <v>1.0000000000000001E+50</v>
      </c>
      <c r="N479" s="611">
        <v>1.0000000000000001E+50</v>
      </c>
      <c r="O479" s="610">
        <v>1.0000000000000001E+50</v>
      </c>
      <c r="P479" s="610">
        <v>1.0000000000000001E+50</v>
      </c>
      <c r="Q479" s="610">
        <v>1.0000000000000001E+50</v>
      </c>
      <c r="R479" s="610">
        <v>1.0000000000000001E+50</v>
      </c>
      <c r="S479" s="610">
        <v>1.0000000000000001E+50</v>
      </c>
      <c r="T479" s="610">
        <v>1.0000000000000001E+50</v>
      </c>
      <c r="U479" s="610">
        <v>1.0000000000000001E+50</v>
      </c>
      <c r="V479" s="610">
        <v>8.3015858692962921E-2</v>
      </c>
      <c r="W479" s="610">
        <v>1.0000000000000001E+50</v>
      </c>
      <c r="X479" s="610">
        <v>1.0000000000000001E+50</v>
      </c>
      <c r="Y479" s="610">
        <v>1.0000000000000001E+50</v>
      </c>
      <c r="Z479" s="610">
        <v>1.0000000000000001E+50</v>
      </c>
      <c r="AA479" s="626">
        <v>1.0000000000000001E+50</v>
      </c>
      <c r="AB479" s="610">
        <v>9.8864398783480816</v>
      </c>
      <c r="AC479" s="626">
        <v>7.7825920827902381E-4</v>
      </c>
      <c r="AD479" s="626">
        <v>8.9021369567871098E-4</v>
      </c>
      <c r="AE479" s="620">
        <v>1.5127397379998161E-3</v>
      </c>
      <c r="AF479" s="627">
        <v>1.6787568132761509E-2</v>
      </c>
      <c r="AG479" s="601">
        <f>Decap_Selection!$E$23</f>
        <v>0.08</v>
      </c>
      <c r="AH479" s="602"/>
      <c r="AI479" s="602"/>
    </row>
    <row r="480" spans="1:35">
      <c r="A480" s="597">
        <f t="shared" si="6"/>
        <v>6454700.423474892</v>
      </c>
      <c r="B480" s="607">
        <v>0.40555006050221881</v>
      </c>
      <c r="C480" s="606">
        <v>1.0000000000000001E+50</v>
      </c>
      <c r="D480" s="607">
        <v>0.53390719544208243</v>
      </c>
      <c r="E480" s="610">
        <v>1.0000000000000001E+50</v>
      </c>
      <c r="F480" s="611">
        <v>1.0000000000000001E+50</v>
      </c>
      <c r="G480" s="610">
        <v>1.0000000000000001E+50</v>
      </c>
      <c r="H480" s="610">
        <v>1.0000000000000001E+50</v>
      </c>
      <c r="I480" s="610">
        <v>9.7351821645154449E-2</v>
      </c>
      <c r="J480" s="610">
        <v>1.0000000000000001E+50</v>
      </c>
      <c r="K480" s="610">
        <v>1.0000000000000001E+50</v>
      </c>
      <c r="L480" s="611">
        <v>1.7491611572344006E-2</v>
      </c>
      <c r="M480" s="610">
        <v>1.0000000000000001E+50</v>
      </c>
      <c r="N480" s="611">
        <v>1.0000000000000001E+50</v>
      </c>
      <c r="O480" s="610">
        <v>1.0000000000000001E+50</v>
      </c>
      <c r="P480" s="610">
        <v>1.0000000000000001E+50</v>
      </c>
      <c r="Q480" s="610">
        <v>1.0000000000000001E+50</v>
      </c>
      <c r="R480" s="610">
        <v>1.0000000000000001E+50</v>
      </c>
      <c r="S480" s="610">
        <v>1.0000000000000001E+50</v>
      </c>
      <c r="T480" s="610">
        <v>1.0000000000000001E+50</v>
      </c>
      <c r="U480" s="610">
        <v>1.0000000000000001E+50</v>
      </c>
      <c r="V480" s="610">
        <v>8.4465858821366188E-2</v>
      </c>
      <c r="W480" s="610">
        <v>1.0000000000000001E+50</v>
      </c>
      <c r="X480" s="610">
        <v>1.0000000000000001E+50</v>
      </c>
      <c r="Y480" s="610">
        <v>1.0000000000000001E+50</v>
      </c>
      <c r="Z480" s="610">
        <v>1.0000000000000001E+50</v>
      </c>
      <c r="AA480" s="626">
        <v>1.0000000000000001E+50</v>
      </c>
      <c r="AB480" s="610">
        <v>9.6925881296621537</v>
      </c>
      <c r="AC480" s="626">
        <v>7.8743708703619302E-4</v>
      </c>
      <c r="AD480" s="626">
        <v>8.9021369567871098E-4</v>
      </c>
      <c r="AE480" s="620">
        <v>1.5174818897412598E-3</v>
      </c>
      <c r="AF480" s="627">
        <v>1.7511246548908802E-2</v>
      </c>
      <c r="AG480" s="601">
        <f>Decap_Selection!$E$23</f>
        <v>0.08</v>
      </c>
      <c r="AH480" s="602"/>
      <c r="AI480" s="602"/>
    </row>
    <row r="481" spans="1:35">
      <c r="A481" s="597">
        <f t="shared" si="6"/>
        <v>6583794.4319443898</v>
      </c>
      <c r="B481" s="607">
        <v>0.41366101288001128</v>
      </c>
      <c r="C481" s="606">
        <v>1.0000000000000001E+50</v>
      </c>
      <c r="D481" s="607">
        <v>0.52239113001881365</v>
      </c>
      <c r="E481" s="610">
        <v>1.0000000000000001E+50</v>
      </c>
      <c r="F481" s="611">
        <v>1.0000000000000001E+50</v>
      </c>
      <c r="G481" s="610">
        <v>1.0000000000000001E+50</v>
      </c>
      <c r="H481" s="610">
        <v>1.0000000000000001E+50</v>
      </c>
      <c r="I481" s="610">
        <v>9.4434848758883694E-2</v>
      </c>
      <c r="J481" s="610">
        <v>1.0000000000000001E+50</v>
      </c>
      <c r="K481" s="610">
        <v>1.0000000000000001E+50</v>
      </c>
      <c r="L481" s="611">
        <v>1.8189715624253217E-2</v>
      </c>
      <c r="M481" s="610">
        <v>1.0000000000000001E+50</v>
      </c>
      <c r="N481" s="611">
        <v>1.0000000000000001E+50</v>
      </c>
      <c r="O481" s="610">
        <v>1.0000000000000001E+50</v>
      </c>
      <c r="P481" s="610">
        <v>1.0000000000000001E+50</v>
      </c>
      <c r="Q481" s="610">
        <v>1.0000000000000001E+50</v>
      </c>
      <c r="R481" s="610">
        <v>1.0000000000000001E+50</v>
      </c>
      <c r="S481" s="610">
        <v>1.0000000000000001E+50</v>
      </c>
      <c r="T481" s="610">
        <v>1.0000000000000001E+50</v>
      </c>
      <c r="U481" s="610">
        <v>1.0000000000000001E+50</v>
      </c>
      <c r="V481" s="610">
        <v>8.5948478444171361E-2</v>
      </c>
      <c r="W481" s="610">
        <v>1.0000000000000001E+50</v>
      </c>
      <c r="X481" s="610">
        <v>1.0000000000000001E+50</v>
      </c>
      <c r="Y481" s="610">
        <v>1.0000000000000001E+50</v>
      </c>
      <c r="Z481" s="610">
        <v>1.0000000000000001E+50</v>
      </c>
      <c r="AA481" s="626">
        <v>1.0000000000000001E+50</v>
      </c>
      <c r="AB481" s="610">
        <v>9.5025373959290302</v>
      </c>
      <c r="AC481" s="626">
        <v>7.9687356308768512E-4</v>
      </c>
      <c r="AD481" s="626">
        <v>8.9021369567871098E-4</v>
      </c>
      <c r="AE481" s="620">
        <v>1.5223999458751707E-3</v>
      </c>
      <c r="AF481" s="627">
        <v>1.8270960446587485E-2</v>
      </c>
      <c r="AG481" s="601">
        <f>Decap_Selection!$E$23</f>
        <v>0.08</v>
      </c>
      <c r="AH481" s="602"/>
      <c r="AI481" s="602"/>
    </row>
    <row r="482" spans="1:35">
      <c r="A482" s="597">
        <f t="shared" si="6"/>
        <v>6715470.3205832774</v>
      </c>
      <c r="B482" s="607">
        <v>0.42193418526284926</v>
      </c>
      <c r="C482" s="606">
        <v>1.0000000000000001E+50</v>
      </c>
      <c r="D482" s="607">
        <v>0.51108012273513792</v>
      </c>
      <c r="E482" s="610">
        <v>1.0000000000000001E+50</v>
      </c>
      <c r="F482" s="611">
        <v>1.0000000000000001E+50</v>
      </c>
      <c r="G482" s="610">
        <v>1.0000000000000001E+50</v>
      </c>
      <c r="H482" s="610">
        <v>1.0000000000000001E+50</v>
      </c>
      <c r="I482" s="610">
        <v>9.1556916712164468E-2</v>
      </c>
      <c r="J482" s="610">
        <v>1.0000000000000001E+50</v>
      </c>
      <c r="K482" s="610">
        <v>1.0000000000000001E+50</v>
      </c>
      <c r="L482" s="611">
        <v>1.8901032494694922E-2</v>
      </c>
      <c r="M482" s="610">
        <v>1.0000000000000001E+50</v>
      </c>
      <c r="N482" s="611">
        <v>1.0000000000000001E+50</v>
      </c>
      <c r="O482" s="610">
        <v>1.0000000000000001E+50</v>
      </c>
      <c r="P482" s="610">
        <v>1.0000000000000001E+50</v>
      </c>
      <c r="Q482" s="610">
        <v>1.0000000000000001E+50</v>
      </c>
      <c r="R482" s="610">
        <v>1.0000000000000001E+50</v>
      </c>
      <c r="S482" s="610">
        <v>1.0000000000000001E+50</v>
      </c>
      <c r="T482" s="610">
        <v>1.0000000000000001E+50</v>
      </c>
      <c r="U482" s="610">
        <v>1.0000000000000001E+50</v>
      </c>
      <c r="V482" s="610">
        <v>8.7464324633219265E-2</v>
      </c>
      <c r="W482" s="610">
        <v>1.0000000000000001E+50</v>
      </c>
      <c r="X482" s="610">
        <v>1.0000000000000001E+50</v>
      </c>
      <c r="Y482" s="610">
        <v>1.0000000000000001E+50</v>
      </c>
      <c r="Z482" s="610">
        <v>1.0000000000000001E+50</v>
      </c>
      <c r="AA482" s="626">
        <v>1.0000000000000001E+50</v>
      </c>
      <c r="AB482" s="610">
        <v>9.3162131474492114</v>
      </c>
      <c r="AC482" s="626">
        <v>8.0657409923714054E-4</v>
      </c>
      <c r="AD482" s="626">
        <v>8.9021369567871098E-4</v>
      </c>
      <c r="AE482" s="620">
        <v>1.5274998845213915E-3</v>
      </c>
      <c r="AF482" s="627">
        <v>1.9069187445153818E-2</v>
      </c>
      <c r="AG482" s="601">
        <f>Decap_Selection!$E$23</f>
        <v>0.08</v>
      </c>
      <c r="AH482" s="602"/>
      <c r="AI482" s="602"/>
    </row>
    <row r="483" spans="1:35">
      <c r="A483" s="597">
        <f t="shared" si="6"/>
        <v>6849779.7269949429</v>
      </c>
      <c r="B483" s="607">
        <v>0.4303728220320594</v>
      </c>
      <c r="C483" s="606">
        <v>1.0000000000000001E+50</v>
      </c>
      <c r="D483" s="607">
        <v>0.49996975140122374</v>
      </c>
      <c r="E483" s="610">
        <v>1.0000000000000001E+50</v>
      </c>
      <c r="F483" s="611">
        <v>1.0000000000000001E+50</v>
      </c>
      <c r="G483" s="610">
        <v>1.0000000000000001E+50</v>
      </c>
      <c r="H483" s="610">
        <v>1.0000000000000001E+50</v>
      </c>
      <c r="I483" s="610">
        <v>8.87170923028021E-2</v>
      </c>
      <c r="J483" s="610">
        <v>1.0000000000000001E+50</v>
      </c>
      <c r="K483" s="610">
        <v>1.0000000000000001E+50</v>
      </c>
      <c r="L483" s="611">
        <v>1.9625179989169867E-2</v>
      </c>
      <c r="M483" s="610">
        <v>1.0000000000000001E+50</v>
      </c>
      <c r="N483" s="611">
        <v>1.0000000000000001E+50</v>
      </c>
      <c r="O483" s="610">
        <v>1.0000000000000001E+50</v>
      </c>
      <c r="P483" s="610">
        <v>1.0000000000000001E+50</v>
      </c>
      <c r="Q483" s="610">
        <v>1.0000000000000001E+50</v>
      </c>
      <c r="R483" s="610">
        <v>1.0000000000000001E+50</v>
      </c>
      <c r="S483" s="610">
        <v>1.0000000000000001E+50</v>
      </c>
      <c r="T483" s="610">
        <v>1.0000000000000001E+50</v>
      </c>
      <c r="U483" s="610">
        <v>1.0000000000000001E+50</v>
      </c>
      <c r="V483" s="610">
        <v>8.9014016297962878E-2</v>
      </c>
      <c r="W483" s="610">
        <v>1.0000000000000001E+50</v>
      </c>
      <c r="X483" s="610">
        <v>1.0000000000000001E+50</v>
      </c>
      <c r="Y483" s="610">
        <v>1.0000000000000001E+50</v>
      </c>
      <c r="Z483" s="610">
        <v>1.0000000000000001E+50</v>
      </c>
      <c r="AA483" s="626">
        <v>1.0000000000000001E+50</v>
      </c>
      <c r="AB483" s="610">
        <v>9.1335423158899633</v>
      </c>
      <c r="AC483" s="626">
        <v>8.1654422622025628E-4</v>
      </c>
      <c r="AD483" s="626">
        <v>8.9021369567871098E-4</v>
      </c>
      <c r="AE483" s="620">
        <v>1.5327878499734712E-3</v>
      </c>
      <c r="AF483" s="627">
        <v>1.9908829666678462E-2</v>
      </c>
      <c r="AG483" s="601">
        <f>Decap_Selection!$E$23</f>
        <v>0.08</v>
      </c>
      <c r="AH483" s="602"/>
      <c r="AI483" s="602"/>
    </row>
    <row r="484" spans="1:35">
      <c r="A484" s="597">
        <f t="shared" si="6"/>
        <v>6986775.3215348423</v>
      </c>
      <c r="B484" s="607">
        <v>0.4389802324569636</v>
      </c>
      <c r="C484" s="606">
        <v>1.0000000000000001E+50</v>
      </c>
      <c r="D484" s="607">
        <v>0.48905567348461926</v>
      </c>
      <c r="E484" s="610">
        <v>1.0000000000000001E+50</v>
      </c>
      <c r="F484" s="611">
        <v>1.0000000000000001E+50</v>
      </c>
      <c r="G484" s="610">
        <v>1.0000000000000001E+50</v>
      </c>
      <c r="H484" s="610">
        <v>1.0000000000000001E+50</v>
      </c>
      <c r="I484" s="610">
        <v>8.5914480353880579E-2</v>
      </c>
      <c r="J484" s="610">
        <v>1.0000000000000001E+50</v>
      </c>
      <c r="K484" s="610">
        <v>1.0000000000000001E+50</v>
      </c>
      <c r="L484" s="611">
        <v>2.0361863915451209E-2</v>
      </c>
      <c r="M484" s="610">
        <v>1.0000000000000001E+50</v>
      </c>
      <c r="N484" s="611">
        <v>1.0000000000000001E+50</v>
      </c>
      <c r="O484" s="610">
        <v>1.0000000000000001E+50</v>
      </c>
      <c r="P484" s="610">
        <v>1.0000000000000001E+50</v>
      </c>
      <c r="Q484" s="610">
        <v>1.0000000000000001E+50</v>
      </c>
      <c r="R484" s="610">
        <v>1.0000000000000001E+50</v>
      </c>
      <c r="S484" s="610">
        <v>1.0000000000000001E+50</v>
      </c>
      <c r="T484" s="610">
        <v>1.0000000000000001E+50</v>
      </c>
      <c r="U484" s="610">
        <v>1.0000000000000001E+50</v>
      </c>
      <c r="V484" s="610">
        <v>9.0598184474143847E-2</v>
      </c>
      <c r="W484" s="610">
        <v>1.0000000000000001E+50</v>
      </c>
      <c r="X484" s="610">
        <v>1.0000000000000001E+50</v>
      </c>
      <c r="Y484" s="610">
        <v>1.0000000000000001E+50</v>
      </c>
      <c r="Z484" s="610">
        <v>1.0000000000000001E+50</v>
      </c>
      <c r="AA484" s="626">
        <v>1.0000000000000001E+50</v>
      </c>
      <c r="AB484" s="610">
        <v>8.9544532656310647</v>
      </c>
      <c r="AC484" s="626">
        <v>8.2678954401826585E-4</v>
      </c>
      <c r="AD484" s="626">
        <v>8.9021369567871098E-4</v>
      </c>
      <c r="AE484" s="620">
        <v>1.5382701549957315E-3</v>
      </c>
      <c r="AF484" s="627">
        <v>2.079323835451051E-2</v>
      </c>
      <c r="AG484" s="601">
        <f>Decap_Selection!$E$23</f>
        <v>0.08</v>
      </c>
      <c r="AH484" s="602"/>
      <c r="AI484" s="602"/>
    </row>
    <row r="485" spans="1:35">
      <c r="A485" s="597">
        <f t="shared" si="6"/>
        <v>7126510.8279655389</v>
      </c>
      <c r="B485" s="607">
        <v>0.44775979199263055</v>
      </c>
      <c r="C485" s="606">
        <v>1.0000000000000001E+50</v>
      </c>
      <c r="D485" s="607">
        <v>0.47833362448469452</v>
      </c>
      <c r="E485" s="610">
        <v>1.0000000000000001E+50</v>
      </c>
      <c r="F485" s="611">
        <v>1.0000000000000001E+50</v>
      </c>
      <c r="G485" s="610">
        <v>1.0000000000000001E+50</v>
      </c>
      <c r="H485" s="610">
        <v>1.0000000000000001E+50</v>
      </c>
      <c r="I485" s="610">
        <v>8.314822668737433E-2</v>
      </c>
      <c r="J485" s="610">
        <v>1.0000000000000001E+50</v>
      </c>
      <c r="K485" s="610">
        <v>1.0000000000000001E+50</v>
      </c>
      <c r="L485" s="611">
        <v>2.1110866390113024E-2</v>
      </c>
      <c r="M485" s="610">
        <v>1.0000000000000001E+50</v>
      </c>
      <c r="N485" s="611">
        <v>1.0000000000000001E+50</v>
      </c>
      <c r="O485" s="610">
        <v>1.0000000000000001E+50</v>
      </c>
      <c r="P485" s="610">
        <v>1.0000000000000001E+50</v>
      </c>
      <c r="Q485" s="610">
        <v>1.0000000000000001E+50</v>
      </c>
      <c r="R485" s="610">
        <v>1.0000000000000001E+50</v>
      </c>
      <c r="S485" s="610">
        <v>1.0000000000000001E+50</v>
      </c>
      <c r="T485" s="610">
        <v>1.0000000000000001E+50</v>
      </c>
      <c r="U485" s="610">
        <v>1.0000000000000001E+50</v>
      </c>
      <c r="V485" s="610">
        <v>9.2217472616249074E-2</v>
      </c>
      <c r="W485" s="610">
        <v>1.0000000000000001E+50</v>
      </c>
      <c r="X485" s="610">
        <v>1.0000000000000001E+50</v>
      </c>
      <c r="Y485" s="610">
        <v>1.0000000000000001E+50</v>
      </c>
      <c r="Z485" s="610">
        <v>1.0000000000000001E+50</v>
      </c>
      <c r="AA485" s="626">
        <v>1.0000000000000001E+50</v>
      </c>
      <c r="AB485" s="610">
        <v>8.7788757656724101</v>
      </c>
      <c r="AC485" s="626">
        <v>8.3731572329790176E-4</v>
      </c>
      <c r="AD485" s="626">
        <v>8.9021369567871098E-4</v>
      </c>
      <c r="AE485" s="620">
        <v>1.5439532830155672E-3</v>
      </c>
      <c r="AF485" s="627">
        <v>2.1726238163300573E-2</v>
      </c>
      <c r="AG485" s="601">
        <f>Decap_Selection!$E$23</f>
        <v>0.08</v>
      </c>
      <c r="AH485" s="602"/>
      <c r="AI485" s="602"/>
    </row>
    <row r="486" spans="1:35">
      <c r="A486" s="597">
        <f t="shared" si="6"/>
        <v>7269041.0445248494</v>
      </c>
      <c r="B486" s="607">
        <v>0.45671494360358422</v>
      </c>
      <c r="C486" s="606">
        <v>1.0000000000000001E+50</v>
      </c>
      <c r="D486" s="607">
        <v>0.46779941634458</v>
      </c>
      <c r="E486" s="610">
        <v>1.0000000000000001E+50</v>
      </c>
      <c r="F486" s="611">
        <v>1.0000000000000001E+50</v>
      </c>
      <c r="G486" s="610">
        <v>1.0000000000000001E+50</v>
      </c>
      <c r="H486" s="610">
        <v>1.0000000000000001E+50</v>
      </c>
      <c r="I486" s="610">
        <v>8.0417521688700214E-2</v>
      </c>
      <c r="J486" s="610">
        <v>1.0000000000000001E+50</v>
      </c>
      <c r="K486" s="610">
        <v>1.0000000000000001E+50</v>
      </c>
      <c r="L486" s="611">
        <v>2.1872035886654904E-2</v>
      </c>
      <c r="M486" s="610">
        <v>1.0000000000000001E+50</v>
      </c>
      <c r="N486" s="611">
        <v>1.0000000000000001E+50</v>
      </c>
      <c r="O486" s="610">
        <v>1.0000000000000001E+50</v>
      </c>
      <c r="P486" s="610">
        <v>1.0000000000000001E+50</v>
      </c>
      <c r="Q486" s="610">
        <v>1.0000000000000001E+50</v>
      </c>
      <c r="R486" s="610">
        <v>1.0000000000000001E+50</v>
      </c>
      <c r="S486" s="610">
        <v>1.0000000000000001E+50</v>
      </c>
      <c r="T486" s="610">
        <v>1.0000000000000001E+50</v>
      </c>
      <c r="U486" s="610">
        <v>1.0000000000000001E+50</v>
      </c>
      <c r="V486" s="610">
        <v>9.3872536893809824E-2</v>
      </c>
      <c r="W486" s="610">
        <v>1.0000000000000001E+50</v>
      </c>
      <c r="X486" s="610">
        <v>1.0000000000000001E+50</v>
      </c>
      <c r="Y486" s="610">
        <v>1.0000000000000001E+50</v>
      </c>
      <c r="Z486" s="610">
        <v>1.0000000000000001E+50</v>
      </c>
      <c r="AA486" s="626">
        <v>1.0000000000000001E+50</v>
      </c>
      <c r="AB486" s="610">
        <v>8.606740962092454</v>
      </c>
      <c r="AC486" s="626">
        <v>8.4812850697836854E-4</v>
      </c>
      <c r="AD486" s="626">
        <v>8.9021369567871098E-4</v>
      </c>
      <c r="AE486" s="620">
        <v>1.5498438902037896E-3</v>
      </c>
      <c r="AF486" s="627">
        <v>2.2712146578523284E-2</v>
      </c>
      <c r="AG486" s="601">
        <f>Decap_Selection!$E$23</f>
        <v>0.08</v>
      </c>
      <c r="AH486" s="602"/>
      <c r="AI486" s="602"/>
    </row>
    <row r="487" spans="1:35">
      <c r="A487" s="597">
        <f t="shared" ref="A487:A549" si="7">$A$35*A486</f>
        <v>7414421.8654153468</v>
      </c>
      <c r="B487" s="607">
        <v>0.46584919911398648</v>
      </c>
      <c r="C487" s="606">
        <v>1.0000000000000001E+50</v>
      </c>
      <c r="D487" s="607">
        <v>0.45744893590067903</v>
      </c>
      <c r="E487" s="610">
        <v>1.0000000000000001E+50</v>
      </c>
      <c r="F487" s="611">
        <v>1.0000000000000001E+50</v>
      </c>
      <c r="G487" s="610">
        <v>1.0000000000000001E+50</v>
      </c>
      <c r="H487" s="610">
        <v>1.0000000000000001E+50</v>
      </c>
      <c r="I487" s="610">
        <v>7.7721604580279727E-2</v>
      </c>
      <c r="J487" s="610">
        <v>1.0000000000000001E+50</v>
      </c>
      <c r="K487" s="610">
        <v>1.0000000000000001E+50</v>
      </c>
      <c r="L487" s="611">
        <v>2.2645278770967857E-2</v>
      </c>
      <c r="M487" s="610">
        <v>1.0000000000000001E+50</v>
      </c>
      <c r="N487" s="611">
        <v>1.0000000000000001E+50</v>
      </c>
      <c r="O487" s="610">
        <v>1.0000000000000001E+50</v>
      </c>
      <c r="P487" s="610">
        <v>1.0000000000000001E+50</v>
      </c>
      <c r="Q487" s="610">
        <v>1.0000000000000001E+50</v>
      </c>
      <c r="R487" s="610">
        <v>1.0000000000000001E+50</v>
      </c>
      <c r="S487" s="610">
        <v>1.0000000000000001E+50</v>
      </c>
      <c r="T487" s="610">
        <v>1.0000000000000001E+50</v>
      </c>
      <c r="U487" s="610">
        <v>1.0000000000000001E+50</v>
      </c>
      <c r="V487" s="610">
        <v>9.5564046491617913E-2</v>
      </c>
      <c r="W487" s="610">
        <v>1.0000000000000001E+50</v>
      </c>
      <c r="X487" s="610">
        <v>1.0000000000000001E+50</v>
      </c>
      <c r="Y487" s="610">
        <v>1.0000000000000001E+50</v>
      </c>
      <c r="Z487" s="610">
        <v>1.0000000000000001E+50</v>
      </c>
      <c r="AA487" s="626">
        <v>1.0000000000000001E+50</v>
      </c>
      <c r="AB487" s="610">
        <v>8.4379813510466501</v>
      </c>
      <c r="AC487" s="626">
        <v>8.5923371192538219E-4</v>
      </c>
      <c r="AD487" s="626">
        <v>8.9021369567871098E-4</v>
      </c>
      <c r="AE487" s="620">
        <v>1.5559488074360706E-3</v>
      </c>
      <c r="AF487" s="627">
        <v>2.3755780944580817E-2</v>
      </c>
      <c r="AG487" s="601">
        <f>Decap_Selection!$E$23</f>
        <v>0.08</v>
      </c>
      <c r="AH487" s="602"/>
      <c r="AI487" s="602"/>
    </row>
    <row r="488" spans="1:35">
      <c r="A488" s="597">
        <f t="shared" si="7"/>
        <v>7562710.3027236536</v>
      </c>
      <c r="B488" s="607">
        <v>0.47516614058482137</v>
      </c>
      <c r="C488" s="606">
        <v>1.0000000000000001E+50</v>
      </c>
      <c r="D488" s="607">
        <v>0.44727814336993021</v>
      </c>
      <c r="E488" s="610">
        <v>1.0000000000000001E+50</v>
      </c>
      <c r="F488" s="611">
        <v>1.0000000000000001E+50</v>
      </c>
      <c r="G488" s="610">
        <v>1.0000000000000001E+50</v>
      </c>
      <c r="H488" s="610">
        <v>1.0000000000000001E+50</v>
      </c>
      <c r="I488" s="610">
        <v>7.5059768549668393E-2</v>
      </c>
      <c r="J488" s="610">
        <v>1.0000000000000001E+50</v>
      </c>
      <c r="K488" s="610">
        <v>1.0000000000000001E+50</v>
      </c>
      <c r="L488" s="611">
        <v>2.3430552101588797E-2</v>
      </c>
      <c r="M488" s="610">
        <v>1.0000000000000001E+50</v>
      </c>
      <c r="N488" s="611">
        <v>1.0000000000000001E+50</v>
      </c>
      <c r="O488" s="610">
        <v>1.0000000000000001E+50</v>
      </c>
      <c r="P488" s="610">
        <v>1.0000000000000001E+50</v>
      </c>
      <c r="Q488" s="610">
        <v>1.0000000000000001E+50</v>
      </c>
      <c r="R488" s="610">
        <v>1.0000000000000001E+50</v>
      </c>
      <c r="S488" s="610">
        <v>1.0000000000000001E+50</v>
      </c>
      <c r="T488" s="610">
        <v>1.0000000000000001E+50</v>
      </c>
      <c r="U488" s="610">
        <v>1.0000000000000001E+50</v>
      </c>
      <c r="V488" s="610">
        <v>9.7292683913939637E-2</v>
      </c>
      <c r="W488" s="610">
        <v>1.0000000000000001E+50</v>
      </c>
      <c r="X488" s="610">
        <v>1.0000000000000001E+50</v>
      </c>
      <c r="Y488" s="610">
        <v>1.0000000000000001E+50</v>
      </c>
      <c r="Z488" s="610">
        <v>1.0000000000000001E+50</v>
      </c>
      <c r="AA488" s="626">
        <v>1.0000000000000001E+50</v>
      </c>
      <c r="AB488" s="610">
        <v>8.2725307522953724</v>
      </c>
      <c r="AC488" s="626">
        <v>8.7063723077187389E-4</v>
      </c>
      <c r="AD488" s="626">
        <v>8.9021369567871098E-4</v>
      </c>
      <c r="AE488" s="620">
        <v>1.5622750421288747E-3</v>
      </c>
      <c r="AF488" s="627">
        <v>2.4862440843261658E-2</v>
      </c>
      <c r="AG488" s="601">
        <f>Decap_Selection!$E$23</f>
        <v>0.08</v>
      </c>
      <c r="AH488" s="602"/>
      <c r="AI488" s="602"/>
    </row>
    <row r="489" spans="1:35">
      <c r="A489" s="597">
        <f t="shared" si="7"/>
        <v>7713964.5087781269</v>
      </c>
      <c r="B489" s="607">
        <v>0.48466942171862726</v>
      </c>
      <c r="C489" s="606">
        <v>1.0000000000000001E+50</v>
      </c>
      <c r="D489" s="607">
        <v>0.43728307087510127</v>
      </c>
      <c r="E489" s="610">
        <v>1.0000000000000001E+50</v>
      </c>
      <c r="F489" s="611">
        <v>1.0000000000000001E+50</v>
      </c>
      <c r="G489" s="610">
        <v>1.0000000000000001E+50</v>
      </c>
      <c r="H489" s="610">
        <v>1.0000000000000001E+50</v>
      </c>
      <c r="I489" s="610">
        <v>7.2431366912502473E-2</v>
      </c>
      <c r="J489" s="610">
        <v>1.0000000000000001E+50</v>
      </c>
      <c r="K489" s="610">
        <v>1.0000000000000001E+50</v>
      </c>
      <c r="L489" s="611">
        <v>2.4227857502701768E-2</v>
      </c>
      <c r="M489" s="610">
        <v>1.0000000000000001E+50</v>
      </c>
      <c r="N489" s="611">
        <v>1.0000000000000001E+50</v>
      </c>
      <c r="O489" s="610">
        <v>1.0000000000000001E+50</v>
      </c>
      <c r="P489" s="610">
        <v>1.0000000000000001E+50</v>
      </c>
      <c r="Q489" s="610">
        <v>1.0000000000000001E+50</v>
      </c>
      <c r="R489" s="610">
        <v>1.0000000000000001E+50</v>
      </c>
      <c r="S489" s="610">
        <v>1.0000000000000001E+50</v>
      </c>
      <c r="T489" s="610">
        <v>1.0000000000000001E+50</v>
      </c>
      <c r="U489" s="610">
        <v>1.0000000000000001E+50</v>
      </c>
      <c r="V489" s="610">
        <v>9.9059145292819034E-2</v>
      </c>
      <c r="W489" s="610">
        <v>1.0000000000000001E+50</v>
      </c>
      <c r="X489" s="610">
        <v>1.0000000000000001E+50</v>
      </c>
      <c r="Y489" s="610">
        <v>1.0000000000000001E+50</v>
      </c>
      <c r="Z489" s="610">
        <v>1.0000000000000001E+50</v>
      </c>
      <c r="AA489" s="626">
        <v>1.0000000000000001E+50</v>
      </c>
      <c r="AB489" s="610">
        <v>8.1103242832508791</v>
      </c>
      <c r="AC489" s="626">
        <v>8.8234503386453323E-4</v>
      </c>
      <c r="AD489" s="626">
        <v>8.9021369567871098E-4</v>
      </c>
      <c r="AE489" s="620">
        <v>1.5688297799436573E-3</v>
      </c>
      <c r="AF489" s="627">
        <v>2.6037846079107075E-2</v>
      </c>
      <c r="AG489" s="601">
        <f>Decap_Selection!$E$23</f>
        <v>0.08</v>
      </c>
      <c r="AH489" s="602"/>
      <c r="AI489" s="602"/>
    </row>
    <row r="490" spans="1:35">
      <c r="A490" s="597">
        <f t="shared" si="7"/>
        <v>7868243.7989536896</v>
      </c>
      <c r="B490" s="607">
        <v>0.49436276929231932</v>
      </c>
      <c r="C490" s="606">
        <v>1.0000000000000001E+50</v>
      </c>
      <c r="D490" s="607">
        <v>0.42745982100851582</v>
      </c>
      <c r="E490" s="610">
        <v>1.0000000000000001E+50</v>
      </c>
      <c r="F490" s="611">
        <v>1.0000000000000001E+50</v>
      </c>
      <c r="G490" s="610">
        <v>1.0000000000000001E+50</v>
      </c>
      <c r="H490" s="610">
        <v>1.0000000000000001E+50</v>
      </c>
      <c r="I490" s="610">
        <v>6.9835820534510748E-2</v>
      </c>
      <c r="J490" s="610">
        <v>1.0000000000000001E+50</v>
      </c>
      <c r="K490" s="610">
        <v>1.0000000000000001E+50</v>
      </c>
      <c r="L490" s="611">
        <v>2.503723594577513E-2</v>
      </c>
      <c r="M490" s="610">
        <v>1.0000000000000001E+50</v>
      </c>
      <c r="N490" s="611">
        <v>1.0000000000000001E+50</v>
      </c>
      <c r="O490" s="610">
        <v>1.0000000000000001E+50</v>
      </c>
      <c r="P490" s="610">
        <v>1.0000000000000001E+50</v>
      </c>
      <c r="Q490" s="610">
        <v>1.0000000000000001E+50</v>
      </c>
      <c r="R490" s="610">
        <v>1.0000000000000001E+50</v>
      </c>
      <c r="S490" s="610">
        <v>1.0000000000000001E+50</v>
      </c>
      <c r="T490" s="610">
        <v>1.0000000000000001E+50</v>
      </c>
      <c r="U490" s="610">
        <v>1.0000000000000001E+50</v>
      </c>
      <c r="V490" s="610">
        <v>0.10086414070056954</v>
      </c>
      <c r="W490" s="610">
        <v>1.0000000000000001E+50</v>
      </c>
      <c r="X490" s="610">
        <v>1.0000000000000001E+50</v>
      </c>
      <c r="Y490" s="610">
        <v>1.0000000000000001E+50</v>
      </c>
      <c r="Z490" s="610">
        <v>1.0000000000000001E+50</v>
      </c>
      <c r="AA490" s="626">
        <v>1.0000000000000001E+50</v>
      </c>
      <c r="AB490" s="610">
        <v>7.9512983335331553</v>
      </c>
      <c r="AC490" s="626">
        <v>8.9436317133496424E-4</v>
      </c>
      <c r="AD490" s="626">
        <v>8.9021369567871098E-4</v>
      </c>
      <c r="AE490" s="620">
        <v>1.5756203863535768E-3</v>
      </c>
      <c r="AF490" s="627">
        <v>2.728799880101963E-2</v>
      </c>
      <c r="AG490" s="601">
        <f>Decap_Selection!$E$23</f>
        <v>0.08</v>
      </c>
      <c r="AH490" s="602"/>
      <c r="AI490" s="602"/>
    </row>
    <row r="491" spans="1:35">
      <c r="A491" s="597">
        <f t="shared" si="7"/>
        <v>8025608.6749327639</v>
      </c>
      <c r="B491" s="607">
        <v>0.50424998461867176</v>
      </c>
      <c r="C491" s="606">
        <v>1.0000000000000001E+50</v>
      </c>
      <c r="D491" s="607">
        <v>0.41780456543474898</v>
      </c>
      <c r="E491" s="610">
        <v>1.0000000000000001E+50</v>
      </c>
      <c r="F491" s="611">
        <v>1.0000000000000001E+50</v>
      </c>
      <c r="G491" s="610">
        <v>1.0000000000000001E+50</v>
      </c>
      <c r="H491" s="610">
        <v>1.0000000000000001E+50</v>
      </c>
      <c r="I491" s="610">
        <v>6.7272626792888215E-2</v>
      </c>
      <c r="J491" s="610">
        <v>1.0000000000000001E+50</v>
      </c>
      <c r="K491" s="610">
        <v>1.0000000000000001E+50</v>
      </c>
      <c r="L491" s="611">
        <v>2.5858763300515241E-2</v>
      </c>
      <c r="M491" s="610">
        <v>1.0000000000000001E+50</v>
      </c>
      <c r="N491" s="611">
        <v>1.0000000000000001E+50</v>
      </c>
      <c r="O491" s="610">
        <v>1.0000000000000001E+50</v>
      </c>
      <c r="P491" s="610">
        <v>1.0000000000000001E+50</v>
      </c>
      <c r="Q491" s="610">
        <v>1.0000000000000001E+50</v>
      </c>
      <c r="R491" s="610">
        <v>1.0000000000000001E+50</v>
      </c>
      <c r="S491" s="610">
        <v>1.0000000000000001E+50</v>
      </c>
      <c r="T491" s="610">
        <v>1.0000000000000001E+50</v>
      </c>
      <c r="U491" s="610">
        <v>1.0000000000000001E+50</v>
      </c>
      <c r="V491" s="610">
        <v>0.10270839446656016</v>
      </c>
      <c r="W491" s="610">
        <v>1.0000000000000001E+50</v>
      </c>
      <c r="X491" s="610">
        <v>1.0000000000000001E+50</v>
      </c>
      <c r="Y491" s="610">
        <v>1.0000000000000001E+50</v>
      </c>
      <c r="Z491" s="610">
        <v>1.0000000000000001E+50</v>
      </c>
      <c r="AA491" s="626">
        <v>1.0000000000000001E+50</v>
      </c>
      <c r="AB491" s="610">
        <v>7.7953905400246555</v>
      </c>
      <c r="AC491" s="626">
        <v>9.0669777529386495E-4</v>
      </c>
      <c r="AD491" s="626">
        <v>8.9021369567871098E-4</v>
      </c>
      <c r="AE491" s="620">
        <v>1.5826544080675049E-3</v>
      </c>
      <c r="AF491" s="627">
        <v>2.8618920134002995E-2</v>
      </c>
      <c r="AG491" s="601">
        <f>Decap_Selection!$E$23</f>
        <v>0.08</v>
      </c>
      <c r="AH491" s="602"/>
      <c r="AI491" s="602"/>
    </row>
    <row r="492" spans="1:35">
      <c r="A492" s="597">
        <f t="shared" si="7"/>
        <v>8186120.8484314196</v>
      </c>
      <c r="B492" s="607">
        <v>0.51433494503702848</v>
      </c>
      <c r="C492" s="606">
        <v>1.0000000000000001E+50</v>
      </c>
      <c r="D492" s="607">
        <v>0.40831354353298016</v>
      </c>
      <c r="E492" s="610">
        <v>1.0000000000000001E+50</v>
      </c>
      <c r="F492" s="611">
        <v>1.0000000000000001E+50</v>
      </c>
      <c r="G492" s="610">
        <v>1.0000000000000001E+50</v>
      </c>
      <c r="H492" s="610">
        <v>1.0000000000000001E+50</v>
      </c>
      <c r="I492" s="610">
        <v>6.4741370429062944E-2</v>
      </c>
      <c r="J492" s="610">
        <v>1.0000000000000001E+50</v>
      </c>
      <c r="K492" s="610">
        <v>1.0000000000000001E+50</v>
      </c>
      <c r="L492" s="611">
        <v>2.6692546537378247E-2</v>
      </c>
      <c r="M492" s="610">
        <v>1.0000000000000001E+50</v>
      </c>
      <c r="N492" s="611">
        <v>1.0000000000000001E+50</v>
      </c>
      <c r="O492" s="610">
        <v>1.0000000000000001E+50</v>
      </c>
      <c r="P492" s="610">
        <v>1.0000000000000001E+50</v>
      </c>
      <c r="Q492" s="610">
        <v>1.0000000000000001E+50</v>
      </c>
      <c r="R492" s="610">
        <v>1.0000000000000001E+50</v>
      </c>
      <c r="S492" s="610">
        <v>1.0000000000000001E+50</v>
      </c>
      <c r="T492" s="610">
        <v>1.0000000000000001E+50</v>
      </c>
      <c r="U492" s="610">
        <v>1.0000000000000001E+50</v>
      </c>
      <c r="V492" s="610">
        <v>0.1045926454984108</v>
      </c>
      <c r="W492" s="610">
        <v>1.0000000000000001E+50</v>
      </c>
      <c r="X492" s="610">
        <v>1.0000000000000001E+50</v>
      </c>
      <c r="Y492" s="610">
        <v>1.0000000000000001E+50</v>
      </c>
      <c r="Z492" s="610">
        <v>1.0000000000000001E+50</v>
      </c>
      <c r="AA492" s="626">
        <v>1.0000000000000001E+50</v>
      </c>
      <c r="AB492" s="610">
        <v>7.6425397624142031</v>
      </c>
      <c r="AC492" s="626">
        <v>9.1935506214631084E-4</v>
      </c>
      <c r="AD492" s="626">
        <v>8.9021369567871098E-4</v>
      </c>
      <c r="AE492" s="620">
        <v>1.5899395743067429E-3</v>
      </c>
      <c r="AF492" s="627">
        <v>3.0036184092830341E-2</v>
      </c>
      <c r="AG492" s="601">
        <f>Decap_Selection!$E$23</f>
        <v>0.08</v>
      </c>
      <c r="AH492" s="602"/>
      <c r="AI492" s="602"/>
    </row>
    <row r="493" spans="1:35">
      <c r="A493" s="597">
        <f t="shared" si="7"/>
        <v>8349843.2654000483</v>
      </c>
      <c r="B493" s="607">
        <v>0.52462160543382819</v>
      </c>
      <c r="C493" s="606">
        <v>1.0000000000000001E+50</v>
      </c>
      <c r="D493" s="607">
        <v>0.3989830610798546</v>
      </c>
      <c r="E493" s="610">
        <v>1.0000000000000001E+50</v>
      </c>
      <c r="F493" s="611">
        <v>1.0000000000000001E+50</v>
      </c>
      <c r="G493" s="610">
        <v>1.0000000000000001E+50</v>
      </c>
      <c r="H493" s="610">
        <v>1.0000000000000001E+50</v>
      </c>
      <c r="I493" s="610">
        <v>6.2241736737099589E-2</v>
      </c>
      <c r="J493" s="610">
        <v>1.0000000000000001E+50</v>
      </c>
      <c r="K493" s="610">
        <v>1.0000000000000001E+50</v>
      </c>
      <c r="L493" s="611">
        <v>2.7538720482379896E-2</v>
      </c>
      <c r="M493" s="610">
        <v>1.0000000000000001E+50</v>
      </c>
      <c r="N493" s="611">
        <v>1.0000000000000001E+50</v>
      </c>
      <c r="O493" s="610">
        <v>1.0000000000000001E+50</v>
      </c>
      <c r="P493" s="610">
        <v>1.0000000000000001E+50</v>
      </c>
      <c r="Q493" s="610">
        <v>1.0000000000000001E+50</v>
      </c>
      <c r="R493" s="610">
        <v>1.0000000000000001E+50</v>
      </c>
      <c r="S493" s="610">
        <v>1.0000000000000001E+50</v>
      </c>
      <c r="T493" s="610">
        <v>1.0000000000000001E+50</v>
      </c>
      <c r="U493" s="610">
        <v>1.0000000000000001E+50</v>
      </c>
      <c r="V493" s="610">
        <v>0.1065176476077169</v>
      </c>
      <c r="W493" s="610">
        <v>1.0000000000000001E+50</v>
      </c>
      <c r="X493" s="610">
        <v>1.0000000000000001E+50</v>
      </c>
      <c r="Y493" s="610">
        <v>1.0000000000000001E+50</v>
      </c>
      <c r="Z493" s="610">
        <v>1.0000000000000001E+50</v>
      </c>
      <c r="AA493" s="626">
        <v>1.0000000000000001E+50</v>
      </c>
      <c r="AB493" s="610">
        <v>7.4926860592203859</v>
      </c>
      <c r="AC493" s="626">
        <v>9.3234133502592632E-4</v>
      </c>
      <c r="AD493" s="626">
        <v>8.9021369567871098E-4</v>
      </c>
      <c r="AE493" s="620">
        <v>1.5974837979305413E-3</v>
      </c>
      <c r="AF493" s="627">
        <v>3.1544130796363243E-2</v>
      </c>
      <c r="AG493" s="601">
        <f>Decap_Selection!$E$23</f>
        <v>0.08</v>
      </c>
      <c r="AH493" s="602"/>
      <c r="AI493" s="602"/>
    </row>
    <row r="494" spans="1:35">
      <c r="A494" s="597">
        <f t="shared" si="7"/>
        <v>8516840.13070805</v>
      </c>
      <c r="B494" s="607">
        <v>0.53511399979354057</v>
      </c>
      <c r="C494" s="606">
        <v>1.0000000000000001E+50</v>
      </c>
      <c r="D494" s="607">
        <v>0.3898094889739066</v>
      </c>
      <c r="E494" s="610">
        <v>1.0000000000000001E+50</v>
      </c>
      <c r="F494" s="611">
        <v>1.0000000000000001E+50</v>
      </c>
      <c r="G494" s="610">
        <v>1.0000000000000001E+50</v>
      </c>
      <c r="H494" s="610">
        <v>1.0000000000000001E+50</v>
      </c>
      <c r="I494" s="610">
        <v>5.9773527651031416E-2</v>
      </c>
      <c r="J494" s="610">
        <v>1.0000000000000001E+50</v>
      </c>
      <c r="K494" s="610">
        <v>1.0000000000000001E+50</v>
      </c>
      <c r="L494" s="611">
        <v>2.8397445040664063E-2</v>
      </c>
      <c r="M494" s="610">
        <v>1.0000000000000001E+50</v>
      </c>
      <c r="N494" s="611">
        <v>1.0000000000000001E+50</v>
      </c>
      <c r="O494" s="610">
        <v>1.0000000000000001E+50</v>
      </c>
      <c r="P494" s="610">
        <v>1.0000000000000001E+50</v>
      </c>
      <c r="Q494" s="610">
        <v>1.0000000000000001E+50</v>
      </c>
      <c r="R494" s="610">
        <v>1.0000000000000001E+50</v>
      </c>
      <c r="S494" s="610">
        <v>1.0000000000000001E+50</v>
      </c>
      <c r="T494" s="610">
        <v>1.0000000000000001E+50</v>
      </c>
      <c r="U494" s="610">
        <v>1.0000000000000001E+50</v>
      </c>
      <c r="V494" s="610">
        <v>0.10848416984043155</v>
      </c>
      <c r="W494" s="610">
        <v>1.0000000000000001E+50</v>
      </c>
      <c r="X494" s="610">
        <v>1.0000000000000001E+50</v>
      </c>
      <c r="Y494" s="610">
        <v>1.0000000000000001E+50</v>
      </c>
      <c r="Z494" s="610">
        <v>1.0000000000000001E+50</v>
      </c>
      <c r="AA494" s="626">
        <v>1.0000000000000001E+50</v>
      </c>
      <c r="AB494" s="610">
        <v>7.3457706642850846</v>
      </c>
      <c r="AC494" s="626">
        <v>9.4566298634547546E-4</v>
      </c>
      <c r="AD494" s="626">
        <v>8.9021369567871098E-4</v>
      </c>
      <c r="AE494" s="620">
        <v>1.6052951764072871E-3</v>
      </c>
      <c r="AF494" s="627">
        <v>3.3144583769266447E-2</v>
      </c>
      <c r="AG494" s="601">
        <f>Decap_Selection!$E$23</f>
        <v>0.08</v>
      </c>
      <c r="AH494" s="602"/>
      <c r="AI494" s="602"/>
    </row>
    <row r="495" spans="1:35">
      <c r="A495" s="597">
        <f t="shared" si="7"/>
        <v>8687176.9333222117</v>
      </c>
      <c r="B495" s="607">
        <v>0.54581624278062024</v>
      </c>
      <c r="C495" s="606">
        <v>1.0000000000000001E+50</v>
      </c>
      <c r="D495" s="607">
        <v>0.38078926200280694</v>
      </c>
      <c r="E495" s="610">
        <v>1.0000000000000001E+50</v>
      </c>
      <c r="F495" s="611">
        <v>1.0000000000000001E+50</v>
      </c>
      <c r="G495" s="610">
        <v>1.0000000000000001E+50</v>
      </c>
      <c r="H495" s="610">
        <v>1.0000000000000001E+50</v>
      </c>
      <c r="I495" s="610">
        <v>5.7336681448702083E-2</v>
      </c>
      <c r="J495" s="610">
        <v>1.0000000000000001E+50</v>
      </c>
      <c r="K495" s="610">
        <v>1.0000000000000001E+50</v>
      </c>
      <c r="L495" s="611">
        <v>2.9268902818566981E-2</v>
      </c>
      <c r="M495" s="610">
        <v>1.0000000000000001E+50</v>
      </c>
      <c r="N495" s="611">
        <v>1.0000000000000001E+50</v>
      </c>
      <c r="O495" s="610">
        <v>1.0000000000000001E+50</v>
      </c>
      <c r="P495" s="610">
        <v>1.0000000000000001E+50</v>
      </c>
      <c r="Q495" s="610">
        <v>1.0000000000000001E+50</v>
      </c>
      <c r="R495" s="610">
        <v>1.0000000000000001E+50</v>
      </c>
      <c r="S495" s="610">
        <v>1.0000000000000001E+50</v>
      </c>
      <c r="T495" s="610">
        <v>1.0000000000000001E+50</v>
      </c>
      <c r="U495" s="610">
        <v>1.0000000000000001E+50</v>
      </c>
      <c r="V495" s="610">
        <v>0.1104929968120376</v>
      </c>
      <c r="W495" s="610">
        <v>1.0000000000000001E+50</v>
      </c>
      <c r="X495" s="610">
        <v>1.0000000000000001E+50</v>
      </c>
      <c r="Y495" s="610">
        <v>1.0000000000000001E+50</v>
      </c>
      <c r="Z495" s="610">
        <v>1.0000000000000001E+50</v>
      </c>
      <c r="AA495" s="626">
        <v>1.0000000000000001E+50</v>
      </c>
      <c r="AB495" s="610">
        <v>7.201735963727935</v>
      </c>
      <c r="AC495" s="626">
        <v>9.5932650046118013E-4</v>
      </c>
      <c r="AD495" s="626">
        <v>8.9021369567871098E-4</v>
      </c>
      <c r="AE495" s="620">
        <v>1.6133819926290719E-3</v>
      </c>
      <c r="AF495" s="627">
        <v>3.4834822911469748E-2</v>
      </c>
      <c r="AG495" s="601">
        <f>Decap_Selection!$E$23</f>
        <v>0.08</v>
      </c>
      <c r="AH495" s="602"/>
      <c r="AI495" s="602"/>
    </row>
    <row r="496" spans="1:35">
      <c r="A496" s="597">
        <f t="shared" si="7"/>
        <v>8860920.4719886556</v>
      </c>
      <c r="B496" s="607">
        <v>0.55673253135310163</v>
      </c>
      <c r="C496" s="606">
        <v>1.0000000000000001E+50</v>
      </c>
      <c r="D496" s="607">
        <v>0.37191887765495057</v>
      </c>
      <c r="E496" s="610">
        <v>1.0000000000000001E+50</v>
      </c>
      <c r="F496" s="611">
        <v>1.0000000000000001E+50</v>
      </c>
      <c r="G496" s="610">
        <v>1.0000000000000001E+50</v>
      </c>
      <c r="H496" s="610">
        <v>1.0000000000000001E+50</v>
      </c>
      <c r="I496" s="610">
        <v>5.4931296990349016E-2</v>
      </c>
      <c r="J496" s="610">
        <v>1.0000000000000001E+50</v>
      </c>
      <c r="K496" s="610">
        <v>1.0000000000000001E+50</v>
      </c>
      <c r="L496" s="611">
        <v>3.0153297085077649E-2</v>
      </c>
      <c r="M496" s="610">
        <v>1.0000000000000001E+50</v>
      </c>
      <c r="N496" s="611">
        <v>1.0000000000000001E+50</v>
      </c>
      <c r="O496" s="610">
        <v>1.0000000000000001E+50</v>
      </c>
      <c r="P496" s="610">
        <v>1.0000000000000001E+50</v>
      </c>
      <c r="Q496" s="610">
        <v>1.0000000000000001E+50</v>
      </c>
      <c r="R496" s="610">
        <v>1.0000000000000001E+50</v>
      </c>
      <c r="S496" s="610">
        <v>1.0000000000000001E+50</v>
      </c>
      <c r="T496" s="610">
        <v>1.0000000000000001E+50</v>
      </c>
      <c r="U496" s="610">
        <v>1.0000000000000001E+50</v>
      </c>
      <c r="V496" s="610">
        <v>0.11254492904764957</v>
      </c>
      <c r="W496" s="610">
        <v>1.0000000000000001E+50</v>
      </c>
      <c r="X496" s="610">
        <v>1.0000000000000001E+50</v>
      </c>
      <c r="Y496" s="610">
        <v>1.0000000000000001E+50</v>
      </c>
      <c r="Z496" s="610">
        <v>1.0000000000000001E+50</v>
      </c>
      <c r="AA496" s="626">
        <v>1.0000000000000001E+50</v>
      </c>
      <c r="AB496" s="610">
        <v>7.0605254733526417</v>
      </c>
      <c r="AC496" s="626">
        <v>9.7333845644789611E-4</v>
      </c>
      <c r="AD496" s="626">
        <v>8.9021369567871098E-4</v>
      </c>
      <c r="AE496" s="620">
        <v>1.6217527155682622E-3</v>
      </c>
      <c r="AF496" s="627">
        <v>3.6604488795844138E-2</v>
      </c>
      <c r="AG496" s="601">
        <f>Decap_Selection!$E$23</f>
        <v>0.08</v>
      </c>
      <c r="AH496" s="602"/>
      <c r="AI496" s="602"/>
    </row>
    <row r="497" spans="1:35">
      <c r="A497" s="597">
        <f t="shared" si="7"/>
        <v>9038138.881428428</v>
      </c>
      <c r="B497" s="607">
        <v>0.56786714640846447</v>
      </c>
      <c r="C497" s="606">
        <v>1.0000000000000001E+50</v>
      </c>
      <c r="D497" s="607">
        <v>0.3631948949771765</v>
      </c>
      <c r="E497" s="610">
        <v>1.0000000000000001E+50</v>
      </c>
      <c r="F497" s="611">
        <v>1.0000000000000001E+50</v>
      </c>
      <c r="G497" s="610">
        <v>1.0000000000000001E+50</v>
      </c>
      <c r="H497" s="610">
        <v>1.0000000000000001E+50</v>
      </c>
      <c r="I497" s="610">
        <v>5.255766367179103E-2</v>
      </c>
      <c r="J497" s="610">
        <v>1.0000000000000001E+50</v>
      </c>
      <c r="K497" s="610">
        <v>1.0000000000000001E+50</v>
      </c>
      <c r="L497" s="611">
        <v>3.1050850022956097E-2</v>
      </c>
      <c r="M497" s="610">
        <v>1.0000000000000001E+50</v>
      </c>
      <c r="N497" s="611">
        <v>1.0000000000000001E+50</v>
      </c>
      <c r="O497" s="610">
        <v>1.0000000000000001E+50</v>
      </c>
      <c r="P497" s="610">
        <v>1.0000000000000001E+50</v>
      </c>
      <c r="Q497" s="610">
        <v>1.0000000000000001E+50</v>
      </c>
      <c r="R497" s="610">
        <v>1.0000000000000001E+50</v>
      </c>
      <c r="S497" s="610">
        <v>1.0000000000000001E+50</v>
      </c>
      <c r="T497" s="610">
        <v>1.0000000000000001E+50</v>
      </c>
      <c r="U497" s="610">
        <v>1.0000000000000001E+50</v>
      </c>
      <c r="V497" s="610">
        <v>0.1146407833271892</v>
      </c>
      <c r="W497" s="610">
        <v>1.0000000000000001E+50</v>
      </c>
      <c r="X497" s="610">
        <v>1.0000000000000001E+50</v>
      </c>
      <c r="Y497" s="610">
        <v>1.0000000000000001E+50</v>
      </c>
      <c r="Z497" s="610">
        <v>1.0000000000000001E+50</v>
      </c>
      <c r="AA497" s="626">
        <v>1.0000000000000001E+50</v>
      </c>
      <c r="AB497" s="610">
        <v>6.9220838164963094</v>
      </c>
      <c r="AC497" s="626">
        <v>9.8770553098213843E-4</v>
      </c>
      <c r="AD497" s="626">
        <v>8.9021369567871098E-4</v>
      </c>
      <c r="AE497" s="620">
        <v>1.6304160007756816E-3</v>
      </c>
      <c r="AF497" s="627">
        <v>3.8431061053710698E-2</v>
      </c>
      <c r="AG497" s="601">
        <f>Decap_Selection!$E$23</f>
        <v>0.08</v>
      </c>
      <c r="AH497" s="602"/>
      <c r="AI497" s="602"/>
    </row>
    <row r="498" spans="1:35">
      <c r="A498" s="597">
        <f t="shared" si="7"/>
        <v>9218901.6590569969</v>
      </c>
      <c r="B498" s="607">
        <v>0.57922445446241655</v>
      </c>
      <c r="C498" s="606">
        <v>1.0000000000000001E+50</v>
      </c>
      <c r="D498" s="607">
        <v>0.35461393348074527</v>
      </c>
      <c r="E498" s="610">
        <v>1.0000000000000001E+50</v>
      </c>
      <c r="F498" s="611">
        <v>1.0000000000000001E+50</v>
      </c>
      <c r="G498" s="610">
        <v>1.0000000000000001E+50</v>
      </c>
      <c r="H498" s="610">
        <v>1.0000000000000001E+50</v>
      </c>
      <c r="I498" s="610">
        <v>5.0216298613752396E-2</v>
      </c>
      <c r="J498" s="610">
        <v>1.0000000000000001E+50</v>
      </c>
      <c r="K498" s="610">
        <v>1.0000000000000001E+50</v>
      </c>
      <c r="L498" s="611">
        <v>3.1961801227608978E-2</v>
      </c>
      <c r="M498" s="610">
        <v>1.0000000000000001E+50</v>
      </c>
      <c r="N498" s="611">
        <v>1.0000000000000001E+50</v>
      </c>
      <c r="O498" s="610">
        <v>1.0000000000000001E+50</v>
      </c>
      <c r="P498" s="610">
        <v>1.0000000000000001E+50</v>
      </c>
      <c r="Q498" s="610">
        <v>1.0000000000000001E+50</v>
      </c>
      <c r="R498" s="610">
        <v>1.0000000000000001E+50</v>
      </c>
      <c r="S498" s="610">
        <v>1.0000000000000001E+50</v>
      </c>
      <c r="T498" s="610">
        <v>1.0000000000000001E+50</v>
      </c>
      <c r="U498" s="610">
        <v>1.0000000000000001E+50</v>
      </c>
      <c r="V498" s="610">
        <v>0.11678139303578507</v>
      </c>
      <c r="W498" s="610">
        <v>1.0000000000000001E+50</v>
      </c>
      <c r="X498" s="610">
        <v>1.0000000000000001E+50</v>
      </c>
      <c r="Y498" s="610">
        <v>1.0000000000000001E+50</v>
      </c>
      <c r="Z498" s="610">
        <v>1.0000000000000001E+50</v>
      </c>
      <c r="AA498" s="626">
        <v>1.0000000000000001E+50</v>
      </c>
      <c r="AB498" s="610">
        <v>6.7863567023131104</v>
      </c>
      <c r="AC498" s="626">
        <v>1.0024345013298322E-3</v>
      </c>
      <c r="AD498" s="626">
        <v>8.9021369567871098E-4</v>
      </c>
      <c r="AE498" s="620">
        <v>1.6393806907210567E-3</v>
      </c>
      <c r="AF498" s="627">
        <v>4.0273678292193214E-2</v>
      </c>
      <c r="AG498" s="601">
        <f>Decap_Selection!$E$23</f>
        <v>0.08</v>
      </c>
      <c r="AH498" s="602"/>
      <c r="AI498" s="602"/>
    </row>
    <row r="499" spans="1:35">
      <c r="A499" s="597">
        <f t="shared" si="7"/>
        <v>9403279.6922381371</v>
      </c>
      <c r="B499" s="607">
        <v>0.59080890936125385</v>
      </c>
      <c r="C499" s="606">
        <v>1.0000000000000001E+50</v>
      </c>
      <c r="D499" s="607">
        <v>0.34617267209805958</v>
      </c>
      <c r="E499" s="610">
        <v>1.0000000000000001E+50</v>
      </c>
      <c r="F499" s="611">
        <v>1.0000000000000001E+50</v>
      </c>
      <c r="G499" s="610">
        <v>1.0000000000000001E+50</v>
      </c>
      <c r="H499" s="610">
        <v>1.0000000000000001E+50</v>
      </c>
      <c r="I499" s="610">
        <v>4.7907993054999577E-2</v>
      </c>
      <c r="J499" s="610">
        <v>1.0000000000000001E+50</v>
      </c>
      <c r="K499" s="610">
        <v>1.0000000000000001E+50</v>
      </c>
      <c r="L499" s="611">
        <v>3.2886406418379824E-2</v>
      </c>
      <c r="M499" s="610">
        <v>1.0000000000000001E+50</v>
      </c>
      <c r="N499" s="611">
        <v>1.0000000000000001E+50</v>
      </c>
      <c r="O499" s="610">
        <v>1.0000000000000001E+50</v>
      </c>
      <c r="P499" s="610">
        <v>1.0000000000000001E+50</v>
      </c>
      <c r="Q499" s="610">
        <v>1.0000000000000001E+50</v>
      </c>
      <c r="R499" s="610">
        <v>1.0000000000000001E+50</v>
      </c>
      <c r="S499" s="610">
        <v>1.0000000000000001E+50</v>
      </c>
      <c r="T499" s="610">
        <v>1.0000000000000001E+50</v>
      </c>
      <c r="U499" s="610">
        <v>1.0000000000000001E+50</v>
      </c>
      <c r="V499" s="610">
        <v>0.11896760851954946</v>
      </c>
      <c r="W499" s="610">
        <v>1.0000000000000001E+50</v>
      </c>
      <c r="X499" s="610">
        <v>1.0000000000000001E+50</v>
      </c>
      <c r="Y499" s="610">
        <v>1.0000000000000001E+50</v>
      </c>
      <c r="Z499" s="610">
        <v>1.0000000000000001E+50</v>
      </c>
      <c r="AA499" s="626">
        <v>1.0000000000000001E+50</v>
      </c>
      <c r="AB499" s="610">
        <v>6.6532909044837627</v>
      </c>
      <c r="AC499" s="626">
        <v>1.0175322484356098E-3</v>
      </c>
      <c r="AD499" s="626">
        <v>8.9021369567871098E-4</v>
      </c>
      <c r="AE499" s="620">
        <v>1.6486558149774887E-3</v>
      </c>
      <c r="AF499" s="627">
        <v>4.2065580388481558E-2</v>
      </c>
      <c r="AG499" s="601">
        <f>Decap_Selection!$E$23</f>
        <v>0.08</v>
      </c>
      <c r="AH499" s="602"/>
      <c r="AI499" s="602"/>
    </row>
    <row r="500" spans="1:35">
      <c r="A500" s="597">
        <f t="shared" si="7"/>
        <v>9591345.2860828992</v>
      </c>
      <c r="B500" s="607">
        <v>0.60262505402846644</v>
      </c>
      <c r="C500" s="606">
        <v>1.0000000000000001E+50</v>
      </c>
      <c r="D500" s="607">
        <v>0.33786784819304538</v>
      </c>
      <c r="E500" s="610">
        <v>1.0000000000000001E+50</v>
      </c>
      <c r="F500" s="611">
        <v>1.0000000000000001E+50</v>
      </c>
      <c r="G500" s="610">
        <v>1.0000000000000001E+50</v>
      </c>
      <c r="H500" s="610">
        <v>1.0000000000000001E+50</v>
      </c>
      <c r="I500" s="610">
        <v>4.5633870498058025E-2</v>
      </c>
      <c r="J500" s="610">
        <v>1.0000000000000001E+50</v>
      </c>
      <c r="K500" s="610">
        <v>1.0000000000000001E+50</v>
      </c>
      <c r="L500" s="611">
        <v>3.3824936332397373E-2</v>
      </c>
      <c r="M500" s="610">
        <v>1.0000000000000001E+50</v>
      </c>
      <c r="N500" s="611">
        <v>1.0000000000000001E+50</v>
      </c>
      <c r="O500" s="610">
        <v>1.0000000000000001E+50</v>
      </c>
      <c r="P500" s="610">
        <v>1.0000000000000001E+50</v>
      </c>
      <c r="Q500" s="610">
        <v>1.0000000000000001E+50</v>
      </c>
      <c r="R500" s="610">
        <v>1.0000000000000001E+50</v>
      </c>
      <c r="S500" s="610">
        <v>1.0000000000000001E+50</v>
      </c>
      <c r="T500" s="610">
        <v>1.0000000000000001E+50</v>
      </c>
      <c r="U500" s="610">
        <v>1.0000000000000001E+50</v>
      </c>
      <c r="V500" s="610">
        <v>0.12120029744689224</v>
      </c>
      <c r="W500" s="610">
        <v>1.0000000000000001E+50</v>
      </c>
      <c r="X500" s="610">
        <v>1.0000000000000001E+50</v>
      </c>
      <c r="Y500" s="610">
        <v>1.0000000000000001E+50</v>
      </c>
      <c r="Z500" s="610">
        <v>1.0000000000000001E+50</v>
      </c>
      <c r="AA500" s="626">
        <v>1.0000000000000001E+50</v>
      </c>
      <c r="AB500" s="610">
        <v>6.522834240342446</v>
      </c>
      <c r="AC500" s="626">
        <v>1.0330057601104299E-3</v>
      </c>
      <c r="AD500" s="626">
        <v>8.9021369567871098E-4</v>
      </c>
      <c r="AE500" s="620">
        <v>1.6582505902528685E-3</v>
      </c>
      <c r="AF500" s="627">
        <v>4.3706708648947365E-2</v>
      </c>
      <c r="AG500" s="601">
        <f>Decap_Selection!$E$23</f>
        <v>0.08</v>
      </c>
      <c r="AH500" s="602"/>
      <c r="AI500" s="602"/>
    </row>
    <row r="501" spans="1:35">
      <c r="A501" s="597">
        <f t="shared" si="7"/>
        <v>9783172.191804558</v>
      </c>
      <c r="B501" s="607">
        <v>0.61467752224627648</v>
      </c>
      <c r="C501" s="606">
        <v>1.0000000000000001E+50</v>
      </c>
      <c r="D501" s="607">
        <v>0.32969625662860697</v>
      </c>
      <c r="E501" s="610">
        <v>1.0000000000000001E+50</v>
      </c>
      <c r="F501" s="611">
        <v>1.0000000000000001E+50</v>
      </c>
      <c r="G501" s="610">
        <v>1.0000000000000001E+50</v>
      </c>
      <c r="H501" s="610">
        <v>1.0000000000000001E+50</v>
      </c>
      <c r="I501" s="610">
        <v>4.339545990844218E-2</v>
      </c>
      <c r="J501" s="610">
        <v>1.0000000000000001E+50</v>
      </c>
      <c r="K501" s="610">
        <v>1.0000000000000001E+50</v>
      </c>
      <c r="L501" s="611">
        <v>3.4777675775717699E-2</v>
      </c>
      <c r="M501" s="610">
        <v>1.0000000000000001E+50</v>
      </c>
      <c r="N501" s="611">
        <v>1.0000000000000001E+50</v>
      </c>
      <c r="O501" s="610">
        <v>1.0000000000000001E+50</v>
      </c>
      <c r="P501" s="610">
        <v>1.0000000000000001E+50</v>
      </c>
      <c r="Q501" s="610">
        <v>1.0000000000000001E+50</v>
      </c>
      <c r="R501" s="610">
        <v>1.0000000000000001E+50</v>
      </c>
      <c r="S501" s="610">
        <v>1.0000000000000001E+50</v>
      </c>
      <c r="T501" s="610">
        <v>1.0000000000000001E+50</v>
      </c>
      <c r="U501" s="610">
        <v>1.0000000000000001E+50</v>
      </c>
      <c r="V501" s="610">
        <v>0.12348034517553405</v>
      </c>
      <c r="W501" s="610">
        <v>1.0000000000000001E+50</v>
      </c>
      <c r="X501" s="610">
        <v>1.0000000000000001E+50</v>
      </c>
      <c r="Y501" s="610">
        <v>1.0000000000000001E+50</v>
      </c>
      <c r="Z501" s="610">
        <v>1.0000000000000001E+50</v>
      </c>
      <c r="AA501" s="626">
        <v>1.0000000000000001E+50</v>
      </c>
      <c r="AB501" s="610">
        <v>6.3949355504130292</v>
      </c>
      <c r="AC501" s="626">
        <v>1.0488621343143001E-3</v>
      </c>
      <c r="AD501" s="626">
        <v>8.9021369567871098E-4</v>
      </c>
      <c r="AE501" s="620">
        <v>1.6681744202723552E-3</v>
      </c>
      <c r="AF501" s="627">
        <v>4.5060256003986297E-2</v>
      </c>
      <c r="AG501" s="601">
        <f>Decap_Selection!$E$23</f>
        <v>0.08</v>
      </c>
      <c r="AH501" s="602"/>
      <c r="AI501" s="602"/>
    </row>
    <row r="502" spans="1:35">
      <c r="A502" s="597">
        <f t="shared" si="7"/>
        <v>9978835.6356406491</v>
      </c>
      <c r="B502" s="607">
        <v>0.62697104047280894</v>
      </c>
      <c r="C502" s="606">
        <v>1.0000000000000001E+50</v>
      </c>
      <c r="D502" s="607">
        <v>0.32165474889512874</v>
      </c>
      <c r="E502" s="610">
        <v>1.0000000000000001E+50</v>
      </c>
      <c r="F502" s="611">
        <v>1.0000000000000001E+50</v>
      </c>
      <c r="G502" s="610">
        <v>1.0000000000000001E+50</v>
      </c>
      <c r="H502" s="610">
        <v>1.0000000000000001E+50</v>
      </c>
      <c r="I502" s="610">
        <v>4.1194788230372939E-2</v>
      </c>
      <c r="J502" s="610">
        <v>1.0000000000000001E+50</v>
      </c>
      <c r="K502" s="610">
        <v>1.0000000000000001E+50</v>
      </c>
      <c r="L502" s="611">
        <v>3.574492281034327E-2</v>
      </c>
      <c r="M502" s="610">
        <v>1.0000000000000001E+50</v>
      </c>
      <c r="N502" s="611">
        <v>1.0000000000000001E+50</v>
      </c>
      <c r="O502" s="610">
        <v>1.0000000000000001E+50</v>
      </c>
      <c r="P502" s="610">
        <v>1.0000000000000001E+50</v>
      </c>
      <c r="Q502" s="610">
        <v>1.0000000000000001E+50</v>
      </c>
      <c r="R502" s="610">
        <v>1.0000000000000001E+50</v>
      </c>
      <c r="S502" s="610">
        <v>1.0000000000000001E+50</v>
      </c>
      <c r="T502" s="610">
        <v>1.0000000000000001E+50</v>
      </c>
      <c r="U502" s="610">
        <v>1.0000000000000001E+50</v>
      </c>
      <c r="V502" s="610">
        <v>0.12580865512538622</v>
      </c>
      <c r="W502" s="610">
        <v>1.0000000000000001E+50</v>
      </c>
      <c r="X502" s="610">
        <v>1.0000000000000001E+50</v>
      </c>
      <c r="Y502" s="610">
        <v>1.0000000000000001E+50</v>
      </c>
      <c r="Z502" s="610">
        <v>1.0000000000000001E+50</v>
      </c>
      <c r="AA502" s="626">
        <v>1.0000000000000001E+50</v>
      </c>
      <c r="AB502" s="610">
        <v>6.2695446783465192</v>
      </c>
      <c r="AC502" s="626">
        <v>1.0651085825309089E-3</v>
      </c>
      <c r="AD502" s="626">
        <v>8.9021369567871098E-4</v>
      </c>
      <c r="AE502" s="620">
        <v>1.6784368955172731E-3</v>
      </c>
      <c r="AF502" s="627">
        <v>4.595965758570917E-2</v>
      </c>
      <c r="AG502" s="601">
        <f>Decap_Selection!$E$23</f>
        <v>0.08</v>
      </c>
      <c r="AH502" s="602"/>
      <c r="AI502" s="602"/>
    </row>
    <row r="503" spans="1:35">
      <c r="A503" s="597">
        <f t="shared" si="7"/>
        <v>10178412.348353462</v>
      </c>
      <c r="B503" s="607">
        <v>0.63951042969560357</v>
      </c>
      <c r="C503" s="606">
        <v>1.0000000000000001E+50</v>
      </c>
      <c r="D503" s="607">
        <v>0.31374023230466946</v>
      </c>
      <c r="E503" s="610">
        <v>1.0000000000000001E+50</v>
      </c>
      <c r="F503" s="611">
        <v>1.0000000000000001E+50</v>
      </c>
      <c r="G503" s="610">
        <v>1.0000000000000001E+50</v>
      </c>
      <c r="H503" s="610">
        <v>1.0000000000000001E+50</v>
      </c>
      <c r="I503" s="610">
        <v>3.9034497686436083E-2</v>
      </c>
      <c r="J503" s="610">
        <v>1.0000000000000001E+50</v>
      </c>
      <c r="K503" s="610">
        <v>1.0000000000000001E+50</v>
      </c>
      <c r="L503" s="611">
        <v>3.6726988058928926E-2</v>
      </c>
      <c r="M503" s="610">
        <v>1.0000000000000001E+50</v>
      </c>
      <c r="N503" s="611">
        <v>1.0000000000000001E+50</v>
      </c>
      <c r="O503" s="610">
        <v>1.0000000000000001E+50</v>
      </c>
      <c r="P503" s="610">
        <v>1.0000000000000001E+50</v>
      </c>
      <c r="Q503" s="610">
        <v>1.0000000000000001E+50</v>
      </c>
      <c r="R503" s="610">
        <v>1.0000000000000001E+50</v>
      </c>
      <c r="S503" s="610">
        <v>1.0000000000000001E+50</v>
      </c>
      <c r="T503" s="610">
        <v>1.0000000000000001E+50</v>
      </c>
      <c r="U503" s="610">
        <v>1.0000000000000001E+50</v>
      </c>
      <c r="V503" s="610">
        <v>0.12818614915746809</v>
      </c>
      <c r="W503" s="610">
        <v>1.0000000000000001E+50</v>
      </c>
      <c r="X503" s="610">
        <v>1.0000000000000001E+50</v>
      </c>
      <c r="Y503" s="610">
        <v>1.0000000000000001E+50</v>
      </c>
      <c r="Z503" s="610">
        <v>1.0000000000000001E+50</v>
      </c>
      <c r="AA503" s="626">
        <v>1.0000000000000001E+50</v>
      </c>
      <c r="AB503" s="610">
        <v>6.1466124512519089</v>
      </c>
      <c r="AC503" s="626">
        <v>1.0817524332310394E-3</v>
      </c>
      <c r="AD503" s="626">
        <v>8.9021369567871098E-4</v>
      </c>
      <c r="AE503" s="620">
        <v>1.6890477928270516E-3</v>
      </c>
      <c r="AF503" s="627">
        <v>4.6233081713850765E-2</v>
      </c>
      <c r="AG503" s="601">
        <f>Decap_Selection!$E$23</f>
        <v>0.08</v>
      </c>
      <c r="AH503" s="602"/>
      <c r="AI503" s="602"/>
    </row>
    <row r="504" spans="1:35">
      <c r="A504" s="597">
        <f t="shared" si="7"/>
        <v>10381980.595320532</v>
      </c>
      <c r="B504" s="607">
        <v>0.65230060732219886</v>
      </c>
      <c r="C504" s="606">
        <v>1.0000000000000001E+50</v>
      </c>
      <c r="D504" s="607">
        <v>0.30594966925625294</v>
      </c>
      <c r="E504" s="610">
        <v>1.0000000000000001E+50</v>
      </c>
      <c r="F504" s="611">
        <v>1.0000000000000001E+50</v>
      </c>
      <c r="G504" s="610">
        <v>1.0000000000000001E+50</v>
      </c>
      <c r="H504" s="610">
        <v>1.0000000000000001E+50</v>
      </c>
      <c r="I504" s="610">
        <v>3.6917994780449846E-2</v>
      </c>
      <c r="J504" s="610">
        <v>1.0000000000000001E+50</v>
      </c>
      <c r="K504" s="610">
        <v>1.0000000000000001E+50</v>
      </c>
      <c r="L504" s="611">
        <v>3.7724194111695357E-2</v>
      </c>
      <c r="M504" s="610">
        <v>1.0000000000000001E+50</v>
      </c>
      <c r="N504" s="611">
        <v>1.0000000000000001E+50</v>
      </c>
      <c r="O504" s="610">
        <v>1.0000000000000001E+50</v>
      </c>
      <c r="P504" s="610">
        <v>1.0000000000000001E+50</v>
      </c>
      <c r="Q504" s="610">
        <v>1.0000000000000001E+50</v>
      </c>
      <c r="R504" s="610">
        <v>1.0000000000000001E+50</v>
      </c>
      <c r="S504" s="610">
        <v>1.0000000000000001E+50</v>
      </c>
      <c r="T504" s="610">
        <v>1.0000000000000001E+50</v>
      </c>
      <c r="U504" s="610">
        <v>1.0000000000000001E+50</v>
      </c>
      <c r="V504" s="610">
        <v>0.1306137679590362</v>
      </c>
      <c r="W504" s="610">
        <v>1.0000000000000001E+50</v>
      </c>
      <c r="X504" s="610">
        <v>1.0000000000000001E+50</v>
      </c>
      <c r="Y504" s="610">
        <v>1.0000000000000001E+50</v>
      </c>
      <c r="Z504" s="610">
        <v>1.0000000000000001E+50</v>
      </c>
      <c r="AA504" s="626">
        <v>1.0000000000000001E+50</v>
      </c>
      <c r="AB504" s="610">
        <v>6.0260906604126907</v>
      </c>
      <c r="AC504" s="626">
        <v>1.0988011354217133E-3</v>
      </c>
      <c r="AD504" s="626">
        <v>8.9021369567871098E-4</v>
      </c>
      <c r="AE504" s="620">
        <v>1.7000170748721045E-3</v>
      </c>
      <c r="AF504" s="627">
        <v>4.5746448973837686E-2</v>
      </c>
      <c r="AG504" s="601">
        <f>Decap_Selection!$E$23</f>
        <v>0.08</v>
      </c>
      <c r="AH504" s="602"/>
      <c r="AI504" s="602"/>
    </row>
    <row r="505" spans="1:35">
      <c r="A505" s="597">
        <f t="shared" si="7"/>
        <v>10589620.207226943</v>
      </c>
      <c r="B505" s="607">
        <v>0.66534658910852695</v>
      </c>
      <c r="C505" s="606">
        <v>1.0000000000000001E+50</v>
      </c>
      <c r="D505" s="607">
        <v>0.29828007657856376</v>
      </c>
      <c r="E505" s="610">
        <v>1.0000000000000001E+50</v>
      </c>
      <c r="F505" s="611">
        <v>1.0000000000000001E+50</v>
      </c>
      <c r="G505" s="610">
        <v>1.0000000000000001E+50</v>
      </c>
      <c r="H505" s="610">
        <v>1.0000000000000001E+50</v>
      </c>
      <c r="I505" s="610">
        <v>3.4849639552412194E-2</v>
      </c>
      <c r="J505" s="610">
        <v>1.0000000000000001E+50</v>
      </c>
      <c r="K505" s="610">
        <v>1.0000000000000001E+50</v>
      </c>
      <c r="L505" s="611">
        <v>3.8736875022350965E-2</v>
      </c>
      <c r="M505" s="610">
        <v>1.0000000000000001E+50</v>
      </c>
      <c r="N505" s="611">
        <v>1.0000000000000001E+50</v>
      </c>
      <c r="O505" s="610">
        <v>1.0000000000000001E+50</v>
      </c>
      <c r="P505" s="610">
        <v>1.0000000000000001E+50</v>
      </c>
      <c r="Q505" s="610">
        <v>1.0000000000000001E+50</v>
      </c>
      <c r="R505" s="610">
        <v>1.0000000000000001E+50</v>
      </c>
      <c r="S505" s="610">
        <v>1.0000000000000001E+50</v>
      </c>
      <c r="T505" s="610">
        <v>1.0000000000000001E+50</v>
      </c>
      <c r="U505" s="610">
        <v>1.0000000000000001E+50</v>
      </c>
      <c r="V505" s="610">
        <v>0.133092471435103</v>
      </c>
      <c r="W505" s="610">
        <v>1.0000000000000001E+50</v>
      </c>
      <c r="X505" s="610">
        <v>1.0000000000000001E+50</v>
      </c>
      <c r="Y505" s="610">
        <v>1.0000000000000001E+50</v>
      </c>
      <c r="Z505" s="610">
        <v>1.0000000000000001E+50</v>
      </c>
      <c r="AA505" s="626">
        <v>1.0000000000000001E+50</v>
      </c>
      <c r="AB505" s="610">
        <v>5.9079320423814794</v>
      </c>
      <c r="AC505" s="626">
        <v>1.1162622622781304E-3</v>
      </c>
      <c r="AD505" s="626">
        <v>8.9021369567871098E-4</v>
      </c>
      <c r="AE505" s="620">
        <v>1.7113548895068345E-3</v>
      </c>
      <c r="AF505" s="627">
        <v>4.4451901615700451E-2</v>
      </c>
      <c r="AG505" s="601">
        <f>Decap_Selection!$E$23</f>
        <v>0.08</v>
      </c>
      <c r="AH505" s="602"/>
      <c r="AI505" s="602"/>
    </row>
    <row r="506" spans="1:35">
      <c r="A506" s="597">
        <f t="shared" si="7"/>
        <v>10801412.611371482</v>
      </c>
      <c r="B506" s="607">
        <v>0.6786534911258767</v>
      </c>
      <c r="C506" s="606">
        <v>1.0000000000000001E+50</v>
      </c>
      <c r="D506" s="607">
        <v>0.29072852495740087</v>
      </c>
      <c r="E506" s="610">
        <v>1.0000000000000001E+50</v>
      </c>
      <c r="F506" s="611">
        <v>1.0000000000000001E+50</v>
      </c>
      <c r="G506" s="610">
        <v>1.0000000000000001E+50</v>
      </c>
      <c r="H506" s="610">
        <v>1.0000000000000001E+50</v>
      </c>
      <c r="I506" s="610">
        <v>3.2834985201884076E-2</v>
      </c>
      <c r="J506" s="610">
        <v>1.0000000000000001E+50</v>
      </c>
      <c r="K506" s="610">
        <v>1.0000000000000001E+50</v>
      </c>
      <c r="L506" s="611">
        <v>3.9765375881745384E-2</v>
      </c>
      <c r="M506" s="610">
        <v>1.0000000000000001E+50</v>
      </c>
      <c r="N506" s="611">
        <v>1.0000000000000001E+50</v>
      </c>
      <c r="O506" s="610">
        <v>1.0000000000000001E+50</v>
      </c>
      <c r="P506" s="610">
        <v>1.0000000000000001E+50</v>
      </c>
      <c r="Q506" s="610">
        <v>1.0000000000000001E+50</v>
      </c>
      <c r="R506" s="610">
        <v>1.0000000000000001E+50</v>
      </c>
      <c r="S506" s="610">
        <v>1.0000000000000001E+50</v>
      </c>
      <c r="T506" s="610">
        <v>1.0000000000000001E+50</v>
      </c>
      <c r="U506" s="610">
        <v>1.0000000000000001E+50</v>
      </c>
      <c r="V506" s="610">
        <v>0.1356232391065266</v>
      </c>
      <c r="W506" s="610">
        <v>1.0000000000000001E+50</v>
      </c>
      <c r="X506" s="610">
        <v>1.0000000000000001E+50</v>
      </c>
      <c r="Y506" s="610">
        <v>1.0000000000000001E+50</v>
      </c>
      <c r="Z506" s="610">
        <v>1.0000000000000001E+50</v>
      </c>
      <c r="AA506" s="626">
        <v>1.0000000000000001E+50</v>
      </c>
      <c r="AB506" s="610">
        <v>5.7920902604453195</v>
      </c>
      <c r="AC506" s="626">
        <v>1.1341435148556006E-3</v>
      </c>
      <c r="AD506" s="626">
        <v>8.9021369567871098E-4</v>
      </c>
      <c r="AE506" s="620">
        <v>1.7230715690132188E-3</v>
      </c>
      <c r="AF506" s="627">
        <v>4.2416004052495154E-2</v>
      </c>
      <c r="AG506" s="601">
        <f>Decap_Selection!$E$23</f>
        <v>0.08</v>
      </c>
      <c r="AH506" s="602"/>
      <c r="AI506" s="602"/>
    </row>
    <row r="507" spans="1:35">
      <c r="A507" s="597">
        <f t="shared" si="7"/>
        <v>11017440.863598911</v>
      </c>
      <c r="B507" s="607">
        <v>0.69222653176719606</v>
      </c>
      <c r="C507" s="606">
        <v>1.0000000000000001E+50</v>
      </c>
      <c r="D507" s="607">
        <v>0.28329213845647749</v>
      </c>
      <c r="E507" s="610">
        <v>1.0000000000000001E+50</v>
      </c>
      <c r="F507" s="611">
        <v>1.0000000000000001E+50</v>
      </c>
      <c r="G507" s="610">
        <v>1.0000000000000001E+50</v>
      </c>
      <c r="H507" s="610">
        <v>1.0000000000000001E+50</v>
      </c>
      <c r="I507" s="610">
        <v>3.0881079104550641E-2</v>
      </c>
      <c r="J507" s="610">
        <v>1.0000000000000001E+50</v>
      </c>
      <c r="K507" s="610">
        <v>1.0000000000000001E+50</v>
      </c>
      <c r="L507" s="611">
        <v>4.0810052459600031E-2</v>
      </c>
      <c r="M507" s="610">
        <v>1.0000000000000001E+50</v>
      </c>
      <c r="N507" s="611">
        <v>1.0000000000000001E+50</v>
      </c>
      <c r="O507" s="610">
        <v>1.0000000000000001E+50</v>
      </c>
      <c r="P507" s="610">
        <v>1.0000000000000001E+50</v>
      </c>
      <c r="Q507" s="610">
        <v>1.0000000000000001E+50</v>
      </c>
      <c r="R507" s="610">
        <v>1.0000000000000001E+50</v>
      </c>
      <c r="S507" s="610">
        <v>1.0000000000000001E+50</v>
      </c>
      <c r="T507" s="610">
        <v>1.0000000000000001E+50</v>
      </c>
      <c r="U507" s="610">
        <v>1.0000000000000001E+50</v>
      </c>
      <c r="V507" s="610">
        <v>0.13820707051485567</v>
      </c>
      <c r="W507" s="610">
        <v>1.0000000000000001E+50</v>
      </c>
      <c r="X507" s="610">
        <v>1.0000000000000001E+50</v>
      </c>
      <c r="Y507" s="610">
        <v>1.0000000000000001E+50</v>
      </c>
      <c r="Z507" s="610">
        <v>1.0000000000000001E+50</v>
      </c>
      <c r="AA507" s="626">
        <v>1.0000000000000001E+50</v>
      </c>
      <c r="AB507" s="610">
        <v>5.6785198864544322</v>
      </c>
      <c r="AC507" s="626">
        <v>1.1524527258788069E-3</v>
      </c>
      <c r="AD507" s="626">
        <v>8.9021369567871098E-4</v>
      </c>
      <c r="AE507" s="620">
        <v>1.7351776292466867E-3</v>
      </c>
      <c r="AF507" s="627">
        <v>3.9807598097890244E-2</v>
      </c>
      <c r="AG507" s="601">
        <f>Decap_Selection!$E$23</f>
        <v>0.08</v>
      </c>
      <c r="AH507" s="602"/>
      <c r="AI507" s="602"/>
    </row>
    <row r="508" spans="1:35">
      <c r="A508" s="597">
        <f t="shared" si="7"/>
        <v>11237789.680870889</v>
      </c>
      <c r="B508" s="607">
        <v>0.70607103379352099</v>
      </c>
      <c r="C508" s="606">
        <v>1.0000000000000001E+50</v>
      </c>
      <c r="D508" s="607">
        <v>0.27596809414160278</v>
      </c>
      <c r="E508" s="610">
        <v>1.0000000000000001E+50</v>
      </c>
      <c r="F508" s="611">
        <v>1.0000000000000001E+50</v>
      </c>
      <c r="G508" s="610">
        <v>1.0000000000000001E+50</v>
      </c>
      <c r="H508" s="610">
        <v>1.0000000000000001E+50</v>
      </c>
      <c r="I508" s="610">
        <v>2.8996835198854137E-2</v>
      </c>
      <c r="J508" s="610">
        <v>1.0000000000000001E+50</v>
      </c>
      <c r="K508" s="610">
        <v>1.0000000000000001E+50</v>
      </c>
      <c r="L508" s="611">
        <v>4.1871270906034749E-2</v>
      </c>
      <c r="M508" s="610">
        <v>1.0000000000000001E+50</v>
      </c>
      <c r="N508" s="611">
        <v>1.0000000000000001E+50</v>
      </c>
      <c r="O508" s="610">
        <v>1.0000000000000001E+50</v>
      </c>
      <c r="P508" s="610">
        <v>1.0000000000000001E+50</v>
      </c>
      <c r="Q508" s="610">
        <v>1.0000000000000001E+50</v>
      </c>
      <c r="R508" s="610">
        <v>1.0000000000000001E+50</v>
      </c>
      <c r="S508" s="610">
        <v>1.0000000000000001E+50</v>
      </c>
      <c r="T508" s="610">
        <v>1.0000000000000001E+50</v>
      </c>
      <c r="U508" s="610">
        <v>1.0000000000000001E+50</v>
      </c>
      <c r="V508" s="610">
        <v>0.14084498563411693</v>
      </c>
      <c r="W508" s="610">
        <v>1.0000000000000001E+50</v>
      </c>
      <c r="X508" s="610">
        <v>1.0000000000000001E+50</v>
      </c>
      <c r="Y508" s="610">
        <v>1.0000000000000001E+50</v>
      </c>
      <c r="Z508" s="610">
        <v>1.0000000000000001E+50</v>
      </c>
      <c r="AA508" s="626">
        <v>1.0000000000000001E+50</v>
      </c>
      <c r="AB508" s="610">
        <v>5.5671763830072516</v>
      </c>
      <c r="AC508" s="626">
        <v>1.1711978636059178E-3</v>
      </c>
      <c r="AD508" s="626">
        <v>8.9021369567871098E-4</v>
      </c>
      <c r="AE508" s="620">
        <v>1.7476837686972223E-3</v>
      </c>
      <c r="AF508" s="627">
        <v>3.685062057240563E-2</v>
      </c>
      <c r="AG508" s="601">
        <f>Decap_Selection!$E$23</f>
        <v>0.08</v>
      </c>
      <c r="AH508" s="602"/>
      <c r="AI508" s="602"/>
    </row>
    <row r="509" spans="1:35">
      <c r="A509" s="597">
        <f t="shared" si="7"/>
        <v>11462545.474488307</v>
      </c>
      <c r="B509" s="607">
        <v>0.72019242642133263</v>
      </c>
      <c r="C509" s="606">
        <v>1.0000000000000001E+50</v>
      </c>
      <c r="D509" s="607">
        <v>0.26875362181999374</v>
      </c>
      <c r="E509" s="610">
        <v>1.0000000000000001E+50</v>
      </c>
      <c r="F509" s="611">
        <v>1.0000000000000001E+50</v>
      </c>
      <c r="G509" s="610">
        <v>1.0000000000000001E+50</v>
      </c>
      <c r="H509" s="610">
        <v>1.0000000000000001E+50</v>
      </c>
      <c r="I509" s="610">
        <v>2.7193482137525666E-2</v>
      </c>
      <c r="J509" s="610">
        <v>1.0000000000000001E+50</v>
      </c>
      <c r="K509" s="610">
        <v>1.0000000000000001E+50</v>
      </c>
      <c r="L509" s="611">
        <v>4.2949407505773009E-2</v>
      </c>
      <c r="M509" s="610">
        <v>1.0000000000000001E+50</v>
      </c>
      <c r="N509" s="611">
        <v>1.0000000000000001E+50</v>
      </c>
      <c r="O509" s="610">
        <v>1.0000000000000001E+50</v>
      </c>
      <c r="P509" s="610">
        <v>1.0000000000000001E+50</v>
      </c>
      <c r="Q509" s="610">
        <v>1.0000000000000001E+50</v>
      </c>
      <c r="R509" s="610">
        <v>1.0000000000000001E+50</v>
      </c>
      <c r="S509" s="610">
        <v>1.0000000000000001E+50</v>
      </c>
      <c r="T509" s="610">
        <v>1.0000000000000001E+50</v>
      </c>
      <c r="U509" s="610">
        <v>1.0000000000000001E+50</v>
      </c>
      <c r="V509" s="610">
        <v>0.14353802528973605</v>
      </c>
      <c r="W509" s="610">
        <v>1.0000000000000001E+50</v>
      </c>
      <c r="X509" s="610">
        <v>1.0000000000000001E+50</v>
      </c>
      <c r="Y509" s="610">
        <v>1.0000000000000001E+50</v>
      </c>
      <c r="Z509" s="610">
        <v>1.0000000000000001E+50</v>
      </c>
      <c r="AA509" s="626">
        <v>1.0000000000000001E+50</v>
      </c>
      <c r="AB509" s="610">
        <v>5.4580160859847791</v>
      </c>
      <c r="AC509" s="626">
        <v>1.1903870357652399E-3</v>
      </c>
      <c r="AD509" s="626">
        <v>8.9021369567871098E-4</v>
      </c>
      <c r="AE509" s="620">
        <v>1.7606008674797972E-3</v>
      </c>
      <c r="AF509" s="627">
        <v>3.3768866774187271E-2</v>
      </c>
      <c r="AG509" s="601">
        <f>Decap_Selection!$E$23</f>
        <v>0.08</v>
      </c>
      <c r="AH509" s="602"/>
      <c r="AI509" s="602"/>
    </row>
    <row r="510" spans="1:35">
      <c r="A510" s="597">
        <f t="shared" si="7"/>
        <v>11691796.383978073</v>
      </c>
      <c r="B510" s="607">
        <v>0.73459624745166119</v>
      </c>
      <c r="C510" s="606">
        <v>1.0000000000000001E+50</v>
      </c>
      <c r="D510" s="607">
        <v>0.26164600390849291</v>
      </c>
      <c r="E510" s="610">
        <v>1.0000000000000001E+50</v>
      </c>
      <c r="F510" s="611">
        <v>1.0000000000000001E+50</v>
      </c>
      <c r="G510" s="610">
        <v>1.0000000000000001E+50</v>
      </c>
      <c r="H510" s="610">
        <v>1.0000000000000001E+50</v>
      </c>
      <c r="I510" s="610">
        <v>2.5485076773737517E-2</v>
      </c>
      <c r="J510" s="610">
        <v>1.0000000000000001E+50</v>
      </c>
      <c r="K510" s="610">
        <v>1.0000000000000001E+50</v>
      </c>
      <c r="L510" s="611">
        <v>4.4044848478896767E-2</v>
      </c>
      <c r="M510" s="610">
        <v>1.0000000000000001E+50</v>
      </c>
      <c r="N510" s="611">
        <v>1.0000000000000001E+50</v>
      </c>
      <c r="O510" s="610">
        <v>1.0000000000000001E+50</v>
      </c>
      <c r="P510" s="610">
        <v>1.0000000000000001E+50</v>
      </c>
      <c r="Q510" s="610">
        <v>1.0000000000000001E+50</v>
      </c>
      <c r="R510" s="610">
        <v>1.0000000000000001E+50</v>
      </c>
      <c r="S510" s="610">
        <v>1.0000000000000001E+50</v>
      </c>
      <c r="T510" s="610">
        <v>1.0000000000000001E+50</v>
      </c>
      <c r="U510" s="610">
        <v>1.0000000000000001E+50</v>
      </c>
      <c r="V510" s="610">
        <v>0.14628725158478442</v>
      </c>
      <c r="W510" s="610">
        <v>1.0000000000000001E+50</v>
      </c>
      <c r="X510" s="610">
        <v>1.0000000000000001E+50</v>
      </c>
      <c r="Y510" s="610">
        <v>1.0000000000000001E+50</v>
      </c>
      <c r="Z510" s="610">
        <v>1.0000000000000001E+50</v>
      </c>
      <c r="AA510" s="626">
        <v>1.0000000000000001E+50</v>
      </c>
      <c r="AB510" s="610">
        <v>5.350996187427401</v>
      </c>
      <c r="AC510" s="626">
        <v>1.2100284935622962E-3</v>
      </c>
      <c r="AD510" s="626">
        <v>8.9021369567871098E-4</v>
      </c>
      <c r="AE510" s="620">
        <v>1.7739399862693494E-3</v>
      </c>
      <c r="AF510" s="627">
        <v>3.074780149770432E-2</v>
      </c>
      <c r="AG510" s="601">
        <f>Decap_Selection!$E$23</f>
        <v>0.08</v>
      </c>
      <c r="AH510" s="602"/>
      <c r="AI510" s="602"/>
    </row>
    <row r="511" spans="1:35">
      <c r="A511" s="597">
        <f t="shared" si="7"/>
        <v>11925632.311657634</v>
      </c>
      <c r="B511" s="607">
        <v>0.74928814544177369</v>
      </c>
      <c r="C511" s="606">
        <v>1.0000000000000001E+50</v>
      </c>
      <c r="D511" s="607">
        <v>0.25464257544687485</v>
      </c>
      <c r="E511" s="610">
        <v>1.0000000000000001E+50</v>
      </c>
      <c r="F511" s="611">
        <v>1.0000000000000001E+50</v>
      </c>
      <c r="G511" s="610">
        <v>1.0000000000000001E+50</v>
      </c>
      <c r="H511" s="610">
        <v>1.0000000000000001E+50</v>
      </c>
      <c r="I511" s="610">
        <v>2.3889040775835643E-2</v>
      </c>
      <c r="J511" s="610">
        <v>1.0000000000000001E+50</v>
      </c>
      <c r="K511" s="610">
        <v>1.0000000000000001E+50</v>
      </c>
      <c r="L511" s="611">
        <v>4.515798982286405E-2</v>
      </c>
      <c r="M511" s="610">
        <v>1.0000000000000001E+50</v>
      </c>
      <c r="N511" s="611">
        <v>1.0000000000000001E+50</v>
      </c>
      <c r="O511" s="610">
        <v>1.0000000000000001E+50</v>
      </c>
      <c r="P511" s="610">
        <v>1.0000000000000001E+50</v>
      </c>
      <c r="Q511" s="610">
        <v>1.0000000000000001E+50</v>
      </c>
      <c r="R511" s="610">
        <v>1.0000000000000001E+50</v>
      </c>
      <c r="S511" s="610">
        <v>1.0000000000000001E+50</v>
      </c>
      <c r="T511" s="610">
        <v>1.0000000000000001E+50</v>
      </c>
      <c r="U511" s="610">
        <v>1.0000000000000001E+50</v>
      </c>
      <c r="V511" s="610">
        <v>0.14909374833374953</v>
      </c>
      <c r="W511" s="610">
        <v>1.0000000000000001E+50</v>
      </c>
      <c r="X511" s="610">
        <v>1.0000000000000001E+50</v>
      </c>
      <c r="Y511" s="610">
        <v>1.0000000000000001E+50</v>
      </c>
      <c r="Z511" s="610">
        <v>1.0000000000000001E+50</v>
      </c>
      <c r="AA511" s="626">
        <v>1.0000000000000001E+50</v>
      </c>
      <c r="AB511" s="610">
        <v>5.246074718747443</v>
      </c>
      <c r="AC511" s="626">
        <v>1.2301306357554219E-3</v>
      </c>
      <c r="AD511" s="626">
        <v>8.9021369567871098E-4</v>
      </c>
      <c r="AE511" s="620">
        <v>1.7877123651965654E-3</v>
      </c>
      <c r="AF511" s="627">
        <v>2.7920880213400008E-2</v>
      </c>
      <c r="AG511" s="601">
        <f>Decap_Selection!$E$23</f>
        <v>0.08</v>
      </c>
      <c r="AH511" s="602"/>
      <c r="AI511" s="602"/>
    </row>
    <row r="512" spans="1:35">
      <c r="A512" s="597">
        <f t="shared" si="7"/>
        <v>12164144.957890786</v>
      </c>
      <c r="B512" s="607">
        <v>0.76427388192029388</v>
      </c>
      <c r="C512" s="606">
        <v>1.0000000000000001E+50</v>
      </c>
      <c r="D512" s="607">
        <v>0.2477407242752972</v>
      </c>
      <c r="E512" s="610">
        <v>1.0000000000000001E+50</v>
      </c>
      <c r="F512" s="611">
        <v>1.0000000000000001E+50</v>
      </c>
      <c r="G512" s="610">
        <v>1.0000000000000001E+50</v>
      </c>
      <c r="H512" s="610">
        <v>1.0000000000000001E+50</v>
      </c>
      <c r="I512" s="610">
        <v>2.2426618991286E-2</v>
      </c>
      <c r="J512" s="610">
        <v>1.0000000000000001E+50</v>
      </c>
      <c r="K512" s="610">
        <v>1.0000000000000001E+50</v>
      </c>
      <c r="L512" s="611">
        <v>4.6289237191219343E-2</v>
      </c>
      <c r="M512" s="610">
        <v>1.0000000000000001E+50</v>
      </c>
      <c r="N512" s="611">
        <v>1.0000000000000001E+50</v>
      </c>
      <c r="O512" s="610">
        <v>1.0000000000000001E+50</v>
      </c>
      <c r="P512" s="610">
        <v>1.0000000000000001E+50</v>
      </c>
      <c r="Q512" s="610">
        <v>1.0000000000000001E+50</v>
      </c>
      <c r="R512" s="610">
        <v>1.0000000000000001E+50</v>
      </c>
      <c r="S512" s="610">
        <v>1.0000000000000001E+50</v>
      </c>
      <c r="T512" s="610">
        <v>1.0000000000000001E+50</v>
      </c>
      <c r="U512" s="610">
        <v>1.0000000000000001E+50</v>
      </c>
      <c r="V512" s="610">
        <v>0.15195862150402603</v>
      </c>
      <c r="W512" s="610">
        <v>1.0000000000000001E+50</v>
      </c>
      <c r="X512" s="610">
        <v>1.0000000000000001E+50</v>
      </c>
      <c r="Y512" s="610">
        <v>1.0000000000000001E+50</v>
      </c>
      <c r="Z512" s="610">
        <v>1.0000000000000001E+50</v>
      </c>
      <c r="AA512" s="626">
        <v>1.0000000000000001E+50</v>
      </c>
      <c r="AB512" s="610">
        <v>5.1432105342709153</v>
      </c>
      <c r="AC512" s="626">
        <v>1.2507020127981762E-3</v>
      </c>
      <c r="AD512" s="626">
        <v>8.9021369567871098E-4</v>
      </c>
      <c r="AE512" s="620">
        <v>1.801929422721675E-3</v>
      </c>
      <c r="AF512" s="627">
        <v>2.5373588069013183E-2</v>
      </c>
      <c r="AG512" s="601">
        <f>Decap_Selection!$E$23</f>
        <v>0.08</v>
      </c>
      <c r="AH512" s="602"/>
      <c r="AI512" s="602"/>
    </row>
    <row r="513" spans="1:35">
      <c r="A513" s="597">
        <f t="shared" si="7"/>
        <v>12407427.857048603</v>
      </c>
      <c r="B513" s="607">
        <v>0.77955933364662533</v>
      </c>
      <c r="C513" s="606">
        <v>1.0000000000000001E+50</v>
      </c>
      <c r="D513" s="607">
        <v>0.24093789139838509</v>
      </c>
      <c r="E513" s="610">
        <v>1.0000000000000001E+50</v>
      </c>
      <c r="F513" s="611">
        <v>1.0000000000000001E+50</v>
      </c>
      <c r="G513" s="610">
        <v>1.0000000000000001E+50</v>
      </c>
      <c r="H513" s="610">
        <v>1.0000000000000001E+50</v>
      </c>
      <c r="I513" s="610">
        <v>2.1123062998278781E-2</v>
      </c>
      <c r="J513" s="610">
        <v>1.0000000000000001E+50</v>
      </c>
      <c r="K513" s="610">
        <v>1.0000000000000001E+50</v>
      </c>
      <c r="L513" s="611">
        <v>4.7439005805041311E-2</v>
      </c>
      <c r="M513" s="610">
        <v>1.0000000000000001E+50</v>
      </c>
      <c r="N513" s="611">
        <v>1.0000000000000001E+50</v>
      </c>
      <c r="O513" s="610">
        <v>1.0000000000000001E+50</v>
      </c>
      <c r="P513" s="610">
        <v>1.0000000000000001E+50</v>
      </c>
      <c r="Q513" s="610">
        <v>1.0000000000000001E+50</v>
      </c>
      <c r="R513" s="610">
        <v>1.0000000000000001E+50</v>
      </c>
      <c r="S513" s="610">
        <v>1.0000000000000001E+50</v>
      </c>
      <c r="T513" s="610">
        <v>1.0000000000000001E+50</v>
      </c>
      <c r="U513" s="610">
        <v>1.0000000000000001E+50</v>
      </c>
      <c r="V513" s="610">
        <v>0.15488299966533112</v>
      </c>
      <c r="W513" s="610">
        <v>1.0000000000000001E+50</v>
      </c>
      <c r="X513" s="610">
        <v>1.0000000000000001E+50</v>
      </c>
      <c r="Y513" s="610">
        <v>1.0000000000000001E+50</v>
      </c>
      <c r="Z513" s="610">
        <v>1.0000000000000001E+50</v>
      </c>
      <c r="AA513" s="626">
        <v>1.0000000000000001E+50</v>
      </c>
      <c r="AB513" s="610">
        <v>5.0423632951019446</v>
      </c>
      <c r="AC513" s="626">
        <v>1.2717513310470854E-3</v>
      </c>
      <c r="AD513" s="626">
        <v>8.9021369567871098E-4</v>
      </c>
      <c r="AE513" s="620">
        <v>1.8166027545043228E-3</v>
      </c>
      <c r="AF513" s="627">
        <v>2.3154895082958083E-2</v>
      </c>
      <c r="AG513" s="601">
        <f>Decap_Selection!$E$23</f>
        <v>0.08</v>
      </c>
      <c r="AH513" s="602"/>
      <c r="AI513" s="602"/>
    </row>
    <row r="514" spans="1:35">
      <c r="A514" s="597">
        <f t="shared" si="7"/>
        <v>12655576.414189575</v>
      </c>
      <c r="B514" s="607">
        <v>0.795150494915562</v>
      </c>
      <c r="C514" s="606">
        <v>1.0000000000000001E+50</v>
      </c>
      <c r="D514" s="607">
        <v>0.23423157156255839</v>
      </c>
      <c r="E514" s="610">
        <v>1.0000000000000001E+50</v>
      </c>
      <c r="F514" s="611">
        <v>1.0000000000000001E+50</v>
      </c>
      <c r="G514" s="610">
        <v>1.0000000000000001E+50</v>
      </c>
      <c r="H514" s="610">
        <v>1.0000000000000001E+50</v>
      </c>
      <c r="I514" s="610">
        <v>2.0007220283936658E-2</v>
      </c>
      <c r="J514" s="610">
        <v>1.0000000000000001E+50</v>
      </c>
      <c r="K514" s="610">
        <v>1.0000000000000001E+50</v>
      </c>
      <c r="L514" s="611">
        <v>4.8607720393697325E-2</v>
      </c>
      <c r="M514" s="610">
        <v>1.0000000000000001E+50</v>
      </c>
      <c r="N514" s="611">
        <v>1.0000000000000001E+50</v>
      </c>
      <c r="O514" s="610">
        <v>1.0000000000000001E+50</v>
      </c>
      <c r="P514" s="610">
        <v>1.0000000000000001E+50</v>
      </c>
      <c r="Q514" s="610">
        <v>1.0000000000000001E+50</v>
      </c>
      <c r="R514" s="610">
        <v>1.0000000000000001E+50</v>
      </c>
      <c r="S514" s="610">
        <v>1.0000000000000001E+50</v>
      </c>
      <c r="T514" s="610">
        <v>1.0000000000000001E+50</v>
      </c>
      <c r="U514" s="610">
        <v>1.0000000000000001E+50</v>
      </c>
      <c r="V514" s="610">
        <v>0.15786803444724823</v>
      </c>
      <c r="W514" s="610">
        <v>1.0000000000000001E+50</v>
      </c>
      <c r="X514" s="610">
        <v>1.0000000000000001E+50</v>
      </c>
      <c r="Y514" s="610">
        <v>1.0000000000000001E+50</v>
      </c>
      <c r="Z514" s="610">
        <v>1.0000000000000001E+50</v>
      </c>
      <c r="AA514" s="626">
        <v>1.0000000000000001E+50</v>
      </c>
      <c r="AB514" s="610">
        <v>4.9434934533036019</v>
      </c>
      <c r="AC514" s="626">
        <v>1.2932874570334479E-3</v>
      </c>
      <c r="AD514" s="626">
        <v>8.9021369567871098E-4</v>
      </c>
      <c r="AE514" s="620">
        <v>1.8317441322883233E-3</v>
      </c>
      <c r="AF514" s="627">
        <v>2.1288835396848074E-2</v>
      </c>
      <c r="AG514" s="601">
        <f>Decap_Selection!$E$23</f>
        <v>0.08</v>
      </c>
      <c r="AH514" s="602"/>
      <c r="AI514" s="602"/>
    </row>
    <row r="515" spans="1:35">
      <c r="A515" s="597">
        <f t="shared" si="7"/>
        <v>12908687.942473367</v>
      </c>
      <c r="B515" s="607">
        <v>0.8110534799079947</v>
      </c>
      <c r="C515" s="606">
        <v>1.0000000000000001E+50</v>
      </c>
      <c r="D515" s="607">
        <v>0.22761931407817854</v>
      </c>
      <c r="E515" s="610">
        <v>1.0000000000000001E+50</v>
      </c>
      <c r="F515" s="611">
        <v>1.0000000000000001E+50</v>
      </c>
      <c r="G515" s="610">
        <v>1.0000000000000001E+50</v>
      </c>
      <c r="H515" s="610">
        <v>1.0000000000000001E+50</v>
      </c>
      <c r="I515" s="610">
        <v>1.9110114061986799E-2</v>
      </c>
      <c r="J515" s="610">
        <v>1.0000000000000001E+50</v>
      </c>
      <c r="K515" s="610">
        <v>1.0000000000000001E+50</v>
      </c>
      <c r="L515" s="611">
        <v>4.979581516192557E-2</v>
      </c>
      <c r="M515" s="610">
        <v>1.0000000000000001E+50</v>
      </c>
      <c r="N515" s="611">
        <v>1.0000000000000001E+50</v>
      </c>
      <c r="O515" s="610">
        <v>1.0000000000000001E+50</v>
      </c>
      <c r="P515" s="610">
        <v>1.0000000000000001E+50</v>
      </c>
      <c r="Q515" s="610">
        <v>1.0000000000000001E+50</v>
      </c>
      <c r="R515" s="610">
        <v>1.0000000000000001E+50</v>
      </c>
      <c r="S515" s="610">
        <v>1.0000000000000001E+50</v>
      </c>
      <c r="T515" s="610">
        <v>1.0000000000000001E+50</v>
      </c>
      <c r="U515" s="610">
        <v>1.0000000000000001E+50</v>
      </c>
      <c r="V515" s="610">
        <v>0.16091490100510597</v>
      </c>
      <c r="W515" s="610">
        <v>1.0000000000000001E+50</v>
      </c>
      <c r="X515" s="610">
        <v>1.0000000000000001E+50</v>
      </c>
      <c r="Y515" s="610">
        <v>1.0000000000000001E+50</v>
      </c>
      <c r="Z515" s="610">
        <v>1.0000000000000001E+50</v>
      </c>
      <c r="AA515" s="626">
        <v>1.0000000000000001E+50</v>
      </c>
      <c r="AB515" s="610">
        <v>4.8465622363889089</v>
      </c>
      <c r="AC515" s="626">
        <v>1.3153194217981625E-3</v>
      </c>
      <c r="AD515" s="626">
        <v>8.9021369567871098E-4</v>
      </c>
      <c r="AE515" s="620">
        <v>1.8473655028207363E-3</v>
      </c>
      <c r="AF515" s="627">
        <v>1.9782945518526055E-2</v>
      </c>
      <c r="AG515" s="601">
        <f>Decap_Selection!$E$23</f>
        <v>0.08</v>
      </c>
      <c r="AH515" s="602"/>
      <c r="AI515" s="602"/>
    </row>
    <row r="516" spans="1:35">
      <c r="A516" s="597">
        <f t="shared" si="7"/>
        <v>13166861.701322835</v>
      </c>
      <c r="B516" s="607">
        <v>0.82727452508862565</v>
      </c>
      <c r="C516" s="606">
        <v>1.0000000000000001E+50</v>
      </c>
      <c r="D516" s="607">
        <v>0.22109872392409194</v>
      </c>
      <c r="E516" s="610">
        <v>1.0000000000000001E+50</v>
      </c>
      <c r="F516" s="611">
        <v>1.0000000000000001E+50</v>
      </c>
      <c r="G516" s="610">
        <v>1.0000000000000001E+50</v>
      </c>
      <c r="H516" s="610">
        <v>1.0000000000000001E+50</v>
      </c>
      <c r="I516" s="610">
        <v>1.8462164717084409E-2</v>
      </c>
      <c r="J516" s="610">
        <v>1.0000000000000001E+50</v>
      </c>
      <c r="K516" s="610">
        <v>1.0000000000000001E+50</v>
      </c>
      <c r="L516" s="611">
        <v>5.1003733780653815E-2</v>
      </c>
      <c r="M516" s="610">
        <v>1.0000000000000001E+50</v>
      </c>
      <c r="N516" s="611">
        <v>1.0000000000000001E+50</v>
      </c>
      <c r="O516" s="610">
        <v>1.0000000000000001E+50</v>
      </c>
      <c r="P516" s="610">
        <v>1.0000000000000001E+50</v>
      </c>
      <c r="Q516" s="610">
        <v>1.0000000000000001E+50</v>
      </c>
      <c r="R516" s="610">
        <v>1.0000000000000001E+50</v>
      </c>
      <c r="S516" s="610">
        <v>1.0000000000000001E+50</v>
      </c>
      <c r="T516" s="610">
        <v>1.0000000000000001E+50</v>
      </c>
      <c r="U516" s="610">
        <v>1.0000000000000001E+50</v>
      </c>
      <c r="V516" s="610">
        <v>0.16402479849440346</v>
      </c>
      <c r="W516" s="610">
        <v>1.0000000000000001E+50</v>
      </c>
      <c r="X516" s="610">
        <v>1.0000000000000001E+50</v>
      </c>
      <c r="Y516" s="610">
        <v>1.0000000000000001E+50</v>
      </c>
      <c r="Z516" s="610">
        <v>1.0000000000000001E+50</v>
      </c>
      <c r="AA516" s="626">
        <v>1.0000000000000001E+50</v>
      </c>
      <c r="AB516" s="610">
        <v>4.7515316321159364</v>
      </c>
      <c r="AC516" s="626">
        <v>1.3378564252887434E-3</v>
      </c>
      <c r="AD516" s="626">
        <v>8.9021369567871098E-4</v>
      </c>
      <c r="AE516" s="620">
        <v>1.8634789868251895E-3</v>
      </c>
      <c r="AF516" s="627">
        <v>1.8633063935038312E-2</v>
      </c>
      <c r="AG516" s="601">
        <f>Decap_Selection!$E$23</f>
        <v>0.08</v>
      </c>
      <c r="AH516" s="602"/>
      <c r="AI516" s="602"/>
    </row>
    <row r="517" spans="1:35">
      <c r="A517" s="597">
        <f t="shared" si="7"/>
        <v>13430198.935349291</v>
      </c>
      <c r="B517" s="607">
        <v>0.84381999165164345</v>
      </c>
      <c r="C517" s="606">
        <v>1.0000000000000001E+50</v>
      </c>
      <c r="D517" s="607">
        <v>0.21466746317943319</v>
      </c>
      <c r="E517" s="610">
        <v>1.0000000000000001E+50</v>
      </c>
      <c r="F517" s="611">
        <v>1.0000000000000001E+50</v>
      </c>
      <c r="G517" s="610">
        <v>1.0000000000000001E+50</v>
      </c>
      <c r="H517" s="610">
        <v>1.0000000000000001E+50</v>
      </c>
      <c r="I517" s="610">
        <v>1.8089109191748717E-2</v>
      </c>
      <c r="J517" s="610">
        <v>1.0000000000000001E+50</v>
      </c>
      <c r="K517" s="610">
        <v>1.0000000000000001E+50</v>
      </c>
      <c r="L517" s="611">
        <v>5.2231929399297813E-2</v>
      </c>
      <c r="M517" s="610">
        <v>1.0000000000000001E+50</v>
      </c>
      <c r="N517" s="611">
        <v>1.0000000000000001E+50</v>
      </c>
      <c r="O517" s="610">
        <v>1.0000000000000001E+50</v>
      </c>
      <c r="P517" s="610">
        <v>1.0000000000000001E+50</v>
      </c>
      <c r="Q517" s="610">
        <v>1.0000000000000001E+50</v>
      </c>
      <c r="R517" s="610">
        <v>1.0000000000000001E+50</v>
      </c>
      <c r="S517" s="610">
        <v>1.0000000000000001E+50</v>
      </c>
      <c r="T517" s="610">
        <v>1.0000000000000001E+50</v>
      </c>
      <c r="U517" s="610">
        <v>1.0000000000000001E+50</v>
      </c>
      <c r="V517" s="610">
        <v>0.16719895055399484</v>
      </c>
      <c r="W517" s="610">
        <v>1.0000000000000001E+50</v>
      </c>
      <c r="X517" s="610">
        <v>1.0000000000000001E+50</v>
      </c>
      <c r="Y517" s="610">
        <v>1.0000000000000001E+50</v>
      </c>
      <c r="Z517" s="610">
        <v>1.0000000000000001E+50</v>
      </c>
      <c r="AA517" s="626">
        <v>1.0000000000000001E+50</v>
      </c>
      <c r="AB517" s="610">
        <v>4.6583643735810485</v>
      </c>
      <c r="AC517" s="626">
        <v>1.3609078408179239E-3</v>
      </c>
      <c r="AD517" s="626">
        <v>8.9021369567871098E-4</v>
      </c>
      <c r="AE517" s="620">
        <v>1.8800968780497359E-3</v>
      </c>
      <c r="AF517" s="627">
        <v>1.7825461829487146E-2</v>
      </c>
      <c r="AG517" s="601">
        <f>Decap_Selection!$E$23</f>
        <v>0.08</v>
      </c>
      <c r="AH517" s="602"/>
      <c r="AI517" s="602"/>
    </row>
    <row r="518" spans="1:35">
      <c r="A518" s="597">
        <f t="shared" si="7"/>
        <v>13698802.914056277</v>
      </c>
      <c r="B518" s="607">
        <v>0.86069636801530847</v>
      </c>
      <c r="C518" s="606">
        <v>1.0000000000000001E+50</v>
      </c>
      <c r="D518" s="607">
        <v>0.20832325283642611</v>
      </c>
      <c r="E518" s="610">
        <v>1.0000000000000001E+50</v>
      </c>
      <c r="F518" s="611">
        <v>1.0000000000000001E+50</v>
      </c>
      <c r="G518" s="610">
        <v>1.0000000000000001E+50</v>
      </c>
      <c r="H518" s="610">
        <v>1.0000000000000001E+50</v>
      </c>
      <c r="I518" s="610">
        <v>1.8007445794272294E-2</v>
      </c>
      <c r="J518" s="610">
        <v>1.0000000000000001E+50</v>
      </c>
      <c r="K518" s="610">
        <v>1.0000000000000001E+50</v>
      </c>
      <c r="L518" s="611">
        <v>5.3480864677572036E-2</v>
      </c>
      <c r="M518" s="610">
        <v>1.0000000000000001E+50</v>
      </c>
      <c r="N518" s="611">
        <v>1.0000000000000001E+50</v>
      </c>
      <c r="O518" s="610">
        <v>1.0000000000000001E+50</v>
      </c>
      <c r="P518" s="610">
        <v>1.0000000000000001E+50</v>
      </c>
      <c r="Q518" s="610">
        <v>1.0000000000000001E+50</v>
      </c>
      <c r="R518" s="610">
        <v>1.0000000000000001E+50</v>
      </c>
      <c r="S518" s="610">
        <v>1.0000000000000001E+50</v>
      </c>
      <c r="T518" s="610">
        <v>1.0000000000000001E+50</v>
      </c>
      <c r="U518" s="610">
        <v>1.0000000000000001E+50</v>
      </c>
      <c r="V518" s="610">
        <v>0.1704386057982484</v>
      </c>
      <c r="W518" s="610">
        <v>1.0000000000000001E+50</v>
      </c>
      <c r="X518" s="610">
        <v>1.0000000000000001E+50</v>
      </c>
      <c r="Y518" s="610">
        <v>1.0000000000000001E+50</v>
      </c>
      <c r="Z518" s="610">
        <v>1.0000000000000001E+50</v>
      </c>
      <c r="AA518" s="626">
        <v>1.0000000000000001E+50</v>
      </c>
      <c r="AB518" s="610">
        <v>4.5670239246044275</v>
      </c>
      <c r="AC518" s="626">
        <v>1.384483219583456E-3</v>
      </c>
      <c r="AD518" s="626">
        <v>8.9021369567871098E-4</v>
      </c>
      <c r="AE518" s="620">
        <v>1.8972316424097589E-3</v>
      </c>
      <c r="AF518" s="627">
        <v>1.733786443079928E-2</v>
      </c>
      <c r="AG518" s="601">
        <f>Decap_Selection!$E$23</f>
        <v>0.08</v>
      </c>
      <c r="AH518" s="602"/>
      <c r="AI518" s="602"/>
    </row>
    <row r="519" spans="1:35">
      <c r="A519" s="597">
        <f t="shared" si="7"/>
        <v>13972778.972337402</v>
      </c>
      <c r="B519" s="607">
        <v>0.87791027236642971</v>
      </c>
      <c r="C519" s="606">
        <v>1.0000000000000001E+50</v>
      </c>
      <c r="D519" s="607">
        <v>0.20206387505878187</v>
      </c>
      <c r="E519" s="610">
        <v>1.0000000000000001E+50</v>
      </c>
      <c r="F519" s="611">
        <v>1.0000000000000001E+50</v>
      </c>
      <c r="G519" s="610">
        <v>1.0000000000000001E+50</v>
      </c>
      <c r="H519" s="610">
        <v>1.0000000000000001E+50</v>
      </c>
      <c r="I519" s="610">
        <v>1.8220965937255792E-2</v>
      </c>
      <c r="J519" s="610">
        <v>1.0000000000000001E+50</v>
      </c>
      <c r="K519" s="610">
        <v>1.0000000000000001E+50</v>
      </c>
      <c r="L519" s="611">
        <v>5.4751011835094614E-2</v>
      </c>
      <c r="M519" s="610">
        <v>1.0000000000000001E+50</v>
      </c>
      <c r="N519" s="611">
        <v>1.0000000000000001E+50</v>
      </c>
      <c r="O519" s="610">
        <v>1.0000000000000001E+50</v>
      </c>
      <c r="P519" s="610">
        <v>1.0000000000000001E+50</v>
      </c>
      <c r="Q519" s="610">
        <v>1.0000000000000001E+50</v>
      </c>
      <c r="R519" s="610">
        <v>1.0000000000000001E+50</v>
      </c>
      <c r="S519" s="610">
        <v>1.0000000000000001E+50</v>
      </c>
      <c r="T519" s="610">
        <v>1.0000000000000001E+50</v>
      </c>
      <c r="U519" s="610">
        <v>1.0000000000000001E+50</v>
      </c>
      <c r="V519" s="610">
        <v>0.17374503831840019</v>
      </c>
      <c r="W519" s="610">
        <v>1.0000000000000001E+50</v>
      </c>
      <c r="X519" s="610">
        <v>1.0000000000000001E+50</v>
      </c>
      <c r="Y519" s="610">
        <v>1.0000000000000001E+50</v>
      </c>
      <c r="Z519" s="610">
        <v>1.0000000000000001E+50</v>
      </c>
      <c r="AA519" s="626">
        <v>1.0000000000000001E+50</v>
      </c>
      <c r="AB519" s="610">
        <v>4.4774744654021603</v>
      </c>
      <c r="AC519" s="626">
        <v>1.4085922952489203E-3</v>
      </c>
      <c r="AD519" s="626">
        <v>8.9021369567871098E-4</v>
      </c>
      <c r="AE519" s="620">
        <v>1.9148959172464914E-3</v>
      </c>
      <c r="AF519" s="627">
        <v>1.714079773712357E-2</v>
      </c>
      <c r="AG519" s="601">
        <f>Decap_Selection!$E$23</f>
        <v>0.08</v>
      </c>
      <c r="AH519" s="602"/>
      <c r="AI519" s="602"/>
    </row>
    <row r="520" spans="1:35">
      <c r="A520" s="597">
        <f t="shared" si="7"/>
        <v>14252234.55178415</v>
      </c>
      <c r="B520" s="607">
        <v>0.89546845525573315</v>
      </c>
      <c r="C520" s="606">
        <v>1.0000000000000001E+50</v>
      </c>
      <c r="D520" s="607">
        <v>0.19588717596363228</v>
      </c>
      <c r="E520" s="610">
        <v>1.0000000000000001E+50</v>
      </c>
      <c r="F520" s="611">
        <v>1.0000000000000001E+50</v>
      </c>
      <c r="G520" s="610">
        <v>1.0000000000000001E+50</v>
      </c>
      <c r="H520" s="610">
        <v>1.0000000000000001E+50</v>
      </c>
      <c r="I520" s="610">
        <v>1.871989566238012E-2</v>
      </c>
      <c r="J520" s="610">
        <v>1.0000000000000001E+50</v>
      </c>
      <c r="K520" s="610">
        <v>1.0000000000000001E+50</v>
      </c>
      <c r="L520" s="611">
        <v>5.6042852717285832E-2</v>
      </c>
      <c r="M520" s="610">
        <v>1.0000000000000001E+50</v>
      </c>
      <c r="N520" s="611">
        <v>1.0000000000000001E+50</v>
      </c>
      <c r="O520" s="610">
        <v>1.0000000000000001E+50</v>
      </c>
      <c r="P520" s="610">
        <v>1.0000000000000001E+50</v>
      </c>
      <c r="Q520" s="610">
        <v>1.0000000000000001E+50</v>
      </c>
      <c r="R520" s="610">
        <v>1.0000000000000001E+50</v>
      </c>
      <c r="S520" s="610">
        <v>1.0000000000000001E+50</v>
      </c>
      <c r="T520" s="610">
        <v>1.0000000000000001E+50</v>
      </c>
      <c r="U520" s="610">
        <v>1.0000000000000001E+50</v>
      </c>
      <c r="V520" s="610">
        <v>0.17711954819332298</v>
      </c>
      <c r="W520" s="610">
        <v>1.0000000000000001E+50</v>
      </c>
      <c r="X520" s="610">
        <v>1.0000000000000001E+50</v>
      </c>
      <c r="Y520" s="610">
        <v>1.0000000000000001E+50</v>
      </c>
      <c r="Z520" s="610">
        <v>1.0000000000000001E+50</v>
      </c>
      <c r="AA520" s="626">
        <v>1.0000000000000001E+50</v>
      </c>
      <c r="AB520" s="610">
        <v>4.3896808785392665</v>
      </c>
      <c r="AC520" s="626">
        <v>1.4332449885855873E-3</v>
      </c>
      <c r="AD520" s="626">
        <v>8.9021369567871098E-4</v>
      </c>
      <c r="AE520" s="620">
        <v>1.9331025107216535E-3</v>
      </c>
      <c r="AF520" s="627">
        <v>1.719995409481551E-2</v>
      </c>
      <c r="AG520" s="601">
        <f>Decap_Selection!$E$23</f>
        <v>0.08</v>
      </c>
      <c r="AH520" s="602"/>
      <c r="AI520" s="602"/>
    </row>
    <row r="521" spans="1:35">
      <c r="A521" s="597">
        <f t="shared" si="7"/>
        <v>14537279.242819833</v>
      </c>
      <c r="B521" s="607">
        <v>0.91337780224513676</v>
      </c>
      <c r="C521" s="606">
        <v>1.0000000000000001E+50</v>
      </c>
      <c r="D521" s="607">
        <v>0.18979106902140019</v>
      </c>
      <c r="E521" s="610">
        <v>1.0000000000000001E+50</v>
      </c>
      <c r="F521" s="611">
        <v>1.0000000000000001E+50</v>
      </c>
      <c r="G521" s="610">
        <v>1.0000000000000001E+50</v>
      </c>
      <c r="H521" s="610">
        <v>1.0000000000000001E+50</v>
      </c>
      <c r="I521" s="610">
        <v>1.948306187039214E-2</v>
      </c>
      <c r="J521" s="610">
        <v>1.0000000000000001E+50</v>
      </c>
      <c r="K521" s="610">
        <v>1.0000000000000001E+50</v>
      </c>
      <c r="L521" s="611">
        <v>5.7356878876247797E-2</v>
      </c>
      <c r="M521" s="610">
        <v>1.0000000000000001E+50</v>
      </c>
      <c r="N521" s="611">
        <v>1.0000000000000001E+50</v>
      </c>
      <c r="O521" s="610">
        <v>1.0000000000000001E+50</v>
      </c>
      <c r="P521" s="610">
        <v>1.0000000000000001E+50</v>
      </c>
      <c r="Q521" s="610">
        <v>1.0000000000000001E+50</v>
      </c>
      <c r="R521" s="610">
        <v>1.0000000000000001E+50</v>
      </c>
      <c r="S521" s="610">
        <v>1.0000000000000001E+50</v>
      </c>
      <c r="T521" s="610">
        <v>1.0000000000000001E+50</v>
      </c>
      <c r="U521" s="610">
        <v>1.0000000000000001E+50</v>
      </c>
      <c r="V521" s="610">
        <v>0.18056346200993606</v>
      </c>
      <c r="W521" s="610">
        <v>1.0000000000000001E+50</v>
      </c>
      <c r="X521" s="610">
        <v>1.0000000000000001E+50</v>
      </c>
      <c r="Y521" s="610">
        <v>1.0000000000000001E+50</v>
      </c>
      <c r="Z521" s="610">
        <v>1.0000000000000001E+50</v>
      </c>
      <c r="AA521" s="626">
        <v>1.0000000000000001E+50</v>
      </c>
      <c r="AB521" s="610">
        <v>4.3036087351581527</v>
      </c>
      <c r="AC521" s="626">
        <v>1.4584514121755482E-3</v>
      </c>
      <c r="AD521" s="626">
        <v>8.9021369567871098E-4</v>
      </c>
      <c r="AE521" s="620">
        <v>1.9518644013684738E-3</v>
      </c>
      <c r="AF521" s="627">
        <v>1.7479324105007452E-2</v>
      </c>
      <c r="AG521" s="601">
        <f>Decap_Selection!$E$23</f>
        <v>0.08</v>
      </c>
      <c r="AH521" s="602"/>
      <c r="AI521" s="602"/>
    </row>
    <row r="522" spans="1:35">
      <c r="A522" s="597">
        <f t="shared" si="7"/>
        <v>14828024.827676229</v>
      </c>
      <c r="B522" s="607">
        <v>0.93164533660796911</v>
      </c>
      <c r="C522" s="606">
        <v>1.0000000000000001E+50</v>
      </c>
      <c r="D522" s="607">
        <v>0.18377353918841163</v>
      </c>
      <c r="E522" s="610">
        <v>1.0000000000000001E+50</v>
      </c>
      <c r="F522" s="611">
        <v>1.0000000000000001E+50</v>
      </c>
      <c r="G522" s="610">
        <v>1.0000000000000001E+50</v>
      </c>
      <c r="H522" s="610">
        <v>1.0000000000000001E+50</v>
      </c>
      <c r="I522" s="610">
        <v>2.0482064264437733E-2</v>
      </c>
      <c r="J522" s="610">
        <v>1.0000000000000001E+50</v>
      </c>
      <c r="K522" s="610">
        <v>1.0000000000000001E+50</v>
      </c>
      <c r="L522" s="611">
        <v>5.8693591665476968E-2</v>
      </c>
      <c r="M522" s="610">
        <v>1.0000000000000001E+50</v>
      </c>
      <c r="N522" s="611">
        <v>1.0000000000000001E+50</v>
      </c>
      <c r="O522" s="610">
        <v>1.0000000000000001E+50</v>
      </c>
      <c r="P522" s="610">
        <v>1.0000000000000001E+50</v>
      </c>
      <c r="Q522" s="610">
        <v>1.0000000000000001E+50</v>
      </c>
      <c r="R522" s="610">
        <v>1.0000000000000001E+50</v>
      </c>
      <c r="S522" s="610">
        <v>1.0000000000000001E+50</v>
      </c>
      <c r="T522" s="610">
        <v>1.0000000000000001E+50</v>
      </c>
      <c r="U522" s="610">
        <v>1.0000000000000001E+50</v>
      </c>
      <c r="V522" s="610">
        <v>0.18407813339348369</v>
      </c>
      <c r="W522" s="610">
        <v>1.0000000000000001E+50</v>
      </c>
      <c r="X522" s="610">
        <v>1.0000000000000001E+50</v>
      </c>
      <c r="Y522" s="610">
        <v>1.0000000000000001E+50</v>
      </c>
      <c r="Z522" s="610">
        <v>1.0000000000000001E+50</v>
      </c>
      <c r="AA522" s="626">
        <v>1.0000000000000001E+50</v>
      </c>
      <c r="AB522" s="610">
        <v>4.2192242814771017</v>
      </c>
      <c r="AC522" s="626">
        <v>1.4842218751765503E-3</v>
      </c>
      <c r="AD522" s="626">
        <v>8.9021369567871098E-4</v>
      </c>
      <c r="AE522" s="620">
        <v>1.9711947378189842E-3</v>
      </c>
      <c r="AF522" s="627">
        <v>1.7944284642349477E-2</v>
      </c>
      <c r="AG522" s="601">
        <f>Decap_Selection!$E$23</f>
        <v>0.08</v>
      </c>
      <c r="AH522" s="602"/>
      <c r="AI522" s="602"/>
    </row>
    <row r="523" spans="1:35">
      <c r="A523" s="597">
        <f t="shared" si="7"/>
        <v>15124585.324229755</v>
      </c>
      <c r="B523" s="607">
        <v>0.95027822208319612</v>
      </c>
      <c r="C523" s="606">
        <v>1.0000000000000001E+50</v>
      </c>
      <c r="D523" s="607">
        <v>0.17783264791246461</v>
      </c>
      <c r="E523" s="610">
        <v>1.0000000000000001E+50</v>
      </c>
      <c r="F523" s="611">
        <v>1.0000000000000001E+50</v>
      </c>
      <c r="G523" s="610">
        <v>1.0000000000000001E+50</v>
      </c>
      <c r="H523" s="610">
        <v>1.0000000000000001E+50</v>
      </c>
      <c r="I523" s="610">
        <v>2.1685776390645967E-2</v>
      </c>
      <c r="J523" s="610">
        <v>1.0000000000000001E+50</v>
      </c>
      <c r="K523" s="610">
        <v>1.0000000000000001E+50</v>
      </c>
      <c r="L523" s="611">
        <v>6.0053502347404551E-2</v>
      </c>
      <c r="M523" s="610">
        <v>1.0000000000000001E+50</v>
      </c>
      <c r="N523" s="611">
        <v>1.0000000000000001E+50</v>
      </c>
      <c r="O523" s="610">
        <v>1.0000000000000001E+50</v>
      </c>
      <c r="P523" s="610">
        <v>1.0000000000000001E+50</v>
      </c>
      <c r="Q523" s="610">
        <v>1.0000000000000001E+50</v>
      </c>
      <c r="R523" s="610">
        <v>1.0000000000000001E+50</v>
      </c>
      <c r="S523" s="610">
        <v>1.0000000000000001E+50</v>
      </c>
      <c r="T523" s="610">
        <v>1.0000000000000001E+50</v>
      </c>
      <c r="U523" s="610">
        <v>1.0000000000000001E+50</v>
      </c>
      <c r="V523" s="610">
        <v>0.18766494354791283</v>
      </c>
      <c r="W523" s="610">
        <v>1.0000000000000001E+50</v>
      </c>
      <c r="X523" s="610">
        <v>1.0000000000000001E+50</v>
      </c>
      <c r="Y523" s="610">
        <v>1.0000000000000001E+50</v>
      </c>
      <c r="Z523" s="610">
        <v>1.0000000000000001E+50</v>
      </c>
      <c r="AA523" s="626">
        <v>1.0000000000000001E+50</v>
      </c>
      <c r="AB523" s="610">
        <v>4.136494425553491</v>
      </c>
      <c r="AC523" s="626">
        <v>1.5105668881491481E-3</v>
      </c>
      <c r="AD523" s="626">
        <v>8.9021369567871098E-4</v>
      </c>
      <c r="AE523" s="620">
        <v>1.991106838726958E-3</v>
      </c>
      <c r="AF523" s="627">
        <v>1.8563911195469848E-2</v>
      </c>
      <c r="AG523" s="601">
        <f>Decap_Selection!$E$23</f>
        <v>0.08</v>
      </c>
      <c r="AH523" s="602"/>
      <c r="AI523" s="602"/>
    </row>
    <row r="524" spans="1:35">
      <c r="A524" s="597">
        <f t="shared" si="7"/>
        <v>15427077.03071435</v>
      </c>
      <c r="B524" s="607">
        <v>0.96928376568472996</v>
      </c>
      <c r="C524" s="606">
        <v>1.0000000000000001E+50</v>
      </c>
      <c r="D524" s="607">
        <v>0.17196653918336202</v>
      </c>
      <c r="E524" s="610">
        <v>1.0000000000000001E+50</v>
      </c>
      <c r="F524" s="611">
        <v>1.0000000000000001E+50</v>
      </c>
      <c r="G524" s="610">
        <v>1.0000000000000001E+50</v>
      </c>
      <c r="H524" s="610">
        <v>1.0000000000000001E+50</v>
      </c>
      <c r="I524" s="610">
        <v>2.3063892805614546E-2</v>
      </c>
      <c r="J524" s="610">
        <v>1.0000000000000001E+50</v>
      </c>
      <c r="K524" s="610">
        <v>1.0000000000000001E+50</v>
      </c>
      <c r="L524" s="611">
        <v>6.1437132212884701E-2</v>
      </c>
      <c r="M524" s="610">
        <v>1.0000000000000001E+50</v>
      </c>
      <c r="N524" s="611">
        <v>1.0000000000000001E+50</v>
      </c>
      <c r="O524" s="610">
        <v>1.0000000000000001E+50</v>
      </c>
      <c r="P524" s="610">
        <v>1.0000000000000001E+50</v>
      </c>
      <c r="Q524" s="610">
        <v>1.0000000000000001E+50</v>
      </c>
      <c r="R524" s="610">
        <v>1.0000000000000001E+50</v>
      </c>
      <c r="S524" s="610">
        <v>1.0000000000000001E+50</v>
      </c>
      <c r="T524" s="610">
        <v>1.0000000000000001E+50</v>
      </c>
      <c r="U524" s="610">
        <v>1.0000000000000001E+50</v>
      </c>
      <c r="V524" s="610">
        <v>0.19132530180658514</v>
      </c>
      <c r="W524" s="610">
        <v>1.0000000000000001E+50</v>
      </c>
      <c r="X524" s="610">
        <v>1.0000000000000001E+50</v>
      </c>
      <c r="Y524" s="610">
        <v>1.0000000000000001E+50</v>
      </c>
      <c r="Z524" s="610">
        <v>1.0000000000000001E+50</v>
      </c>
      <c r="AA524" s="626">
        <v>1.0000000000000001E+50</v>
      </c>
      <c r="AB524" s="610">
        <v>4.055386724306568</v>
      </c>
      <c r="AC524" s="626">
        <v>1.5374971679469637E-3</v>
      </c>
      <c r="AD524" s="626">
        <v>8.9021369567871098E-4</v>
      </c>
      <c r="AE524" s="620">
        <v>2.0116141929051889E-3</v>
      </c>
      <c r="AF524" s="627">
        <v>1.9312232336791611E-2</v>
      </c>
      <c r="AG524" s="601">
        <f>Decap_Selection!$E$23</f>
        <v>0.08</v>
      </c>
      <c r="AH524" s="602"/>
      <c r="AI524" s="602"/>
    </row>
    <row r="525" spans="1:35">
      <c r="A525" s="597">
        <f t="shared" si="7"/>
        <v>15735618.571328636</v>
      </c>
      <c r="B525" s="607">
        <v>0.98866942056692397</v>
      </c>
      <c r="C525" s="606">
        <v>1.0000000000000001E+50</v>
      </c>
      <c r="D525" s="607">
        <v>0.16617344684039143</v>
      </c>
      <c r="E525" s="610">
        <v>1.0000000000000001E+50</v>
      </c>
      <c r="F525" s="611">
        <v>1.0000000000000001E+50</v>
      </c>
      <c r="G525" s="610">
        <v>1.0000000000000001E+50</v>
      </c>
      <c r="H525" s="610">
        <v>1.0000000000000001E+50</v>
      </c>
      <c r="I525" s="610">
        <v>2.4589072058961835E-2</v>
      </c>
      <c r="J525" s="610">
        <v>1.0000000000000001E+50</v>
      </c>
      <c r="K525" s="610">
        <v>1.0000000000000001E+50</v>
      </c>
      <c r="L525" s="611">
        <v>6.2845012711860493E-2</v>
      </c>
      <c r="M525" s="610">
        <v>1.0000000000000001E+50</v>
      </c>
      <c r="N525" s="611">
        <v>1.0000000000000001E+50</v>
      </c>
      <c r="O525" s="610">
        <v>1.0000000000000001E+50</v>
      </c>
      <c r="P525" s="610">
        <v>1.0000000000000001E+50</v>
      </c>
      <c r="Q525" s="610">
        <v>1.0000000000000001E+50</v>
      </c>
      <c r="R525" s="610">
        <v>1.0000000000000001E+50</v>
      </c>
      <c r="S525" s="610">
        <v>1.0000000000000001E+50</v>
      </c>
      <c r="T525" s="610">
        <v>1.0000000000000001E+50</v>
      </c>
      <c r="U525" s="610">
        <v>1.0000000000000001E+50</v>
      </c>
      <c r="V525" s="610">
        <v>0.19506064619356067</v>
      </c>
      <c r="W525" s="610">
        <v>1.0000000000000001E+50</v>
      </c>
      <c r="X525" s="610">
        <v>1.0000000000000001E+50</v>
      </c>
      <c r="Y525" s="610">
        <v>1.0000000000000001E+50</v>
      </c>
      <c r="Z525" s="610">
        <v>1.0000000000000001E+50</v>
      </c>
      <c r="AA525" s="626">
        <v>1.0000000000000001E+50</v>
      </c>
      <c r="AB525" s="610">
        <v>3.9758693707946668</v>
      </c>
      <c r="AC525" s="626">
        <v>1.5650236426710327E-3</v>
      </c>
      <c r="AD525" s="626">
        <v>8.9021369567871098E-4</v>
      </c>
      <c r="AE525" s="620">
        <v>2.0327304596950303E-3</v>
      </c>
      <c r="AF525" s="627">
        <v>2.0168558001557878E-2</v>
      </c>
      <c r="AG525" s="601">
        <f>Decap_Selection!$E$23</f>
        <v>0.08</v>
      </c>
      <c r="AH525" s="602"/>
      <c r="AI525" s="602"/>
    </row>
    <row r="526" spans="1:35">
      <c r="A526" s="597">
        <f t="shared" si="7"/>
        <v>16050330.942755209</v>
      </c>
      <c r="B526" s="607">
        <v>1.008442788947379</v>
      </c>
      <c r="C526" s="606">
        <v>1.0000000000000001E+50</v>
      </c>
      <c r="D526" s="607">
        <v>0.1604517033992657</v>
      </c>
      <c r="E526" s="610">
        <v>1.0000000000000001E+50</v>
      </c>
      <c r="F526" s="611">
        <v>1.0000000000000001E+50</v>
      </c>
      <c r="G526" s="610">
        <v>1.0000000000000001E+50</v>
      </c>
      <c r="H526" s="610">
        <v>1.0000000000000001E+50</v>
      </c>
      <c r="I526" s="610">
        <v>2.623785158362105E-2</v>
      </c>
      <c r="J526" s="610">
        <v>1.0000000000000001E+50</v>
      </c>
      <c r="K526" s="610">
        <v>1.0000000000000001E+50</v>
      </c>
      <c r="L526" s="611">
        <v>6.4277685594533937E-2</v>
      </c>
      <c r="M526" s="610">
        <v>1.0000000000000001E+50</v>
      </c>
      <c r="N526" s="611">
        <v>1.0000000000000001E+50</v>
      </c>
      <c r="O526" s="610">
        <v>1.0000000000000001E+50</v>
      </c>
      <c r="P526" s="610">
        <v>1.0000000000000001E+50</v>
      </c>
      <c r="Q526" s="610">
        <v>1.0000000000000001E+50</v>
      </c>
      <c r="R526" s="610">
        <v>1.0000000000000001E+50</v>
      </c>
      <c r="S526" s="610">
        <v>1.0000000000000001E+50</v>
      </c>
      <c r="T526" s="610">
        <v>1.0000000000000001E+50</v>
      </c>
      <c r="U526" s="610">
        <v>1.0000000000000001E+50</v>
      </c>
      <c r="V526" s="610">
        <v>0.19887244399569395</v>
      </c>
      <c r="W526" s="610">
        <v>1.0000000000000001E+50</v>
      </c>
      <c r="X526" s="610">
        <v>1.0000000000000001E+50</v>
      </c>
      <c r="Y526" s="610">
        <v>1.0000000000000001E+50</v>
      </c>
      <c r="Z526" s="610">
        <v>1.0000000000000001E+50</v>
      </c>
      <c r="AA526" s="626">
        <v>1.0000000000000001E+50</v>
      </c>
      <c r="AB526" s="610">
        <v>3.8979111817419008</v>
      </c>
      <c r="AC526" s="626">
        <v>1.593157456689366E-3</v>
      </c>
      <c r="AD526" s="626">
        <v>8.9021369567871098E-4</v>
      </c>
      <c r="AE526" s="620">
        <v>2.0544694695851747E-3</v>
      </c>
      <c r="AF526" s="627">
        <v>2.1117198658360054E-2</v>
      </c>
      <c r="AG526" s="601">
        <f>Decap_Selection!$E$23</f>
        <v>0.08</v>
      </c>
      <c r="AH526" s="602"/>
      <c r="AI526" s="602"/>
    </row>
    <row r="527" spans="1:35">
      <c r="A527" s="597">
        <f t="shared" si="7"/>
        <v>16371337.561610313</v>
      </c>
      <c r="B527" s="607">
        <v>1.0286116250882054</v>
      </c>
      <c r="C527" s="606">
        <v>1.0000000000000001E+50</v>
      </c>
      <c r="D527" s="607">
        <v>0.15479975072523566</v>
      </c>
      <c r="E527" s="610">
        <v>1.0000000000000001E+50</v>
      </c>
      <c r="F527" s="611">
        <v>1.0000000000000001E+50</v>
      </c>
      <c r="G527" s="610">
        <v>1.0000000000000001E+50</v>
      </c>
      <c r="H527" s="610">
        <v>1.0000000000000001E+50</v>
      </c>
      <c r="I527" s="610">
        <v>2.7990744755677803E-2</v>
      </c>
      <c r="J527" s="610">
        <v>1.0000000000000001E+50</v>
      </c>
      <c r="K527" s="610">
        <v>1.0000000000000001E+50</v>
      </c>
      <c r="L527" s="611">
        <v>6.5735703062450218E-2</v>
      </c>
      <c r="M527" s="610">
        <v>1.0000000000000001E+50</v>
      </c>
      <c r="N527" s="611">
        <v>1.0000000000000001E+50</v>
      </c>
      <c r="O527" s="610">
        <v>1.0000000000000001E+50</v>
      </c>
      <c r="P527" s="610">
        <v>1.0000000000000001E+50</v>
      </c>
      <c r="Q527" s="610">
        <v>1.0000000000000001E+50</v>
      </c>
      <c r="R527" s="610">
        <v>1.0000000000000001E+50</v>
      </c>
      <c r="S527" s="610">
        <v>1.0000000000000001E+50</v>
      </c>
      <c r="T527" s="610">
        <v>1.0000000000000001E+50</v>
      </c>
      <c r="U527" s="610">
        <v>1.0000000000000001E+50</v>
      </c>
      <c r="V527" s="610">
        <v>0.20276219234578749</v>
      </c>
      <c r="W527" s="610">
        <v>1.0000000000000001E+50</v>
      </c>
      <c r="X527" s="610">
        <v>1.0000000000000001E+50</v>
      </c>
      <c r="Y527" s="610">
        <v>1.0000000000000001E+50</v>
      </c>
      <c r="Z527" s="610">
        <v>1.0000000000000001E+50</v>
      </c>
      <c r="AA527" s="626">
        <v>1.0000000000000001E+50</v>
      </c>
      <c r="AB527" s="610">
        <v>3.8214815853094257</v>
      </c>
      <c r="AC527" s="626">
        <v>1.6219099757230203E-3</v>
      </c>
      <c r="AD527" s="626">
        <v>8.9021369567871098E-4</v>
      </c>
      <c r="AE527" s="620">
        <v>2.0768452250956274E-3</v>
      </c>
      <c r="AF527" s="627">
        <v>2.2146884922466213E-2</v>
      </c>
      <c r="AG527" s="601">
        <f>Decap_Selection!$E$23</f>
        <v>0.08</v>
      </c>
      <c r="AH527" s="602"/>
      <c r="AI527" s="602"/>
    </row>
    <row r="528" spans="1:35">
      <c r="A528" s="597">
        <f t="shared" si="7"/>
        <v>16698764.31284252</v>
      </c>
      <c r="B528" s="607">
        <v>1.0491838383369092</v>
      </c>
      <c r="C528" s="606">
        <v>1.0000000000000001E+50</v>
      </c>
      <c r="D528" s="607">
        <v>0.14921615296109078</v>
      </c>
      <c r="E528" s="610">
        <v>1.0000000000000001E+50</v>
      </c>
      <c r="F528" s="611">
        <v>1.0000000000000001E+50</v>
      </c>
      <c r="G528" s="610">
        <v>1.0000000000000001E+50</v>
      </c>
      <c r="H528" s="610">
        <v>1.0000000000000001E+50</v>
      </c>
      <c r="I528" s="610">
        <v>2.9831902336577371E-2</v>
      </c>
      <c r="J528" s="610">
        <v>1.0000000000000001E+50</v>
      </c>
      <c r="K528" s="610">
        <v>1.0000000000000001E+50</v>
      </c>
      <c r="L528" s="611">
        <v>6.7219627928982298E-2</v>
      </c>
      <c r="M528" s="610">
        <v>1.0000000000000001E+50</v>
      </c>
      <c r="N528" s="611">
        <v>1.0000000000000001E+50</v>
      </c>
      <c r="O528" s="610">
        <v>1.0000000000000001E+50</v>
      </c>
      <c r="P528" s="610">
        <v>1.0000000000000001E+50</v>
      </c>
      <c r="Q528" s="610">
        <v>1.0000000000000001E+50</v>
      </c>
      <c r="R528" s="610">
        <v>1.0000000000000001E+50</v>
      </c>
      <c r="S528" s="610">
        <v>1.0000000000000001E+50</v>
      </c>
      <c r="T528" s="610">
        <v>1.0000000000000001E+50</v>
      </c>
      <c r="U528" s="610">
        <v>1.0000000000000001E+50</v>
      </c>
      <c r="V528" s="610">
        <v>0.20673141881705057</v>
      </c>
      <c r="W528" s="610">
        <v>1.0000000000000001E+50</v>
      </c>
      <c r="X528" s="610">
        <v>1.0000000000000001E+50</v>
      </c>
      <c r="Y528" s="610">
        <v>1.0000000000000001E+50</v>
      </c>
      <c r="Z528" s="610">
        <v>1.0000000000000001E+50</v>
      </c>
      <c r="AA528" s="626">
        <v>1.0000000000000001E+50</v>
      </c>
      <c r="AB528" s="610">
        <v>3.7465506091064826</v>
      </c>
      <c r="AC528" s="626">
        <v>1.6512927920001295E-3</v>
      </c>
      <c r="AD528" s="626">
        <v>8.9021369567871098E-4</v>
      </c>
      <c r="AE528" s="620">
        <v>2.0998719019416977E-3</v>
      </c>
      <c r="AF528" s="627">
        <v>2.3250105883313301E-2</v>
      </c>
      <c r="AG528" s="601">
        <f>Decap_Selection!$E$23</f>
        <v>0.08</v>
      </c>
      <c r="AH528" s="602"/>
      <c r="AI528" s="602"/>
    </row>
    <row r="529" spans="1:35">
      <c r="A529" s="597">
        <f t="shared" si="7"/>
        <v>17032739.599099372</v>
      </c>
      <c r="B529" s="607">
        <v>1.0701674962280978</v>
      </c>
      <c r="C529" s="606">
        <v>1.0000000000000001E+50</v>
      </c>
      <c r="D529" s="607">
        <v>0.14369961222410685</v>
      </c>
      <c r="E529" s="610">
        <v>1.0000000000000001E+50</v>
      </c>
      <c r="F529" s="611">
        <v>1.0000000000000001E+50</v>
      </c>
      <c r="G529" s="610">
        <v>1.0000000000000001E+50</v>
      </c>
      <c r="H529" s="610">
        <v>1.0000000000000001E+50</v>
      </c>
      <c r="I529" s="610">
        <v>3.1748601295941481E-2</v>
      </c>
      <c r="J529" s="610">
        <v>1.0000000000000001E+50</v>
      </c>
      <c r="K529" s="610">
        <v>1.0000000000000001E+50</v>
      </c>
      <c r="L529" s="611">
        <v>6.8730033788766728E-2</v>
      </c>
      <c r="M529" s="610">
        <v>1.0000000000000001E+50</v>
      </c>
      <c r="N529" s="611">
        <v>1.0000000000000001E+50</v>
      </c>
      <c r="O529" s="610">
        <v>1.0000000000000001E+50</v>
      </c>
      <c r="P529" s="610">
        <v>1.0000000000000001E+50</v>
      </c>
      <c r="Q529" s="610">
        <v>1.0000000000000001E+50</v>
      </c>
      <c r="R529" s="610">
        <v>1.0000000000000001E+50</v>
      </c>
      <c r="S529" s="610">
        <v>1.0000000000000001E+50</v>
      </c>
      <c r="T529" s="610">
        <v>1.0000000000000001E+50</v>
      </c>
      <c r="U529" s="610">
        <v>1.0000000000000001E+50</v>
      </c>
      <c r="V529" s="610">
        <v>0.21078168202911565</v>
      </c>
      <c r="W529" s="610">
        <v>1.0000000000000001E+50</v>
      </c>
      <c r="X529" s="610">
        <v>1.0000000000000001E+50</v>
      </c>
      <c r="Y529" s="610">
        <v>1.0000000000000001E+50</v>
      </c>
      <c r="Z529" s="610">
        <v>1.0000000000000001E+50</v>
      </c>
      <c r="AA529" s="626">
        <v>1.0000000000000001E+50</v>
      </c>
      <c r="AB529" s="610">
        <v>3.6730888684365226</v>
      </c>
      <c r="AC529" s="626">
        <v>1.681317729479473E-3</v>
      </c>
      <c r="AD529" s="626">
        <v>8.9021369567871098E-4</v>
      </c>
      <c r="AE529" s="620">
        <v>2.1235638504915905E-3</v>
      </c>
      <c r="AF529" s="627">
        <v>2.4422488023397998E-2</v>
      </c>
      <c r="AG529" s="601">
        <f>Decap_Selection!$E$23</f>
        <v>0.08</v>
      </c>
      <c r="AH529" s="602"/>
      <c r="AI529" s="602"/>
    </row>
    <row r="530" spans="1:35">
      <c r="A530" s="597">
        <f t="shared" si="7"/>
        <v>17373394.391081359</v>
      </c>
      <c r="B530" s="607">
        <v>1.0915708276472182</v>
      </c>
      <c r="C530" s="606">
        <v>1.0000000000000001E+50</v>
      </c>
      <c r="D530" s="607">
        <v>0.13824898772205957</v>
      </c>
      <c r="E530" s="610">
        <v>1.0000000000000001E+50</v>
      </c>
      <c r="F530" s="611">
        <v>1.0000000000000001E+50</v>
      </c>
      <c r="G530" s="610">
        <v>1.0000000000000001E+50</v>
      </c>
      <c r="H530" s="610">
        <v>1.0000000000000001E+50</v>
      </c>
      <c r="I530" s="610">
        <v>3.3730710323607249E-2</v>
      </c>
      <c r="J530" s="610">
        <v>1.0000000000000001E+50</v>
      </c>
      <c r="K530" s="610">
        <v>1.0000000000000001E+50</v>
      </c>
      <c r="L530" s="611">
        <v>7.0267505195700464E-2</v>
      </c>
      <c r="M530" s="610">
        <v>1.0000000000000001E+50</v>
      </c>
      <c r="N530" s="611">
        <v>1.0000000000000001E+50</v>
      </c>
      <c r="O530" s="610">
        <v>1.0000000000000001E+50</v>
      </c>
      <c r="P530" s="610">
        <v>1.0000000000000001E+50</v>
      </c>
      <c r="Q530" s="610">
        <v>1.0000000000000001E+50</v>
      </c>
      <c r="R530" s="610">
        <v>1.0000000000000001E+50</v>
      </c>
      <c r="S530" s="610">
        <v>1.0000000000000001E+50</v>
      </c>
      <c r="T530" s="610">
        <v>1.0000000000000001E+50</v>
      </c>
      <c r="U530" s="610">
        <v>1.0000000000000001E+50</v>
      </c>
      <c r="V530" s="610">
        <v>0.21491457226586741</v>
      </c>
      <c r="W530" s="610">
        <v>1.0000000000000001E+50</v>
      </c>
      <c r="X530" s="610">
        <v>1.0000000000000001E+50</v>
      </c>
      <c r="Y530" s="610">
        <v>1.0000000000000001E+50</v>
      </c>
      <c r="Z530" s="610">
        <v>1.0000000000000001E+50</v>
      </c>
      <c r="AA530" s="626">
        <v>1.0000000000000001E+50</v>
      </c>
      <c r="AB530" s="610">
        <v>3.6010675547737914</v>
      </c>
      <c r="AC530" s="626">
        <v>1.7119968491453119E-3</v>
      </c>
      <c r="AD530" s="626">
        <v>8.9021369567871098E-4</v>
      </c>
      <c r="AE530" s="620">
        <v>2.1479355975299015E-3</v>
      </c>
      <c r="AF530" s="627">
        <v>2.5662265759587622E-2</v>
      </c>
      <c r="AG530" s="601">
        <f>Decap_Selection!$E$23</f>
        <v>0.08</v>
      </c>
      <c r="AH530" s="602"/>
      <c r="AI530" s="602"/>
    </row>
    <row r="531" spans="1:35">
      <c r="A531" s="597">
        <f t="shared" si="7"/>
        <v>17720862.278902985</v>
      </c>
      <c r="B531" s="607">
        <v>1.1134022260575731</v>
      </c>
      <c r="C531" s="606">
        <v>1.0000000000000001E+50</v>
      </c>
      <c r="D531" s="607">
        <v>0.13286331911519297</v>
      </c>
      <c r="E531" s="610">
        <v>1.0000000000000001E+50</v>
      </c>
      <c r="F531" s="611">
        <v>1.0000000000000001E+50</v>
      </c>
      <c r="G531" s="610">
        <v>1.0000000000000001E+50</v>
      </c>
      <c r="H531" s="610">
        <v>1.0000000000000001E+50</v>
      </c>
      <c r="I531" s="610">
        <v>3.5770202804852262E-2</v>
      </c>
      <c r="J531" s="610">
        <v>1.0000000000000001E+50</v>
      </c>
      <c r="K531" s="610">
        <v>1.0000000000000001E+50</v>
      </c>
      <c r="L531" s="611">
        <v>7.1832637849160025E-2</v>
      </c>
      <c r="M531" s="610">
        <v>1.0000000000000001E+50</v>
      </c>
      <c r="N531" s="611">
        <v>1.0000000000000001E+50</v>
      </c>
      <c r="O531" s="610">
        <v>1.0000000000000001E+50</v>
      </c>
      <c r="P531" s="610">
        <v>1.0000000000000001E+50</v>
      </c>
      <c r="Q531" s="610">
        <v>1.0000000000000001E+50</v>
      </c>
      <c r="R531" s="610">
        <v>1.0000000000000001E+50</v>
      </c>
      <c r="S531" s="610">
        <v>1.0000000000000001E+50</v>
      </c>
      <c r="T531" s="610">
        <v>1.0000000000000001E+50</v>
      </c>
      <c r="U531" s="610">
        <v>1.0000000000000001E+50</v>
      </c>
      <c r="V531" s="610">
        <v>0.21913171210534421</v>
      </c>
      <c r="W531" s="610">
        <v>1.0000000000000001E+50</v>
      </c>
      <c r="X531" s="610">
        <v>1.0000000000000001E+50</v>
      </c>
      <c r="Y531" s="610">
        <v>1.0000000000000001E+50</v>
      </c>
      <c r="Z531" s="610">
        <v>1.0000000000000001E+50</v>
      </c>
      <c r="AA531" s="626">
        <v>1.0000000000000001E+50</v>
      </c>
      <c r="AB531" s="610">
        <v>3.5304584244658748</v>
      </c>
      <c r="AC531" s="626">
        <v>1.7433424543753324E-3</v>
      </c>
      <c r="AD531" s="626">
        <v>8.9021369567871098E-4</v>
      </c>
      <c r="AE531" s="620">
        <v>2.1730018483379315E-3</v>
      </c>
      <c r="AF531" s="627">
        <v>2.6969851048292408E-2</v>
      </c>
      <c r="AG531" s="601">
        <f>Decap_Selection!$E$23</f>
        <v>0.08</v>
      </c>
      <c r="AH531" s="602"/>
      <c r="AI531" s="602"/>
    </row>
    <row r="532" spans="1:35">
      <c r="A532" s="597">
        <f t="shared" si="7"/>
        <v>18075279.524481047</v>
      </c>
      <c r="B532" s="607">
        <v>1.1356702527918714</v>
      </c>
      <c r="C532" s="606">
        <v>1.0000000000000001E+50</v>
      </c>
      <c r="D532" s="607">
        <v>0.127541855181977</v>
      </c>
      <c r="E532" s="610">
        <v>1.0000000000000001E+50</v>
      </c>
      <c r="F532" s="611">
        <v>1.0000000000000001E+50</v>
      </c>
      <c r="G532" s="610">
        <v>1.0000000000000001E+50</v>
      </c>
      <c r="H532" s="610">
        <v>1.0000000000000001E+50</v>
      </c>
      <c r="I532" s="610">
        <v>3.7860742503742578E-2</v>
      </c>
      <c r="J532" s="610">
        <v>1.0000000000000001E+50</v>
      </c>
      <c r="K532" s="610">
        <v>1.0000000000000001E+50</v>
      </c>
      <c r="L532" s="611">
        <v>7.3426038788150641E-2</v>
      </c>
      <c r="M532" s="610">
        <v>1.0000000000000001E+50</v>
      </c>
      <c r="N532" s="611">
        <v>1.0000000000000001E+50</v>
      </c>
      <c r="O532" s="610">
        <v>1.0000000000000001E+50</v>
      </c>
      <c r="P532" s="610">
        <v>1.0000000000000001E+50</v>
      </c>
      <c r="Q532" s="610">
        <v>1.0000000000000001E+50</v>
      </c>
      <c r="R532" s="610">
        <v>1.0000000000000001E+50</v>
      </c>
      <c r="S532" s="610">
        <v>1.0000000000000001E+50</v>
      </c>
      <c r="T532" s="610">
        <v>1.0000000000000001E+50</v>
      </c>
      <c r="U532" s="610">
        <v>1.0000000000000001E+50</v>
      </c>
      <c r="V532" s="610">
        <v>0.2234347570619768</v>
      </c>
      <c r="W532" s="610">
        <v>1.0000000000000001E+50</v>
      </c>
      <c r="X532" s="610">
        <v>1.0000000000000001E+50</v>
      </c>
      <c r="Y532" s="610">
        <v>1.0000000000000001E+50</v>
      </c>
      <c r="Z532" s="610">
        <v>1.0000000000000001E+50</v>
      </c>
      <c r="AA532" s="626">
        <v>1.0000000000000001E+50</v>
      </c>
      <c r="AB532" s="610">
        <v>3.4612337876577466</v>
      </c>
      <c r="AC532" s="626">
        <v>1.7753670963836733E-3</v>
      </c>
      <c r="AD532" s="626">
        <v>8.9021369567871098E-4</v>
      </c>
      <c r="AE532" s="620">
        <v>2.1987774891003534E-3</v>
      </c>
      <c r="AF532" s="627">
        <v>2.8347484576909696E-2</v>
      </c>
      <c r="AG532" s="601">
        <f>Decap_Selection!$E$23</f>
        <v>0.08</v>
      </c>
      <c r="AH532" s="602"/>
      <c r="AI532" s="602"/>
    </row>
    <row r="533" spans="1:35">
      <c r="A533" s="597">
        <f t="shared" si="7"/>
        <v>18436785.114970669</v>
      </c>
      <c r="B533" s="607">
        <v>1.1583836404096177</v>
      </c>
      <c r="C533" s="606">
        <v>1.0000000000000001E+50</v>
      </c>
      <c r="D533" s="607">
        <v>0.1222840891499597</v>
      </c>
      <c r="E533" s="610">
        <v>1.0000000000000001E+50</v>
      </c>
      <c r="F533" s="611">
        <v>1.0000000000000001E+50</v>
      </c>
      <c r="G533" s="610">
        <v>1.0000000000000001E+50</v>
      </c>
      <c r="H533" s="610">
        <v>1.0000000000000001E+50</v>
      </c>
      <c r="I533" s="610">
        <v>3.9997344182416197E-2</v>
      </c>
      <c r="J533" s="610">
        <v>1.0000000000000001E+50</v>
      </c>
      <c r="K533" s="610">
        <v>1.0000000000000001E+50</v>
      </c>
      <c r="L533" s="611">
        <v>7.5048326593133083E-2</v>
      </c>
      <c r="M533" s="610">
        <v>1.0000000000000001E+50</v>
      </c>
      <c r="N533" s="611">
        <v>1.0000000000000001E+50</v>
      </c>
      <c r="O533" s="610">
        <v>1.0000000000000001E+50</v>
      </c>
      <c r="P533" s="610">
        <v>1.0000000000000001E+50</v>
      </c>
      <c r="Q533" s="610">
        <v>1.0000000000000001E+50</v>
      </c>
      <c r="R533" s="610">
        <v>1.0000000000000001E+50</v>
      </c>
      <c r="S533" s="610">
        <v>1.0000000000000001E+50</v>
      </c>
      <c r="T533" s="610">
        <v>1.0000000000000001E+50</v>
      </c>
      <c r="U533" s="610">
        <v>1.0000000000000001E+50</v>
      </c>
      <c r="V533" s="610">
        <v>0.22782539624143008</v>
      </c>
      <c r="W533" s="610">
        <v>1.0000000000000001E+50</v>
      </c>
      <c r="X533" s="610">
        <v>1.0000000000000001E+50</v>
      </c>
      <c r="Y533" s="610">
        <v>1.0000000000000001E+50</v>
      </c>
      <c r="Z533" s="610">
        <v>1.0000000000000001E+50</v>
      </c>
      <c r="AA533" s="626">
        <v>1.0000000000000001E+50</v>
      </c>
      <c r="AB533" s="610">
        <v>3.3933664974330142</v>
      </c>
      <c r="AC533" s="626">
        <v>1.8080835797411126E-3</v>
      </c>
      <c r="AD533" s="626">
        <v>8.9021369567871098E-4</v>
      </c>
      <c r="AE533" s="620">
        <v>2.2252775896463113E-3</v>
      </c>
      <c r="AF533" s="627">
        <v>2.9798935201338739E-2</v>
      </c>
      <c r="AG533" s="601">
        <f>Decap_Selection!$E$23</f>
        <v>0.08</v>
      </c>
      <c r="AH533" s="602"/>
      <c r="AI533" s="602"/>
    </row>
    <row r="534" spans="1:35">
      <c r="A534" s="597">
        <f t="shared" si="7"/>
        <v>18805520.817270081</v>
      </c>
      <c r="B534" s="607">
        <v>1.1815512961216417</v>
      </c>
      <c r="C534" s="606">
        <v>1.0000000000000001E+50</v>
      </c>
      <c r="D534" s="607">
        <v>0.11708980245399171</v>
      </c>
      <c r="E534" s="610">
        <v>1.0000000000000001E+50</v>
      </c>
      <c r="F534" s="611">
        <v>1.0000000000000001E+50</v>
      </c>
      <c r="G534" s="610">
        <v>1.0000000000000001E+50</v>
      </c>
      <c r="H534" s="610">
        <v>1.0000000000000001E+50</v>
      </c>
      <c r="I534" s="610">
        <v>4.2176101459136466E-2</v>
      </c>
      <c r="J534" s="610">
        <v>1.0000000000000001E+50</v>
      </c>
      <c r="K534" s="610">
        <v>1.0000000000000001E+50</v>
      </c>
      <c r="L534" s="611">
        <v>7.6700131595313761E-2</v>
      </c>
      <c r="M534" s="610">
        <v>1.0000000000000001E+50</v>
      </c>
      <c r="N534" s="611">
        <v>1.0000000000000001E+50</v>
      </c>
      <c r="O534" s="610">
        <v>1.0000000000000001E+50</v>
      </c>
      <c r="P534" s="610">
        <v>1.0000000000000001E+50</v>
      </c>
      <c r="Q534" s="610">
        <v>1.0000000000000001E+50</v>
      </c>
      <c r="R534" s="610">
        <v>1.0000000000000001E+50</v>
      </c>
      <c r="S534" s="610">
        <v>1.0000000000000001E+50</v>
      </c>
      <c r="T534" s="610">
        <v>1.0000000000000001E+50</v>
      </c>
      <c r="U534" s="610">
        <v>1.0000000000000001E+50</v>
      </c>
      <c r="V534" s="610">
        <v>0.23230535300832131</v>
      </c>
      <c r="W534" s="610">
        <v>1.0000000000000001E+50</v>
      </c>
      <c r="X534" s="610">
        <v>1.0000000000000001E+50</v>
      </c>
      <c r="Y534" s="610">
        <v>1.0000000000000001E+50</v>
      </c>
      <c r="Z534" s="610">
        <v>1.0000000000000001E+50</v>
      </c>
      <c r="AA534" s="626">
        <v>1.0000000000000001E+50</v>
      </c>
      <c r="AB534" s="610">
        <v>3.3268299391680589</v>
      </c>
      <c r="AC534" s="626">
        <v>1.8415049679746036E-3</v>
      </c>
      <c r="AD534" s="626">
        <v>8.9021369567871098E-4</v>
      </c>
      <c r="AE534" s="620">
        <v>2.2525174065315913E-3</v>
      </c>
      <c r="AF534" s="627">
        <v>3.1329199383979343E-2</v>
      </c>
      <c r="AG534" s="601">
        <f>Decap_Selection!$E$23</f>
        <v>0.08</v>
      </c>
      <c r="AH534" s="602"/>
      <c r="AI534" s="602"/>
    </row>
    <row r="535" spans="1:35">
      <c r="A535" s="597">
        <f t="shared" si="7"/>
        <v>19181631.233615484</v>
      </c>
      <c r="B535" s="607">
        <v>1.205182305283125</v>
      </c>
      <c r="C535" s="606">
        <v>1.0000000000000001E+50</v>
      </c>
      <c r="D535" s="607">
        <v>0.11195911921672534</v>
      </c>
      <c r="E535" s="610">
        <v>1.0000000000000001E+50</v>
      </c>
      <c r="F535" s="611">
        <v>1.0000000000000001E+50</v>
      </c>
      <c r="G535" s="610">
        <v>1.0000000000000001E+50</v>
      </c>
      <c r="H535" s="610">
        <v>1.0000000000000001E+50</v>
      </c>
      <c r="I535" s="610">
        <v>4.4393971090397145E-2</v>
      </c>
      <c r="J535" s="610">
        <v>1.0000000000000001E+50</v>
      </c>
      <c r="K535" s="610">
        <v>1.0000000000000001E+50</v>
      </c>
      <c r="L535" s="611">
        <v>7.8382096093214865E-2</v>
      </c>
      <c r="M535" s="610">
        <v>1.0000000000000001E+50</v>
      </c>
      <c r="N535" s="611">
        <v>1.0000000000000001E+50</v>
      </c>
      <c r="O535" s="610">
        <v>1.0000000000000001E+50</v>
      </c>
      <c r="P535" s="610">
        <v>1.0000000000000001E+50</v>
      </c>
      <c r="Q535" s="610">
        <v>1.0000000000000001E+50</v>
      </c>
      <c r="R535" s="610">
        <v>1.0000000000000001E+50</v>
      </c>
      <c r="S535" s="610">
        <v>1.0000000000000001E+50</v>
      </c>
      <c r="T535" s="610">
        <v>1.0000000000000001E+50</v>
      </c>
      <c r="U535" s="610">
        <v>1.0000000000000001E+50</v>
      </c>
      <c r="V535" s="610">
        <v>0.23687638566709174</v>
      </c>
      <c r="W535" s="610">
        <v>1.0000000000000001E+50</v>
      </c>
      <c r="X535" s="610">
        <v>1.0000000000000001E+50</v>
      </c>
      <c r="Y535" s="610">
        <v>1.0000000000000001E+50</v>
      </c>
      <c r="Z535" s="610">
        <v>1.0000000000000001E+50</v>
      </c>
      <c r="AA535" s="626">
        <v>1.0000000000000001E+50</v>
      </c>
      <c r="AB535" s="610">
        <v>3.2615980200949326</v>
      </c>
      <c r="AC535" s="626">
        <v>1.8756445892484487E-3</v>
      </c>
      <c r="AD535" s="626">
        <v>8.9021369567871098E-4</v>
      </c>
      <c r="AE535" s="620">
        <v>2.2805123864670504E-3</v>
      </c>
      <c r="AF535" s="627">
        <v>3.2944131374039384E-2</v>
      </c>
      <c r="AG535" s="601">
        <f>Decap_Selection!$E$23</f>
        <v>0.08</v>
      </c>
      <c r="AH535" s="602"/>
      <c r="AI535" s="602"/>
    </row>
    <row r="536" spans="1:35">
      <c r="A536" s="597">
        <f t="shared" si="7"/>
        <v>19565263.858287793</v>
      </c>
      <c r="B536" s="607">
        <v>1.2292859349564835</v>
      </c>
      <c r="C536" s="606">
        <v>1.0000000000000001E+50</v>
      </c>
      <c r="D536" s="607">
        <v>0.10689257445721143</v>
      </c>
      <c r="E536" s="610">
        <v>1.0000000000000001E+50</v>
      </c>
      <c r="F536" s="611">
        <v>1.0000000000000001E+50</v>
      </c>
      <c r="G536" s="610">
        <v>1.0000000000000001E+50</v>
      </c>
      <c r="H536" s="610">
        <v>1.0000000000000001E+50</v>
      </c>
      <c r="I536" s="610">
        <v>4.6648602916654083E-2</v>
      </c>
      <c r="J536" s="610">
        <v>1.0000000000000001E+50</v>
      </c>
      <c r="K536" s="610">
        <v>1.0000000000000001E+50</v>
      </c>
      <c r="L536" s="611">
        <v>8.0094874576371947E-2</v>
      </c>
      <c r="M536" s="610">
        <v>1.0000000000000001E+50</v>
      </c>
      <c r="N536" s="611">
        <v>1.0000000000000001E+50</v>
      </c>
      <c r="O536" s="610">
        <v>1.0000000000000001E+50</v>
      </c>
      <c r="P536" s="610">
        <v>1.0000000000000001E+50</v>
      </c>
      <c r="Q536" s="610">
        <v>1.0000000000000001E+50</v>
      </c>
      <c r="R536" s="610">
        <v>1.0000000000000001E+50</v>
      </c>
      <c r="S536" s="610">
        <v>1.0000000000000001E+50</v>
      </c>
      <c r="T536" s="610">
        <v>1.0000000000000001E+50</v>
      </c>
      <c r="U536" s="610">
        <v>1.0000000000000001E+50</v>
      </c>
      <c r="V536" s="610">
        <v>0.24154028815631104</v>
      </c>
      <c r="W536" s="610">
        <v>1.0000000000000001E+50</v>
      </c>
      <c r="X536" s="610">
        <v>1.0000000000000001E+50</v>
      </c>
      <c r="Y536" s="610">
        <v>1.0000000000000001E+50</v>
      </c>
      <c r="Z536" s="610">
        <v>1.0000000000000001E+50</v>
      </c>
      <c r="AA536" s="626">
        <v>1.0000000000000001E+50</v>
      </c>
      <c r="AB536" s="610">
        <v>3.1976451590689043</v>
      </c>
      <c r="AC536" s="626">
        <v>1.9105160421294899E-3</v>
      </c>
      <c r="AD536" s="626">
        <v>8.9021369567871098E-4</v>
      </c>
      <c r="AE536" s="620">
        <v>2.3092781700970524E-3</v>
      </c>
      <c r="AF536" s="627">
        <v>3.4649900283537267E-2</v>
      </c>
      <c r="AG536" s="601">
        <f>Decap_Selection!$E$23</f>
        <v>0.08</v>
      </c>
      <c r="AH536" s="602"/>
      <c r="AI536" s="602"/>
    </row>
    <row r="537" spans="1:35">
      <c r="A537" s="597">
        <f t="shared" si="7"/>
        <v>19956569.135453548</v>
      </c>
      <c r="B537" s="607">
        <v>1.2538716375455112</v>
      </c>
      <c r="C537" s="606">
        <v>1.0000000000000001E+50</v>
      </c>
      <c r="D537" s="607">
        <v>0.10189119998623958</v>
      </c>
      <c r="E537" s="610">
        <v>1.0000000000000001E+50</v>
      </c>
      <c r="F537" s="611">
        <v>1.0000000000000001E+50</v>
      </c>
      <c r="G537" s="610">
        <v>1.0000000000000001E+50</v>
      </c>
      <c r="H537" s="610">
        <v>1.0000000000000001E+50</v>
      </c>
      <c r="I537" s="610">
        <v>4.8938206023233115E-2</v>
      </c>
      <c r="J537" s="610">
        <v>1.0000000000000001E+50</v>
      </c>
      <c r="K537" s="610">
        <v>1.0000000000000001E+50</v>
      </c>
      <c r="L537" s="611">
        <v>8.1839133956031887E-2</v>
      </c>
      <c r="M537" s="610">
        <v>1.0000000000000001E+50</v>
      </c>
      <c r="N537" s="611">
        <v>1.0000000000000001E+50</v>
      </c>
      <c r="O537" s="610">
        <v>1.0000000000000001E+50</v>
      </c>
      <c r="P537" s="610">
        <v>1.0000000000000001E+50</v>
      </c>
      <c r="Q537" s="610">
        <v>1.0000000000000001E+50</v>
      </c>
      <c r="R537" s="610">
        <v>1.0000000000000001E+50</v>
      </c>
      <c r="S537" s="610">
        <v>1.0000000000000001E+50</v>
      </c>
      <c r="T537" s="610">
        <v>1.0000000000000001E+50</v>
      </c>
      <c r="U537" s="610">
        <v>1.0000000000000001E+50</v>
      </c>
      <c r="V537" s="610">
        <v>0.24629889075670214</v>
      </c>
      <c r="W537" s="610">
        <v>1.0000000000000001E+50</v>
      </c>
      <c r="X537" s="610">
        <v>1.0000000000000001E+50</v>
      </c>
      <c r="Y537" s="610">
        <v>1.0000000000000001E+50</v>
      </c>
      <c r="Z537" s="610">
        <v>1.0000000000000001E+50</v>
      </c>
      <c r="AA537" s="626">
        <v>1.0000000000000001E+50</v>
      </c>
      <c r="AB537" s="610">
        <v>3.1349462765366263</v>
      </c>
      <c r="AC537" s="626">
        <v>1.9461332014387889E-3</v>
      </c>
      <c r="AD537" s="626">
        <v>8.9021369567871098E-4</v>
      </c>
      <c r="AE537" s="620">
        <v>2.3388305961302646E-3</v>
      </c>
      <c r="AF537" s="627">
        <v>3.6452112662489253E-2</v>
      </c>
      <c r="AG537" s="601">
        <f>Decap_Selection!$E$23</f>
        <v>0.08</v>
      </c>
      <c r="AH537" s="602"/>
      <c r="AI537" s="602"/>
    </row>
    <row r="538" spans="1:35">
      <c r="A538" s="597">
        <f t="shared" si="7"/>
        <v>20355700.518162619</v>
      </c>
      <c r="B538" s="607">
        <v>1.2789490545022042</v>
      </c>
      <c r="C538" s="606">
        <v>1.0000000000000001E+50</v>
      </c>
      <c r="D538" s="607">
        <v>9.6956633227910233E-2</v>
      </c>
      <c r="E538" s="610">
        <v>1.0000000000000001E+50</v>
      </c>
      <c r="F538" s="611">
        <v>1.0000000000000001E+50</v>
      </c>
      <c r="G538" s="610">
        <v>1.0000000000000001E+50</v>
      </c>
      <c r="H538" s="610">
        <v>1.0000000000000001E+50</v>
      </c>
      <c r="I538" s="610">
        <v>5.1261443309995811E-2</v>
      </c>
      <c r="J538" s="610">
        <v>1.0000000000000001E+50</v>
      </c>
      <c r="K538" s="610">
        <v>1.0000000000000001E+50</v>
      </c>
      <c r="L538" s="611">
        <v>8.3615553802747766E-2</v>
      </c>
      <c r="M538" s="610">
        <v>1.0000000000000001E+50</v>
      </c>
      <c r="N538" s="611">
        <v>1.0000000000000001E+50</v>
      </c>
      <c r="O538" s="610">
        <v>1.0000000000000001E+50</v>
      </c>
      <c r="P538" s="610">
        <v>1.0000000000000001E+50</v>
      </c>
      <c r="Q538" s="610">
        <v>1.0000000000000001E+50</v>
      </c>
      <c r="R538" s="610">
        <v>1.0000000000000001E+50</v>
      </c>
      <c r="S538" s="610">
        <v>1.0000000000000001E+50</v>
      </c>
      <c r="T538" s="610">
        <v>1.0000000000000001E+50</v>
      </c>
      <c r="U538" s="610">
        <v>1.0000000000000001E+50</v>
      </c>
      <c r="V538" s="610">
        <v>0.25115406081317493</v>
      </c>
      <c r="W538" s="610">
        <v>1.0000000000000001E+50</v>
      </c>
      <c r="X538" s="610">
        <v>1.0000000000000001E+50</v>
      </c>
      <c r="Y538" s="610">
        <v>1.0000000000000001E+50</v>
      </c>
      <c r="Z538" s="610">
        <v>1.0000000000000001E+50</v>
      </c>
      <c r="AA538" s="626">
        <v>1.0000000000000001E+50</v>
      </c>
      <c r="AB538" s="610">
        <v>3.0734767847010285</v>
      </c>
      <c r="AC538" s="626">
        <v>1.9825102241923451E-3</v>
      </c>
      <c r="AD538" s="626">
        <v>8.9021369567871098E-4</v>
      </c>
      <c r="AE538" s="620">
        <v>2.3691857058238054E-3</v>
      </c>
      <c r="AF538" s="627">
        <v>3.8354346515277332E-2</v>
      </c>
      <c r="AG538" s="601">
        <f>Decap_Selection!$E$23</f>
        <v>0.08</v>
      </c>
      <c r="AH538" s="602"/>
      <c r="AI538" s="602"/>
    </row>
    <row r="539" spans="1:35">
      <c r="A539" s="597">
        <f t="shared" si="7"/>
        <v>20762814.52852587</v>
      </c>
      <c r="B539" s="607">
        <v>1.3045280201077203</v>
      </c>
      <c r="C539" s="606">
        <v>1.0000000000000001E+50</v>
      </c>
      <c r="D539" s="607">
        <v>9.2091255930873153E-2</v>
      </c>
      <c r="E539" s="610">
        <v>1.0000000000000001E+50</v>
      </c>
      <c r="F539" s="611">
        <v>1.0000000000000001E+50</v>
      </c>
      <c r="G539" s="610">
        <v>1.0000000000000001E+50</v>
      </c>
      <c r="H539" s="610">
        <v>1.0000000000000001E+50</v>
      </c>
      <c r="I539" s="610">
        <v>5.3617348229738286E-2</v>
      </c>
      <c r="J539" s="610">
        <v>1.0000000000000001E+50</v>
      </c>
      <c r="K539" s="610">
        <v>1.0000000000000001E+50</v>
      </c>
      <c r="L539" s="611">
        <v>8.5424826590789704E-2</v>
      </c>
      <c r="M539" s="610">
        <v>1.0000000000000001E+50</v>
      </c>
      <c r="N539" s="611">
        <v>1.0000000000000001E+50</v>
      </c>
      <c r="O539" s="610">
        <v>1.0000000000000001E+50</v>
      </c>
      <c r="P539" s="610">
        <v>1.0000000000000001E+50</v>
      </c>
      <c r="Q539" s="610">
        <v>1.0000000000000001E+50</v>
      </c>
      <c r="R539" s="610">
        <v>1.0000000000000001E+50</v>
      </c>
      <c r="S539" s="610">
        <v>1.0000000000000001E+50</v>
      </c>
      <c r="T539" s="610">
        <v>1.0000000000000001E+50</v>
      </c>
      <c r="U539" s="610">
        <v>1.0000000000000001E+50</v>
      </c>
      <c r="V539" s="610">
        <v>0.25610770347116651</v>
      </c>
      <c r="W539" s="610">
        <v>1.0000000000000001E+50</v>
      </c>
      <c r="X539" s="610">
        <v>1.0000000000000001E+50</v>
      </c>
      <c r="Y539" s="610">
        <v>1.0000000000000001E+50</v>
      </c>
      <c r="Z539" s="610">
        <v>1.0000000000000001E+50</v>
      </c>
      <c r="AA539" s="626">
        <v>1.0000000000000001E+50</v>
      </c>
      <c r="AB539" s="610">
        <v>3.0132125778790386</v>
      </c>
      <c r="AC539" s="626">
        <v>2.0196615556334879E-3</v>
      </c>
      <c r="AD539" s="626">
        <v>8.9021369567871098E-4</v>
      </c>
      <c r="AE539" s="620">
        <v>2.4003597478204262E-3</v>
      </c>
      <c r="AF539" s="627">
        <v>4.0355701743731445E-2</v>
      </c>
      <c r="AG539" s="601">
        <f>Decap_Selection!$E$23</f>
        <v>0.08</v>
      </c>
      <c r="AH539" s="602"/>
      <c r="AI539" s="602"/>
    </row>
    <row r="540" spans="1:35">
      <c r="A540" s="597">
        <f t="shared" si="7"/>
        <v>21178070.819096386</v>
      </c>
      <c r="B540" s="607">
        <v>1.3306185653289655</v>
      </c>
      <c r="C540" s="606">
        <v>1.0000000000000001E+50</v>
      </c>
      <c r="D540" s="607">
        <v>8.7298372049705641E-2</v>
      </c>
      <c r="E540" s="610">
        <v>1.0000000000000001E+50</v>
      </c>
      <c r="F540" s="611">
        <v>1.0000000000000001E+50</v>
      </c>
      <c r="G540" s="610">
        <v>1.0000000000000001E+50</v>
      </c>
      <c r="H540" s="610">
        <v>1.0000000000000001E+50</v>
      </c>
      <c r="I540" s="610">
        <v>5.6005258798922521E-2</v>
      </c>
      <c r="J540" s="610">
        <v>1.0000000000000001E+50</v>
      </c>
      <c r="K540" s="610">
        <v>1.0000000000000001E+50</v>
      </c>
      <c r="L540" s="611">
        <v>8.7267657949308658E-2</v>
      </c>
      <c r="M540" s="610">
        <v>1.0000000000000001E+50</v>
      </c>
      <c r="N540" s="611">
        <v>1.0000000000000001E+50</v>
      </c>
      <c r="O540" s="610">
        <v>1.0000000000000001E+50</v>
      </c>
      <c r="P540" s="610">
        <v>1.0000000000000001E+50</v>
      </c>
      <c r="Q540" s="610">
        <v>1.0000000000000001E+50</v>
      </c>
      <c r="R540" s="610">
        <v>1.0000000000000001E+50</v>
      </c>
      <c r="S540" s="610">
        <v>1.0000000000000001E+50</v>
      </c>
      <c r="T540" s="610">
        <v>1.0000000000000001E+50</v>
      </c>
      <c r="U540" s="610">
        <v>1.0000000000000001E+50</v>
      </c>
      <c r="V540" s="610">
        <v>0.26116176242758643</v>
      </c>
      <c r="W540" s="610">
        <v>1.0000000000000001E+50</v>
      </c>
      <c r="X540" s="610">
        <v>1.0000000000000001E+50</v>
      </c>
      <c r="Y540" s="610">
        <v>1.0000000000000001E+50</v>
      </c>
      <c r="Z540" s="610">
        <v>1.0000000000000001E+50</v>
      </c>
      <c r="AA540" s="626">
        <v>1.0000000000000001E+50</v>
      </c>
      <c r="AB540" s="610">
        <v>2.9541300230483745</v>
      </c>
      <c r="AC540" s="626">
        <v>2.0576019353596453E-3</v>
      </c>
      <c r="AD540" s="626">
        <v>8.9021369567871098E-4</v>
      </c>
      <c r="AE540" s="620">
        <v>2.4323691833371876E-3</v>
      </c>
      <c r="AF540" s="627">
        <v>4.2446778312390188E-2</v>
      </c>
      <c r="AG540" s="601">
        <f>Decap_Selection!$E$23</f>
        <v>0.08</v>
      </c>
      <c r="AH540" s="602"/>
      <c r="AI540" s="602"/>
    </row>
    <row r="541" spans="1:35">
      <c r="A541" s="597">
        <f t="shared" si="7"/>
        <v>21601632.235478316</v>
      </c>
      <c r="B541" s="607">
        <v>1.3572309217523</v>
      </c>
      <c r="C541" s="606">
        <v>1.0000000000000001E+50</v>
      </c>
      <c r="D541" s="607">
        <v>8.2582437173678511E-2</v>
      </c>
      <c r="E541" s="610">
        <v>1.0000000000000001E+50</v>
      </c>
      <c r="F541" s="611">
        <v>1.0000000000000001E+50</v>
      </c>
      <c r="G541" s="610">
        <v>1.0000000000000001E+50</v>
      </c>
      <c r="H541" s="610">
        <v>1.0000000000000001E+50</v>
      </c>
      <c r="I541" s="610">
        <v>5.8424765077210929E-2</v>
      </c>
      <c r="J541" s="610">
        <v>1.0000000000000001E+50</v>
      </c>
      <c r="K541" s="610">
        <v>1.0000000000000001E+50</v>
      </c>
      <c r="L541" s="611">
        <v>8.9144766920208757E-2</v>
      </c>
      <c r="M541" s="610">
        <v>1.0000000000000001E+50</v>
      </c>
      <c r="N541" s="611">
        <v>1.0000000000000001E+50</v>
      </c>
      <c r="O541" s="610">
        <v>1.0000000000000001E+50</v>
      </c>
      <c r="P541" s="610">
        <v>1.0000000000000001E+50</v>
      </c>
      <c r="Q541" s="610">
        <v>1.0000000000000001E+50</v>
      </c>
      <c r="R541" s="610">
        <v>1.0000000000000001E+50</v>
      </c>
      <c r="S541" s="610">
        <v>1.0000000000000001E+50</v>
      </c>
      <c r="T541" s="610">
        <v>1.0000000000000001E+50</v>
      </c>
      <c r="U541" s="610">
        <v>1.0000000000000001E+50</v>
      </c>
      <c r="V541" s="610">
        <v>0.26631822069667344</v>
      </c>
      <c r="W541" s="610">
        <v>1.0000000000000001E+50</v>
      </c>
      <c r="X541" s="610">
        <v>1.0000000000000001E+50</v>
      </c>
      <c r="Y541" s="610">
        <v>1.0000000000000001E+50</v>
      </c>
      <c r="Z541" s="610">
        <v>1.0000000000000001E+50</v>
      </c>
      <c r="AA541" s="626">
        <v>1.0000000000000001E+50</v>
      </c>
      <c r="AB541" s="610">
        <v>2.896205950579688</v>
      </c>
      <c r="AC541" s="626">
        <v>2.0963464035462617E-3</v>
      </c>
      <c r="AD541" s="626">
        <v>8.9021369567871098E-4</v>
      </c>
      <c r="AE541" s="620">
        <v>2.4652306917029095E-3</v>
      </c>
      <c r="AF541" s="627">
        <v>4.4603282733704501E-2</v>
      </c>
      <c r="AG541" s="601">
        <f>Decap_Selection!$E$23</f>
        <v>0.08</v>
      </c>
      <c r="AH541" s="602"/>
      <c r="AI541" s="602"/>
    </row>
    <row r="542" spans="1:35">
      <c r="A542" s="597">
        <f t="shared" si="7"/>
        <v>22033664.880187884</v>
      </c>
      <c r="B542" s="607">
        <v>1.3843755255959296</v>
      </c>
      <c r="C542" s="606">
        <v>1.0000000000000001E+50</v>
      </c>
      <c r="D542" s="607">
        <v>7.7949355968168946E-2</v>
      </c>
      <c r="E542" s="610">
        <v>1.0000000000000001E+50</v>
      </c>
      <c r="F542" s="611">
        <v>1.0000000000000001E+50</v>
      </c>
      <c r="G542" s="610">
        <v>1.0000000000000001E+50</v>
      </c>
      <c r="H542" s="610">
        <v>1.0000000000000001E+50</v>
      </c>
      <c r="I542" s="610">
        <v>6.0875667175560019E-2</v>
      </c>
      <c r="J542" s="610">
        <v>1.0000000000000001E+50</v>
      </c>
      <c r="K542" s="610">
        <v>1.0000000000000001E+50</v>
      </c>
      <c r="L542" s="611">
        <v>9.1056886222699709E-2</v>
      </c>
      <c r="M542" s="610">
        <v>1.0000000000000001E+50</v>
      </c>
      <c r="N542" s="611">
        <v>1.0000000000000001E+50</v>
      </c>
      <c r="O542" s="610">
        <v>1.0000000000000001E+50</v>
      </c>
      <c r="P542" s="610">
        <v>1.0000000000000001E+50</v>
      </c>
      <c r="Q542" s="610">
        <v>1.0000000000000001E+50</v>
      </c>
      <c r="R542" s="610">
        <v>1.0000000000000001E+50</v>
      </c>
      <c r="S542" s="610">
        <v>1.0000000000000001E+50</v>
      </c>
      <c r="T542" s="610">
        <v>1.0000000000000001E+50</v>
      </c>
      <c r="U542" s="610">
        <v>1.0000000000000001E+50</v>
      </c>
      <c r="V542" s="610">
        <v>0.27157910139107522</v>
      </c>
      <c r="W542" s="610">
        <v>1.0000000000000001E+50</v>
      </c>
      <c r="X542" s="610">
        <v>1.0000000000000001E+50</v>
      </c>
      <c r="Y542" s="610">
        <v>1.0000000000000001E+50</v>
      </c>
      <c r="Z542" s="610">
        <v>1.0000000000000001E+50</v>
      </c>
      <c r="AA542" s="626">
        <v>1.0000000000000001E+50</v>
      </c>
      <c r="AB542" s="610">
        <v>2.8394176451504434</v>
      </c>
      <c r="AC542" s="626">
        <v>2.1359103072707115E-3</v>
      </c>
      <c r="AD542" s="626">
        <v>8.9021369567871098E-4</v>
      </c>
      <c r="AE542" s="620">
        <v>2.4989611762406246E-3</v>
      </c>
      <c r="AF542" s="627">
        <v>4.6776392495581944E-2</v>
      </c>
      <c r="AG542" s="601">
        <f>Decap_Selection!$E$23</f>
        <v>0.08</v>
      </c>
      <c r="AH542" s="602"/>
      <c r="AI542" s="602"/>
    </row>
    <row r="543" spans="1:35">
      <c r="A543" s="597">
        <f t="shared" si="7"/>
        <v>22474338.177791644</v>
      </c>
      <c r="B543" s="607">
        <v>1.4120630218025381</v>
      </c>
      <c r="C543" s="606">
        <v>1.0000000000000001E+50</v>
      </c>
      <c r="D543" s="607">
        <v>7.3406869363062899E-2</v>
      </c>
      <c r="E543" s="610">
        <v>1.0000000000000001E+50</v>
      </c>
      <c r="F543" s="611">
        <v>1.0000000000000001E+50</v>
      </c>
      <c r="G543" s="610">
        <v>1.0000000000000001E+50</v>
      </c>
      <c r="H543" s="610">
        <v>1.0000000000000001E+50</v>
      </c>
      <c r="I543" s="610">
        <v>6.3357941523379604E-2</v>
      </c>
      <c r="J543" s="610">
        <v>1.0000000000000001E+50</v>
      </c>
      <c r="K543" s="610">
        <v>1.0000000000000001E+50</v>
      </c>
      <c r="L543" s="611">
        <v>9.3004762524514964E-2</v>
      </c>
      <c r="M543" s="610">
        <v>1.0000000000000001E+50</v>
      </c>
      <c r="N543" s="611">
        <v>1.0000000000000001E+50</v>
      </c>
      <c r="O543" s="610">
        <v>1.0000000000000001E+50</v>
      </c>
      <c r="P543" s="610">
        <v>1.0000000000000001E+50</v>
      </c>
      <c r="Q543" s="610">
        <v>1.0000000000000001E+50</v>
      </c>
      <c r="R543" s="610">
        <v>1.0000000000000001E+50</v>
      </c>
      <c r="S543" s="610">
        <v>1.0000000000000001E+50</v>
      </c>
      <c r="T543" s="610">
        <v>1.0000000000000001E+50</v>
      </c>
      <c r="U543" s="610">
        <v>1.0000000000000001E+50</v>
      </c>
      <c r="V543" s="610">
        <v>0.27694646851846638</v>
      </c>
      <c r="W543" s="610">
        <v>1.0000000000000001E+50</v>
      </c>
      <c r="X543" s="610">
        <v>1.0000000000000001E+50</v>
      </c>
      <c r="Y543" s="610">
        <v>1.0000000000000001E+50</v>
      </c>
      <c r="Z543" s="610">
        <v>1.0000000000000001E+50</v>
      </c>
      <c r="AA543" s="626">
        <v>1.0000000000000001E+50</v>
      </c>
      <c r="AB543" s="610">
        <v>2.7837428368369435</v>
      </c>
      <c r="AC543" s="626">
        <v>2.176309306939103E-3</v>
      </c>
      <c r="AD543" s="626">
        <v>8.9021369567871098E-4</v>
      </c>
      <c r="AE543" s="620">
        <v>2.533577770490264E-3</v>
      </c>
      <c r="AF543" s="627">
        <v>4.8879521304317462E-2</v>
      </c>
      <c r="AG543" s="601">
        <f>Decap_Selection!$E$23</f>
        <v>0.08</v>
      </c>
      <c r="AH543" s="602"/>
      <c r="AI543" s="602"/>
    </row>
    <row r="544" spans="1:35">
      <c r="A544" s="597">
        <f t="shared" si="7"/>
        <v>22923824.941347476</v>
      </c>
      <c r="B544" s="607">
        <v>1.4403042682137746</v>
      </c>
      <c r="C544" s="606">
        <v>1.0000000000000001E+50</v>
      </c>
      <c r="D544" s="607">
        <v>6.896505971281218E-2</v>
      </c>
      <c r="E544" s="610">
        <v>1.0000000000000001E+50</v>
      </c>
      <c r="F544" s="611">
        <v>1.0000000000000001E+50</v>
      </c>
      <c r="G544" s="610">
        <v>1.0000000000000001E+50</v>
      </c>
      <c r="H544" s="610">
        <v>1.0000000000000001E+50</v>
      </c>
      <c r="I544" s="610">
        <v>6.5871713641725227E-2</v>
      </c>
      <c r="J544" s="610">
        <v>1.0000000000000001E+50</v>
      </c>
      <c r="K544" s="610">
        <v>1.0000000000000001E+50</v>
      </c>
      <c r="L544" s="611">
        <v>9.4989156719795159E-2</v>
      </c>
      <c r="M544" s="610">
        <v>1.0000000000000001E+50</v>
      </c>
      <c r="N544" s="611">
        <v>1.0000000000000001E+50</v>
      </c>
      <c r="O544" s="610">
        <v>1.0000000000000001E+50</v>
      </c>
      <c r="P544" s="610">
        <v>1.0000000000000001E+50</v>
      </c>
      <c r="Q544" s="610">
        <v>1.0000000000000001E+50</v>
      </c>
      <c r="R544" s="610">
        <v>1.0000000000000001E+50</v>
      </c>
      <c r="S544" s="610">
        <v>1.0000000000000001E+50</v>
      </c>
      <c r="T544" s="610">
        <v>1.0000000000000001E+50</v>
      </c>
      <c r="U544" s="610">
        <v>1.0000000000000001E+50</v>
      </c>
      <c r="V544" s="610">
        <v>0.28242242779402782</v>
      </c>
      <c r="W544" s="610">
        <v>1.0000000000000001E+50</v>
      </c>
      <c r="X544" s="610">
        <v>1.0000000000000001E+50</v>
      </c>
      <c r="Y544" s="610">
        <v>1.0000000000000001E+50</v>
      </c>
      <c r="Z544" s="610">
        <v>1.0000000000000001E+50</v>
      </c>
      <c r="AA544" s="626">
        <v>1.0000000000000001E+50</v>
      </c>
      <c r="AB544" s="610">
        <v>2.7291596923810268</v>
      </c>
      <c r="AC544" s="626">
        <v>2.2175593828189441E-3</v>
      </c>
      <c r="AD544" s="626">
        <v>8.9021369567871098E-4</v>
      </c>
      <c r="AE544" s="620">
        <v>2.5690978447659397E-3</v>
      </c>
      <c r="AF544" s="627">
        <v>5.0773181142485448E-2</v>
      </c>
      <c r="AG544" s="601">
        <f>Decap_Selection!$E$23</f>
        <v>0.08</v>
      </c>
      <c r="AH544" s="602"/>
      <c r="AI544" s="602"/>
    </row>
    <row r="545" spans="1:35">
      <c r="A545" s="597">
        <f t="shared" si="7"/>
        <v>23382301.440174427</v>
      </c>
      <c r="B545" s="607">
        <v>1.4691103398282319</v>
      </c>
      <c r="C545" s="606">
        <v>1.0000000000000001E+50</v>
      </c>
      <c r="D545" s="607">
        <v>6.4637009447827784E-2</v>
      </c>
      <c r="E545" s="610">
        <v>1.0000000000000001E+50</v>
      </c>
      <c r="F545" s="611">
        <v>1.0000000000000001E+50</v>
      </c>
      <c r="G545" s="610">
        <v>1.0000000000000001E+50</v>
      </c>
      <c r="H545" s="610">
        <v>1.0000000000000001E+50</v>
      </c>
      <c r="I545" s="610">
        <v>6.8417236065421813E-2</v>
      </c>
      <c r="J545" s="610">
        <v>1.0000000000000001E+50</v>
      </c>
      <c r="K545" s="610">
        <v>1.0000000000000001E+50</v>
      </c>
      <c r="L545" s="611">
        <v>9.7010844213648764E-2</v>
      </c>
      <c r="M545" s="610">
        <v>1.0000000000000001E+50</v>
      </c>
      <c r="N545" s="611">
        <v>1.0000000000000001E+50</v>
      </c>
      <c r="O545" s="610">
        <v>1.0000000000000001E+50</v>
      </c>
      <c r="P545" s="610">
        <v>1.0000000000000001E+50</v>
      </c>
      <c r="Q545" s="610">
        <v>1.0000000000000001E+50</v>
      </c>
      <c r="R545" s="610">
        <v>1.0000000000000001E+50</v>
      </c>
      <c r="S545" s="610">
        <v>1.0000000000000001E+50</v>
      </c>
      <c r="T545" s="610">
        <v>1.0000000000000001E+50</v>
      </c>
      <c r="U545" s="610">
        <v>1.0000000000000001E+50</v>
      </c>
      <c r="V545" s="610">
        <v>0.28800912746911478</v>
      </c>
      <c r="W545" s="610">
        <v>1.0000000000000001E+50</v>
      </c>
      <c r="X545" s="610">
        <v>1.0000000000000001E+50</v>
      </c>
      <c r="Y545" s="610">
        <v>1.0000000000000001E+50</v>
      </c>
      <c r="Z545" s="610">
        <v>1.0000000000000001E+50</v>
      </c>
      <c r="AA545" s="626">
        <v>1.0000000000000001E+50</v>
      </c>
      <c r="AB545" s="610">
        <v>2.675646806628003</v>
      </c>
      <c r="AC545" s="626">
        <v>2.2596768416806865E-3</v>
      </c>
      <c r="AD545" s="626">
        <v>8.9021369567871098E-4</v>
      </c>
      <c r="AE545" s="620">
        <v>2.6055390130413827E-3</v>
      </c>
      <c r="AF545" s="627">
        <v>5.2254594920248969E-2</v>
      </c>
      <c r="AG545" s="601">
        <f>Decap_Selection!$E$23</f>
        <v>0.08</v>
      </c>
      <c r="AH545" s="602"/>
      <c r="AI545" s="602"/>
    </row>
    <row r="546" spans="1:35">
      <c r="A546" s="597">
        <f t="shared" si="7"/>
        <v>23849947.468977917</v>
      </c>
      <c r="B546" s="607">
        <v>1.4984925331445829</v>
      </c>
      <c r="C546" s="606">
        <v>1.0000000000000001E+50</v>
      </c>
      <c r="D546" s="607">
        <v>6.0439655282436104E-2</v>
      </c>
      <c r="E546" s="610">
        <v>1.0000000000000001E+50</v>
      </c>
      <c r="F546" s="611">
        <v>1.0000000000000001E+50</v>
      </c>
      <c r="G546" s="610">
        <v>1.0000000000000001E+50</v>
      </c>
      <c r="H546" s="610">
        <v>1.0000000000000001E+50</v>
      </c>
      <c r="I546" s="610">
        <v>7.0994870360138199E-2</v>
      </c>
      <c r="J546" s="610">
        <v>1.0000000000000001E+50</v>
      </c>
      <c r="K546" s="610">
        <v>1.0000000000000001E+50</v>
      </c>
      <c r="L546" s="611">
        <v>9.9070615213412594E-2</v>
      </c>
      <c r="M546" s="610">
        <v>1.0000000000000001E+50</v>
      </c>
      <c r="N546" s="611">
        <v>1.0000000000000001E+50</v>
      </c>
      <c r="O546" s="610">
        <v>1.0000000000000001E+50</v>
      </c>
      <c r="P546" s="610">
        <v>1.0000000000000001E+50</v>
      </c>
      <c r="Q546" s="610">
        <v>1.0000000000000001E+50</v>
      </c>
      <c r="R546" s="610">
        <v>1.0000000000000001E+50</v>
      </c>
      <c r="S546" s="610">
        <v>1.0000000000000001E+50</v>
      </c>
      <c r="T546" s="610">
        <v>1.0000000000000001E+50</v>
      </c>
      <c r="U546" s="610">
        <v>1.0000000000000001E+50</v>
      </c>
      <c r="V546" s="610">
        <v>0.29370875917644695</v>
      </c>
      <c r="W546" s="610">
        <v>1.0000000000000001E+50</v>
      </c>
      <c r="X546" s="610">
        <v>1.0000000000000001E+50</v>
      </c>
      <c r="Y546" s="610">
        <v>1.0000000000000001E+50</v>
      </c>
      <c r="Z546" s="610">
        <v>1.0000000000000001E+50</v>
      </c>
      <c r="AA546" s="626">
        <v>1.0000000000000001E+50</v>
      </c>
      <c r="AB546" s="610">
        <v>2.623183194132479</v>
      </c>
      <c r="AC546" s="626">
        <v>2.3026783235512191E-3</v>
      </c>
      <c r="AD546" s="626">
        <v>8.9021369567871098E-4</v>
      </c>
      <c r="AE546" s="620">
        <v>2.6429191401564508E-3</v>
      </c>
      <c r="AF546" s="627">
        <v>5.3066665595832799E-2</v>
      </c>
      <c r="AG546" s="601">
        <f>Decap_Selection!$E$23</f>
        <v>0.08</v>
      </c>
      <c r="AH546" s="602"/>
      <c r="AI546" s="602"/>
    </row>
    <row r="547" spans="1:35">
      <c r="A547" s="597">
        <f t="shared" si="7"/>
        <v>24326946.418357477</v>
      </c>
      <c r="B547" s="607">
        <v>1.5284623705915785</v>
      </c>
      <c r="C547" s="606">
        <v>1.0000000000000001E+50</v>
      </c>
      <c r="D547" s="607">
        <v>5.6394881735584566E-2</v>
      </c>
      <c r="E547" s="610">
        <v>1.0000000000000001E+50</v>
      </c>
      <c r="F547" s="611">
        <v>1.0000000000000001E+50</v>
      </c>
      <c r="G547" s="610">
        <v>1.0000000000000001E+50</v>
      </c>
      <c r="H547" s="610">
        <v>1.0000000000000001E+50</v>
      </c>
      <c r="I547" s="610">
        <v>7.3605072412670447E-2</v>
      </c>
      <c r="J547" s="610">
        <v>1.0000000000000001E+50</v>
      </c>
      <c r="K547" s="610">
        <v>1.0000000000000001E+50</v>
      </c>
      <c r="L547" s="611">
        <v>0.1011692750266463</v>
      </c>
      <c r="M547" s="610">
        <v>1.0000000000000001E+50</v>
      </c>
      <c r="N547" s="611">
        <v>1.0000000000000001E+50</v>
      </c>
      <c r="O547" s="610">
        <v>1.0000000000000001E+50</v>
      </c>
      <c r="P547" s="610">
        <v>1.0000000000000001E+50</v>
      </c>
      <c r="Q547" s="610">
        <v>1.0000000000000001E+50</v>
      </c>
      <c r="R547" s="610">
        <v>1.0000000000000001E+50</v>
      </c>
      <c r="S547" s="610">
        <v>1.0000000000000001E+50</v>
      </c>
      <c r="T547" s="610">
        <v>1.0000000000000001E+50</v>
      </c>
      <c r="U547" s="610">
        <v>1.0000000000000001E+50</v>
      </c>
      <c r="V547" s="610">
        <v>0.29952355879216203</v>
      </c>
      <c r="W547" s="610">
        <v>1.0000000000000001E+50</v>
      </c>
      <c r="X547" s="610">
        <v>1.0000000000000001E+50</v>
      </c>
      <c r="Y547" s="610">
        <v>1.0000000000000001E+50</v>
      </c>
      <c r="Z547" s="610">
        <v>1.0000000000000001E+50</v>
      </c>
      <c r="AA547" s="626">
        <v>1.0000000000000001E+50</v>
      </c>
      <c r="AB547" s="610">
        <v>2.5717482809287713</v>
      </c>
      <c r="AC547" s="626">
        <v>2.3465808085824493E-3</v>
      </c>
      <c r="AD547" s="626">
        <v>8.9021369567871098E-4</v>
      </c>
      <c r="AE547" s="620">
        <v>2.6812563493370271E-3</v>
      </c>
      <c r="AF547" s="627">
        <v>5.2945897976454978E-2</v>
      </c>
      <c r="AG547" s="601">
        <f>Decap_Selection!$E$23</f>
        <v>0.08</v>
      </c>
      <c r="AH547" s="602"/>
      <c r="AI547" s="602"/>
    </row>
    <row r="548" spans="1:35">
      <c r="A548" s="597">
        <f t="shared" si="7"/>
        <v>24813485.346724626</v>
      </c>
      <c r="B548" s="607">
        <v>1.5590316050466491</v>
      </c>
      <c r="C548" s="606">
        <v>1.0000000000000001E+50</v>
      </c>
      <c r="D548" s="607">
        <v>5.2530885186968336E-2</v>
      </c>
      <c r="E548" s="610">
        <v>1.0000000000000001E+50</v>
      </c>
      <c r="F548" s="611">
        <v>1.0000000000000001E+50</v>
      </c>
      <c r="G548" s="610">
        <v>1.0000000000000001E+50</v>
      </c>
      <c r="H548" s="610">
        <v>1.0000000000000001E+50</v>
      </c>
      <c r="I548" s="610">
        <v>7.6248380350987688E-2</v>
      </c>
      <c r="J548" s="610">
        <v>1.0000000000000001E+50</v>
      </c>
      <c r="K548" s="610">
        <v>1.0000000000000001E+50</v>
      </c>
      <c r="L548" s="611">
        <v>0.10330764436590358</v>
      </c>
      <c r="M548" s="610">
        <v>1.0000000000000001E+50</v>
      </c>
      <c r="N548" s="611">
        <v>1.0000000000000001E+50</v>
      </c>
      <c r="O548" s="610">
        <v>1.0000000000000001E+50</v>
      </c>
      <c r="P548" s="610">
        <v>1.0000000000000001E+50</v>
      </c>
      <c r="Q548" s="610">
        <v>1.0000000000000001E+50</v>
      </c>
      <c r="R548" s="610">
        <v>1.0000000000000001E+50</v>
      </c>
      <c r="S548" s="610">
        <v>1.0000000000000001E+50</v>
      </c>
      <c r="T548" s="610">
        <v>1.0000000000000001E+50</v>
      </c>
      <c r="U548" s="610">
        <v>1.0000000000000001E+50</v>
      </c>
      <c r="V548" s="610">
        <v>0.3054558073150756</v>
      </c>
      <c r="W548" s="610">
        <v>1.0000000000000001E+50</v>
      </c>
      <c r="X548" s="610">
        <v>1.0000000000000001E+50</v>
      </c>
      <c r="Y548" s="610">
        <v>1.0000000000000001E+50</v>
      </c>
      <c r="Z548" s="610">
        <v>1.0000000000000001E+50</v>
      </c>
      <c r="AA548" s="626">
        <v>1.0000000000000001E+50</v>
      </c>
      <c r="AB548" s="610">
        <v>2.5213218964626818</v>
      </c>
      <c r="AC548" s="626">
        <v>2.3914016240381376E-3</v>
      </c>
      <c r="AD548" s="626">
        <v>8.9021369567871098E-4</v>
      </c>
      <c r="AE548" s="620">
        <v>2.7205690300201725E-3</v>
      </c>
      <c r="AF548" s="627">
        <v>5.1715317979315549E-2</v>
      </c>
      <c r="AG548" s="601">
        <f>Decap_Selection!$E$23</f>
        <v>0.08</v>
      </c>
      <c r="AH548" s="602"/>
      <c r="AI548" s="602"/>
    </row>
    <row r="549" spans="1:35">
      <c r="A549" s="597">
        <f t="shared" si="7"/>
        <v>25309755.053659119</v>
      </c>
      <c r="B549" s="607">
        <v>1.5902122244448749</v>
      </c>
      <c r="C549" s="606">
        <v>1.0000000000000001E+50</v>
      </c>
      <c r="D549" s="607">
        <v>4.8883793693762431E-2</v>
      </c>
      <c r="E549" s="610">
        <v>1.0000000000000001E+50</v>
      </c>
      <c r="F549" s="611">
        <v>1.0000000000000001E+50</v>
      </c>
      <c r="G549" s="610">
        <v>1.0000000000000001E+50</v>
      </c>
      <c r="H549" s="610">
        <v>1.0000000000000001E+50</v>
      </c>
      <c r="I549" s="610">
        <v>7.8925404587896195E-2</v>
      </c>
      <c r="J549" s="610">
        <v>1.0000000000000001E+50</v>
      </c>
      <c r="K549" s="610">
        <v>1.0000000000000001E+50</v>
      </c>
      <c r="L549" s="611">
        <v>0.10548655966033314</v>
      </c>
      <c r="M549" s="610">
        <v>1.0000000000000001E+50</v>
      </c>
      <c r="N549" s="611">
        <v>1.0000000000000001E+50</v>
      </c>
      <c r="O549" s="610">
        <v>1.0000000000000001E+50</v>
      </c>
      <c r="P549" s="610">
        <v>1.0000000000000001E+50</v>
      </c>
      <c r="Q549" s="610">
        <v>1.0000000000000001E+50</v>
      </c>
      <c r="R549" s="610">
        <v>1.0000000000000001E+50</v>
      </c>
      <c r="S549" s="610">
        <v>1.0000000000000001E+50</v>
      </c>
      <c r="T549" s="610">
        <v>1.0000000000000001E+50</v>
      </c>
      <c r="U549" s="610">
        <v>1.0000000000000001E+50</v>
      </c>
      <c r="V549" s="610">
        <v>0.31150783176350416</v>
      </c>
      <c r="W549" s="610">
        <v>1.0000000000000001E+50</v>
      </c>
      <c r="X549" s="610">
        <v>1.0000000000000001E+50</v>
      </c>
      <c r="Y549" s="610">
        <v>1.0000000000000001E+50</v>
      </c>
      <c r="Z549" s="610">
        <v>1.0000000000000001E+50</v>
      </c>
      <c r="AA549" s="626">
        <v>1.0000000000000001E+50</v>
      </c>
      <c r="AB549" s="610">
        <v>2.4718842656814783</v>
      </c>
      <c r="AC549" s="626">
        <v>2.4371584514022294E-3</v>
      </c>
      <c r="AD549" s="626">
        <v>8.9021369567871098E-4</v>
      </c>
      <c r="AE549" s="620">
        <v>2.7608758459760508E-3</v>
      </c>
      <c r="AF549" s="627">
        <v>4.9386547786973309E-2</v>
      </c>
      <c r="AG549" s="601">
        <f>Decap_Selection!$E$23</f>
        <v>0.08</v>
      </c>
      <c r="AH549" s="602"/>
      <c r="AI549" s="602"/>
    </row>
    <row r="550" spans="1:35">
      <c r="A550" s="597">
        <f>$A$35*A549</f>
        <v>25815950.154732302</v>
      </c>
      <c r="B550" s="607">
        <v>1.6220164564801383</v>
      </c>
      <c r="C550" s="606">
        <v>1.0000000000000001E+50</v>
      </c>
      <c r="D550" s="607">
        <v>4.54994132394494E-2</v>
      </c>
      <c r="E550" s="610">
        <v>1.0000000000000001E+50</v>
      </c>
      <c r="F550" s="611">
        <v>1.0000000000000001E+50</v>
      </c>
      <c r="G550" s="610">
        <v>1.0000000000000001E+50</v>
      </c>
      <c r="H550" s="610">
        <v>1.0000000000000001E+50</v>
      </c>
      <c r="I550" s="610">
        <v>8.1636819588297202E-2</v>
      </c>
      <c r="J550" s="610">
        <v>1.0000000000000001E+50</v>
      </c>
      <c r="K550" s="610">
        <v>1.0000000000000001E+50</v>
      </c>
      <c r="L550" s="611">
        <v>0.10770687337416972</v>
      </c>
      <c r="M550" s="610">
        <v>1.0000000000000001E+50</v>
      </c>
      <c r="N550" s="611">
        <v>1.0000000000000001E+50</v>
      </c>
      <c r="O550" s="610">
        <v>1.0000000000000001E+50</v>
      </c>
      <c r="P550" s="610">
        <v>1.0000000000000001E+50</v>
      </c>
      <c r="Q550" s="610">
        <v>1.0000000000000001E+50</v>
      </c>
      <c r="R550" s="610">
        <v>1.0000000000000001E+50</v>
      </c>
      <c r="S550" s="610">
        <v>1.0000000000000001E+50</v>
      </c>
      <c r="T550" s="610">
        <v>1.0000000000000001E+50</v>
      </c>
      <c r="U550" s="610">
        <v>1.0000000000000001E+50</v>
      </c>
      <c r="V550" s="610">
        <v>0.31768200609000496</v>
      </c>
      <c r="W550" s="610">
        <v>1.0000000000000001E+50</v>
      </c>
      <c r="X550" s="610">
        <v>1.0000000000000001E+50</v>
      </c>
      <c r="Y550" s="610">
        <v>1.0000000000000001E+50</v>
      </c>
      <c r="Z550" s="610">
        <v>1.0000000000000001E+50</v>
      </c>
      <c r="AA550" s="626">
        <v>1.0000000000000001E+50</v>
      </c>
      <c r="AB550" s="610">
        <v>2.4234160012789725</v>
      </c>
      <c r="AC550" s="626">
        <v>2.4838693336119485E-3</v>
      </c>
      <c r="AD550" s="626">
        <v>8.9021369567871098E-4</v>
      </c>
      <c r="AE550" s="620">
        <v>2.8021957437178663E-3</v>
      </c>
      <c r="AF550" s="627">
        <v>4.6198248397515219E-2</v>
      </c>
      <c r="AG550" s="601">
        <f>Decap_Selection!$E$23</f>
        <v>0.08</v>
      </c>
      <c r="AH550" s="602"/>
      <c r="AI550" s="602"/>
    </row>
    <row r="551" spans="1:35">
      <c r="A551" s="597">
        <f t="shared" ref="A551:A578" si="8">$A$35*A550</f>
        <v>26332269.157826949</v>
      </c>
      <c r="B551" s="607">
        <v>1.6544567734002955</v>
      </c>
      <c r="C551" s="606">
        <v>1.0000000000000001E+50</v>
      </c>
      <c r="D551" s="607">
        <v>4.2434735094315938E-2</v>
      </c>
      <c r="E551" s="610">
        <v>1.0000000000000001E+50</v>
      </c>
      <c r="F551" s="611">
        <v>1.0000000000000001E+50</v>
      </c>
      <c r="G551" s="610">
        <v>1.0000000000000001E+50</v>
      </c>
      <c r="H551" s="610">
        <v>1.0000000000000001E+50</v>
      </c>
      <c r="I551" s="610">
        <v>8.4383357042365825E-2</v>
      </c>
      <c r="J551" s="610">
        <v>1.0000000000000001E+50</v>
      </c>
      <c r="K551" s="610">
        <v>1.0000000000000001E+50</v>
      </c>
      <c r="L551" s="611">
        <v>0.10996945433218422</v>
      </c>
      <c r="M551" s="610">
        <v>1.0000000000000001E+50</v>
      </c>
      <c r="N551" s="611">
        <v>1.0000000000000001E+50</v>
      </c>
      <c r="O551" s="610">
        <v>1.0000000000000001E+50</v>
      </c>
      <c r="P551" s="610">
        <v>1.0000000000000001E+50</v>
      </c>
      <c r="Q551" s="610">
        <v>1.0000000000000001E+50</v>
      </c>
      <c r="R551" s="610">
        <v>1.0000000000000001E+50</v>
      </c>
      <c r="S551" s="610">
        <v>1.0000000000000001E+50</v>
      </c>
      <c r="T551" s="610">
        <v>1.0000000000000001E+50</v>
      </c>
      <c r="U551" s="610">
        <v>1.0000000000000001E+50</v>
      </c>
      <c r="V551" s="610">
        <v>0.32398075211440269</v>
      </c>
      <c r="W551" s="610">
        <v>1.0000000000000001E+50</v>
      </c>
      <c r="X551" s="610">
        <v>1.0000000000000001E+50</v>
      </c>
      <c r="Y551" s="610">
        <v>1.0000000000000001E+50</v>
      </c>
      <c r="Z551" s="610">
        <v>1.0000000000000001E+50</v>
      </c>
      <c r="AA551" s="626">
        <v>1.0000000000000001E+50</v>
      </c>
      <c r="AB551" s="610">
        <v>2.3758980960926523</v>
      </c>
      <c r="AC551" s="626">
        <v>2.5315526824189858E-3</v>
      </c>
      <c r="AD551" s="626">
        <v>8.9021369567871098E-4</v>
      </c>
      <c r="AE551" s="620">
        <v>2.8445479611909205E-3</v>
      </c>
      <c r="AF551" s="627">
        <v>4.2548873090927239E-2</v>
      </c>
      <c r="AG551" s="601">
        <f>Decap_Selection!$E$23</f>
        <v>0.08</v>
      </c>
      <c r="AH551" s="602"/>
      <c r="AI551" s="602"/>
    </row>
    <row r="552" spans="1:35">
      <c r="A552" s="597">
        <f t="shared" si="8"/>
        <v>26858914.540983487</v>
      </c>
      <c r="B552" s="607">
        <v>1.6875458968982566</v>
      </c>
      <c r="C552" s="606">
        <v>1.0000000000000001E+50</v>
      </c>
      <c r="D552" s="607">
        <v>3.9758432155025877E-2</v>
      </c>
      <c r="E552" s="610">
        <v>1.0000000000000001E+50</v>
      </c>
      <c r="F552" s="611">
        <v>1.0000000000000001E+50</v>
      </c>
      <c r="G552" s="610">
        <v>1.0000000000000001E+50</v>
      </c>
      <c r="H552" s="610">
        <v>1.0000000000000001E+50</v>
      </c>
      <c r="I552" s="610">
        <v>8.7165800191170317E-2</v>
      </c>
      <c r="J552" s="610">
        <v>1.0000000000000001E+50</v>
      </c>
      <c r="K552" s="610">
        <v>1.0000000000000001E+50</v>
      </c>
      <c r="L552" s="611">
        <v>0.1122751880521695</v>
      </c>
      <c r="M552" s="610">
        <v>1.0000000000000001E+50</v>
      </c>
      <c r="N552" s="611">
        <v>1.0000000000000001E+50</v>
      </c>
      <c r="O552" s="610">
        <v>1.0000000000000001E+50</v>
      </c>
      <c r="P552" s="610">
        <v>1.0000000000000001E+50</v>
      </c>
      <c r="Q552" s="610">
        <v>1.0000000000000001E+50</v>
      </c>
      <c r="R552" s="610">
        <v>1.0000000000000001E+50</v>
      </c>
      <c r="S552" s="610">
        <v>1.0000000000000001E+50</v>
      </c>
      <c r="T552" s="610">
        <v>1.0000000000000001E+50</v>
      </c>
      <c r="U552" s="610">
        <v>1.0000000000000001E+50</v>
      </c>
      <c r="V552" s="610">
        <v>0.33040654047547291</v>
      </c>
      <c r="W552" s="610">
        <v>1.0000000000000001E+50</v>
      </c>
      <c r="X552" s="610">
        <v>1.0000000000000001E+50</v>
      </c>
      <c r="Y552" s="610">
        <v>1.0000000000000001E+50</v>
      </c>
      <c r="Z552" s="610">
        <v>1.0000000000000001E+50</v>
      </c>
      <c r="AA552" s="626">
        <v>1.0000000000000001E+50</v>
      </c>
      <c r="AB552" s="610">
        <v>2.3293119156498978</v>
      </c>
      <c r="AC552" s="626">
        <v>2.5802272858821596E-3</v>
      </c>
      <c r="AD552" s="626">
        <v>8.9021369567871098E-4</v>
      </c>
      <c r="AE552" s="620">
        <v>2.8879520367318212E-3</v>
      </c>
      <c r="AF552" s="627">
        <v>3.8867378592109182E-2</v>
      </c>
      <c r="AG552" s="601">
        <f>Decap_Selection!$E$23</f>
        <v>0.08</v>
      </c>
      <c r="AH552" s="602"/>
      <c r="AI552" s="602"/>
    </row>
    <row r="553" spans="1:35">
      <c r="A553" s="597">
        <f t="shared" si="8"/>
        <v>27396092.831803158</v>
      </c>
      <c r="B553" s="607">
        <v>1.7212968031008835</v>
      </c>
      <c r="C553" s="606">
        <v>1.0000000000000001E+50</v>
      </c>
      <c r="D553" s="607">
        <v>3.7549035527471061E-2</v>
      </c>
      <c r="E553" s="610">
        <v>1.0000000000000001E+50</v>
      </c>
      <c r="F553" s="611">
        <v>1.0000000000000001E+50</v>
      </c>
      <c r="G553" s="610">
        <v>1.0000000000000001E+50</v>
      </c>
      <c r="H553" s="610">
        <v>1.0000000000000001E+50</v>
      </c>
      <c r="I553" s="610">
        <v>8.9984979101508072E-2</v>
      </c>
      <c r="J553" s="610">
        <v>1.0000000000000001E+50</v>
      </c>
      <c r="K553" s="610">
        <v>1.0000000000000001E+50</v>
      </c>
      <c r="L553" s="611">
        <v>0.11462497708454485</v>
      </c>
      <c r="M553" s="610">
        <v>1.0000000000000001E+50</v>
      </c>
      <c r="N553" s="611">
        <v>1.0000000000000001E+50</v>
      </c>
      <c r="O553" s="610">
        <v>1.0000000000000001E+50</v>
      </c>
      <c r="P553" s="610">
        <v>1.0000000000000001E+50</v>
      </c>
      <c r="Q553" s="610">
        <v>1.0000000000000001E+50</v>
      </c>
      <c r="R553" s="610">
        <v>1.0000000000000001E+50</v>
      </c>
      <c r="S553" s="610">
        <v>1.0000000000000001E+50</v>
      </c>
      <c r="T553" s="610">
        <v>1.0000000000000001E+50</v>
      </c>
      <c r="U553" s="610">
        <v>1.0000000000000001E+50</v>
      </c>
      <c r="V553" s="610">
        <v>0.33696189160166201</v>
      </c>
      <c r="W553" s="610">
        <v>1.0000000000000001E+50</v>
      </c>
      <c r="X553" s="610">
        <v>1.0000000000000001E+50</v>
      </c>
      <c r="Y553" s="610">
        <v>1.0000000000000001E+50</v>
      </c>
      <c r="Z553" s="610">
        <v>1.0000000000000001E+50</v>
      </c>
      <c r="AA553" s="626">
        <v>1.0000000000000001E+50</v>
      </c>
      <c r="AB553" s="610">
        <v>2.2836391908603373</v>
      </c>
      <c r="AC553" s="626">
        <v>2.6299123159949601E-3</v>
      </c>
      <c r="AD553" s="626">
        <v>8.9021369567871098E-4</v>
      </c>
      <c r="AE553" s="620">
        <v>2.9324278182889059E-3</v>
      </c>
      <c r="AF553" s="627">
        <v>3.5505179450933913E-2</v>
      </c>
      <c r="AG553" s="601">
        <f>Decap_Selection!$E$23</f>
        <v>0.08</v>
      </c>
      <c r="AH553" s="602"/>
      <c r="AI553" s="602"/>
    </row>
    <row r="554" spans="1:35">
      <c r="A554" s="597">
        <f t="shared" si="8"/>
        <v>27944014.68843922</v>
      </c>
      <c r="B554" s="607">
        <v>1.7557227276576677</v>
      </c>
      <c r="C554" s="606">
        <v>1.0000000000000001E+50</v>
      </c>
      <c r="D554" s="607">
        <v>3.5889137842216451E-2</v>
      </c>
      <c r="E554" s="610">
        <v>1.0000000000000001E+50</v>
      </c>
      <c r="F554" s="611">
        <v>1.0000000000000001E+50</v>
      </c>
      <c r="G554" s="610">
        <v>1.0000000000000001E+50</v>
      </c>
      <c r="H554" s="610">
        <v>1.0000000000000001E+50</v>
      </c>
      <c r="I554" s="610">
        <v>9.284176672626536E-2</v>
      </c>
      <c r="J554" s="610">
        <v>1.0000000000000001E+50</v>
      </c>
      <c r="K554" s="610">
        <v>1.0000000000000001E+50</v>
      </c>
      <c r="L554" s="611">
        <v>0.11701974135916908</v>
      </c>
      <c r="M554" s="610">
        <v>1.0000000000000001E+50</v>
      </c>
      <c r="N554" s="611">
        <v>1.0000000000000001E+50</v>
      </c>
      <c r="O554" s="610">
        <v>1.0000000000000001E+50</v>
      </c>
      <c r="P554" s="610">
        <v>1.0000000000000001E+50</v>
      </c>
      <c r="Q554" s="610">
        <v>1.0000000000000001E+50</v>
      </c>
      <c r="R554" s="610">
        <v>1.0000000000000001E+50</v>
      </c>
      <c r="S554" s="610">
        <v>1.0000000000000001E+50</v>
      </c>
      <c r="T554" s="610">
        <v>1.0000000000000001E+50</v>
      </c>
      <c r="U554" s="610">
        <v>1.0000000000000001E+50</v>
      </c>
      <c r="V554" s="610">
        <v>0.34364937670123036</v>
      </c>
      <c r="W554" s="610">
        <v>1.0000000000000001E+50</v>
      </c>
      <c r="X554" s="610">
        <v>1.0000000000000001E+50</v>
      </c>
      <c r="Y554" s="610">
        <v>1.0000000000000001E+50</v>
      </c>
      <c r="Z554" s="610">
        <v>1.0000000000000001E+50</v>
      </c>
      <c r="AA554" s="626">
        <v>1.0000000000000001E+50</v>
      </c>
      <c r="AB554" s="610">
        <v>2.2388620108515047</v>
      </c>
      <c r="AC554" s="626">
        <v>2.6806273364514475E-3</v>
      </c>
      <c r="AD554" s="626">
        <v>8.9021369567871098E-4</v>
      </c>
      <c r="AE554" s="620">
        <v>2.9779954728950549E-3</v>
      </c>
      <c r="AF554" s="627">
        <v>3.2690670385348182E-2</v>
      </c>
      <c r="AG554" s="601">
        <f>Decap_Selection!$E$23</f>
        <v>0.08</v>
      </c>
      <c r="AH554" s="602"/>
      <c r="AI554" s="602"/>
    </row>
    <row r="555" spans="1:35">
      <c r="A555" s="597">
        <f t="shared" si="8"/>
        <v>28502894.982208006</v>
      </c>
      <c r="B555" s="607">
        <v>1.7908371709311803</v>
      </c>
      <c r="C555" s="606">
        <v>1.0000000000000001E+50</v>
      </c>
      <c r="D555" s="607">
        <v>3.485458551274042E-2</v>
      </c>
      <c r="E555" s="610">
        <v>1.0000000000000001E+50</v>
      </c>
      <c r="F555" s="611">
        <v>1.0000000000000001E+50</v>
      </c>
      <c r="G555" s="610">
        <v>1.0000000000000001E+50</v>
      </c>
      <c r="H555" s="610">
        <v>1.0000000000000001E+50</v>
      </c>
      <c r="I555" s="610">
        <v>9.5737075617848971E-2</v>
      </c>
      <c r="J555" s="610">
        <v>1.0000000000000001E+50</v>
      </c>
      <c r="K555" s="610">
        <v>1.0000000000000001E+50</v>
      </c>
      <c r="L555" s="611">
        <v>0.11946041853945938</v>
      </c>
      <c r="M555" s="610">
        <v>1.0000000000000001E+50</v>
      </c>
      <c r="N555" s="611">
        <v>1.0000000000000001E+50</v>
      </c>
      <c r="O555" s="610">
        <v>1.0000000000000001E+50</v>
      </c>
      <c r="P555" s="610">
        <v>1.0000000000000001E+50</v>
      </c>
      <c r="Q555" s="610">
        <v>1.0000000000000001E+50</v>
      </c>
      <c r="R555" s="610">
        <v>1.0000000000000001E+50</v>
      </c>
      <c r="S555" s="610">
        <v>1.0000000000000001E+50</v>
      </c>
      <c r="T555" s="610">
        <v>1.0000000000000001E+50</v>
      </c>
      <c r="U555" s="610">
        <v>1.0000000000000001E+50</v>
      </c>
      <c r="V555" s="610">
        <v>0.35047161877221267</v>
      </c>
      <c r="W555" s="610">
        <v>1.0000000000000001E+50</v>
      </c>
      <c r="X555" s="610">
        <v>1.0000000000000001E+50</v>
      </c>
      <c r="Y555" s="610">
        <v>1.0000000000000001E+50</v>
      </c>
      <c r="Z555" s="610">
        <v>1.0000000000000001E+50</v>
      </c>
      <c r="AA555" s="626">
        <v>1.0000000000000001E+50</v>
      </c>
      <c r="AB555" s="610">
        <v>2.1949628159449652</v>
      </c>
      <c r="AC555" s="626">
        <v>2.7323923105540288E-3</v>
      </c>
      <c r="AD555" s="626">
        <v>8.9021369567871098E-4</v>
      </c>
      <c r="AE555" s="620">
        <v>3.0246754963842723E-3</v>
      </c>
      <c r="AF555" s="627">
        <v>3.0533362792834126E-2</v>
      </c>
      <c r="AG555" s="601">
        <f>Decap_Selection!$E$23</f>
        <v>0.08</v>
      </c>
      <c r="AH555" s="602"/>
      <c r="AI555" s="602"/>
    </row>
    <row r="556" spans="1:35">
      <c r="A556" s="597">
        <f t="shared" si="8"/>
        <v>29072952.881852165</v>
      </c>
      <c r="B556" s="607">
        <v>1.8266539032913327</v>
      </c>
      <c r="C556" s="606">
        <v>1.0000000000000001E+50</v>
      </c>
      <c r="D556" s="607">
        <v>3.4500014515541189E-2</v>
      </c>
      <c r="E556" s="610">
        <v>1.0000000000000001E+50</v>
      </c>
      <c r="F556" s="611">
        <v>1.0000000000000001E+50</v>
      </c>
      <c r="G556" s="610">
        <v>1.0000000000000001E+50</v>
      </c>
      <c r="H556" s="610">
        <v>1.0000000000000001E+50</v>
      </c>
      <c r="I556" s="610">
        <v>9.8671855187033489E-2</v>
      </c>
      <c r="J556" s="610">
        <v>1.0000000000000001E+50</v>
      </c>
      <c r="K556" s="610">
        <v>1.0000000000000001E+50</v>
      </c>
      <c r="L556" s="611">
        <v>0.12194796438391775</v>
      </c>
      <c r="M556" s="610">
        <v>1.0000000000000001E+50</v>
      </c>
      <c r="N556" s="611">
        <v>1.0000000000000001E+50</v>
      </c>
      <c r="O556" s="610">
        <v>1.0000000000000001E+50</v>
      </c>
      <c r="P556" s="610">
        <v>1.0000000000000001E+50</v>
      </c>
      <c r="Q556" s="610">
        <v>1.0000000000000001E+50</v>
      </c>
      <c r="R556" s="610">
        <v>1.0000000000000001E+50</v>
      </c>
      <c r="S556" s="610">
        <v>1.0000000000000001E+50</v>
      </c>
      <c r="T556" s="610">
        <v>1.0000000000000001E+50</v>
      </c>
      <c r="U556" s="610">
        <v>1.0000000000000001E+50</v>
      </c>
      <c r="V556" s="610">
        <v>0.35743129363259629</v>
      </c>
      <c r="W556" s="610">
        <v>1.0000000000000001E+50</v>
      </c>
      <c r="X556" s="610">
        <v>1.0000000000000001E+50</v>
      </c>
      <c r="Y556" s="610">
        <v>1.0000000000000001E+50</v>
      </c>
      <c r="Z556" s="610">
        <v>1.0000000000000001E+50</v>
      </c>
      <c r="AA556" s="626">
        <v>1.0000000000000001E+50</v>
      </c>
      <c r="AB556" s="610">
        <v>2.1519243907701675</v>
      </c>
      <c r="AC556" s="626">
        <v>2.7852276092666618E-3</v>
      </c>
      <c r="AD556" s="626">
        <v>8.9021369567871098E-4</v>
      </c>
      <c r="AE556" s="620">
        <v>3.0724887233436584E-3</v>
      </c>
      <c r="AF556" s="627">
        <v>2.9049236589482542E-2</v>
      </c>
      <c r="AG556" s="601">
        <f>Decap_Selection!$E$23</f>
        <v>0.08</v>
      </c>
      <c r="AH556" s="602"/>
      <c r="AI556" s="602"/>
    </row>
    <row r="557" spans="1:35">
      <c r="A557" s="597">
        <f t="shared" si="8"/>
        <v>29654411.939489208</v>
      </c>
      <c r="B557" s="607">
        <v>1.8631869705155206</v>
      </c>
      <c r="C557" s="606">
        <v>1.0000000000000001E+50</v>
      </c>
      <c r="D557" s="607">
        <v>3.4845634559835241E-2</v>
      </c>
      <c r="E557" s="610">
        <v>1.0000000000000001E+50</v>
      </c>
      <c r="F557" s="611">
        <v>1.0000000000000001E+50</v>
      </c>
      <c r="G557" s="610">
        <v>1.0000000000000001E+50</v>
      </c>
      <c r="H557" s="610">
        <v>1.0000000000000001E+50</v>
      </c>
      <c r="I557" s="610">
        <v>0.10164708941934696</v>
      </c>
      <c r="J557" s="610">
        <v>1.0000000000000001E+50</v>
      </c>
      <c r="K557" s="610">
        <v>1.0000000000000001E+50</v>
      </c>
      <c r="L557" s="611">
        <v>0.12448335311517386</v>
      </c>
      <c r="M557" s="610">
        <v>1.0000000000000001E+50</v>
      </c>
      <c r="N557" s="611">
        <v>1.0000000000000001E+50</v>
      </c>
      <c r="O557" s="610">
        <v>1.0000000000000001E+50</v>
      </c>
      <c r="P557" s="610">
        <v>1.0000000000000001E+50</v>
      </c>
      <c r="Q557" s="610">
        <v>1.0000000000000001E+50</v>
      </c>
      <c r="R557" s="610">
        <v>1.0000000000000001E+50</v>
      </c>
      <c r="S557" s="610">
        <v>1.0000000000000001E+50</v>
      </c>
      <c r="T557" s="610">
        <v>1.0000000000000001E+50</v>
      </c>
      <c r="U557" s="610">
        <v>1.0000000000000001E+50</v>
      </c>
      <c r="V557" s="610">
        <v>0.36453113097112733</v>
      </c>
      <c r="W557" s="610">
        <v>1.0000000000000001E+50</v>
      </c>
      <c r="X557" s="610">
        <v>1.0000000000000001E+50</v>
      </c>
      <c r="Y557" s="610">
        <v>1.0000000000000001E+50</v>
      </c>
      <c r="Z557" s="610">
        <v>1.0000000000000001E+50</v>
      </c>
      <c r="AA557" s="626">
        <v>1.0000000000000001E+50</v>
      </c>
      <c r="AB557" s="610">
        <v>2.1097298575133161</v>
      </c>
      <c r="AC557" s="626">
        <v>2.8391540194171055E-3</v>
      </c>
      <c r="AD557" s="626">
        <v>8.9021369567871098E-4</v>
      </c>
      <c r="AE557" s="620">
        <v>3.1214563372927331E-3</v>
      </c>
      <c r="AF557" s="627">
        <v>2.8189975765834815E-2</v>
      </c>
      <c r="AG557" s="601">
        <f>Decap_Selection!$E$23</f>
        <v>0.08</v>
      </c>
      <c r="AH557" s="602"/>
      <c r="AI557" s="602"/>
    </row>
    <row r="558" spans="1:35">
      <c r="A558" s="597">
        <f t="shared" si="8"/>
        <v>30247500.178278994</v>
      </c>
      <c r="B558" s="607">
        <v>1.9004506992967733</v>
      </c>
      <c r="C558" s="606">
        <v>1.0000000000000001E+50</v>
      </c>
      <c r="D558" s="607">
        <v>3.5871736360906167E-2</v>
      </c>
      <c r="E558" s="610">
        <v>1.0000000000000001E+50</v>
      </c>
      <c r="F558" s="611">
        <v>1.0000000000000001E+50</v>
      </c>
      <c r="G558" s="610">
        <v>1.0000000000000001E+50</v>
      </c>
      <c r="H558" s="610">
        <v>1.0000000000000001E+50</v>
      </c>
      <c r="I558" s="610">
        <v>0.10466379497695899</v>
      </c>
      <c r="J558" s="610">
        <v>1.0000000000000001E+50</v>
      </c>
      <c r="K558" s="610">
        <v>1.0000000000000001E+50</v>
      </c>
      <c r="L558" s="611">
        <v>0.12706757779665825</v>
      </c>
      <c r="M558" s="610">
        <v>1.0000000000000001E+50</v>
      </c>
      <c r="N558" s="611">
        <v>1.0000000000000001E+50</v>
      </c>
      <c r="O558" s="610">
        <v>1.0000000000000001E+50</v>
      </c>
      <c r="P558" s="610">
        <v>1.0000000000000001E+50</v>
      </c>
      <c r="Q558" s="610">
        <v>1.0000000000000001E+50</v>
      </c>
      <c r="R558" s="610">
        <v>1.0000000000000001E+50</v>
      </c>
      <c r="S558" s="610">
        <v>1.0000000000000001E+50</v>
      </c>
      <c r="T558" s="610">
        <v>1.0000000000000001E+50</v>
      </c>
      <c r="U558" s="610">
        <v>1.0000000000000001E+50</v>
      </c>
      <c r="V558" s="610">
        <v>0.37177391541915977</v>
      </c>
      <c r="W558" s="610">
        <v>1.0000000000000001E+50</v>
      </c>
      <c r="X558" s="610">
        <v>1.0000000000000001E+50</v>
      </c>
      <c r="Y558" s="610">
        <v>1.0000000000000001E+50</v>
      </c>
      <c r="Z558" s="610">
        <v>1.0000000000000001E+50</v>
      </c>
      <c r="AA558" s="626">
        <v>1.0000000000000001E+50</v>
      </c>
      <c r="AB558" s="610">
        <v>2.0683626692986259</v>
      </c>
      <c r="AC558" s="626">
        <v>2.894192752051872E-3</v>
      </c>
      <c r="AD558" s="626">
        <v>8.9021369567871098E-4</v>
      </c>
      <c r="AE558" s="620">
        <v>3.1715998810824559E-3</v>
      </c>
      <c r="AF558" s="627">
        <v>2.7870257350231305E-2</v>
      </c>
      <c r="AG558" s="601">
        <f>Decap_Selection!$E$23</f>
        <v>0.08</v>
      </c>
      <c r="AH558" s="602"/>
      <c r="AI558" s="602"/>
    </row>
    <row r="559" spans="1:35">
      <c r="A559" s="597">
        <f t="shared" si="8"/>
        <v>30852450.181844573</v>
      </c>
      <c r="B559" s="607">
        <v>1.9384597028620638</v>
      </c>
      <c r="C559" s="606">
        <v>1.0000000000000001E+50</v>
      </c>
      <c r="D559" s="607">
        <v>3.7524052318474284E-2</v>
      </c>
      <c r="E559" s="610">
        <v>1.0000000000000001E+50</v>
      </c>
      <c r="F559" s="611">
        <v>1.0000000000000001E+50</v>
      </c>
      <c r="G559" s="610">
        <v>1.0000000000000001E+50</v>
      </c>
      <c r="H559" s="610">
        <v>1.0000000000000001E+50</v>
      </c>
      <c r="I559" s="610">
        <v>0.10772301962678209</v>
      </c>
      <c r="J559" s="610">
        <v>1.0000000000000001E+50</v>
      </c>
      <c r="K559" s="610">
        <v>1.0000000000000001E+50</v>
      </c>
      <c r="L559" s="611">
        <v>0.129701650717025</v>
      </c>
      <c r="M559" s="610">
        <v>1.0000000000000001E+50</v>
      </c>
      <c r="N559" s="611">
        <v>1.0000000000000001E+50</v>
      </c>
      <c r="O559" s="610">
        <v>1.0000000000000001E+50</v>
      </c>
      <c r="P559" s="610">
        <v>1.0000000000000001E+50</v>
      </c>
      <c r="Q559" s="610">
        <v>1.0000000000000001E+50</v>
      </c>
      <c r="R559" s="610">
        <v>1.0000000000000001E+50</v>
      </c>
      <c r="S559" s="610">
        <v>1.0000000000000001E+50</v>
      </c>
      <c r="T559" s="610">
        <v>1.0000000000000001E+50</v>
      </c>
      <c r="U559" s="610">
        <v>1.0000000000000001E+50</v>
      </c>
      <c r="V559" s="610">
        <v>0.37916248764397498</v>
      </c>
      <c r="W559" s="610">
        <v>1.0000000000000001E+50</v>
      </c>
      <c r="X559" s="610">
        <v>1.0000000000000001E+50</v>
      </c>
      <c r="Y559" s="610">
        <v>1.0000000000000001E+50</v>
      </c>
      <c r="Z559" s="610">
        <v>1.0000000000000001E+50</v>
      </c>
      <c r="AA559" s="626">
        <v>1.0000000000000001E+50</v>
      </c>
      <c r="AB559" s="610">
        <v>2.0278066036993447</v>
      </c>
      <c r="AC559" s="626">
        <v>2.9503654509475908E-3</v>
      </c>
      <c r="AD559" s="626">
        <v>8.9021369567871098E-4</v>
      </c>
      <c r="AE559" s="620">
        <v>3.2229412675067229E-3</v>
      </c>
      <c r="AF559" s="627">
        <v>2.7990876432081136E-2</v>
      </c>
      <c r="AG559" s="601">
        <f>Decap_Selection!$E$23</f>
        <v>0.08</v>
      </c>
      <c r="AH559" s="602"/>
      <c r="AI559" s="602"/>
    </row>
    <row r="560" spans="1:35">
      <c r="A560" s="597">
        <f t="shared" si="8"/>
        <v>31469499.185481466</v>
      </c>
      <c r="B560" s="607">
        <v>1.9772288867029872</v>
      </c>
      <c r="C560" s="606">
        <v>1.0000000000000001E+50</v>
      </c>
      <c r="D560" s="607">
        <v>3.9726912758178343E-2</v>
      </c>
      <c r="E560" s="610">
        <v>1.0000000000000001E+50</v>
      </c>
      <c r="F560" s="611">
        <v>1.0000000000000001E+50</v>
      </c>
      <c r="G560" s="610">
        <v>1.0000000000000001E+50</v>
      </c>
      <c r="H560" s="610">
        <v>1.0000000000000001E+50</v>
      </c>
      <c r="I560" s="610">
        <v>0.11082584094579824</v>
      </c>
      <c r="J560" s="610">
        <v>1.0000000000000001E+50</v>
      </c>
      <c r="K560" s="610">
        <v>1.0000000000000001E+50</v>
      </c>
      <c r="L560" s="611">
        <v>0.13238660378244954</v>
      </c>
      <c r="M560" s="610">
        <v>1.0000000000000001E+50</v>
      </c>
      <c r="N560" s="611">
        <v>1.0000000000000001E+50</v>
      </c>
      <c r="O560" s="610">
        <v>1.0000000000000001E+50</v>
      </c>
      <c r="P560" s="610">
        <v>1.0000000000000001E+50</v>
      </c>
      <c r="Q560" s="610">
        <v>1.0000000000000001E+50</v>
      </c>
      <c r="R560" s="610">
        <v>1.0000000000000001E+50</v>
      </c>
      <c r="S560" s="610">
        <v>1.0000000000000001E+50</v>
      </c>
      <c r="T560" s="610">
        <v>1.0000000000000001E+50</v>
      </c>
      <c r="U560" s="610">
        <v>1.0000000000000001E+50</v>
      </c>
      <c r="V560" s="610">
        <v>0.38669974546400099</v>
      </c>
      <c r="W560" s="610">
        <v>1.0000000000000001E+50</v>
      </c>
      <c r="X560" s="610">
        <v>1.0000000000000001E+50</v>
      </c>
      <c r="Y560" s="610">
        <v>1.0000000000000001E+50</v>
      </c>
      <c r="Z560" s="610">
        <v>1.0000000000000001E+50</v>
      </c>
      <c r="AA560" s="626">
        <v>1.0000000000000001E+50</v>
      </c>
      <c r="AB560" s="610">
        <v>1.9880457563760214</v>
      </c>
      <c r="AC560" s="626">
        <v>3.0076942012825453E-3</v>
      </c>
      <c r="AD560" s="626">
        <v>8.9021369567871098E-4</v>
      </c>
      <c r="AE560" s="620">
        <v>3.2755027901196039E-3</v>
      </c>
      <c r="AF560" s="627">
        <v>2.8455631897168675E-2</v>
      </c>
      <c r="AG560" s="601">
        <f>Decap_Selection!$E$23</f>
        <v>0.08</v>
      </c>
      <c r="AH560" s="602"/>
      <c r="AI560" s="602"/>
    </row>
    <row r="561" spans="1:35">
      <c r="A561" s="597">
        <f t="shared" si="8"/>
        <v>32098889.169191096</v>
      </c>
      <c r="B561" s="607">
        <v>2.0167734544210481</v>
      </c>
      <c r="C561" s="606">
        <v>1.0000000000000001E+50</v>
      </c>
      <c r="D561" s="607">
        <v>4.2397732469953986E-2</v>
      </c>
      <c r="E561" s="610">
        <v>1.0000000000000001E+50</v>
      </c>
      <c r="F561" s="611">
        <v>1.0000000000000001E+50</v>
      </c>
      <c r="G561" s="610">
        <v>1.0000000000000001E+50</v>
      </c>
      <c r="H561" s="610">
        <v>1.0000000000000001E+50</v>
      </c>
      <c r="I561" s="610">
        <v>0.11397336526297901</v>
      </c>
      <c r="J561" s="610">
        <v>1.0000000000000001E+50</v>
      </c>
      <c r="K561" s="610">
        <v>1.0000000000000001E+50</v>
      </c>
      <c r="L561" s="611">
        <v>0.13512348891692993</v>
      </c>
      <c r="M561" s="610">
        <v>1.0000000000000001E+50</v>
      </c>
      <c r="N561" s="611">
        <v>1.0000000000000001E+50</v>
      </c>
      <c r="O561" s="610">
        <v>1.0000000000000001E+50</v>
      </c>
      <c r="P561" s="610">
        <v>1.0000000000000001E+50</v>
      </c>
      <c r="Q561" s="610">
        <v>1.0000000000000001E+50</v>
      </c>
      <c r="R561" s="610">
        <v>1.0000000000000001E+50</v>
      </c>
      <c r="S561" s="610">
        <v>1.0000000000000001E+50</v>
      </c>
      <c r="T561" s="610">
        <v>1.0000000000000001E+50</v>
      </c>
      <c r="U561" s="610">
        <v>1.0000000000000001E+50</v>
      </c>
      <c r="V561" s="610">
        <v>0.39438864498637655</v>
      </c>
      <c r="W561" s="610">
        <v>1.0000000000000001E+50</v>
      </c>
      <c r="X561" s="610">
        <v>1.0000000000000001E+50</v>
      </c>
      <c r="Y561" s="610">
        <v>1.0000000000000001E+50</v>
      </c>
      <c r="Z561" s="610">
        <v>1.0000000000000001E+50</v>
      </c>
      <c r="AA561" s="626">
        <v>1.0000000000000001E+50</v>
      </c>
      <c r="AB561" s="610">
        <v>1.9490645348395104</v>
      </c>
      <c r="AC561" s="626">
        <v>3.0662015384721806E-3</v>
      </c>
      <c r="AD561" s="626">
        <v>8.9021369567871098E-4</v>
      </c>
      <c r="AE561" s="620">
        <v>3.3293071342520844E-3</v>
      </c>
      <c r="AF561" s="627">
        <v>2.9181013265010249E-2</v>
      </c>
      <c r="AG561" s="601">
        <f>Decap_Selection!$E$23</f>
        <v>0.08</v>
      </c>
      <c r="AH561" s="602"/>
      <c r="AI561" s="602"/>
    </row>
    <row r="562" spans="1:35">
      <c r="A562" s="597">
        <f t="shared" si="8"/>
        <v>32740866.95257492</v>
      </c>
      <c r="B562" s="607">
        <v>2.0571089136898628</v>
      </c>
      <c r="C562" s="606">
        <v>1.0000000000000001E+50</v>
      </c>
      <c r="D562" s="607">
        <v>4.5457881197436614E-2</v>
      </c>
      <c r="E562" s="610">
        <v>1.0000000000000001E+50</v>
      </c>
      <c r="F562" s="611">
        <v>1.0000000000000001E+50</v>
      </c>
      <c r="G562" s="610">
        <v>1.0000000000000001E+50</v>
      </c>
      <c r="H562" s="610">
        <v>1.0000000000000001E+50</v>
      </c>
      <c r="I562" s="610">
        <v>0.11716672680398076</v>
      </c>
      <c r="J562" s="610">
        <v>1.0000000000000001E+50</v>
      </c>
      <c r="K562" s="610">
        <v>1.0000000000000001E+50</v>
      </c>
      <c r="L562" s="611">
        <v>0.13791337847072838</v>
      </c>
      <c r="M562" s="610">
        <v>1.0000000000000001E+50</v>
      </c>
      <c r="N562" s="611">
        <v>1.0000000000000001E+50</v>
      </c>
      <c r="O562" s="610">
        <v>1.0000000000000001E+50</v>
      </c>
      <c r="P562" s="610">
        <v>1.0000000000000001E+50</v>
      </c>
      <c r="Q562" s="610">
        <v>1.0000000000000001E+50</v>
      </c>
      <c r="R562" s="610">
        <v>1.0000000000000001E+50</v>
      </c>
      <c r="S562" s="610">
        <v>1.0000000000000001E+50</v>
      </c>
      <c r="T562" s="610">
        <v>1.0000000000000001E+50</v>
      </c>
      <c r="U562" s="610">
        <v>1.0000000000000001E+50</v>
      </c>
      <c r="V562" s="610">
        <v>0.40223220176730773</v>
      </c>
      <c r="W562" s="610">
        <v>1.0000000000000001E+50</v>
      </c>
      <c r="X562" s="610">
        <v>1.0000000000000001E+50</v>
      </c>
      <c r="Y562" s="610">
        <v>1.0000000000000001E+50</v>
      </c>
      <c r="Z562" s="610">
        <v>1.0000000000000001E+50</v>
      </c>
      <c r="AA562" s="626">
        <v>1.0000000000000001E+50</v>
      </c>
      <c r="AB562" s="610">
        <v>1.9108476523362665</v>
      </c>
      <c r="AC562" s="626">
        <v>3.1259104571724613E-3</v>
      </c>
      <c r="AD562" s="626">
        <v>8.9021369567871098E-4</v>
      </c>
      <c r="AE562" s="620">
        <v>3.3843773882226559E-3</v>
      </c>
      <c r="AF562" s="627">
        <v>3.0099717959068597E-2</v>
      </c>
      <c r="AG562" s="601">
        <f>Decap_Selection!$E$23</f>
        <v>0.08</v>
      </c>
      <c r="AH562" s="602"/>
      <c r="AI562" s="602"/>
    </row>
    <row r="563" spans="1:35">
      <c r="A563" s="597">
        <f t="shared" si="8"/>
        <v>33395684.29162642</v>
      </c>
      <c r="B563" s="607">
        <v>2.0982510823365956</v>
      </c>
      <c r="C563" s="606">
        <v>1.0000000000000001E+50</v>
      </c>
      <c r="D563" s="607">
        <v>4.8838541124641428E-2</v>
      </c>
      <c r="E563" s="610">
        <v>1.0000000000000001E+50</v>
      </c>
      <c r="F563" s="611">
        <v>1.0000000000000001E+50</v>
      </c>
      <c r="G563" s="610">
        <v>1.0000000000000001E+50</v>
      </c>
      <c r="H563" s="610">
        <v>1.0000000000000001E+50</v>
      </c>
      <c r="I563" s="610">
        <v>0.12040708701036412</v>
      </c>
      <c r="J563" s="610">
        <v>1.0000000000000001E+50</v>
      </c>
      <c r="K563" s="610">
        <v>1.0000000000000001E+50</v>
      </c>
      <c r="L563" s="611">
        <v>0.14075736563709099</v>
      </c>
      <c r="M563" s="610">
        <v>1.0000000000000001E+50</v>
      </c>
      <c r="N563" s="611">
        <v>1.0000000000000001E+50</v>
      </c>
      <c r="O563" s="610">
        <v>1.0000000000000001E+50</v>
      </c>
      <c r="P563" s="610">
        <v>1.0000000000000001E+50</v>
      </c>
      <c r="Q563" s="610">
        <v>1.0000000000000001E+50</v>
      </c>
      <c r="R563" s="610">
        <v>1.0000000000000001E+50</v>
      </c>
      <c r="S563" s="610">
        <v>1.0000000000000001E+50</v>
      </c>
      <c r="T563" s="610">
        <v>1.0000000000000001E+50</v>
      </c>
      <c r="U563" s="610">
        <v>1.0000000000000001E+50</v>
      </c>
      <c r="V563" s="610">
        <v>0.41023349199567616</v>
      </c>
      <c r="W563" s="610">
        <v>1.0000000000000001E+50</v>
      </c>
      <c r="X563" s="610">
        <v>1.0000000000000001E+50</v>
      </c>
      <c r="Y563" s="610">
        <v>1.0000000000000001E+50</v>
      </c>
      <c r="Z563" s="610">
        <v>1.0000000000000001E+50</v>
      </c>
      <c r="AA563" s="626">
        <v>1.0000000000000001E+50</v>
      </c>
      <c r="AB563" s="610">
        <v>1.8733801218535446</v>
      </c>
      <c r="AC563" s="626">
        <v>3.1868444204549828E-3</v>
      </c>
      <c r="AD563" s="626">
        <v>8.9021369567871098E-4</v>
      </c>
      <c r="AE563" s="620">
        <v>3.4407370547366325E-3</v>
      </c>
      <c r="AF563" s="627">
        <v>3.1160191150266574E-2</v>
      </c>
      <c r="AG563" s="601">
        <f>Decap_Selection!$E$23</f>
        <v>0.08</v>
      </c>
      <c r="AH563" s="602"/>
      <c r="AI563" s="602"/>
    </row>
    <row r="564" spans="1:35">
      <c r="A564" s="597">
        <f t="shared" si="8"/>
        <v>34063597.977458946</v>
      </c>
      <c r="B564" s="607">
        <v>2.1402160945450275</v>
      </c>
      <c r="C564" s="606">
        <v>1.0000000000000001E+50</v>
      </c>
      <c r="D564" s="607">
        <v>5.2482570724334363E-2</v>
      </c>
      <c r="E564" s="610">
        <v>1.0000000000000001E+50</v>
      </c>
      <c r="F564" s="611">
        <v>1.0000000000000001E+50</v>
      </c>
      <c r="G564" s="610">
        <v>1.0000000000000001E+50</v>
      </c>
      <c r="H564" s="610">
        <v>1.0000000000000001E+50</v>
      </c>
      <c r="I564" s="610">
        <v>0.12369563400966632</v>
      </c>
      <c r="J564" s="610">
        <v>1.0000000000000001E+50</v>
      </c>
      <c r="K564" s="610">
        <v>1.0000000000000001E+50</v>
      </c>
      <c r="L564" s="611">
        <v>0.14365656487739151</v>
      </c>
      <c r="M564" s="610">
        <v>1.0000000000000001E+50</v>
      </c>
      <c r="N564" s="611">
        <v>1.0000000000000001E+50</v>
      </c>
      <c r="O564" s="610">
        <v>1.0000000000000001E+50</v>
      </c>
      <c r="P564" s="610">
        <v>1.0000000000000001E+50</v>
      </c>
      <c r="Q564" s="610">
        <v>1.0000000000000001E+50</v>
      </c>
      <c r="R564" s="610">
        <v>1.0000000000000001E+50</v>
      </c>
      <c r="S564" s="610">
        <v>1.0000000000000001E+50</v>
      </c>
      <c r="T564" s="610">
        <v>1.0000000000000001E+50</v>
      </c>
      <c r="U564" s="610">
        <v>1.0000000000000001E+50</v>
      </c>
      <c r="V564" s="610">
        <v>0.41839565370036602</v>
      </c>
      <c r="W564" s="610">
        <v>1.0000000000000001E+50</v>
      </c>
      <c r="X564" s="610">
        <v>1.0000000000000001E+50</v>
      </c>
      <c r="Y564" s="610">
        <v>1.0000000000000001E+50</v>
      </c>
      <c r="Z564" s="610">
        <v>1.0000000000000001E+50</v>
      </c>
      <c r="AA564" s="626">
        <v>1.0000000000000001E+50</v>
      </c>
      <c r="AB564" s="610">
        <v>1.8366472502421356</v>
      </c>
      <c r="AC564" s="626">
        <v>3.2490273691578113E-3</v>
      </c>
      <c r="AD564" s="626">
        <v>8.9021369567871098E-4</v>
      </c>
      <c r="AE564" s="620">
        <v>3.4984100624696913E-3</v>
      </c>
      <c r="AF564" s="627">
        <v>3.2324289361497845E-2</v>
      </c>
      <c r="AG564" s="601">
        <f>Decap_Selection!$E$23</f>
        <v>0.08</v>
      </c>
      <c r="AH564" s="602"/>
      <c r="AI564" s="602"/>
    </row>
    <row r="565" spans="1:35">
      <c r="A565" s="597">
        <f t="shared" si="8"/>
        <v>34744869.937008128</v>
      </c>
      <c r="B565" s="607">
        <v>2.1830204071826937</v>
      </c>
      <c r="C565" s="606">
        <v>1.0000000000000001E+50</v>
      </c>
      <c r="D565" s="607">
        <v>5.6344028750365149E-2</v>
      </c>
      <c r="E565" s="610">
        <v>1.0000000000000001E+50</v>
      </c>
      <c r="F565" s="611">
        <v>1.0000000000000001E+50</v>
      </c>
      <c r="G565" s="610">
        <v>1.0000000000000001E+50</v>
      </c>
      <c r="H565" s="610">
        <v>1.0000000000000001E+50</v>
      </c>
      <c r="I565" s="610">
        <v>0.12703358221642211</v>
      </c>
      <c r="J565" s="610">
        <v>1.0000000000000001E+50</v>
      </c>
      <c r="K565" s="610">
        <v>1.0000000000000001E+50</v>
      </c>
      <c r="L565" s="611">
        <v>0.14661211235484758</v>
      </c>
      <c r="M565" s="610">
        <v>1.0000000000000001E+50</v>
      </c>
      <c r="N565" s="611">
        <v>1.0000000000000001E+50</v>
      </c>
      <c r="O565" s="610">
        <v>1.0000000000000001E+50</v>
      </c>
      <c r="P565" s="610">
        <v>1.0000000000000001E+50</v>
      </c>
      <c r="Q565" s="610">
        <v>1.0000000000000001E+50</v>
      </c>
      <c r="R565" s="610">
        <v>1.0000000000000001E+50</v>
      </c>
      <c r="S565" s="610">
        <v>1.0000000000000001E+50</v>
      </c>
      <c r="T565" s="610">
        <v>1.0000000000000001E+50</v>
      </c>
      <c r="U565" s="610">
        <v>1.0000000000000001E+50</v>
      </c>
      <c r="V565" s="610">
        <v>0.42672188798178773</v>
      </c>
      <c r="W565" s="610">
        <v>1.0000000000000001E+50</v>
      </c>
      <c r="X565" s="610">
        <v>1.0000000000000001E+50</v>
      </c>
      <c r="Y565" s="610">
        <v>1.0000000000000001E+50</v>
      </c>
      <c r="Z565" s="610">
        <v>1.0000000000000001E+50</v>
      </c>
      <c r="AA565" s="626">
        <v>1.0000000000000001E+50</v>
      </c>
      <c r="AB565" s="610">
        <v>1.8006346324543474</v>
      </c>
      <c r="AC565" s="626">
        <v>3.3124837314160815E-3</v>
      </c>
      <c r="AD565" s="626">
        <v>8.9021369567871098E-4</v>
      </c>
      <c r="AE565" s="620">
        <v>3.5574207778317239E-3</v>
      </c>
      <c r="AF565" s="627">
        <v>3.3564465445238605E-2</v>
      </c>
      <c r="AG565" s="601">
        <f>Decap_Selection!$E$23</f>
        <v>0.08</v>
      </c>
      <c r="AH565" s="602"/>
      <c r="AI565" s="602"/>
    </row>
    <row r="566" spans="1:35">
      <c r="A566" s="597">
        <f t="shared" si="8"/>
        <v>35439767.335748293</v>
      </c>
      <c r="B566" s="607">
        <v>2.2266808062545493</v>
      </c>
      <c r="C566" s="606">
        <v>1.0000000000000001E+50</v>
      </c>
      <c r="D566" s="607">
        <v>6.0386673902928026E-2</v>
      </c>
      <c r="E566" s="610">
        <v>1.0000000000000001E+50</v>
      </c>
      <c r="F566" s="611">
        <v>1.0000000000000001E+50</v>
      </c>
      <c r="G566" s="610">
        <v>1.0000000000000001E+50</v>
      </c>
      <c r="H566" s="610">
        <v>1.0000000000000001E+50</v>
      </c>
      <c r="I566" s="610">
        <v>0.13042217204735296</v>
      </c>
      <c r="J566" s="610">
        <v>1.0000000000000001E+50</v>
      </c>
      <c r="K566" s="610">
        <v>1.0000000000000001E+50</v>
      </c>
      <c r="L566" s="611">
        <v>0.14962516637696424</v>
      </c>
      <c r="M566" s="610">
        <v>1.0000000000000001E+50</v>
      </c>
      <c r="N566" s="611">
        <v>1.0000000000000001E+50</v>
      </c>
      <c r="O566" s="610">
        <v>1.0000000000000001E+50</v>
      </c>
      <c r="P566" s="610">
        <v>1.0000000000000001E+50</v>
      </c>
      <c r="Q566" s="610">
        <v>1.0000000000000001E+50</v>
      </c>
      <c r="R566" s="610">
        <v>1.0000000000000001E+50</v>
      </c>
      <c r="S566" s="610">
        <v>1.0000000000000001E+50</v>
      </c>
      <c r="T566" s="610">
        <v>1.0000000000000001E+50</v>
      </c>
      <c r="U566" s="610">
        <v>1.0000000000000001E+50</v>
      </c>
      <c r="V566" s="610">
        <v>0.43521546026808366</v>
      </c>
      <c r="W566" s="610">
        <v>1.0000000000000001E+50</v>
      </c>
      <c r="X566" s="610">
        <v>1.0000000000000001E+50</v>
      </c>
      <c r="Y566" s="610">
        <v>1.0000000000000001E+50</v>
      </c>
      <c r="Z566" s="610">
        <v>1.0000000000000001E+50</v>
      </c>
      <c r="AA566" s="626">
        <v>1.0000000000000001E+50</v>
      </c>
      <c r="AB566" s="610">
        <v>1.7653281458949692</v>
      </c>
      <c r="AC566" s="626">
        <v>3.3772384323764318E-3</v>
      </c>
      <c r="AD566" s="626">
        <v>8.9021369567871098E-4</v>
      </c>
      <c r="AE566" s="620">
        <v>3.6177940169076898E-3</v>
      </c>
      <c r="AF566" s="627">
        <v>3.4861178254700149E-2</v>
      </c>
      <c r="AG566" s="601">
        <f>Decap_Selection!$E$23</f>
        <v>0.08</v>
      </c>
      <c r="AH566" s="602"/>
      <c r="AI566" s="602"/>
    </row>
    <row r="567" spans="1:35">
      <c r="A567" s="597">
        <f t="shared" si="8"/>
        <v>36148562.682463259</v>
      </c>
      <c r="B567" s="607">
        <v>2.2712144134857195</v>
      </c>
      <c r="C567" s="606">
        <v>1.0000000000000001E+50</v>
      </c>
      <c r="D567" s="607">
        <v>6.4582218657152565E-2</v>
      </c>
      <c r="E567" s="610">
        <v>1.0000000000000001E+50</v>
      </c>
      <c r="F567" s="611">
        <v>1.0000000000000001E+50</v>
      </c>
      <c r="G567" s="610">
        <v>1.0000000000000001E+50</v>
      </c>
      <c r="H567" s="610">
        <v>1.0000000000000001E+50</v>
      </c>
      <c r="I567" s="610">
        <v>0.13386266973653302</v>
      </c>
      <c r="J567" s="610">
        <v>1.0000000000000001E+50</v>
      </c>
      <c r="K567" s="610">
        <v>1.0000000000000001E+50</v>
      </c>
      <c r="L567" s="611">
        <v>0.15269690784686246</v>
      </c>
      <c r="M567" s="610">
        <v>1.0000000000000001E+50</v>
      </c>
      <c r="N567" s="611">
        <v>1.0000000000000001E+50</v>
      </c>
      <c r="O567" s="610">
        <v>1.0000000000000001E+50</v>
      </c>
      <c r="P567" s="610">
        <v>1.0000000000000001E+50</v>
      </c>
      <c r="Q567" s="610">
        <v>1.0000000000000001E+50</v>
      </c>
      <c r="R567" s="610">
        <v>1.0000000000000001E+50</v>
      </c>
      <c r="S567" s="610">
        <v>1.0000000000000001E+50</v>
      </c>
      <c r="T567" s="610">
        <v>1.0000000000000001E+50</v>
      </c>
      <c r="U567" s="610">
        <v>1.0000000000000001E+50</v>
      </c>
      <c r="V567" s="610">
        <v>0.44387970159650958</v>
      </c>
      <c r="W567" s="610">
        <v>1.0000000000000001E+50</v>
      </c>
      <c r="X567" s="610">
        <v>1.0000000000000001E+50</v>
      </c>
      <c r="Y567" s="610">
        <v>1.0000000000000001E+50</v>
      </c>
      <c r="Z567" s="610">
        <v>1.0000000000000001E+50</v>
      </c>
      <c r="AA567" s="626">
        <v>1.0000000000000001E+50</v>
      </c>
      <c r="AB567" s="610">
        <v>1.730713944882998</v>
      </c>
      <c r="AC567" s="626">
        <v>3.44331690409943E-3</v>
      </c>
      <c r="AD567" s="626">
        <v>8.9021369567871098E-4</v>
      </c>
      <c r="AE567" s="620">
        <v>3.6795550575727961E-3</v>
      </c>
      <c r="AF567" s="627">
        <v>3.6200776507418986E-2</v>
      </c>
      <c r="AG567" s="601">
        <f>Decap_Selection!$E$23</f>
        <v>0.08</v>
      </c>
      <c r="AH567" s="602"/>
      <c r="AI567" s="602"/>
    </row>
    <row r="568" spans="1:35">
      <c r="A568" s="597">
        <f t="shared" si="8"/>
        <v>36871533.936112523</v>
      </c>
      <c r="B568" s="607">
        <v>2.3166386930359044</v>
      </c>
      <c r="C568" s="606">
        <v>1.0000000000000001E+50</v>
      </c>
      <c r="D568" s="607">
        <v>6.8908706651829923E-2</v>
      </c>
      <c r="E568" s="610">
        <v>1.0000000000000001E+50</v>
      </c>
      <c r="F568" s="611">
        <v>1.0000000000000001E+50</v>
      </c>
      <c r="G568" s="610">
        <v>1.0000000000000001E+50</v>
      </c>
      <c r="H568" s="610">
        <v>1.0000000000000001E+50</v>
      </c>
      <c r="I568" s="610">
        <v>0.1373563672385</v>
      </c>
      <c r="J568" s="610">
        <v>1.0000000000000001E+50</v>
      </c>
      <c r="K568" s="610">
        <v>1.0000000000000001E+50</v>
      </c>
      <c r="L568" s="611">
        <v>0.15582854072365659</v>
      </c>
      <c r="M568" s="610">
        <v>1.0000000000000001E+50</v>
      </c>
      <c r="N568" s="611">
        <v>1.0000000000000001E+50</v>
      </c>
      <c r="O568" s="610">
        <v>1.0000000000000001E+50</v>
      </c>
      <c r="P568" s="610">
        <v>1.0000000000000001E+50</v>
      </c>
      <c r="Q568" s="610">
        <v>1.0000000000000001E+50</v>
      </c>
      <c r="R568" s="610">
        <v>1.0000000000000001E+50</v>
      </c>
      <c r="S568" s="610">
        <v>1.0000000000000001E+50</v>
      </c>
      <c r="T568" s="610">
        <v>1.0000000000000001E+50</v>
      </c>
      <c r="U568" s="610">
        <v>1.0000000000000001E+50</v>
      </c>
      <c r="V568" s="610">
        <v>0.45271800992050171</v>
      </c>
      <c r="W568" s="610">
        <v>1.0000000000000001E+50</v>
      </c>
      <c r="X568" s="610">
        <v>1.0000000000000001E+50</v>
      </c>
      <c r="Y568" s="610">
        <v>1.0000000000000001E+50</v>
      </c>
      <c r="Z568" s="610">
        <v>1.0000000000000001E+50</v>
      </c>
      <c r="AA568" s="626">
        <v>1.0000000000000001E+50</v>
      </c>
      <c r="AB568" s="610">
        <v>1.6967784552219578</v>
      </c>
      <c r="AC568" s="626">
        <v>3.5107450956541946E-3</v>
      </c>
      <c r="AD568" s="626">
        <v>8.9021369567871098E-4</v>
      </c>
      <c r="AE568" s="620">
        <v>3.7427296517799202E-3</v>
      </c>
      <c r="AF568" s="627">
        <v>3.7573876043387862E-2</v>
      </c>
      <c r="AG568" s="601">
        <f>Decap_Selection!$E$23</f>
        <v>0.08</v>
      </c>
      <c r="AH568" s="602"/>
      <c r="AI568" s="602"/>
    </row>
    <row r="569" spans="1:35">
      <c r="A569" s="597">
        <f t="shared" si="8"/>
        <v>37608964.614834771</v>
      </c>
      <c r="B569" s="607">
        <v>2.3629714583480639</v>
      </c>
      <c r="C569" s="606">
        <v>1.0000000000000001E+50</v>
      </c>
      <c r="D569" s="607">
        <v>7.3349145100812418E-2</v>
      </c>
      <c r="E569" s="610">
        <v>1.0000000000000001E+50</v>
      </c>
      <c r="F569" s="611">
        <v>1.0000000000000001E+50</v>
      </c>
      <c r="G569" s="610">
        <v>1.0000000000000001E+50</v>
      </c>
      <c r="H569" s="610">
        <v>1.0000000000000001E+50</v>
      </c>
      <c r="I569" s="610">
        <v>0.14090458220908292</v>
      </c>
      <c r="J569" s="610">
        <v>1.0000000000000001E+50</v>
      </c>
      <c r="K569" s="610">
        <v>1.0000000000000001E+50</v>
      </c>
      <c r="L569" s="611">
        <v>0.15902129249204811</v>
      </c>
      <c r="M569" s="610">
        <v>1.0000000000000001E+50</v>
      </c>
      <c r="N569" s="611">
        <v>1.0000000000000001E+50</v>
      </c>
      <c r="O569" s="610">
        <v>1.0000000000000001E+50</v>
      </c>
      <c r="P569" s="610">
        <v>1.0000000000000001E+50</v>
      </c>
      <c r="Q569" s="610">
        <v>1.0000000000000001E+50</v>
      </c>
      <c r="R569" s="610">
        <v>1.0000000000000001E+50</v>
      </c>
      <c r="S569" s="610">
        <v>1.0000000000000001E+50</v>
      </c>
      <c r="T569" s="610">
        <v>1.0000000000000001E+50</v>
      </c>
      <c r="U569" s="610">
        <v>1.0000000000000001E+50</v>
      </c>
      <c r="V569" s="610">
        <v>0.4617338514429381</v>
      </c>
      <c r="W569" s="610">
        <v>1.0000000000000001E+50</v>
      </c>
      <c r="X569" s="610">
        <v>1.0000000000000001E+50</v>
      </c>
      <c r="Y569" s="610">
        <v>1.0000000000000001E+50</v>
      </c>
      <c r="Z569" s="610">
        <v>1.0000000000000001E+50</v>
      </c>
      <c r="AA569" s="626">
        <v>1.0000000000000001E+50</v>
      </c>
      <c r="AB569" s="610">
        <v>1.6635083688766872</v>
      </c>
      <c r="AC569" s="626">
        <v>3.5795494834094752E-3</v>
      </c>
      <c r="AD569" s="626">
        <v>8.9021369567871098E-4</v>
      </c>
      <c r="AE569" s="620">
        <v>3.8073440380178018E-3</v>
      </c>
      <c r="AF569" s="627">
        <v>3.8974159122635708E-2</v>
      </c>
      <c r="AG569" s="601">
        <f>Decap_Selection!$E$23</f>
        <v>0.08</v>
      </c>
      <c r="AH569" s="602"/>
      <c r="AI569" s="602"/>
    </row>
    <row r="570" spans="1:35">
      <c r="A570" s="597">
        <f t="shared" si="8"/>
        <v>38361143.907131463</v>
      </c>
      <c r="B570" s="607">
        <v>2.410230879134085</v>
      </c>
      <c r="C570" s="606">
        <v>1.0000000000000001E+50</v>
      </c>
      <c r="D570" s="607">
        <v>7.7890407943073683E-2</v>
      </c>
      <c r="E570" s="610">
        <v>1.0000000000000001E+50</v>
      </c>
      <c r="F570" s="611">
        <v>1.0000000000000001E+50</v>
      </c>
      <c r="G570" s="610">
        <v>1.0000000000000001E+50</v>
      </c>
      <c r="H570" s="610">
        <v>1.0000000000000001E+50</v>
      </c>
      <c r="I570" s="610">
        <v>0.14450865805523319</v>
      </c>
      <c r="J570" s="610">
        <v>1.0000000000000001E+50</v>
      </c>
      <c r="K570" s="610">
        <v>1.0000000000000001E+50</v>
      </c>
      <c r="L570" s="611">
        <v>0.16227641464130804</v>
      </c>
      <c r="M570" s="610">
        <v>1.0000000000000001E+50</v>
      </c>
      <c r="N570" s="611">
        <v>1.0000000000000001E+50</v>
      </c>
      <c r="O570" s="610">
        <v>1.0000000000000001E+50</v>
      </c>
      <c r="P570" s="610">
        <v>1.0000000000000001E+50</v>
      </c>
      <c r="Q570" s="610">
        <v>1.0000000000000001E+50</v>
      </c>
      <c r="R570" s="610">
        <v>1.0000000000000001E+50</v>
      </c>
      <c r="S570" s="610">
        <v>1.0000000000000001E+50</v>
      </c>
      <c r="T570" s="610">
        <v>1.0000000000000001E+50</v>
      </c>
      <c r="U570" s="610">
        <v>1.0000000000000001E+50</v>
      </c>
      <c r="V570" s="610">
        <v>0.47093076197612627</v>
      </c>
      <c r="W570" s="610">
        <v>1.0000000000000001E+50</v>
      </c>
      <c r="X570" s="610">
        <v>1.0000000000000001E+50</v>
      </c>
      <c r="Y570" s="610">
        <v>1.0000000000000001E+50</v>
      </c>
      <c r="Z570" s="610">
        <v>1.0000000000000001E+50</v>
      </c>
      <c r="AA570" s="626">
        <v>1.0000000000000001E+50</v>
      </c>
      <c r="AB570" s="610">
        <v>1.6308906387545017</v>
      </c>
      <c r="AC570" s="626">
        <v>3.6497570815255355E-3</v>
      </c>
      <c r="AD570" s="626">
        <v>8.9021369567871098E-4</v>
      </c>
      <c r="AE570" s="620">
        <v>3.8734249539391433E-3</v>
      </c>
      <c r="AF570" s="627">
        <v>4.0397503840056463E-2</v>
      </c>
      <c r="AG570" s="601">
        <f>Decap_Selection!$E$23</f>
        <v>0.08</v>
      </c>
      <c r="AH570" s="602"/>
      <c r="AI570" s="602"/>
    </row>
    <row r="571" spans="1:35">
      <c r="A571" s="597">
        <f t="shared" si="8"/>
        <v>39128366.785274096</v>
      </c>
      <c r="B571" s="607">
        <v>2.4584354885001591</v>
      </c>
      <c r="C571" s="606">
        <v>1.0000000000000001E+50</v>
      </c>
      <c r="D571" s="607">
        <v>8.2522378831792809E-2</v>
      </c>
      <c r="E571" s="610">
        <v>1.0000000000000001E+50</v>
      </c>
      <c r="F571" s="611">
        <v>1.0000000000000001E+50</v>
      </c>
      <c r="G571" s="610">
        <v>1.0000000000000001E+50</v>
      </c>
      <c r="H571" s="610">
        <v>1.0000000000000001E+50</v>
      </c>
      <c r="I571" s="610">
        <v>0.14816996404641847</v>
      </c>
      <c r="J571" s="610">
        <v>1.0000000000000001E+50</v>
      </c>
      <c r="K571" s="610">
        <v>1.0000000000000001E+50</v>
      </c>
      <c r="L571" s="611">
        <v>0.16559518315382496</v>
      </c>
      <c r="M571" s="610">
        <v>1.0000000000000001E+50</v>
      </c>
      <c r="N571" s="611">
        <v>1.0000000000000001E+50</v>
      </c>
      <c r="O571" s="610">
        <v>1.0000000000000001E+50</v>
      </c>
      <c r="P571" s="610">
        <v>1.0000000000000001E+50</v>
      </c>
      <c r="Q571" s="610">
        <v>1.0000000000000001E+50</v>
      </c>
      <c r="R571" s="610">
        <v>1.0000000000000001E+50</v>
      </c>
      <c r="S571" s="610">
        <v>1.0000000000000001E+50</v>
      </c>
      <c r="T571" s="610">
        <v>1.0000000000000001E+50</v>
      </c>
      <c r="U571" s="610">
        <v>1.0000000000000001E+50</v>
      </c>
      <c r="V571" s="610">
        <v>0.48031234832904768</v>
      </c>
      <c r="W571" s="610">
        <v>1.0000000000000001E+50</v>
      </c>
      <c r="X571" s="610">
        <v>1.0000000000000001E+50</v>
      </c>
      <c r="Y571" s="610">
        <v>1.0000000000000001E+50</v>
      </c>
      <c r="Z571" s="610">
        <v>1.0000000000000001E+50</v>
      </c>
      <c r="AA571" s="626">
        <v>1.0000000000000001E+50</v>
      </c>
      <c r="AB571" s="610">
        <v>1.5989124735886859</v>
      </c>
      <c r="AC571" s="626">
        <v>3.7213954526512344E-3</v>
      </c>
      <c r="AD571" s="626">
        <v>8.9021369567871098E-4</v>
      </c>
      <c r="AE571" s="620">
        <v>3.9409996491583128E-3</v>
      </c>
      <c r="AF571" s="627">
        <v>4.1841359869571007E-2</v>
      </c>
      <c r="AG571" s="601">
        <f>Decap_Selection!$E$23</f>
        <v>0.08</v>
      </c>
      <c r="AH571" s="602"/>
      <c r="AI571" s="602"/>
    </row>
    <row r="572" spans="1:35">
      <c r="A572" s="597">
        <f t="shared" si="8"/>
        <v>39910934.120979577</v>
      </c>
      <c r="B572" s="607">
        <v>2.5076041902146642</v>
      </c>
      <c r="C572" s="606">
        <v>1.0000000000000001E+50</v>
      </c>
      <c r="D572" s="607">
        <v>8.7237290248825691E-2</v>
      </c>
      <c r="E572" s="610">
        <v>1.0000000000000001E+50</v>
      </c>
      <c r="F572" s="611">
        <v>1.0000000000000001E+50</v>
      </c>
      <c r="G572" s="610">
        <v>1.0000000000000001E+50</v>
      </c>
      <c r="H572" s="610">
        <v>1.0000000000000001E+50</v>
      </c>
      <c r="I572" s="610">
        <v>0.15188989548121418</v>
      </c>
      <c r="J572" s="610">
        <v>1.0000000000000001E+50</v>
      </c>
      <c r="K572" s="610">
        <v>1.0000000000000001E+50</v>
      </c>
      <c r="L572" s="611">
        <v>0.16897889900339971</v>
      </c>
      <c r="M572" s="610">
        <v>1.0000000000000001E+50</v>
      </c>
      <c r="N572" s="611">
        <v>1.0000000000000001E+50</v>
      </c>
      <c r="O572" s="610">
        <v>1.0000000000000001E+50</v>
      </c>
      <c r="P572" s="610">
        <v>1.0000000000000001E+50</v>
      </c>
      <c r="Q572" s="610">
        <v>1.0000000000000001E+50</v>
      </c>
      <c r="R572" s="610">
        <v>1.0000000000000001E+50</v>
      </c>
      <c r="S572" s="610">
        <v>1.0000000000000001E+50</v>
      </c>
      <c r="T572" s="610">
        <v>1.0000000000000001E+50</v>
      </c>
      <c r="U572" s="610">
        <v>1.0000000000000001E+50</v>
      </c>
      <c r="V572" s="610">
        <v>0.4898822897224076</v>
      </c>
      <c r="W572" s="610">
        <v>1.0000000000000001E+50</v>
      </c>
      <c r="X572" s="610">
        <v>1.0000000000000001E+50</v>
      </c>
      <c r="Y572" s="610">
        <v>1.0000000000000001E+50</v>
      </c>
      <c r="Z572" s="610">
        <v>1.0000000000000001E+50</v>
      </c>
      <c r="AA572" s="626">
        <v>1.0000000000000001E+50</v>
      </c>
      <c r="AB572" s="610">
        <v>1.5675613329223126</v>
      </c>
      <c r="AC572" s="626">
        <v>3.7944927188307822E-3</v>
      </c>
      <c r="AD572" s="626">
        <v>8.9021369567871098E-4</v>
      </c>
      <c r="AE572" s="620">
        <v>4.0100958982189541E-3</v>
      </c>
      <c r="AF572" s="627">
        <v>4.3304303323378562E-2</v>
      </c>
      <c r="AG572" s="601">
        <f>Decap_Selection!$E$23</f>
        <v>0.08</v>
      </c>
      <c r="AH572" s="602"/>
      <c r="AI572" s="602"/>
    </row>
    <row r="573" spans="1:35">
      <c r="A573" s="597">
        <f t="shared" si="8"/>
        <v>40709152.803399168</v>
      </c>
      <c r="B573" s="607">
        <v>2.5577562661214106</v>
      </c>
      <c r="C573" s="606">
        <v>1.0000000000000001E+50</v>
      </c>
      <c r="D573" s="607">
        <v>9.2029216613898776E-2</v>
      </c>
      <c r="E573" s="610">
        <v>1.0000000000000001E+50</v>
      </c>
      <c r="F573" s="611">
        <v>1.0000000000000001E+50</v>
      </c>
      <c r="G573" s="610">
        <v>1.0000000000000001E+50</v>
      </c>
      <c r="H573" s="610">
        <v>1.0000000000000001E+50</v>
      </c>
      <c r="I573" s="610">
        <v>0.15566987390363687</v>
      </c>
      <c r="J573" s="610">
        <v>1.0000000000000001E+50</v>
      </c>
      <c r="K573" s="610">
        <v>1.0000000000000001E+50</v>
      </c>
      <c r="L573" s="611">
        <v>0.17242888866347356</v>
      </c>
      <c r="M573" s="610">
        <v>1.0000000000000001E+50</v>
      </c>
      <c r="N573" s="611">
        <v>1.0000000000000001E+50</v>
      </c>
      <c r="O573" s="610">
        <v>1.0000000000000001E+50</v>
      </c>
      <c r="P573" s="610">
        <v>1.0000000000000001E+50</v>
      </c>
      <c r="Q573" s="610">
        <v>1.0000000000000001E+50</v>
      </c>
      <c r="R573" s="610">
        <v>1.0000000000000001E+50</v>
      </c>
      <c r="S573" s="610">
        <v>1.0000000000000001E+50</v>
      </c>
      <c r="T573" s="610">
        <v>1.0000000000000001E+50</v>
      </c>
      <c r="U573" s="610">
        <v>1.0000000000000001E+50</v>
      </c>
      <c r="V573" s="610">
        <v>0.49964433923204654</v>
      </c>
      <c r="W573" s="610">
        <v>1.0000000000000001E+50</v>
      </c>
      <c r="X573" s="610">
        <v>1.0000000000000001E+50</v>
      </c>
      <c r="Y573" s="610">
        <v>1.0000000000000001E+50</v>
      </c>
      <c r="Z573" s="610">
        <v>1.0000000000000001E+50</v>
      </c>
      <c r="AA573" s="626">
        <v>1.0000000000000001E+50</v>
      </c>
      <c r="AB573" s="610">
        <v>1.5368249221904138</v>
      </c>
      <c r="AC573" s="626">
        <v>3.8690775726247096E-3</v>
      </c>
      <c r="AD573" s="626">
        <v>8.9021369567871098E-4</v>
      </c>
      <c r="AE573" s="620">
        <v>4.0807420137323278E-3</v>
      </c>
      <c r="AF573" s="627">
        <v>4.4785720059103147E-2</v>
      </c>
      <c r="AG573" s="601">
        <f>Decap_Selection!$E$23</f>
        <v>0.08</v>
      </c>
      <c r="AH573" s="602"/>
      <c r="AI573" s="602"/>
    </row>
    <row r="574" spans="1:35">
      <c r="A574" s="597">
        <f t="shared" si="8"/>
        <v>41523335.859467149</v>
      </c>
      <c r="B574" s="607">
        <v>2.6089113837011464</v>
      </c>
      <c r="C574" s="606">
        <v>1.0000000000000001E+50</v>
      </c>
      <c r="D574" s="607">
        <v>9.6893685774752977E-2</v>
      </c>
      <c r="E574" s="610">
        <v>1.0000000000000001E+50</v>
      </c>
      <c r="F574" s="611">
        <v>1.0000000000000001E+50</v>
      </c>
      <c r="G574" s="610">
        <v>1.0000000000000001E+50</v>
      </c>
      <c r="H574" s="610">
        <v>1.0000000000000001E+50</v>
      </c>
      <c r="I574" s="610">
        <v>0.15951134736453706</v>
      </c>
      <c r="J574" s="610">
        <v>1.0000000000000001E+50</v>
      </c>
      <c r="K574" s="610">
        <v>1.0000000000000001E+50</v>
      </c>
      <c r="L574" s="611">
        <v>0.17594650462547898</v>
      </c>
      <c r="M574" s="610">
        <v>1.0000000000000001E+50</v>
      </c>
      <c r="N574" s="611">
        <v>1.0000000000000001E+50</v>
      </c>
      <c r="O574" s="610">
        <v>1.0000000000000001E+50</v>
      </c>
      <c r="P574" s="610">
        <v>1.0000000000000001E+50</v>
      </c>
      <c r="Q574" s="610">
        <v>1.0000000000000001E+50</v>
      </c>
      <c r="R574" s="610">
        <v>1.0000000000000001E+50</v>
      </c>
      <c r="S574" s="610">
        <v>1.0000000000000001E+50</v>
      </c>
      <c r="T574" s="610">
        <v>1.0000000000000001E+50</v>
      </c>
      <c r="U574" s="610">
        <v>1.0000000000000001E+50</v>
      </c>
      <c r="V574" s="610">
        <v>0.50960232526128346</v>
      </c>
      <c r="W574" s="610">
        <v>1.0000000000000001E+50</v>
      </c>
      <c r="X574" s="610">
        <v>1.0000000000000001E+50</v>
      </c>
      <c r="Y574" s="610">
        <v>1.0000000000000001E+50</v>
      </c>
      <c r="Z574" s="610">
        <v>1.0000000000000001E+50</v>
      </c>
      <c r="AA574" s="626">
        <v>1.0000000000000001E+50</v>
      </c>
      <c r="AB574" s="610">
        <v>1.5066911878985847</v>
      </c>
      <c r="AC574" s="626">
        <v>3.9451792884496652E-3</v>
      </c>
      <c r="AD574" s="626">
        <v>8.9021369567871098E-4</v>
      </c>
      <c r="AE574" s="620">
        <v>4.1529668596877664E-3</v>
      </c>
      <c r="AF574" s="627">
        <v>4.6285580489165659E-2</v>
      </c>
      <c r="AG574" s="601">
        <f>Decap_Selection!$E$23</f>
        <v>0.08</v>
      </c>
      <c r="AH574" s="602"/>
      <c r="AI574" s="602"/>
    </row>
    <row r="575" spans="1:35">
      <c r="A575" s="597">
        <f t="shared" si="8"/>
        <v>42353802.576656491</v>
      </c>
      <c r="B575" s="607">
        <v>2.6610896037842928</v>
      </c>
      <c r="C575" s="606">
        <v>1.0000000000000001E+50</v>
      </c>
      <c r="D575" s="607">
        <v>0.10182738056324919</v>
      </c>
      <c r="E575" s="610">
        <v>1.0000000000000001E+50</v>
      </c>
      <c r="F575" s="611">
        <v>1.0000000000000001E+50</v>
      </c>
      <c r="G575" s="610">
        <v>1.0000000000000001E+50</v>
      </c>
      <c r="H575" s="610">
        <v>1.0000000000000001E+50</v>
      </c>
      <c r="I575" s="610">
        <v>0.16341579072402707</v>
      </c>
      <c r="J575" s="610">
        <v>1.0000000000000001E+50</v>
      </c>
      <c r="K575" s="610">
        <v>1.0000000000000001E+50</v>
      </c>
      <c r="L575" s="611">
        <v>0.17953312592750964</v>
      </c>
      <c r="M575" s="610">
        <v>1.0000000000000001E+50</v>
      </c>
      <c r="N575" s="611">
        <v>1.0000000000000001E+50</v>
      </c>
      <c r="O575" s="610">
        <v>1.0000000000000001E+50</v>
      </c>
      <c r="P575" s="610">
        <v>1.0000000000000001E+50</v>
      </c>
      <c r="Q575" s="610">
        <v>1.0000000000000001E+50</v>
      </c>
      <c r="R575" s="610">
        <v>1.0000000000000001E+50</v>
      </c>
      <c r="S575" s="610">
        <v>1.0000000000000001E+50</v>
      </c>
      <c r="T575" s="610">
        <v>1.0000000000000001E+50</v>
      </c>
      <c r="U575" s="610">
        <v>1.0000000000000001E+50</v>
      </c>
      <c r="V575" s="610">
        <v>0.51976015304276457</v>
      </c>
      <c r="W575" s="610">
        <v>1.0000000000000001E+50</v>
      </c>
      <c r="X575" s="610">
        <v>1.0000000000000001E+50</v>
      </c>
      <c r="Y575" s="610">
        <v>1.0000000000000001E+50</v>
      </c>
      <c r="Z575" s="610">
        <v>1.0000000000000001E+50</v>
      </c>
      <c r="AA575" s="626">
        <v>1.0000000000000001E+50</v>
      </c>
      <c r="AB575" s="610">
        <v>1.477148312896122</v>
      </c>
      <c r="AC575" s="626">
        <v>4.0228277341417323E-3</v>
      </c>
      <c r="AD575" s="626">
        <v>8.9021369567871098E-4</v>
      </c>
      <c r="AE575" s="620">
        <v>4.2267998649371322E-3</v>
      </c>
      <c r="AF575" s="627">
        <v>4.7804279432477635E-2</v>
      </c>
      <c r="AG575" s="601">
        <f>Decap_Selection!$E$23</f>
        <v>0.08</v>
      </c>
      <c r="AH575" s="602"/>
      <c r="AI575" s="602"/>
    </row>
    <row r="576" spans="1:35">
      <c r="A576" s="597">
        <f t="shared" si="8"/>
        <v>43200878.628189623</v>
      </c>
      <c r="B576" s="607">
        <v>2.7143113884179444</v>
      </c>
      <c r="C576" s="606">
        <v>1.0000000000000001E+50</v>
      </c>
      <c r="D576" s="607">
        <v>0.10682790860724119</v>
      </c>
      <c r="E576" s="610">
        <v>1.0000000000000001E+50</v>
      </c>
      <c r="F576" s="611">
        <v>1.0000000000000001E+50</v>
      </c>
      <c r="G576" s="610">
        <v>1.0000000000000001E+50</v>
      </c>
      <c r="H576" s="610">
        <v>1.0000000000000001E+50</v>
      </c>
      <c r="I576" s="610">
        <v>0.16738470599148095</v>
      </c>
      <c r="J576" s="610">
        <v>1.0000000000000001E+50</v>
      </c>
      <c r="K576" s="610">
        <v>1.0000000000000001E+50</v>
      </c>
      <c r="L576" s="611">
        <v>0.18319015869350821</v>
      </c>
      <c r="M576" s="610">
        <v>1.0000000000000001E+50</v>
      </c>
      <c r="N576" s="611">
        <v>1.0000000000000001E+50</v>
      </c>
      <c r="O576" s="610">
        <v>1.0000000000000001E+50</v>
      </c>
      <c r="P576" s="610">
        <v>1.0000000000000001E+50</v>
      </c>
      <c r="Q576" s="610">
        <v>1.0000000000000001E+50</v>
      </c>
      <c r="R576" s="610">
        <v>1.0000000000000001E+50</v>
      </c>
      <c r="S576" s="610">
        <v>1.0000000000000001E+50</v>
      </c>
      <c r="T576" s="610">
        <v>1.0000000000000001E+50</v>
      </c>
      <c r="U576" s="610">
        <v>1.0000000000000001E+50</v>
      </c>
      <c r="V576" s="610">
        <v>0.53012180617041638</v>
      </c>
      <c r="W576" s="610">
        <v>1.0000000000000001E+50</v>
      </c>
      <c r="X576" s="610">
        <v>1.0000000000000001E+50</v>
      </c>
      <c r="Y576" s="610">
        <v>1.0000000000000001E+50</v>
      </c>
      <c r="Z576" s="610">
        <v>1.0000000000000001E+50</v>
      </c>
      <c r="AA576" s="626">
        <v>1.0000000000000001E+50</v>
      </c>
      <c r="AB576" s="610">
        <v>1.4481847117418485</v>
      </c>
      <c r="AC576" s="626">
        <v>4.1020533827480273E-3</v>
      </c>
      <c r="AD576" s="626">
        <v>8.9021369567871098E-4</v>
      </c>
      <c r="AE576" s="620">
        <v>4.3022710368556738E-3</v>
      </c>
      <c r="AF576" s="627">
        <v>4.9342522231963219E-2</v>
      </c>
      <c r="AG576" s="601">
        <f>Decap_Selection!$E$23</f>
        <v>0.08</v>
      </c>
      <c r="AH576" s="602"/>
      <c r="AI576" s="602"/>
    </row>
    <row r="577" spans="1:35">
      <c r="A577" s="597">
        <f t="shared" si="8"/>
        <v>44064896.200753413</v>
      </c>
      <c r="B577" s="607">
        <v>2.7685976088901909</v>
      </c>
      <c r="C577" s="606">
        <v>1.0000000000000001E+50</v>
      </c>
      <c r="D577" s="607">
        <v>0.1118936238730821</v>
      </c>
      <c r="E577" s="610">
        <v>1.0000000000000001E+50</v>
      </c>
      <c r="F577" s="611">
        <v>1.0000000000000001E+50</v>
      </c>
      <c r="G577" s="610">
        <v>1.0000000000000001E+50</v>
      </c>
      <c r="H577" s="610">
        <v>1.0000000000000001E+50</v>
      </c>
      <c r="I577" s="610">
        <v>0.17141962270012531</v>
      </c>
      <c r="J577" s="610">
        <v>1.0000000000000001E+50</v>
      </c>
      <c r="K577" s="610">
        <v>1.0000000000000001E+50</v>
      </c>
      <c r="L577" s="611">
        <v>0.18691903668317691</v>
      </c>
      <c r="M577" s="610">
        <v>1.0000000000000001E+50</v>
      </c>
      <c r="N577" s="611">
        <v>1.0000000000000001E+50</v>
      </c>
      <c r="O577" s="610">
        <v>1.0000000000000001E+50</v>
      </c>
      <c r="P577" s="610">
        <v>1.0000000000000001E+50</v>
      </c>
      <c r="Q577" s="610">
        <v>1.0000000000000001E+50</v>
      </c>
      <c r="R577" s="610">
        <v>1.0000000000000001E+50</v>
      </c>
      <c r="S577" s="610">
        <v>1.0000000000000001E+50</v>
      </c>
      <c r="T577" s="610">
        <v>1.0000000000000001E+50</v>
      </c>
      <c r="U577" s="610">
        <v>1.0000000000000001E+50</v>
      </c>
      <c r="V577" s="610">
        <v>0.54069134816209652</v>
      </c>
      <c r="W577" s="610">
        <v>1.0000000000000001E+50</v>
      </c>
      <c r="X577" s="610">
        <v>1.0000000000000001E+50</v>
      </c>
      <c r="Y577" s="610">
        <v>1.0000000000000001E+50</v>
      </c>
      <c r="Z577" s="610">
        <v>1.0000000000000001E+50</v>
      </c>
      <c r="AA577" s="626">
        <v>1.0000000000000001E+50</v>
      </c>
      <c r="AB577" s="610">
        <v>1.419789026160801</v>
      </c>
      <c r="AC577" s="626">
        <v>4.1828873245514367E-3</v>
      </c>
      <c r="AD577" s="626">
        <v>8.9021369567871098E-4</v>
      </c>
      <c r="AE577" s="620">
        <v>4.3794109751821349E-3</v>
      </c>
      <c r="AF577" s="627">
        <v>5.0901243865471422E-2</v>
      </c>
      <c r="AG577" s="601">
        <f>Decap_Selection!$E$23</f>
        <v>0.08</v>
      </c>
      <c r="AH577" s="602"/>
      <c r="AI577" s="602"/>
    </row>
    <row r="578" spans="1:35">
      <c r="A578" s="597">
        <f t="shared" si="8"/>
        <v>44946194.124768481</v>
      </c>
      <c r="B578" s="607">
        <v>2.8239695539149423</v>
      </c>
      <c r="C578" s="606">
        <v>1.0000000000000001E+50</v>
      </c>
      <c r="D578" s="607">
        <v>0.11702348751574697</v>
      </c>
      <c r="E578" s="610">
        <v>1.0000000000000001E+50</v>
      </c>
      <c r="F578" s="611">
        <v>1.0000000000000001E+50</v>
      </c>
      <c r="G578" s="610">
        <v>1.0000000000000001E+50</v>
      </c>
      <c r="H578" s="610">
        <v>1.0000000000000001E+50</v>
      </c>
      <c r="I578" s="610">
        <v>0.17552209831365281</v>
      </c>
      <c r="J578" s="610">
        <v>1.0000000000000001E+50</v>
      </c>
      <c r="K578" s="610">
        <v>1.0000000000000001E+50</v>
      </c>
      <c r="L578" s="611">
        <v>0.19072122185281987</v>
      </c>
      <c r="M578" s="610">
        <v>1.0000000000000001E+50</v>
      </c>
      <c r="N578" s="611">
        <v>1.0000000000000001E+50</v>
      </c>
      <c r="O578" s="610">
        <v>1.0000000000000001E+50</v>
      </c>
      <c r="P578" s="610">
        <v>1.0000000000000001E+50</v>
      </c>
      <c r="Q578" s="610">
        <v>1.0000000000000001E+50</v>
      </c>
      <c r="R578" s="610">
        <v>1.0000000000000001E+50</v>
      </c>
      <c r="S578" s="610">
        <v>1.0000000000000001E+50</v>
      </c>
      <c r="T578" s="610">
        <v>1.0000000000000001E+50</v>
      </c>
      <c r="U578" s="610">
        <v>1.0000000000000001E+50</v>
      </c>
      <c r="V578" s="610">
        <v>0.55147292405356452</v>
      </c>
      <c r="W578" s="610">
        <v>1.0000000000000001E+50</v>
      </c>
      <c r="X578" s="610">
        <v>1.0000000000000001E+50</v>
      </c>
      <c r="Y578" s="610">
        <v>1.0000000000000001E+50</v>
      </c>
      <c r="Z578" s="610">
        <v>1.0000000000000001E+50</v>
      </c>
      <c r="AA578" s="626">
        <v>1.0000000000000001E+50</v>
      </c>
      <c r="AB578" s="610">
        <v>1.3919501205900064</v>
      </c>
      <c r="AC578" s="626">
        <v>4.2653612793334119E-3</v>
      </c>
      <c r="AD578" s="626">
        <v>8.9021369567871098E-4</v>
      </c>
      <c r="AE578" s="620">
        <v>4.458250886041455E-3</v>
      </c>
      <c r="AF578" s="627">
        <v>5.2481551673979145E-2</v>
      </c>
      <c r="AG578" s="601">
        <f>Decap_Selection!$E$23</f>
        <v>0.08</v>
      </c>
      <c r="AH578" s="602"/>
      <c r="AI578" s="602"/>
    </row>
    <row r="579" spans="1:35">
      <c r="A579" s="597">
        <f>$A$35*A578</f>
        <v>45845118.007263854</v>
      </c>
      <c r="B579" s="607">
        <v>2.8804489379804452</v>
      </c>
      <c r="C579" s="606">
        <v>1.0000000000000001E+50</v>
      </c>
      <c r="D579" s="607">
        <v>0.12221695872169551</v>
      </c>
      <c r="E579" s="610">
        <v>1.0000000000000001E+50</v>
      </c>
      <c r="F579" s="611">
        <v>1.0000000000000001E+50</v>
      </c>
      <c r="G579" s="610">
        <v>1.0000000000000001E+50</v>
      </c>
      <c r="H579" s="610">
        <v>1.0000000000000001E+50</v>
      </c>
      <c r="I579" s="610">
        <v>0.17969371866264633</v>
      </c>
      <c r="J579" s="610">
        <v>1.0000000000000001E+50</v>
      </c>
      <c r="K579" s="610">
        <v>1.0000000000000001E+50</v>
      </c>
      <c r="L579" s="611">
        <v>0.19459820492733079</v>
      </c>
      <c r="M579" s="610">
        <v>1.0000000000000001E+50</v>
      </c>
      <c r="N579" s="611">
        <v>1.0000000000000001E+50</v>
      </c>
      <c r="O579" s="610">
        <v>1.0000000000000001E+50</v>
      </c>
      <c r="P579" s="610">
        <v>1.0000000000000001E+50</v>
      </c>
      <c r="Q579" s="610">
        <v>1.0000000000000001E+50</v>
      </c>
      <c r="R579" s="610">
        <v>1.0000000000000001E+50</v>
      </c>
      <c r="S579" s="610">
        <v>1.0000000000000001E+50</v>
      </c>
      <c r="T579" s="610">
        <v>1.0000000000000001E+50</v>
      </c>
      <c r="U579" s="610">
        <v>1.0000000000000001E+50</v>
      </c>
      <c r="V579" s="610">
        <v>0.56247076202439517</v>
      </c>
      <c r="W579" s="610">
        <v>1.0000000000000001E+50</v>
      </c>
      <c r="X579" s="610">
        <v>1.0000000000000001E+50</v>
      </c>
      <c r="Y579" s="610">
        <v>1.0000000000000001E+50</v>
      </c>
      <c r="Z579" s="610">
        <v>1.0000000000000001E+50</v>
      </c>
      <c r="AA579" s="626">
        <v>1.0000000000000001E+50</v>
      </c>
      <c r="AB579" s="610">
        <v>1.364657077811593</v>
      </c>
      <c r="AC579" s="626">
        <v>4.3495076088798284E-3</v>
      </c>
      <c r="AD579" s="626">
        <v>8.9021369567871098E-4</v>
      </c>
      <c r="AE579" s="620">
        <v>4.5388225961537848E-3</v>
      </c>
      <c r="AF579" s="627">
        <v>5.4084685074245936E-2</v>
      </c>
      <c r="AG579" s="601">
        <f>Decap_Selection!$E$23</f>
        <v>0.08</v>
      </c>
      <c r="AH579" s="602"/>
      <c r="AI579" s="602"/>
    </row>
    <row r="580" spans="1:35">
      <c r="A580" s="597">
        <f t="shared" ref="A580:A643" si="9">$A$35*A579</f>
        <v>46762020.367409132</v>
      </c>
      <c r="B580" s="607">
        <v>2.938057909864765</v>
      </c>
      <c r="C580" s="606">
        <v>1.0000000000000001E+50</v>
      </c>
      <c r="D580" s="607">
        <v>0.12747390855539611</v>
      </c>
      <c r="E580" s="610">
        <v>1.0000000000000001E+50</v>
      </c>
      <c r="F580" s="611">
        <v>1.0000000000000001E+50</v>
      </c>
      <c r="G580" s="610">
        <v>1.0000000000000001E+50</v>
      </c>
      <c r="H580" s="610">
        <v>1.0000000000000001E+50</v>
      </c>
      <c r="I580" s="610">
        <v>0.18393609840890762</v>
      </c>
      <c r="J580" s="610">
        <v>1.0000000000000001E+50</v>
      </c>
      <c r="K580" s="610">
        <v>1.0000000000000001E+50</v>
      </c>
      <c r="L580" s="611">
        <v>0.1985515059835449</v>
      </c>
      <c r="M580" s="610">
        <v>1.0000000000000001E+50</v>
      </c>
      <c r="N580" s="611">
        <v>1.0000000000000001E+50</v>
      </c>
      <c r="O580" s="610">
        <v>1.0000000000000001E+50</v>
      </c>
      <c r="P580" s="610">
        <v>1.0000000000000001E+50</v>
      </c>
      <c r="Q580" s="610">
        <v>1.0000000000000001E+50</v>
      </c>
      <c r="R580" s="610">
        <v>1.0000000000000001E+50</v>
      </c>
      <c r="S580" s="610">
        <v>1.0000000000000001E+50</v>
      </c>
      <c r="T580" s="610">
        <v>1.0000000000000001E+50</v>
      </c>
      <c r="U580" s="610">
        <v>1.0000000000000001E+50</v>
      </c>
      <c r="V580" s="610">
        <v>0.5736891750564721</v>
      </c>
      <c r="W580" s="610">
        <v>1.0000000000000001E+50</v>
      </c>
      <c r="X580" s="610">
        <v>1.0000000000000001E+50</v>
      </c>
      <c r="Y580" s="610">
        <v>1.0000000000000001E+50</v>
      </c>
      <c r="Z580" s="610">
        <v>1.0000000000000001E+50</v>
      </c>
      <c r="AA580" s="626">
        <v>1.0000000000000001E+50</v>
      </c>
      <c r="AB580" s="610">
        <v>1.33789919467153</v>
      </c>
      <c r="AC580" s="626">
        <v>4.4353593297350273E-3</v>
      </c>
      <c r="AD580" s="626">
        <v>8.9021369567871098E-4</v>
      </c>
      <c r="AE580" s="620">
        <v>4.6211585672340013E-3</v>
      </c>
      <c r="AF580" s="627">
        <v>5.5711987551753106E-2</v>
      </c>
      <c r="AG580" s="601">
        <f>Decap_Selection!$E$23</f>
        <v>0.08</v>
      </c>
      <c r="AH580" s="602"/>
      <c r="AI580" s="602"/>
    </row>
    <row r="581" spans="1:35">
      <c r="A581" s="597">
        <f t="shared" si="9"/>
        <v>47697260.774757318</v>
      </c>
      <c r="B581" s="607">
        <v>2.9968190613215797</v>
      </c>
      <c r="C581" s="606">
        <v>1.0000000000000001E+50</v>
      </c>
      <c r="D581" s="607">
        <v>0.13279455155096892</v>
      </c>
      <c r="E581" s="610">
        <v>1.0000000000000001E+50</v>
      </c>
      <c r="F581" s="611">
        <v>1.0000000000000001E+50</v>
      </c>
      <c r="G581" s="610">
        <v>1.0000000000000001E+50</v>
      </c>
      <c r="H581" s="610">
        <v>1.0000000000000001E+50</v>
      </c>
      <c r="I581" s="610">
        <v>0.18825088153605332</v>
      </c>
      <c r="J581" s="610">
        <v>1.0000000000000001E+50</v>
      </c>
      <c r="K581" s="610">
        <v>1.0000000000000001E+50</v>
      </c>
      <c r="L581" s="611">
        <v>0.20258267504517855</v>
      </c>
      <c r="M581" s="610">
        <v>1.0000000000000001E+50</v>
      </c>
      <c r="N581" s="611">
        <v>1.0000000000000001E+50</v>
      </c>
      <c r="O581" s="610">
        <v>1.0000000000000001E+50</v>
      </c>
      <c r="P581" s="610">
        <v>1.0000000000000001E+50</v>
      </c>
      <c r="Q581" s="610">
        <v>1.0000000000000001E+50</v>
      </c>
      <c r="R581" s="610">
        <v>1.0000000000000001E+50</v>
      </c>
      <c r="S581" s="610">
        <v>1.0000000000000001E+50</v>
      </c>
      <c r="T581" s="610">
        <v>1.0000000000000001E+50</v>
      </c>
      <c r="U581" s="610">
        <v>1.0000000000000001E+50</v>
      </c>
      <c r="V581" s="610">
        <v>0.58513256262571722</v>
      </c>
      <c r="W581" s="610">
        <v>1.0000000000000001E+50</v>
      </c>
      <c r="X581" s="610">
        <v>1.0000000000000001E+50</v>
      </c>
      <c r="Y581" s="610">
        <v>1.0000000000000001E+50</v>
      </c>
      <c r="Z581" s="610">
        <v>1.0000000000000001E+50</v>
      </c>
      <c r="AA581" s="626">
        <v>1.0000000000000001E+50</v>
      </c>
      <c r="AB581" s="610">
        <v>1.3116659778823114</v>
      </c>
      <c r="AC581" s="626">
        <v>4.522950126209198E-3</v>
      </c>
      <c r="AD581" s="626">
        <v>8.9021369567871098E-4</v>
      </c>
      <c r="AE581" s="620">
        <v>4.705291910586256E-3</v>
      </c>
      <c r="AF581" s="627">
        <v>5.7364887587313569E-2</v>
      </c>
      <c r="AG581" s="601">
        <f>Decap_Selection!$E$23</f>
        <v>0.08</v>
      </c>
      <c r="AH581" s="602"/>
      <c r="AI581" s="602"/>
    </row>
    <row r="582" spans="1:35">
      <c r="A582" s="597">
        <f t="shared" si="9"/>
        <v>48651205.990252465</v>
      </c>
      <c r="B582" s="607">
        <v>3.056755435939698</v>
      </c>
      <c r="C582" s="606">
        <v>1.0000000000000001E+50</v>
      </c>
      <c r="D582" s="607">
        <v>0.13817939107613969</v>
      </c>
      <c r="E582" s="610">
        <v>1.0000000000000001E+50</v>
      </c>
      <c r="F582" s="611">
        <v>1.0000000000000001E+50</v>
      </c>
      <c r="G582" s="610">
        <v>1.0000000000000001E+50</v>
      </c>
      <c r="H582" s="610">
        <v>1.0000000000000001E+50</v>
      </c>
      <c r="I582" s="610">
        <v>0.19263974186496746</v>
      </c>
      <c r="J582" s="610">
        <v>1.0000000000000001E+50</v>
      </c>
      <c r="K582" s="610">
        <v>1.0000000000000001E+50</v>
      </c>
      <c r="L582" s="611">
        <v>0.20669329268958458</v>
      </c>
      <c r="M582" s="610">
        <v>1.0000000000000001E+50</v>
      </c>
      <c r="N582" s="611">
        <v>1.0000000000000001E+50</v>
      </c>
      <c r="O582" s="610">
        <v>1.0000000000000001E+50</v>
      </c>
      <c r="P582" s="610">
        <v>1.0000000000000001E+50</v>
      </c>
      <c r="Q582" s="610">
        <v>1.0000000000000001E+50</v>
      </c>
      <c r="R582" s="610">
        <v>1.0000000000000001E+50</v>
      </c>
      <c r="S582" s="610">
        <v>1.0000000000000001E+50</v>
      </c>
      <c r="T582" s="610">
        <v>1.0000000000000001E+50</v>
      </c>
      <c r="U582" s="610">
        <v>1.0000000000000001E+50</v>
      </c>
      <c r="V582" s="610">
        <v>0.59680541242771845</v>
      </c>
      <c r="W582" s="610">
        <v>1.0000000000000001E+50</v>
      </c>
      <c r="X582" s="610">
        <v>1.0000000000000001E+50</v>
      </c>
      <c r="Y582" s="610">
        <v>1.0000000000000001E+50</v>
      </c>
      <c r="Z582" s="610">
        <v>1.0000000000000001E+50</v>
      </c>
      <c r="AA582" s="626">
        <v>1.0000000000000001E+50</v>
      </c>
      <c r="AB582" s="610">
        <v>1.2859471399079401</v>
      </c>
      <c r="AC582" s="626">
        <v>4.6123143636444064E-3</v>
      </c>
      <c r="AD582" s="626">
        <v>8.9021369567871098E-4</v>
      </c>
      <c r="AE582" s="620">
        <v>4.7912564018984796E-3</v>
      </c>
      <c r="AF582" s="627">
        <v>5.9044886129039478E-2</v>
      </c>
      <c r="AG582" s="601">
        <f>Decap_Selection!$E$23</f>
        <v>0.08</v>
      </c>
      <c r="AH582" s="602"/>
      <c r="AI582" s="602"/>
    </row>
    <row r="583" spans="1:35">
      <c r="A583" s="597">
        <f t="shared" si="9"/>
        <v>49624230.110057518</v>
      </c>
      <c r="B583" s="607">
        <v>3.1178905381797524</v>
      </c>
      <c r="C583" s="606">
        <v>1.0000000000000001E+50</v>
      </c>
      <c r="D583" s="607">
        <v>0.14362917545213244</v>
      </c>
      <c r="E583" s="610">
        <v>1.0000000000000001E+50</v>
      </c>
      <c r="F583" s="611">
        <v>1.0000000000000001E+50</v>
      </c>
      <c r="G583" s="610">
        <v>1.0000000000000001E+50</v>
      </c>
      <c r="H583" s="610">
        <v>1.0000000000000001E+50</v>
      </c>
      <c r="I583" s="610">
        <v>0.19710438359290511</v>
      </c>
      <c r="J583" s="610">
        <v>1.0000000000000001E+50</v>
      </c>
      <c r="K583" s="610">
        <v>1.0000000000000001E+50</v>
      </c>
      <c r="L583" s="611">
        <v>0.2108849706665572</v>
      </c>
      <c r="M583" s="610">
        <v>1.0000000000000001E+50</v>
      </c>
      <c r="N583" s="611">
        <v>1.0000000000000001E+50</v>
      </c>
      <c r="O583" s="610">
        <v>1.0000000000000001E+50</v>
      </c>
      <c r="P583" s="610">
        <v>1.0000000000000001E+50</v>
      </c>
      <c r="Q583" s="610">
        <v>1.0000000000000001E+50</v>
      </c>
      <c r="R583" s="610">
        <v>1.0000000000000001E+50</v>
      </c>
      <c r="S583" s="610">
        <v>1.0000000000000001E+50</v>
      </c>
      <c r="T583" s="610">
        <v>1.0000000000000001E+50</v>
      </c>
      <c r="U583" s="610">
        <v>1.0000000000000001E+50</v>
      </c>
      <c r="V583" s="610">
        <v>0.60871230213793293</v>
      </c>
      <c r="W583" s="610">
        <v>1.0000000000000001E+50</v>
      </c>
      <c r="X583" s="610">
        <v>1.0000000000000001E+50</v>
      </c>
      <c r="Y583" s="610">
        <v>1.0000000000000001E+50</v>
      </c>
      <c r="Z583" s="610">
        <v>1.0000000000000001E+50</v>
      </c>
      <c r="AA583" s="626">
        <v>1.0000000000000001E+50</v>
      </c>
      <c r="AB583" s="610">
        <v>1.2607325949296024</v>
      </c>
      <c r="AC583" s="626">
        <v>4.7034871019446161E-3</v>
      </c>
      <c r="AD583" s="626">
        <v>8.9021369567871098E-4</v>
      </c>
      <c r="AE583" s="620">
        <v>4.8790864962421007E-3</v>
      </c>
      <c r="AF583" s="627">
        <v>6.0753548900557064E-2</v>
      </c>
      <c r="AG583" s="601">
        <f>Decap_Selection!$E$23</f>
        <v>0.08</v>
      </c>
      <c r="AH583" s="602"/>
      <c r="AI583" s="602"/>
    </row>
    <row r="584" spans="1:35">
      <c r="A584" s="597">
        <f t="shared" si="9"/>
        <v>50616714.712258667</v>
      </c>
      <c r="B584" s="607">
        <v>3.1802483425916428</v>
      </c>
      <c r="C584" s="606">
        <v>1.0000000000000001E+50</v>
      </c>
      <c r="D584" s="607">
        <v>0.14914486252671344</v>
      </c>
      <c r="E584" s="610">
        <v>1.0000000000000001E+50</v>
      </c>
      <c r="F584" s="611">
        <v>1.0000000000000001E+50</v>
      </c>
      <c r="G584" s="610">
        <v>1.0000000000000001E+50</v>
      </c>
      <c r="H584" s="610">
        <v>1.0000000000000001E+50</v>
      </c>
      <c r="I584" s="610">
        <v>0.20164654185521397</v>
      </c>
      <c r="J584" s="610">
        <v>1.0000000000000001E+50</v>
      </c>
      <c r="K584" s="610">
        <v>1.0000000000000001E+50</v>
      </c>
      <c r="L584" s="611">
        <v>0.21515935252942445</v>
      </c>
      <c r="M584" s="610">
        <v>1.0000000000000001E+50</v>
      </c>
      <c r="N584" s="611">
        <v>1.0000000000000001E+50</v>
      </c>
      <c r="O584" s="610">
        <v>1.0000000000000001E+50</v>
      </c>
      <c r="P584" s="610">
        <v>1.0000000000000001E+50</v>
      </c>
      <c r="Q584" s="610">
        <v>1.0000000000000001E+50</v>
      </c>
      <c r="R584" s="610">
        <v>1.0000000000000001E+50</v>
      </c>
      <c r="S584" s="610">
        <v>1.0000000000000001E+50</v>
      </c>
      <c r="T584" s="610">
        <v>1.0000000000000001E+50</v>
      </c>
      <c r="U584" s="610">
        <v>1.0000000000000001E+50</v>
      </c>
      <c r="V584" s="610">
        <v>0.62085790120715911</v>
      </c>
      <c r="W584" s="610">
        <v>1.0000000000000001E+50</v>
      </c>
      <c r="X584" s="610">
        <v>1.0000000000000001E+50</v>
      </c>
      <c r="Y584" s="610">
        <v>1.0000000000000001E+50</v>
      </c>
      <c r="Z584" s="610">
        <v>1.0000000000000001E+50</v>
      </c>
      <c r="AA584" s="626">
        <v>1.0000000000000001E+50</v>
      </c>
      <c r="AB584" s="610">
        <v>1.2360124548904441</v>
      </c>
      <c r="AC584" s="626">
        <v>4.7965041093751808E-3</v>
      </c>
      <c r="AD584" s="626">
        <v>8.9021369567871098E-4</v>
      </c>
      <c r="AE584" s="620">
        <v>4.9688173432825703E-3</v>
      </c>
      <c r="AF584" s="627">
        <v>6.2492502320094998E-2</v>
      </c>
      <c r="AG584" s="601">
        <f>Decap_Selection!$E$23</f>
        <v>0.08</v>
      </c>
      <c r="AH584" s="602"/>
      <c r="AI584" s="602"/>
    </row>
    <row r="585" spans="1:35">
      <c r="A585" s="597">
        <f t="shared" si="9"/>
        <v>51629049.006503843</v>
      </c>
      <c r="B585" s="607">
        <v>3.2438533032163135</v>
      </c>
      <c r="C585" s="606">
        <v>1.0000000000000001E+50</v>
      </c>
      <c r="D585" s="607">
        <v>0.15472759093218405</v>
      </c>
      <c r="E585" s="610">
        <v>1.0000000000000001E+50</v>
      </c>
      <c r="F585" s="611">
        <v>1.0000000000000001E+50</v>
      </c>
      <c r="G585" s="610">
        <v>1.0000000000000001E+50</v>
      </c>
      <c r="H585" s="610">
        <v>1.0000000000000001E+50</v>
      </c>
      <c r="I585" s="610">
        <v>0.20626798330879434</v>
      </c>
      <c r="J585" s="610">
        <v>1.0000000000000001E+50</v>
      </c>
      <c r="K585" s="610">
        <v>1.0000000000000001E+50</v>
      </c>
      <c r="L585" s="611">
        <v>0.21951811427867157</v>
      </c>
      <c r="M585" s="610">
        <v>1.0000000000000001E+50</v>
      </c>
      <c r="N585" s="611">
        <v>1.0000000000000001E+50</v>
      </c>
      <c r="O585" s="610">
        <v>1.0000000000000001E+50</v>
      </c>
      <c r="P585" s="610">
        <v>1.0000000000000001E+50</v>
      </c>
      <c r="Q585" s="610">
        <v>1.0000000000000001E+50</v>
      </c>
      <c r="R585" s="610">
        <v>1.0000000000000001E+50</v>
      </c>
      <c r="S585" s="610">
        <v>1.0000000000000001E+50</v>
      </c>
      <c r="T585" s="610">
        <v>1.0000000000000001E+50</v>
      </c>
      <c r="U585" s="610">
        <v>1.0000000000000001E+50</v>
      </c>
      <c r="V585" s="610">
        <v>0.6332469726929808</v>
      </c>
      <c r="W585" s="610">
        <v>1.0000000000000001E+50</v>
      </c>
      <c r="X585" s="610">
        <v>1.0000000000000001E+50</v>
      </c>
      <c r="Y585" s="610">
        <v>1.0000000000000001E+50</v>
      </c>
      <c r="Z585" s="610">
        <v>1.0000000000000001E+50</v>
      </c>
      <c r="AA585" s="626">
        <v>1.0000000000000001E+50</v>
      </c>
      <c r="AB585" s="610">
        <v>1.2117770256178999</v>
      </c>
      <c r="AC585" s="626">
        <v>4.8914018766373739E-3</v>
      </c>
      <c r="AD585" s="626">
        <v>8.9021369567871098E-4</v>
      </c>
      <c r="AE585" s="620">
        <v>5.0604848027065831E-3</v>
      </c>
      <c r="AF585" s="627">
        <v>6.4263432151507996E-2</v>
      </c>
      <c r="AG585" s="601">
        <f>Decap_Selection!$E$23</f>
        <v>0.08</v>
      </c>
      <c r="AH585" s="602"/>
      <c r="AI585" s="602"/>
    </row>
    <row r="586" spans="1:35">
      <c r="A586" s="597">
        <f t="shared" si="9"/>
        <v>52661629.986633919</v>
      </c>
      <c r="B586" s="607">
        <v>3.3087303631755787</v>
      </c>
      <c r="C586" s="606">
        <v>1.0000000000000001E+50</v>
      </c>
      <c r="D586" s="607">
        <v>0.16037865666254944</v>
      </c>
      <c r="E586" s="610">
        <v>1.0000000000000001E+50</v>
      </c>
      <c r="F586" s="611">
        <v>1.0000000000000001E+50</v>
      </c>
      <c r="G586" s="610">
        <v>1.0000000000000001E+50</v>
      </c>
      <c r="H586" s="610">
        <v>1.0000000000000001E+50</v>
      </c>
      <c r="I586" s="610">
        <v>0.21097050673655424</v>
      </c>
      <c r="J586" s="610">
        <v>1.0000000000000001E+50</v>
      </c>
      <c r="K586" s="610">
        <v>1.0000000000000001E+50</v>
      </c>
      <c r="L586" s="611">
        <v>0.22396296501834476</v>
      </c>
      <c r="M586" s="610">
        <v>1.0000000000000001E+50</v>
      </c>
      <c r="N586" s="611">
        <v>1.0000000000000001E+50</v>
      </c>
      <c r="O586" s="610">
        <v>1.0000000000000001E+50</v>
      </c>
      <c r="P586" s="610">
        <v>1.0000000000000001E+50</v>
      </c>
      <c r="Q586" s="610">
        <v>1.0000000000000001E+50</v>
      </c>
      <c r="R586" s="610">
        <v>1.0000000000000001E+50</v>
      </c>
      <c r="S586" s="610">
        <v>1.0000000000000001E+50</v>
      </c>
      <c r="T586" s="610">
        <v>1.0000000000000001E+50</v>
      </c>
      <c r="U586" s="610">
        <v>1.0000000000000001E+50</v>
      </c>
      <c r="V586" s="610">
        <v>0.64588437512790442</v>
      </c>
      <c r="W586" s="610">
        <v>1.0000000000000001E+50</v>
      </c>
      <c r="X586" s="610">
        <v>1.0000000000000001E+50</v>
      </c>
      <c r="Y586" s="610">
        <v>1.0000000000000001E+50</v>
      </c>
      <c r="Z586" s="610">
        <v>1.0000000000000001E+50</v>
      </c>
      <c r="AA586" s="626">
        <v>1.0000000000000001E+50</v>
      </c>
      <c r="AB586" s="610">
        <v>1.1880168030220588</v>
      </c>
      <c r="AC586" s="626">
        <v>4.9882176312236017E-3</v>
      </c>
      <c r="AD586" s="626">
        <v>8.9021369567871098E-4</v>
      </c>
      <c r="AE586" s="620">
        <v>5.1541254598721845E-3</v>
      </c>
      <c r="AF586" s="627">
        <v>6.606808425794862E-2</v>
      </c>
      <c r="AG586" s="601">
        <f>Decap_Selection!$E$23</f>
        <v>0.08</v>
      </c>
      <c r="AH586" s="602"/>
      <c r="AI586" s="602"/>
    </row>
    <row r="587" spans="1:35">
      <c r="A587" s="597">
        <f t="shared" si="9"/>
        <v>53714862.586366601</v>
      </c>
      <c r="B587" s="607">
        <v>3.3749049644537368</v>
      </c>
      <c r="C587" s="606">
        <v>1.0000000000000001E+50</v>
      </c>
      <c r="D587" s="607">
        <v>0.16609949390863157</v>
      </c>
      <c r="E587" s="610">
        <v>1.0000000000000001E+50</v>
      </c>
      <c r="F587" s="611">
        <v>1.0000000000000001E+50</v>
      </c>
      <c r="G587" s="610">
        <v>1.0000000000000001E+50</v>
      </c>
      <c r="H587" s="610">
        <v>1.0000000000000001E+50</v>
      </c>
      <c r="I587" s="610">
        <v>0.21575594367223266</v>
      </c>
      <c r="J587" s="610">
        <v>1.0000000000000001E+50</v>
      </c>
      <c r="K587" s="610">
        <v>1.0000000000000001E+50</v>
      </c>
      <c r="L587" s="611">
        <v>0.22849564762548782</v>
      </c>
      <c r="M587" s="610">
        <v>1.0000000000000001E+50</v>
      </c>
      <c r="N587" s="611">
        <v>1.0000000000000001E+50</v>
      </c>
      <c r="O587" s="610">
        <v>1.0000000000000001E+50</v>
      </c>
      <c r="P587" s="610">
        <v>1.0000000000000001E+50</v>
      </c>
      <c r="Q587" s="610">
        <v>1.0000000000000001E+50</v>
      </c>
      <c r="R587" s="610">
        <v>1.0000000000000001E+50</v>
      </c>
      <c r="S587" s="610">
        <v>1.0000000000000001E+50</v>
      </c>
      <c r="T587" s="610">
        <v>1.0000000000000001E+50</v>
      </c>
      <c r="U587" s="610">
        <v>1.0000000000000001E+50</v>
      </c>
      <c r="V587" s="610">
        <v>0.65877506442492106</v>
      </c>
      <c r="W587" s="610">
        <v>1.0000000000000001E+50</v>
      </c>
      <c r="X587" s="610">
        <v>1.0000000000000001E+50</v>
      </c>
      <c r="Y587" s="610">
        <v>1.0000000000000001E+50</v>
      </c>
      <c r="Z587" s="610">
        <v>1.0000000000000001E+50</v>
      </c>
      <c r="AA587" s="626">
        <v>1.0000000000000001E+50</v>
      </c>
      <c r="AB587" s="610">
        <v>1.1647224693685674</v>
      </c>
      <c r="AC587" s="626">
        <v>5.086989352059092E-3</v>
      </c>
      <c r="AD587" s="626">
        <v>8.9021369567871098E-4</v>
      </c>
      <c r="AE587" s="620">
        <v>5.2497766416882193E-3</v>
      </c>
      <c r="AF587" s="627">
        <v>6.790826701006214E-2</v>
      </c>
      <c r="AG587" s="601">
        <f>Decap_Selection!$E$23</f>
        <v>0.08</v>
      </c>
      <c r="AH587" s="602"/>
      <c r="AI587" s="602"/>
    </row>
    <row r="588" spans="1:35">
      <c r="A588" s="597">
        <f t="shared" si="9"/>
        <v>54789159.838093936</v>
      </c>
      <c r="B588" s="607">
        <v>3.4424030578748184</v>
      </c>
      <c r="C588" s="606">
        <v>1.0000000000000001E+50</v>
      </c>
      <c r="D588" s="607">
        <v>0.1718916593216524</v>
      </c>
      <c r="E588" s="610">
        <v>1.0000000000000001E+50</v>
      </c>
      <c r="F588" s="611">
        <v>1.0000000000000001E+50</v>
      </c>
      <c r="G588" s="610">
        <v>1.0000000000000001E+50</v>
      </c>
      <c r="H588" s="610">
        <v>1.0000000000000001E+50</v>
      </c>
      <c r="I588" s="610">
        <v>0.22062615904506919</v>
      </c>
      <c r="J588" s="610">
        <v>1.0000000000000001E+50</v>
      </c>
      <c r="K588" s="610">
        <v>1.0000000000000001E+50</v>
      </c>
      <c r="L588" s="611">
        <v>0.23311793943287282</v>
      </c>
      <c r="M588" s="610">
        <v>1.0000000000000001E+50</v>
      </c>
      <c r="N588" s="611">
        <v>1.0000000000000001E+50</v>
      </c>
      <c r="O588" s="610">
        <v>1.0000000000000001E+50</v>
      </c>
      <c r="P588" s="610">
        <v>1.0000000000000001E+50</v>
      </c>
      <c r="Q588" s="610">
        <v>1.0000000000000001E+50</v>
      </c>
      <c r="R588" s="610">
        <v>1.0000000000000001E+50</v>
      </c>
      <c r="S588" s="610">
        <v>1.0000000000000001E+50</v>
      </c>
      <c r="T588" s="610">
        <v>1.0000000000000001E+50</v>
      </c>
      <c r="U588" s="610">
        <v>1.0000000000000001E+50</v>
      </c>
      <c r="V588" s="610">
        <v>0.67192409582124213</v>
      </c>
      <c r="W588" s="610">
        <v>1.0000000000000001E+50</v>
      </c>
      <c r="X588" s="610">
        <v>1.0000000000000001E+50</v>
      </c>
      <c r="Y588" s="610">
        <v>1.0000000000000001E+50</v>
      </c>
      <c r="Z588" s="610">
        <v>1.0000000000000001E+50</v>
      </c>
      <c r="AA588" s="626">
        <v>1.0000000000000001E+50</v>
      </c>
      <c r="AB588" s="610">
        <v>1.1418848896246214</v>
      </c>
      <c r="AC588" s="626">
        <v>5.1877557844359126E-3</v>
      </c>
      <c r="AD588" s="626">
        <v>8.9021369567871098E-4</v>
      </c>
      <c r="AE588" s="620">
        <v>5.3474764327298288E-3</v>
      </c>
      <c r="AF588" s="627">
        <v>6.9785855033108676E-2</v>
      </c>
      <c r="AG588" s="601">
        <f>Decap_Selection!$E$23</f>
        <v>0.08</v>
      </c>
      <c r="AH588" s="602"/>
      <c r="AI588" s="602"/>
    </row>
    <row r="589" spans="1:35">
      <c r="A589" s="597">
        <f t="shared" si="9"/>
        <v>55884943.034855813</v>
      </c>
      <c r="B589" s="607">
        <v>3.5112511132793789</v>
      </c>
      <c r="C589" s="606">
        <v>1.0000000000000001E+50</v>
      </c>
      <c r="D589" s="607">
        <v>0.17775681905317517</v>
      </c>
      <c r="E589" s="610">
        <v>1.0000000000000001E+50</v>
      </c>
      <c r="F589" s="611">
        <v>1.0000000000000001E+50</v>
      </c>
      <c r="G589" s="610">
        <v>1.0000000000000001E+50</v>
      </c>
      <c r="H589" s="610">
        <v>1.0000000000000001E+50</v>
      </c>
      <c r="I589" s="610">
        <v>0.22558305184389002</v>
      </c>
      <c r="J589" s="610">
        <v>1.0000000000000001E+50</v>
      </c>
      <c r="K589" s="610">
        <v>1.0000000000000001E+50</v>
      </c>
      <c r="L589" s="611">
        <v>0.23783165292528707</v>
      </c>
      <c r="M589" s="610">
        <v>1.0000000000000001E+50</v>
      </c>
      <c r="N589" s="611">
        <v>1.0000000000000001E+50</v>
      </c>
      <c r="O589" s="610">
        <v>1.0000000000000001E+50</v>
      </c>
      <c r="P589" s="610">
        <v>1.0000000000000001E+50</v>
      </c>
      <c r="Q589" s="610">
        <v>1.0000000000000001E+50</v>
      </c>
      <c r="R589" s="610">
        <v>1.0000000000000001E+50</v>
      </c>
      <c r="S589" s="610">
        <v>1.0000000000000001E+50</v>
      </c>
      <c r="T589" s="610">
        <v>1.0000000000000001E+50</v>
      </c>
      <c r="U589" s="610">
        <v>1.0000000000000001E+50</v>
      </c>
      <c r="V589" s="610">
        <v>0.68533662586097377</v>
      </c>
      <c r="W589" s="610">
        <v>1.0000000000000001E+50</v>
      </c>
      <c r="X589" s="610">
        <v>1.0000000000000001E+50</v>
      </c>
      <c r="Y589" s="610">
        <v>1.0000000000000001E+50</v>
      </c>
      <c r="Z589" s="610">
        <v>1.0000000000000001E+50</v>
      </c>
      <c r="AA589" s="626">
        <v>1.0000000000000001E+50</v>
      </c>
      <c r="AB589" s="610">
        <v>1.1194951078765945</v>
      </c>
      <c r="AC589" s="626">
        <v>5.2905564552453059E-3</v>
      </c>
      <c r="AD589" s="626">
        <v>8.9021369567871098E-4</v>
      </c>
      <c r="AE589" s="620">
        <v>5.4472636915969506E-3</v>
      </c>
      <c r="AF589" s="627">
        <v>7.1702794075304346E-2</v>
      </c>
      <c r="AG589" s="601">
        <f>Decap_Selection!$E$23</f>
        <v>0.08</v>
      </c>
      <c r="AH589" s="602"/>
      <c r="AI589" s="602"/>
    </row>
    <row r="590" spans="1:35">
      <c r="A590" s="597">
        <f t="shared" si="9"/>
        <v>57002641.895552933</v>
      </c>
      <c r="B590" s="607">
        <v>3.5814761299048348</v>
      </c>
      <c r="C590" s="606">
        <v>1.0000000000000001E+50</v>
      </c>
      <c r="D590" s="607">
        <v>0.18369673805581535</v>
      </c>
      <c r="E590" s="610">
        <v>1.0000000000000001E+50</v>
      </c>
      <c r="F590" s="611">
        <v>1.0000000000000001E+50</v>
      </c>
      <c r="G590" s="610">
        <v>1.0000000000000001E+50</v>
      </c>
      <c r="H590" s="610">
        <v>1.0000000000000001E+50</v>
      </c>
      <c r="I590" s="610">
        <v>0.23062855580026351</v>
      </c>
      <c r="J590" s="610">
        <v>1.0000000000000001E+50</v>
      </c>
      <c r="K590" s="610">
        <v>1.0000000000000001E+50</v>
      </c>
      <c r="L590" s="611">
        <v>0.24263863644964928</v>
      </c>
      <c r="M590" s="610">
        <v>1.0000000000000001E+50</v>
      </c>
      <c r="N590" s="611">
        <v>1.0000000000000001E+50</v>
      </c>
      <c r="O590" s="610">
        <v>1.0000000000000001E+50</v>
      </c>
      <c r="P590" s="610">
        <v>1.0000000000000001E+50</v>
      </c>
      <c r="Q590" s="610">
        <v>1.0000000000000001E+50</v>
      </c>
      <c r="R590" s="610">
        <v>1.0000000000000001E+50</v>
      </c>
      <c r="S590" s="610">
        <v>1.0000000000000001E+50</v>
      </c>
      <c r="T590" s="610">
        <v>1.0000000000000001E+50</v>
      </c>
      <c r="U590" s="610">
        <v>1.0000000000000001E+50</v>
      </c>
      <c r="V590" s="610">
        <v>0.69901791441750416</v>
      </c>
      <c r="W590" s="610">
        <v>1.0000000000000001E+50</v>
      </c>
      <c r="X590" s="610">
        <v>1.0000000000000001E+50</v>
      </c>
      <c r="Y590" s="610">
        <v>1.0000000000000001E+50</v>
      </c>
      <c r="Z590" s="610">
        <v>1.0000000000000001E+50</v>
      </c>
      <c r="AA590" s="626">
        <v>1.0000000000000001E+50</v>
      </c>
      <c r="AB590" s="610">
        <v>1.0975443438179178</v>
      </c>
      <c r="AC590" s="626">
        <v>5.3954316885144373E-3</v>
      </c>
      <c r="AD590" s="626">
        <v>8.9021369567871098E-4</v>
      </c>
      <c r="AE590" s="620">
        <v>5.5491780675230098E-3</v>
      </c>
      <c r="AF590" s="627">
        <v>7.3661106852843064E-2</v>
      </c>
      <c r="AG590" s="601">
        <f>Decap_Selection!$E$23</f>
        <v>0.08</v>
      </c>
      <c r="AH590" s="602"/>
      <c r="AI590" s="602"/>
    </row>
    <row r="591" spans="1:35">
      <c r="A591" s="597">
        <f t="shared" si="9"/>
        <v>58142694.733463995</v>
      </c>
      <c r="B591" s="607">
        <v>3.6531056469733887</v>
      </c>
      <c r="C591" s="606">
        <v>1.0000000000000001E+50</v>
      </c>
      <c r="D591" s="607">
        <v>0.1897132712348088</v>
      </c>
      <c r="E591" s="610">
        <v>1.0000000000000001E+50</v>
      </c>
      <c r="F591" s="611">
        <v>1.0000000000000001E+50</v>
      </c>
      <c r="G591" s="610">
        <v>1.0000000000000001E+50</v>
      </c>
      <c r="H591" s="610">
        <v>1.0000000000000001E+50</v>
      </c>
      <c r="I591" s="610">
        <v>0.23576464009044834</v>
      </c>
      <c r="J591" s="610">
        <v>1.0000000000000001E+50</v>
      </c>
      <c r="K591" s="610">
        <v>1.0000000000000001E+50</v>
      </c>
      <c r="L591" s="611">
        <v>0.24754077493922863</v>
      </c>
      <c r="M591" s="610">
        <v>1.0000000000000001E+50</v>
      </c>
      <c r="N591" s="611">
        <v>1.0000000000000001E+50</v>
      </c>
      <c r="O591" s="610">
        <v>1.0000000000000001E+50</v>
      </c>
      <c r="P591" s="610">
        <v>1.0000000000000001E+50</v>
      </c>
      <c r="Q591" s="610">
        <v>1.0000000000000001E+50</v>
      </c>
      <c r="R591" s="610">
        <v>1.0000000000000001E+50</v>
      </c>
      <c r="S591" s="610">
        <v>1.0000000000000001E+50</v>
      </c>
      <c r="T591" s="610">
        <v>1.0000000000000001E+50</v>
      </c>
      <c r="U591" s="610">
        <v>1.0000000000000001E+50</v>
      </c>
      <c r="V591" s="610">
        <v>0.71297332675640057</v>
      </c>
      <c r="W591" s="610">
        <v>1.0000000000000001E+50</v>
      </c>
      <c r="X591" s="610">
        <v>1.0000000000000001E+50</v>
      </c>
      <c r="Y591" s="610">
        <v>1.0000000000000001E+50</v>
      </c>
      <c r="Z591" s="610">
        <v>1.0000000000000001E+50</v>
      </c>
      <c r="AA591" s="626">
        <v>1.0000000000000001E+50</v>
      </c>
      <c r="AB591" s="610">
        <v>1.076023989305823</v>
      </c>
      <c r="AC591" s="626">
        <v>5.5024226212537462E-3</v>
      </c>
      <c r="AD591" s="626">
        <v>8.9021369567871098E-4</v>
      </c>
      <c r="AE591" s="620">
        <v>5.6532600172411679E-3</v>
      </c>
      <c r="AF591" s="627">
        <v>7.5662899782590776E-2</v>
      </c>
      <c r="AG591" s="601">
        <f>Decap_Selection!$E$23</f>
        <v>0.08</v>
      </c>
      <c r="AH591" s="602"/>
      <c r="AI591" s="602"/>
    </row>
    <row r="592" spans="1:35">
      <c r="A592" s="597">
        <f t="shared" si="9"/>
        <v>59305548.628133275</v>
      </c>
      <c r="B592" s="607">
        <v>3.7261677544917373</v>
      </c>
      <c r="C592" s="606">
        <v>1.0000000000000001E+50</v>
      </c>
      <c r="D592" s="607">
        <v>0.1958083561227979</v>
      </c>
      <c r="E592" s="610">
        <v>1.0000000000000001E+50</v>
      </c>
      <c r="F592" s="611">
        <v>1.0000000000000001E+50</v>
      </c>
      <c r="G592" s="610">
        <v>1.0000000000000001E+50</v>
      </c>
      <c r="H592" s="610">
        <v>1.0000000000000001E+50</v>
      </c>
      <c r="I592" s="610">
        <v>0.24099331005592617</v>
      </c>
      <c r="J592" s="610">
        <v>1.0000000000000001E+50</v>
      </c>
      <c r="K592" s="610">
        <v>1.0000000000000001E+50</v>
      </c>
      <c r="L592" s="611">
        <v>0.25253999065224936</v>
      </c>
      <c r="M592" s="610">
        <v>1.0000000000000001E+50</v>
      </c>
      <c r="N592" s="611">
        <v>1.0000000000000001E+50</v>
      </c>
      <c r="O592" s="610">
        <v>1.0000000000000001E+50</v>
      </c>
      <c r="P592" s="610">
        <v>1.0000000000000001E+50</v>
      </c>
      <c r="Q592" s="610">
        <v>1.0000000000000001E+50</v>
      </c>
      <c r="R592" s="610">
        <v>1.0000000000000001E+50</v>
      </c>
      <c r="S592" s="610">
        <v>1.0000000000000001E+50</v>
      </c>
      <c r="T592" s="610">
        <v>1.0000000000000001E+50</v>
      </c>
      <c r="U592" s="610">
        <v>1.0000000000000001E+50</v>
      </c>
      <c r="V592" s="610">
        <v>0.72720833563962728</v>
      </c>
      <c r="W592" s="610">
        <v>1.0000000000000001E+50</v>
      </c>
      <c r="X592" s="610">
        <v>1.0000000000000001E+50</v>
      </c>
      <c r="Y592" s="610">
        <v>1.0000000000000001E+50</v>
      </c>
      <c r="Z592" s="610">
        <v>1.0000000000000001E+50</v>
      </c>
      <c r="AA592" s="626">
        <v>1.0000000000000001E+50</v>
      </c>
      <c r="AB592" s="610">
        <v>1.0549256049855977</v>
      </c>
      <c r="AC592" s="626">
        <v>5.6115712196212484E-3</v>
      </c>
      <c r="AD592" s="626">
        <v>8.9021369567871098E-4</v>
      </c>
      <c r="AE592" s="620">
        <v>5.7595508221157457E-3</v>
      </c>
      <c r="AF592" s="627">
        <v>7.7710370556430472E-2</v>
      </c>
      <c r="AG592" s="601">
        <f>Decap_Selection!$E$23</f>
        <v>0.08</v>
      </c>
      <c r="AH592" s="602"/>
      <c r="AI592" s="602"/>
    </row>
    <row r="593" spans="1:35">
      <c r="A593" s="597">
        <f t="shared" si="9"/>
        <v>60491659.600695938</v>
      </c>
      <c r="B593" s="607">
        <v>3.8006911042667499</v>
      </c>
      <c r="C593" s="606">
        <v>1.0000000000000001E+50</v>
      </c>
      <c r="D593" s="607">
        <v>0.20198400681459175</v>
      </c>
      <c r="E593" s="610">
        <v>1.0000000000000001E+50</v>
      </c>
      <c r="F593" s="611">
        <v>1.0000000000000001E+50</v>
      </c>
      <c r="G593" s="610">
        <v>1.0000000000000001E+50</v>
      </c>
      <c r="H593" s="610">
        <v>1.0000000000000001E+50</v>
      </c>
      <c r="I593" s="610">
        <v>0.24631660794236521</v>
      </c>
      <c r="J593" s="610">
        <v>1.0000000000000001E+50</v>
      </c>
      <c r="K593" s="610">
        <v>1.0000000000000001E+50</v>
      </c>
      <c r="L593" s="611">
        <v>0.25763824392516732</v>
      </c>
      <c r="M593" s="610">
        <v>1.0000000000000001E+50</v>
      </c>
      <c r="N593" s="611">
        <v>1.0000000000000001E+50</v>
      </c>
      <c r="O593" s="610">
        <v>1.0000000000000001E+50</v>
      </c>
      <c r="P593" s="610">
        <v>1.0000000000000001E+50</v>
      </c>
      <c r="Q593" s="610">
        <v>1.0000000000000001E+50</v>
      </c>
      <c r="R593" s="610">
        <v>1.0000000000000001E+50</v>
      </c>
      <c r="S593" s="610">
        <v>1.0000000000000001E+50</v>
      </c>
      <c r="T593" s="610">
        <v>1.0000000000000001E+50</v>
      </c>
      <c r="U593" s="610">
        <v>1.0000000000000001E+50</v>
      </c>
      <c r="V593" s="610">
        <v>0.74172852347190343</v>
      </c>
      <c r="W593" s="610">
        <v>1.0000000000000001E+50</v>
      </c>
      <c r="X593" s="610">
        <v>1.0000000000000001E+50</v>
      </c>
      <c r="Y593" s="610">
        <v>1.0000000000000001E+50</v>
      </c>
      <c r="Z593" s="610">
        <v>1.0000000000000001E+50</v>
      </c>
      <c r="AA593" s="626">
        <v>1.0000000000000001E+50</v>
      </c>
      <c r="AB593" s="610">
        <v>1.034240916981038</v>
      </c>
      <c r="AC593" s="626">
        <v>5.7229202954101948E-3</v>
      </c>
      <c r="AD593" s="626">
        <v>8.9021369567871098E-4</v>
      </c>
      <c r="AE593" s="620">
        <v>5.8680926055465904E-3</v>
      </c>
      <c r="AF593" s="627">
        <v>7.9805816545368433E-2</v>
      </c>
      <c r="AG593" s="601">
        <f>Decap_Selection!$E$23</f>
        <v>0.08</v>
      </c>
      <c r="AH593" s="602"/>
      <c r="AI593" s="602"/>
    </row>
    <row r="594" spans="1:35">
      <c r="A594" s="597">
        <f t="shared" si="9"/>
        <v>61701492.792709857</v>
      </c>
      <c r="B594" s="607">
        <v>3.8767049211414735</v>
      </c>
      <c r="C594" s="606">
        <v>1.0000000000000001E+50</v>
      </c>
      <c r="D594" s="607">
        <v>0.20824230894934007</v>
      </c>
      <c r="E594" s="610">
        <v>1.0000000000000001E+50</v>
      </c>
      <c r="F594" s="611">
        <v>1.0000000000000001E+50</v>
      </c>
      <c r="G594" s="610">
        <v>1.0000000000000001E+50</v>
      </c>
      <c r="H594" s="610">
        <v>1.0000000000000001E+50</v>
      </c>
      <c r="I594" s="610">
        <v>0.25173661365691574</v>
      </c>
      <c r="J594" s="610">
        <v>1.0000000000000001E+50</v>
      </c>
      <c r="K594" s="610">
        <v>1.0000000000000001E+50</v>
      </c>
      <c r="L594" s="611">
        <v>0.26283753394091325</v>
      </c>
      <c r="M594" s="610">
        <v>1.0000000000000001E+50</v>
      </c>
      <c r="N594" s="611">
        <v>1.0000000000000001E+50</v>
      </c>
      <c r="O594" s="610">
        <v>1.0000000000000001E+50</v>
      </c>
      <c r="P594" s="610">
        <v>1.0000000000000001E+50</v>
      </c>
      <c r="Q594" s="610">
        <v>1.0000000000000001E+50</v>
      </c>
      <c r="R594" s="610">
        <v>1.0000000000000001E+50</v>
      </c>
      <c r="S594" s="610">
        <v>1.0000000000000001E+50</v>
      </c>
      <c r="T594" s="610">
        <v>1.0000000000000001E+50</v>
      </c>
      <c r="U594" s="610">
        <v>1.0000000000000001E+50</v>
      </c>
      <c r="V594" s="610">
        <v>0.75653958449005343</v>
      </c>
      <c r="W594" s="610">
        <v>1.0000000000000001E+50</v>
      </c>
      <c r="X594" s="610">
        <v>1.0000000000000001E+50</v>
      </c>
      <c r="Y594" s="610">
        <v>1.0000000000000001E+50</v>
      </c>
      <c r="Z594" s="610">
        <v>1.0000000000000001E+50</v>
      </c>
      <c r="AA594" s="626">
        <v>1.0000000000000001E+50</v>
      </c>
      <c r="AB594" s="610">
        <v>1.0139618136497877</v>
      </c>
      <c r="AC594" s="626">
        <v>5.8365135228666846E-3</v>
      </c>
      <c r="AD594" s="626">
        <v>8.9021369567871098E-4</v>
      </c>
      <c r="AE594" s="620">
        <v>5.9789283506543498E-3</v>
      </c>
      <c r="AF594" s="627">
        <v>8.1951644049512412E-2</v>
      </c>
      <c r="AG594" s="601">
        <f>Decap_Selection!$E$23</f>
        <v>0.08</v>
      </c>
      <c r="AH594" s="602"/>
      <c r="AI594" s="602"/>
    </row>
    <row r="595" spans="1:35">
      <c r="A595" s="597">
        <f t="shared" si="9"/>
        <v>62935522.648564056</v>
      </c>
      <c r="B595" s="607">
        <v>3.9542390144558621</v>
      </c>
      <c r="C595" s="606">
        <v>1.0000000000000001E+50</v>
      </c>
      <c r="D595" s="607">
        <v>0.21458541556765592</v>
      </c>
      <c r="E595" s="610">
        <v>1.0000000000000001E+50</v>
      </c>
      <c r="F595" s="611">
        <v>1.0000000000000001E+50</v>
      </c>
      <c r="G595" s="610">
        <v>1.0000000000000001E+50</v>
      </c>
      <c r="H595" s="610">
        <v>1.0000000000000001E+50</v>
      </c>
      <c r="I595" s="610">
        <v>0.25725544554378321</v>
      </c>
      <c r="J595" s="610">
        <v>1.0000000000000001E+50</v>
      </c>
      <c r="K595" s="610">
        <v>1.0000000000000001E+50</v>
      </c>
      <c r="L595" s="611">
        <v>0.26813989951239986</v>
      </c>
      <c r="M595" s="610">
        <v>1.0000000000000001E+50</v>
      </c>
      <c r="N595" s="611">
        <v>1.0000000000000001E+50</v>
      </c>
      <c r="O595" s="610">
        <v>1.0000000000000001E+50</v>
      </c>
      <c r="P595" s="610">
        <v>1.0000000000000001E+50</v>
      </c>
      <c r="Q595" s="610">
        <v>1.0000000000000001E+50</v>
      </c>
      <c r="R595" s="610">
        <v>1.0000000000000001E+50</v>
      </c>
      <c r="S595" s="610">
        <v>1.0000000000000001E+50</v>
      </c>
      <c r="T595" s="610">
        <v>1.0000000000000001E+50</v>
      </c>
      <c r="U595" s="610">
        <v>1.0000000000000001E+50</v>
      </c>
      <c r="V595" s="610">
        <v>0.77164732699619887</v>
      </c>
      <c r="W595" s="610">
        <v>1.0000000000000001E+50</v>
      </c>
      <c r="X595" s="610">
        <v>1.0000000000000001E+50</v>
      </c>
      <c r="Y595" s="610">
        <v>1.0000000000000001E+50</v>
      </c>
      <c r="Z595" s="610">
        <v>1.0000000000000001E+50</v>
      </c>
      <c r="AA595" s="626">
        <v>1.0000000000000001E+50</v>
      </c>
      <c r="AB595" s="610">
        <v>0.99408034240230414</v>
      </c>
      <c r="AC595" s="626">
        <v>5.952395455843887E-3</v>
      </c>
      <c r="AD595" s="626">
        <v>8.9021369567871098E-4</v>
      </c>
      <c r="AE595" s="620">
        <v>6.0921019182547838E-3</v>
      </c>
      <c r="AF595" s="627">
        <v>8.4150378433913209E-2</v>
      </c>
      <c r="AG595" s="601">
        <f>Decap_Selection!$E$23</f>
        <v>0.08</v>
      </c>
      <c r="AH595" s="602"/>
      <c r="AI595" s="602"/>
    </row>
    <row r="596" spans="1:35">
      <c r="A596" s="597">
        <f t="shared" si="9"/>
        <v>64194233.101535335</v>
      </c>
      <c r="B596" s="607">
        <v>4.0333237897367029</v>
      </c>
      <c r="C596" s="606">
        <v>1.0000000000000001E+50</v>
      </c>
      <c r="D596" s="607">
        <v>0.22101554370310889</v>
      </c>
      <c r="E596" s="610">
        <v>1.0000000000000001E+50</v>
      </c>
      <c r="F596" s="611">
        <v>1.0000000000000001E+50</v>
      </c>
      <c r="G596" s="610">
        <v>1.0000000000000001E+50</v>
      </c>
      <c r="H596" s="610">
        <v>1.0000000000000001E+50</v>
      </c>
      <c r="I596" s="610">
        <v>0.26287526117807164</v>
      </c>
      <c r="J596" s="610">
        <v>1.0000000000000001E+50</v>
      </c>
      <c r="K596" s="610">
        <v>1.0000000000000001E+50</v>
      </c>
      <c r="L596" s="611">
        <v>0.27354741988160014</v>
      </c>
      <c r="M596" s="610">
        <v>1.0000000000000001E+50</v>
      </c>
      <c r="N596" s="611">
        <v>1.0000000000000001E+50</v>
      </c>
      <c r="O596" s="610">
        <v>1.0000000000000001E+50</v>
      </c>
      <c r="P596" s="610">
        <v>1.0000000000000001E+50</v>
      </c>
      <c r="Q596" s="610">
        <v>1.0000000000000001E+50</v>
      </c>
      <c r="R596" s="610">
        <v>1.0000000000000001E+50</v>
      </c>
      <c r="S596" s="610">
        <v>1.0000000000000001E+50</v>
      </c>
      <c r="T596" s="610">
        <v>1.0000000000000001E+50</v>
      </c>
      <c r="U596" s="610">
        <v>1.0000000000000001E+50</v>
      </c>
      <c r="V596" s="610">
        <v>0.78705767563567397</v>
      </c>
      <c r="W596" s="610">
        <v>1.0000000000000001E+50</v>
      </c>
      <c r="X596" s="610">
        <v>1.0000000000000001E+50</v>
      </c>
      <c r="Y596" s="610">
        <v>1.0000000000000001E+50</v>
      </c>
      <c r="Z596" s="610">
        <v>1.0000000000000001E+50</v>
      </c>
      <c r="AA596" s="626">
        <v>1.0000000000000001E+50</v>
      </c>
      <c r="AB596" s="610">
        <v>0.97458870658319507</v>
      </c>
      <c r="AC596" s="626">
        <v>6.0706115452997065E-3</v>
      </c>
      <c r="AD596" s="626">
        <v>8.9021369567871098E-4</v>
      </c>
      <c r="AE596" s="620">
        <v>6.2076580651304206E-3</v>
      </c>
      <c r="AF596" s="627">
        <v>8.6404675211571039E-2</v>
      </c>
      <c r="AG596" s="601">
        <f>Decap_Selection!$E$23</f>
        <v>0.08</v>
      </c>
      <c r="AH596" s="602"/>
      <c r="AI596" s="602"/>
    </row>
    <row r="597" spans="1:35">
      <c r="A597" s="597">
        <f t="shared" si="9"/>
        <v>65478117.76356604</v>
      </c>
      <c r="B597" s="607">
        <v>4.1139902606213621</v>
      </c>
      <c r="C597" s="606">
        <v>1.0000000000000001E+50</v>
      </c>
      <c r="D597" s="607">
        <v>0.22753497159299105</v>
      </c>
      <c r="E597" s="610">
        <v>1.0000000000000001E+50</v>
      </c>
      <c r="F597" s="611">
        <v>1.0000000000000001E+50</v>
      </c>
      <c r="G597" s="610">
        <v>1.0000000000000001E+50</v>
      </c>
      <c r="H597" s="610">
        <v>1.0000000000000001E+50</v>
      </c>
      <c r="I597" s="610">
        <v>0.26859825817792138</v>
      </c>
      <c r="J597" s="610">
        <v>1.0000000000000001E+50</v>
      </c>
      <c r="K597" s="610">
        <v>1.0000000000000001E+50</v>
      </c>
      <c r="L597" s="611">
        <v>0.27906221553450722</v>
      </c>
      <c r="M597" s="610">
        <v>1.0000000000000001E+50</v>
      </c>
      <c r="N597" s="611">
        <v>1.0000000000000001E+50</v>
      </c>
      <c r="O597" s="610">
        <v>1.0000000000000001E+50</v>
      </c>
      <c r="P597" s="610">
        <v>1.0000000000000001E+50</v>
      </c>
      <c r="Q597" s="610">
        <v>1.0000000000000001E+50</v>
      </c>
      <c r="R597" s="610">
        <v>1.0000000000000001E+50</v>
      </c>
      <c r="S597" s="610">
        <v>1.0000000000000001E+50</v>
      </c>
      <c r="T597" s="610">
        <v>1.0000000000000001E+50</v>
      </c>
      <c r="U597" s="610">
        <v>1.0000000000000001E+50</v>
      </c>
      <c r="V597" s="610">
        <v>0.80277667372055939</v>
      </c>
      <c r="W597" s="610">
        <v>1.0000000000000001E+50</v>
      </c>
      <c r="X597" s="610">
        <v>1.0000000000000001E+50</v>
      </c>
      <c r="Y597" s="610">
        <v>1.0000000000000001E+50</v>
      </c>
      <c r="Z597" s="610">
        <v>1.0000000000000001E+50</v>
      </c>
      <c r="AA597" s="626">
        <v>1.0000000000000001E+50</v>
      </c>
      <c r="AB597" s="610">
        <v>0.95547926241370706</v>
      </c>
      <c r="AC597" s="626">
        <v>6.191208157144832E-3</v>
      </c>
      <c r="AD597" s="626">
        <v>8.9021369567871098E-4</v>
      </c>
      <c r="AE597" s="620">
        <v>6.3256424626079973E-3</v>
      </c>
      <c r="AF597" s="627">
        <v>8.8717332154839457E-2</v>
      </c>
      <c r="AG597" s="601">
        <f>Decap_Selection!$E$23</f>
        <v>0.08</v>
      </c>
      <c r="AH597" s="602"/>
      <c r="AI597" s="602"/>
    </row>
    <row r="598" spans="1:35">
      <c r="A598" s="597">
        <f t="shared" si="9"/>
        <v>66787680.118837364</v>
      </c>
      <c r="B598" s="607">
        <v>4.196270061019991</v>
      </c>
      <c r="C598" s="606">
        <v>1.0000000000000001E+50</v>
      </c>
      <c r="D598" s="607">
        <v>0.23414603641371953</v>
      </c>
      <c r="E598" s="610">
        <v>1.0000000000000001E+50</v>
      </c>
      <c r="F598" s="611">
        <v>1.0000000000000001E+50</v>
      </c>
      <c r="G598" s="610">
        <v>1.0000000000000001E+50</v>
      </c>
      <c r="H598" s="610">
        <v>1.0000000000000001E+50</v>
      </c>
      <c r="I598" s="610">
        <v>0.27442667503500789</v>
      </c>
      <c r="J598" s="610">
        <v>1.0000000000000001E+50</v>
      </c>
      <c r="K598" s="610">
        <v>1.0000000000000001E+50</v>
      </c>
      <c r="L598" s="611">
        <v>0.28468644903229351</v>
      </c>
      <c r="M598" s="610">
        <v>1.0000000000000001E+50</v>
      </c>
      <c r="N598" s="611">
        <v>1.0000000000000001E+50</v>
      </c>
      <c r="O598" s="610">
        <v>1.0000000000000001E+50</v>
      </c>
      <c r="P598" s="610">
        <v>1.0000000000000001E+50</v>
      </c>
      <c r="Q598" s="610">
        <v>1.0000000000000001E+50</v>
      </c>
      <c r="R598" s="610">
        <v>1.0000000000000001E+50</v>
      </c>
      <c r="S598" s="610">
        <v>1.0000000000000001E+50</v>
      </c>
      <c r="T598" s="610">
        <v>1.0000000000000001E+50</v>
      </c>
      <c r="U598" s="610">
        <v>1.0000000000000001E+50</v>
      </c>
      <c r="V598" s="610">
        <v>0.81881048559974101</v>
      </c>
      <c r="W598" s="610">
        <v>1.0000000000000001E+50</v>
      </c>
      <c r="X598" s="610">
        <v>1.0000000000000001E+50</v>
      </c>
      <c r="Y598" s="610">
        <v>1.0000000000000001E+50</v>
      </c>
      <c r="Z598" s="610">
        <v>1.0000000000000001E+50</v>
      </c>
      <c r="AA598" s="626">
        <v>1.0000000000000001E+50</v>
      </c>
      <c r="AB598" s="610">
        <v>0.9367445159941642</v>
      </c>
      <c r="AC598" s="626">
        <v>6.3142325904482323E-3</v>
      </c>
      <c r="AD598" s="626">
        <v>8.9021369567871098E-4</v>
      </c>
      <c r="AE598" s="620">
        <v>6.4461017154502963E-3</v>
      </c>
      <c r="AF598" s="627">
        <v>9.1091302535995511E-2</v>
      </c>
      <c r="AG598" s="601">
        <f>Decap_Selection!$E$23</f>
        <v>0.08</v>
      </c>
      <c r="AH598" s="602"/>
      <c r="AI598" s="602"/>
    </row>
    <row r="599" spans="1:35">
      <c r="A599" s="597">
        <f t="shared" si="9"/>
        <v>68123433.721214116</v>
      </c>
      <c r="B599" s="607">
        <v>4.2801954575209802</v>
      </c>
      <c r="C599" s="606">
        <v>1.0000000000000001E+50</v>
      </c>
      <c r="D599" s="607">
        <v>0.24085113246274581</v>
      </c>
      <c r="E599" s="610">
        <v>1.0000000000000001E+50</v>
      </c>
      <c r="F599" s="611">
        <v>1.0000000000000001E+50</v>
      </c>
      <c r="G599" s="610">
        <v>1.0000000000000001E+50</v>
      </c>
      <c r="H599" s="610">
        <v>1.0000000000000001E+50</v>
      </c>
      <c r="I599" s="610">
        <v>0.28036279196349462</v>
      </c>
      <c r="J599" s="610">
        <v>1.0000000000000001E+50</v>
      </c>
      <c r="K599" s="610">
        <v>1.0000000000000001E+50</v>
      </c>
      <c r="L599" s="611">
        <v>0.29042232585899536</v>
      </c>
      <c r="M599" s="610">
        <v>1.0000000000000001E+50</v>
      </c>
      <c r="N599" s="611">
        <v>1.0000000000000001E+50</v>
      </c>
      <c r="O599" s="610">
        <v>1.0000000000000001E+50</v>
      </c>
      <c r="P599" s="610">
        <v>1.0000000000000001E+50</v>
      </c>
      <c r="Q599" s="610">
        <v>1.0000000000000001E+50</v>
      </c>
      <c r="R599" s="610">
        <v>1.0000000000000001E+50</v>
      </c>
      <c r="S599" s="610">
        <v>1.0000000000000001E+50</v>
      </c>
      <c r="T599" s="610">
        <v>1.0000000000000001E+50</v>
      </c>
      <c r="U599" s="610">
        <v>1.0000000000000001E+50</v>
      </c>
      <c r="V599" s="610">
        <v>0.83516539907642817</v>
      </c>
      <c r="W599" s="610">
        <v>1.0000000000000001E+50</v>
      </c>
      <c r="X599" s="610">
        <v>1.0000000000000001E+50</v>
      </c>
      <c r="Y599" s="610">
        <v>1.0000000000000001E+50</v>
      </c>
      <c r="Z599" s="610">
        <v>1.0000000000000001E+50</v>
      </c>
      <c r="AA599" s="626">
        <v>1.0000000000000001E+50</v>
      </c>
      <c r="AB599" s="610">
        <v>0.91837712036518493</v>
      </c>
      <c r="AC599" s="626">
        <v>6.4397330960073388E-3</v>
      </c>
      <c r="AD599" s="626">
        <v>8.9021369567871098E-4</v>
      </c>
      <c r="AE599" s="620">
        <v>6.5690833810711311E-3</v>
      </c>
      <c r="AF599" s="627">
        <v>9.3529709617703391E-2</v>
      </c>
      <c r="AG599" s="601">
        <f>Decap_Selection!$E$23</f>
        <v>0.08</v>
      </c>
      <c r="AH599" s="602"/>
      <c r="AI599" s="602"/>
    </row>
    <row r="600" spans="1:35">
      <c r="A600" s="597">
        <f t="shared" si="9"/>
        <v>69485902.395638406</v>
      </c>
      <c r="B600" s="607">
        <v>4.3657993620445277</v>
      </c>
      <c r="C600" s="606">
        <v>1.0000000000000001E+50</v>
      </c>
      <c r="D600" s="607">
        <v>0.24765270972222</v>
      </c>
      <c r="E600" s="610">
        <v>1.0000000000000001E+50</v>
      </c>
      <c r="F600" s="611">
        <v>1.0000000000000001E+50</v>
      </c>
      <c r="G600" s="610">
        <v>1.0000000000000001E+50</v>
      </c>
      <c r="H600" s="610">
        <v>1.0000000000000001E+50</v>
      </c>
      <c r="I600" s="610">
        <v>0.28640893176756677</v>
      </c>
      <c r="J600" s="610">
        <v>1.0000000000000001E+50</v>
      </c>
      <c r="K600" s="610">
        <v>1.0000000000000001E+50</v>
      </c>
      <c r="L600" s="611">
        <v>0.29627209528605103</v>
      </c>
      <c r="M600" s="610">
        <v>1.0000000000000001E+50</v>
      </c>
      <c r="N600" s="611">
        <v>1.0000000000000001E+50</v>
      </c>
      <c r="O600" s="610">
        <v>1.0000000000000001E+50</v>
      </c>
      <c r="P600" s="610">
        <v>1.0000000000000001E+50</v>
      </c>
      <c r="Q600" s="610">
        <v>1.0000000000000001E+50</v>
      </c>
      <c r="R600" s="610">
        <v>1.0000000000000001E+50</v>
      </c>
      <c r="S600" s="610">
        <v>1.0000000000000001E+50</v>
      </c>
      <c r="T600" s="610">
        <v>1.0000000000000001E+50</v>
      </c>
      <c r="U600" s="610">
        <v>1.0000000000000001E+50</v>
      </c>
      <c r="V600" s="610">
        <v>0.85184782787407698</v>
      </c>
      <c r="W600" s="610">
        <v>1.0000000000000001E+50</v>
      </c>
      <c r="X600" s="610">
        <v>1.0000000000000001E+50</v>
      </c>
      <c r="Y600" s="610">
        <v>1.0000000000000001E+50</v>
      </c>
      <c r="Z600" s="610">
        <v>1.0000000000000001E+50</v>
      </c>
      <c r="AA600" s="626">
        <v>1.0000000000000001E+50</v>
      </c>
      <c r="AB600" s="610">
        <v>0.90036987262652179</v>
      </c>
      <c r="AC600" s="626">
        <v>6.5677588952902264E-3</v>
      </c>
      <c r="AD600" s="626">
        <v>8.9021369567871098E-4</v>
      </c>
      <c r="AE600" s="620">
        <v>6.6946359890823455E-3</v>
      </c>
      <c r="AF600" s="627">
        <v>9.6035862535222491E-2</v>
      </c>
      <c r="AG600" s="601">
        <f>Decap_Selection!$E$23</f>
        <v>0.08</v>
      </c>
      <c r="AH600" s="602"/>
      <c r="AI600" s="602"/>
    </row>
    <row r="601" spans="1:35">
      <c r="A601" s="597">
        <f t="shared" si="9"/>
        <v>70875620.443551183</v>
      </c>
      <c r="B601" s="607">
        <v>4.4531153447492686</v>
      </c>
      <c r="C601" s="606">
        <v>1.0000000000000001E+50</v>
      </c>
      <c r="D601" s="607">
        <v>0.25455327275054507</v>
      </c>
      <c r="E601" s="610">
        <v>1.0000000000000001E+50</v>
      </c>
      <c r="F601" s="611">
        <v>1.0000000000000001E+50</v>
      </c>
      <c r="G601" s="610">
        <v>1.0000000000000001E+50</v>
      </c>
      <c r="H601" s="610">
        <v>1.0000000000000001E+50</v>
      </c>
      <c r="I601" s="610">
        <v>0.29256746072769524</v>
      </c>
      <c r="J601" s="610">
        <v>1.0000000000000001E+50</v>
      </c>
      <c r="K601" s="610">
        <v>1.0000000000000001E+50</v>
      </c>
      <c r="L601" s="611">
        <v>0.3022380512540333</v>
      </c>
      <c r="M601" s="610">
        <v>1.0000000000000001E+50</v>
      </c>
      <c r="N601" s="611">
        <v>1.0000000000000001E+50</v>
      </c>
      <c r="O601" s="610">
        <v>1.0000000000000001E+50</v>
      </c>
      <c r="P601" s="610">
        <v>1.0000000000000001E+50</v>
      </c>
      <c r="Q601" s="610">
        <v>1.0000000000000001E+50</v>
      </c>
      <c r="R601" s="610">
        <v>1.0000000000000001E+50</v>
      </c>
      <c r="S601" s="610">
        <v>1.0000000000000001E+50</v>
      </c>
      <c r="T601" s="610">
        <v>1.0000000000000001E+50</v>
      </c>
      <c r="U601" s="610">
        <v>1.0000000000000001E+50</v>
      </c>
      <c r="V601" s="610">
        <v>0.86886431415168863</v>
      </c>
      <c r="W601" s="610">
        <v>1.0000000000000001E+50</v>
      </c>
      <c r="X601" s="610">
        <v>1.0000000000000001E+50</v>
      </c>
      <c r="Y601" s="610">
        <v>1.0000000000000001E+50</v>
      </c>
      <c r="Z601" s="610">
        <v>1.0000000000000001E+50</v>
      </c>
      <c r="AA601" s="626">
        <v>1.0000000000000001E+50</v>
      </c>
      <c r="AB601" s="610">
        <v>0.88271571111239289</v>
      </c>
      <c r="AC601" s="626">
        <v>6.6983601997573352E-3</v>
      </c>
      <c r="AD601" s="626">
        <v>8.9021369567871098E-4</v>
      </c>
      <c r="AE601" s="620">
        <v>6.8228090611818963E-3</v>
      </c>
      <c r="AF601" s="627">
        <v>9.8613273735196336E-2</v>
      </c>
      <c r="AG601" s="601">
        <f>Decap_Selection!$E$23</f>
        <v>0.08</v>
      </c>
      <c r="AH601" s="602"/>
      <c r="AI601" s="602"/>
    </row>
    <row r="602" spans="1:35">
      <c r="A602" s="597">
        <f t="shared" si="9"/>
        <v>72293132.852422208</v>
      </c>
      <c r="B602" s="607">
        <v>4.5421776471970468</v>
      </c>
      <c r="C602" s="606">
        <v>1.0000000000000001E+50</v>
      </c>
      <c r="D602" s="607">
        <v>0.26155537985685445</v>
      </c>
      <c r="E602" s="610">
        <v>1.0000000000000001E+50</v>
      </c>
      <c r="F602" s="611">
        <v>1.0000000000000001E+50</v>
      </c>
      <c r="G602" s="610">
        <v>1.0000000000000001E+50</v>
      </c>
      <c r="H602" s="610">
        <v>1.0000000000000001E+50</v>
      </c>
      <c r="I602" s="610">
        <v>0.29884078950581044</v>
      </c>
      <c r="J602" s="610">
        <v>1.0000000000000001E+50</v>
      </c>
      <c r="K602" s="610">
        <v>1.0000000000000001E+50</v>
      </c>
      <c r="L602" s="611">
        <v>0.30832253327191761</v>
      </c>
      <c r="M602" s="610">
        <v>1.0000000000000001E+50</v>
      </c>
      <c r="N602" s="611">
        <v>1.0000000000000001E+50</v>
      </c>
      <c r="O602" s="610">
        <v>1.0000000000000001E+50</v>
      </c>
      <c r="P602" s="610">
        <v>1.0000000000000001E+50</v>
      </c>
      <c r="Q602" s="610">
        <v>1.0000000000000001E+50</v>
      </c>
      <c r="R602" s="610">
        <v>1.0000000000000001E+50</v>
      </c>
      <c r="S602" s="610">
        <v>1.0000000000000001E+50</v>
      </c>
      <c r="T602" s="610">
        <v>1.0000000000000001E+50</v>
      </c>
      <c r="U602" s="610">
        <v>1.0000000000000001E+50</v>
      </c>
      <c r="V602" s="610">
        <v>0.88622153106946622</v>
      </c>
      <c r="W602" s="610">
        <v>1.0000000000000001E+50</v>
      </c>
      <c r="X602" s="610">
        <v>1.0000000000000001E+50</v>
      </c>
      <c r="Y602" s="610">
        <v>1.0000000000000001E+50</v>
      </c>
      <c r="Z602" s="610">
        <v>1.0000000000000001E+50</v>
      </c>
      <c r="AA602" s="626">
        <v>1.0000000000000001E+50</v>
      </c>
      <c r="AB602" s="610">
        <v>0.86540771262220362</v>
      </c>
      <c r="AC602" s="626">
        <v>6.8315882305703349E-3</v>
      </c>
      <c r="AD602" s="626">
        <v>8.9021369567871098E-4</v>
      </c>
      <c r="AE602" s="620">
        <v>6.9536531313921452E-3</v>
      </c>
      <c r="AF602" s="627">
        <v>0.10126567816140691</v>
      </c>
      <c r="AG602" s="601">
        <f>Decap_Selection!$E$23</f>
        <v>0.08</v>
      </c>
      <c r="AH602" s="602"/>
      <c r="AI602" s="602"/>
    </row>
    <row r="603" spans="1:35">
      <c r="A603" s="597">
        <f t="shared" si="9"/>
        <v>73738995.509470657</v>
      </c>
      <c r="B603" s="607">
        <v>4.6330211957809837</v>
      </c>
      <c r="C603" s="606">
        <v>1.0000000000000001E+50</v>
      </c>
      <c r="D603" s="607">
        <v>0.26866164252075175</v>
      </c>
      <c r="E603" s="610">
        <v>1.0000000000000001E+50</v>
      </c>
      <c r="F603" s="611">
        <v>1.0000000000000001E+50</v>
      </c>
      <c r="G603" s="610">
        <v>1.0000000000000001E+50</v>
      </c>
      <c r="H603" s="610">
        <v>1.0000000000000001E+50</v>
      </c>
      <c r="I603" s="610">
        <v>0.3052313740695855</v>
      </c>
      <c r="J603" s="610">
        <v>1.0000000000000001E+50</v>
      </c>
      <c r="K603" s="610">
        <v>1.0000000000000001E+50</v>
      </c>
      <c r="L603" s="611">
        <v>0.31452792733424084</v>
      </c>
      <c r="M603" s="610">
        <v>1.0000000000000001E+50</v>
      </c>
      <c r="N603" s="611">
        <v>1.0000000000000001E+50</v>
      </c>
      <c r="O603" s="610">
        <v>1.0000000000000001E+50</v>
      </c>
      <c r="P603" s="610">
        <v>1.0000000000000001E+50</v>
      </c>
      <c r="Q603" s="610">
        <v>1.0000000000000001E+50</v>
      </c>
      <c r="R603" s="610">
        <v>1.0000000000000001E+50</v>
      </c>
      <c r="S603" s="610">
        <v>1.0000000000000001E+50</v>
      </c>
      <c r="T603" s="610">
        <v>1.0000000000000001E+50</v>
      </c>
      <c r="U603" s="610">
        <v>1.0000000000000001E+50</v>
      </c>
      <c r="V603" s="610">
        <v>0.90392628540584308</v>
      </c>
      <c r="W603" s="610">
        <v>1.0000000000000001E+50</v>
      </c>
      <c r="X603" s="610">
        <v>1.0000000000000001E+50</v>
      </c>
      <c r="Y603" s="610">
        <v>1.0000000000000001E+50</v>
      </c>
      <c r="Z603" s="610">
        <v>1.0000000000000001E+50</v>
      </c>
      <c r="AA603" s="626">
        <v>1.0000000000000001E+50</v>
      </c>
      <c r="AB603" s="610">
        <v>0.84843908970556325</v>
      </c>
      <c r="AC603" s="626">
        <v>6.9674952386959447E-3</v>
      </c>
      <c r="AD603" s="626">
        <v>8.9021369567871098E-4</v>
      </c>
      <c r="AE603" s="620">
        <v>7.087219766657678E-3</v>
      </c>
      <c r="AF603" s="627">
        <v>0.10399705440673118</v>
      </c>
      <c r="AG603" s="601">
        <f>Decap_Selection!$E$23</f>
        <v>0.08</v>
      </c>
      <c r="AH603" s="602"/>
      <c r="AI603" s="602"/>
    </row>
    <row r="604" spans="1:35">
      <c r="A604" s="597">
        <f t="shared" si="9"/>
        <v>75213775.419660076</v>
      </c>
      <c r="B604" s="607">
        <v>4.7256816154220864</v>
      </c>
      <c r="C604" s="606">
        <v>1.0000000000000001E+50</v>
      </c>
      <c r="D604" s="607">
        <v>0.27587472502566479</v>
      </c>
      <c r="E604" s="610">
        <v>1.0000000000000001E+50</v>
      </c>
      <c r="F604" s="611">
        <v>1.0000000000000001E+50</v>
      </c>
      <c r="G604" s="610">
        <v>1.0000000000000001E+50</v>
      </c>
      <c r="H604" s="610">
        <v>1.0000000000000001E+50</v>
      </c>
      <c r="I604" s="610">
        <v>0.31174171663604822</v>
      </c>
      <c r="J604" s="610">
        <v>1.0000000000000001E+50</v>
      </c>
      <c r="K604" s="610">
        <v>1.0000000000000001E+50</v>
      </c>
      <c r="L604" s="611">
        <v>0.32085666685650532</v>
      </c>
      <c r="M604" s="610">
        <v>1.0000000000000001E+50</v>
      </c>
      <c r="N604" s="611">
        <v>1.0000000000000001E+50</v>
      </c>
      <c r="O604" s="610">
        <v>1.0000000000000001E+50</v>
      </c>
      <c r="P604" s="610">
        <v>1.0000000000000001E+50</v>
      </c>
      <c r="Q604" s="610">
        <v>1.0000000000000001E+50</v>
      </c>
      <c r="R604" s="610">
        <v>1.0000000000000001E+50</v>
      </c>
      <c r="S604" s="610">
        <v>1.0000000000000001E+50</v>
      </c>
      <c r="T604" s="610">
        <v>1.0000000000000001E+50</v>
      </c>
      <c r="U604" s="610">
        <v>1.0000000000000001E+50</v>
      </c>
      <c r="V604" s="610">
        <v>0.92198552022689639</v>
      </c>
      <c r="W604" s="610">
        <v>1.0000000000000001E+50</v>
      </c>
      <c r="X604" s="610">
        <v>1.0000000000000001E+50</v>
      </c>
      <c r="Y604" s="610">
        <v>1.0000000000000001E+50</v>
      </c>
      <c r="Z604" s="610">
        <v>1.0000000000000001E+50</v>
      </c>
      <c r="AA604" s="626">
        <v>1.0000000000000001E+50</v>
      </c>
      <c r="AB604" s="610">
        <v>0.83180318800054243</v>
      </c>
      <c r="AC604" s="626">
        <v>7.1061345254126154E-3</v>
      </c>
      <c r="AD604" s="626">
        <v>8.9021369567871098E-4</v>
      </c>
      <c r="AE604" s="620">
        <v>7.2235615878120567E-3</v>
      </c>
      <c r="AF604" s="627">
        <v>0.10681164808349736</v>
      </c>
      <c r="AG604" s="601">
        <f>Decap_Selection!$E$23</f>
        <v>0.08</v>
      </c>
      <c r="AH604" s="602"/>
      <c r="AI604" s="602"/>
    </row>
    <row r="605" spans="1:35">
      <c r="A605" s="597">
        <f t="shared" si="9"/>
        <v>76718050.928053275</v>
      </c>
      <c r="B605" s="607">
        <v>4.8201952435398265</v>
      </c>
      <c r="C605" s="606">
        <v>1.0000000000000001E+50</v>
      </c>
      <c r="D605" s="607">
        <v>0.28319734427914833</v>
      </c>
      <c r="E605" s="610">
        <v>1.0000000000000001E+50</v>
      </c>
      <c r="F605" s="611">
        <v>1.0000000000000001E+50</v>
      </c>
      <c r="G605" s="610">
        <v>1.0000000000000001E+50</v>
      </c>
      <c r="H605" s="610">
        <v>1.0000000000000001E+50</v>
      </c>
      <c r="I605" s="610">
        <v>0.31837436663476942</v>
      </c>
      <c r="J605" s="610">
        <v>1.0000000000000001E+50</v>
      </c>
      <c r="K605" s="610">
        <v>1.0000000000000001E+50</v>
      </c>
      <c r="L605" s="611">
        <v>0.32731123362919712</v>
      </c>
      <c r="M605" s="610">
        <v>1.0000000000000001E+50</v>
      </c>
      <c r="N605" s="611">
        <v>1.0000000000000001E+50</v>
      </c>
      <c r="O605" s="610">
        <v>1.0000000000000001E+50</v>
      </c>
      <c r="P605" s="610">
        <v>1.0000000000000001E+50</v>
      </c>
      <c r="Q605" s="610">
        <v>1.0000000000000001E+50</v>
      </c>
      <c r="R605" s="610">
        <v>1.0000000000000001E+50</v>
      </c>
      <c r="S605" s="610">
        <v>1.0000000000000001E+50</v>
      </c>
      <c r="T605" s="610">
        <v>1.0000000000000001E+50</v>
      </c>
      <c r="U605" s="610">
        <v>1.0000000000000001E+50</v>
      </c>
      <c r="V605" s="610">
        <v>0.94040631760921112</v>
      </c>
      <c r="W605" s="610">
        <v>1.0000000000000001E+50</v>
      </c>
      <c r="X605" s="610">
        <v>1.0000000000000001E+50</v>
      </c>
      <c r="Y605" s="610">
        <v>1.0000000000000001E+50</v>
      </c>
      <c r="Z605" s="610">
        <v>1.0000000000000001E+50</v>
      </c>
      <c r="AA605" s="626">
        <v>1.0000000000000001E+50</v>
      </c>
      <c r="AB605" s="610">
        <v>0.815493483624118</v>
      </c>
      <c r="AC605" s="626">
        <v>7.247560463228225E-3</v>
      </c>
      <c r="AD605" s="626">
        <v>8.9021369567871098E-4</v>
      </c>
      <c r="AE605" s="620">
        <v>7.3627322909230906E-3</v>
      </c>
      <c r="AF605" s="627">
        <v>0.10971399770243759</v>
      </c>
      <c r="AG605" s="601">
        <f>Decap_Selection!$E$23</f>
        <v>0.08</v>
      </c>
      <c r="AH605" s="602"/>
      <c r="AI605" s="602"/>
    </row>
    <row r="606" spans="1:35">
      <c r="A606" s="597">
        <f t="shared" si="9"/>
        <v>78252411.94661434</v>
      </c>
      <c r="B606" s="607">
        <v>4.9165991443020927</v>
      </c>
      <c r="C606" s="606">
        <v>1.0000000000000001E+50</v>
      </c>
      <c r="D606" s="607">
        <v>0.2906322697975961</v>
      </c>
      <c r="E606" s="610">
        <v>1.0000000000000001E+50</v>
      </c>
      <c r="F606" s="611">
        <v>1.0000000000000001E+50</v>
      </c>
      <c r="G606" s="610">
        <v>1.0000000000000001E+50</v>
      </c>
      <c r="H606" s="610">
        <v>1.0000000000000001E+50</v>
      </c>
      <c r="I606" s="610">
        <v>0.32513192169088417</v>
      </c>
      <c r="J606" s="610">
        <v>1.0000000000000001E+50</v>
      </c>
      <c r="K606" s="610">
        <v>1.0000000000000001E+50</v>
      </c>
      <c r="L606" s="611">
        <v>0.33389415879079049</v>
      </c>
      <c r="M606" s="610">
        <v>1.0000000000000001E+50</v>
      </c>
      <c r="N606" s="611">
        <v>1.0000000000000001E+50</v>
      </c>
      <c r="O606" s="610">
        <v>1.0000000000000001E+50</v>
      </c>
      <c r="P606" s="610">
        <v>1.0000000000000001E+50</v>
      </c>
      <c r="Q606" s="610">
        <v>1.0000000000000001E+50</v>
      </c>
      <c r="R606" s="610">
        <v>1.0000000000000001E+50</v>
      </c>
      <c r="S606" s="610">
        <v>1.0000000000000001E+50</v>
      </c>
      <c r="T606" s="610">
        <v>1.0000000000000001E+50</v>
      </c>
      <c r="U606" s="610">
        <v>1.0000000000000001E+50</v>
      </c>
      <c r="V606" s="610">
        <v>0.95919590141724642</v>
      </c>
      <c r="W606" s="610">
        <v>1.0000000000000001E+50</v>
      </c>
      <c r="X606" s="610">
        <v>1.0000000000000001E+50</v>
      </c>
      <c r="Y606" s="610">
        <v>1.0000000000000001E+50</v>
      </c>
      <c r="Z606" s="610">
        <v>1.0000000000000001E+50</v>
      </c>
      <c r="AA606" s="626">
        <v>1.0000000000000001E+50</v>
      </c>
      <c r="AB606" s="610">
        <v>0.79950358061378712</v>
      </c>
      <c r="AC606" s="626">
        <v>7.3918285172169772E-3</v>
      </c>
      <c r="AD606" s="626">
        <v>8.9021369567871098E-4</v>
      </c>
      <c r="AE606" s="620">
        <v>7.5047866690262956E-3</v>
      </c>
      <c r="AF606" s="627">
        <v>0.11270896339452956</v>
      </c>
      <c r="AG606" s="601">
        <f>Decap_Selection!$E$23</f>
        <v>0.08</v>
      </c>
      <c r="AH606" s="602"/>
      <c r="AI606" s="602"/>
    </row>
    <row r="607" spans="1:35">
      <c r="A607" s="597">
        <f t="shared" si="9"/>
        <v>79817460.185546622</v>
      </c>
      <c r="B607" s="607">
        <v>5.0149311231601619</v>
      </c>
      <c r="C607" s="606">
        <v>1.0000000000000001E+50</v>
      </c>
      <c r="D607" s="607">
        <v>0.29818232383626758</v>
      </c>
      <c r="E607" s="610">
        <v>1.0000000000000001E+50</v>
      </c>
      <c r="F607" s="611">
        <v>1.0000000000000001E+50</v>
      </c>
      <c r="G607" s="610">
        <v>1.0000000000000001E+50</v>
      </c>
      <c r="H607" s="610">
        <v>1.0000000000000001E+50</v>
      </c>
      <c r="I607" s="610">
        <v>0.33201702862822952</v>
      </c>
      <c r="J607" s="610">
        <v>1.0000000000000001E+50</v>
      </c>
      <c r="K607" s="610">
        <v>1.0000000000000001E+50</v>
      </c>
      <c r="L607" s="611">
        <v>0.34060802382011829</v>
      </c>
      <c r="M607" s="610">
        <v>1.0000000000000001E+50</v>
      </c>
      <c r="N607" s="611">
        <v>1.0000000000000001E+50</v>
      </c>
      <c r="O607" s="610">
        <v>1.0000000000000001E+50</v>
      </c>
      <c r="P607" s="610">
        <v>1.0000000000000001E+50</v>
      </c>
      <c r="Q607" s="610">
        <v>1.0000000000000001E+50</v>
      </c>
      <c r="R607" s="610">
        <v>1.0000000000000001E+50</v>
      </c>
      <c r="S607" s="610">
        <v>1.0000000000000001E+50</v>
      </c>
      <c r="T607" s="610">
        <v>1.0000000000000001E+50</v>
      </c>
      <c r="U607" s="610">
        <v>1.0000000000000001E+50</v>
      </c>
      <c r="V607" s="610">
        <v>0.97836164013630134</v>
      </c>
      <c r="W607" s="610">
        <v>1.0000000000000001E+50</v>
      </c>
      <c r="X607" s="610">
        <v>1.0000000000000001E+50</v>
      </c>
      <c r="Y607" s="610">
        <v>1.0000000000000001E+50</v>
      </c>
      <c r="Z607" s="610">
        <v>1.0000000000000001E+50</v>
      </c>
      <c r="AA607" s="626">
        <v>1.0000000000000001E+50</v>
      </c>
      <c r="AB607" s="610">
        <v>0.78382720841934761</v>
      </c>
      <c r="AC607" s="626">
        <v>7.5389952667839636E-3</v>
      </c>
      <c r="AD607" s="626">
        <v>8.9021369567871098E-4</v>
      </c>
      <c r="AE607" s="620">
        <v>7.649780634256362E-3</v>
      </c>
      <c r="AF607" s="627">
        <v>0.1158017588614795</v>
      </c>
      <c r="AG607" s="601">
        <f>Decap_Selection!$E$23</f>
        <v>0.08</v>
      </c>
      <c r="AH607" s="602"/>
      <c r="AI607" s="602"/>
    </row>
    <row r="608" spans="1:35">
      <c r="A608" s="597">
        <f t="shared" si="9"/>
        <v>81413809.38925755</v>
      </c>
      <c r="B608" s="607">
        <v>5.1152297416743728</v>
      </c>
      <c r="C608" s="606">
        <v>1.0000000000000001E+50</v>
      </c>
      <c r="D608" s="607">
        <v>0.30585038164841177</v>
      </c>
      <c r="E608" s="610">
        <v>1.0000000000000001E+50</v>
      </c>
      <c r="F608" s="611">
        <v>1.0000000000000001E+50</v>
      </c>
      <c r="G608" s="610">
        <v>1.0000000000000001E+50</v>
      </c>
      <c r="H608" s="610">
        <v>1.0000000000000001E+50</v>
      </c>
      <c r="I608" s="610">
        <v>0.33903238449289325</v>
      </c>
      <c r="J608" s="610">
        <v>1.0000000000000001E+50</v>
      </c>
      <c r="K608" s="610">
        <v>1.0000000000000001E+50</v>
      </c>
      <c r="L608" s="611">
        <v>0.34745546154849832</v>
      </c>
      <c r="M608" s="610">
        <v>1.0000000000000001E+50</v>
      </c>
      <c r="N608" s="611">
        <v>1.0000000000000001E+50</v>
      </c>
      <c r="O608" s="610">
        <v>1.0000000000000001E+50</v>
      </c>
      <c r="P608" s="610">
        <v>1.0000000000000001E+50</v>
      </c>
      <c r="Q608" s="610">
        <v>1.0000000000000001E+50</v>
      </c>
      <c r="R608" s="610">
        <v>1.0000000000000001E+50</v>
      </c>
      <c r="S608" s="610">
        <v>1.0000000000000001E+50</v>
      </c>
      <c r="T608" s="610">
        <v>1.0000000000000001E+50</v>
      </c>
      <c r="U608" s="610">
        <v>1.0000000000000001E+50</v>
      </c>
      <c r="V608" s="610">
        <v>0.99791104976219258</v>
      </c>
      <c r="W608" s="610">
        <v>1.0000000000000001E+50</v>
      </c>
      <c r="X608" s="610">
        <v>1.0000000000000001E+50</v>
      </c>
      <c r="Y608" s="610">
        <v>1.0000000000000001E+50</v>
      </c>
      <c r="Z608" s="610">
        <v>1.0000000000000001E+50</v>
      </c>
      <c r="AA608" s="626">
        <v>1.0000000000000001E+50</v>
      </c>
      <c r="AB608" s="610">
        <v>0.76845821944385839</v>
      </c>
      <c r="AC608" s="626">
        <v>7.6891184278659449E-3</v>
      </c>
      <c r="AD608" s="626">
        <v>8.9021369567871098E-4</v>
      </c>
      <c r="AE608" s="620">
        <v>7.7977712403865971E-3</v>
      </c>
      <c r="AF608" s="627">
        <v>0.11899798700092891</v>
      </c>
      <c r="AG608" s="601">
        <f>Decap_Selection!$E$23</f>
        <v>0.08</v>
      </c>
      <c r="AH608" s="602"/>
      <c r="AI608" s="602"/>
    </row>
    <row r="609" spans="1:35">
      <c r="A609" s="597">
        <f t="shared" si="9"/>
        <v>83042085.577042699</v>
      </c>
      <c r="B609" s="607">
        <v>5.2175343326363004</v>
      </c>
      <c r="C609" s="606">
        <v>1.0000000000000001E+50</v>
      </c>
      <c r="D609" s="607">
        <v>0.31363937185968571</v>
      </c>
      <c r="E609" s="610">
        <v>1.0000000000000001E+50</v>
      </c>
      <c r="F609" s="611">
        <v>1.0000000000000001E+50</v>
      </c>
      <c r="G609" s="610">
        <v>1.0000000000000001E+50</v>
      </c>
      <c r="H609" s="610">
        <v>1.0000000000000001E+50</v>
      </c>
      <c r="I609" s="610">
        <v>0.34618073759748846</v>
      </c>
      <c r="J609" s="610">
        <v>1.0000000000000001E+50</v>
      </c>
      <c r="K609" s="610">
        <v>1.0000000000000001E+50</v>
      </c>
      <c r="L609" s="611">
        <v>0.3544391571920103</v>
      </c>
      <c r="M609" s="610">
        <v>1.0000000000000001E+50</v>
      </c>
      <c r="N609" s="611">
        <v>1.0000000000000001E+50</v>
      </c>
      <c r="O609" s="610">
        <v>1.0000000000000001E+50</v>
      </c>
      <c r="P609" s="610">
        <v>1.0000000000000001E+50</v>
      </c>
      <c r="Q609" s="610">
        <v>1.0000000000000001E+50</v>
      </c>
      <c r="R609" s="610">
        <v>1.0000000000000001E+50</v>
      </c>
      <c r="S609" s="610">
        <v>1.0000000000000001E+50</v>
      </c>
      <c r="T609" s="610">
        <v>1.0000000000000001E+50</v>
      </c>
      <c r="U609" s="610">
        <v>1.0000000000000001E+50</v>
      </c>
      <c r="V609" s="610">
        <v>1.0178517967487726</v>
      </c>
      <c r="W609" s="610">
        <v>1.0000000000000001E+50</v>
      </c>
      <c r="X609" s="610">
        <v>1.0000000000000001E+50</v>
      </c>
      <c r="Y609" s="610">
        <v>1.0000000000000001E+50</v>
      </c>
      <c r="Z609" s="610">
        <v>1.0000000000000001E+50</v>
      </c>
      <c r="AA609" s="626">
        <v>1.0000000000000001E+50</v>
      </c>
      <c r="AB609" s="610">
        <v>0.75339058663281677</v>
      </c>
      <c r="AC609" s="626">
        <v>7.8422568755771253E-3</v>
      </c>
      <c r="AD609" s="626">
        <v>8.9021369567871098E-4</v>
      </c>
      <c r="AE609" s="620">
        <v>7.9488167057864233E-3</v>
      </c>
      <c r="AF609" s="627">
        <v>0.12230367972348473</v>
      </c>
      <c r="AG609" s="601">
        <f>Decap_Selection!$E$23</f>
        <v>0.08</v>
      </c>
      <c r="AH609" s="602"/>
      <c r="AI609" s="602"/>
    </row>
    <row r="610" spans="1:35">
      <c r="A610" s="597">
        <f t="shared" si="9"/>
        <v>84702927.288583547</v>
      </c>
      <c r="B610" s="607">
        <v>5.3218850154933781</v>
      </c>
      <c r="C610" s="606">
        <v>1.0000000000000001E+50</v>
      </c>
      <c r="D610" s="607">
        <v>0.32155227694609267</v>
      </c>
      <c r="E610" s="610">
        <v>1.0000000000000001E+50</v>
      </c>
      <c r="F610" s="611">
        <v>1.0000000000000001E+50</v>
      </c>
      <c r="G610" s="610">
        <v>1.0000000000000001E+50</v>
      </c>
      <c r="H610" s="610">
        <v>1.0000000000000001E+50</v>
      </c>
      <c r="I610" s="610">
        <v>0.35346488858648306</v>
      </c>
      <c r="J610" s="610">
        <v>1.0000000000000001E+50</v>
      </c>
      <c r="K610" s="610">
        <v>1.0000000000000001E+50</v>
      </c>
      <c r="L610" s="611">
        <v>0.36156184940432801</v>
      </c>
      <c r="M610" s="610">
        <v>1.0000000000000001E+50</v>
      </c>
      <c r="N610" s="611">
        <v>1.0000000000000001E+50</v>
      </c>
      <c r="O610" s="610">
        <v>1.0000000000000001E+50</v>
      </c>
      <c r="P610" s="610">
        <v>1.0000000000000001E+50</v>
      </c>
      <c r="Q610" s="610">
        <v>1.0000000000000001E+50</v>
      </c>
      <c r="R610" s="610">
        <v>1.0000000000000001E+50</v>
      </c>
      <c r="S610" s="610">
        <v>1.0000000000000001E+50</v>
      </c>
      <c r="T610" s="610">
        <v>1.0000000000000001E+50</v>
      </c>
      <c r="U610" s="610">
        <v>1.0000000000000001E+50</v>
      </c>
      <c r="V610" s="610">
        <v>1.0381917010144488</v>
      </c>
      <c r="W610" s="610">
        <v>1.0000000000000001E+50</v>
      </c>
      <c r="X610" s="610">
        <v>1.0000000000000001E+50</v>
      </c>
      <c r="Y610" s="610">
        <v>1.0000000000000001E+50</v>
      </c>
      <c r="Z610" s="610">
        <v>1.0000000000000001E+50</v>
      </c>
      <c r="AA610" s="626">
        <v>1.0000000000000001E+50</v>
      </c>
      <c r="AB610" s="610">
        <v>0.73861840111060828</v>
      </c>
      <c r="AC610" s="626">
        <v>7.9984706673087921E-3</v>
      </c>
      <c r="AD610" s="626">
        <v>8.9021369567871098E-4</v>
      </c>
      <c r="AE610" s="620">
        <v>8.1029764368071439E-3</v>
      </c>
      <c r="AF610" s="627">
        <v>0.12572534256259299</v>
      </c>
      <c r="AG610" s="601">
        <f>Decap_Selection!$E$23</f>
        <v>0.08</v>
      </c>
      <c r="AH610" s="602"/>
      <c r="AI610" s="602"/>
    </row>
    <row r="611" spans="1:35">
      <c r="A611" s="597">
        <f t="shared" si="9"/>
        <v>86396985.83435522</v>
      </c>
      <c r="B611" s="607">
        <v>5.4283227120820232</v>
      </c>
      <c r="C611" s="606">
        <v>1.0000000000000001E+50</v>
      </c>
      <c r="D611" s="607">
        <v>0.32959213380538743</v>
      </c>
      <c r="E611" s="610">
        <v>1.0000000000000001E+50</v>
      </c>
      <c r="F611" s="611">
        <v>1.0000000000000001E+50</v>
      </c>
      <c r="G611" s="610">
        <v>1.0000000000000001E+50</v>
      </c>
      <c r="H611" s="610">
        <v>1.0000000000000001E+50</v>
      </c>
      <c r="I611" s="610">
        <v>0.36088769152292816</v>
      </c>
      <c r="J611" s="610">
        <v>1.0000000000000001E+50</v>
      </c>
      <c r="K611" s="610">
        <v>1.0000000000000001E+50</v>
      </c>
      <c r="L611" s="611">
        <v>0.36882633135051918</v>
      </c>
      <c r="M611" s="610">
        <v>1.0000000000000001E+50</v>
      </c>
      <c r="N611" s="611">
        <v>1.0000000000000001E+50</v>
      </c>
      <c r="O611" s="610">
        <v>1.0000000000000001E+50</v>
      </c>
      <c r="P611" s="610">
        <v>1.0000000000000001E+50</v>
      </c>
      <c r="Q611" s="610">
        <v>1.0000000000000001E+50</v>
      </c>
      <c r="R611" s="610">
        <v>1.0000000000000001E+50</v>
      </c>
      <c r="S611" s="610">
        <v>1.0000000000000001E+50</v>
      </c>
      <c r="T611" s="610">
        <v>1.0000000000000001E+50</v>
      </c>
      <c r="U611" s="610">
        <v>1.0000000000000001E+50</v>
      </c>
      <c r="V611" s="610">
        <v>1.0589387390088787</v>
      </c>
      <c r="W611" s="610">
        <v>1.0000000000000001E+50</v>
      </c>
      <c r="X611" s="610">
        <v>1.0000000000000001E+50</v>
      </c>
      <c r="Y611" s="610">
        <v>1.0000000000000001E+50</v>
      </c>
      <c r="Z611" s="610">
        <v>1.0000000000000001E+50</v>
      </c>
      <c r="AA611" s="626">
        <v>1.0000000000000001E+50</v>
      </c>
      <c r="AB611" s="610">
        <v>0.72413586986330003</v>
      </c>
      <c r="AC611" s="626">
        <v>8.1578210662919936E-3</v>
      </c>
      <c r="AD611" s="626">
        <v>8.9021369567871098E-4</v>
      </c>
      <c r="AE611" s="620">
        <v>8.2603110516063557E-3</v>
      </c>
      <c r="AF611" s="627">
        <v>0.12927000477780184</v>
      </c>
      <c r="AG611" s="601">
        <f>Decap_Selection!$E$23</f>
        <v>0.08</v>
      </c>
      <c r="AH611" s="602"/>
      <c r="AI611" s="602"/>
    </row>
    <row r="612" spans="1:35">
      <c r="A612" s="597">
        <f t="shared" si="9"/>
        <v>88124925.551042333</v>
      </c>
      <c r="B612" s="607">
        <v>5.5368891626754069</v>
      </c>
      <c r="C612" s="606">
        <v>1.0000000000000001E+50</v>
      </c>
      <c r="D612" s="607">
        <v>0.3377620344133403</v>
      </c>
      <c r="E612" s="610">
        <v>1.0000000000000001E+50</v>
      </c>
      <c r="F612" s="611">
        <v>1.0000000000000001E+50</v>
      </c>
      <c r="G612" s="610">
        <v>1.0000000000000001E+50</v>
      </c>
      <c r="H612" s="610">
        <v>1.0000000000000001E+50</v>
      </c>
      <c r="I612" s="610">
        <v>0.36845205499694422</v>
      </c>
      <c r="J612" s="610">
        <v>1.0000000000000001E+50</v>
      </c>
      <c r="K612" s="610">
        <v>1.0000000000000001E+50</v>
      </c>
      <c r="L612" s="611">
        <v>0.37623545180223267</v>
      </c>
      <c r="M612" s="610">
        <v>1.0000000000000001E+50</v>
      </c>
      <c r="N612" s="611">
        <v>1.0000000000000001E+50</v>
      </c>
      <c r="O612" s="610">
        <v>1.0000000000000001E+50</v>
      </c>
      <c r="P612" s="610">
        <v>1.0000000000000001E+50</v>
      </c>
      <c r="Q612" s="610">
        <v>1.0000000000000001E+50</v>
      </c>
      <c r="R612" s="610">
        <v>1.0000000000000001E+50</v>
      </c>
      <c r="S612" s="610">
        <v>1.0000000000000001E+50</v>
      </c>
      <c r="T612" s="610">
        <v>1.0000000000000001E+50</v>
      </c>
      <c r="U612" s="610">
        <v>1.0000000000000001E+50</v>
      </c>
      <c r="V612" s="610">
        <v>1.0801010468410492</v>
      </c>
      <c r="W612" s="610">
        <v>1.0000000000000001E+50</v>
      </c>
      <c r="X612" s="610">
        <v>1.0000000000000001E+50</v>
      </c>
      <c r="Y612" s="610">
        <v>1.0000000000000001E+50</v>
      </c>
      <c r="Z612" s="610">
        <v>1.0000000000000001E+50</v>
      </c>
      <c r="AA612" s="626">
        <v>1.0000000000000001E+50</v>
      </c>
      <c r="AB612" s="610">
        <v>0.70993731346687061</v>
      </c>
      <c r="AC612" s="626">
        <v>8.3203705656324494E-3</v>
      </c>
      <c r="AD612" s="626">
        <v>8.9021369567871098E-4</v>
      </c>
      <c r="AE612" s="620">
        <v>8.4208824044214921E-3</v>
      </c>
      <c r="AF612" s="627">
        <v>0.13294527577042123</v>
      </c>
      <c r="AG612" s="601">
        <f>Decap_Selection!$E$23</f>
        <v>0.08</v>
      </c>
      <c r="AH612" s="602"/>
      <c r="AI612" s="602"/>
    </row>
    <row r="613" spans="1:35">
      <c r="A613" s="597">
        <f t="shared" si="9"/>
        <v>89887424.062063187</v>
      </c>
      <c r="B613" s="607">
        <v>5.6476269423521908</v>
      </c>
      <c r="C613" s="606">
        <v>1.0000000000000001E+50</v>
      </c>
      <c r="D613" s="607">
        <v>0.34606512655749383</v>
      </c>
      <c r="E613" s="610">
        <v>1.0000000000000001E+50</v>
      </c>
      <c r="F613" s="611">
        <v>1.0000000000000001E+50</v>
      </c>
      <c r="G613" s="610">
        <v>1.0000000000000001E+50</v>
      </c>
      <c r="H613" s="610">
        <v>1.0000000000000001E+50</v>
      </c>
      <c r="I613" s="610">
        <v>0.37616094325633925</v>
      </c>
      <c r="J613" s="610">
        <v>1.0000000000000001E+50</v>
      </c>
      <c r="K613" s="610">
        <v>1.0000000000000001E+50</v>
      </c>
      <c r="L613" s="611">
        <v>0.38379211625470261</v>
      </c>
      <c r="M613" s="610">
        <v>1.0000000000000001E+50</v>
      </c>
      <c r="N613" s="611">
        <v>1.0000000000000001E+50</v>
      </c>
      <c r="O613" s="610">
        <v>1.0000000000000001E+50</v>
      </c>
      <c r="P613" s="610">
        <v>1.0000000000000001E+50</v>
      </c>
      <c r="Q613" s="610">
        <v>1.0000000000000001E+50</v>
      </c>
      <c r="R613" s="610">
        <v>1.0000000000000001E+50</v>
      </c>
      <c r="S613" s="610">
        <v>1.0000000000000001E+50</v>
      </c>
      <c r="T613" s="610">
        <v>1.0000000000000001E+50</v>
      </c>
      <c r="U613" s="610">
        <v>1.0000000000000001E+50</v>
      </c>
      <c r="V613" s="610">
        <v>1.1016869234699618</v>
      </c>
      <c r="W613" s="610">
        <v>1.0000000000000001E+50</v>
      </c>
      <c r="X613" s="610">
        <v>1.0000000000000001E+50</v>
      </c>
      <c r="Y613" s="610">
        <v>1.0000000000000001E+50</v>
      </c>
      <c r="Z613" s="610">
        <v>1.0000000000000001E+50</v>
      </c>
      <c r="AA613" s="626">
        <v>1.0000000000000001E+50</v>
      </c>
      <c r="AB613" s="610">
        <v>0.69601716385998524</v>
      </c>
      <c r="AC613" s="626">
        <v>8.4861829128271976E-3</v>
      </c>
      <c r="AD613" s="626">
        <v>8.9021369567871098E-4</v>
      </c>
      <c r="AE613" s="620">
        <v>8.5847536103031488E-3</v>
      </c>
      <c r="AF613" s="627">
        <v>0.13675940877209708</v>
      </c>
      <c r="AG613" s="601">
        <f>Decap_Selection!$E$23</f>
        <v>0.08</v>
      </c>
      <c r="AH613" s="602"/>
      <c r="AI613" s="602"/>
    </row>
    <row r="614" spans="1:35">
      <c r="A614" s="597">
        <f t="shared" si="9"/>
        <v>91685172.543304458</v>
      </c>
      <c r="B614" s="607">
        <v>5.7605794776926436</v>
      </c>
      <c r="C614" s="606">
        <v>1.0000000000000001E+50</v>
      </c>
      <c r="D614" s="607">
        <v>0.35450461464209315</v>
      </c>
      <c r="E614" s="610">
        <v>1.0000000000000001E+50</v>
      </c>
      <c r="F614" s="611">
        <v>1.0000000000000001E+50</v>
      </c>
      <c r="G614" s="610">
        <v>1.0000000000000001E+50</v>
      </c>
      <c r="H614" s="610">
        <v>1.0000000000000001E+50</v>
      </c>
      <c r="I614" s="610">
        <v>0.38401737735974473</v>
      </c>
      <c r="J614" s="610">
        <v>1.0000000000000001E+50</v>
      </c>
      <c r="K614" s="610">
        <v>1.0000000000000001E+50</v>
      </c>
      <c r="L614" s="611">
        <v>0.39149928806600637</v>
      </c>
      <c r="M614" s="610">
        <v>1.0000000000000001E+50</v>
      </c>
      <c r="N614" s="611">
        <v>1.0000000000000001E+50</v>
      </c>
      <c r="O614" s="610">
        <v>1.0000000000000001E+50</v>
      </c>
      <c r="P614" s="610">
        <v>1.0000000000000001E+50</v>
      </c>
      <c r="Q614" s="610">
        <v>1.0000000000000001E+50</v>
      </c>
      <c r="R614" s="610">
        <v>1.0000000000000001E+50</v>
      </c>
      <c r="S614" s="610">
        <v>1.0000000000000001E+50</v>
      </c>
      <c r="T614" s="610">
        <v>1.0000000000000001E+50</v>
      </c>
      <c r="U614" s="610">
        <v>1.0000000000000001E+50</v>
      </c>
      <c r="V614" s="610">
        <v>1.1237048339591791</v>
      </c>
      <c r="W614" s="610">
        <v>1.0000000000000001E+50</v>
      </c>
      <c r="X614" s="610">
        <v>1.0000000000000001E+50</v>
      </c>
      <c r="Y614" s="610">
        <v>1.0000000000000001E+50</v>
      </c>
      <c r="Z614" s="610">
        <v>1.0000000000000001E+50</v>
      </c>
      <c r="AA614" s="626">
        <v>1.0000000000000001E+50</v>
      </c>
      <c r="AB614" s="610">
        <v>0.68236996216044199</v>
      </c>
      <c r="AC614" s="626">
        <v>8.6553231347726543E-3</v>
      </c>
      <c r="AD614" s="626">
        <v>8.9021369567871098E-4</v>
      </c>
      <c r="AE614" s="620">
        <v>8.7519890703190092E-3</v>
      </c>
      <c r="AF614" s="627">
        <v>0.14072137293648448</v>
      </c>
      <c r="AG614" s="601">
        <f>Decap_Selection!$E$23</f>
        <v>0.08</v>
      </c>
      <c r="AH614" s="602"/>
      <c r="AI614" s="602"/>
    </row>
    <row r="615" spans="1:35">
      <c r="A615" s="597">
        <f t="shared" si="9"/>
        <v>93518875.994170547</v>
      </c>
      <c r="B615" s="607">
        <v>5.8757910638086601</v>
      </c>
      <c r="C615" s="606">
        <v>1.0000000000000001E+50</v>
      </c>
      <c r="D615" s="607">
        <v>0.36308376055876757</v>
      </c>
      <c r="E615" s="610">
        <v>1.0000000000000001E+50</v>
      </c>
      <c r="F615" s="611">
        <v>1.0000000000000001E+50</v>
      </c>
      <c r="G615" s="610">
        <v>1.0000000000000001E+50</v>
      </c>
      <c r="H615" s="610">
        <v>1.0000000000000001E+50</v>
      </c>
      <c r="I615" s="610">
        <v>0.39202443635267031</v>
      </c>
      <c r="J615" s="610">
        <v>1.0000000000000001E+50</v>
      </c>
      <c r="K615" s="610">
        <v>1.0000000000000001E+50</v>
      </c>
      <c r="L615" s="611">
        <v>0.39935998961902247</v>
      </c>
      <c r="M615" s="610">
        <v>1.0000000000000001E+50</v>
      </c>
      <c r="N615" s="611">
        <v>1.0000000000000001E+50</v>
      </c>
      <c r="O615" s="610">
        <v>1.0000000000000001E+50</v>
      </c>
      <c r="P615" s="610">
        <v>1.0000000000000001E+50</v>
      </c>
      <c r="Q615" s="610">
        <v>1.0000000000000001E+50</v>
      </c>
      <c r="R615" s="610">
        <v>1.0000000000000001E+50</v>
      </c>
      <c r="S615" s="610">
        <v>1.0000000000000001E+50</v>
      </c>
      <c r="T615" s="610">
        <v>1.0000000000000001E+50</v>
      </c>
      <c r="U615" s="610">
        <v>1.0000000000000001E+50</v>
      </c>
      <c r="V615" s="610">
        <v>1.1461634127965048</v>
      </c>
      <c r="W615" s="610">
        <v>1.0000000000000001E+50</v>
      </c>
      <c r="X615" s="610">
        <v>1.0000000000000001E+50</v>
      </c>
      <c r="Y615" s="610">
        <v>1.0000000000000001E+50</v>
      </c>
      <c r="Z615" s="610">
        <v>1.0000000000000001E+50</v>
      </c>
      <c r="AA615" s="626">
        <v>1.0000000000000001E+50</v>
      </c>
      <c r="AB615" s="610">
        <v>0.66899035652443406</v>
      </c>
      <c r="AC615" s="626">
        <v>8.8278575632738231E-3</v>
      </c>
      <c r="AD615" s="626">
        <v>8.9021369567871098E-4</v>
      </c>
      <c r="AE615" s="620">
        <v>8.9226544972392328E-3</v>
      </c>
      <c r="AF615" s="627">
        <v>0.1448409351684101</v>
      </c>
      <c r="AG615" s="601">
        <f>Decap_Selection!$E$23</f>
        <v>0.08</v>
      </c>
      <c r="AH615" s="602"/>
      <c r="AI615" s="602"/>
    </row>
    <row r="616" spans="1:35">
      <c r="A616" s="597">
        <f t="shared" si="9"/>
        <v>95389253.514053956</v>
      </c>
      <c r="B616" s="607">
        <v>5.9933068817144068</v>
      </c>
      <c r="C616" s="606">
        <v>1.0000000000000001E+50</v>
      </c>
      <c r="D616" s="607">
        <v>0.37180588461832226</v>
      </c>
      <c r="E616" s="610">
        <v>1.0000000000000001E+50</v>
      </c>
      <c r="F616" s="611">
        <v>1.0000000000000001E+50</v>
      </c>
      <c r="G616" s="610">
        <v>1.0000000000000001E+50</v>
      </c>
      <c r="H616" s="610">
        <v>1.0000000000000001E+50</v>
      </c>
      <c r="I616" s="610">
        <v>0.40018525846689179</v>
      </c>
      <c r="J616" s="610">
        <v>1.0000000000000001E+50</v>
      </c>
      <c r="K616" s="610">
        <v>1.0000000000000001E+50</v>
      </c>
      <c r="L616" s="611">
        <v>0.407377303506545</v>
      </c>
      <c r="M616" s="610">
        <v>1.0000000000000001E+50</v>
      </c>
      <c r="N616" s="611">
        <v>1.0000000000000001E+50</v>
      </c>
      <c r="O616" s="610">
        <v>1.0000000000000001E+50</v>
      </c>
      <c r="P616" s="610">
        <v>1.0000000000000001E+50</v>
      </c>
      <c r="Q616" s="610">
        <v>1.0000000000000001E+50</v>
      </c>
      <c r="R616" s="610">
        <v>1.0000000000000001E+50</v>
      </c>
      <c r="S616" s="610">
        <v>1.0000000000000001E+50</v>
      </c>
      <c r="T616" s="610">
        <v>1.0000000000000001E+50</v>
      </c>
      <c r="U616" s="610">
        <v>1.0000000000000001E+50</v>
      </c>
      <c r="V616" s="610">
        <v>1.1690714672801061</v>
      </c>
      <c r="W616" s="610">
        <v>1.0000000000000001E+50</v>
      </c>
      <c r="X616" s="610">
        <v>1.0000000000000001E+50</v>
      </c>
      <c r="Y616" s="610">
        <v>1.0000000000000001E+50</v>
      </c>
      <c r="Z616" s="610">
        <v>1.0000000000000001E+50</v>
      </c>
      <c r="AA616" s="626">
        <v>1.0000000000000001E+50</v>
      </c>
      <c r="AB616" s="610">
        <v>0.65587310004778698</v>
      </c>
      <c r="AC616" s="626">
        <v>9.003853861064821E-3</v>
      </c>
      <c r="AD616" s="626">
        <v>8.9021369567871098E-4</v>
      </c>
      <c r="AE616" s="620">
        <v>9.0968169417145316E-3</v>
      </c>
      <c r="AF616" s="627">
        <v>0.14912875327164676</v>
      </c>
      <c r="AG616" s="601">
        <f>Decap_Selection!$E$23</f>
        <v>0.08</v>
      </c>
      <c r="AH616" s="602"/>
      <c r="AI616" s="602"/>
    </row>
    <row r="617" spans="1:35">
      <c r="A617" s="597">
        <f t="shared" si="9"/>
        <v>97297038.584335029</v>
      </c>
      <c r="B617" s="607">
        <v>6.113173016044354</v>
      </c>
      <c r="C617" s="606">
        <v>1.0000000000000001E+50</v>
      </c>
      <c r="D617" s="607">
        <v>0.38067436653964298</v>
      </c>
      <c r="E617" s="610">
        <v>1.0000000000000001E+50</v>
      </c>
      <c r="F617" s="611">
        <v>1.0000000000000001E+50</v>
      </c>
      <c r="G617" s="610">
        <v>1.0000000000000001E+50</v>
      </c>
      <c r="H617" s="610">
        <v>1.0000000000000001E+50</v>
      </c>
      <c r="I617" s="610">
        <v>0.40850304234359724</v>
      </c>
      <c r="J617" s="610">
        <v>1.0000000000000001E+50</v>
      </c>
      <c r="K617" s="610">
        <v>1.0000000000000001E+50</v>
      </c>
      <c r="L617" s="611">
        <v>0.41555437374001603</v>
      </c>
      <c r="M617" s="610">
        <v>1.0000000000000001E+50</v>
      </c>
      <c r="N617" s="611">
        <v>1.0000000000000001E+50</v>
      </c>
      <c r="O617" s="610">
        <v>1.0000000000000001E+50</v>
      </c>
      <c r="P617" s="610">
        <v>1.0000000000000001E+50</v>
      </c>
      <c r="Q617" s="610">
        <v>1.0000000000000001E+50</v>
      </c>
      <c r="R617" s="610">
        <v>1.0000000000000001E+50</v>
      </c>
      <c r="S617" s="610">
        <v>1.0000000000000001E+50</v>
      </c>
      <c r="T617" s="610">
        <v>1.0000000000000001E+50</v>
      </c>
      <c r="U617" s="610">
        <v>1.0000000000000001E+50</v>
      </c>
      <c r="V617" s="610">
        <v>1.1924379809723973</v>
      </c>
      <c r="W617" s="610">
        <v>1.0000000000000001E+50</v>
      </c>
      <c r="X617" s="610">
        <v>1.0000000000000001E+50</v>
      </c>
      <c r="Y617" s="610">
        <v>1.0000000000000001E+50</v>
      </c>
      <c r="Z617" s="610">
        <v>1.0000000000000001E+50</v>
      </c>
      <c r="AA617" s="626">
        <v>1.0000000000000001E+50</v>
      </c>
      <c r="AB617" s="610">
        <v>0.64301304870834886</v>
      </c>
      <c r="AC617" s="626">
        <v>9.1833810483508155E-3</v>
      </c>
      <c r="AD617" s="626">
        <v>8.9021369567871098E-4</v>
      </c>
      <c r="AE617" s="620">
        <v>9.2745448189580481E-3</v>
      </c>
      <c r="AF617" s="627">
        <v>0.15359648229576819</v>
      </c>
      <c r="AG617" s="601">
        <f>Decap_Selection!$E$23</f>
        <v>0.08</v>
      </c>
      <c r="AH617" s="602"/>
      <c r="AI617" s="602"/>
    </row>
    <row r="618" spans="1:35">
      <c r="A618" s="597">
        <f t="shared" si="9"/>
        <v>99242979.356021732</v>
      </c>
      <c r="B618" s="607">
        <v>6.2354364731256968</v>
      </c>
      <c r="C618" s="606">
        <v>1.0000000000000001E+50</v>
      </c>
      <c r="D618" s="607">
        <v>0.3896926464923075</v>
      </c>
      <c r="E618" s="610">
        <v>1.0000000000000001E+50</v>
      </c>
      <c r="F618" s="611">
        <v>1.0000000000000001E+50</v>
      </c>
      <c r="G618" s="610">
        <v>1.0000000000000001E+50</v>
      </c>
      <c r="H618" s="610">
        <v>1.0000000000000001E+50</v>
      </c>
      <c r="I618" s="610">
        <v>0.41698104828073246</v>
      </c>
      <c r="J618" s="610">
        <v>1.0000000000000001E+50</v>
      </c>
      <c r="K618" s="610">
        <v>1.0000000000000001E+50</v>
      </c>
      <c r="L618" s="611">
        <v>0.42389440698235281</v>
      </c>
      <c r="M618" s="610">
        <v>1.0000000000000001E+50</v>
      </c>
      <c r="N618" s="611">
        <v>1.0000000000000001E+50</v>
      </c>
      <c r="O618" s="610">
        <v>1.0000000000000001E+50</v>
      </c>
      <c r="P618" s="610">
        <v>1.0000000000000001E+50</v>
      </c>
      <c r="Q618" s="610">
        <v>1.0000000000000001E+50</v>
      </c>
      <c r="R618" s="610">
        <v>1.0000000000000001E+50</v>
      </c>
      <c r="S618" s="610">
        <v>1.0000000000000001E+50</v>
      </c>
      <c r="T618" s="610">
        <v>1.0000000000000001E+50</v>
      </c>
      <c r="U618" s="610">
        <v>1.0000000000000001E+50</v>
      </c>
      <c r="V618" s="610">
        <v>1.2162721172230477</v>
      </c>
      <c r="W618" s="610">
        <v>1.0000000000000001E+50</v>
      </c>
      <c r="X618" s="610">
        <v>1.0000000000000001E+50</v>
      </c>
      <c r="Y618" s="610">
        <v>1.0000000000000001E+50</v>
      </c>
      <c r="Z618" s="610">
        <v>1.0000000000000001E+50</v>
      </c>
      <c r="AA618" s="626">
        <v>1.0000000000000001E+50</v>
      </c>
      <c r="AB618" s="610">
        <v>0.63040515934872787</v>
      </c>
      <c r="AC618" s="626">
        <v>9.3665095298819286E-3</v>
      </c>
      <c r="AD618" s="626">
        <v>8.9021369567871098E-4</v>
      </c>
      <c r="AE618" s="620">
        <v>9.4559079359425677E-3</v>
      </c>
      <c r="AF618" s="627">
        <v>0.15825689632727133</v>
      </c>
      <c r="AG618" s="601">
        <f>Decap_Selection!$E$23</f>
        <v>0.08</v>
      </c>
      <c r="AH618" s="602"/>
      <c r="AI618" s="602"/>
    </row>
    <row r="619" spans="1:35">
      <c r="A619" s="597">
        <f t="shared" si="9"/>
        <v>101227838.94314218</v>
      </c>
      <c r="B619" s="607">
        <v>6.3601451994121811</v>
      </c>
      <c r="C619" s="606">
        <v>1.0000000000000001E+50</v>
      </c>
      <c r="D619" s="607">
        <v>0.39886422618997297</v>
      </c>
      <c r="E619" s="610">
        <v>1.0000000000000001E+50</v>
      </c>
      <c r="F619" s="611">
        <v>1.0000000000000001E+50</v>
      </c>
      <c r="G619" s="610">
        <v>1.0000000000000001E+50</v>
      </c>
      <c r="H619" s="610">
        <v>1.0000000000000001E+50</v>
      </c>
      <c r="I619" s="610">
        <v>0.42562259950499765</v>
      </c>
      <c r="J619" s="610">
        <v>1.0000000000000001E+50</v>
      </c>
      <c r="K619" s="610">
        <v>1.0000000000000001E+50</v>
      </c>
      <c r="L619" s="611">
        <v>0.43240067380534969</v>
      </c>
      <c r="M619" s="610">
        <v>1.0000000000000001E+50</v>
      </c>
      <c r="N619" s="611">
        <v>1.0000000000000001E+50</v>
      </c>
      <c r="O619" s="610">
        <v>1.0000000000000001E+50</v>
      </c>
      <c r="P619" s="610">
        <v>1.0000000000000001E+50</v>
      </c>
      <c r="Q619" s="610">
        <v>1.0000000000000001E+50</v>
      </c>
      <c r="R619" s="610">
        <v>1.0000000000000001E+50</v>
      </c>
      <c r="S619" s="610">
        <v>1.0000000000000001E+50</v>
      </c>
      <c r="T619" s="610">
        <v>1.0000000000000001E+50</v>
      </c>
      <c r="U619" s="610">
        <v>1.0000000000000001E+50</v>
      </c>
      <c r="V619" s="610">
        <v>1.2405832227624891</v>
      </c>
      <c r="W619" s="610">
        <v>1.0000000000000001E+50</v>
      </c>
      <c r="X619" s="610">
        <v>1.0000000000000001E+50</v>
      </c>
      <c r="Y619" s="610">
        <v>1.0000000000000001E+50</v>
      </c>
      <c r="Z619" s="610">
        <v>1.0000000000000001E+50</v>
      </c>
      <c r="AA619" s="626">
        <v>1.0000000000000001E+50</v>
      </c>
      <c r="AB619" s="610">
        <v>0.618044487698583</v>
      </c>
      <c r="AC619" s="626">
        <v>9.5533111225696559E-3</v>
      </c>
      <c r="AD619" s="626">
        <v>8.9021369567871098E-4</v>
      </c>
      <c r="AE619" s="620">
        <v>9.6409775191245908E-3</v>
      </c>
      <c r="AF619" s="627">
        <v>0.16312402841649928</v>
      </c>
      <c r="AG619" s="601">
        <f>Decap_Selection!$E$23</f>
        <v>0.08</v>
      </c>
      <c r="AH619" s="602"/>
      <c r="AI619" s="602"/>
    </row>
    <row r="620" spans="1:35">
      <c r="A620" s="597">
        <f t="shared" si="9"/>
        <v>103252395.72200502</v>
      </c>
      <c r="B620" s="607">
        <v>6.4873481002866713</v>
      </c>
      <c r="C620" s="606">
        <v>1.0000000000000001E+50</v>
      </c>
      <c r="D620" s="607">
        <v>0.40819267003204923</v>
      </c>
      <c r="E620" s="610">
        <v>1.0000000000000001E+50</v>
      </c>
      <c r="F620" s="611">
        <v>1.0000000000000001E+50</v>
      </c>
      <c r="G620" s="610">
        <v>1.0000000000000001E+50</v>
      </c>
      <c r="H620" s="610">
        <v>1.0000000000000001E+50</v>
      </c>
      <c r="I620" s="610">
        <v>0.4344310834689597</v>
      </c>
      <c r="J620" s="610">
        <v>1.0000000000000001E+50</v>
      </c>
      <c r="K620" s="610">
        <v>1.0000000000000001E+50</v>
      </c>
      <c r="L620" s="611">
        <v>0.44107650997214987</v>
      </c>
      <c r="M620" s="610">
        <v>1.0000000000000001E+50</v>
      </c>
      <c r="N620" s="611">
        <v>1.0000000000000001E+50</v>
      </c>
      <c r="O620" s="610">
        <v>1.0000000000000001E+50</v>
      </c>
      <c r="P620" s="610">
        <v>1.0000000000000001E+50</v>
      </c>
      <c r="Q620" s="610">
        <v>1.0000000000000001E+50</v>
      </c>
      <c r="R620" s="610">
        <v>1.0000000000000001E+50</v>
      </c>
      <c r="S620" s="610">
        <v>1.0000000000000001E+50</v>
      </c>
      <c r="T620" s="610">
        <v>1.0000000000000001E+50</v>
      </c>
      <c r="U620" s="610">
        <v>1.0000000000000001E+50</v>
      </c>
      <c r="V620" s="610">
        <v>1.2653808313673387</v>
      </c>
      <c r="W620" s="610">
        <v>1.0000000000000001E+50</v>
      </c>
      <c r="X620" s="610">
        <v>1.0000000000000001E+50</v>
      </c>
      <c r="Y620" s="610">
        <v>1.0000000000000001E+50</v>
      </c>
      <c r="Z620" s="610">
        <v>1.0000000000000001E+50</v>
      </c>
      <c r="AA620" s="626">
        <v>1.0000000000000001E+50</v>
      </c>
      <c r="AB620" s="610">
        <v>0.60592618643569396</v>
      </c>
      <c r="AC620" s="626">
        <v>9.743859083656714E-3</v>
      </c>
      <c r="AD620" s="626">
        <v>8.9021369567871098E-4</v>
      </c>
      <c r="AE620" s="620">
        <v>9.8298262427070453E-3</v>
      </c>
      <c r="AF620" s="627">
        <v>0.16821333188068338</v>
      </c>
      <c r="AG620" s="601">
        <f>Decap_Selection!$E$23</f>
        <v>0.08</v>
      </c>
      <c r="AH620" s="602"/>
      <c r="AI620" s="602"/>
    </row>
    <row r="621" spans="1:35">
      <c r="A621" s="597">
        <f t="shared" si="9"/>
        <v>105317443.63644512</v>
      </c>
      <c r="B621" s="607">
        <v>6.6170950592397064</v>
      </c>
      <c r="C621" s="606">
        <v>1.0000000000000001E+50</v>
      </c>
      <c r="D621" s="607">
        <v>0.41768160629153106</v>
      </c>
      <c r="E621" s="610">
        <v>1.0000000000000001E+50</v>
      </c>
      <c r="F621" s="611">
        <v>1.0000000000000001E+50</v>
      </c>
      <c r="G621" s="610">
        <v>1.0000000000000001E+50</v>
      </c>
      <c r="H621" s="610">
        <v>1.0000000000000001E+50</v>
      </c>
      <c r="I621" s="610">
        <v>0.44340995317375764</v>
      </c>
      <c r="J621" s="610">
        <v>1.0000000000000001E+50</v>
      </c>
      <c r="K621" s="610">
        <v>1.0000000000000001E+50</v>
      </c>
      <c r="L621" s="611">
        <v>0.44992531774528899</v>
      </c>
      <c r="M621" s="610">
        <v>1.0000000000000001E+50</v>
      </c>
      <c r="N621" s="611">
        <v>1.0000000000000001E+50</v>
      </c>
      <c r="O621" s="610">
        <v>1.0000000000000001E+50</v>
      </c>
      <c r="P621" s="610">
        <v>1.0000000000000001E+50</v>
      </c>
      <c r="Q621" s="610">
        <v>1.0000000000000001E+50</v>
      </c>
      <c r="R621" s="610">
        <v>1.0000000000000001E+50</v>
      </c>
      <c r="S621" s="610">
        <v>1.0000000000000001E+50</v>
      </c>
      <c r="T621" s="610">
        <v>1.0000000000000001E+50</v>
      </c>
      <c r="U621" s="610">
        <v>1.0000000000000001E+50</v>
      </c>
      <c r="V621" s="610">
        <v>1.290674667599168</v>
      </c>
      <c r="W621" s="610">
        <v>1.0000000000000001E+50</v>
      </c>
      <c r="X621" s="610">
        <v>1.0000000000000001E+50</v>
      </c>
      <c r="Y621" s="610">
        <v>1.0000000000000001E+50</v>
      </c>
      <c r="Z621" s="610">
        <v>1.0000000000000001E+50</v>
      </c>
      <c r="AA621" s="626">
        <v>1.0000000000000001E+50</v>
      </c>
      <c r="AB621" s="610">
        <v>0.59404550328505101</v>
      </c>
      <c r="AC621" s="626">
        <v>9.9382281394513518E-3</v>
      </c>
      <c r="AD621" s="626">
        <v>8.9021369567871098E-4</v>
      </c>
      <c r="AE621" s="620">
        <v>1.0022528257452574E-2</v>
      </c>
      <c r="AF621" s="627">
        <v>0.17354186690144091</v>
      </c>
      <c r="AG621" s="601">
        <f>Decap_Selection!$E$23</f>
        <v>0.08</v>
      </c>
      <c r="AH621" s="602"/>
      <c r="AI621" s="602"/>
    </row>
    <row r="622" spans="1:35">
      <c r="A622" s="597">
        <f t="shared" si="9"/>
        <v>107423792.50917402</v>
      </c>
      <c r="B622" s="607">
        <v>6.7494369574316568</v>
      </c>
      <c r="C622" s="606">
        <v>1.0000000000000001E+50</v>
      </c>
      <c r="D622" s="607">
        <v>0.42733472834719155</v>
      </c>
      <c r="E622" s="610">
        <v>1.0000000000000001E+50</v>
      </c>
      <c r="F622" s="611">
        <v>1.0000000000000001E+50</v>
      </c>
      <c r="G622" s="610">
        <v>1.0000000000000001E+50</v>
      </c>
      <c r="H622" s="610">
        <v>1.0000000000000001E+50</v>
      </c>
      <c r="I622" s="610">
        <v>0.4525627285178912</v>
      </c>
      <c r="J622" s="610">
        <v>1.0000000000000001E+50</v>
      </c>
      <c r="K622" s="610">
        <v>1.0000000000000001E+50</v>
      </c>
      <c r="L622" s="611">
        <v>0.45895056722082062</v>
      </c>
      <c r="M622" s="610">
        <v>1.0000000000000001E+50</v>
      </c>
      <c r="N622" s="611">
        <v>1.0000000000000001E+50</v>
      </c>
      <c r="O622" s="610">
        <v>1.0000000000000001E+50</v>
      </c>
      <c r="P622" s="610">
        <v>1.0000000000000001E+50</v>
      </c>
      <c r="Q622" s="610">
        <v>1.0000000000000001E+50</v>
      </c>
      <c r="R622" s="610">
        <v>1.0000000000000001E+50</v>
      </c>
      <c r="S622" s="610">
        <v>1.0000000000000001E+50</v>
      </c>
      <c r="T622" s="610">
        <v>1.0000000000000001E+50</v>
      </c>
      <c r="U622" s="610">
        <v>1.0000000000000001E+50</v>
      </c>
      <c r="V622" s="610">
        <v>1.3164746506180898</v>
      </c>
      <c r="W622" s="610">
        <v>1.0000000000000001E+50</v>
      </c>
      <c r="X622" s="610">
        <v>1.0000000000000001E+50</v>
      </c>
      <c r="Y622" s="610">
        <v>1.0000000000000001E+50</v>
      </c>
      <c r="Z622" s="610">
        <v>1.0000000000000001E+50</v>
      </c>
      <c r="AA622" s="626">
        <v>1.0000000000000001E+50</v>
      </c>
      <c r="AB622" s="610">
        <v>0.5823977791552174</v>
      </c>
      <c r="AC622" s="626">
        <v>1.0136494514637429E-2</v>
      </c>
      <c r="AD622" s="626">
        <v>8.9021369567871098E-4</v>
      </c>
      <c r="AE622" s="620">
        <v>1.0219159220059513E-2</v>
      </c>
      <c r="AF622" s="627">
        <v>0.17912851717703304</v>
      </c>
      <c r="AG622" s="601">
        <f>Decap_Selection!$E$23</f>
        <v>0.08</v>
      </c>
      <c r="AH622" s="602"/>
      <c r="AI622" s="602"/>
    </row>
    <row r="623" spans="1:35">
      <c r="A623" s="597">
        <f t="shared" si="9"/>
        <v>109572268.35935751</v>
      </c>
      <c r="B623" s="607">
        <v>6.884425693646131</v>
      </c>
      <c r="C623" s="606">
        <v>1.0000000000000001E+50</v>
      </c>
      <c r="D623" s="607">
        <v>0.43715579595861742</v>
      </c>
      <c r="E623" s="610">
        <v>1.0000000000000001E+50</v>
      </c>
      <c r="F623" s="611">
        <v>1.0000000000000001E+50</v>
      </c>
      <c r="G623" s="610">
        <v>1.0000000000000001E+50</v>
      </c>
      <c r="H623" s="610">
        <v>1.0000000000000001E+50</v>
      </c>
      <c r="I623" s="610">
        <v>0.4618929976725944</v>
      </c>
      <c r="J623" s="610">
        <v>1.0000000000000001E+50</v>
      </c>
      <c r="K623" s="610">
        <v>1.0000000000000001E+50</v>
      </c>
      <c r="L623" s="611">
        <v>0.46815579768905202</v>
      </c>
      <c r="M623" s="610">
        <v>1.0000000000000001E+50</v>
      </c>
      <c r="N623" s="611">
        <v>1.0000000000000001E+50</v>
      </c>
      <c r="O623" s="610">
        <v>1.0000000000000001E+50</v>
      </c>
      <c r="P623" s="610">
        <v>1.0000000000000001E+50</v>
      </c>
      <c r="Q623" s="610">
        <v>1.0000000000000001E+50</v>
      </c>
      <c r="R623" s="610">
        <v>1.0000000000000001E+50</v>
      </c>
      <c r="S623" s="610">
        <v>1.0000000000000001E+50</v>
      </c>
      <c r="T623" s="610">
        <v>1.0000000000000001E+50</v>
      </c>
      <c r="U623" s="610">
        <v>1.0000000000000001E+50</v>
      </c>
      <c r="V623" s="610">
        <v>1.3427908980726531</v>
      </c>
      <c r="W623" s="610">
        <v>1.0000000000000001E+50</v>
      </c>
      <c r="X623" s="610">
        <v>1.0000000000000001E+50</v>
      </c>
      <c r="Y623" s="610">
        <v>1.0000000000000001E+50</v>
      </c>
      <c r="Z623" s="610">
        <v>1.0000000000000001E+50</v>
      </c>
      <c r="AA623" s="626">
        <v>1.0000000000000001E+50</v>
      </c>
      <c r="AB623" s="610">
        <v>0.57097844631123496</v>
      </c>
      <c r="AC623" s="626">
        <v>1.0338735962171768E-2</v>
      </c>
      <c r="AD623" s="626">
        <v>8.9021369567871098E-4</v>
      </c>
      <c r="AE623" s="620">
        <v>1.0419796323112868E-2</v>
      </c>
      <c r="AF623" s="627">
        <v>0.18499424244084373</v>
      </c>
      <c r="AG623" s="601">
        <f>Decap_Selection!$E$23</f>
        <v>0.08</v>
      </c>
      <c r="AH623" s="602"/>
      <c r="AI623" s="602"/>
    </row>
    <row r="624" spans="1:35">
      <c r="A624" s="597">
        <f t="shared" si="9"/>
        <v>111763713.72654466</v>
      </c>
      <c r="B624" s="607">
        <v>7.0221142046424276</v>
      </c>
      <c r="C624" s="606">
        <v>1.0000000000000001E+50</v>
      </c>
      <c r="D624" s="607">
        <v>0.44714863658281923</v>
      </c>
      <c r="E624" s="610">
        <v>1.0000000000000001E+50</v>
      </c>
      <c r="F624" s="611">
        <v>1.0000000000000001E+50</v>
      </c>
      <c r="G624" s="610">
        <v>1.0000000000000001E+50</v>
      </c>
      <c r="H624" s="610">
        <v>1.0000000000000001E+50</v>
      </c>
      <c r="I624" s="610">
        <v>0.47140441848430942</v>
      </c>
      <c r="J624" s="610">
        <v>1.0000000000000001E+50</v>
      </c>
      <c r="K624" s="610">
        <v>1.0000000000000001E+50</v>
      </c>
      <c r="L624" s="611">
        <v>0.47754461902241618</v>
      </c>
      <c r="M624" s="610">
        <v>1.0000000000000001E+50</v>
      </c>
      <c r="N624" s="611">
        <v>1.0000000000000001E+50</v>
      </c>
      <c r="O624" s="610">
        <v>1.0000000000000001E+50</v>
      </c>
      <c r="P624" s="610">
        <v>1.0000000000000001E+50</v>
      </c>
      <c r="Q624" s="610">
        <v>1.0000000000000001E+50</v>
      </c>
      <c r="R624" s="610">
        <v>1.0000000000000001E+50</v>
      </c>
      <c r="S624" s="610">
        <v>1.0000000000000001E+50</v>
      </c>
      <c r="T624" s="610">
        <v>1.0000000000000001E+50</v>
      </c>
      <c r="U624" s="610">
        <v>1.0000000000000001E+50</v>
      </c>
      <c r="V624" s="610">
        <v>1.36963373006758</v>
      </c>
      <c r="W624" s="610">
        <v>1.0000000000000001E+50</v>
      </c>
      <c r="X624" s="610">
        <v>1.0000000000000001E+50</v>
      </c>
      <c r="Y624" s="610">
        <v>1.0000000000000001E+50</v>
      </c>
      <c r="Z624" s="610">
        <v>1.0000000000000001E+50</v>
      </c>
      <c r="AA624" s="626">
        <v>1.0000000000000001E+50</v>
      </c>
      <c r="AB624" s="610">
        <v>0.55978302658335544</v>
      </c>
      <c r="AC624" s="626">
        <v>1.0545031793780529E-2</v>
      </c>
      <c r="AD624" s="626">
        <v>8.9021369567871098E-4</v>
      </c>
      <c r="AE624" s="620">
        <v>1.0624518325622808E-2</v>
      </c>
      <c r="AF624" s="627">
        <v>0.19116237397727126</v>
      </c>
      <c r="AG624" s="601">
        <f>Decap_Selection!$E$23</f>
        <v>0.08</v>
      </c>
      <c r="AH624" s="602"/>
      <c r="AI624" s="602"/>
    </row>
    <row r="625" spans="1:35">
      <c r="A625" s="597">
        <f t="shared" si="9"/>
        <v>113998988.00107557</v>
      </c>
      <c r="B625" s="607">
        <v>7.162556485915057</v>
      </c>
      <c r="C625" s="606">
        <v>1.0000000000000001E+50</v>
      </c>
      <c r="D625" s="607">
        <v>0.45731714673136575</v>
      </c>
      <c r="E625" s="610">
        <v>1.0000000000000001E+50</v>
      </c>
      <c r="F625" s="611">
        <v>1.0000000000000001E+50</v>
      </c>
      <c r="G625" s="610">
        <v>1.0000000000000001E+50</v>
      </c>
      <c r="H625" s="610">
        <v>1.0000000000000001E+50</v>
      </c>
      <c r="I625" s="610">
        <v>0.48110071990478759</v>
      </c>
      <c r="J625" s="610">
        <v>1.0000000000000001E+50</v>
      </c>
      <c r="K625" s="610">
        <v>1.0000000000000001E+50</v>
      </c>
      <c r="L625" s="611">
        <v>0.487120713091031</v>
      </c>
      <c r="M625" s="610">
        <v>1.0000000000000001E+50</v>
      </c>
      <c r="N625" s="611">
        <v>1.0000000000000001E+50</v>
      </c>
      <c r="O625" s="610">
        <v>1.0000000000000001E+50</v>
      </c>
      <c r="P625" s="610">
        <v>1.0000000000000001E+50</v>
      </c>
      <c r="Q625" s="610">
        <v>1.0000000000000001E+50</v>
      </c>
      <c r="R625" s="610">
        <v>1.0000000000000001E+50</v>
      </c>
      <c r="S625" s="610">
        <v>1.0000000000000001E+50</v>
      </c>
      <c r="T625" s="610">
        <v>1.0000000000000001E+50</v>
      </c>
      <c r="U625" s="610">
        <v>1.0000000000000001E+50</v>
      </c>
      <c r="V625" s="610">
        <v>1.3970136732108906</v>
      </c>
      <c r="W625" s="610">
        <v>1.0000000000000001E+50</v>
      </c>
      <c r="X625" s="610">
        <v>1.0000000000000001E+50</v>
      </c>
      <c r="Y625" s="610">
        <v>1.0000000000000001E+50</v>
      </c>
      <c r="Z625" s="610">
        <v>1.0000000000000001E+50</v>
      </c>
      <c r="AA625" s="626">
        <v>1.0000000000000001E+50</v>
      </c>
      <c r="AB625" s="610">
        <v>0.54880712961089495</v>
      </c>
      <c r="AC625" s="626">
        <v>1.0755462911066573E-2</v>
      </c>
      <c r="AD625" s="626">
        <v>8.9021369567871098E-4</v>
      </c>
      <c r="AE625" s="620">
        <v>1.0833405584163333E-2</v>
      </c>
      <c r="AF625" s="627">
        <v>0.1976589619329589</v>
      </c>
      <c r="AG625" s="601">
        <f>Decap_Selection!$E$23</f>
        <v>0.08</v>
      </c>
      <c r="AH625" s="602"/>
      <c r="AI625" s="602"/>
    </row>
    <row r="626" spans="1:35">
      <c r="A626" s="597">
        <f t="shared" si="9"/>
        <v>116278967.76109707</v>
      </c>
      <c r="B626" s="607">
        <v>7.3058076128684331</v>
      </c>
      <c r="C626" s="606">
        <v>1.0000000000000001E+50</v>
      </c>
      <c r="D626" s="607">
        <v>0.46766529336718271</v>
      </c>
      <c r="E626" s="610">
        <v>1.0000000000000001E+50</v>
      </c>
      <c r="F626" s="611">
        <v>1.0000000000000001E+50</v>
      </c>
      <c r="G626" s="610">
        <v>1.0000000000000001E+50</v>
      </c>
      <c r="H626" s="610">
        <v>1.0000000000000001E+50</v>
      </c>
      <c r="I626" s="610">
        <v>0.49098570344935766</v>
      </c>
      <c r="J626" s="610">
        <v>1.0000000000000001E+50</v>
      </c>
      <c r="K626" s="610">
        <v>1.0000000000000001E+50</v>
      </c>
      <c r="L626" s="611">
        <v>0.49688783520649593</v>
      </c>
      <c r="M626" s="610">
        <v>1.0000000000000001E+50</v>
      </c>
      <c r="N626" s="611">
        <v>1.0000000000000001E+50</v>
      </c>
      <c r="O626" s="610">
        <v>1.0000000000000001E+50</v>
      </c>
      <c r="P626" s="610">
        <v>1.0000000000000001E+50</v>
      </c>
      <c r="Q626" s="610">
        <v>1.0000000000000001E+50</v>
      </c>
      <c r="R626" s="610">
        <v>1.0000000000000001E+50</v>
      </c>
      <c r="S626" s="610">
        <v>1.0000000000000001E+50</v>
      </c>
      <c r="T626" s="610">
        <v>1.0000000000000001E+50</v>
      </c>
      <c r="U626" s="610">
        <v>1.0000000000000001E+50</v>
      </c>
      <c r="V626" s="610">
        <v>1.4249414647420104</v>
      </c>
      <c r="W626" s="610">
        <v>1.0000000000000001E+50</v>
      </c>
      <c r="X626" s="610">
        <v>1.0000000000000001E+50</v>
      </c>
      <c r="Y626" s="610">
        <v>1.0000000000000001E+50</v>
      </c>
      <c r="Z626" s="610">
        <v>1.0000000000000001E+50</v>
      </c>
      <c r="AA626" s="626">
        <v>1.0000000000000001E+50</v>
      </c>
      <c r="AB626" s="610">
        <v>0.53804645112052518</v>
      </c>
      <c r="AC626" s="626">
        <v>1.0970111837240051E-2</v>
      </c>
      <c r="AD626" s="626">
        <v>8.9021369567871098E-4</v>
      </c>
      <c r="AE626" s="620">
        <v>1.1046540084624096E-2</v>
      </c>
      <c r="AF626" s="627">
        <v>0.20451318533944107</v>
      </c>
      <c r="AG626" s="601">
        <f>Decap_Selection!$E$23</f>
        <v>0.08</v>
      </c>
      <c r="AH626" s="602"/>
      <c r="AI626" s="602"/>
    </row>
    <row r="627" spans="1:35">
      <c r="A627" s="597">
        <f t="shared" si="9"/>
        <v>118604547.11631902</v>
      </c>
      <c r="B627" s="607">
        <v>7.4519237624150936</v>
      </c>
      <c r="C627" s="606">
        <v>1.0000000000000001E+50</v>
      </c>
      <c r="D627" s="607">
        <v>0.47819711534032971</v>
      </c>
      <c r="E627" s="610">
        <v>1.0000000000000001E+50</v>
      </c>
      <c r="F627" s="611">
        <v>1.0000000000000001E+50</v>
      </c>
      <c r="G627" s="610">
        <v>1.0000000000000001E+50</v>
      </c>
      <c r="H627" s="610">
        <v>1.0000000000000001E+50</v>
      </c>
      <c r="I627" s="610">
        <v>0.50106324468391306</v>
      </c>
      <c r="J627" s="610">
        <v>1.0000000000000001E+50</v>
      </c>
      <c r="K627" s="610">
        <v>1.0000000000000001E+50</v>
      </c>
      <c r="L627" s="611">
        <v>0.50684981559449438</v>
      </c>
      <c r="M627" s="610">
        <v>1.0000000000000001E+50</v>
      </c>
      <c r="N627" s="611">
        <v>1.0000000000000001E+50</v>
      </c>
      <c r="O627" s="610">
        <v>1.0000000000000001E+50</v>
      </c>
      <c r="P627" s="610">
        <v>1.0000000000000001E+50</v>
      </c>
      <c r="Q627" s="610">
        <v>1.0000000000000001E+50</v>
      </c>
      <c r="R627" s="610">
        <v>1.0000000000000001E+50</v>
      </c>
      <c r="S627" s="610">
        <v>1.0000000000000001E+50</v>
      </c>
      <c r="T627" s="610">
        <v>1.0000000000000001E+50</v>
      </c>
      <c r="U627" s="610">
        <v>1.0000000000000001E+50</v>
      </c>
      <c r="V627" s="610">
        <v>1.4534280567424782</v>
      </c>
      <c r="W627" s="610">
        <v>1.0000000000000001E+50</v>
      </c>
      <c r="X627" s="610">
        <v>1.0000000000000001E+50</v>
      </c>
      <c r="Y627" s="610">
        <v>1.0000000000000001E+50</v>
      </c>
      <c r="Z627" s="610">
        <v>1.0000000000000001E+50</v>
      </c>
      <c r="AA627" s="626">
        <v>1.0000000000000001E+50</v>
      </c>
      <c r="AB627" s="610">
        <v>0.52749677123832117</v>
      </c>
      <c r="AC627" s="626">
        <v>1.1189062749484655E-2</v>
      </c>
      <c r="AD627" s="626">
        <v>8.9021369567871098E-4</v>
      </c>
      <c r="AE627" s="620">
        <v>1.1264005474588413E-2</v>
      </c>
      <c r="AF627" s="627">
        <v>0.21175783847285529</v>
      </c>
      <c r="AG627" s="601">
        <f>Decap_Selection!$E$23</f>
        <v>0.08</v>
      </c>
      <c r="AH627" s="602"/>
      <c r="AI627" s="602"/>
    </row>
    <row r="628" spans="1:35">
      <c r="A628" s="597">
        <f t="shared" si="9"/>
        <v>120976638.0586454</v>
      </c>
      <c r="B628" s="607">
        <v>7.6009622350058352</v>
      </c>
      <c r="C628" s="606">
        <v>1.0000000000000001E+50</v>
      </c>
      <c r="D628" s="607">
        <v>0.48891672486221421</v>
      </c>
      <c r="E628" s="610">
        <v>1.0000000000000001E+50</v>
      </c>
      <c r="F628" s="611">
        <v>1.0000000000000001E+50</v>
      </c>
      <c r="G628" s="610">
        <v>1.0000000000000001E+50</v>
      </c>
      <c r="H628" s="610">
        <v>1.0000000000000001E+50</v>
      </c>
      <c r="I628" s="610">
        <v>0.51133729474118339</v>
      </c>
      <c r="J628" s="610">
        <v>1.0000000000000001E+50</v>
      </c>
      <c r="K628" s="610">
        <v>1.0000000000000001E+50</v>
      </c>
      <c r="L628" s="611">
        <v>0.51701056089677722</v>
      </c>
      <c r="M628" s="610">
        <v>1.0000000000000001E+50</v>
      </c>
      <c r="N628" s="611">
        <v>1.0000000000000001E+50</v>
      </c>
      <c r="O628" s="610">
        <v>1.0000000000000001E+50</v>
      </c>
      <c r="P628" s="610">
        <v>1.0000000000000001E+50</v>
      </c>
      <c r="Q628" s="610">
        <v>1.0000000000000001E+50</v>
      </c>
      <c r="R628" s="610">
        <v>1.0000000000000001E+50</v>
      </c>
      <c r="S628" s="610">
        <v>1.0000000000000001E+50</v>
      </c>
      <c r="T628" s="610">
        <v>1.0000000000000001E+50</v>
      </c>
      <c r="U628" s="610">
        <v>1.0000000000000001E+50</v>
      </c>
      <c r="V628" s="610">
        <v>1.4824846204308999</v>
      </c>
      <c r="W628" s="610">
        <v>1.0000000000000001E+50</v>
      </c>
      <c r="X628" s="610">
        <v>1.0000000000000001E+50</v>
      </c>
      <c r="Y628" s="610">
        <v>1.0000000000000001E+50</v>
      </c>
      <c r="Z628" s="610">
        <v>1.0000000000000001E+50</v>
      </c>
      <c r="AA628" s="626">
        <v>1.0000000000000001E+50</v>
      </c>
      <c r="AB628" s="610">
        <v>0.5171539528349105</v>
      </c>
      <c r="AC628" s="626">
        <v>1.1412401511972231E-2</v>
      </c>
      <c r="AD628" s="626">
        <v>8.9021369567871098E-4</v>
      </c>
      <c r="AE628" s="620">
        <v>1.1485887096350839E-2</v>
      </c>
      <c r="AF628" s="627">
        <v>0.21942991066666326</v>
      </c>
      <c r="AG628" s="601">
        <f>Decap_Selection!$E$23</f>
        <v>0.08</v>
      </c>
      <c r="AH628" s="602"/>
      <c r="AI628" s="602"/>
    </row>
    <row r="629" spans="1:35">
      <c r="A629" s="597">
        <f t="shared" si="9"/>
        <v>123396170.8198183</v>
      </c>
      <c r="B629" s="607">
        <v>7.7529814771005041</v>
      </c>
      <c r="C629" s="606">
        <v>1.0000000000000001E+50</v>
      </c>
      <c r="D629" s="607">
        <v>0.49982830901784386</v>
      </c>
      <c r="E629" s="610">
        <v>1.0000000000000001E+50</v>
      </c>
      <c r="F629" s="611">
        <v>1.0000000000000001E+50</v>
      </c>
      <c r="G629" s="610">
        <v>1.0000000000000001E+50</v>
      </c>
      <c r="H629" s="610">
        <v>1.0000000000000001E+50</v>
      </c>
      <c r="I629" s="610">
        <v>0.52181188186687033</v>
      </c>
      <c r="J629" s="610">
        <v>1.0000000000000001E+50</v>
      </c>
      <c r="K629" s="610">
        <v>1.0000000000000001E+50</v>
      </c>
      <c r="L629" s="611">
        <v>0.52737405570311746</v>
      </c>
      <c r="M629" s="610">
        <v>1.0000000000000001E+50</v>
      </c>
      <c r="N629" s="611">
        <v>1.0000000000000001E+50</v>
      </c>
      <c r="O629" s="610">
        <v>1.0000000000000001E+50</v>
      </c>
      <c r="P629" s="610">
        <v>1.0000000000000001E+50</v>
      </c>
      <c r="Q629" s="610">
        <v>1.0000000000000001E+50</v>
      </c>
      <c r="R629" s="610">
        <v>1.0000000000000001E+50</v>
      </c>
      <c r="S629" s="610">
        <v>1.0000000000000001E+50</v>
      </c>
      <c r="T629" s="610">
        <v>1.0000000000000001E+50</v>
      </c>
      <c r="U629" s="610">
        <v>1.0000000000000001E+50</v>
      </c>
      <c r="V629" s="610">
        <v>1.5121225505438414</v>
      </c>
      <c r="W629" s="610">
        <v>1.0000000000000001E+50</v>
      </c>
      <c r="X629" s="610">
        <v>1.0000000000000001E+50</v>
      </c>
      <c r="Y629" s="610">
        <v>1.0000000000000001E+50</v>
      </c>
      <c r="Z629" s="610">
        <v>1.0000000000000001E+50</v>
      </c>
      <c r="AA629" s="626">
        <v>1.0000000000000001E+50</v>
      </c>
      <c r="AB629" s="610">
        <v>0.50701393990306809</v>
      </c>
      <c r="AC629" s="626">
        <v>1.164021570953876E-2</v>
      </c>
      <c r="AD629" s="626">
        <v>8.9021369567871098E-4</v>
      </c>
      <c r="AE629" s="620">
        <v>1.1712272020587876E-2</v>
      </c>
      <c r="AF629" s="627">
        <v>0.22757128122247811</v>
      </c>
      <c r="AG629" s="601">
        <f>Decap_Selection!$E$23</f>
        <v>0.08</v>
      </c>
      <c r="AH629" s="602"/>
      <c r="AI629" s="602"/>
    </row>
    <row r="630" spans="1:35">
      <c r="A630" s="597">
        <f t="shared" si="9"/>
        <v>125864094.23621467</v>
      </c>
      <c r="B630" s="607">
        <v>7.9080411040881522</v>
      </c>
      <c r="C630" s="606">
        <v>1.0000000000000001E+50</v>
      </c>
      <c r="D630" s="607">
        <v>0.51093613131582993</v>
      </c>
      <c r="E630" s="610">
        <v>1.0000000000000001E+50</v>
      </c>
      <c r="F630" s="611">
        <v>1.0000000000000001E+50</v>
      </c>
      <c r="G630" s="610">
        <v>1.0000000000000001E+50</v>
      </c>
      <c r="H630" s="610">
        <v>1.0000000000000001E+50</v>
      </c>
      <c r="I630" s="610">
        <v>0.53249111299623308</v>
      </c>
      <c r="J630" s="610">
        <v>1.0000000000000001E+50</v>
      </c>
      <c r="K630" s="610">
        <v>1.0000000000000001E+50</v>
      </c>
      <c r="L630" s="611">
        <v>0.53794436411383739</v>
      </c>
      <c r="M630" s="610">
        <v>1.0000000000000001E+50</v>
      </c>
      <c r="N630" s="611">
        <v>1.0000000000000001E+50</v>
      </c>
      <c r="O630" s="610">
        <v>1.0000000000000001E+50</v>
      </c>
      <c r="P630" s="610">
        <v>1.0000000000000001E+50</v>
      </c>
      <c r="Q630" s="610">
        <v>1.0000000000000001E+50</v>
      </c>
      <c r="R630" s="610">
        <v>1.0000000000000001E+50</v>
      </c>
      <c r="S630" s="610">
        <v>1.0000000000000001E+50</v>
      </c>
      <c r="T630" s="610">
        <v>1.0000000000000001E+50</v>
      </c>
      <c r="U630" s="610">
        <v>1.0000000000000001E+50</v>
      </c>
      <c r="V630" s="610">
        <v>1.5423534698043735</v>
      </c>
      <c r="W630" s="610">
        <v>1.0000000000000001E+50</v>
      </c>
      <c r="X630" s="610">
        <v>1.0000000000000001E+50</v>
      </c>
      <c r="Y630" s="610">
        <v>1.0000000000000001E+50</v>
      </c>
      <c r="Z630" s="610">
        <v>1.0000000000000001E+50</v>
      </c>
      <c r="AA630" s="626">
        <v>1.0000000000000001E+50</v>
      </c>
      <c r="AB630" s="610">
        <v>0.49707275596712708</v>
      </c>
      <c r="AC630" s="626">
        <v>1.1872594682034861E-2</v>
      </c>
      <c r="AD630" s="626">
        <v>8.9021369567871098E-4</v>
      </c>
      <c r="AE630" s="620">
        <v>1.194324908069555E-2</v>
      </c>
      <c r="AF630" s="627">
        <v>0.23622955698728026</v>
      </c>
      <c r="AG630" s="601">
        <f>Decap_Selection!$E$23</f>
        <v>0.08</v>
      </c>
      <c r="AH630" s="602"/>
      <c r="AI630" s="602"/>
    </row>
    <row r="631" spans="1:35">
      <c r="A631" s="597">
        <f t="shared" si="9"/>
        <v>128381376.12093896</v>
      </c>
      <c r="B631" s="607">
        <v>8.0662019236656377</v>
      </c>
      <c r="C631" s="606">
        <v>1.0000000000000001E+50</v>
      </c>
      <c r="D631" s="607">
        <v>0.52224453327596687</v>
      </c>
      <c r="E631" s="610">
        <v>1.0000000000000001E+50</v>
      </c>
      <c r="F631" s="611">
        <v>1.0000000000000001E+50</v>
      </c>
      <c r="G631" s="610">
        <v>1.0000000000000001E+50</v>
      </c>
      <c r="H631" s="610">
        <v>1.0000000000000001E+50</v>
      </c>
      <c r="I631" s="610">
        <v>0.54337917536173608</v>
      </c>
      <c r="J631" s="610">
        <v>1.0000000000000001E+50</v>
      </c>
      <c r="K631" s="610">
        <v>1.0000000000000001E+50</v>
      </c>
      <c r="L631" s="611">
        <v>0.54872563133351826</v>
      </c>
      <c r="M631" s="610">
        <v>1.0000000000000001E+50</v>
      </c>
      <c r="N631" s="611">
        <v>1.0000000000000001E+50</v>
      </c>
      <c r="O631" s="610">
        <v>1.0000000000000001E+50</v>
      </c>
      <c r="P631" s="610">
        <v>1.0000000000000001E+50</v>
      </c>
      <c r="Q631" s="610">
        <v>1.0000000000000001E+50</v>
      </c>
      <c r="R631" s="610">
        <v>1.0000000000000001E+50</v>
      </c>
      <c r="S631" s="610">
        <v>1.0000000000000001E+50</v>
      </c>
      <c r="T631" s="610">
        <v>1.0000000000000001E+50</v>
      </c>
      <c r="U631" s="610">
        <v>1.0000000000000001E+50</v>
      </c>
      <c r="V631" s="610">
        <v>1.5731892334800199</v>
      </c>
      <c r="W631" s="610">
        <v>1.0000000000000001E+50</v>
      </c>
      <c r="X631" s="610">
        <v>1.0000000000000001E+50</v>
      </c>
      <c r="Y631" s="610">
        <v>1.0000000000000001E+50</v>
      </c>
      <c r="Z631" s="610">
        <v>1.0000000000000001E+50</v>
      </c>
      <c r="AA631" s="626">
        <v>1.0000000000000001E+50</v>
      </c>
      <c r="AB631" s="610">
        <v>0.4873265025235739</v>
      </c>
      <c r="AC631" s="626">
        <v>1.2109629559364369E-2</v>
      </c>
      <c r="AD631" s="626">
        <v>8.9021369567871098E-4</v>
      </c>
      <c r="AE631" s="620">
        <v>1.2178908907807954E-2</v>
      </c>
      <c r="AF631" s="627">
        <v>0.24545908797599975</v>
      </c>
      <c r="AG631" s="601">
        <f>Decap_Selection!$E$23</f>
        <v>0.08</v>
      </c>
      <c r="AH631" s="602"/>
      <c r="AI631" s="602"/>
    </row>
    <row r="632" spans="1:35">
      <c r="A632" s="597">
        <f t="shared" si="9"/>
        <v>130949003.64335774</v>
      </c>
      <c r="B632" s="607">
        <v>8.2275259596837778</v>
      </c>
      <c r="C632" s="606">
        <v>1.0000000000000001E+50</v>
      </c>
      <c r="D632" s="607">
        <v>0.53375793605430866</v>
      </c>
      <c r="E632" s="610">
        <v>1.0000000000000001E+50</v>
      </c>
      <c r="F632" s="611">
        <v>1.0000000000000001E+50</v>
      </c>
      <c r="G632" s="610">
        <v>1.0000000000000001E+50</v>
      </c>
      <c r="H632" s="610">
        <v>1.0000000000000001E+50</v>
      </c>
      <c r="I632" s="610">
        <v>0.55448033813236608</v>
      </c>
      <c r="J632" s="610">
        <v>1.0000000000000001E+50</v>
      </c>
      <c r="K632" s="610">
        <v>1.0000000000000001E+50</v>
      </c>
      <c r="L632" s="611">
        <v>0.55972208529651979</v>
      </c>
      <c r="M632" s="610">
        <v>1.0000000000000001E+50</v>
      </c>
      <c r="N632" s="611">
        <v>1.0000000000000001E+50</v>
      </c>
      <c r="O632" s="610">
        <v>1.0000000000000001E+50</v>
      </c>
      <c r="P632" s="610">
        <v>1.0000000000000001E+50</v>
      </c>
      <c r="Q632" s="610">
        <v>1.0000000000000001E+50</v>
      </c>
      <c r="R632" s="610">
        <v>1.0000000000000001E+50</v>
      </c>
      <c r="S632" s="610">
        <v>1.0000000000000001E+50</v>
      </c>
      <c r="T632" s="610">
        <v>1.0000000000000001E+50</v>
      </c>
      <c r="U632" s="610">
        <v>1.0000000000000001E+50</v>
      </c>
      <c r="V632" s="610">
        <v>1.6046419340319018</v>
      </c>
      <c r="W632" s="610">
        <v>1.0000000000000001E+50</v>
      </c>
      <c r="X632" s="610">
        <v>1.0000000000000001E+50</v>
      </c>
      <c r="Y632" s="610">
        <v>1.0000000000000001E+50</v>
      </c>
      <c r="Z632" s="610">
        <v>1.0000000000000001E+50</v>
      </c>
      <c r="AA632" s="626">
        <v>1.0000000000000001E+50</v>
      </c>
      <c r="AB632" s="610">
        <v>0.47777135751222588</v>
      </c>
      <c r="AC632" s="626">
        <v>1.2351413297224677E-2</v>
      </c>
      <c r="AD632" s="626">
        <v>8.9021369567871098E-4</v>
      </c>
      <c r="AE632" s="620">
        <v>1.2419343966510921E-2</v>
      </c>
      <c r="AF632" s="627">
        <v>0.2553222068091931</v>
      </c>
      <c r="AG632" s="601">
        <f>Decap_Selection!$E$23</f>
        <v>0.08</v>
      </c>
      <c r="AH632" s="602"/>
      <c r="AI632" s="602"/>
    </row>
    <row r="633" spans="1:35">
      <c r="A633" s="597">
        <f t="shared" si="9"/>
        <v>133567983.71622489</v>
      </c>
      <c r="B633" s="607">
        <v>8.3920764764704199</v>
      </c>
      <c r="C633" s="606">
        <v>1.0000000000000001E+50</v>
      </c>
      <c r="D633" s="607">
        <v>0.54548084210574777</v>
      </c>
      <c r="E633" s="610">
        <v>1.0000000000000001E+50</v>
      </c>
      <c r="F633" s="611">
        <v>1.0000000000000001E+50</v>
      </c>
      <c r="G633" s="610">
        <v>1.0000000000000001E+50</v>
      </c>
      <c r="H633" s="610">
        <v>1.0000000000000001E+50</v>
      </c>
      <c r="I633" s="610">
        <v>0.56579895408525716</v>
      </c>
      <c r="J633" s="610">
        <v>1.0000000000000001E+50</v>
      </c>
      <c r="K633" s="610">
        <v>1.0000000000000001E+50</v>
      </c>
      <c r="L633" s="611">
        <v>0.57093803832494461</v>
      </c>
      <c r="M633" s="610">
        <v>1.0000000000000001E+50</v>
      </c>
      <c r="N633" s="611">
        <v>1.0000000000000001E+50</v>
      </c>
      <c r="O633" s="610">
        <v>1.0000000000000001E+50</v>
      </c>
      <c r="P633" s="610">
        <v>1.0000000000000001E+50</v>
      </c>
      <c r="Q633" s="610">
        <v>1.0000000000000001E+50</v>
      </c>
      <c r="R633" s="610">
        <v>1.0000000000000001E+50</v>
      </c>
      <c r="S633" s="610">
        <v>1.0000000000000001E+50</v>
      </c>
      <c r="T633" s="610">
        <v>1.0000000000000001E+50</v>
      </c>
      <c r="U633" s="610">
        <v>1.0000000000000001E+50</v>
      </c>
      <c r="V633" s="610">
        <v>1.6367239058568928</v>
      </c>
      <c r="W633" s="610">
        <v>1.0000000000000001E+50</v>
      </c>
      <c r="X633" s="610">
        <v>1.0000000000000001E+50</v>
      </c>
      <c r="Y633" s="610">
        <v>1.0000000000000001E+50</v>
      </c>
      <c r="Z633" s="610">
        <v>1.0000000000000001E+50</v>
      </c>
      <c r="AA633" s="626">
        <v>1.0000000000000001E+50</v>
      </c>
      <c r="AB633" s="610">
        <v>0.46840357381738279</v>
      </c>
      <c r="AC633" s="626">
        <v>1.2598040713562899E-2</v>
      </c>
      <c r="AD633" s="626">
        <v>8.9021369567871098E-4</v>
      </c>
      <c r="AE633" s="620">
        <v>1.2664648591265416E-2</v>
      </c>
      <c r="AF633" s="627">
        <v>0.26589075168900655</v>
      </c>
      <c r="AG633" s="601">
        <f>Decap_Selection!$E$23</f>
        <v>0.08</v>
      </c>
      <c r="AH633" s="602"/>
      <c r="AI633" s="602"/>
    </row>
    <row r="634" spans="1:35">
      <c r="A634" s="597">
        <f t="shared" si="9"/>
        <v>136239343.39054939</v>
      </c>
      <c r="B634" s="607">
        <v>8.5599180036399929</v>
      </c>
      <c r="C634" s="606">
        <v>1.0000000000000001E+50</v>
      </c>
      <c r="D634" s="607">
        <v>0.55741783688418445</v>
      </c>
      <c r="E634" s="610">
        <v>1.0000000000000001E+50</v>
      </c>
      <c r="F634" s="611">
        <v>1.0000000000000001E+50</v>
      </c>
      <c r="G634" s="610">
        <v>1.0000000000000001E+50</v>
      </c>
      <c r="H634" s="610">
        <v>1.0000000000000001E+50</v>
      </c>
      <c r="I634" s="610">
        <v>0.57733946131026426</v>
      </c>
      <c r="J634" s="610">
        <v>1.0000000000000001E+50</v>
      </c>
      <c r="K634" s="610">
        <v>1.0000000000000001E+50</v>
      </c>
      <c r="L634" s="611">
        <v>0.58237788881970043</v>
      </c>
      <c r="M634" s="610">
        <v>1.0000000000000001E+50</v>
      </c>
      <c r="N634" s="611">
        <v>1.0000000000000001E+50</v>
      </c>
      <c r="O634" s="610">
        <v>1.0000000000000001E+50</v>
      </c>
      <c r="P634" s="610">
        <v>1.0000000000000001E+50</v>
      </c>
      <c r="Q634" s="610">
        <v>1.0000000000000001E+50</v>
      </c>
      <c r="R634" s="610">
        <v>1.0000000000000001E+50</v>
      </c>
      <c r="S634" s="610">
        <v>1.0000000000000001E+50</v>
      </c>
      <c r="T634" s="610">
        <v>1.0000000000000001E+50</v>
      </c>
      <c r="U634" s="610">
        <v>1.0000000000000001E+50</v>
      </c>
      <c r="V634" s="610">
        <v>1.6694477301246569</v>
      </c>
      <c r="W634" s="610">
        <v>1.0000000000000001E+50</v>
      </c>
      <c r="X634" s="610">
        <v>1.0000000000000001E+50</v>
      </c>
      <c r="Y634" s="610">
        <v>1.0000000000000001E+50</v>
      </c>
      <c r="Z634" s="610">
        <v>1.0000000000000001E+50</v>
      </c>
      <c r="AA634" s="626">
        <v>1.0000000000000001E+50</v>
      </c>
      <c r="AB634" s="610">
        <v>0.45921947779836964</v>
      </c>
      <c r="AC634" s="626">
        <v>1.2849608525762184E-2</v>
      </c>
      <c r="AD634" s="626">
        <v>8.9021369567871098E-4</v>
      </c>
      <c r="AE634" s="620">
        <v>1.2914919023555389E-2</v>
      </c>
      <c r="AF634" s="627">
        <v>0.27724795156318621</v>
      </c>
      <c r="AG634" s="601">
        <f>Decap_Selection!$E$23</f>
        <v>0.08</v>
      </c>
      <c r="AH634" s="602"/>
      <c r="AI634" s="602"/>
    </row>
    <row r="635" spans="1:35">
      <c r="A635" s="597">
        <f t="shared" si="9"/>
        <v>138964130.25836039</v>
      </c>
      <c r="B635" s="607">
        <v>8.7311163613992289</v>
      </c>
      <c r="C635" s="606">
        <v>1.0000000000000001E+50</v>
      </c>
      <c r="D635" s="607">
        <v>0.56957359058044332</v>
      </c>
      <c r="E635" s="610">
        <v>1.0000000000000001E+50</v>
      </c>
      <c r="F635" s="611">
        <v>1.0000000000000001E+50</v>
      </c>
      <c r="G635" s="610">
        <v>1.0000000000000001E+50</v>
      </c>
      <c r="H635" s="610">
        <v>1.0000000000000001E+50</v>
      </c>
      <c r="I635" s="610">
        <v>0.58910638494814238</v>
      </c>
      <c r="J635" s="610">
        <v>1.0000000000000001E+50</v>
      </c>
      <c r="K635" s="610">
        <v>1.0000000000000001E+50</v>
      </c>
      <c r="L635" s="611">
        <v>0.59404612298531967</v>
      </c>
      <c r="M635" s="610">
        <v>1.0000000000000001E+50</v>
      </c>
      <c r="N635" s="611">
        <v>1.0000000000000001E+50</v>
      </c>
      <c r="O635" s="610">
        <v>1.0000000000000001E+50</v>
      </c>
      <c r="P635" s="610">
        <v>1.0000000000000001E+50</v>
      </c>
      <c r="Q635" s="610">
        <v>1.0000000000000001E+50</v>
      </c>
      <c r="R635" s="610">
        <v>1.0000000000000001E+50</v>
      </c>
      <c r="S635" s="610">
        <v>1.0000000000000001E+50</v>
      </c>
      <c r="T635" s="610">
        <v>1.0000000000000001E+50</v>
      </c>
      <c r="U635" s="610">
        <v>1.0000000000000001E+50</v>
      </c>
      <c r="V635" s="610">
        <v>1.7028262397114537</v>
      </c>
      <c r="W635" s="610">
        <v>1.0000000000000001E+50</v>
      </c>
      <c r="X635" s="610">
        <v>1.0000000000000001E+50</v>
      </c>
      <c r="Y635" s="610">
        <v>1.0000000000000001E+50</v>
      </c>
      <c r="Z635" s="610">
        <v>1.0000000000000001E+50</v>
      </c>
      <c r="AA635" s="626">
        <v>1.0000000000000001E+50</v>
      </c>
      <c r="AB635" s="610">
        <v>0.4502154678488936</v>
      </c>
      <c r="AC635" s="626">
        <v>1.3106215388572704E-2</v>
      </c>
      <c r="AD635" s="626">
        <v>8.9021369567871098E-4</v>
      </c>
      <c r="AE635" s="620">
        <v>1.3170253449775089E-2</v>
      </c>
      <c r="AF635" s="627">
        <v>0.28949077807619655</v>
      </c>
      <c r="AG635" s="601">
        <f>Decap_Selection!$E$23</f>
        <v>0.08</v>
      </c>
      <c r="AH635" s="602"/>
      <c r="AI635" s="602"/>
    </row>
    <row r="636" spans="1:35">
      <c r="A636" s="597">
        <f t="shared" si="9"/>
        <v>141743412.8635276</v>
      </c>
      <c r="B636" s="607">
        <v>8.9057386863590136</v>
      </c>
      <c r="C636" s="606">
        <v>1.0000000000000001E+50</v>
      </c>
      <c r="D636" s="607">
        <v>0.58195285989815837</v>
      </c>
      <c r="E636" s="610">
        <v>1.0000000000000001E+50</v>
      </c>
      <c r="F636" s="611">
        <v>1.0000000000000001E+50</v>
      </c>
      <c r="G636" s="610">
        <v>1.0000000000000001E+50</v>
      </c>
      <c r="H636" s="610">
        <v>1.0000000000000001E+50</v>
      </c>
      <c r="I636" s="610">
        <v>0.60110433896300519</v>
      </c>
      <c r="J636" s="610">
        <v>1.0000000000000001E+50</v>
      </c>
      <c r="K636" s="610">
        <v>1.0000000000000001E+50</v>
      </c>
      <c r="L636" s="611">
        <v>0.60594731658921475</v>
      </c>
      <c r="M636" s="610">
        <v>1.0000000000000001E+50</v>
      </c>
      <c r="N636" s="611">
        <v>1.0000000000000001E+50</v>
      </c>
      <c r="O636" s="610">
        <v>1.0000000000000001E+50</v>
      </c>
      <c r="P636" s="610">
        <v>1.0000000000000001E+50</v>
      </c>
      <c r="Q636" s="610">
        <v>1.0000000000000001E+50</v>
      </c>
      <c r="R636" s="610">
        <v>1.0000000000000001E+50</v>
      </c>
      <c r="S636" s="610">
        <v>1.0000000000000001E+50</v>
      </c>
      <c r="T636" s="610">
        <v>1.0000000000000001E+50</v>
      </c>
      <c r="U636" s="610">
        <v>1.0000000000000001E+50</v>
      </c>
      <c r="V636" s="610">
        <v>1.7368725242326519</v>
      </c>
      <c r="W636" s="610">
        <v>1.0000000000000001E+50</v>
      </c>
      <c r="X636" s="610">
        <v>1.0000000000000001E+50</v>
      </c>
      <c r="Y636" s="610">
        <v>1.0000000000000001E+50</v>
      </c>
      <c r="Z636" s="610">
        <v>1.0000000000000001E+50</v>
      </c>
      <c r="AA636" s="626">
        <v>1.0000000000000001E+50</v>
      </c>
      <c r="AB636" s="610">
        <v>0.44138801298464936</v>
      </c>
      <c r="AC636" s="626">
        <v>1.3367961932802286E-2</v>
      </c>
      <c r="AD636" s="626">
        <v>8.9021369567871098E-4</v>
      </c>
      <c r="AE636" s="620">
        <v>1.3430752039871175E-2</v>
      </c>
      <c r="AF636" s="627">
        <v>0.30273290489680077</v>
      </c>
      <c r="AG636" s="601">
        <f>Decap_Selection!$E$23</f>
        <v>0.08</v>
      </c>
      <c r="AH636" s="602"/>
      <c r="AI636" s="602"/>
    </row>
    <row r="637" spans="1:35">
      <c r="A637" s="597">
        <f t="shared" si="9"/>
        <v>144578281.12079814</v>
      </c>
      <c r="B637" s="607">
        <v>9.0838534578624692</v>
      </c>
      <c r="C637" s="606">
        <v>1.0000000000000001E+50</v>
      </c>
      <c r="D637" s="607">
        <v>0.59456048986791343</v>
      </c>
      <c r="E637" s="610">
        <v>1.0000000000000001E+50</v>
      </c>
      <c r="F637" s="611">
        <v>1.0000000000000001E+50</v>
      </c>
      <c r="G637" s="610">
        <v>1.0000000000000001E+50</v>
      </c>
      <c r="H637" s="610">
        <v>1.0000000000000001E+50</v>
      </c>
      <c r="I637" s="610">
        <v>0.61333802794974823</v>
      </c>
      <c r="J637" s="610">
        <v>1.0000000000000001E+50</v>
      </c>
      <c r="K637" s="610">
        <v>1.0000000000000001E+50</v>
      </c>
      <c r="L637" s="611">
        <v>0.61808613675605895</v>
      </c>
      <c r="M637" s="610">
        <v>1.0000000000000001E+50</v>
      </c>
      <c r="N637" s="611">
        <v>1.0000000000000001E+50</v>
      </c>
      <c r="O637" s="610">
        <v>1.0000000000000001E+50</v>
      </c>
      <c r="P637" s="610">
        <v>1.0000000000000001E+50</v>
      </c>
      <c r="Q637" s="610">
        <v>1.0000000000000001E+50</v>
      </c>
      <c r="R637" s="610">
        <v>1.0000000000000001E+50</v>
      </c>
      <c r="S637" s="610">
        <v>1.0000000000000001E+50</v>
      </c>
      <c r="T637" s="610">
        <v>1.0000000000000001E+50</v>
      </c>
      <c r="U637" s="610">
        <v>1.0000000000000001E+50</v>
      </c>
      <c r="V637" s="610">
        <v>1.7715999351759284</v>
      </c>
      <c r="W637" s="610">
        <v>1.0000000000000001E+50</v>
      </c>
      <c r="X637" s="610">
        <v>1.0000000000000001E+50</v>
      </c>
      <c r="Y637" s="610">
        <v>1.0000000000000001E+50</v>
      </c>
      <c r="Z637" s="610">
        <v>1.0000000000000001E+50</v>
      </c>
      <c r="AA637" s="626">
        <v>1.0000000000000001E+50</v>
      </c>
      <c r="AB637" s="610">
        <v>0.43273365145861931</v>
      </c>
      <c r="AC637" s="626">
        <v>1.3634950804781798E-2</v>
      </c>
      <c r="AD637" s="626">
        <v>8.9021369567871098E-4</v>
      </c>
      <c r="AE637" s="620">
        <v>1.3696516986755154E-2</v>
      </c>
      <c r="AF637" s="627">
        <v>0.3171084655511498</v>
      </c>
      <c r="AG637" s="601">
        <f>Decap_Selection!$E$23</f>
        <v>0.08</v>
      </c>
      <c r="AH637" s="602"/>
      <c r="AI637" s="602"/>
    </row>
    <row r="638" spans="1:35">
      <c r="A638" s="597">
        <f t="shared" si="9"/>
        <v>147469846.7432141</v>
      </c>
      <c r="B638" s="607">
        <v>9.2655305248395941</v>
      </c>
      <c r="C638" s="606">
        <v>1.0000000000000001E+50</v>
      </c>
      <c r="D638" s="607">
        <v>0.60740141569997197</v>
      </c>
      <c r="E638" s="610">
        <v>1.0000000000000001E+50</v>
      </c>
      <c r="F638" s="611">
        <v>1.0000000000000001E+50</v>
      </c>
      <c r="G638" s="610">
        <v>1.0000000000000001E+50</v>
      </c>
      <c r="H638" s="610">
        <v>1.0000000000000001E+50</v>
      </c>
      <c r="I638" s="610">
        <v>0.62581224897713505</v>
      </c>
      <c r="J638" s="610">
        <v>1.0000000000000001E+50</v>
      </c>
      <c r="K638" s="610">
        <v>1.0000000000000001E+50</v>
      </c>
      <c r="L638" s="611">
        <v>0.63046734379799607</v>
      </c>
      <c r="M638" s="610">
        <v>1.0000000000000001E+50</v>
      </c>
      <c r="N638" s="611">
        <v>1.0000000000000001E+50</v>
      </c>
      <c r="O638" s="610">
        <v>1.0000000000000001E+50</v>
      </c>
      <c r="P638" s="610">
        <v>1.0000000000000001E+50</v>
      </c>
      <c r="Q638" s="610">
        <v>1.0000000000000001E+50</v>
      </c>
      <c r="R638" s="610">
        <v>1.0000000000000001E+50</v>
      </c>
      <c r="S638" s="610">
        <v>1.0000000000000001E+50</v>
      </c>
      <c r="T638" s="610">
        <v>1.0000000000000001E+50</v>
      </c>
      <c r="U638" s="610">
        <v>1.0000000000000001E+50</v>
      </c>
      <c r="V638" s="610">
        <v>1.8070220911371535</v>
      </c>
      <c r="W638" s="610">
        <v>1.0000000000000001E+50</v>
      </c>
      <c r="X638" s="610">
        <v>1.0000000000000001E+50</v>
      </c>
      <c r="Y638" s="610">
        <v>1.0000000000000001E+50</v>
      </c>
      <c r="Z638" s="610">
        <v>1.0000000000000001E+50</v>
      </c>
      <c r="AA638" s="626">
        <v>1.0000000000000001E+50</v>
      </c>
      <c r="AB638" s="610">
        <v>0.42424898940352507</v>
      </c>
      <c r="AC638" s="626">
        <v>1.390728670662082E-2</v>
      </c>
      <c r="AD638" s="626">
        <v>8.9021369567871098E-4</v>
      </c>
      <c r="AE638" s="620">
        <v>1.3967652546502037E-2</v>
      </c>
      <c r="AF638" s="627">
        <v>0.33277687281786872</v>
      </c>
      <c r="AG638" s="601">
        <f>Decap_Selection!$E$23</f>
        <v>0.08</v>
      </c>
      <c r="AH638" s="602"/>
      <c r="AI638" s="602"/>
    </row>
    <row r="639" spans="1:35">
      <c r="A639" s="597">
        <f t="shared" si="9"/>
        <v>150419243.67807838</v>
      </c>
      <c r="B639" s="607">
        <v>9.4508411331990096</v>
      </c>
      <c r="C639" s="606">
        <v>1.0000000000000001E+50</v>
      </c>
      <c r="D639" s="607">
        <v>0.62048066467598673</v>
      </c>
      <c r="E639" s="610">
        <v>1.0000000000000001E+50</v>
      </c>
      <c r="F639" s="611">
        <v>1.0000000000000001E+50</v>
      </c>
      <c r="G639" s="610">
        <v>1.0000000000000001E+50</v>
      </c>
      <c r="H639" s="610">
        <v>1.0000000000000001E+50</v>
      </c>
      <c r="I639" s="610">
        <v>0.63853189346726447</v>
      </c>
      <c r="J639" s="610">
        <v>1.0000000000000001E+50</v>
      </c>
      <c r="K639" s="610">
        <v>1.0000000000000001E+50</v>
      </c>
      <c r="L639" s="611">
        <v>0.64309579308139475</v>
      </c>
      <c r="M639" s="610">
        <v>1.0000000000000001E+50</v>
      </c>
      <c r="N639" s="611">
        <v>1.0000000000000001E+50</v>
      </c>
      <c r="O639" s="610">
        <v>1.0000000000000001E+50</v>
      </c>
      <c r="P639" s="610">
        <v>1.0000000000000001E+50</v>
      </c>
      <c r="Q639" s="610">
        <v>1.0000000000000001E+50</v>
      </c>
      <c r="R639" s="610">
        <v>1.0000000000000001E+50</v>
      </c>
      <c r="S639" s="610">
        <v>1.0000000000000001E+50</v>
      </c>
      <c r="T639" s="610">
        <v>1.0000000000000001E+50</v>
      </c>
      <c r="U639" s="610">
        <v>1.0000000000000001E+50</v>
      </c>
      <c r="V639" s="610">
        <v>1.8431528831610346</v>
      </c>
      <c r="W639" s="610">
        <v>1.0000000000000001E+50</v>
      </c>
      <c r="X639" s="610">
        <v>1.0000000000000001E+50</v>
      </c>
      <c r="Y639" s="610">
        <v>1.0000000000000001E+50</v>
      </c>
      <c r="Z639" s="610">
        <v>1.0000000000000001E+50</v>
      </c>
      <c r="AA639" s="626">
        <v>1.0000000000000001E+50</v>
      </c>
      <c r="AB639" s="610">
        <v>0.41593069950090011</v>
      </c>
      <c r="AC639" s="626">
        <v>1.4185076437269354E-2</v>
      </c>
      <c r="AD639" s="626">
        <v>8.9021369567871098E-4</v>
      </c>
      <c r="AE639" s="620">
        <v>1.4244265079351299E-2</v>
      </c>
      <c r="AF639" s="627">
        <v>0.34992906660245571</v>
      </c>
      <c r="AG639" s="601">
        <f>Decap_Selection!$E$23</f>
        <v>0.08</v>
      </c>
      <c r="AH639" s="602"/>
      <c r="AI639" s="602"/>
    </row>
    <row r="640" spans="1:35">
      <c r="A640" s="597">
        <f t="shared" si="9"/>
        <v>153427628.55163994</v>
      </c>
      <c r="B640" s="607">
        <v>9.6398579537675211</v>
      </c>
      <c r="C640" s="606">
        <v>1.0000000000000001E+50</v>
      </c>
      <c r="D640" s="607">
        <v>0.63380335808012733</v>
      </c>
      <c r="E640" s="610">
        <v>1.0000000000000001E+50</v>
      </c>
      <c r="F640" s="611">
        <v>1.0000000000000001E+50</v>
      </c>
      <c r="G640" s="610">
        <v>1.0000000000000001E+50</v>
      </c>
      <c r="H640" s="610">
        <v>1.0000000000000001E+50</v>
      </c>
      <c r="I640" s="610">
        <v>0.65150194911214487</v>
      </c>
      <c r="J640" s="610">
        <v>1.0000000000000001E+50</v>
      </c>
      <c r="K640" s="610">
        <v>1.0000000000000001E+50</v>
      </c>
      <c r="L640" s="611">
        <v>0.65597643693088248</v>
      </c>
      <c r="M640" s="610">
        <v>1.0000000000000001E+50</v>
      </c>
      <c r="N640" s="611">
        <v>1.0000000000000001E+50</v>
      </c>
      <c r="O640" s="610">
        <v>1.0000000000000001E+50</v>
      </c>
      <c r="P640" s="610">
        <v>1.0000000000000001E+50</v>
      </c>
      <c r="Q640" s="610">
        <v>1.0000000000000001E+50</v>
      </c>
      <c r="R640" s="610">
        <v>1.0000000000000001E+50</v>
      </c>
      <c r="S640" s="610">
        <v>1.0000000000000001E+50</v>
      </c>
      <c r="T640" s="610">
        <v>1.0000000000000001E+50</v>
      </c>
      <c r="U640" s="610">
        <v>1.0000000000000001E+50</v>
      </c>
      <c r="V640" s="610">
        <v>1.8800064801885905</v>
      </c>
      <c r="W640" s="610">
        <v>1.0000000000000001E+50</v>
      </c>
      <c r="X640" s="610">
        <v>1.0000000000000001E+50</v>
      </c>
      <c r="Y640" s="610">
        <v>1.0000000000000001E+50</v>
      </c>
      <c r="Z640" s="610">
        <v>1.0000000000000001E+50</v>
      </c>
      <c r="AA640" s="626">
        <v>1.0000000000000001E+50</v>
      </c>
      <c r="AB640" s="610">
        <v>0.40777551967625819</v>
      </c>
      <c r="AC640" s="626">
        <v>1.4468428934401747E-2</v>
      </c>
      <c r="AD640" s="626">
        <v>8.9021369567871098E-4</v>
      </c>
      <c r="AE640" s="620">
        <v>1.4526463091526661E-2</v>
      </c>
      <c r="AF640" s="627">
        <v>0.36879570955993862</v>
      </c>
      <c r="AG640" s="601">
        <f>Decap_Selection!$E$23</f>
        <v>0.08</v>
      </c>
      <c r="AH640" s="602"/>
      <c r="AI640" s="602"/>
    </row>
    <row r="641" spans="1:35">
      <c r="A641" s="597">
        <f t="shared" si="9"/>
        <v>156496181.12267274</v>
      </c>
      <c r="B641" s="607">
        <v>9.8326551107884921</v>
      </c>
      <c r="C641" s="606">
        <v>1.0000000000000001E+50</v>
      </c>
      <c r="D641" s="607">
        <v>0.64737471317010309</v>
      </c>
      <c r="E641" s="610">
        <v>1.0000000000000001E+50</v>
      </c>
      <c r="F641" s="611">
        <v>1.0000000000000001E+50</v>
      </c>
      <c r="G641" s="610">
        <v>1.0000000000000001E+50</v>
      </c>
      <c r="H641" s="610">
        <v>1.0000000000000001E+50</v>
      </c>
      <c r="I641" s="610">
        <v>0.66472750182812501</v>
      </c>
      <c r="J641" s="610">
        <v>1.0000000000000001E+50</v>
      </c>
      <c r="K641" s="610">
        <v>1.0000000000000001E+50</v>
      </c>
      <c r="L641" s="611">
        <v>0.66911432657140357</v>
      </c>
      <c r="M641" s="610">
        <v>1.0000000000000001E+50</v>
      </c>
      <c r="N641" s="611">
        <v>1.0000000000000001E+50</v>
      </c>
      <c r="O641" s="610">
        <v>1.0000000000000001E+50</v>
      </c>
      <c r="P641" s="610">
        <v>1.0000000000000001E+50</v>
      </c>
      <c r="Q641" s="610">
        <v>1.0000000000000001E+50</v>
      </c>
      <c r="R641" s="610">
        <v>1.0000000000000001E+50</v>
      </c>
      <c r="S641" s="610">
        <v>1.0000000000000001E+50</v>
      </c>
      <c r="T641" s="610">
        <v>1.0000000000000001E+50</v>
      </c>
      <c r="U641" s="610">
        <v>1.0000000000000001E+50</v>
      </c>
      <c r="V641" s="610">
        <v>1.9175973346136108</v>
      </c>
      <c r="W641" s="610">
        <v>1.0000000000000001E+50</v>
      </c>
      <c r="X641" s="610">
        <v>1.0000000000000001E+50</v>
      </c>
      <c r="Y641" s="610">
        <v>1.0000000000000001E+50</v>
      </c>
      <c r="Z641" s="610">
        <v>1.0000000000000001E+50</v>
      </c>
      <c r="AA641" s="626">
        <v>1.0000000000000001E+50</v>
      </c>
      <c r="AB641" s="610">
        <v>0.39978025181984872</v>
      </c>
      <c r="AC641" s="626">
        <v>1.4757455317139163E-2</v>
      </c>
      <c r="AD641" s="626">
        <v>8.9021369567871098E-4</v>
      </c>
      <c r="AE641" s="620">
        <v>1.4814357277891323E-2</v>
      </c>
      <c r="AF641" s="627">
        <v>0.38965807708588446</v>
      </c>
      <c r="AG641" s="601">
        <f>Decap_Selection!$E$23</f>
        <v>0.08</v>
      </c>
      <c r="AH641" s="602"/>
      <c r="AI641" s="602"/>
    </row>
    <row r="642" spans="1:35">
      <c r="A642" s="597">
        <f t="shared" si="9"/>
        <v>159626104.74512619</v>
      </c>
      <c r="B642" s="607">
        <v>10.029308210990168</v>
      </c>
      <c r="C642" s="606">
        <v>1.0000000000000001E+50</v>
      </c>
      <c r="D642" s="607">
        <v>0.66120004518860442</v>
      </c>
      <c r="E642" s="610">
        <v>1.0000000000000001E+50</v>
      </c>
      <c r="F642" s="611">
        <v>1.0000000000000001E+50</v>
      </c>
      <c r="G642" s="610">
        <v>1.0000000000000001E+50</v>
      </c>
      <c r="H642" s="610">
        <v>1.0000000000000001E+50</v>
      </c>
      <c r="I642" s="610">
        <v>0.67821373774893512</v>
      </c>
      <c r="J642" s="610">
        <v>1.0000000000000001E+50</v>
      </c>
      <c r="K642" s="610">
        <v>1.0000000000000001E+50</v>
      </c>
      <c r="L642" s="611">
        <v>0.68251461410906389</v>
      </c>
      <c r="M642" s="610">
        <v>1.0000000000000001E+50</v>
      </c>
      <c r="N642" s="611">
        <v>1.0000000000000001E+50</v>
      </c>
      <c r="O642" s="610">
        <v>1.0000000000000001E+50</v>
      </c>
      <c r="P642" s="610">
        <v>1.0000000000000001E+50</v>
      </c>
      <c r="Q642" s="610">
        <v>1.0000000000000001E+50</v>
      </c>
      <c r="R642" s="610">
        <v>1.0000000000000001E+50</v>
      </c>
      <c r="S642" s="610">
        <v>1.0000000000000001E+50</v>
      </c>
      <c r="T642" s="610">
        <v>1.0000000000000001E+50</v>
      </c>
      <c r="U642" s="610">
        <v>1.0000000000000001E+50</v>
      </c>
      <c r="V642" s="610">
        <v>1.9559401879502738</v>
      </c>
      <c r="W642" s="610">
        <v>1.0000000000000001E+50</v>
      </c>
      <c r="X642" s="610">
        <v>1.0000000000000001E+50</v>
      </c>
      <c r="Y642" s="610">
        <v>1.0000000000000001E+50</v>
      </c>
      <c r="Z642" s="610">
        <v>1.0000000000000001E+50</v>
      </c>
      <c r="AA642" s="626">
        <v>1.0000000000000001E+50</v>
      </c>
      <c r="AB642" s="610">
        <v>0.39194176053249591</v>
      </c>
      <c r="AC642" s="626">
        <v>1.5052268929627461E-2</v>
      </c>
      <c r="AD642" s="626">
        <v>8.9021369567871098E-4</v>
      </c>
      <c r="AE642" s="620">
        <v>1.5108060565455808E-2</v>
      </c>
      <c r="AF642" s="627">
        <v>0.41286273400186341</v>
      </c>
      <c r="AG642" s="601">
        <f>Decap_Selection!$E$23</f>
        <v>0.08</v>
      </c>
      <c r="AH642" s="602"/>
      <c r="AI642" s="602"/>
    </row>
    <row r="643" spans="1:35">
      <c r="A643" s="597">
        <f t="shared" si="9"/>
        <v>162818626.8400287</v>
      </c>
      <c r="B643" s="607">
        <v>10.229894373235366</v>
      </c>
      <c r="C643" s="606">
        <v>1.0000000000000001E+50</v>
      </c>
      <c r="D643" s="607">
        <v>0.67528476941572435</v>
      </c>
      <c r="E643" s="610">
        <v>1.0000000000000001E+50</v>
      </c>
      <c r="F643" s="611">
        <v>1.0000000000000001E+50</v>
      </c>
      <c r="G643" s="610">
        <v>1.0000000000000001E+50</v>
      </c>
      <c r="H643" s="610">
        <v>1.0000000000000001E+50</v>
      </c>
      <c r="I643" s="610">
        <v>0.69196594525811894</v>
      </c>
      <c r="J643" s="610">
        <v>1.0000000000000001E+50</v>
      </c>
      <c r="K643" s="610">
        <v>1.0000000000000001E+50</v>
      </c>
      <c r="L643" s="611">
        <v>0.69618255455153744</v>
      </c>
      <c r="M643" s="610">
        <v>1.0000000000000001E+50</v>
      </c>
      <c r="N643" s="611">
        <v>1.0000000000000001E+50</v>
      </c>
      <c r="O643" s="610">
        <v>1.0000000000000001E+50</v>
      </c>
      <c r="P643" s="610">
        <v>1.0000000000000001E+50</v>
      </c>
      <c r="Q643" s="610">
        <v>1.0000000000000001E+50</v>
      </c>
      <c r="R643" s="610">
        <v>1.0000000000000001E+50</v>
      </c>
      <c r="S643" s="610">
        <v>1.0000000000000001E+50</v>
      </c>
      <c r="T643" s="610">
        <v>1.0000000000000001E+50</v>
      </c>
      <c r="U643" s="610">
        <v>1.0000000000000001E+50</v>
      </c>
      <c r="V643" s="610">
        <v>1.9950500766141377</v>
      </c>
      <c r="W643" s="610">
        <v>1.0000000000000001E+50</v>
      </c>
      <c r="X643" s="610">
        <v>1.0000000000000001E+50</v>
      </c>
      <c r="Y643" s="610">
        <v>1.0000000000000001E+50</v>
      </c>
      <c r="Z643" s="610">
        <v>1.0000000000000001E+50</v>
      </c>
      <c r="AA643" s="626">
        <v>1.0000000000000001E+50</v>
      </c>
      <c r="AB643" s="610">
        <v>0.38425697189603059</v>
      </c>
      <c r="AC643" s="626">
        <v>1.5352985385487518E-2</v>
      </c>
      <c r="AD643" s="626">
        <v>8.9021369567871098E-4</v>
      </c>
      <c r="AE643" s="620">
        <v>1.5407688157755724E-2</v>
      </c>
      <c r="AF643" s="627">
        <v>0.43884162690603223</v>
      </c>
      <c r="AG643" s="601">
        <f>Decap_Selection!$E$23</f>
        <v>0.08</v>
      </c>
      <c r="AH643" s="602"/>
      <c r="AI643" s="602"/>
    </row>
    <row r="644" spans="1:35">
      <c r="A644" s="597">
        <f t="shared" ref="A644:A707" si="10">$A$35*A643</f>
        <v>166074999.37682927</v>
      </c>
      <c r="B644" s="607">
        <v>10.434492258764184</v>
      </c>
      <c r="C644" s="606">
        <v>1.0000000000000001E+50</v>
      </c>
      <c r="D644" s="607">
        <v>0.68963440326295611</v>
      </c>
      <c r="E644" s="610">
        <v>1.0000000000000001E+50</v>
      </c>
      <c r="F644" s="611">
        <v>1.0000000000000001E+50</v>
      </c>
      <c r="G644" s="610">
        <v>1.0000000000000001E+50</v>
      </c>
      <c r="H644" s="610">
        <v>1.0000000000000001E+50</v>
      </c>
      <c r="I644" s="610">
        <v>0.70598951706164592</v>
      </c>
      <c r="J644" s="610">
        <v>1.0000000000000001E+50</v>
      </c>
      <c r="K644" s="610">
        <v>1.0000000000000001E+50</v>
      </c>
      <c r="L644" s="611">
        <v>0.71012350786882905</v>
      </c>
      <c r="M644" s="610">
        <v>1.0000000000000001E+50</v>
      </c>
      <c r="N644" s="611">
        <v>1.0000000000000001E+50</v>
      </c>
      <c r="O644" s="610">
        <v>1.0000000000000001E+50</v>
      </c>
      <c r="P644" s="610">
        <v>1.0000000000000001E+50</v>
      </c>
      <c r="Q644" s="610">
        <v>1.0000000000000001E+50</v>
      </c>
      <c r="R644" s="610">
        <v>1.0000000000000001E+50</v>
      </c>
      <c r="S644" s="610">
        <v>1.0000000000000001E+50</v>
      </c>
      <c r="T644" s="610">
        <v>1.0000000000000001E+50</v>
      </c>
      <c r="U644" s="610">
        <v>1.0000000000000001E+50</v>
      </c>
      <c r="V644" s="610">
        <v>2.0349423378187859</v>
      </c>
      <c r="W644" s="610">
        <v>1.0000000000000001E+50</v>
      </c>
      <c r="X644" s="610">
        <v>1.0000000000000001E+50</v>
      </c>
      <c r="Y644" s="610">
        <v>1.0000000000000001E+50</v>
      </c>
      <c r="Z644" s="610">
        <v>1.0000000000000001E+50</v>
      </c>
      <c r="AA644" s="626">
        <v>1.0000000000000001E+50</v>
      </c>
      <c r="AB644" s="610">
        <v>0.37672287226783163</v>
      </c>
      <c r="AC644" s="626">
        <v>1.5659722613155437E-2</v>
      </c>
      <c r="AD644" s="626">
        <v>8.9021369567871098E-4</v>
      </c>
      <c r="AE644" s="620">
        <v>1.5713357580117129E-2</v>
      </c>
      <c r="AF644" s="627">
        <v>0.46814007342560732</v>
      </c>
      <c r="AG644" s="601">
        <f>Decap_Selection!$E$23</f>
        <v>0.08</v>
      </c>
      <c r="AH644" s="602"/>
      <c r="AI644" s="602"/>
    </row>
    <row r="645" spans="1:35">
      <c r="A645" s="597">
        <f t="shared" si="10"/>
        <v>169396499.36436585</v>
      </c>
      <c r="B645" s="607">
        <v>10.643182102041537</v>
      </c>
      <c r="C645" s="606">
        <v>1.0000000000000001E+50</v>
      </c>
      <c r="D645" s="607">
        <v>0.70425456840940015</v>
      </c>
      <c r="E645" s="610">
        <v>1.0000000000000001E+50</v>
      </c>
      <c r="F645" s="611">
        <v>1.0000000000000001E+50</v>
      </c>
      <c r="G645" s="610">
        <v>1.0000000000000001E+50</v>
      </c>
      <c r="H645" s="610">
        <v>1.0000000000000001E+50</v>
      </c>
      <c r="I645" s="610">
        <v>0.72028995230151216</v>
      </c>
      <c r="J645" s="610">
        <v>1.0000000000000001E+50</v>
      </c>
      <c r="K645" s="610">
        <v>1.0000000000000001E+50</v>
      </c>
      <c r="L645" s="611">
        <v>0.72434294109519981</v>
      </c>
      <c r="M645" s="610">
        <v>1.0000000000000001E+50</v>
      </c>
      <c r="N645" s="611">
        <v>1.0000000000000001E+50</v>
      </c>
      <c r="O645" s="610">
        <v>1.0000000000000001E+50</v>
      </c>
      <c r="P645" s="610">
        <v>1.0000000000000001E+50</v>
      </c>
      <c r="Q645" s="610">
        <v>1.0000000000000001E+50</v>
      </c>
      <c r="R645" s="610">
        <v>1.0000000000000001E+50</v>
      </c>
      <c r="S645" s="610">
        <v>1.0000000000000001E+50</v>
      </c>
      <c r="T645" s="610">
        <v>1.0000000000000001E+50</v>
      </c>
      <c r="U645" s="610">
        <v>1.0000000000000001E+50</v>
      </c>
      <c r="V645" s="610">
        <v>2.0756326155904272</v>
      </c>
      <c r="W645" s="610">
        <v>1.0000000000000001E+50</v>
      </c>
      <c r="X645" s="610">
        <v>1.0000000000000001E+50</v>
      </c>
      <c r="Y645" s="610">
        <v>1.0000000000000001E+50</v>
      </c>
      <c r="Z645" s="610">
        <v>1.0000000000000001E+50</v>
      </c>
      <c r="AA645" s="626">
        <v>1.0000000000000001E+50</v>
      </c>
      <c r="AB645" s="610">
        <v>0.36933650709900551</v>
      </c>
      <c r="AC645" s="626">
        <v>1.5972600902130468E-2</v>
      </c>
      <c r="AD645" s="626">
        <v>8.9021369567871098E-4</v>
      </c>
      <c r="AE645" s="620">
        <v>1.6025188725827592E-2</v>
      </c>
      <c r="AF645" s="627">
        <v>0.50145651785819179</v>
      </c>
      <c r="AG645" s="601">
        <f>Decap_Selection!$E$23</f>
        <v>0.08</v>
      </c>
      <c r="AH645" s="602"/>
      <c r="AI645" s="602"/>
    </row>
    <row r="646" spans="1:35">
      <c r="A646" s="597">
        <f t="shared" si="10"/>
        <v>172784429.35165316</v>
      </c>
      <c r="B646" s="607">
        <v>10.856045742221655</v>
      </c>
      <c r="C646" s="606">
        <v>1.0000000000000001E+50</v>
      </c>
      <c r="D646" s="607">
        <v>0.71915099298084439</v>
      </c>
      <c r="E646" s="610">
        <v>1.0000000000000001E+50</v>
      </c>
      <c r="F646" s="611">
        <v>1.0000000000000001E+50</v>
      </c>
      <c r="G646" s="610">
        <v>1.0000000000000001E+50</v>
      </c>
      <c r="H646" s="610">
        <v>1.0000000000000001E+50</v>
      </c>
      <c r="I646" s="610">
        <v>0.73487285871115182</v>
      </c>
      <c r="J646" s="610">
        <v>1.0000000000000001E+50</v>
      </c>
      <c r="K646" s="610">
        <v>1.0000000000000001E+50</v>
      </c>
      <c r="L646" s="611">
        <v>0.73884643047307985</v>
      </c>
      <c r="M646" s="610">
        <v>1.0000000000000001E+50</v>
      </c>
      <c r="N646" s="611">
        <v>1.0000000000000001E+50</v>
      </c>
      <c r="O646" s="610">
        <v>1.0000000000000001E+50</v>
      </c>
      <c r="P646" s="610">
        <v>1.0000000000000001E+50</v>
      </c>
      <c r="Q646" s="610">
        <v>1.0000000000000001E+50</v>
      </c>
      <c r="R646" s="610">
        <v>1.0000000000000001E+50</v>
      </c>
      <c r="S646" s="610">
        <v>1.0000000000000001E+50</v>
      </c>
      <c r="T646" s="610">
        <v>1.0000000000000001E+50</v>
      </c>
      <c r="U646" s="610">
        <v>1.0000000000000001E+50</v>
      </c>
      <c r="V646" s="610">
        <v>2.1171368669028183</v>
      </c>
      <c r="W646" s="610">
        <v>1.0000000000000001E+50</v>
      </c>
      <c r="X646" s="610">
        <v>1.0000000000000001E+50</v>
      </c>
      <c r="Y646" s="610">
        <v>1.0000000000000001E+50</v>
      </c>
      <c r="Z646" s="610">
        <v>1.0000000000000001E+50</v>
      </c>
      <c r="AA646" s="626">
        <v>1.0000000000000001E+50</v>
      </c>
      <c r="AB646" s="610">
        <v>0.3620949797757399</v>
      </c>
      <c r="AC646" s="626">
        <v>1.6291742950148704E-2</v>
      </c>
      <c r="AD646" s="626">
        <v>8.9021369567871098E-4</v>
      </c>
      <c r="AE646" s="620">
        <v>1.6343303903231216E-2</v>
      </c>
      <c r="AF646" s="627">
        <v>0.53970024892484481</v>
      </c>
      <c r="AG646" s="601">
        <f>Decap_Selection!$E$23</f>
        <v>0.08</v>
      </c>
      <c r="AH646" s="602"/>
      <c r="AI646" s="602"/>
    </row>
    <row r="647" spans="1:35">
      <c r="A647" s="597">
        <f t="shared" si="10"/>
        <v>176240117.93868622</v>
      </c>
      <c r="B647" s="607">
        <v>11.073166655241861</v>
      </c>
      <c r="C647" s="606">
        <v>1.0000000000000001E+50</v>
      </c>
      <c r="D647" s="607">
        <v>0.73432951377242006</v>
      </c>
      <c r="E647" s="610">
        <v>1.0000000000000001E+50</v>
      </c>
      <c r="F647" s="611">
        <v>1.0000000000000001E+50</v>
      </c>
      <c r="G647" s="610">
        <v>1.0000000000000001E+50</v>
      </c>
      <c r="H647" s="610">
        <v>1.0000000000000001E+50</v>
      </c>
      <c r="I647" s="610">
        <v>0.7497439548135032</v>
      </c>
      <c r="J647" s="610">
        <v>1.0000000000000001E+50</v>
      </c>
      <c r="K647" s="610">
        <v>1.0000000000000001E+50</v>
      </c>
      <c r="L647" s="611">
        <v>0.75363966363980917</v>
      </c>
      <c r="M647" s="610">
        <v>1.0000000000000001E+50</v>
      </c>
      <c r="N647" s="611">
        <v>1.0000000000000001E+50</v>
      </c>
      <c r="O647" s="610">
        <v>1.0000000000000001E+50</v>
      </c>
      <c r="P647" s="610">
        <v>1.0000000000000001E+50</v>
      </c>
      <c r="Q647" s="610">
        <v>1.0000000000000001E+50</v>
      </c>
      <c r="R647" s="610">
        <v>1.0000000000000001E+50</v>
      </c>
      <c r="S647" s="610">
        <v>1.0000000000000001E+50</v>
      </c>
      <c r="T647" s="610">
        <v>1.0000000000000001E+50</v>
      </c>
      <c r="U647" s="610">
        <v>1.0000000000000001E+50</v>
      </c>
      <c r="V647" s="610">
        <v>2.1594713679349038</v>
      </c>
      <c r="W647" s="610">
        <v>1.0000000000000001E+50</v>
      </c>
      <c r="X647" s="610">
        <v>1.0000000000000001E+50</v>
      </c>
      <c r="Y647" s="610">
        <v>1.0000000000000001E+50</v>
      </c>
      <c r="Z647" s="610">
        <v>1.0000000000000001E+50</v>
      </c>
      <c r="AA647" s="626">
        <v>1.0000000000000001E+50</v>
      </c>
      <c r="AB647" s="610">
        <v>0.354995450483376</v>
      </c>
      <c r="AC647" s="626">
        <v>1.6617273911301165E-2</v>
      </c>
      <c r="AD647" s="626">
        <v>8.9021369567871098E-4</v>
      </c>
      <c r="AE647" s="620">
        <v>1.6667827883766469E-2</v>
      </c>
      <c r="AF647" s="627">
        <v>0.58407729943098541</v>
      </c>
      <c r="AG647" s="601">
        <f>Decap_Selection!$E$23</f>
        <v>0.08</v>
      </c>
      <c r="AH647" s="602"/>
      <c r="AI647" s="602"/>
    </row>
    <row r="648" spans="1:35">
      <c r="A648" s="597">
        <f t="shared" si="10"/>
        <v>179764920.29745996</v>
      </c>
      <c r="B648" s="607">
        <v>11.294629986558235</v>
      </c>
      <c r="C648" s="606">
        <v>1.0000000000000001E+50</v>
      </c>
      <c r="D648" s="607">
        <v>0.74979607851555519</v>
      </c>
      <c r="E648" s="610">
        <v>1.0000000000000001E+50</v>
      </c>
      <c r="F648" s="611">
        <v>1.0000000000000001E+50</v>
      </c>
      <c r="G648" s="610">
        <v>1.0000000000000001E+50</v>
      </c>
      <c r="H648" s="610">
        <v>1.0000000000000001E+50</v>
      </c>
      <c r="I648" s="610">
        <v>0.76490907216258364</v>
      </c>
      <c r="J648" s="610">
        <v>1.0000000000000001E+50</v>
      </c>
      <c r="K648" s="610">
        <v>1.0000000000000001E+50</v>
      </c>
      <c r="L648" s="611">
        <v>0.76872844185806333</v>
      </c>
      <c r="M648" s="610">
        <v>1.0000000000000001E+50</v>
      </c>
      <c r="N648" s="611">
        <v>1.0000000000000001E+50</v>
      </c>
      <c r="O648" s="610">
        <v>1.0000000000000001E+50</v>
      </c>
      <c r="P648" s="610">
        <v>1.0000000000000001E+50</v>
      </c>
      <c r="Q648" s="610">
        <v>1.0000000000000001E+50</v>
      </c>
      <c r="R648" s="610">
        <v>1.0000000000000001E+50</v>
      </c>
      <c r="S648" s="610">
        <v>1.0000000000000001E+50</v>
      </c>
      <c r="T648" s="610">
        <v>1.0000000000000001E+50</v>
      </c>
      <c r="U648" s="610">
        <v>1.0000000000000001E+50</v>
      </c>
      <c r="V648" s="610">
        <v>2.2026527204536408</v>
      </c>
      <c r="W648" s="610">
        <v>1.0000000000000001E+50</v>
      </c>
      <c r="X648" s="610">
        <v>1.0000000000000001E+50</v>
      </c>
      <c r="Y648" s="610">
        <v>1.0000000000000001E+50</v>
      </c>
      <c r="Z648" s="610">
        <v>1.0000000000000001E+50</v>
      </c>
      <c r="AA648" s="626">
        <v>1.0000000000000001E+50</v>
      </c>
      <c r="AB648" s="610">
        <v>0.34803513509275624</v>
      </c>
      <c r="AC648" s="626">
        <v>1.6949321445115025E-2</v>
      </c>
      <c r="AD648" s="626">
        <v>8.9021369567871098E-4</v>
      </c>
      <c r="AE648" s="620">
        <v>1.6998887950965755E-2</v>
      </c>
      <c r="AF648" s="627">
        <v>0.63622196444581547</v>
      </c>
      <c r="AG648" s="601">
        <f>Decap_Selection!$E$23</f>
        <v>0.08</v>
      </c>
      <c r="AH648" s="602"/>
      <c r="AI648" s="602"/>
    </row>
    <row r="649" spans="1:35">
      <c r="A649" s="597">
        <f t="shared" si="10"/>
        <v>183360218.70340917</v>
      </c>
      <c r="B649" s="607">
        <v>11.520522584536005</v>
      </c>
      <c r="C649" s="606">
        <v>1.0000000000000001E+50</v>
      </c>
      <c r="D649" s="607">
        <v>0.7655567481899912</v>
      </c>
      <c r="E649" s="610">
        <v>1.0000000000000001E+50</v>
      </c>
      <c r="F649" s="611">
        <v>1.0000000000000001E+50</v>
      </c>
      <c r="G649" s="610">
        <v>1.0000000000000001E+50</v>
      </c>
      <c r="H649" s="610">
        <v>1.0000000000000001E+50</v>
      </c>
      <c r="I649" s="610">
        <v>0.78037415762945084</v>
      </c>
      <c r="J649" s="610">
        <v>1.0000000000000001E+50</v>
      </c>
      <c r="K649" s="610">
        <v>1.0000000000000001E+50</v>
      </c>
      <c r="L649" s="611">
        <v>0.78411868229084103</v>
      </c>
      <c r="M649" s="610">
        <v>1.0000000000000001E+50</v>
      </c>
      <c r="N649" s="611">
        <v>1.0000000000000001E+50</v>
      </c>
      <c r="O649" s="610">
        <v>1.0000000000000001E+50</v>
      </c>
      <c r="P649" s="610">
        <v>1.0000000000000001E+50</v>
      </c>
      <c r="Q649" s="610">
        <v>1.0000000000000001E+50</v>
      </c>
      <c r="R649" s="610">
        <v>1.0000000000000001E+50</v>
      </c>
      <c r="S649" s="610">
        <v>1.0000000000000001E+50</v>
      </c>
      <c r="T649" s="610">
        <v>1.0000000000000001E+50</v>
      </c>
      <c r="U649" s="610">
        <v>1.0000000000000001E+50</v>
      </c>
      <c r="V649" s="610">
        <v>2.246697858324505</v>
      </c>
      <c r="W649" s="610">
        <v>1.0000000000000001E+50</v>
      </c>
      <c r="X649" s="610">
        <v>1.0000000000000001E+50</v>
      </c>
      <c r="Y649" s="610">
        <v>1.0000000000000001E+50</v>
      </c>
      <c r="Z649" s="610">
        <v>1.0000000000000001E+50</v>
      </c>
      <c r="AA649" s="626">
        <v>1.0000000000000001E+50</v>
      </c>
      <c r="AB649" s="610">
        <v>0.34121130406840838</v>
      </c>
      <c r="AC649" s="626">
        <v>1.7288015766617332E-2</v>
      </c>
      <c r="AD649" s="626">
        <v>8.9021369567871098E-4</v>
      </c>
      <c r="AE649" s="620">
        <v>1.7336613950436289E-2</v>
      </c>
      <c r="AF649" s="627">
        <v>0.69840486214802622</v>
      </c>
      <c r="AG649" s="601">
        <f>Decap_Selection!$E$23</f>
        <v>0.08</v>
      </c>
      <c r="AH649" s="602"/>
      <c r="AI649" s="602"/>
    </row>
    <row r="650" spans="1:35">
      <c r="A650" s="597">
        <f t="shared" si="10"/>
        <v>187027423.07747737</v>
      </c>
      <c r="B650" s="607">
        <v>11.750933034507717</v>
      </c>
      <c r="C650" s="606">
        <v>1.0000000000000001E+50</v>
      </c>
      <c r="D650" s="607">
        <v>0.78161769938164039</v>
      </c>
      <c r="E650" s="610">
        <v>1.0000000000000001E+50</v>
      </c>
      <c r="F650" s="611">
        <v>1.0000000000000001E+50</v>
      </c>
      <c r="G650" s="610">
        <v>1.0000000000000001E+50</v>
      </c>
      <c r="H650" s="610">
        <v>1.0000000000000001E+50</v>
      </c>
      <c r="I650" s="610">
        <v>0.79614527573344362</v>
      </c>
      <c r="J650" s="610">
        <v>1.0000000000000001E+50</v>
      </c>
      <c r="K650" s="610">
        <v>1.0000000000000001E+50</v>
      </c>
      <c r="L650" s="611">
        <v>0.79981642032190192</v>
      </c>
      <c r="M650" s="610">
        <v>1.0000000000000001E+50</v>
      </c>
      <c r="N650" s="611">
        <v>1.0000000000000001E+50</v>
      </c>
      <c r="O650" s="610">
        <v>1.0000000000000001E+50</v>
      </c>
      <c r="P650" s="610">
        <v>1.0000000000000001E+50</v>
      </c>
      <c r="Q650" s="610">
        <v>1.0000000000000001E+50</v>
      </c>
      <c r="R650" s="610">
        <v>1.0000000000000001E+50</v>
      </c>
      <c r="S650" s="610">
        <v>1.0000000000000001E+50</v>
      </c>
      <c r="T650" s="610">
        <v>1.0000000000000001E+50</v>
      </c>
      <c r="U650" s="610">
        <v>1.0000000000000001E+50</v>
      </c>
      <c r="V650" s="610">
        <v>2.291624054152221</v>
      </c>
      <c r="W650" s="610">
        <v>1.0000000000000001E+50</v>
      </c>
      <c r="X650" s="610">
        <v>1.0000000000000001E+50</v>
      </c>
      <c r="Y650" s="610">
        <v>1.0000000000000001E+50</v>
      </c>
      <c r="Z650" s="610">
        <v>1.0000000000000001E+50</v>
      </c>
      <c r="AA650" s="626">
        <v>1.0000000000000001E+50</v>
      </c>
      <c r="AB650" s="610">
        <v>0.33452128139813969</v>
      </c>
      <c r="AC650" s="626">
        <v>1.7633489697400813E-2</v>
      </c>
      <c r="AD650" s="626">
        <v>8.9021369567871098E-4</v>
      </c>
      <c r="AE650" s="620">
        <v>1.768113834084201E-2</v>
      </c>
      <c r="AF650" s="627">
        <v>0.7738748971262327</v>
      </c>
      <c r="AG650" s="601">
        <f>Decap_Selection!$E$23</f>
        <v>0.08</v>
      </c>
      <c r="AH650" s="602"/>
      <c r="AI650" s="602"/>
    </row>
    <row r="651" spans="1:35">
      <c r="A651" s="597">
        <f t="shared" si="10"/>
        <v>190767971.53902692</v>
      </c>
      <c r="B651" s="607">
        <v>11.985951693512563</v>
      </c>
      <c r="C651" s="606">
        <v>1.0000000000000001E+50</v>
      </c>
      <c r="D651" s="607">
        <v>0.79798522668711025</v>
      </c>
      <c r="E651" s="610">
        <v>1.0000000000000001E+50</v>
      </c>
      <c r="F651" s="611">
        <v>1.0000000000000001E+50</v>
      </c>
      <c r="G651" s="610">
        <v>1.0000000000000001E+50</v>
      </c>
      <c r="H651" s="610">
        <v>1.0000000000000001E+50</v>
      </c>
      <c r="I651" s="610">
        <v>0.81222861101960708</v>
      </c>
      <c r="J651" s="610">
        <v>1.0000000000000001E+50</v>
      </c>
      <c r="K651" s="610">
        <v>1.0000000000000001E+50</v>
      </c>
      <c r="L651" s="611">
        <v>0.81582781192256737</v>
      </c>
      <c r="M651" s="610">
        <v>1.0000000000000001E+50</v>
      </c>
      <c r="N651" s="611">
        <v>1.0000000000000001E+50</v>
      </c>
      <c r="O651" s="610">
        <v>1.0000000000000001E+50</v>
      </c>
      <c r="P651" s="610">
        <v>1.0000000000000001E+50</v>
      </c>
      <c r="Q651" s="610">
        <v>1.0000000000000001E+50</v>
      </c>
      <c r="R651" s="610">
        <v>1.0000000000000001E+50</v>
      </c>
      <c r="S651" s="610">
        <v>1.0000000000000001E+50</v>
      </c>
      <c r="T651" s="610">
        <v>1.0000000000000001E+50</v>
      </c>
      <c r="U651" s="610">
        <v>1.0000000000000001E+50</v>
      </c>
      <c r="V651" s="610">
        <v>2.3374489260543458</v>
      </c>
      <c r="W651" s="610">
        <v>1.0000000000000001E+50</v>
      </c>
      <c r="X651" s="610">
        <v>1.0000000000000001E+50</v>
      </c>
      <c r="Y651" s="610">
        <v>1.0000000000000001E+50</v>
      </c>
      <c r="Z651" s="610">
        <v>1.0000000000000001E+50</v>
      </c>
      <c r="AA651" s="626">
        <v>1.0000000000000001E+50</v>
      </c>
      <c r="AB651" s="610">
        <v>0.3279624435436202</v>
      </c>
      <c r="AC651" s="626">
        <v>1.7985878717711779E-2</v>
      </c>
      <c r="AD651" s="626">
        <v>8.9021369567871098E-4</v>
      </c>
      <c r="AE651" s="620">
        <v>1.8032596245906748E-2</v>
      </c>
      <c r="AF651" s="627">
        <v>0.86744726051289289</v>
      </c>
      <c r="AG651" s="601">
        <f>Decap_Selection!$E$23</f>
        <v>0.08</v>
      </c>
      <c r="AH651" s="602"/>
      <c r="AI651" s="602"/>
    </row>
    <row r="652" spans="1:35">
      <c r="A652" s="597">
        <f t="shared" si="10"/>
        <v>194583330.96980745</v>
      </c>
      <c r="B652" s="607">
        <v>12.225670725730556</v>
      </c>
      <c r="C652" s="606">
        <v>1.0000000000000001E+50</v>
      </c>
      <c r="D652" s="607">
        <v>0.8146657451657302</v>
      </c>
      <c r="E652" s="610">
        <v>1.0000000000000001E+50</v>
      </c>
      <c r="F652" s="611">
        <v>1.0000000000000001E+50</v>
      </c>
      <c r="G652" s="610">
        <v>1.0000000000000001E+50</v>
      </c>
      <c r="H652" s="610">
        <v>1.0000000000000001E+50</v>
      </c>
      <c r="I652" s="610">
        <v>0.82863047048324379</v>
      </c>
      <c r="J652" s="610">
        <v>1.0000000000000001E+50</v>
      </c>
      <c r="K652" s="610">
        <v>1.0000000000000001E+50</v>
      </c>
      <c r="L652" s="611">
        <v>0.83215913606581182</v>
      </c>
      <c r="M652" s="610">
        <v>1.0000000000000001E+50</v>
      </c>
      <c r="N652" s="611">
        <v>1.0000000000000001E+50</v>
      </c>
      <c r="O652" s="610">
        <v>1.0000000000000001E+50</v>
      </c>
      <c r="P652" s="610">
        <v>1.0000000000000001E+50</v>
      </c>
      <c r="Q652" s="610">
        <v>1.0000000000000001E+50</v>
      </c>
      <c r="R652" s="610">
        <v>1.0000000000000001E+50</v>
      </c>
      <c r="S652" s="610">
        <v>1.0000000000000001E+50</v>
      </c>
      <c r="T652" s="610">
        <v>1.0000000000000001E+50</v>
      </c>
      <c r="U652" s="610">
        <v>1.0000000000000001E+50</v>
      </c>
      <c r="V652" s="610">
        <v>2.3841904445703381</v>
      </c>
      <c r="W652" s="610">
        <v>1.0000000000000001E+50</v>
      </c>
      <c r="X652" s="610">
        <v>1.0000000000000001E+50</v>
      </c>
      <c r="Y652" s="610">
        <v>1.0000000000000001E+50</v>
      </c>
      <c r="Z652" s="610">
        <v>1.0000000000000001E+50</v>
      </c>
      <c r="AA652" s="626">
        <v>1.0000000000000001E+50</v>
      </c>
      <c r="AB652" s="610">
        <v>0.32153221841154367</v>
      </c>
      <c r="AC652" s="626">
        <v>1.8345321019580613E-2</v>
      </c>
      <c r="AD652" s="626">
        <v>8.9021369567871098E-4</v>
      </c>
      <c r="AE652" s="620">
        <v>1.839112550745927E-2</v>
      </c>
      <c r="AF652" s="627">
        <v>0.98657080560498844</v>
      </c>
      <c r="AG652" s="601">
        <f>Decap_Selection!$E$23</f>
        <v>0.08</v>
      </c>
      <c r="AH652" s="602"/>
      <c r="AI652" s="602"/>
    </row>
    <row r="653" spans="1:35">
      <c r="A653" s="597">
        <f t="shared" si="10"/>
        <v>198474997.5892036</v>
      </c>
      <c r="B653" s="607">
        <v>12.470184138625305</v>
      </c>
      <c r="C653" s="606">
        <v>1.0000000000000001E+50</v>
      </c>
      <c r="D653" s="607">
        <v>0.83166579283994924</v>
      </c>
      <c r="E653" s="610">
        <v>1.0000000000000001E+50</v>
      </c>
      <c r="F653" s="611">
        <v>1.0000000000000001E+50</v>
      </c>
      <c r="G653" s="610">
        <v>1.0000000000000001E+50</v>
      </c>
      <c r="H653" s="610">
        <v>1.0000000000000001E+50</v>
      </c>
      <c r="I653" s="610">
        <v>0.84535728604252169</v>
      </c>
      <c r="J653" s="610">
        <v>1.0000000000000001E+50</v>
      </c>
      <c r="K653" s="610">
        <v>1.0000000000000001E+50</v>
      </c>
      <c r="L653" s="611">
        <v>0.84881679718858938</v>
      </c>
      <c r="M653" s="610">
        <v>1.0000000000000001E+50</v>
      </c>
      <c r="N653" s="611">
        <v>1.0000000000000001E+50</v>
      </c>
      <c r="O653" s="610">
        <v>1.0000000000000001E+50</v>
      </c>
      <c r="P653" s="610">
        <v>1.0000000000000001E+50</v>
      </c>
      <c r="Q653" s="610">
        <v>1.0000000000000001E+50</v>
      </c>
      <c r="R653" s="610">
        <v>1.0000000000000001E+50</v>
      </c>
      <c r="S653" s="610">
        <v>1.0000000000000001E+50</v>
      </c>
      <c r="T653" s="610">
        <v>1.0000000000000001E+50</v>
      </c>
      <c r="U653" s="610">
        <v>1.0000000000000001E+50</v>
      </c>
      <c r="V653" s="610">
        <v>2.4318669397088311</v>
      </c>
      <c r="W653" s="610">
        <v>1.0000000000000001E+50</v>
      </c>
      <c r="X653" s="610">
        <v>1.0000000000000001E+50</v>
      </c>
      <c r="Y653" s="610">
        <v>1.0000000000000001E+50</v>
      </c>
      <c r="Z653" s="610">
        <v>1.0000000000000001E+50</v>
      </c>
      <c r="AA653" s="626">
        <v>1.0000000000000001E+50</v>
      </c>
      <c r="AB653" s="610">
        <v>0.31522808434496413</v>
      </c>
      <c r="AC653" s="626">
        <v>1.8711957561015621E-2</v>
      </c>
      <c r="AD653" s="626">
        <v>8.9021369567871098E-4</v>
      </c>
      <c r="AE653" s="620">
        <v>1.8756866739541078E-2</v>
      </c>
      <c r="AF653" s="627">
        <v>1.1433983776533383</v>
      </c>
      <c r="AG653" s="601">
        <f>Decap_Selection!$E$23</f>
        <v>0.08</v>
      </c>
      <c r="AH653" s="602"/>
      <c r="AI653" s="602"/>
    </row>
    <row r="654" spans="1:35">
      <c r="A654" s="597">
        <f t="shared" si="10"/>
        <v>202444497.54098767</v>
      </c>
      <c r="B654" s="607">
        <v>12.719587819809705</v>
      </c>
      <c r="C654" s="606">
        <v>1.0000000000000001E+50</v>
      </c>
      <c r="D654" s="607">
        <v>0.84899203324500638</v>
      </c>
      <c r="E654" s="610">
        <v>1.0000000000000001E+50</v>
      </c>
      <c r="F654" s="611">
        <v>1.0000000000000001E+50</v>
      </c>
      <c r="G654" s="610">
        <v>1.0000000000000001E+50</v>
      </c>
      <c r="H654" s="610">
        <v>1.0000000000000001E+50</v>
      </c>
      <c r="I654" s="610">
        <v>0.86241561706012193</v>
      </c>
      <c r="J654" s="610">
        <v>1.0000000000000001E+50</v>
      </c>
      <c r="K654" s="610">
        <v>1.0000000000000001E+50</v>
      </c>
      <c r="L654" s="611">
        <v>0.86580732770336533</v>
      </c>
      <c r="M654" s="610">
        <v>1.0000000000000001E+50</v>
      </c>
      <c r="N654" s="611">
        <v>1.0000000000000001E+50</v>
      </c>
      <c r="O654" s="610">
        <v>1.0000000000000001E+50</v>
      </c>
      <c r="P654" s="610">
        <v>1.0000000000000001E+50</v>
      </c>
      <c r="Q654" s="610">
        <v>1.0000000000000001E+50</v>
      </c>
      <c r="R654" s="610">
        <v>1.0000000000000001E+50</v>
      </c>
      <c r="S654" s="610">
        <v>1.0000000000000001E+50</v>
      </c>
      <c r="T654" s="610">
        <v>1.0000000000000001E+50</v>
      </c>
      <c r="U654" s="610">
        <v>1.0000000000000001E+50</v>
      </c>
      <c r="V654" s="610">
        <v>2.4804971081358782</v>
      </c>
      <c r="W654" s="610">
        <v>1.0000000000000001E+50</v>
      </c>
      <c r="X654" s="610">
        <v>1.0000000000000001E+50</v>
      </c>
      <c r="Y654" s="610">
        <v>1.0000000000000001E+50</v>
      </c>
      <c r="Z654" s="610">
        <v>1.0000000000000001E+50</v>
      </c>
      <c r="AA654" s="626">
        <v>1.0000000000000001E+50</v>
      </c>
      <c r="AB654" s="610">
        <v>0.30904756913441028</v>
      </c>
      <c r="AC654" s="626">
        <v>1.9085932121281519E-2</v>
      </c>
      <c r="AD654" s="626">
        <v>8.9021369567871098E-4</v>
      </c>
      <c r="AE654" s="620">
        <v>1.9129963383598476E-2</v>
      </c>
      <c r="AF654" s="627">
        <v>1.3591491743255977</v>
      </c>
      <c r="AG654" s="601">
        <f>Decap_Selection!$E$23</f>
        <v>0.08</v>
      </c>
      <c r="AH654" s="602"/>
      <c r="AI654" s="602"/>
    </row>
    <row r="655" spans="1:35">
      <c r="A655" s="597">
        <f t="shared" si="10"/>
        <v>206493387.49180743</v>
      </c>
      <c r="B655" s="607">
        <v>12.973979574648936</v>
      </c>
      <c r="C655" s="606">
        <v>1.0000000000000001E+50</v>
      </c>
      <c r="D655" s="607">
        <v>0.8666512580287935</v>
      </c>
      <c r="E655" s="610">
        <v>1.0000000000000001E+50</v>
      </c>
      <c r="F655" s="611">
        <v>1.0000000000000001E+50</v>
      </c>
      <c r="G655" s="610">
        <v>1.0000000000000001E+50</v>
      </c>
      <c r="H655" s="610">
        <v>1.0000000000000001E+50</v>
      </c>
      <c r="I655" s="610">
        <v>0.87981215291490145</v>
      </c>
      <c r="J655" s="610">
        <v>1.0000000000000001E+50</v>
      </c>
      <c r="K655" s="610">
        <v>1.0000000000000001E+50</v>
      </c>
      <c r="L655" s="611">
        <v>0.88313739055983231</v>
      </c>
      <c r="M655" s="610">
        <v>1.0000000000000001E+50</v>
      </c>
      <c r="N655" s="611">
        <v>1.0000000000000001E+50</v>
      </c>
      <c r="O655" s="610">
        <v>1.0000000000000001E+50</v>
      </c>
      <c r="P655" s="610">
        <v>1.0000000000000001E+50</v>
      </c>
      <c r="Q655" s="610">
        <v>1.0000000000000001E+50</v>
      </c>
      <c r="R655" s="610">
        <v>1.0000000000000001E+50</v>
      </c>
      <c r="S655" s="610">
        <v>1.0000000000000001E+50</v>
      </c>
      <c r="T655" s="610">
        <v>1.0000000000000001E+50</v>
      </c>
      <c r="U655" s="610">
        <v>1.0000000000000001E+50</v>
      </c>
      <c r="V655" s="610">
        <v>2.5301000205069824</v>
      </c>
      <c r="W655" s="610">
        <v>1.0000000000000001E+50</v>
      </c>
      <c r="X655" s="610">
        <v>1.0000000000000001E+50</v>
      </c>
      <c r="Y655" s="610">
        <v>1.0000000000000001E+50</v>
      </c>
      <c r="Z655" s="610">
        <v>1.0000000000000001E+50</v>
      </c>
      <c r="AA655" s="626">
        <v>1.0000000000000001E+50</v>
      </c>
      <c r="AB655" s="610">
        <v>0.3029882490483915</v>
      </c>
      <c r="AC655" s="626">
        <v>1.94673913572843E-2</v>
      </c>
      <c r="AD655" s="626">
        <v>8.9021369567871098E-4</v>
      </c>
      <c r="AE655" s="620">
        <v>1.9510561764780637E-2</v>
      </c>
      <c r="AF655" s="627">
        <v>1.6743294828348829</v>
      </c>
      <c r="AG655" s="601">
        <f>Decap_Selection!$E$23</f>
        <v>0.08</v>
      </c>
      <c r="AH655" s="602"/>
      <c r="AI655" s="602"/>
    </row>
    <row r="656" spans="1:35">
      <c r="A656" s="597">
        <f t="shared" si="10"/>
        <v>210623255.24164358</v>
      </c>
      <c r="B656" s="607">
        <v>13.233459164615484</v>
      </c>
      <c r="C656" s="606">
        <v>1.0000000000000001E+50</v>
      </c>
      <c r="D656" s="607">
        <v>0.88465038960285636</v>
      </c>
      <c r="E656" s="610">
        <v>1.0000000000000001E+50</v>
      </c>
      <c r="F656" s="611">
        <v>1.0000000000000001E+50</v>
      </c>
      <c r="G656" s="610">
        <v>1.0000000000000001E+50</v>
      </c>
      <c r="H656" s="610">
        <v>1.0000000000000001E+50</v>
      </c>
      <c r="I656" s="610">
        <v>0.89755371562458175</v>
      </c>
      <c r="J656" s="610">
        <v>1.0000000000000001E+50</v>
      </c>
      <c r="K656" s="610">
        <v>1.0000000000000001E+50</v>
      </c>
      <c r="L656" s="611">
        <v>0.90081378185782124</v>
      </c>
      <c r="M656" s="610">
        <v>1.0000000000000001E+50</v>
      </c>
      <c r="N656" s="611">
        <v>1.0000000000000001E+50</v>
      </c>
      <c r="O656" s="610">
        <v>1.0000000000000001E+50</v>
      </c>
      <c r="P656" s="610">
        <v>1.0000000000000001E+50</v>
      </c>
      <c r="Q656" s="610">
        <v>1.0000000000000001E+50</v>
      </c>
      <c r="R656" s="610">
        <v>1.0000000000000001E+50</v>
      </c>
      <c r="S656" s="610">
        <v>1.0000000000000001E+50</v>
      </c>
      <c r="T656" s="610">
        <v>1.0000000000000001E+50</v>
      </c>
      <c r="U656" s="610">
        <v>1.0000000000000001E+50</v>
      </c>
      <c r="V656" s="610">
        <v>2.5806951289457931</v>
      </c>
      <c r="W656" s="610">
        <v>1.0000000000000001E+50</v>
      </c>
      <c r="X656" s="610">
        <v>1.0000000000000001E+50</v>
      </c>
      <c r="Y656" s="610">
        <v>1.0000000000000001E+50</v>
      </c>
      <c r="Z656" s="610">
        <v>1.0000000000000001E+50</v>
      </c>
      <c r="AA656" s="626">
        <v>1.0000000000000001E+50</v>
      </c>
      <c r="AB656" s="610">
        <v>0.29704774788291477</v>
      </c>
      <c r="AC656" s="626">
        <v>1.9856484861084486E-2</v>
      </c>
      <c r="AD656" s="626">
        <v>8.9021369567871098E-4</v>
      </c>
      <c r="AE656" s="620">
        <v>1.9898811149365935E-2</v>
      </c>
      <c r="AF656" s="627">
        <v>2.1762659747304149</v>
      </c>
      <c r="AG656" s="601">
        <f>Decap_Selection!$E$23</f>
        <v>0.08</v>
      </c>
      <c r="AH656" s="602"/>
      <c r="AI656" s="602"/>
    </row>
    <row r="657" spans="1:35">
      <c r="A657" s="597">
        <f t="shared" si="10"/>
        <v>214835720.34647647</v>
      </c>
      <c r="B657" s="607">
        <v>13.49812834641129</v>
      </c>
      <c r="C657" s="606">
        <v>1.0000000000000001E+50</v>
      </c>
      <c r="D657" s="607">
        <v>0.90299648384551223</v>
      </c>
      <c r="E657" s="610">
        <v>1.0000000000000001E+50</v>
      </c>
      <c r="F657" s="611">
        <v>1.0000000000000001E+50</v>
      </c>
      <c r="G657" s="610">
        <v>1.0000000000000001E+50</v>
      </c>
      <c r="H657" s="610">
        <v>1.0000000000000001E+50</v>
      </c>
      <c r="I657" s="610">
        <v>0.91564726252048922</v>
      </c>
      <c r="J657" s="610">
        <v>1.0000000000000001E+50</v>
      </c>
      <c r="K657" s="610">
        <v>1.0000000000000001E+50</v>
      </c>
      <c r="L657" s="611">
        <v>0.91884343351242503</v>
      </c>
      <c r="M657" s="610">
        <v>1.0000000000000001E+50</v>
      </c>
      <c r="N657" s="611">
        <v>1.0000000000000001E+50</v>
      </c>
      <c r="O657" s="610">
        <v>1.0000000000000001E+50</v>
      </c>
      <c r="P657" s="610">
        <v>1.0000000000000001E+50</v>
      </c>
      <c r="Q657" s="610">
        <v>1.0000000000000001E+50</v>
      </c>
      <c r="R657" s="610">
        <v>1.0000000000000001E+50</v>
      </c>
      <c r="S657" s="610">
        <v>1.0000000000000001E+50</v>
      </c>
      <c r="T657" s="610">
        <v>1.0000000000000001E+50</v>
      </c>
      <c r="U657" s="610">
        <v>1.0000000000000001E+50</v>
      </c>
      <c r="V657" s="610">
        <v>2.6323022746723868</v>
      </c>
      <c r="W657" s="610">
        <v>1.0000000000000001E+50</v>
      </c>
      <c r="X657" s="610">
        <v>1.0000000000000001E+50</v>
      </c>
      <c r="Y657" s="610">
        <v>1.0000000000000001E+50</v>
      </c>
      <c r="Z657" s="610">
        <v>1.0000000000000001E+50</v>
      </c>
      <c r="AA657" s="626">
        <v>1.0000000000000001E+50</v>
      </c>
      <c r="AB657" s="610">
        <v>0.29122373602963986</v>
      </c>
      <c r="AC657" s="626">
        <v>2.0253365218561383E-2</v>
      </c>
      <c r="AD657" s="626">
        <v>8.9021369567871098E-4</v>
      </c>
      <c r="AE657" s="620">
        <v>2.0294863803339128E-2</v>
      </c>
      <c r="AF657" s="627">
        <v>3.0883161404907127</v>
      </c>
      <c r="AG657" s="601">
        <f>Decap_Selection!$E$23</f>
        <v>0.08</v>
      </c>
      <c r="AH657" s="602"/>
      <c r="AI657" s="602"/>
    </row>
    <row r="658" spans="1:35">
      <c r="A658" s="597">
        <f t="shared" si="10"/>
        <v>219132434.75340599</v>
      </c>
      <c r="B658" s="607">
        <v>13.768090911872358</v>
      </c>
      <c r="C658" s="606">
        <v>1.0000000000000001E+50</v>
      </c>
      <c r="D658" s="607">
        <v>0.92169673285807863</v>
      </c>
      <c r="E658" s="610">
        <v>1.0000000000000001E+50</v>
      </c>
      <c r="F658" s="611">
        <v>1.0000000000000001E+50</v>
      </c>
      <c r="G658" s="610">
        <v>1.0000000000000001E+50</v>
      </c>
      <c r="H658" s="610">
        <v>1.0000000000000001E+50</v>
      </c>
      <c r="I658" s="610">
        <v>0.93409988897539109</v>
      </c>
      <c r="J658" s="610">
        <v>1.0000000000000001E+50</v>
      </c>
      <c r="K658" s="610">
        <v>1.0000000000000001E+50</v>
      </c>
      <c r="L658" s="611">
        <v>0.93723341597238607</v>
      </c>
      <c r="M658" s="610">
        <v>1.0000000000000001E+50</v>
      </c>
      <c r="N658" s="611">
        <v>1.0000000000000001E+50</v>
      </c>
      <c r="O658" s="610">
        <v>1.0000000000000001E+50</v>
      </c>
      <c r="P658" s="610">
        <v>1.0000000000000001E+50</v>
      </c>
      <c r="Q658" s="610">
        <v>1.0000000000000001E+50</v>
      </c>
      <c r="R658" s="610">
        <v>1.0000000000000001E+50</v>
      </c>
      <c r="S658" s="610">
        <v>1.0000000000000001E+50</v>
      </c>
      <c r="T658" s="610">
        <v>1.0000000000000001E+50</v>
      </c>
      <c r="U658" s="610">
        <v>1.0000000000000001E+50</v>
      </c>
      <c r="V658" s="610">
        <v>2.6849416957841465</v>
      </c>
      <c r="W658" s="610">
        <v>1.0000000000000001E+50</v>
      </c>
      <c r="X658" s="610">
        <v>1.0000000000000001E+50</v>
      </c>
      <c r="Y658" s="610">
        <v>1.0000000000000001E+50</v>
      </c>
      <c r="Z658" s="610">
        <v>1.0000000000000001E+50</v>
      </c>
      <c r="AA658" s="626">
        <v>1.0000000000000001E+50</v>
      </c>
      <c r="AB658" s="610">
        <v>0.28551392956230748</v>
      </c>
      <c r="AC658" s="626">
        <v>2.0658188069251373E-2</v>
      </c>
      <c r="AD658" s="626">
        <v>8.9021369567871098E-4</v>
      </c>
      <c r="AE658" s="620">
        <v>2.0698875052142626E-2</v>
      </c>
      <c r="AF658" s="627">
        <v>5.1188157745739327</v>
      </c>
      <c r="AG658" s="601">
        <f>Decap_Selection!$E$23</f>
        <v>0.08</v>
      </c>
      <c r="AH658" s="602"/>
      <c r="AI658" s="602"/>
    </row>
    <row r="659" spans="1:35">
      <c r="A659" s="597">
        <f t="shared" si="10"/>
        <v>223515083.44847411</v>
      </c>
      <c r="B659" s="607">
        <v>14.04345272867141</v>
      </c>
      <c r="C659" s="606">
        <v>1.0000000000000001E+50</v>
      </c>
      <c r="D659" s="607">
        <v>0.94075846777524719</v>
      </c>
      <c r="E659" s="610">
        <v>1.0000000000000001E+50</v>
      </c>
      <c r="F659" s="611">
        <v>1.0000000000000001E+50</v>
      </c>
      <c r="G659" s="610">
        <v>1.0000000000000001E+50</v>
      </c>
      <c r="H659" s="610">
        <v>1.0000000000000001E+50</v>
      </c>
      <c r="I659" s="610">
        <v>0.95291883118550014</v>
      </c>
      <c r="J659" s="610">
        <v>1.0000000000000001E+50</v>
      </c>
      <c r="K659" s="610">
        <v>1.0000000000000001E+50</v>
      </c>
      <c r="L659" s="611">
        <v>0.95599094099281323</v>
      </c>
      <c r="M659" s="610">
        <v>1.0000000000000001E+50</v>
      </c>
      <c r="N659" s="611">
        <v>1.0000000000000001E+50</v>
      </c>
      <c r="O659" s="610">
        <v>1.0000000000000001E+50</v>
      </c>
      <c r="P659" s="610">
        <v>1.0000000000000001E+50</v>
      </c>
      <c r="Q659" s="610">
        <v>1.0000000000000001E+50</v>
      </c>
      <c r="R659" s="610">
        <v>1.0000000000000001E+50</v>
      </c>
      <c r="S659" s="610">
        <v>1.0000000000000001E+50</v>
      </c>
      <c r="T659" s="610">
        <v>1.0000000000000001E+50</v>
      </c>
      <c r="U659" s="610">
        <v>1.0000000000000001E+50</v>
      </c>
      <c r="V659" s="610">
        <v>2.7386340351922742</v>
      </c>
      <c r="W659" s="610">
        <v>1.0000000000000001E+50</v>
      </c>
      <c r="X659" s="610">
        <v>1.0000000000000001E+50</v>
      </c>
      <c r="Y659" s="610">
        <v>1.0000000000000001E+50</v>
      </c>
      <c r="Z659" s="610">
        <v>1.0000000000000001E+50</v>
      </c>
      <c r="AA659" s="626">
        <v>1.0000000000000001E+50</v>
      </c>
      <c r="AB659" s="610">
        <v>0.27991608934108142</v>
      </c>
      <c r="AC659" s="626">
        <v>2.1071112167383665E-2</v>
      </c>
      <c r="AD659" s="626">
        <v>8.9021369567871098E-4</v>
      </c>
      <c r="AE659" s="620">
        <v>2.1111003341625349E-2</v>
      </c>
      <c r="AF659" s="627">
        <v>9.3019067918271485</v>
      </c>
      <c r="AG659" s="601">
        <f>Decap_Selection!$E$23</f>
        <v>0.08</v>
      </c>
      <c r="AH659" s="602"/>
      <c r="AI659" s="602"/>
    </row>
    <row r="660" spans="1:35">
      <c r="A660" s="597">
        <f t="shared" si="10"/>
        <v>227985385.11744359</v>
      </c>
      <c r="B660" s="607">
        <v>14.324321781834652</v>
      </c>
      <c r="C660" s="606">
        <v>1.0000000000000001E+50</v>
      </c>
      <c r="D660" s="607">
        <v>0.96018916163064127</v>
      </c>
      <c r="E660" s="610">
        <v>1.0000000000000001E+50</v>
      </c>
      <c r="F660" s="611">
        <v>1.0000000000000001E+50</v>
      </c>
      <c r="G660" s="610">
        <v>1.0000000000000001E+50</v>
      </c>
      <c r="H660" s="610">
        <v>1.0000000000000001E+50</v>
      </c>
      <c r="I660" s="610">
        <v>0.97211146900773027</v>
      </c>
      <c r="J660" s="610">
        <v>1.0000000000000001E+50</v>
      </c>
      <c r="K660" s="610">
        <v>1.0000000000000001E+50</v>
      </c>
      <c r="L660" s="611">
        <v>0.97512336446330783</v>
      </c>
      <c r="M660" s="610">
        <v>1.0000000000000001E+50</v>
      </c>
      <c r="N660" s="611">
        <v>1.0000000000000001E+50</v>
      </c>
      <c r="O660" s="610">
        <v>1.0000000000000001E+50</v>
      </c>
      <c r="P660" s="610">
        <v>1.0000000000000001E+50</v>
      </c>
      <c r="Q660" s="610">
        <v>1.0000000000000001E+50</v>
      </c>
      <c r="R660" s="610">
        <v>1.0000000000000001E+50</v>
      </c>
      <c r="S660" s="610">
        <v>1.0000000000000001E+50</v>
      </c>
      <c r="T660" s="610">
        <v>1.0000000000000001E+50</v>
      </c>
      <c r="U660" s="610">
        <v>1.0000000000000001E+50</v>
      </c>
      <c r="V660" s="610">
        <v>2.7934003487170509</v>
      </c>
      <c r="W660" s="610">
        <v>1.0000000000000001E+50</v>
      </c>
      <c r="X660" s="610">
        <v>1.0000000000000001E+50</v>
      </c>
      <c r="Y660" s="610">
        <v>1.0000000000000001E+50</v>
      </c>
      <c r="Z660" s="610">
        <v>1.0000000000000001E+50</v>
      </c>
      <c r="AA660" s="626">
        <v>1.0000000000000001E+50</v>
      </c>
      <c r="AB660" s="610">
        <v>0.27442802013445455</v>
      </c>
      <c r="AC660" s="626">
        <v>2.1492299444137448E-2</v>
      </c>
      <c r="AD660" s="626">
        <v>8.9021369567871098E-4</v>
      </c>
      <c r="AE660" s="620">
        <v>2.1531410300213116E-2</v>
      </c>
      <c r="AF660" s="627">
        <v>6.2479521797497917</v>
      </c>
      <c r="AG660" s="601">
        <f>Decap_Selection!$E$23</f>
        <v>0.08</v>
      </c>
      <c r="AH660" s="602"/>
      <c r="AI660" s="602"/>
    </row>
    <row r="661" spans="1:35">
      <c r="A661" s="597">
        <f t="shared" si="10"/>
        <v>232545092.81979248</v>
      </c>
      <c r="B661" s="607">
        <v>14.610808216088804</v>
      </c>
      <c r="C661" s="606">
        <v>1.0000000000000001E+50</v>
      </c>
      <c r="D661" s="607">
        <v>0.97999643227864508</v>
      </c>
      <c r="E661" s="610">
        <v>1.0000000000000001E+50</v>
      </c>
      <c r="F661" s="611">
        <v>1.0000000000000001E+50</v>
      </c>
      <c r="G661" s="610">
        <v>1.0000000000000001E+50</v>
      </c>
      <c r="H661" s="610">
        <v>1.0000000000000001E+50</v>
      </c>
      <c r="I661" s="610">
        <v>0.99168532885331995</v>
      </c>
      <c r="J661" s="610">
        <v>1.0000000000000001E+50</v>
      </c>
      <c r="K661" s="610">
        <v>1.0000000000000001E+50</v>
      </c>
      <c r="L661" s="611">
        <v>0.99463818929262104</v>
      </c>
      <c r="M661" s="610">
        <v>1.0000000000000001E+50</v>
      </c>
      <c r="N661" s="611">
        <v>1.0000000000000001E+50</v>
      </c>
      <c r="O661" s="610">
        <v>1.0000000000000001E+50</v>
      </c>
      <c r="P661" s="610">
        <v>1.0000000000000001E+50</v>
      </c>
      <c r="Q661" s="610">
        <v>1.0000000000000001E+50</v>
      </c>
      <c r="R661" s="610">
        <v>1.0000000000000001E+50</v>
      </c>
      <c r="S661" s="610">
        <v>1.0000000000000001E+50</v>
      </c>
      <c r="T661" s="610">
        <v>1.0000000000000001E+50</v>
      </c>
      <c r="U661" s="610">
        <v>1.0000000000000001E+50</v>
      </c>
      <c r="V661" s="610">
        <v>2.8492621133450253</v>
      </c>
      <c r="W661" s="610">
        <v>1.0000000000000001E+50</v>
      </c>
      <c r="X661" s="610">
        <v>1.0000000000000001E+50</v>
      </c>
      <c r="Y661" s="610">
        <v>1.0000000000000001E+50</v>
      </c>
      <c r="Z661" s="610">
        <v>1.0000000000000001E+50</v>
      </c>
      <c r="AA661" s="626">
        <v>1.0000000000000001E+50</v>
      </c>
      <c r="AB661" s="610">
        <v>0.26904756975837374</v>
      </c>
      <c r="AC661" s="626">
        <v>2.1921915071144858E-2</v>
      </c>
      <c r="AD661" s="626">
        <v>8.9021369567871098E-4</v>
      </c>
      <c r="AE661" s="620">
        <v>2.1960260802325205E-2</v>
      </c>
      <c r="AF661" s="627">
        <v>3.5120845886008674</v>
      </c>
      <c r="AG661" s="601">
        <f>Decap_Selection!$E$23</f>
        <v>0.08</v>
      </c>
      <c r="AH661" s="602"/>
      <c r="AI661" s="602"/>
    </row>
    <row r="662" spans="1:35">
      <c r="A662" s="597">
        <f t="shared" si="10"/>
        <v>237195994.67618832</v>
      </c>
      <c r="B662" s="607">
        <v>14.90302437905515</v>
      </c>
      <c r="C662" s="606">
        <v>1.0000000000000001E+50</v>
      </c>
      <c r="D662" s="607">
        <v>1.0001880453735992</v>
      </c>
      <c r="E662" s="610">
        <v>1.0000000000000001E+50</v>
      </c>
      <c r="F662" s="611">
        <v>1.0000000000000001E+50</v>
      </c>
      <c r="G662" s="610">
        <v>1.0000000000000001E+50</v>
      </c>
      <c r="H662" s="610">
        <v>1.0000000000000001E+50</v>
      </c>
      <c r="I662" s="610">
        <v>1.0116480866389532</v>
      </c>
      <c r="J662" s="610">
        <v>1.0000000000000001E+50</v>
      </c>
      <c r="K662" s="610">
        <v>1.0000000000000001E+50</v>
      </c>
      <c r="L662" s="611">
        <v>1.0145430683509602</v>
      </c>
      <c r="M662" s="610">
        <v>1.0000000000000001E+50</v>
      </c>
      <c r="N662" s="611">
        <v>1.0000000000000001E+50</v>
      </c>
      <c r="O662" s="610">
        <v>1.0000000000000001E+50</v>
      </c>
      <c r="P662" s="610">
        <v>1.0000000000000001E+50</v>
      </c>
      <c r="Q662" s="610">
        <v>1.0000000000000001E+50</v>
      </c>
      <c r="R662" s="610">
        <v>1.0000000000000001E+50</v>
      </c>
      <c r="S662" s="610">
        <v>1.0000000000000001E+50</v>
      </c>
      <c r="T662" s="610">
        <v>1.0000000000000001E+50</v>
      </c>
      <c r="U662" s="610">
        <v>1.0000000000000001E+50</v>
      </c>
      <c r="V662" s="610">
        <v>2.9062412356513674</v>
      </c>
      <c r="W662" s="610">
        <v>1.0000000000000001E+50</v>
      </c>
      <c r="X662" s="610">
        <v>1.0000000000000001E+50</v>
      </c>
      <c r="Y662" s="610">
        <v>1.0000000000000001E+50</v>
      </c>
      <c r="Z662" s="610">
        <v>1.0000000000000001E+50</v>
      </c>
      <c r="AA662" s="626">
        <v>1.0000000000000001E+50</v>
      </c>
      <c r="AB662" s="610">
        <v>0.26377262823224529</v>
      </c>
      <c r="AC662" s="626">
        <v>2.2360127525264749E-2</v>
      </c>
      <c r="AD662" s="626">
        <v>8.9021369567871098E-4</v>
      </c>
      <c r="AE662" s="620">
        <v>2.2397723033061975E-2</v>
      </c>
      <c r="AF662" s="627">
        <v>2.3649397044831564</v>
      </c>
      <c r="AG662" s="601">
        <f>Decap_Selection!$E$23</f>
        <v>0.08</v>
      </c>
      <c r="AH662" s="602"/>
      <c r="AI662" s="602"/>
    </row>
    <row r="663" spans="1:35">
      <c r="A663" s="597">
        <f t="shared" si="10"/>
        <v>241939914.5697121</v>
      </c>
      <c r="B663" s="607">
        <v>15.201084865307404</v>
      </c>
      <c r="C663" s="606">
        <v>1.0000000000000001E+50</v>
      </c>
      <c r="D663" s="607">
        <v>1.0207719174074952</v>
      </c>
      <c r="E663" s="610">
        <v>1.0000000000000001E+50</v>
      </c>
      <c r="F663" s="611">
        <v>1.0000000000000001E+50</v>
      </c>
      <c r="G663" s="610">
        <v>1.0000000000000001E+50</v>
      </c>
      <c r="H663" s="610">
        <v>1.0000000000000001E+50</v>
      </c>
      <c r="I663" s="610">
        <v>1.0320075707965353</v>
      </c>
      <c r="J663" s="610">
        <v>1.0000000000000001E+50</v>
      </c>
      <c r="K663" s="610">
        <v>1.0000000000000001E+50</v>
      </c>
      <c r="L663" s="611">
        <v>1.0348458074711058</v>
      </c>
      <c r="M663" s="610">
        <v>1.0000000000000001E+50</v>
      </c>
      <c r="N663" s="611">
        <v>1.0000000000000001E+50</v>
      </c>
      <c r="O663" s="610">
        <v>1.0000000000000001E+50</v>
      </c>
      <c r="P663" s="610">
        <v>1.0000000000000001E+50</v>
      </c>
      <c r="Q663" s="610">
        <v>1.0000000000000001E+50</v>
      </c>
      <c r="R663" s="610">
        <v>1.0000000000000001E+50</v>
      </c>
      <c r="S663" s="610">
        <v>1.0000000000000001E+50</v>
      </c>
      <c r="T663" s="610">
        <v>1.0000000000000001E+50</v>
      </c>
      <c r="U663" s="610">
        <v>1.0000000000000001E+50</v>
      </c>
      <c r="V663" s="610">
        <v>2.9643600603906792</v>
      </c>
      <c r="W663" s="610">
        <v>1.0000000000000001E+50</v>
      </c>
      <c r="X663" s="610">
        <v>1.0000000000000001E+50</v>
      </c>
      <c r="Y663" s="610">
        <v>1.0000000000000001E+50</v>
      </c>
      <c r="Z663" s="610">
        <v>1.0000000000000001E+50</v>
      </c>
      <c r="AA663" s="626">
        <v>1.0000000000000001E+50</v>
      </c>
      <c r="AB663" s="610">
        <v>0.25860112695149201</v>
      </c>
      <c r="AC663" s="626">
        <v>2.2807108654652502E-2</v>
      </c>
      <c r="AD663" s="626">
        <v>8.9021369567871098E-4</v>
      </c>
      <c r="AE663" s="620">
        <v>2.2843968554189038E-2</v>
      </c>
      <c r="AF663" s="627">
        <v>1.7682601089248227</v>
      </c>
      <c r="AG663" s="601">
        <f>Decap_Selection!$E$23</f>
        <v>0.08</v>
      </c>
      <c r="AH663" s="602"/>
      <c r="AI663" s="602"/>
    </row>
    <row r="664" spans="1:35">
      <c r="A664" s="597">
        <f t="shared" si="10"/>
        <v>246778712.86110634</v>
      </c>
      <c r="B664" s="607">
        <v>15.505106561310754</v>
      </c>
      <c r="C664" s="606">
        <v>1.0000000000000001E+50</v>
      </c>
      <c r="D664" s="607">
        <v>1.0417561188073183</v>
      </c>
      <c r="E664" s="610">
        <v>1.0000000000000001E+50</v>
      </c>
      <c r="F664" s="611">
        <v>1.0000000000000001E+50</v>
      </c>
      <c r="G664" s="610">
        <v>1.0000000000000001E+50</v>
      </c>
      <c r="H664" s="610">
        <v>1.0000000000000001E+50</v>
      </c>
      <c r="I664" s="610">
        <v>1.0527717653427988</v>
      </c>
      <c r="J664" s="610">
        <v>1.0000000000000001E+50</v>
      </c>
      <c r="K664" s="610">
        <v>1.0000000000000001E+50</v>
      </c>
      <c r="L664" s="611">
        <v>1.0555543685095161</v>
      </c>
      <c r="M664" s="610">
        <v>1.0000000000000001E+50</v>
      </c>
      <c r="N664" s="611">
        <v>1.0000000000000001E+50</v>
      </c>
      <c r="O664" s="610">
        <v>1.0000000000000001E+50</v>
      </c>
      <c r="P664" s="610">
        <v>1.0000000000000001E+50</v>
      </c>
      <c r="Q664" s="610">
        <v>1.0000000000000001E+50</v>
      </c>
      <c r="R664" s="610">
        <v>1.0000000000000001E+50</v>
      </c>
      <c r="S664" s="610">
        <v>1.0000000000000001E+50</v>
      </c>
      <c r="T664" s="610">
        <v>1.0000000000000001E+50</v>
      </c>
      <c r="U664" s="610">
        <v>1.0000000000000001E+50</v>
      </c>
      <c r="V664" s="610">
        <v>3.0236413792596522</v>
      </c>
      <c r="W664" s="610">
        <v>1.0000000000000001E+50</v>
      </c>
      <c r="X664" s="610">
        <v>1.0000000000000001E+50</v>
      </c>
      <c r="Y664" s="610">
        <v>1.0000000000000001E+50</v>
      </c>
      <c r="Z664" s="610">
        <v>1.0000000000000001E+50</v>
      </c>
      <c r="AA664" s="626">
        <v>1.0000000000000001E+50</v>
      </c>
      <c r="AB664" s="610">
        <v>0.25353103787633569</v>
      </c>
      <c r="AC664" s="626">
        <v>2.3263033746151945E-2</v>
      </c>
      <c r="AD664" s="626">
        <v>8.9021369567871098E-4</v>
      </c>
      <c r="AE664" s="620">
        <v>2.3299172371443942E-2</v>
      </c>
      <c r="AF664" s="627">
        <v>1.4067186471963991</v>
      </c>
      <c r="AG664" s="601">
        <f>Decap_Selection!$E$23</f>
        <v>0.08</v>
      </c>
      <c r="AH664" s="602"/>
      <c r="AI664" s="602"/>
    </row>
    <row r="665" spans="1:35">
      <c r="A665" s="597">
        <f t="shared" si="10"/>
        <v>251714287.11832848</v>
      </c>
      <c r="B665" s="607">
        <v>15.815208691259718</v>
      </c>
      <c r="C665" s="606">
        <v>1.0000000000000001E+50</v>
      </c>
      <c r="D665" s="607">
        <v>1.0631488770932243</v>
      </c>
      <c r="E665" s="610">
        <v>1.0000000000000001E+50</v>
      </c>
      <c r="F665" s="611">
        <v>1.0000000000000001E+50</v>
      </c>
      <c r="G665" s="610">
        <v>1.0000000000000001E+50</v>
      </c>
      <c r="H665" s="610">
        <v>1.0000000000000001E+50</v>
      </c>
      <c r="I665" s="610">
        <v>1.0739488130099495</v>
      </c>
      <c r="J665" s="610">
        <v>1.0000000000000001E+50</v>
      </c>
      <c r="K665" s="610">
        <v>1.0000000000000001E+50</v>
      </c>
      <c r="L665" s="611">
        <v>1.0766768724686173</v>
      </c>
      <c r="M665" s="610">
        <v>1.0000000000000001E+50</v>
      </c>
      <c r="N665" s="611">
        <v>1.0000000000000001E+50</v>
      </c>
      <c r="O665" s="610">
        <v>1.0000000000000001E+50</v>
      </c>
      <c r="P665" s="610">
        <v>1.0000000000000001E+50</v>
      </c>
      <c r="Q665" s="610">
        <v>1.0000000000000001E+50</v>
      </c>
      <c r="R665" s="610">
        <v>1.0000000000000001E+50</v>
      </c>
      <c r="S665" s="610">
        <v>1.0000000000000001E+50</v>
      </c>
      <c r="T665" s="610">
        <v>1.0000000000000001E+50</v>
      </c>
      <c r="U665" s="610">
        <v>1.0000000000000001E+50</v>
      </c>
      <c r="V665" s="610">
        <v>3.0841084398349845</v>
      </c>
      <c r="W665" s="610">
        <v>1.0000000000000001E+50</v>
      </c>
      <c r="X665" s="610">
        <v>1.0000000000000001E+50</v>
      </c>
      <c r="Y665" s="610">
        <v>1.0000000000000001E+50</v>
      </c>
      <c r="Z665" s="610">
        <v>1.0000000000000001E+50</v>
      </c>
      <c r="AA665" s="626">
        <v>1.0000000000000001E+50</v>
      </c>
      <c r="AB665" s="610">
        <v>0.24856037273648623</v>
      </c>
      <c r="AC665" s="626">
        <v>2.3728081594035749E-2</v>
      </c>
      <c r="AD665" s="626">
        <v>8.9021369567871098E-4</v>
      </c>
      <c r="AE665" s="620">
        <v>2.3763513003191905E-2</v>
      </c>
      <c r="AF665" s="627">
        <v>1.1650502385194983</v>
      </c>
      <c r="AG665" s="601">
        <f>Decap_Selection!$E$23</f>
        <v>0.08</v>
      </c>
      <c r="AH665" s="602"/>
      <c r="AI665" s="602"/>
    </row>
    <row r="666" spans="1:35">
      <c r="A666" s="597">
        <f t="shared" si="10"/>
        <v>256748572.86069506</v>
      </c>
      <c r="B666" s="607">
        <v>16.131512863832704</v>
      </c>
      <c r="C666" s="606">
        <v>1.0000000000000001E+50</v>
      </c>
      <c r="D666" s="607">
        <v>1.0849585800987513</v>
      </c>
      <c r="E666" s="610">
        <v>1.0000000000000001E+50</v>
      </c>
      <c r="F666" s="611">
        <v>1.0000000000000001E+50</v>
      </c>
      <c r="G666" s="610">
        <v>1.0000000000000001E+50</v>
      </c>
      <c r="H666" s="610">
        <v>1.0000000000000001E+50</v>
      </c>
      <c r="I666" s="610">
        <v>1.0955470184385698</v>
      </c>
      <c r="J666" s="610">
        <v>1.0000000000000001E+50</v>
      </c>
      <c r="K666" s="610">
        <v>1.0000000000000001E+50</v>
      </c>
      <c r="L666" s="611">
        <v>1.0982216026815008</v>
      </c>
      <c r="M666" s="610">
        <v>1.0000000000000001E+50</v>
      </c>
      <c r="N666" s="611">
        <v>1.0000000000000001E+50</v>
      </c>
      <c r="O666" s="610">
        <v>1.0000000000000001E+50</v>
      </c>
      <c r="P666" s="610">
        <v>1.0000000000000001E+50</v>
      </c>
      <c r="Q666" s="610">
        <v>1.0000000000000001E+50</v>
      </c>
      <c r="R666" s="610">
        <v>1.0000000000000001E+50</v>
      </c>
      <c r="S666" s="610">
        <v>1.0000000000000001E+50</v>
      </c>
      <c r="T666" s="610">
        <v>1.0000000000000001E+50</v>
      </c>
      <c r="U666" s="610">
        <v>1.0000000000000001E+50</v>
      </c>
      <c r="V666" s="610">
        <v>3.1457849546900865</v>
      </c>
      <c r="W666" s="610">
        <v>1.0000000000000001E+50</v>
      </c>
      <c r="X666" s="610">
        <v>1.0000000000000001E+50</v>
      </c>
      <c r="Y666" s="610">
        <v>1.0000000000000001E+50</v>
      </c>
      <c r="Z666" s="610">
        <v>1.0000000000000001E+50</v>
      </c>
      <c r="AA666" s="626">
        <v>1.0000000000000001E+50</v>
      </c>
      <c r="AB666" s="610">
        <v>0.24368718225142827</v>
      </c>
      <c r="AC666" s="626">
        <v>2.4202434570121247E-2</v>
      </c>
      <c r="AD666" s="626">
        <v>8.9021369567871098E-4</v>
      </c>
      <c r="AE666" s="620">
        <v>2.4237172550457545E-2</v>
      </c>
      <c r="AF666" s="627">
        <v>0.99230682847313867</v>
      </c>
      <c r="AG666" s="601">
        <f>Decap_Selection!$E$23</f>
        <v>0.08</v>
      </c>
      <c r="AH666" s="602"/>
      <c r="AI666" s="602"/>
    </row>
    <row r="667" spans="1:35">
      <c r="A667" s="597">
        <f t="shared" si="10"/>
        <v>261883544.31790897</v>
      </c>
      <c r="B667" s="607">
        <v>16.454143119881703</v>
      </c>
      <c r="C667" s="606">
        <v>1.0000000000000001E+50</v>
      </c>
      <c r="D667" s="607">
        <v>1.1071937792543061</v>
      </c>
      <c r="E667" s="610">
        <v>1.0000000000000001E+50</v>
      </c>
      <c r="F667" s="611">
        <v>1.0000000000000001E+50</v>
      </c>
      <c r="G667" s="610">
        <v>1.0000000000000001E+50</v>
      </c>
      <c r="H667" s="610">
        <v>1.0000000000000001E+50</v>
      </c>
      <c r="I667" s="610">
        <v>1.1175748514340371</v>
      </c>
      <c r="J667" s="610">
        <v>1.0000000000000001E+50</v>
      </c>
      <c r="K667" s="610">
        <v>1.0000000000000001E+50</v>
      </c>
      <c r="L667" s="611">
        <v>1.1201970080602863</v>
      </c>
      <c r="M667" s="610">
        <v>1.0000000000000001E+50</v>
      </c>
      <c r="N667" s="611">
        <v>1.0000000000000001E+50</v>
      </c>
      <c r="O667" s="610">
        <v>1.0000000000000001E+50</v>
      </c>
      <c r="P667" s="610">
        <v>1.0000000000000001E+50</v>
      </c>
      <c r="Q667" s="610">
        <v>1.0000000000000001E+50</v>
      </c>
      <c r="R667" s="610">
        <v>1.0000000000000001E+50</v>
      </c>
      <c r="S667" s="610">
        <v>1.0000000000000001E+50</v>
      </c>
      <c r="T667" s="610">
        <v>1.0000000000000001E+50</v>
      </c>
      <c r="U667" s="610">
        <v>1.0000000000000001E+50</v>
      </c>
      <c r="V667" s="610">
        <v>3.2086951106941259</v>
      </c>
      <c r="W667" s="610">
        <v>1.0000000000000001E+50</v>
      </c>
      <c r="X667" s="610">
        <v>1.0000000000000001E+50</v>
      </c>
      <c r="Y667" s="610">
        <v>1.0000000000000001E+50</v>
      </c>
      <c r="Z667" s="610">
        <v>1.0000000000000001E+50</v>
      </c>
      <c r="AA667" s="626">
        <v>1.0000000000000001E+50</v>
      </c>
      <c r="AB667" s="610">
        <v>0.23890955536599739</v>
      </c>
      <c r="AC667" s="626">
        <v>2.4686278695289183E-2</v>
      </c>
      <c r="AD667" s="626">
        <v>8.9021369567871098E-4</v>
      </c>
      <c r="AE667" s="620">
        <v>2.4720336768360197E-2</v>
      </c>
      <c r="AF667" s="627">
        <v>0.8627052755068173</v>
      </c>
      <c r="AG667" s="601">
        <f>Decap_Selection!$E$23</f>
        <v>0.08</v>
      </c>
      <c r="AH667" s="602"/>
      <c r="AI667" s="602"/>
    </row>
    <row r="668" spans="1:35">
      <c r="A668" s="597">
        <f t="shared" si="10"/>
        <v>267121215.20426714</v>
      </c>
      <c r="B668" s="607">
        <v>16.783225981075756</v>
      </c>
      <c r="C668" s="606">
        <v>1.0000000000000001E+50</v>
      </c>
      <c r="D668" s="607">
        <v>1.1298631929351763</v>
      </c>
      <c r="E668" s="610">
        <v>1.0000000000000001E+50</v>
      </c>
      <c r="F668" s="611">
        <v>1.0000000000000001E+50</v>
      </c>
      <c r="G668" s="610">
        <v>1.0000000000000001E+50</v>
      </c>
      <c r="H668" s="610">
        <v>1.0000000000000001E+50</v>
      </c>
      <c r="I668" s="610">
        <v>1.1400409502877298</v>
      </c>
      <c r="J668" s="610">
        <v>1.0000000000000001E+50</v>
      </c>
      <c r="K668" s="610">
        <v>1.0000000000000001E+50</v>
      </c>
      <c r="L668" s="611">
        <v>1.1426117064094121</v>
      </c>
      <c r="M668" s="610">
        <v>1.0000000000000001E+50</v>
      </c>
      <c r="N668" s="611">
        <v>1.0000000000000001E+50</v>
      </c>
      <c r="O668" s="610">
        <v>1.0000000000000001E+50</v>
      </c>
      <c r="P668" s="610">
        <v>1.0000000000000001E+50</v>
      </c>
      <c r="Q668" s="610">
        <v>1.0000000000000001E+50</v>
      </c>
      <c r="R668" s="610">
        <v>1.0000000000000001E+50</v>
      </c>
      <c r="S668" s="610">
        <v>1.0000000000000001E+50</v>
      </c>
      <c r="T668" s="610">
        <v>1.0000000000000001E+50</v>
      </c>
      <c r="U668" s="610">
        <v>1.0000000000000001E+50</v>
      </c>
      <c r="V668" s="610">
        <v>3.2728635784970801</v>
      </c>
      <c r="W668" s="610">
        <v>1.0000000000000001E+50</v>
      </c>
      <c r="X668" s="610">
        <v>1.0000000000000001E+50</v>
      </c>
      <c r="Y668" s="610">
        <v>1.0000000000000001E+50</v>
      </c>
      <c r="Z668" s="610">
        <v>1.0000000000000001E+50</v>
      </c>
      <c r="AA668" s="626">
        <v>1.0000000000000001E+50</v>
      </c>
      <c r="AB668" s="610">
        <v>0.23422561850094598</v>
      </c>
      <c r="AC668" s="626">
        <v>2.5179803712433436E-2</v>
      </c>
      <c r="AD668" s="626">
        <v>8.9021369567871098E-4</v>
      </c>
      <c r="AE668" s="620">
        <v>2.5213195138980883E-2</v>
      </c>
      <c r="AF668" s="627">
        <v>0.76185298187238137</v>
      </c>
      <c r="AG668" s="601">
        <f>Decap_Selection!$E$23</f>
        <v>0.08</v>
      </c>
      <c r="AH668" s="602"/>
      <c r="AI668" s="602"/>
    </row>
    <row r="669" spans="1:35">
      <c r="A669" s="597">
        <f t="shared" si="10"/>
        <v>272463639.50835252</v>
      </c>
      <c r="B669" s="607">
        <v>17.118890499517292</v>
      </c>
      <c r="C669" s="606">
        <v>1.0000000000000001E+50</v>
      </c>
      <c r="D669" s="607">
        <v>1.1529757098753672</v>
      </c>
      <c r="E669" s="610">
        <v>1.0000000000000001E+50</v>
      </c>
      <c r="F669" s="611">
        <v>1.0000000000000001E+50</v>
      </c>
      <c r="G669" s="610">
        <v>1.0000000000000001E+50</v>
      </c>
      <c r="H669" s="610">
        <v>1.0000000000000001E+50</v>
      </c>
      <c r="I669" s="610">
        <v>1.1629541251643243</v>
      </c>
      <c r="J669" s="610">
        <v>1.0000000000000001E+50</v>
      </c>
      <c r="K669" s="610">
        <v>1.0000000000000001E+50</v>
      </c>
      <c r="L669" s="611">
        <v>1.1654744878051624</v>
      </c>
      <c r="M669" s="610">
        <v>1.0000000000000001E+50</v>
      </c>
      <c r="N669" s="611">
        <v>1.0000000000000001E+50</v>
      </c>
      <c r="O669" s="610">
        <v>1.0000000000000001E+50</v>
      </c>
      <c r="P669" s="610">
        <v>1.0000000000000001E+50</v>
      </c>
      <c r="Q669" s="610">
        <v>1.0000000000000001E+50</v>
      </c>
      <c r="R669" s="610">
        <v>1.0000000000000001E+50</v>
      </c>
      <c r="S669" s="610">
        <v>1.0000000000000001E+50</v>
      </c>
      <c r="T669" s="610">
        <v>1.0000000000000001E+50</v>
      </c>
      <c r="U669" s="610">
        <v>1.0000000000000001E+50</v>
      </c>
      <c r="V669" s="610">
        <v>3.3383155222044993</v>
      </c>
      <c r="W669" s="610">
        <v>1.0000000000000001E+50</v>
      </c>
      <c r="X669" s="610">
        <v>1.0000000000000001E+50</v>
      </c>
      <c r="Y669" s="610">
        <v>1.0000000000000001E+50</v>
      </c>
      <c r="Z669" s="610">
        <v>1.0000000000000001E+50</v>
      </c>
      <c r="AA669" s="626">
        <v>1.0000000000000001E+50</v>
      </c>
      <c r="AB669" s="610">
        <v>0.22963353481820598</v>
      </c>
      <c r="AC669" s="626">
        <v>2.5683203160870385E-2</v>
      </c>
      <c r="AD669" s="626">
        <v>8.9021369567871098E-4</v>
      </c>
      <c r="AE669" s="620">
        <v>2.5715940945689603E-2</v>
      </c>
      <c r="AF669" s="627">
        <v>0.68110078903103433</v>
      </c>
      <c r="AG669" s="601">
        <f>Decap_Selection!$E$23</f>
        <v>0.08</v>
      </c>
      <c r="AH669" s="602"/>
      <c r="AI669" s="602"/>
    </row>
    <row r="670" spans="1:35">
      <c r="A670" s="597">
        <f t="shared" si="10"/>
        <v>277912912.29851955</v>
      </c>
      <c r="B670" s="607">
        <v>17.461268308350789</v>
      </c>
      <c r="C670" s="606">
        <v>1.0000000000000001E+50</v>
      </c>
      <c r="D670" s="607">
        <v>1.1765403926485685</v>
      </c>
      <c r="E670" s="610">
        <v>1.0000000000000001E+50</v>
      </c>
      <c r="F670" s="611">
        <v>1.0000000000000001E+50</v>
      </c>
      <c r="G670" s="610">
        <v>1.0000000000000001E+50</v>
      </c>
      <c r="H670" s="610">
        <v>1.0000000000000001E+50</v>
      </c>
      <c r="I670" s="610">
        <v>1.1863233615565052</v>
      </c>
      <c r="J670" s="610">
        <v>1.0000000000000001E+50</v>
      </c>
      <c r="K670" s="610">
        <v>1.0000000000000001E+50</v>
      </c>
      <c r="L670" s="611">
        <v>1.1887943180427478</v>
      </c>
      <c r="M670" s="610">
        <v>1.0000000000000001E+50</v>
      </c>
      <c r="N670" s="611">
        <v>1.0000000000000001E+50</v>
      </c>
      <c r="O670" s="610">
        <v>1.0000000000000001E+50</v>
      </c>
      <c r="P670" s="610">
        <v>1.0000000000000001E+50</v>
      </c>
      <c r="Q670" s="610">
        <v>1.0000000000000001E+50</v>
      </c>
      <c r="R670" s="610">
        <v>1.0000000000000001E+50</v>
      </c>
      <c r="S670" s="610">
        <v>1.0000000000000001E+50</v>
      </c>
      <c r="T670" s="610">
        <v>1.0000000000000001E+50</v>
      </c>
      <c r="U670" s="610">
        <v>1.0000000000000001E+50</v>
      </c>
      <c r="V670" s="610">
        <v>3.4050766092457891</v>
      </c>
      <c r="W670" s="610">
        <v>1.0000000000000001E+50</v>
      </c>
      <c r="X670" s="610">
        <v>1.0000000000000001E+50</v>
      </c>
      <c r="Y670" s="610">
        <v>1.0000000000000001E+50</v>
      </c>
      <c r="Z670" s="610">
        <v>1.0000000000000001E+50</v>
      </c>
      <c r="AA670" s="626">
        <v>1.0000000000000001E+50</v>
      </c>
      <c r="AB670" s="610">
        <v>0.22513150350056055</v>
      </c>
      <c r="AC670" s="626">
        <v>2.619667445223697E-2</v>
      </c>
      <c r="AD670" s="626">
        <v>8.9021369567871098E-4</v>
      </c>
      <c r="AE670" s="620">
        <v>2.6228771348962149E-2</v>
      </c>
      <c r="AF670" s="627">
        <v>0.614944367478512</v>
      </c>
      <c r="AG670" s="601">
        <f>Decap_Selection!$E$23</f>
        <v>0.08</v>
      </c>
      <c r="AH670" s="602"/>
      <c r="AI670" s="602"/>
    </row>
    <row r="671" spans="1:35">
      <c r="A671" s="597">
        <f t="shared" si="10"/>
        <v>283471170.54448992</v>
      </c>
      <c r="B671" s="607">
        <v>17.81049367338364</v>
      </c>
      <c r="C671" s="606">
        <v>1.0000000000000001E+50</v>
      </c>
      <c r="D671" s="607">
        <v>1.2005664812176007</v>
      </c>
      <c r="E671" s="610">
        <v>1.0000000000000001E+50</v>
      </c>
      <c r="F671" s="611">
        <v>1.0000000000000001E+50</v>
      </c>
      <c r="G671" s="610">
        <v>1.0000000000000001E+50</v>
      </c>
      <c r="H671" s="610">
        <v>1.0000000000000001E+50</v>
      </c>
      <c r="I671" s="610">
        <v>1.2101578238084534</v>
      </c>
      <c r="J671" s="610">
        <v>1.0000000000000001E+50</v>
      </c>
      <c r="K671" s="610">
        <v>1.0000000000000001E+50</v>
      </c>
      <c r="L671" s="611">
        <v>1.2125803421523027</v>
      </c>
      <c r="M671" s="610">
        <v>1.0000000000000001E+50</v>
      </c>
      <c r="N671" s="611">
        <v>1.0000000000000001E+50</v>
      </c>
      <c r="O671" s="610">
        <v>1.0000000000000001E+50</v>
      </c>
      <c r="P671" s="610">
        <v>1.0000000000000001E+50</v>
      </c>
      <c r="Q671" s="610">
        <v>1.0000000000000001E+50</v>
      </c>
      <c r="R671" s="610">
        <v>1.0000000000000001E+50</v>
      </c>
      <c r="S671" s="610">
        <v>1.0000000000000001E+50</v>
      </c>
      <c r="T671" s="610">
        <v>1.0000000000000001E+50</v>
      </c>
      <c r="U671" s="610">
        <v>1.0000000000000001E+50</v>
      </c>
      <c r="V671" s="610">
        <v>3.4731730204398676</v>
      </c>
      <c r="W671" s="610">
        <v>1.0000000000000001E+50</v>
      </c>
      <c r="X671" s="610">
        <v>1.0000000000000001E+50</v>
      </c>
      <c r="Y671" s="610">
        <v>1.0000000000000001E+50</v>
      </c>
      <c r="Z671" s="610">
        <v>1.0000000000000001E+50</v>
      </c>
      <c r="AA671" s="626">
        <v>1.0000000000000001E+50</v>
      </c>
      <c r="AB671" s="610">
        <v>0.22071775904544025</v>
      </c>
      <c r="AC671" s="626">
        <v>2.6720418947907366E-2</v>
      </c>
      <c r="AD671" s="626">
        <v>8.9021369567871098E-4</v>
      </c>
      <c r="AE671" s="620">
        <v>2.6751887463716269E-2</v>
      </c>
      <c r="AF671" s="627">
        <v>0.55971665424187134</v>
      </c>
      <c r="AG671" s="601">
        <f>Decap_Selection!$E$23</f>
        <v>0.08</v>
      </c>
      <c r="AH671" s="602"/>
      <c r="AI671" s="602"/>
    </row>
    <row r="672" spans="1:35">
      <c r="A672" s="597">
        <f t="shared" si="10"/>
        <v>289140593.95537972</v>
      </c>
      <c r="B672" s="607">
        <v>18.166703545739392</v>
      </c>
      <c r="C672" s="606">
        <v>1.0000000000000001E+50</v>
      </c>
      <c r="D672" s="607">
        <v>1.225063396553709</v>
      </c>
      <c r="E672" s="610">
        <v>1.0000000000000001E+50</v>
      </c>
      <c r="F672" s="611">
        <v>1.0000000000000001E+50</v>
      </c>
      <c r="G672" s="610">
        <v>1.0000000000000001E+50</v>
      </c>
      <c r="H672" s="610">
        <v>1.0000000000000001E+50</v>
      </c>
      <c r="I672" s="610">
        <v>1.2344668587094805</v>
      </c>
      <c r="J672" s="610">
        <v>1.0000000000000001E+50</v>
      </c>
      <c r="K672" s="610">
        <v>1.0000000000000001E+50</v>
      </c>
      <c r="L672" s="611">
        <v>1.2368418879851637</v>
      </c>
      <c r="M672" s="610">
        <v>1.0000000000000001E+50</v>
      </c>
      <c r="N672" s="611">
        <v>1.0000000000000001E+50</v>
      </c>
      <c r="O672" s="610">
        <v>1.0000000000000001E+50</v>
      </c>
      <c r="P672" s="610">
        <v>1.0000000000000001E+50</v>
      </c>
      <c r="Q672" s="610">
        <v>1.0000000000000001E+50</v>
      </c>
      <c r="R672" s="610">
        <v>1.0000000000000001E+50</v>
      </c>
      <c r="S672" s="610">
        <v>1.0000000000000001E+50</v>
      </c>
      <c r="T672" s="610">
        <v>1.0000000000000001E+50</v>
      </c>
      <c r="U672" s="610">
        <v>1.0000000000000001E+50</v>
      </c>
      <c r="V672" s="610">
        <v>3.5426314602621578</v>
      </c>
      <c r="W672" s="610">
        <v>1.0000000000000001E+50</v>
      </c>
      <c r="X672" s="610">
        <v>1.0000000000000001E+50</v>
      </c>
      <c r="Y672" s="610">
        <v>1.0000000000000001E+50</v>
      </c>
      <c r="Z672" s="610">
        <v>1.0000000000000001E+50</v>
      </c>
      <c r="AA672" s="626">
        <v>1.0000000000000001E+50</v>
      </c>
      <c r="AB672" s="610">
        <v>0.21639057057256916</v>
      </c>
      <c r="AC672" s="626">
        <v>2.7254642037958514E-2</v>
      </c>
      <c r="AD672" s="626">
        <v>8.9021369567871098E-4</v>
      </c>
      <c r="AE672" s="620">
        <v>2.7285494438197524E-2</v>
      </c>
      <c r="AF672" s="627">
        <v>0.51288152789360919</v>
      </c>
      <c r="AG672" s="601">
        <f>Decap_Selection!$E$23</f>
        <v>0.08</v>
      </c>
      <c r="AH672" s="602"/>
      <c r="AI672" s="602"/>
    </row>
    <row r="673" spans="1:35">
      <c r="A673" s="597">
        <f t="shared" si="10"/>
        <v>294923405.83448732</v>
      </c>
      <c r="B673" s="607">
        <v>18.530037615564051</v>
      </c>
      <c r="C673" s="606">
        <v>1.0000000000000001E+50</v>
      </c>
      <c r="D673" s="607">
        <v>1.2500407443271067</v>
      </c>
      <c r="E673" s="610">
        <v>1.0000000000000001E+50</v>
      </c>
      <c r="F673" s="611">
        <v>1.0000000000000001E+50</v>
      </c>
      <c r="G673" s="610">
        <v>1.0000000000000001E+50</v>
      </c>
      <c r="H673" s="610">
        <v>1.0000000000000001E+50</v>
      </c>
      <c r="I673" s="610">
        <v>1.2592599991592239</v>
      </c>
      <c r="J673" s="610">
        <v>1.0000000000000001E+50</v>
      </c>
      <c r="K673" s="610">
        <v>1.0000000000000001E+50</v>
      </c>
      <c r="L673" s="611">
        <v>1.2615884698718465</v>
      </c>
      <c r="M673" s="610">
        <v>1.0000000000000001E+50</v>
      </c>
      <c r="N673" s="611">
        <v>1.0000000000000001E+50</v>
      </c>
      <c r="O673" s="610">
        <v>1.0000000000000001E+50</v>
      </c>
      <c r="P673" s="610">
        <v>1.0000000000000001E+50</v>
      </c>
      <c r="Q673" s="610">
        <v>1.0000000000000001E+50</v>
      </c>
      <c r="R673" s="610">
        <v>1.0000000000000001E+50</v>
      </c>
      <c r="S673" s="610">
        <v>1.0000000000000001E+50</v>
      </c>
      <c r="T673" s="610">
        <v>1.0000000000000001E+50</v>
      </c>
      <c r="U673" s="610">
        <v>1.0000000000000001E+50</v>
      </c>
      <c r="V673" s="610">
        <v>3.6134791673169304</v>
      </c>
      <c r="W673" s="610">
        <v>1.0000000000000001E+50</v>
      </c>
      <c r="X673" s="610">
        <v>1.0000000000000001E+50</v>
      </c>
      <c r="Y673" s="610">
        <v>1.0000000000000001E+50</v>
      </c>
      <c r="Z673" s="610">
        <v>1.0000000000000001E+50</v>
      </c>
      <c r="AA673" s="626">
        <v>1.0000000000000001E+50</v>
      </c>
      <c r="AB673" s="610">
        <v>0.21214824114518779</v>
      </c>
      <c r="AC673" s="626">
        <v>2.7799553221715494E-2</v>
      </c>
      <c r="AD673" s="626">
        <v>8.9021369567871098E-4</v>
      </c>
      <c r="AE673" s="620">
        <v>2.7829801534445857E-2</v>
      </c>
      <c r="AF673" s="627">
        <v>0.4726296126330396</v>
      </c>
      <c r="AG673" s="601">
        <f>Decap_Selection!$E$23</f>
        <v>0.08</v>
      </c>
      <c r="AH673" s="602"/>
      <c r="AI673" s="602"/>
    </row>
    <row r="674" spans="1:35">
      <c r="A674" s="597">
        <f t="shared" si="10"/>
        <v>300821873.95117706</v>
      </c>
      <c r="B674" s="607">
        <v>18.900638366806593</v>
      </c>
      <c r="C674" s="606">
        <v>1.0000000000000001E+50</v>
      </c>
      <c r="D674" s="607">
        <v>1.2755083186701985</v>
      </c>
      <c r="E674" s="610">
        <v>1.0000000000000001E+50</v>
      </c>
      <c r="F674" s="611">
        <v>1.0000000000000001E+50</v>
      </c>
      <c r="G674" s="610">
        <v>1.0000000000000001E+50</v>
      </c>
      <c r="H674" s="610">
        <v>1.0000000000000001E+50</v>
      </c>
      <c r="I674" s="610">
        <v>1.2845469679058423</v>
      </c>
      <c r="J674" s="610">
        <v>1.0000000000000001E+50</v>
      </c>
      <c r="K674" s="610">
        <v>1.0000000000000001E+50</v>
      </c>
      <c r="L674" s="611">
        <v>1.2868297923531529</v>
      </c>
      <c r="M674" s="610">
        <v>1.0000000000000001E+50</v>
      </c>
      <c r="N674" s="611">
        <v>1.0000000000000001E+50</v>
      </c>
      <c r="O674" s="610">
        <v>1.0000000000000001E+50</v>
      </c>
      <c r="P674" s="610">
        <v>1.0000000000000001E+50</v>
      </c>
      <c r="Q674" s="610">
        <v>1.0000000000000001E+50</v>
      </c>
      <c r="R674" s="610">
        <v>1.0000000000000001E+50</v>
      </c>
      <c r="S674" s="610">
        <v>1.0000000000000001E+50</v>
      </c>
      <c r="T674" s="610">
        <v>1.0000000000000001E+50</v>
      </c>
      <c r="U674" s="610">
        <v>1.0000000000000001E+50</v>
      </c>
      <c r="V674" s="610">
        <v>3.6857439250191093</v>
      </c>
      <c r="W674" s="610">
        <v>1.0000000000000001E+50</v>
      </c>
      <c r="X674" s="610">
        <v>1.0000000000000001E+50</v>
      </c>
      <c r="Y674" s="610">
        <v>1.0000000000000001E+50</v>
      </c>
      <c r="Z674" s="610">
        <v>1.0000000000000001E+50</v>
      </c>
      <c r="AA674" s="626">
        <v>1.0000000000000001E+50</v>
      </c>
      <c r="AB674" s="610">
        <v>0.20798910710458735</v>
      </c>
      <c r="AC674" s="626">
        <v>2.8355366189908443E-2</v>
      </c>
      <c r="AD674" s="626">
        <v>8.9021369567871098E-4</v>
      </c>
      <c r="AE674" s="620">
        <v>2.8385022210374533E-2</v>
      </c>
      <c r="AF674" s="627">
        <v>0.43763565831904971</v>
      </c>
      <c r="AG674" s="601">
        <f>Decap_Selection!$E$23</f>
        <v>0.08</v>
      </c>
      <c r="AH674" s="602"/>
      <c r="AI674" s="602"/>
    </row>
    <row r="675" spans="1:35">
      <c r="A675" s="597">
        <f t="shared" si="10"/>
        <v>306838311.43020064</v>
      </c>
      <c r="B675" s="607">
        <v>19.278651133094932</v>
      </c>
      <c r="C675" s="606">
        <v>1.0000000000000001E+50</v>
      </c>
      <c r="D675" s="607">
        <v>1.3014761060149436</v>
      </c>
      <c r="E675" s="610">
        <v>1.0000000000000001E+50</v>
      </c>
      <c r="F675" s="611">
        <v>1.0000000000000001E+50</v>
      </c>
      <c r="G675" s="610">
        <v>1.0000000000000001E+50</v>
      </c>
      <c r="H675" s="610">
        <v>1.0000000000000001E+50</v>
      </c>
      <c r="I675" s="610">
        <v>1.31033768135867</v>
      </c>
      <c r="J675" s="610">
        <v>1.0000000000000001E+50</v>
      </c>
      <c r="K675" s="610">
        <v>1.0000000000000001E+50</v>
      </c>
      <c r="L675" s="611">
        <v>1.3125757539858691</v>
      </c>
      <c r="M675" s="610">
        <v>1.0000000000000001E+50</v>
      </c>
      <c r="N675" s="611">
        <v>1.0000000000000001E+50</v>
      </c>
      <c r="O675" s="610">
        <v>1.0000000000000001E+50</v>
      </c>
      <c r="P675" s="610">
        <v>1.0000000000000001E+50</v>
      </c>
      <c r="Q675" s="610">
        <v>1.0000000000000001E+50</v>
      </c>
      <c r="R675" s="610">
        <v>1.0000000000000001E+50</v>
      </c>
      <c r="S675" s="610">
        <v>1.0000000000000001E+50</v>
      </c>
      <c r="T675" s="610">
        <v>1.0000000000000001E+50</v>
      </c>
      <c r="U675" s="610">
        <v>1.0000000000000001E+50</v>
      </c>
      <c r="V675" s="610">
        <v>3.7594540724897354</v>
      </c>
      <c r="W675" s="610">
        <v>1.0000000000000001E+50</v>
      </c>
      <c r="X675" s="610">
        <v>1.0000000000000001E+50</v>
      </c>
      <c r="Y675" s="610">
        <v>1.0000000000000001E+50</v>
      </c>
      <c r="Z675" s="610">
        <v>1.0000000000000001E+50</v>
      </c>
      <c r="AA675" s="626">
        <v>1.0000000000000001E+50</v>
      </c>
      <c r="AB675" s="610">
        <v>0.2039115374176943</v>
      </c>
      <c r="AC675" s="626">
        <v>2.8922298908473035E-2</v>
      </c>
      <c r="AD675" s="626">
        <v>8.9021369567871098E-4</v>
      </c>
      <c r="AE675" s="620">
        <v>2.8951374203493575E-2</v>
      </c>
      <c r="AF675" s="627">
        <v>0.40690693043574849</v>
      </c>
      <c r="AG675" s="601">
        <f>Decap_Selection!$E$23</f>
        <v>0.08</v>
      </c>
      <c r="AH675" s="602"/>
      <c r="AI675" s="602"/>
    </row>
    <row r="676" spans="1:35">
      <c r="A676" s="597">
        <f t="shared" si="10"/>
        <v>312975077.65880466</v>
      </c>
      <c r="B676" s="607">
        <v>19.664224154729588</v>
      </c>
      <c r="C676" s="606">
        <v>1.0000000000000001E+50</v>
      </c>
      <c r="D676" s="607">
        <v>1.3279542890058424</v>
      </c>
      <c r="E676" s="610">
        <v>1.0000000000000001E+50</v>
      </c>
      <c r="F676" s="611">
        <v>1.0000000000000001E+50</v>
      </c>
      <c r="G676" s="610">
        <v>1.0000000000000001E+50</v>
      </c>
      <c r="H676" s="610">
        <v>1.0000000000000001E+50</v>
      </c>
      <c r="I676" s="610">
        <v>1.3366422534768285</v>
      </c>
      <c r="J676" s="610">
        <v>1.0000000000000001E+50</v>
      </c>
      <c r="K676" s="610">
        <v>1.0000000000000001E+50</v>
      </c>
      <c r="L676" s="611">
        <v>1.3388364512245468</v>
      </c>
      <c r="M676" s="610">
        <v>1.0000000000000001E+50</v>
      </c>
      <c r="N676" s="611">
        <v>1.0000000000000001E+50</v>
      </c>
      <c r="O676" s="610">
        <v>1.0000000000000001E+50</v>
      </c>
      <c r="P676" s="610">
        <v>1.0000000000000001E+50</v>
      </c>
      <c r="Q676" s="610">
        <v>1.0000000000000001E+50</v>
      </c>
      <c r="R676" s="610">
        <v>1.0000000000000001E+50</v>
      </c>
      <c r="S676" s="610">
        <v>1.0000000000000001E+50</v>
      </c>
      <c r="T676" s="610">
        <v>1.0000000000000001E+50</v>
      </c>
      <c r="U676" s="610">
        <v>1.0000000000000001E+50</v>
      </c>
      <c r="V676" s="610">
        <v>3.8346385156693414</v>
      </c>
      <c r="W676" s="610">
        <v>1.0000000000000001E+50</v>
      </c>
      <c r="X676" s="610">
        <v>1.0000000000000001E+50</v>
      </c>
      <c r="Y676" s="610">
        <v>1.0000000000000001E+50</v>
      </c>
      <c r="Z676" s="610">
        <v>1.0000000000000001E+50</v>
      </c>
      <c r="AA676" s="626">
        <v>1.0000000000000001E+50</v>
      </c>
      <c r="AB676" s="610">
        <v>0.19991393303744903</v>
      </c>
      <c r="AC676" s="626">
        <v>2.9500573704027578E-2</v>
      </c>
      <c r="AD676" s="626">
        <v>8.9021369567871098E-4</v>
      </c>
      <c r="AE676" s="620">
        <v>2.95290796163107E-2</v>
      </c>
      <c r="AF676" s="627">
        <v>0.37968516251251044</v>
      </c>
      <c r="AG676" s="601">
        <f>Decap_Selection!$E$23</f>
        <v>0.08</v>
      </c>
      <c r="AH676" s="602"/>
      <c r="AI676" s="602"/>
    </row>
    <row r="677" spans="1:35">
      <c r="A677" s="597">
        <f t="shared" si="10"/>
        <v>319234579.21198076</v>
      </c>
      <c r="B677" s="607">
        <v>20.057508636817072</v>
      </c>
      <c r="C677" s="606">
        <v>1.0000000000000001E+50</v>
      </c>
      <c r="D677" s="607">
        <v>1.3549532504900796</v>
      </c>
      <c r="E677" s="610">
        <v>1.0000000000000001E+50</v>
      </c>
      <c r="F677" s="611">
        <v>1.0000000000000001E+50</v>
      </c>
      <c r="G677" s="610">
        <v>1.0000000000000001E+50</v>
      </c>
      <c r="H677" s="610">
        <v>1.0000000000000001E+50</v>
      </c>
      <c r="I677" s="610">
        <v>1.36347099973532</v>
      </c>
      <c r="J677" s="610">
        <v>1.0000000000000001E+50</v>
      </c>
      <c r="K677" s="610">
        <v>1.0000000000000001E+50</v>
      </c>
      <c r="L677" s="611">
        <v>1.3656221823808967</v>
      </c>
      <c r="M677" s="610">
        <v>1.0000000000000001E+50</v>
      </c>
      <c r="N677" s="611">
        <v>1.0000000000000001E+50</v>
      </c>
      <c r="O677" s="610">
        <v>1.0000000000000001E+50</v>
      </c>
      <c r="P677" s="610">
        <v>1.0000000000000001E+50</v>
      </c>
      <c r="Q677" s="610">
        <v>1.0000000000000001E+50</v>
      </c>
      <c r="R677" s="610">
        <v>1.0000000000000001E+50</v>
      </c>
      <c r="S677" s="610">
        <v>1.0000000000000001E+50</v>
      </c>
      <c r="T677" s="610">
        <v>1.0000000000000001E+50</v>
      </c>
      <c r="U677" s="610">
        <v>1.0000000000000001E+50</v>
      </c>
      <c r="V677" s="610">
        <v>3.9113267386536239</v>
      </c>
      <c r="W677" s="610">
        <v>1.0000000000000001E+50</v>
      </c>
      <c r="X677" s="610">
        <v>1.0000000000000001E+50</v>
      </c>
      <c r="Y677" s="610">
        <v>1.0000000000000001E+50</v>
      </c>
      <c r="Z677" s="610">
        <v>1.0000000000000001E+50</v>
      </c>
      <c r="AA677" s="626">
        <v>1.0000000000000001E+50</v>
      </c>
      <c r="AB677" s="610">
        <v>0.195994726275728</v>
      </c>
      <c r="AC677" s="626">
        <v>3.0090417351060134E-2</v>
      </c>
      <c r="AD677" s="626">
        <v>8.9021369567871098E-4</v>
      </c>
      <c r="AE677" s="620">
        <v>3.0118365003443223E-2</v>
      </c>
      <c r="AF677" s="627">
        <v>0.35538124025190015</v>
      </c>
      <c r="AG677" s="601">
        <f>Decap_Selection!$E$23</f>
        <v>0.08</v>
      </c>
      <c r="AH677" s="602"/>
      <c r="AI677" s="602"/>
    </row>
    <row r="678" spans="1:35">
      <c r="A678" s="597">
        <f t="shared" si="10"/>
        <v>325619270.79622036</v>
      </c>
      <c r="B678" s="607">
        <v>20.458658808566053</v>
      </c>
      <c r="C678" s="606">
        <v>1.0000000000000001E+50</v>
      </c>
      <c r="D678" s="607">
        <v>1.3824835775863582</v>
      </c>
      <c r="E678" s="610">
        <v>1.0000000000000001E+50</v>
      </c>
      <c r="F678" s="611">
        <v>1.0000000000000001E+50</v>
      </c>
      <c r="G678" s="610">
        <v>1.0000000000000001E+50</v>
      </c>
      <c r="H678" s="610">
        <v>1.0000000000000001E+50</v>
      </c>
      <c r="I678" s="610">
        <v>1.3908344411701554</v>
      </c>
      <c r="J678" s="610">
        <v>1.0000000000000001E+50</v>
      </c>
      <c r="K678" s="610">
        <v>1.0000000000000001E+50</v>
      </c>
      <c r="L678" s="611">
        <v>1.392943451662336</v>
      </c>
      <c r="M678" s="610">
        <v>1.0000000000000001E+50</v>
      </c>
      <c r="N678" s="611">
        <v>1.0000000000000001E+50</v>
      </c>
      <c r="O678" s="610">
        <v>1.0000000000000001E+50</v>
      </c>
      <c r="P678" s="610">
        <v>1.0000000000000001E+50</v>
      </c>
      <c r="Q678" s="610">
        <v>1.0000000000000001E+50</v>
      </c>
      <c r="R678" s="610">
        <v>1.0000000000000001E+50</v>
      </c>
      <c r="S678" s="610">
        <v>1.0000000000000001E+50</v>
      </c>
      <c r="T678" s="610">
        <v>1.0000000000000001E+50</v>
      </c>
      <c r="U678" s="610">
        <v>1.0000000000000001E+50</v>
      </c>
      <c r="V678" s="610">
        <v>3.9895488152558274</v>
      </c>
      <c r="W678" s="610">
        <v>1.0000000000000001E+50</v>
      </c>
      <c r="X678" s="610">
        <v>1.0000000000000001E+50</v>
      </c>
      <c r="Y678" s="610">
        <v>1.0000000000000001E+50</v>
      </c>
      <c r="Z678" s="610">
        <v>1.0000000000000001E+50</v>
      </c>
      <c r="AA678" s="626">
        <v>1.0000000000000001E+50</v>
      </c>
      <c r="AB678" s="610">
        <v>0.19215238018856404</v>
      </c>
      <c r="AC678" s="626">
        <v>3.0692061160859894E-2</v>
      </c>
      <c r="AD678" s="626">
        <v>8.9021369567871098E-4</v>
      </c>
      <c r="AE678" s="620">
        <v>3.0719461460475134E-2</v>
      </c>
      <c r="AF678" s="627">
        <v>0.3335305507125404</v>
      </c>
      <c r="AG678" s="601">
        <f>Decap_Selection!$E$23</f>
        <v>0.08</v>
      </c>
      <c r="AH678" s="602"/>
      <c r="AI678" s="602"/>
    </row>
    <row r="679" spans="1:35">
      <c r="A679" s="597">
        <f t="shared" si="10"/>
        <v>332131656.21214479</v>
      </c>
      <c r="B679" s="607">
        <v>20.867831983769385</v>
      </c>
      <c r="C679" s="606">
        <v>1.0000000000000001E+50</v>
      </c>
      <c r="D679" s="607">
        <v>1.4105560658340266</v>
      </c>
      <c r="E679" s="610">
        <v>1.0000000000000001E+50</v>
      </c>
      <c r="F679" s="611">
        <v>1.0000000000000001E+50</v>
      </c>
      <c r="G679" s="610">
        <v>1.0000000000000001E+50</v>
      </c>
      <c r="H679" s="610">
        <v>1.0000000000000001E+50</v>
      </c>
      <c r="I679" s="610">
        <v>1.4187433085041039</v>
      </c>
      <c r="J679" s="610">
        <v>1.0000000000000001E+50</v>
      </c>
      <c r="K679" s="610">
        <v>1.0000000000000001E+50</v>
      </c>
      <c r="L679" s="611">
        <v>1.4208109732912848</v>
      </c>
      <c r="M679" s="610">
        <v>1.0000000000000001E+50</v>
      </c>
      <c r="N679" s="611">
        <v>1.0000000000000001E+50</v>
      </c>
      <c r="O679" s="610">
        <v>1.0000000000000001E+50</v>
      </c>
      <c r="P679" s="610">
        <v>1.0000000000000001E+50</v>
      </c>
      <c r="Q679" s="610">
        <v>1.0000000000000001E+50</v>
      </c>
      <c r="R679" s="610">
        <v>1.0000000000000001E+50</v>
      </c>
      <c r="S679" s="610">
        <v>1.0000000000000001E+50</v>
      </c>
      <c r="T679" s="610">
        <v>1.0000000000000001E+50</v>
      </c>
      <c r="U679" s="610">
        <v>1.0000000000000001E+50</v>
      </c>
      <c r="V679" s="610">
        <v>4.0693354208004031</v>
      </c>
      <c r="W679" s="610">
        <v>1.0000000000000001E+50</v>
      </c>
      <c r="X679" s="610">
        <v>1.0000000000000001E+50</v>
      </c>
      <c r="Y679" s="610">
        <v>1.0000000000000001E+50</v>
      </c>
      <c r="Z679" s="610">
        <v>1.0000000000000001E+50</v>
      </c>
      <c r="AA679" s="626">
        <v>1.0000000000000001E+50</v>
      </c>
      <c r="AB679" s="610">
        <v>0.18838538797342222</v>
      </c>
      <c r="AC679" s="626">
        <v>3.1305741072227694E-2</v>
      </c>
      <c r="AD679" s="626">
        <v>8.9021369567871098E-4</v>
      </c>
      <c r="AE679" s="620">
        <v>3.1332604714594293E-2</v>
      </c>
      <c r="AF679" s="627">
        <v>0.31376175594540212</v>
      </c>
      <c r="AG679" s="601">
        <f>Decap_Selection!$E$23</f>
        <v>0.08</v>
      </c>
      <c r="AH679" s="602"/>
      <c r="AI679" s="602"/>
    </row>
    <row r="680" spans="1:35">
      <c r="A680" s="597">
        <f t="shared" si="10"/>
        <v>338774289.33638769</v>
      </c>
      <c r="B680" s="607">
        <v>21.285188622495752</v>
      </c>
      <c r="C680" s="606">
        <v>1.0000000000000001E+50</v>
      </c>
      <c r="D680" s="607">
        <v>1.4391817234240998</v>
      </c>
      <c r="E680" s="610">
        <v>1.0000000000000001E+50</v>
      </c>
      <c r="F680" s="611">
        <v>1.0000000000000001E+50</v>
      </c>
      <c r="G680" s="610">
        <v>1.0000000000000001E+50</v>
      </c>
      <c r="H680" s="610">
        <v>1.0000000000000001E+50</v>
      </c>
      <c r="I680" s="610">
        <v>1.4472085463546807</v>
      </c>
      <c r="J680" s="610">
        <v>1.0000000000000001E+50</v>
      </c>
      <c r="K680" s="610">
        <v>1.0000000000000001E+50</v>
      </c>
      <c r="L680" s="611">
        <v>1.4492356757068163</v>
      </c>
      <c r="M680" s="610">
        <v>1.0000000000000001E+50</v>
      </c>
      <c r="N680" s="611">
        <v>1.0000000000000001E+50</v>
      </c>
      <c r="O680" s="610">
        <v>1.0000000000000001E+50</v>
      </c>
      <c r="P680" s="610">
        <v>1.0000000000000001E+50</v>
      </c>
      <c r="Q680" s="610">
        <v>1.0000000000000001E+50</v>
      </c>
      <c r="R680" s="610">
        <v>1.0000000000000001E+50</v>
      </c>
      <c r="S680" s="610">
        <v>1.0000000000000001E+50</v>
      </c>
      <c r="T680" s="610">
        <v>1.0000000000000001E+50</v>
      </c>
      <c r="U680" s="610">
        <v>1.0000000000000001E+50</v>
      </c>
      <c r="V680" s="610">
        <v>4.1507178441525463</v>
      </c>
      <c r="W680" s="610">
        <v>1.0000000000000001E+50</v>
      </c>
      <c r="X680" s="610">
        <v>1.0000000000000001E+50</v>
      </c>
      <c r="Y680" s="610">
        <v>1.0000000000000001E+50</v>
      </c>
      <c r="Z680" s="610">
        <v>1.0000000000000001E+50</v>
      </c>
      <c r="AA680" s="626">
        <v>1.0000000000000001E+50</v>
      </c>
      <c r="AB680" s="610">
        <v>0.18469227237829663</v>
      </c>
      <c r="AC680" s="626">
        <v>3.1931697744001196E-2</v>
      </c>
      <c r="AD680" s="626">
        <v>8.9021369567871098E-4</v>
      </c>
      <c r="AE680" s="620">
        <v>3.1958035217045239E-2</v>
      </c>
      <c r="AF680" s="627">
        <v>0.29577450984913023</v>
      </c>
      <c r="AG680" s="601">
        <f>Decap_Selection!$E$23</f>
        <v>0.08</v>
      </c>
      <c r="AH680" s="602"/>
      <c r="AI680" s="602"/>
    </row>
    <row r="681" spans="1:35">
      <c r="A681" s="597">
        <f t="shared" si="10"/>
        <v>345549775.12311548</v>
      </c>
      <c r="B681" s="607">
        <v>21.710892394015257</v>
      </c>
      <c r="C681" s="606">
        <v>1.0000000000000001E+50</v>
      </c>
      <c r="D681" s="607">
        <v>1.468371775513829</v>
      </c>
      <c r="E681" s="610">
        <v>1.0000000000000001E+50</v>
      </c>
      <c r="F681" s="611">
        <v>1.0000000000000001E+50</v>
      </c>
      <c r="G681" s="610">
        <v>1.0000000000000001E+50</v>
      </c>
      <c r="H681" s="610">
        <v>1.0000000000000001E+50</v>
      </c>
      <c r="I681" s="610">
        <v>1.4762413175260254</v>
      </c>
      <c r="J681" s="610">
        <v>1.0000000000000001E+50</v>
      </c>
      <c r="K681" s="610">
        <v>1.0000000000000001E+50</v>
      </c>
      <c r="L681" s="611">
        <v>1.4782287058503207</v>
      </c>
      <c r="M681" s="610">
        <v>1.0000000000000001E+50</v>
      </c>
      <c r="N681" s="611">
        <v>1.0000000000000001E+50</v>
      </c>
      <c r="O681" s="610">
        <v>1.0000000000000001E+50</v>
      </c>
      <c r="P681" s="610">
        <v>1.0000000000000001E+50</v>
      </c>
      <c r="Q681" s="610">
        <v>1.0000000000000001E+50</v>
      </c>
      <c r="R681" s="610">
        <v>1.0000000000000001E+50</v>
      </c>
      <c r="S681" s="610">
        <v>1.0000000000000001E+50</v>
      </c>
      <c r="T681" s="610">
        <v>1.0000000000000001E+50</v>
      </c>
      <c r="U681" s="610">
        <v>1.0000000000000001E+50</v>
      </c>
      <c r="V681" s="610">
        <v>4.2337279999883428</v>
      </c>
      <c r="W681" s="610">
        <v>1.0000000000000001E+50</v>
      </c>
      <c r="X681" s="610">
        <v>1.0000000000000001E+50</v>
      </c>
      <c r="Y681" s="610">
        <v>1.0000000000000001E+50</v>
      </c>
      <c r="Z681" s="610">
        <v>1.0000000000000001E+50</v>
      </c>
      <c r="AA681" s="626">
        <v>1.0000000000000001E+50</v>
      </c>
      <c r="AB681" s="610">
        <v>0.18107158512239546</v>
      </c>
      <c r="AC681" s="626">
        <v>3.2570176649431098E-2</v>
      </c>
      <c r="AD681" s="626">
        <v>8.9021369567871098E-4</v>
      </c>
      <c r="AE681" s="620">
        <v>3.2595998237433983E-2</v>
      </c>
      <c r="AF681" s="627">
        <v>0.27932326781601574</v>
      </c>
      <c r="AG681" s="601">
        <f>Decap_Selection!$E$23</f>
        <v>0.08</v>
      </c>
      <c r="AH681" s="602"/>
      <c r="AI681" s="602"/>
    </row>
    <row r="682" spans="1:35">
      <c r="A682" s="597">
        <f t="shared" si="10"/>
        <v>352460770.62557781</v>
      </c>
      <c r="B682" s="607">
        <v>22.145110240983399</v>
      </c>
      <c r="C682" s="606">
        <v>1.0000000000000001E+50</v>
      </c>
      <c r="D682" s="607">
        <v>1.4981376686265027</v>
      </c>
      <c r="E682" s="610">
        <v>1.0000000000000001E+50</v>
      </c>
      <c r="F682" s="611">
        <v>1.0000000000000001E+50</v>
      </c>
      <c r="G682" s="610">
        <v>1.0000000000000001E+50</v>
      </c>
      <c r="H682" s="610">
        <v>1.0000000000000001E+50</v>
      </c>
      <c r="I682" s="610">
        <v>1.5058530073863476</v>
      </c>
      <c r="J682" s="610">
        <v>1.0000000000000001E+50</v>
      </c>
      <c r="K682" s="610">
        <v>1.0000000000000001E+50</v>
      </c>
      <c r="L682" s="611">
        <v>1.5078014335368466</v>
      </c>
      <c r="M682" s="610">
        <v>1.0000000000000001E+50</v>
      </c>
      <c r="N682" s="611">
        <v>1.0000000000000001E+50</v>
      </c>
      <c r="O682" s="610">
        <v>1.0000000000000001E+50</v>
      </c>
      <c r="P682" s="610">
        <v>1.0000000000000001E+50</v>
      </c>
      <c r="Q682" s="610">
        <v>1.0000000000000001E+50</v>
      </c>
      <c r="R682" s="610">
        <v>1.0000000000000001E+50</v>
      </c>
      <c r="S682" s="610">
        <v>1.0000000000000001E+50</v>
      </c>
      <c r="T682" s="610">
        <v>1.0000000000000001E+50</v>
      </c>
      <c r="U682" s="610">
        <v>1.0000000000000001E+50</v>
      </c>
      <c r="V682" s="610">
        <v>4.3183984413103245</v>
      </c>
      <c r="W682" s="610">
        <v>1.0000000000000001E+50</v>
      </c>
      <c r="X682" s="610">
        <v>1.0000000000000001E+50</v>
      </c>
      <c r="Y682" s="610">
        <v>1.0000000000000001E+50</v>
      </c>
      <c r="Z682" s="610">
        <v>1.0000000000000001E+50</v>
      </c>
      <c r="AA682" s="626">
        <v>1.0000000000000001E+50</v>
      </c>
      <c r="AB682" s="610">
        <v>0.17752190632818693</v>
      </c>
      <c r="AC682" s="626">
        <v>3.3221428172445305E-2</v>
      </c>
      <c r="AD682" s="626">
        <v>8.9021369567871098E-4</v>
      </c>
      <c r="AE682" s="620">
        <v>3.3246743959921783E-2</v>
      </c>
      <c r="AF682" s="627">
        <v>0.26420533127902113</v>
      </c>
      <c r="AG682" s="601">
        <f>Decap_Selection!$E$23</f>
        <v>0.08</v>
      </c>
      <c r="AH682" s="602"/>
      <c r="AI682" s="602"/>
    </row>
    <row r="683" spans="1:35">
      <c r="A683" s="597">
        <f t="shared" si="10"/>
        <v>359509986.03808939</v>
      </c>
      <c r="B683" s="607">
        <v>22.588012444908792</v>
      </c>
      <c r="C683" s="606">
        <v>1.0000000000000001E+50</v>
      </c>
      <c r="D683" s="607">
        <v>1.5284910751381942</v>
      </c>
      <c r="E683" s="610">
        <v>1.0000000000000001E+50</v>
      </c>
      <c r="F683" s="611">
        <v>1.0000000000000001E+50</v>
      </c>
      <c r="G683" s="610">
        <v>1.0000000000000001E+50</v>
      </c>
      <c r="H683" s="610">
        <v>1.0000000000000001E+50</v>
      </c>
      <c r="I683" s="610">
        <v>1.5360552283326627</v>
      </c>
      <c r="J683" s="610">
        <v>1.0000000000000001E+50</v>
      </c>
      <c r="K683" s="610">
        <v>1.0000000000000001E+50</v>
      </c>
      <c r="L683" s="611">
        <v>1.5379654559138538</v>
      </c>
      <c r="M683" s="610">
        <v>1.0000000000000001E+50</v>
      </c>
      <c r="N683" s="611">
        <v>1.0000000000000001E+50</v>
      </c>
      <c r="O683" s="610">
        <v>1.0000000000000001E+50</v>
      </c>
      <c r="P683" s="610">
        <v>1.0000000000000001E+50</v>
      </c>
      <c r="Q683" s="610">
        <v>1.0000000000000001E+50</v>
      </c>
      <c r="R683" s="610">
        <v>1.0000000000000001E+50</v>
      </c>
      <c r="S683" s="610">
        <v>1.0000000000000001E+50</v>
      </c>
      <c r="T683" s="610">
        <v>1.0000000000000001E+50</v>
      </c>
      <c r="U683" s="610">
        <v>1.0000000000000001E+50</v>
      </c>
      <c r="V683" s="610">
        <v>4.4047623722133586</v>
      </c>
      <c r="W683" s="610">
        <v>1.0000000000000001E+50</v>
      </c>
      <c r="X683" s="610">
        <v>1.0000000000000001E+50</v>
      </c>
      <c r="Y683" s="610">
        <v>1.0000000000000001E+50</v>
      </c>
      <c r="Z683" s="610">
        <v>1.0000000000000001E+50</v>
      </c>
      <c r="AA683" s="626">
        <v>1.0000000000000001E+50</v>
      </c>
      <c r="AB683" s="610">
        <v>0.174041843964584</v>
      </c>
      <c r="AC683" s="626">
        <v>3.3885707705838861E-2</v>
      </c>
      <c r="AD683" s="626">
        <v>8.9021369567871098E-4</v>
      </c>
      <c r="AE683" s="620">
        <v>3.3910527581345586E-2</v>
      </c>
      <c r="AF683" s="627">
        <v>0.25025188940226889</v>
      </c>
      <c r="AG683" s="601">
        <f>Decap_Selection!$E$23</f>
        <v>0.08</v>
      </c>
      <c r="AH683" s="602"/>
      <c r="AI683" s="602"/>
    </row>
    <row r="684" spans="1:35">
      <c r="A684" s="597">
        <f t="shared" si="10"/>
        <v>366700185.75885117</v>
      </c>
      <c r="B684" s="607">
        <v>23.039772692930217</v>
      </c>
      <c r="C684" s="606">
        <v>1.0000000000000001E+50</v>
      </c>
      <c r="D684" s="607">
        <v>1.5594438978532046</v>
      </c>
      <c r="E684" s="610">
        <v>1.0000000000000001E+50</v>
      </c>
      <c r="F684" s="611">
        <v>1.0000000000000001E+50</v>
      </c>
      <c r="G684" s="610">
        <v>1.0000000000000001E+50</v>
      </c>
      <c r="H684" s="610">
        <v>1.0000000000000001E+50</v>
      </c>
      <c r="I684" s="610">
        <v>1.5668598243445653</v>
      </c>
      <c r="J684" s="610">
        <v>1.0000000000000001E+50</v>
      </c>
      <c r="K684" s="610">
        <v>1.0000000000000001E+50</v>
      </c>
      <c r="L684" s="611">
        <v>1.5687326020091104</v>
      </c>
      <c r="M684" s="610">
        <v>1.0000000000000001E+50</v>
      </c>
      <c r="N684" s="611">
        <v>1.0000000000000001E+50</v>
      </c>
      <c r="O684" s="610">
        <v>1.0000000000000001E+50</v>
      </c>
      <c r="P684" s="610">
        <v>1.0000000000000001E+50</v>
      </c>
      <c r="Q684" s="610">
        <v>1.0000000000000001E+50</v>
      </c>
      <c r="R684" s="610">
        <v>1.0000000000000001E+50</v>
      </c>
      <c r="S684" s="610">
        <v>1.0000000000000001E+50</v>
      </c>
      <c r="T684" s="610">
        <v>1.0000000000000001E+50</v>
      </c>
      <c r="U684" s="610">
        <v>1.0000000000000001E+50</v>
      </c>
      <c r="V684" s="610">
        <v>4.4928536609058627</v>
      </c>
      <c r="W684" s="610">
        <v>1.0000000000000001E+50</v>
      </c>
      <c r="X684" s="610">
        <v>1.0000000000000001E+50</v>
      </c>
      <c r="Y684" s="610">
        <v>1.0000000000000001E+50</v>
      </c>
      <c r="Z684" s="610">
        <v>1.0000000000000001E+50</v>
      </c>
      <c r="AA684" s="626">
        <v>1.0000000000000001E+50</v>
      </c>
      <c r="AB684" s="610">
        <v>0.17063003330104923</v>
      </c>
      <c r="AC684" s="626">
        <v>3.4563275751428126E-2</v>
      </c>
      <c r="AD684" s="626">
        <v>8.9021369567871098E-4</v>
      </c>
      <c r="AE684" s="620">
        <v>3.4587609411303816E-2</v>
      </c>
      <c r="AF684" s="627">
        <v>0.23732121685503518</v>
      </c>
      <c r="AG684" s="601">
        <f>Decap_Selection!$E$23</f>
        <v>0.08</v>
      </c>
      <c r="AH684" s="602"/>
      <c r="AI684" s="602"/>
    </row>
    <row r="685" spans="1:35">
      <c r="A685" s="597">
        <f t="shared" si="10"/>
        <v>374034189.47402823</v>
      </c>
      <c r="B685" s="607">
        <v>23.500568145929275</v>
      </c>
      <c r="C685" s="606">
        <v>1.0000000000000001E+50</v>
      </c>
      <c r="D685" s="607">
        <v>1.5910082746699938</v>
      </c>
      <c r="E685" s="610">
        <v>1.0000000000000001E+50</v>
      </c>
      <c r="F685" s="611">
        <v>1.0000000000000001E+50</v>
      </c>
      <c r="G685" s="610">
        <v>1.0000000000000001E+50</v>
      </c>
      <c r="H685" s="610">
        <v>1.0000000000000001E+50</v>
      </c>
      <c r="I685" s="610">
        <v>1.5982788756288244</v>
      </c>
      <c r="J685" s="610">
        <v>1.0000000000000001E+50</v>
      </c>
      <c r="K685" s="610">
        <v>1.0000000000000001E+50</v>
      </c>
      <c r="L685" s="611">
        <v>1.6001149373695249</v>
      </c>
      <c r="M685" s="610">
        <v>1.0000000000000001E+50</v>
      </c>
      <c r="N685" s="611">
        <v>1.0000000000000001E+50</v>
      </c>
      <c r="O685" s="610">
        <v>1.0000000000000001E+50</v>
      </c>
      <c r="P685" s="610">
        <v>1.0000000000000001E+50</v>
      </c>
      <c r="Q685" s="610">
        <v>1.0000000000000001E+50</v>
      </c>
      <c r="R685" s="610">
        <v>1.0000000000000001E+50</v>
      </c>
      <c r="S685" s="610">
        <v>1.0000000000000001E+50</v>
      </c>
      <c r="T685" s="610">
        <v>1.0000000000000001E+50</v>
      </c>
      <c r="U685" s="610">
        <v>1.0000000000000001E+50</v>
      </c>
      <c r="V685" s="610">
        <v>4.5827068529914472</v>
      </c>
      <c r="W685" s="610">
        <v>1.0000000000000001E+50</v>
      </c>
      <c r="X685" s="610">
        <v>1.0000000000000001E+50</v>
      </c>
      <c r="Y685" s="610">
        <v>1.0000000000000001E+50</v>
      </c>
      <c r="Z685" s="610">
        <v>1.0000000000000001E+50</v>
      </c>
      <c r="AA685" s="626">
        <v>1.0000000000000001E+50</v>
      </c>
      <c r="AB685" s="610">
        <v>0.1672851363724055</v>
      </c>
      <c r="AC685" s="626">
        <v>3.5254398022208491E-2</v>
      </c>
      <c r="AD685" s="626">
        <v>8.9021369567871098E-4</v>
      </c>
      <c r="AE685" s="620">
        <v>3.527825497424654E-2</v>
      </c>
      <c r="AF685" s="627">
        <v>0.22529344584146013</v>
      </c>
      <c r="AG685" s="601">
        <f>Decap_Selection!$E$23</f>
        <v>0.08</v>
      </c>
      <c r="AH685" s="602"/>
      <c r="AI685" s="602"/>
    </row>
    <row r="686" spans="1:35">
      <c r="A686" s="597">
        <f t="shared" si="10"/>
        <v>381514873.2635088</v>
      </c>
      <c r="B686" s="607">
        <v>23.970579508005162</v>
      </c>
      <c r="C686" s="606">
        <v>1.0000000000000001E+50</v>
      </c>
      <c r="D686" s="607">
        <v>1.6231965833394071</v>
      </c>
      <c r="E686" s="610">
        <v>1.0000000000000001E+50</v>
      </c>
      <c r="F686" s="611">
        <v>1.0000000000000001E+50</v>
      </c>
      <c r="G686" s="610">
        <v>1.0000000000000001E+50</v>
      </c>
      <c r="H686" s="610">
        <v>1.0000000000000001E+50</v>
      </c>
      <c r="I686" s="610">
        <v>1.6303247033566204</v>
      </c>
      <c r="J686" s="610">
        <v>1.0000000000000001E+50</v>
      </c>
      <c r="K686" s="610">
        <v>1.0000000000000001E+50</v>
      </c>
      <c r="L686" s="611">
        <v>1.6321247687927314</v>
      </c>
      <c r="M686" s="610">
        <v>1.0000000000000001E+50</v>
      </c>
      <c r="N686" s="611">
        <v>1.0000000000000001E+50</v>
      </c>
      <c r="O686" s="610">
        <v>1.0000000000000001E+50</v>
      </c>
      <c r="P686" s="610">
        <v>1.0000000000000001E+50</v>
      </c>
      <c r="Q686" s="610">
        <v>1.0000000000000001E+50</v>
      </c>
      <c r="R686" s="610">
        <v>1.0000000000000001E+50</v>
      </c>
      <c r="S686" s="610">
        <v>1.0000000000000001E+50</v>
      </c>
      <c r="T686" s="610">
        <v>1.0000000000000001E+50</v>
      </c>
      <c r="U686" s="610">
        <v>1.0000000000000001E+50</v>
      </c>
      <c r="V686" s="610">
        <v>4.6743571850162224</v>
      </c>
      <c r="W686" s="610">
        <v>1.0000000000000001E+50</v>
      </c>
      <c r="X686" s="610">
        <v>1.0000000000000001E+50</v>
      </c>
      <c r="Y686" s="610">
        <v>1.0000000000000001E+50</v>
      </c>
      <c r="Z686" s="610">
        <v>1.0000000000000001E+50</v>
      </c>
      <c r="AA686" s="626">
        <v>1.0000000000000001E+50</v>
      </c>
      <c r="AB686" s="610">
        <v>0.16400584145414326</v>
      </c>
      <c r="AC686" s="626">
        <v>3.5959345546555672E-2</v>
      </c>
      <c r="AD686" s="626">
        <v>8.9021369567871098E-4</v>
      </c>
      <c r="AE686" s="620">
        <v>3.5982735113610331E-2</v>
      </c>
      <c r="AF686" s="627">
        <v>0.21406650327055599</v>
      </c>
      <c r="AG686" s="601">
        <f>Decap_Selection!$E$23</f>
        <v>0.08</v>
      </c>
      <c r="AH686" s="602"/>
      <c r="AI686" s="602"/>
    </row>
    <row r="687" spans="1:35">
      <c r="A687" s="597">
        <f t="shared" si="10"/>
        <v>389145170.72877896</v>
      </c>
      <c r="B687" s="607">
        <v>24.449991097339083</v>
      </c>
      <c r="C687" s="606">
        <v>1.0000000000000001E+50</v>
      </c>
      <c r="D687" s="607">
        <v>1.6560214463170813</v>
      </c>
      <c r="E687" s="610">
        <v>1.0000000000000001E+50</v>
      </c>
      <c r="F687" s="611">
        <v>1.0000000000000001E+50</v>
      </c>
      <c r="G687" s="610">
        <v>1.0000000000000001E+50</v>
      </c>
      <c r="H687" s="610">
        <v>1.0000000000000001E+50</v>
      </c>
      <c r="I687" s="610">
        <v>1.6630098744952901</v>
      </c>
      <c r="J687" s="610">
        <v>1.0000000000000001E+50</v>
      </c>
      <c r="K687" s="610">
        <v>1.0000000000000001E+50</v>
      </c>
      <c r="L687" s="611">
        <v>1.6647746491532827</v>
      </c>
      <c r="M687" s="610">
        <v>1.0000000000000001E+50</v>
      </c>
      <c r="N687" s="611">
        <v>1.0000000000000001E+50</v>
      </c>
      <c r="O687" s="610">
        <v>1.0000000000000001E+50</v>
      </c>
      <c r="P687" s="610">
        <v>1.0000000000000001E+50</v>
      </c>
      <c r="Q687" s="610">
        <v>1.0000000000000001E+50</v>
      </c>
      <c r="R687" s="610">
        <v>1.0000000000000001E+50</v>
      </c>
      <c r="S687" s="610">
        <v>1.0000000000000001E+50</v>
      </c>
      <c r="T687" s="610">
        <v>1.0000000000000001E+50</v>
      </c>
      <c r="U687" s="610">
        <v>1.0000000000000001E+50</v>
      </c>
      <c r="V687" s="610">
        <v>4.767840598287048</v>
      </c>
      <c r="W687" s="610">
        <v>1.0000000000000001E+50</v>
      </c>
      <c r="X687" s="610">
        <v>1.0000000000000001E+50</v>
      </c>
      <c r="Y687" s="610">
        <v>1.0000000000000001E+50</v>
      </c>
      <c r="Z687" s="610">
        <v>1.0000000000000001E+50</v>
      </c>
      <c r="AA687" s="626">
        <v>1.0000000000000001E+50</v>
      </c>
      <c r="AB687" s="610">
        <v>0.16079086254801786</v>
      </c>
      <c r="AC687" s="626">
        <v>3.6678394774511479E-2</v>
      </c>
      <c r="AD687" s="626">
        <v>8.9021369567871098E-4</v>
      </c>
      <c r="AE687" s="620">
        <v>3.6701326098038528E-2</v>
      </c>
      <c r="AF687" s="627">
        <v>0.20355292107000222</v>
      </c>
      <c r="AG687" s="601">
        <f>Decap_Selection!$E$23</f>
        <v>0.08</v>
      </c>
      <c r="AH687" s="602"/>
      <c r="AI687" s="602"/>
    </row>
    <row r="688" spans="1:35">
      <c r="A688" s="597">
        <f t="shared" si="10"/>
        <v>396928074.14335454</v>
      </c>
      <c r="B688" s="607">
        <v>24.938990918475898</v>
      </c>
      <c r="C688" s="606">
        <v>1.0000000000000001E+50</v>
      </c>
      <c r="D688" s="607">
        <v>1.6894957357118994</v>
      </c>
      <c r="E688" s="610">
        <v>1.0000000000000001E+50</v>
      </c>
      <c r="F688" s="611">
        <v>1.0000000000000001E+50</v>
      </c>
      <c r="G688" s="610">
        <v>1.0000000000000001E+50</v>
      </c>
      <c r="H688" s="610">
        <v>1.0000000000000001E+50</v>
      </c>
      <c r="I688" s="610">
        <v>1.6963472067364627</v>
      </c>
      <c r="J688" s="610">
        <v>1.0000000000000001E+50</v>
      </c>
      <c r="K688" s="610">
        <v>1.0000000000000001E+50</v>
      </c>
      <c r="L688" s="611">
        <v>1.6980773823253463</v>
      </c>
      <c r="M688" s="610">
        <v>1.0000000000000001E+50</v>
      </c>
      <c r="N688" s="611">
        <v>1.0000000000000001E+50</v>
      </c>
      <c r="O688" s="610">
        <v>1.0000000000000001E+50</v>
      </c>
      <c r="P688" s="610">
        <v>1.0000000000000001E+50</v>
      </c>
      <c r="Q688" s="610">
        <v>1.0000000000000001E+50</v>
      </c>
      <c r="R688" s="610">
        <v>1.0000000000000001E+50</v>
      </c>
      <c r="S688" s="610">
        <v>1.0000000000000001E+50</v>
      </c>
      <c r="T688" s="610">
        <v>1.0000000000000001E+50</v>
      </c>
      <c r="U688" s="610">
        <v>1.0000000000000001E+50</v>
      </c>
      <c r="V688" s="610">
        <v>4.8631937529661613</v>
      </c>
      <c r="W688" s="610">
        <v>1.0000000000000001E+50</v>
      </c>
      <c r="X688" s="610">
        <v>1.0000000000000001E+50</v>
      </c>
      <c r="Y688" s="610">
        <v>1.0000000000000001E+50</v>
      </c>
      <c r="Z688" s="610">
        <v>1.0000000000000001E+50</v>
      </c>
      <c r="AA688" s="626">
        <v>1.0000000000000001E+50</v>
      </c>
      <c r="AB688" s="610">
        <v>0.15763893887773542</v>
      </c>
      <c r="AC688" s="626">
        <v>3.7411827686195741E-2</v>
      </c>
      <c r="AD688" s="626">
        <v>8.9021369567871098E-4</v>
      </c>
      <c r="AE688" s="620">
        <v>3.7434309729728617E-2</v>
      </c>
      <c r="AF688" s="627">
        <v>0.19367730836267358</v>
      </c>
      <c r="AG688" s="601">
        <f>Decap_Selection!$E$23</f>
        <v>0.08</v>
      </c>
      <c r="AH688" s="602"/>
      <c r="AI688" s="602"/>
    </row>
    <row r="689" spans="1:35">
      <c r="A689" s="597">
        <f t="shared" si="10"/>
        <v>404866635.62622166</v>
      </c>
      <c r="B689" s="607">
        <v>25.437770736051316</v>
      </c>
      <c r="C689" s="606">
        <v>1.0000000000000001E+50</v>
      </c>
      <c r="D689" s="607">
        <v>1.7236325783324447</v>
      </c>
      <c r="E689" s="610">
        <v>1.0000000000000001E+50</v>
      </c>
      <c r="F689" s="611">
        <v>1.0000000000000001E+50</v>
      </c>
      <c r="G689" s="610">
        <v>1.0000000000000001E+50</v>
      </c>
      <c r="H689" s="610">
        <v>1.0000000000000001E+50</v>
      </c>
      <c r="I689" s="610">
        <v>1.7303497735225233</v>
      </c>
      <c r="J689" s="610">
        <v>1.0000000000000001E+50</v>
      </c>
      <c r="K689" s="610">
        <v>1.0000000000000001E+50</v>
      </c>
      <c r="L689" s="611">
        <v>1.7320460282038264</v>
      </c>
      <c r="M689" s="610">
        <v>1.0000000000000001E+50</v>
      </c>
      <c r="N689" s="611">
        <v>1.0000000000000001E+50</v>
      </c>
      <c r="O689" s="610">
        <v>1.0000000000000001E+50</v>
      </c>
      <c r="P689" s="610">
        <v>1.0000000000000001E+50</v>
      </c>
      <c r="Q689" s="610">
        <v>1.0000000000000001E+50</v>
      </c>
      <c r="R689" s="610">
        <v>1.0000000000000001E+50</v>
      </c>
      <c r="S689" s="610">
        <v>1.0000000000000001E+50</v>
      </c>
      <c r="T689" s="610">
        <v>1.0000000000000001E+50</v>
      </c>
      <c r="U689" s="610">
        <v>1.0000000000000001E+50</v>
      </c>
      <c r="V689" s="610">
        <v>4.9604540424477168</v>
      </c>
      <c r="W689" s="610">
        <v>1.0000000000000001E+50</v>
      </c>
      <c r="X689" s="610">
        <v>1.0000000000000001E+50</v>
      </c>
      <c r="Y689" s="610">
        <v>1.0000000000000001E+50</v>
      </c>
      <c r="Z689" s="610">
        <v>1.0000000000000001E+50</v>
      </c>
      <c r="AA689" s="626">
        <v>1.0000000000000001E+50</v>
      </c>
      <c r="AB689" s="610">
        <v>0.15454883439453035</v>
      </c>
      <c r="AC689" s="626">
        <v>3.8159931902386757E-2</v>
      </c>
      <c r="AD689" s="626">
        <v>8.9021369567871098E-4</v>
      </c>
      <c r="AE689" s="620">
        <v>3.8181973454949225E-2</v>
      </c>
      <c r="AF689" s="627">
        <v>0.18437433068571418</v>
      </c>
      <c r="AG689" s="601">
        <f>Decap_Selection!$E$23</f>
        <v>0.08</v>
      </c>
      <c r="AH689" s="602"/>
      <c r="AI689" s="602"/>
    </row>
    <row r="690" spans="1:35">
      <c r="A690" s="597">
        <f t="shared" si="10"/>
        <v>412963968.33874607</v>
      </c>
      <c r="B690" s="607">
        <v>25.946526149993819</v>
      </c>
      <c r="C690" s="606">
        <v>1.0000000000000001E+50</v>
      </c>
      <c r="D690" s="607">
        <v>1.7584453608334258</v>
      </c>
      <c r="E690" s="610">
        <v>1.0000000000000001E+50</v>
      </c>
      <c r="F690" s="611">
        <v>1.0000000000000001E+50</v>
      </c>
      <c r="G690" s="610">
        <v>1.0000000000000001E+50</v>
      </c>
      <c r="H690" s="610">
        <v>1.0000000000000001E+50</v>
      </c>
      <c r="I690" s="610">
        <v>1.7650309091733791</v>
      </c>
      <c r="J690" s="610">
        <v>1.0000000000000001E+50</v>
      </c>
      <c r="K690" s="610">
        <v>1.0000000000000001E+50</v>
      </c>
      <c r="L690" s="611">
        <v>1.766693907825891</v>
      </c>
      <c r="M690" s="610">
        <v>1.0000000000000001E+50</v>
      </c>
      <c r="N690" s="611">
        <v>1.0000000000000001E+50</v>
      </c>
      <c r="O690" s="610">
        <v>1.0000000000000001E+50</v>
      </c>
      <c r="P690" s="610">
        <v>1.0000000000000001E+50</v>
      </c>
      <c r="Q690" s="610">
        <v>1.0000000000000001E+50</v>
      </c>
      <c r="R690" s="610">
        <v>1.0000000000000001E+50</v>
      </c>
      <c r="S690" s="610">
        <v>1.0000000000000001E+50</v>
      </c>
      <c r="T690" s="610">
        <v>1.0000000000000001E+50</v>
      </c>
      <c r="U690" s="610">
        <v>1.0000000000000001E+50</v>
      </c>
      <c r="V690" s="610">
        <v>5.0596596080218594</v>
      </c>
      <c r="W690" s="610">
        <v>1.0000000000000001E+50</v>
      </c>
      <c r="X690" s="610">
        <v>1.0000000000000001E+50</v>
      </c>
      <c r="Y690" s="610">
        <v>1.0000000000000001E+50</v>
      </c>
      <c r="Z690" s="610">
        <v>1.0000000000000001E+50</v>
      </c>
      <c r="AA690" s="626">
        <v>1.0000000000000001E+50</v>
      </c>
      <c r="AB690" s="610">
        <v>0.1515193372924391</v>
      </c>
      <c r="AC690" s="626">
        <v>3.8923000797313985E-2</v>
      </c>
      <c r="AD690" s="626">
        <v>8.9021369567871098E-4</v>
      </c>
      <c r="AE690" s="620">
        <v>3.8944610476770176E-2</v>
      </c>
      <c r="AF690" s="627">
        <v>0.17558708147258822</v>
      </c>
      <c r="AG690" s="601">
        <f>Decap_Selection!$E$23</f>
        <v>0.08</v>
      </c>
      <c r="AH690" s="602"/>
      <c r="AI690" s="602"/>
    </row>
    <row r="691" spans="1:35">
      <c r="A691" s="597">
        <f t="shared" si="10"/>
        <v>421223247.70552099</v>
      </c>
      <c r="B691" s="607">
        <v>26.465456672230442</v>
      </c>
      <c r="C691" s="606">
        <v>1.0000000000000001E+50</v>
      </c>
      <c r="D691" s="607">
        <v>1.7939477349640791</v>
      </c>
      <c r="E691" s="610">
        <v>1.0000000000000001E+50</v>
      </c>
      <c r="F691" s="611">
        <v>1.0000000000000001E+50</v>
      </c>
      <c r="G691" s="610">
        <v>1.0000000000000001E+50</v>
      </c>
      <c r="H691" s="610">
        <v>1.0000000000000001E+50</v>
      </c>
      <c r="I691" s="610">
        <v>1.8004042141155328</v>
      </c>
      <c r="J691" s="610">
        <v>1.0000000000000001E+50</v>
      </c>
      <c r="K691" s="610">
        <v>1.0000000000000001E+50</v>
      </c>
      <c r="L691" s="611">
        <v>1.8020346085949079</v>
      </c>
      <c r="M691" s="610">
        <v>1.0000000000000001E+50</v>
      </c>
      <c r="N691" s="611">
        <v>1.0000000000000001E+50</v>
      </c>
      <c r="O691" s="610">
        <v>1.0000000000000001E+50</v>
      </c>
      <c r="P691" s="610">
        <v>1.0000000000000001E+50</v>
      </c>
      <c r="Q691" s="610">
        <v>1.0000000000000001E+50</v>
      </c>
      <c r="R691" s="610">
        <v>1.0000000000000001E+50</v>
      </c>
      <c r="S691" s="610">
        <v>1.0000000000000001E+50</v>
      </c>
      <c r="T691" s="610">
        <v>1.0000000000000001E+50</v>
      </c>
      <c r="U691" s="610">
        <v>1.0000000000000001E+50</v>
      </c>
      <c r="V691" s="610">
        <v>5.1608493538320968</v>
      </c>
      <c r="W691" s="610">
        <v>1.0000000000000001E+50</v>
      </c>
      <c r="X691" s="610">
        <v>1.0000000000000001E+50</v>
      </c>
      <c r="Y691" s="610">
        <v>1.0000000000000001E+50</v>
      </c>
      <c r="Z691" s="610">
        <v>1.0000000000000001E+50</v>
      </c>
      <c r="AA691" s="626">
        <v>1.0000000000000001E+50</v>
      </c>
      <c r="AB691" s="610">
        <v>0.14854925953308115</v>
      </c>
      <c r="AC691" s="626">
        <v>3.9701333613706723E-2</v>
      </c>
      <c r="AD691" s="626">
        <v>8.9021369567871098E-4</v>
      </c>
      <c r="AE691" s="620">
        <v>3.9722519870049683E-2</v>
      </c>
      <c r="AF691" s="627">
        <v>0.16726575977754823</v>
      </c>
      <c r="AG691" s="601">
        <f>Decap_Selection!$E$23</f>
        <v>0.08</v>
      </c>
      <c r="AH691" s="602"/>
      <c r="AI691" s="602"/>
    </row>
    <row r="692" spans="1:35">
      <c r="A692" s="597">
        <f t="shared" si="10"/>
        <v>429647712.65963143</v>
      </c>
      <c r="B692" s="607">
        <v>26.994765804926754</v>
      </c>
      <c r="C692" s="606">
        <v>1.0000000000000001E+50</v>
      </c>
      <c r="D692" s="607">
        <v>1.8301536229206135</v>
      </c>
      <c r="E692" s="610">
        <v>1.0000000000000001E+50</v>
      </c>
      <c r="F692" s="611">
        <v>1.0000000000000001E+50</v>
      </c>
      <c r="G692" s="610">
        <v>1.0000000000000001E+50</v>
      </c>
      <c r="H692" s="610">
        <v>1.0000000000000001E+50</v>
      </c>
      <c r="I692" s="610">
        <v>1.8364835602155154</v>
      </c>
      <c r="J692" s="610">
        <v>1.0000000000000001E+50</v>
      </c>
      <c r="K692" s="610">
        <v>1.0000000000000001E+50</v>
      </c>
      <c r="L692" s="611">
        <v>1.8380819896088361</v>
      </c>
      <c r="M692" s="610">
        <v>1.0000000000000001E+50</v>
      </c>
      <c r="N692" s="611">
        <v>1.0000000000000001E+50</v>
      </c>
      <c r="O692" s="610">
        <v>1.0000000000000001E+50</v>
      </c>
      <c r="P692" s="610">
        <v>1.0000000000000001E+50</v>
      </c>
      <c r="Q692" s="610">
        <v>1.0000000000000001E+50</v>
      </c>
      <c r="R692" s="610">
        <v>1.0000000000000001E+50</v>
      </c>
      <c r="S692" s="610">
        <v>1.0000000000000001E+50</v>
      </c>
      <c r="T692" s="610">
        <v>1.0000000000000001E+50</v>
      </c>
      <c r="U692" s="610">
        <v>1.0000000000000001E+50</v>
      </c>
      <c r="V692" s="610">
        <v>5.2640629621318196</v>
      </c>
      <c r="W692" s="610">
        <v>1.0000000000000001E+50</v>
      </c>
      <c r="X692" s="610">
        <v>1.0000000000000001E+50</v>
      </c>
      <c r="Y692" s="610">
        <v>1.0000000000000001E+50</v>
      </c>
      <c r="Z692" s="610">
        <v>1.0000000000000001E+50</v>
      </c>
      <c r="AA692" s="626">
        <v>1.0000000000000001E+50</v>
      </c>
      <c r="AB692" s="610">
        <v>0.14563743637976062</v>
      </c>
      <c r="AC692" s="626">
        <v>4.0495235580144437E-2</v>
      </c>
      <c r="AD692" s="626">
        <v>8.9021369567871098E-4</v>
      </c>
      <c r="AE692" s="620">
        <v>4.0516006698724009E-2</v>
      </c>
      <c r="AF692" s="627">
        <v>0.15936658912320933</v>
      </c>
      <c r="AG692" s="601">
        <f>Decap_Selection!$E$23</f>
        <v>0.08</v>
      </c>
      <c r="AH692" s="602"/>
      <c r="AI692" s="602"/>
    </row>
    <row r="693" spans="1:35">
      <c r="A693" s="597">
        <f t="shared" si="10"/>
        <v>438240666.91282409</v>
      </c>
      <c r="B693" s="607">
        <v>27.53466112029167</v>
      </c>
      <c r="C693" s="606">
        <v>1.0000000000000001E+50</v>
      </c>
      <c r="D693" s="607">
        <v>1.867077222804771</v>
      </c>
      <c r="E693" s="610">
        <v>1.0000000000000001E+50</v>
      </c>
      <c r="F693" s="611">
        <v>1.0000000000000001E+50</v>
      </c>
      <c r="G693" s="610">
        <v>1.0000000000000001E+50</v>
      </c>
      <c r="H693" s="610">
        <v>1.0000000000000001E+50</v>
      </c>
      <c r="I693" s="610">
        <v>1.8732830962197715</v>
      </c>
      <c r="J693" s="610">
        <v>1.0000000000000001E+50</v>
      </c>
      <c r="K693" s="610">
        <v>1.0000000000000001E+50</v>
      </c>
      <c r="L693" s="611">
        <v>1.8748501870951635</v>
      </c>
      <c r="M693" s="610">
        <v>1.0000000000000001E+50</v>
      </c>
      <c r="N693" s="611">
        <v>1.0000000000000001E+50</v>
      </c>
      <c r="O693" s="610">
        <v>1.0000000000000001E+50</v>
      </c>
      <c r="P693" s="610">
        <v>1.0000000000000001E+50</v>
      </c>
      <c r="Q693" s="610">
        <v>1.0000000000000001E+50</v>
      </c>
      <c r="R693" s="610">
        <v>1.0000000000000001E+50</v>
      </c>
      <c r="S693" s="610">
        <v>1.0000000000000001E+50</v>
      </c>
      <c r="T693" s="610">
        <v>1.0000000000000001E+50</v>
      </c>
      <c r="U693" s="610">
        <v>1.0000000000000001E+50</v>
      </c>
      <c r="V693" s="610">
        <v>5.3693409088459818</v>
      </c>
      <c r="W693" s="610">
        <v>1.0000000000000001E+50</v>
      </c>
      <c r="X693" s="610">
        <v>1.0000000000000001E+50</v>
      </c>
      <c r="Y693" s="610">
        <v>1.0000000000000001E+50</v>
      </c>
      <c r="Z693" s="610">
        <v>1.0000000000000001E+50</v>
      </c>
      <c r="AA693" s="626">
        <v>1.0000000000000001E+50</v>
      </c>
      <c r="AB693" s="610">
        <v>0.14278272594070548</v>
      </c>
      <c r="AC693" s="626">
        <v>4.130501803075419E-2</v>
      </c>
      <c r="AD693" s="626">
        <v>8.9021369567871098E-4</v>
      </c>
      <c r="AE693" s="620">
        <v>4.1325382135445302E-2</v>
      </c>
      <c r="AF693" s="627">
        <v>0.15185092771024702</v>
      </c>
      <c r="AG693" s="601">
        <f>Decap_Selection!$E$23</f>
        <v>0.08</v>
      </c>
      <c r="AH693" s="602"/>
      <c r="AI693" s="602"/>
    </row>
    <row r="694" spans="1:35">
      <c r="A694" s="597">
        <f t="shared" si="10"/>
        <v>447005480.25108057</v>
      </c>
      <c r="B694" s="607">
        <v>28.085354341978274</v>
      </c>
      <c r="C694" s="606">
        <v>1.0000000000000001E+50</v>
      </c>
      <c r="D694" s="607">
        <v>1.9047330141906689</v>
      </c>
      <c r="E694" s="610">
        <v>1.0000000000000001E+50</v>
      </c>
      <c r="F694" s="611">
        <v>1.0000000000000001E+50</v>
      </c>
      <c r="G694" s="610">
        <v>1.0000000000000001E+50</v>
      </c>
      <c r="H694" s="610">
        <v>1.0000000000000001E+50</v>
      </c>
      <c r="I694" s="610">
        <v>1.9108172533031258</v>
      </c>
      <c r="J694" s="610">
        <v>1.0000000000000001E+50</v>
      </c>
      <c r="K694" s="610">
        <v>1.0000000000000001E+50</v>
      </c>
      <c r="L694" s="611">
        <v>1.9123536199545252</v>
      </c>
      <c r="M694" s="610">
        <v>1.0000000000000001E+50</v>
      </c>
      <c r="N694" s="611">
        <v>1.0000000000000001E+50</v>
      </c>
      <c r="O694" s="610">
        <v>1.0000000000000001E+50</v>
      </c>
      <c r="P694" s="610">
        <v>1.0000000000000001E+50</v>
      </c>
      <c r="Q694" s="610">
        <v>1.0000000000000001E+50</v>
      </c>
      <c r="R694" s="610">
        <v>1.0000000000000001E+50</v>
      </c>
      <c r="S694" s="610">
        <v>1.0000000000000001E+50</v>
      </c>
      <c r="T694" s="610">
        <v>1.0000000000000001E+50</v>
      </c>
      <c r="U694" s="610">
        <v>1.0000000000000001E+50</v>
      </c>
      <c r="V694" s="610">
        <v>5.4767244794440018</v>
      </c>
      <c r="W694" s="610">
        <v>1.0000000000000001E+50</v>
      </c>
      <c r="X694" s="610">
        <v>1.0000000000000001E+50</v>
      </c>
      <c r="Y694" s="610">
        <v>1.0000000000000001E+50</v>
      </c>
      <c r="Z694" s="610">
        <v>1.0000000000000001E+50</v>
      </c>
      <c r="AA694" s="626">
        <v>1.0000000000000001E+50</v>
      </c>
      <c r="AB694" s="610">
        <v>0.13998400872126607</v>
      </c>
      <c r="AC694" s="626">
        <v>4.2130998527302614E-2</v>
      </c>
      <c r="AD694" s="626">
        <v>8.9021369567871098E-4</v>
      </c>
      <c r="AE694" s="620">
        <v>4.2150963583614878E-2</v>
      </c>
      <c r="AF694" s="627">
        <v>0.14468453163002784</v>
      </c>
      <c r="AG694" s="601">
        <f>Decap_Selection!$E$23</f>
        <v>0.08</v>
      </c>
      <c r="AH694" s="602"/>
      <c r="AI694" s="602"/>
    </row>
    <row r="695" spans="1:35">
      <c r="A695" s="597">
        <f t="shared" si="10"/>
        <v>455945589.85610217</v>
      </c>
      <c r="B695" s="607">
        <v>28.647061428112696</v>
      </c>
      <c r="C695" s="606">
        <v>1.0000000000000001E+50</v>
      </c>
      <c r="D695" s="607">
        <v>1.9431357638020701</v>
      </c>
      <c r="E695" s="610">
        <v>1.0000000000000001E+50</v>
      </c>
      <c r="F695" s="611">
        <v>1.0000000000000001E+50</v>
      </c>
      <c r="G695" s="610">
        <v>1.0000000000000001E+50</v>
      </c>
      <c r="H695" s="610">
        <v>1.0000000000000001E+50</v>
      </c>
      <c r="I695" s="610">
        <v>1.9491007507280143</v>
      </c>
      <c r="J695" s="610">
        <v>1.0000000000000001E+50</v>
      </c>
      <c r="K695" s="610">
        <v>1.0000000000000001E+50</v>
      </c>
      <c r="L695" s="611">
        <v>1.9506069954151741</v>
      </c>
      <c r="M695" s="610">
        <v>1.0000000000000001E+50</v>
      </c>
      <c r="N695" s="611">
        <v>1.0000000000000001E+50</v>
      </c>
      <c r="O695" s="610">
        <v>1.0000000000000001E+50</v>
      </c>
      <c r="P695" s="610">
        <v>1.0000000000000001E+50</v>
      </c>
      <c r="Q695" s="610">
        <v>1.0000000000000001E+50</v>
      </c>
      <c r="R695" s="610">
        <v>1.0000000000000001E+50</v>
      </c>
      <c r="S695" s="610">
        <v>1.0000000000000001E+50</v>
      </c>
      <c r="T695" s="610">
        <v>1.0000000000000001E+50</v>
      </c>
      <c r="U695" s="610">
        <v>1.0000000000000001E+50</v>
      </c>
      <c r="V695" s="610">
        <v>5.5862557851301506</v>
      </c>
      <c r="W695" s="610">
        <v>1.0000000000000001E+50</v>
      </c>
      <c r="X695" s="610">
        <v>1.0000000000000001E+50</v>
      </c>
      <c r="Y695" s="610">
        <v>1.0000000000000001E+50</v>
      </c>
      <c r="Z695" s="610">
        <v>1.0000000000000001E+50</v>
      </c>
      <c r="AA695" s="626">
        <v>1.0000000000000001E+50</v>
      </c>
      <c r="AB695" s="610">
        <v>0.13724018718489581</v>
      </c>
      <c r="AC695" s="626">
        <v>4.297350098372997E-2</v>
      </c>
      <c r="AD695" s="626">
        <v>8.9021369567871098E-4</v>
      </c>
      <c r="AE695" s="620">
        <v>4.2993074801859578E-2</v>
      </c>
      <c r="AF695" s="627">
        <v>0.13783694126727269</v>
      </c>
      <c r="AG695" s="601">
        <f>Decap_Selection!$E$23</f>
        <v>0.08</v>
      </c>
      <c r="AH695" s="602"/>
      <c r="AI695" s="602"/>
    </row>
    <row r="696" spans="1:35">
      <c r="A696" s="597">
        <f t="shared" si="10"/>
        <v>465064501.65322423</v>
      </c>
      <c r="B696" s="607">
        <v>29.220002655983649</v>
      </c>
      <c r="C696" s="606">
        <v>1.0000000000000001E+50</v>
      </c>
      <c r="D696" s="607">
        <v>1.9823005313023334</v>
      </c>
      <c r="E696" s="610">
        <v>1.0000000000000001E+50</v>
      </c>
      <c r="F696" s="611">
        <v>1.0000000000000001E+50</v>
      </c>
      <c r="G696" s="610">
        <v>1.0000000000000001E+50</v>
      </c>
      <c r="H696" s="610">
        <v>1.0000000000000001E+50</v>
      </c>
      <c r="I696" s="610">
        <v>1.9881486016166885</v>
      </c>
      <c r="J696" s="610">
        <v>1.0000000000000001E+50</v>
      </c>
      <c r="K696" s="610">
        <v>1.0000000000000001E+50</v>
      </c>
      <c r="L696" s="611">
        <v>1.9896253148005187</v>
      </c>
      <c r="M696" s="610">
        <v>1.0000000000000001E+50</v>
      </c>
      <c r="N696" s="611">
        <v>1.0000000000000001E+50</v>
      </c>
      <c r="O696" s="610">
        <v>1.0000000000000001E+50</v>
      </c>
      <c r="P696" s="610">
        <v>1.0000000000000001E+50</v>
      </c>
      <c r="Q696" s="610">
        <v>1.0000000000000001E+50</v>
      </c>
      <c r="R696" s="610">
        <v>1.0000000000000001E+50</v>
      </c>
      <c r="S696" s="610">
        <v>1.0000000000000001E+50</v>
      </c>
      <c r="T696" s="610">
        <v>1.0000000000000001E+50</v>
      </c>
      <c r="U696" s="610">
        <v>1.0000000000000001E+50</v>
      </c>
      <c r="V696" s="610">
        <v>5.6979777793577426</v>
      </c>
      <c r="W696" s="610">
        <v>1.0000000000000001E+50</v>
      </c>
      <c r="X696" s="610">
        <v>1.0000000000000001E+50</v>
      </c>
      <c r="Y696" s="610">
        <v>1.0000000000000001E+50</v>
      </c>
      <c r="Z696" s="610">
        <v>1.0000000000000001E+50</v>
      </c>
      <c r="AA696" s="626">
        <v>1.0000000000000001E+50</v>
      </c>
      <c r="AB696" s="610">
        <v>0.13455018532274374</v>
      </c>
      <c r="AC696" s="626">
        <v>4.3832855793175349E-2</v>
      </c>
      <c r="AD696" s="626">
        <v>8.9021369567871098E-4</v>
      </c>
      <c r="AE696" s="620">
        <v>4.3852046031000173E-2</v>
      </c>
      <c r="AF696" s="627">
        <v>0.13128096754393143</v>
      </c>
      <c r="AG696" s="601">
        <f>Decap_Selection!$E$23</f>
        <v>0.08</v>
      </c>
      <c r="AH696" s="602"/>
      <c r="AI696" s="602"/>
    </row>
    <row r="697" spans="1:35">
      <c r="A697" s="597">
        <f t="shared" si="10"/>
        <v>474365791.68628871</v>
      </c>
      <c r="B697" s="607">
        <v>29.804402708425567</v>
      </c>
      <c r="C697" s="606">
        <v>1.0000000000000001E+50</v>
      </c>
      <c r="D697" s="607">
        <v>2.0222426751992897</v>
      </c>
      <c r="E697" s="610">
        <v>1.0000000000000001E+50</v>
      </c>
      <c r="F697" s="611">
        <v>1.0000000000000001E+50</v>
      </c>
      <c r="G697" s="610">
        <v>1.0000000000000001E+50</v>
      </c>
      <c r="H697" s="610">
        <v>1.0000000000000001E+50</v>
      </c>
      <c r="I697" s="610">
        <v>2.0279761188386667</v>
      </c>
      <c r="J697" s="610">
        <v>1.0000000000000001E+50</v>
      </c>
      <c r="K697" s="610">
        <v>1.0000000000000001E+50</v>
      </c>
      <c r="L697" s="611">
        <v>2.0294238794119939</v>
      </c>
      <c r="M697" s="610">
        <v>1.0000000000000001E+50</v>
      </c>
      <c r="N697" s="611">
        <v>1.0000000000000001E+50</v>
      </c>
      <c r="O697" s="610">
        <v>1.0000000000000001E+50</v>
      </c>
      <c r="P697" s="610">
        <v>1.0000000000000001E+50</v>
      </c>
      <c r="Q697" s="610">
        <v>1.0000000000000001E+50</v>
      </c>
      <c r="R697" s="610">
        <v>1.0000000000000001E+50</v>
      </c>
      <c r="S697" s="610">
        <v>1.0000000000000001E+50</v>
      </c>
      <c r="T697" s="610">
        <v>1.0000000000000001E+50</v>
      </c>
      <c r="U697" s="610">
        <v>1.0000000000000001E+50</v>
      </c>
      <c r="V697" s="610">
        <v>5.8119342746736367</v>
      </c>
      <c r="W697" s="610">
        <v>1.0000000000000001E+50</v>
      </c>
      <c r="X697" s="610">
        <v>1.0000000000000001E+50</v>
      </c>
      <c r="Y697" s="610">
        <v>1.0000000000000001E+50</v>
      </c>
      <c r="Z697" s="610">
        <v>1.0000000000000001E+50</v>
      </c>
      <c r="AA697" s="626">
        <v>1.0000000000000001E+50</v>
      </c>
      <c r="AB697" s="610">
        <v>0.13191294823168853</v>
      </c>
      <c r="AC697" s="626">
        <v>4.4709399957542618E-2</v>
      </c>
      <c r="AD697" s="626">
        <v>8.9021369567871098E-4</v>
      </c>
      <c r="AE697" s="620">
        <v>4.4728214123561483E-2</v>
      </c>
      <c r="AF697" s="627">
        <v>0.12499225958647396</v>
      </c>
      <c r="AG697" s="601">
        <f>Decap_Selection!$E$23</f>
        <v>0.08</v>
      </c>
      <c r="AH697" s="602"/>
      <c r="AI697" s="602"/>
    </row>
    <row r="698" spans="1:35">
      <c r="A698" s="597">
        <f t="shared" si="10"/>
        <v>483853107.52001452</v>
      </c>
      <c r="B698" s="607">
        <v>30.400490761929621</v>
      </c>
      <c r="C698" s="606">
        <v>1.0000000000000001E+50</v>
      </c>
      <c r="D698" s="607">
        <v>2.0629778588673662</v>
      </c>
      <c r="E698" s="610">
        <v>1.0000000000000001E+50</v>
      </c>
      <c r="F698" s="611">
        <v>1.0000000000000001E+50</v>
      </c>
      <c r="G698" s="610">
        <v>1.0000000000000001E+50</v>
      </c>
      <c r="H698" s="610">
        <v>1.0000000000000001E+50</v>
      </c>
      <c r="I698" s="610">
        <v>2.0685989210157332</v>
      </c>
      <c r="J698" s="610">
        <v>1.0000000000000001E+50</v>
      </c>
      <c r="K698" s="610">
        <v>1.0000000000000001E+50</v>
      </c>
      <c r="L698" s="611">
        <v>2.0700182965295735</v>
      </c>
      <c r="M698" s="610">
        <v>1.0000000000000001E+50</v>
      </c>
      <c r="N698" s="611">
        <v>1.0000000000000001E+50</v>
      </c>
      <c r="O698" s="610">
        <v>1.0000000000000001E+50</v>
      </c>
      <c r="P698" s="610">
        <v>1.0000000000000001E+50</v>
      </c>
      <c r="Q698" s="610">
        <v>1.0000000000000001E+50</v>
      </c>
      <c r="R698" s="610">
        <v>1.0000000000000001E+50</v>
      </c>
      <c r="S698" s="610">
        <v>1.0000000000000001E+50</v>
      </c>
      <c r="T698" s="610">
        <v>1.0000000000000001E+50</v>
      </c>
      <c r="U698" s="610">
        <v>1.0000000000000001E+50</v>
      </c>
      <c r="V698" s="610">
        <v>5.9281699598996207</v>
      </c>
      <c r="W698" s="610">
        <v>1.0000000000000001E+50</v>
      </c>
      <c r="X698" s="610">
        <v>1.0000000000000001E+50</v>
      </c>
      <c r="Y698" s="610">
        <v>1.0000000000000001E+50</v>
      </c>
      <c r="Z698" s="610">
        <v>1.0000000000000001E+50</v>
      </c>
      <c r="AA698" s="626">
        <v>1.0000000000000001E+50</v>
      </c>
      <c r="AB698" s="610">
        <v>0.12932744170064978</v>
      </c>
      <c r="AC698" s="626">
        <v>4.5603477219658128E-2</v>
      </c>
      <c r="AD698" s="626">
        <v>8.9021369567871098E-4</v>
      </c>
      <c r="AE698" s="620">
        <v>4.562192267587515E-2</v>
      </c>
      <c r="AF698" s="627">
        <v>0.11894893919093834</v>
      </c>
      <c r="AG698" s="601">
        <f>Decap_Selection!$E$23</f>
        <v>0.08</v>
      </c>
      <c r="AH698" s="602"/>
      <c r="AI698" s="602"/>
    </row>
    <row r="699" spans="1:35">
      <c r="A699" s="597">
        <f t="shared" si="10"/>
        <v>493530169.67041481</v>
      </c>
      <c r="B699" s="607">
        <v>31.00850057651677</v>
      </c>
      <c r="C699" s="606">
        <v>1.0000000000000001E+50</v>
      </c>
      <c r="D699" s="607">
        <v>2.1045220566893152</v>
      </c>
      <c r="E699" s="610">
        <v>1.0000000000000001E+50</v>
      </c>
      <c r="F699" s="611">
        <v>1.0000000000000001E+50</v>
      </c>
      <c r="G699" s="610">
        <v>1.0000000000000001E+50</v>
      </c>
      <c r="H699" s="610">
        <v>1.0000000000000001E+50</v>
      </c>
      <c r="I699" s="610">
        <v>2.1100329386468402</v>
      </c>
      <c r="J699" s="610">
        <v>1.0000000000000001E+50</v>
      </c>
      <c r="K699" s="610">
        <v>1.0000000000000001E+50</v>
      </c>
      <c r="L699" s="611">
        <v>2.111424485532265</v>
      </c>
      <c r="M699" s="610">
        <v>1.0000000000000001E+50</v>
      </c>
      <c r="N699" s="611">
        <v>1.0000000000000001E+50</v>
      </c>
      <c r="O699" s="610">
        <v>1.0000000000000001E+50</v>
      </c>
      <c r="P699" s="610">
        <v>1.0000000000000001E+50</v>
      </c>
      <c r="Q699" s="610">
        <v>1.0000000000000001E+50</v>
      </c>
      <c r="R699" s="610">
        <v>1.0000000000000001E+50</v>
      </c>
      <c r="S699" s="610">
        <v>1.0000000000000001E+50</v>
      </c>
      <c r="T699" s="610">
        <v>1.0000000000000001E+50</v>
      </c>
      <c r="U699" s="610">
        <v>1.0000000000000001E+50</v>
      </c>
      <c r="V699" s="610">
        <v>6.0467304176574359</v>
      </c>
      <c r="W699" s="610">
        <v>1.0000000000000001E+50</v>
      </c>
      <c r="X699" s="610">
        <v>1.0000000000000001E+50</v>
      </c>
      <c r="Y699" s="610">
        <v>1.0000000000000001E+50</v>
      </c>
      <c r="Z699" s="610">
        <v>1.0000000000000001E+50</v>
      </c>
      <c r="AA699" s="626">
        <v>1.0000000000000001E+50</v>
      </c>
      <c r="AB699" s="610">
        <v>0.12679265180501334</v>
      </c>
      <c r="AC699" s="626">
        <v>4.6515438198071864E-2</v>
      </c>
      <c r="AD699" s="626">
        <v>8.9021369567871098E-4</v>
      </c>
      <c r="AE699" s="620">
        <v>4.6533522162826829E-2</v>
      </c>
      <c r="AF699" s="627">
        <v>0.11313129039902393</v>
      </c>
      <c r="AG699" s="601">
        <f>Decap_Selection!$E$23</f>
        <v>0.08</v>
      </c>
      <c r="AH699" s="602"/>
      <c r="AI699" s="602"/>
    </row>
    <row r="700" spans="1:35">
      <c r="A700" s="597">
        <f t="shared" si="10"/>
        <v>503400773.0638231</v>
      </c>
      <c r="B700" s="607">
        <v>31.628670587408457</v>
      </c>
      <c r="C700" s="606">
        <v>1.0000000000000001E+50</v>
      </c>
      <c r="D700" s="607">
        <v>2.1468915603199545</v>
      </c>
      <c r="E700" s="610">
        <v>1.0000000000000001E+50</v>
      </c>
      <c r="F700" s="611">
        <v>1.0000000000000001E+50</v>
      </c>
      <c r="G700" s="610">
        <v>1.0000000000000001E+50</v>
      </c>
      <c r="H700" s="610">
        <v>1.0000000000000001E+50</v>
      </c>
      <c r="I700" s="610">
        <v>2.1522944203553274</v>
      </c>
      <c r="J700" s="610">
        <v>1.0000000000000001E+50</v>
      </c>
      <c r="K700" s="610">
        <v>1.0000000000000001E+50</v>
      </c>
      <c r="L700" s="611">
        <v>2.1536586841410088</v>
      </c>
      <c r="M700" s="610">
        <v>1.0000000000000001E+50</v>
      </c>
      <c r="N700" s="611">
        <v>1.0000000000000001E+50</v>
      </c>
      <c r="O700" s="610">
        <v>1.0000000000000001E+50</v>
      </c>
      <c r="P700" s="610">
        <v>1.0000000000000001E+50</v>
      </c>
      <c r="Q700" s="610">
        <v>1.0000000000000001E+50</v>
      </c>
      <c r="R700" s="610">
        <v>1.0000000000000001E+50</v>
      </c>
      <c r="S700" s="610">
        <v>1.0000000000000001E+50</v>
      </c>
      <c r="T700" s="610">
        <v>1.0000000000000001E+50</v>
      </c>
      <c r="U700" s="610">
        <v>1.0000000000000001E+50</v>
      </c>
      <c r="V700" s="610">
        <v>6.1676621422443318</v>
      </c>
      <c r="W700" s="610">
        <v>1.0000000000000001E+50</v>
      </c>
      <c r="X700" s="610">
        <v>1.0000000000000001E+50</v>
      </c>
      <c r="Y700" s="610">
        <v>1.0000000000000001E+50</v>
      </c>
      <c r="Z700" s="610">
        <v>1.0000000000000001E+50</v>
      </c>
      <c r="AA700" s="626">
        <v>1.0000000000000001E+50</v>
      </c>
      <c r="AB700" s="610">
        <v>0.12430758450901189</v>
      </c>
      <c r="AC700" s="626">
        <v>4.7445640524554952E-2</v>
      </c>
      <c r="AD700" s="626">
        <v>8.9021369567871098E-4</v>
      </c>
      <c r="AE700" s="620">
        <v>4.7463370075300639E-2</v>
      </c>
      <c r="AF700" s="627">
        <v>0.10752149479342313</v>
      </c>
      <c r="AG700" s="601">
        <f>Decap_Selection!$E$23</f>
        <v>0.08</v>
      </c>
      <c r="AH700" s="602"/>
      <c r="AI700" s="602"/>
    </row>
    <row r="701" spans="1:35">
      <c r="A701" s="597">
        <f t="shared" si="10"/>
        <v>513468788.52509958</v>
      </c>
      <c r="B701" s="607">
        <v>32.261243998530489</v>
      </c>
      <c r="C701" s="606">
        <v>1.0000000000000001E+50</v>
      </c>
      <c r="D701" s="607">
        <v>2.1901029850743665</v>
      </c>
      <c r="E701" s="610">
        <v>1.0000000000000001E+50</v>
      </c>
      <c r="F701" s="611">
        <v>1.0000000000000001E+50</v>
      </c>
      <c r="G701" s="610">
        <v>1.0000000000000001E+50</v>
      </c>
      <c r="H701" s="610">
        <v>1.0000000000000001E+50</v>
      </c>
      <c r="I701" s="610">
        <v>2.1953999392608887</v>
      </c>
      <c r="J701" s="610">
        <v>1.0000000000000001E+50</v>
      </c>
      <c r="K701" s="610">
        <v>1.0000000000000001E+50</v>
      </c>
      <c r="L701" s="611">
        <v>2.1967374547864091</v>
      </c>
      <c r="M701" s="610">
        <v>1.0000000000000001E+50</v>
      </c>
      <c r="N701" s="611">
        <v>1.0000000000000001E+50</v>
      </c>
      <c r="O701" s="610">
        <v>1.0000000000000001E+50</v>
      </c>
      <c r="P701" s="610">
        <v>1.0000000000000001E+50</v>
      </c>
      <c r="Q701" s="610">
        <v>1.0000000000000001E+50</v>
      </c>
      <c r="R701" s="610">
        <v>1.0000000000000001E+50</v>
      </c>
      <c r="S701" s="610">
        <v>1.0000000000000001E+50</v>
      </c>
      <c r="T701" s="610">
        <v>1.0000000000000001E+50</v>
      </c>
      <c r="U701" s="610">
        <v>1.0000000000000001E+50</v>
      </c>
      <c r="V701" s="610">
        <v>6.2910125578661056</v>
      </c>
      <c r="W701" s="610">
        <v>1.0000000000000001E+50</v>
      </c>
      <c r="X701" s="610">
        <v>1.0000000000000001E+50</v>
      </c>
      <c r="Y701" s="610">
        <v>1.0000000000000001E+50</v>
      </c>
      <c r="Z701" s="610">
        <v>1.0000000000000001E+50</v>
      </c>
      <c r="AA701" s="626">
        <v>1.0000000000000001E+50</v>
      </c>
      <c r="AB701" s="610">
        <v>0.12187126527590544</v>
      </c>
      <c r="AC701" s="626">
        <v>4.8394448984347548E-2</v>
      </c>
      <c r="AD701" s="626">
        <v>8.9021369567871098E-4</v>
      </c>
      <c r="AE701" s="620">
        <v>4.8411831060374798E-2</v>
      </c>
      <c r="AF701" s="627">
        <v>0.10210340492600624</v>
      </c>
      <c r="AG701" s="601">
        <f>Decap_Selection!$E$23</f>
        <v>0.08</v>
      </c>
      <c r="AH701" s="602"/>
      <c r="AI701" s="602"/>
    </row>
    <row r="702" spans="1:35">
      <c r="A702" s="597">
        <f t="shared" si="10"/>
        <v>523738164.29560155</v>
      </c>
      <c r="B702" s="607">
        <v>32.906468877887228</v>
      </c>
      <c r="C702" s="606">
        <v>1.0000000000000001E+50</v>
      </c>
      <c r="D702" s="607">
        <v>2.23417327644307</v>
      </c>
      <c r="E702" s="610">
        <v>1.0000000000000001E+50</v>
      </c>
      <c r="F702" s="611">
        <v>1.0000000000000001E+50</v>
      </c>
      <c r="G702" s="610">
        <v>1.0000000000000001E+50</v>
      </c>
      <c r="H702" s="610">
        <v>1.0000000000000001E+50</v>
      </c>
      <c r="I702" s="610">
        <v>2.2393663994787949</v>
      </c>
      <c r="J702" s="610">
        <v>1.0000000000000001E+50</v>
      </c>
      <c r="K702" s="610">
        <v>1.0000000000000001E+50</v>
      </c>
      <c r="L702" s="611">
        <v>2.2406776911038011</v>
      </c>
      <c r="M702" s="610">
        <v>1.0000000000000001E+50</v>
      </c>
      <c r="N702" s="611">
        <v>1.0000000000000001E+50</v>
      </c>
      <c r="O702" s="610">
        <v>1.0000000000000001E+50</v>
      </c>
      <c r="P702" s="610">
        <v>1.0000000000000001E+50</v>
      </c>
      <c r="Q702" s="610">
        <v>1.0000000000000001E+50</v>
      </c>
      <c r="R702" s="610">
        <v>1.0000000000000001E+50</v>
      </c>
      <c r="S702" s="610">
        <v>1.0000000000000001E+50</v>
      </c>
      <c r="T702" s="610">
        <v>1.0000000000000001E+50</v>
      </c>
      <c r="U702" s="610">
        <v>1.0000000000000001E+50</v>
      </c>
      <c r="V702" s="610">
        <v>6.4168300372348419</v>
      </c>
      <c r="W702" s="610">
        <v>1.0000000000000001E+50</v>
      </c>
      <c r="X702" s="610">
        <v>1.0000000000000001E+50</v>
      </c>
      <c r="Y702" s="610">
        <v>1.0000000000000001E+50</v>
      </c>
      <c r="Z702" s="610">
        <v>1.0000000000000001E+50</v>
      </c>
      <c r="AA702" s="626">
        <v>1.0000000000000001E+50</v>
      </c>
      <c r="AB702" s="610">
        <v>0.11948273868580812</v>
      </c>
      <c r="AC702" s="626">
        <v>4.9362235659211808E-2</v>
      </c>
      <c r="AD702" s="626">
        <v>8.9021369567871098E-4</v>
      </c>
      <c r="AE702" s="620">
        <v>4.93792770643234E-2</v>
      </c>
      <c r="AF702" s="627">
        <v>9.6862349723764354E-2</v>
      </c>
      <c r="AG702" s="601">
        <f>Decap_Selection!$E$23</f>
        <v>0.08</v>
      </c>
      <c r="AH702" s="602"/>
      <c r="AI702" s="602"/>
    </row>
    <row r="703" spans="1:35">
      <c r="A703" s="597">
        <f t="shared" si="10"/>
        <v>534212927.58151358</v>
      </c>
      <c r="B703" s="607">
        <v>33.564598254843148</v>
      </c>
      <c r="C703" s="606">
        <v>1.0000000000000001E+50</v>
      </c>
      <c r="D703" s="607">
        <v>2.2791197167367039</v>
      </c>
      <c r="E703" s="610">
        <v>1.0000000000000001E+50</v>
      </c>
      <c r="F703" s="611">
        <v>1.0000000000000001E+50</v>
      </c>
      <c r="G703" s="610">
        <v>1.0000000000000001E+50</v>
      </c>
      <c r="H703" s="610">
        <v>1.0000000000000001E+50</v>
      </c>
      <c r="I703" s="610">
        <v>2.2842110427489302</v>
      </c>
      <c r="J703" s="610">
        <v>1.0000000000000001E+50</v>
      </c>
      <c r="K703" s="610">
        <v>1.0000000000000001E+50</v>
      </c>
      <c r="L703" s="611">
        <v>2.285496624558208</v>
      </c>
      <c r="M703" s="610">
        <v>1.0000000000000001E+50</v>
      </c>
      <c r="N703" s="611">
        <v>1.0000000000000001E+50</v>
      </c>
      <c r="O703" s="610">
        <v>1.0000000000000001E+50</v>
      </c>
      <c r="P703" s="610">
        <v>1.0000000000000001E+50</v>
      </c>
      <c r="Q703" s="610">
        <v>1.0000000000000001E+50</v>
      </c>
      <c r="R703" s="610">
        <v>1.0000000000000001E+50</v>
      </c>
      <c r="S703" s="610">
        <v>1.0000000000000001E+50</v>
      </c>
      <c r="T703" s="610">
        <v>1.0000000000000001E+50</v>
      </c>
      <c r="U703" s="610">
        <v>1.0000000000000001E+50</v>
      </c>
      <c r="V703" s="610">
        <v>6.5451639205385987</v>
      </c>
      <c r="W703" s="610">
        <v>1.0000000000000001E+50</v>
      </c>
      <c r="X703" s="610">
        <v>1.0000000000000001E+50</v>
      </c>
      <c r="Y703" s="610">
        <v>1.0000000000000001E+50</v>
      </c>
      <c r="Z703" s="610">
        <v>1.0000000000000001E+50</v>
      </c>
      <c r="AA703" s="626">
        <v>1.0000000000000001E+50</v>
      </c>
      <c r="AB703" s="610">
        <v>0.11714106806101142</v>
      </c>
      <c r="AC703" s="626">
        <v>5.0349380073346425E-2</v>
      </c>
      <c r="AD703" s="626">
        <v>8.9021369567871098E-4</v>
      </c>
      <c r="AE703" s="620">
        <v>5.0366087478480467E-2</v>
      </c>
      <c r="AF703" s="627">
        <v>9.1784966861669981E-2</v>
      </c>
      <c r="AG703" s="601">
        <f>Decap_Selection!$E$23</f>
        <v>0.08</v>
      </c>
      <c r="AH703" s="602"/>
      <c r="AI703" s="602"/>
    </row>
    <row r="704" spans="1:35">
      <c r="A704" s="597">
        <f t="shared" si="10"/>
        <v>544897186.1331439</v>
      </c>
      <c r="B704" s="607">
        <v>34.235890219349997</v>
      </c>
      <c r="C704" s="606">
        <v>1.0000000000000001E+50</v>
      </c>
      <c r="D704" s="607">
        <v>2.3249599318628387</v>
      </c>
      <c r="E704" s="610">
        <v>1.0000000000000001E+50</v>
      </c>
      <c r="F704" s="611">
        <v>1.0000000000000001E+50</v>
      </c>
      <c r="G704" s="610">
        <v>1.0000000000000001E+50</v>
      </c>
      <c r="H704" s="610">
        <v>1.0000000000000001E+50</v>
      </c>
      <c r="I704" s="610">
        <v>2.3299514551972194</v>
      </c>
      <c r="J704" s="610">
        <v>1.0000000000000001E+50</v>
      </c>
      <c r="K704" s="610">
        <v>1.0000000000000001E+50</v>
      </c>
      <c r="L704" s="611">
        <v>2.3312118312017782</v>
      </c>
      <c r="M704" s="610">
        <v>1.0000000000000001E+50</v>
      </c>
      <c r="N704" s="611">
        <v>1.0000000000000001E+50</v>
      </c>
      <c r="O704" s="610">
        <v>1.0000000000000001E+50</v>
      </c>
      <c r="P704" s="610">
        <v>1.0000000000000001E+50</v>
      </c>
      <c r="Q704" s="610">
        <v>1.0000000000000001E+50</v>
      </c>
      <c r="R704" s="610">
        <v>1.0000000000000001E+50</v>
      </c>
      <c r="S704" s="610">
        <v>1.0000000000000001E+50</v>
      </c>
      <c r="T704" s="610">
        <v>1.0000000000000001E+50</v>
      </c>
      <c r="U704" s="610">
        <v>1.0000000000000001E+50</v>
      </c>
      <c r="V704" s="610">
        <v>6.6760645347905019</v>
      </c>
      <c r="W704" s="610">
        <v>1.0000000000000001E+50</v>
      </c>
      <c r="X704" s="610">
        <v>1.0000000000000001E+50</v>
      </c>
      <c r="Y704" s="610">
        <v>1.0000000000000001E+50</v>
      </c>
      <c r="Z704" s="610">
        <v>1.0000000000000001E+50</v>
      </c>
      <c r="AA704" s="626">
        <v>1.0000000000000001E+50</v>
      </c>
      <c r="AB704" s="610">
        <v>0.11484533509865777</v>
      </c>
      <c r="AC704" s="626">
        <v>5.1356269342219686E-2</v>
      </c>
      <c r="AD704" s="626">
        <v>8.9021369567871098E-4</v>
      </c>
      <c r="AE704" s="620">
        <v>5.1372649288023549E-2</v>
      </c>
      <c r="AF704" s="627">
        <v>8.6859058015503504E-2</v>
      </c>
      <c r="AG704" s="601">
        <f>Decap_Selection!$E$23</f>
        <v>0.08</v>
      </c>
      <c r="AH704" s="602"/>
      <c r="AI704" s="602"/>
    </row>
    <row r="705" spans="1:35">
      <c r="A705" s="597">
        <f t="shared" si="10"/>
        <v>555795129.85580683</v>
      </c>
      <c r="B705" s="607">
        <v>34.920608023158536</v>
      </c>
      <c r="C705" s="606">
        <v>1.0000000000000001E+50</v>
      </c>
      <c r="D705" s="607">
        <v>2.371711898237562</v>
      </c>
      <c r="E705" s="610">
        <v>1.0000000000000001E+50</v>
      </c>
      <c r="F705" s="611">
        <v>1.0000000000000001E+50</v>
      </c>
      <c r="G705" s="610">
        <v>1.0000000000000001E+50</v>
      </c>
      <c r="H705" s="610">
        <v>1.0000000000000001E+50</v>
      </c>
      <c r="I705" s="610">
        <v>2.3766055742321228</v>
      </c>
      <c r="J705" s="610">
        <v>1.0000000000000001E+50</v>
      </c>
      <c r="K705" s="610">
        <v>1.0000000000000001E+50</v>
      </c>
      <c r="L705" s="611">
        <v>2.3778412385663521</v>
      </c>
      <c r="M705" s="610">
        <v>1.0000000000000001E+50</v>
      </c>
      <c r="N705" s="611">
        <v>1.0000000000000001E+50</v>
      </c>
      <c r="O705" s="610">
        <v>1.0000000000000001E+50</v>
      </c>
      <c r="P705" s="610">
        <v>1.0000000000000001E+50</v>
      </c>
      <c r="Q705" s="610">
        <v>1.0000000000000001E+50</v>
      </c>
      <c r="R705" s="610">
        <v>1.0000000000000001E+50</v>
      </c>
      <c r="S705" s="610">
        <v>1.0000000000000001E+50</v>
      </c>
      <c r="T705" s="610">
        <v>1.0000000000000001E+50</v>
      </c>
      <c r="U705" s="610">
        <v>1.0000000000000001E+50</v>
      </c>
      <c r="V705" s="610">
        <v>6.8095832135648324</v>
      </c>
      <c r="W705" s="610">
        <v>1.0000000000000001E+50</v>
      </c>
      <c r="X705" s="610">
        <v>1.0000000000000001E+50</v>
      </c>
      <c r="Y705" s="610">
        <v>1.0000000000000001E+50</v>
      </c>
      <c r="Z705" s="610">
        <v>1.0000000000000001E+50</v>
      </c>
      <c r="AA705" s="626">
        <v>1.0000000000000001E+50</v>
      </c>
      <c r="AB705" s="610">
        <v>0.11259463951061924</v>
      </c>
      <c r="AC705" s="626">
        <v>5.2383298324379497E-2</v>
      </c>
      <c r="AD705" s="626">
        <v>8.9021369567871098E-4</v>
      </c>
      <c r="AE705" s="620">
        <v>5.2399357223735038E-2</v>
      </c>
      <c r="AF705" s="627">
        <v>8.2073463663311239E-2</v>
      </c>
      <c r="AG705" s="601">
        <f>Decap_Selection!$E$23</f>
        <v>0.08</v>
      </c>
      <c r="AH705" s="602"/>
      <c r="AI705" s="602"/>
    </row>
    <row r="706" spans="1:35">
      <c r="A706" s="597">
        <f t="shared" si="10"/>
        <v>566911032.45292294</v>
      </c>
      <c r="B706" s="607">
        <v>35.619020183054602</v>
      </c>
      <c r="C706" s="606">
        <v>1.0000000000000001E+50</v>
      </c>
      <c r="D706" s="607">
        <v>2.41939394983455</v>
      </c>
      <c r="E706" s="610">
        <v>1.0000000000000001E+50</v>
      </c>
      <c r="F706" s="611">
        <v>1.0000000000000001E+50</v>
      </c>
      <c r="G706" s="610">
        <v>1.0000000000000001E+50</v>
      </c>
      <c r="H706" s="610">
        <v>1.0000000000000001E+50</v>
      </c>
      <c r="I706" s="610">
        <v>2.4241916955788794</v>
      </c>
      <c r="J706" s="610">
        <v>1.0000000000000001E+50</v>
      </c>
      <c r="K706" s="610">
        <v>1.0000000000000001E+50</v>
      </c>
      <c r="L706" s="611">
        <v>2.4254031326938659</v>
      </c>
      <c r="M706" s="610">
        <v>1.0000000000000001E+50</v>
      </c>
      <c r="N706" s="611">
        <v>1.0000000000000001E+50</v>
      </c>
      <c r="O706" s="610">
        <v>1.0000000000000001E+50</v>
      </c>
      <c r="P706" s="610">
        <v>1.0000000000000001E+50</v>
      </c>
      <c r="Q706" s="610">
        <v>1.0000000000000001E+50</v>
      </c>
      <c r="R706" s="610">
        <v>1.0000000000000001E+50</v>
      </c>
      <c r="S706" s="610">
        <v>1.0000000000000001E+50</v>
      </c>
      <c r="T706" s="610">
        <v>1.0000000000000001E+50</v>
      </c>
      <c r="U706" s="610">
        <v>1.0000000000000001E+50</v>
      </c>
      <c r="V706" s="610">
        <v>6.9457723171278305</v>
      </c>
      <c r="W706" s="610">
        <v>1.0000000000000001E+50</v>
      </c>
      <c r="X706" s="610">
        <v>1.0000000000000001E+50</v>
      </c>
      <c r="Y706" s="610">
        <v>1.0000000000000001E+50</v>
      </c>
      <c r="Z706" s="610">
        <v>1.0000000000000001E+50</v>
      </c>
      <c r="AA706" s="626">
        <v>1.0000000000000001E+50</v>
      </c>
      <c r="AB706" s="610">
        <v>0.11038809867044111</v>
      </c>
      <c r="AC706" s="626">
        <v>5.3430869776299857E-2</v>
      </c>
      <c r="AD706" s="626">
        <v>8.9021369567871098E-4</v>
      </c>
      <c r="AE706" s="620">
        <v>5.3446613916800813E-2</v>
      </c>
      <c r="AF706" s="627">
        <v>7.7417954733575128E-2</v>
      </c>
      <c r="AG706" s="601">
        <f>Decap_Selection!$E$23</f>
        <v>0.08</v>
      </c>
      <c r="AH706" s="602"/>
      <c r="AI706" s="602"/>
    </row>
    <row r="707" spans="1:35">
      <c r="A707" s="597">
        <f t="shared" si="10"/>
        <v>578249253.1019814</v>
      </c>
      <c r="B707" s="607">
        <v>36.331400586159695</v>
      </c>
      <c r="C707" s="606">
        <v>1.0000000000000001E+50</v>
      </c>
      <c r="D707" s="607">
        <v>2.4680247853743928</v>
      </c>
      <c r="E707" s="610">
        <v>1.0000000000000001E+50</v>
      </c>
      <c r="F707" s="611">
        <v>1.0000000000000001E+50</v>
      </c>
      <c r="G707" s="610">
        <v>1.0000000000000001E+50</v>
      </c>
      <c r="H707" s="610">
        <v>1.0000000000000001E+50</v>
      </c>
      <c r="I707" s="610">
        <v>2.4727284804542795</v>
      </c>
      <c r="J707" s="610">
        <v>1.0000000000000001E+50</v>
      </c>
      <c r="K707" s="610">
        <v>1.0000000000000001E+50</v>
      </c>
      <c r="L707" s="611">
        <v>2.4739161653073509</v>
      </c>
      <c r="M707" s="610">
        <v>1.0000000000000001E+50</v>
      </c>
      <c r="N707" s="611">
        <v>1.0000000000000001E+50</v>
      </c>
      <c r="O707" s="610">
        <v>1.0000000000000001E+50</v>
      </c>
      <c r="P707" s="610">
        <v>1.0000000000000001E+50</v>
      </c>
      <c r="Q707" s="610">
        <v>1.0000000000000001E+50</v>
      </c>
      <c r="R707" s="610">
        <v>1.0000000000000001E+50</v>
      </c>
      <c r="S707" s="610">
        <v>1.0000000000000001E+50</v>
      </c>
      <c r="T707" s="610">
        <v>1.0000000000000001E+50</v>
      </c>
      <c r="U707" s="610">
        <v>1.0000000000000001E+50</v>
      </c>
      <c r="V707" s="610">
        <v>7.0846852529711501</v>
      </c>
      <c r="W707" s="610">
        <v>1.0000000000000001E+50</v>
      </c>
      <c r="X707" s="610">
        <v>1.0000000000000001E+50</v>
      </c>
      <c r="Y707" s="610">
        <v>1.0000000000000001E+50</v>
      </c>
      <c r="Z707" s="610">
        <v>1.0000000000000001E+50</v>
      </c>
      <c r="AA707" s="626">
        <v>1.0000000000000001E+50</v>
      </c>
      <c r="AB707" s="610">
        <v>0.10822484726721107</v>
      </c>
      <c r="AC707" s="626">
        <v>5.4499394510324706E-2</v>
      </c>
      <c r="AD707" s="626">
        <v>8.9021369567871098E-4</v>
      </c>
      <c r="AE707" s="620">
        <v>5.4514830056707174E-2</v>
      </c>
      <c r="AF707" s="627">
        <v>7.2883138937220524E-2</v>
      </c>
      <c r="AG707" s="601">
        <f>Decap_Selection!$E$23</f>
        <v>0.08</v>
      </c>
      <c r="AH707" s="602"/>
      <c r="AI707" s="602"/>
    </row>
    <row r="708" spans="1:35">
      <c r="A708" s="597">
        <f t="shared" ref="A708:A735" si="11">$A$35*A707</f>
        <v>589814238.16402102</v>
      </c>
      <c r="B708" s="607">
        <v>37.058028597337803</v>
      </c>
      <c r="C708" s="606">
        <v>1.0000000000000001E+50</v>
      </c>
      <c r="D708" s="607">
        <v>2.5176234756569733</v>
      </c>
      <c r="E708" s="610">
        <v>1.0000000000000001E+50</v>
      </c>
      <c r="F708" s="611">
        <v>1.0000000000000001E+50</v>
      </c>
      <c r="G708" s="610">
        <v>1.0000000000000001E+50</v>
      </c>
      <c r="H708" s="610">
        <v>1.0000000000000001E+50</v>
      </c>
      <c r="I708" s="610">
        <v>2.5222349628847591</v>
      </c>
      <c r="J708" s="610">
        <v>1.0000000000000001E+50</v>
      </c>
      <c r="K708" s="610">
        <v>1.0000000000000001E+50</v>
      </c>
      <c r="L708" s="611">
        <v>2.5233993611253323</v>
      </c>
      <c r="M708" s="610">
        <v>1.0000000000000001E+50</v>
      </c>
      <c r="N708" s="611">
        <v>1.0000000000000001E+50</v>
      </c>
      <c r="O708" s="610">
        <v>1.0000000000000001E+50</v>
      </c>
      <c r="P708" s="610">
        <v>1.0000000000000001E+50</v>
      </c>
      <c r="Q708" s="610">
        <v>1.0000000000000001E+50</v>
      </c>
      <c r="R708" s="610">
        <v>1.0000000000000001E+50</v>
      </c>
      <c r="S708" s="610">
        <v>1.0000000000000001E+50</v>
      </c>
      <c r="T708" s="610">
        <v>1.0000000000000001E+50</v>
      </c>
      <c r="U708" s="610">
        <v>1.0000000000000001E+50</v>
      </c>
      <c r="V708" s="610">
        <v>7.2263764967559556</v>
      </c>
      <c r="W708" s="610">
        <v>1.0000000000000001E+50</v>
      </c>
      <c r="X708" s="610">
        <v>1.0000000000000001E+50</v>
      </c>
      <c r="Y708" s="610">
        <v>1.0000000000000001E+50</v>
      </c>
      <c r="Z708" s="610">
        <v>1.0000000000000001E+50</v>
      </c>
      <c r="AA708" s="626">
        <v>1.0000000000000001E+50</v>
      </c>
      <c r="AB708" s="610">
        <v>0.10610403696621903</v>
      </c>
      <c r="AC708" s="626">
        <v>5.5589291555770776E-2</v>
      </c>
      <c r="AD708" s="626">
        <v>8.9021369567871098E-4</v>
      </c>
      <c r="AE708" s="620">
        <v>5.5604424552297464E-2</v>
      </c>
      <c r="AF708" s="627">
        <v>6.8460380102634416E-2</v>
      </c>
      <c r="AG708" s="601">
        <f>Decap_Selection!$E$23</f>
        <v>0.08</v>
      </c>
      <c r="AH708" s="602"/>
      <c r="AI708" s="602"/>
    </row>
    <row r="709" spans="1:35">
      <c r="A709" s="597">
        <f t="shared" si="11"/>
        <v>601610522.92730141</v>
      </c>
      <c r="B709" s="607">
        <v>37.799189168750146</v>
      </c>
      <c r="C709" s="606">
        <v>1.0000000000000001E+50</v>
      </c>
      <c r="D709" s="607">
        <v>2.5682094710398005</v>
      </c>
      <c r="E709" s="610">
        <v>1.0000000000000001E+50</v>
      </c>
      <c r="F709" s="611">
        <v>1.0000000000000001E+50</v>
      </c>
      <c r="G709" s="610">
        <v>1.0000000000000001E+50</v>
      </c>
      <c r="H709" s="610">
        <v>1.0000000000000001E+50</v>
      </c>
      <c r="I709" s="610">
        <v>2.5727305571707006</v>
      </c>
      <c r="J709" s="610">
        <v>1.0000000000000001E+50</v>
      </c>
      <c r="K709" s="610">
        <v>1.0000000000000001E+50</v>
      </c>
      <c r="L709" s="611">
        <v>2.5738721253224996</v>
      </c>
      <c r="M709" s="610">
        <v>1.0000000000000001E+50</v>
      </c>
      <c r="N709" s="611">
        <v>1.0000000000000001E+50</v>
      </c>
      <c r="O709" s="610">
        <v>1.0000000000000001E+50</v>
      </c>
      <c r="P709" s="610">
        <v>1.0000000000000001E+50</v>
      </c>
      <c r="Q709" s="610">
        <v>1.0000000000000001E+50</v>
      </c>
      <c r="R709" s="610">
        <v>1.0000000000000001E+50</v>
      </c>
      <c r="S709" s="610">
        <v>1.0000000000000001E+50</v>
      </c>
      <c r="T709" s="610">
        <v>1.0000000000000001E+50</v>
      </c>
      <c r="U709" s="610">
        <v>1.0000000000000001E+50</v>
      </c>
      <c r="V709" s="610">
        <v>7.3709016136759375</v>
      </c>
      <c r="W709" s="610">
        <v>1.0000000000000001E+50</v>
      </c>
      <c r="X709" s="610">
        <v>1.0000000000000001E+50</v>
      </c>
      <c r="Y709" s="610">
        <v>1.0000000000000001E+50</v>
      </c>
      <c r="Z709" s="610">
        <v>1.0000000000000001E+50</v>
      </c>
      <c r="AA709" s="626">
        <v>1.0000000000000001E+50</v>
      </c>
      <c r="AB709" s="610">
        <v>0.10402483607627384</v>
      </c>
      <c r="AC709" s="626">
        <v>5.6700988323252856E-2</v>
      </c>
      <c r="AD709" s="626">
        <v>8.9021369567871098E-4</v>
      </c>
      <c r="AE709" s="620">
        <v>5.6715824696052061E-2</v>
      </c>
      <c r="AF709" s="627">
        <v>6.4141729293151165E-2</v>
      </c>
      <c r="AG709" s="601">
        <f>Decap_Selection!$E$23</f>
        <v>0.08</v>
      </c>
      <c r="AH709" s="602"/>
      <c r="AI709" s="602"/>
    </row>
    <row r="710" spans="1:35">
      <c r="A710" s="597">
        <f t="shared" si="11"/>
        <v>613642733.38584745</v>
      </c>
      <c r="B710" s="607">
        <v>38.555172951601236</v>
      </c>
      <c r="C710" s="606">
        <v>1.0000000000000001E+50</v>
      </c>
      <c r="D710" s="607">
        <v>2.6198026090652036</v>
      </c>
      <c r="E710" s="610">
        <v>1.0000000000000001E+50</v>
      </c>
      <c r="F710" s="611">
        <v>1.0000000000000001E+50</v>
      </c>
      <c r="G710" s="610">
        <v>1.0000000000000001E+50</v>
      </c>
      <c r="H710" s="610">
        <v>1.0000000000000001E+50</v>
      </c>
      <c r="I710" s="610">
        <v>2.6242350654998616</v>
      </c>
      <c r="J710" s="610">
        <v>1.0000000000000001E+50</v>
      </c>
      <c r="K710" s="610">
        <v>1.0000000000000001E+50</v>
      </c>
      <c r="L710" s="611">
        <v>2.6253542511395849</v>
      </c>
      <c r="M710" s="610">
        <v>1.0000000000000001E+50</v>
      </c>
      <c r="N710" s="611">
        <v>1.0000000000000001E+50</v>
      </c>
      <c r="O710" s="610">
        <v>1.0000000000000001E+50</v>
      </c>
      <c r="P710" s="610">
        <v>1.0000000000000001E+50</v>
      </c>
      <c r="Q710" s="610">
        <v>1.0000000000000001E+50</v>
      </c>
      <c r="R710" s="610">
        <v>1.0000000000000001E+50</v>
      </c>
      <c r="S710" s="610">
        <v>1.0000000000000001E+50</v>
      </c>
      <c r="T710" s="610">
        <v>1.0000000000000001E+50</v>
      </c>
      <c r="U710" s="610">
        <v>1.0000000000000001E+50</v>
      </c>
      <c r="V710" s="610">
        <v>7.5183172802475848</v>
      </c>
      <c r="W710" s="610">
        <v>1.0000000000000001E+50</v>
      </c>
      <c r="X710" s="610">
        <v>1.0000000000000001E+50</v>
      </c>
      <c r="Y710" s="610">
        <v>1.0000000000000001E+50</v>
      </c>
      <c r="Z710" s="610">
        <v>1.0000000000000001E+50</v>
      </c>
      <c r="AA710" s="626">
        <v>1.0000000000000001E+50</v>
      </c>
      <c r="AB710" s="610">
        <v>0.10198642922354684</v>
      </c>
      <c r="AC710" s="626">
        <v>5.7834920772295836E-2</v>
      </c>
      <c r="AD710" s="626">
        <v>8.9021369567871098E-4</v>
      </c>
      <c r="AE710" s="620">
        <v>5.7849466331655899E-2</v>
      </c>
      <c r="AF710" s="627">
        <v>5.9919866968282415E-2</v>
      </c>
      <c r="AG710" s="601">
        <f>Decap_Selection!$E$23</f>
        <v>0.08</v>
      </c>
      <c r="AH710" s="602"/>
      <c r="AI710" s="602"/>
    </row>
    <row r="711" spans="1:35">
      <c r="A711" s="597">
        <f t="shared" si="11"/>
        <v>625915588.05356443</v>
      </c>
      <c r="B711" s="607">
        <v>39.326276410119604</v>
      </c>
      <c r="C711" s="606">
        <v>1.0000000000000001E+50</v>
      </c>
      <c r="D711" s="607">
        <v>2.6724231222393895</v>
      </c>
      <c r="E711" s="610">
        <v>1.0000000000000001E+50</v>
      </c>
      <c r="F711" s="611">
        <v>1.0000000000000001E+50</v>
      </c>
      <c r="G711" s="610">
        <v>1.0000000000000001E+50</v>
      </c>
      <c r="H711" s="610">
        <v>1.0000000000000001E+50</v>
      </c>
      <c r="I711" s="610">
        <v>2.6767686857129172</v>
      </c>
      <c r="J711" s="610">
        <v>1.0000000000000001E+50</v>
      </c>
      <c r="K711" s="610">
        <v>1.0000000000000001E+50</v>
      </c>
      <c r="L711" s="611">
        <v>2.6778659276454104</v>
      </c>
      <c r="M711" s="610">
        <v>1.0000000000000001E+50</v>
      </c>
      <c r="N711" s="611">
        <v>1.0000000000000001E+50</v>
      </c>
      <c r="O711" s="610">
        <v>1.0000000000000001E+50</v>
      </c>
      <c r="P711" s="610">
        <v>1.0000000000000001E+50</v>
      </c>
      <c r="Q711" s="610">
        <v>1.0000000000000001E+50</v>
      </c>
      <c r="R711" s="610">
        <v>1.0000000000000001E+50</v>
      </c>
      <c r="S711" s="610">
        <v>1.0000000000000001E+50</v>
      </c>
      <c r="T711" s="610">
        <v>1.0000000000000001E+50</v>
      </c>
      <c r="U711" s="610">
        <v>1.0000000000000001E+50</v>
      </c>
      <c r="V711" s="610">
        <v>7.6686813065362589</v>
      </c>
      <c r="W711" s="610">
        <v>1.0000000000000001E+50</v>
      </c>
      <c r="X711" s="610">
        <v>1.0000000000000001E+50</v>
      </c>
      <c r="Y711" s="610">
        <v>1.0000000000000001E+50</v>
      </c>
      <c r="Z711" s="610">
        <v>1.0000000000000001E+50</v>
      </c>
      <c r="AA711" s="626">
        <v>1.0000000000000001E+50</v>
      </c>
      <c r="AB711" s="610">
        <v>9.9988017031814078E-2</v>
      </c>
      <c r="AC711" s="626">
        <v>5.8991533582299263E-2</v>
      </c>
      <c r="AD711" s="626">
        <v>8.9021369567871098E-4</v>
      </c>
      <c r="AE711" s="620">
        <v>5.9005794024919234E-2</v>
      </c>
      <c r="AF711" s="627">
        <v>5.5788056014777862E-2</v>
      </c>
      <c r="AG711" s="601">
        <f>Decap_Selection!$E$23</f>
        <v>0.08</v>
      </c>
      <c r="AH711" s="602"/>
      <c r="AI711" s="602"/>
    </row>
    <row r="712" spans="1:35">
      <c r="A712" s="597">
        <f t="shared" si="11"/>
        <v>638433899.81463575</v>
      </c>
      <c r="B712" s="607">
        <v>40.112801937818418</v>
      </c>
      <c r="C712" s="606">
        <v>1.0000000000000001E+50</v>
      </c>
      <c r="D712" s="607">
        <v>2.7260916459664131</v>
      </c>
      <c r="E712" s="610">
        <v>1.0000000000000001E+50</v>
      </c>
      <c r="F712" s="611">
        <v>1.0000000000000001E+50</v>
      </c>
      <c r="G712" s="610">
        <v>1.0000000000000001E+50</v>
      </c>
      <c r="H712" s="610">
        <v>1.0000000000000001E+50</v>
      </c>
      <c r="I712" s="610">
        <v>2.7303520192241608</v>
      </c>
      <c r="J712" s="610">
        <v>1.0000000000000001E+50</v>
      </c>
      <c r="K712" s="610">
        <v>1.0000000000000001E+50</v>
      </c>
      <c r="L712" s="611">
        <v>2.7314277476541782</v>
      </c>
      <c r="M712" s="610">
        <v>1.0000000000000001E+50</v>
      </c>
      <c r="N712" s="611">
        <v>1.0000000000000001E+50</v>
      </c>
      <c r="O712" s="610">
        <v>1.0000000000000001E+50</v>
      </c>
      <c r="P712" s="610">
        <v>1.0000000000000001E+50</v>
      </c>
      <c r="Q712" s="610">
        <v>1.0000000000000001E+50</v>
      </c>
      <c r="R712" s="610">
        <v>1.0000000000000001E+50</v>
      </c>
      <c r="S712" s="610">
        <v>1.0000000000000001E+50</v>
      </c>
      <c r="T712" s="610">
        <v>1.0000000000000001E+50</v>
      </c>
      <c r="U712" s="610">
        <v>1.0000000000000001E+50</v>
      </c>
      <c r="V712" s="610">
        <v>7.8220526588268227</v>
      </c>
      <c r="W712" s="610">
        <v>1.0000000000000001E+50</v>
      </c>
      <c r="X712" s="610">
        <v>1.0000000000000001E+50</v>
      </c>
      <c r="Y712" s="610">
        <v>1.0000000000000001E+50</v>
      </c>
      <c r="Z712" s="610">
        <v>1.0000000000000001E+50</v>
      </c>
      <c r="AA712" s="626">
        <v>1.0000000000000001E+50</v>
      </c>
      <c r="AB712" s="610">
        <v>9.8028815808972117E-2</v>
      </c>
      <c r="AC712" s="626">
        <v>6.0171280326921414E-2</v>
      </c>
      <c r="AD712" s="626">
        <v>8.9021369567871098E-4</v>
      </c>
      <c r="AE712" s="620">
        <v>6.0185261238118855E-2</v>
      </c>
      <c r="AF712" s="627">
        <v>5.1740106219183055E-2</v>
      </c>
      <c r="AG712" s="601">
        <f>Decap_Selection!$E$23</f>
        <v>0.08</v>
      </c>
      <c r="AH712" s="602"/>
      <c r="AI712" s="602"/>
    </row>
    <row r="713" spans="1:35">
      <c r="A713" s="597">
        <f t="shared" si="11"/>
        <v>651202577.81092846</v>
      </c>
      <c r="B713" s="607">
        <v>40.915057976081073</v>
      </c>
      <c r="C713" s="606">
        <v>1.0000000000000001E+50</v>
      </c>
      <c r="D713" s="607">
        <v>2.7808292266401593</v>
      </c>
      <c r="E713" s="610">
        <v>1.0000000000000001E+50</v>
      </c>
      <c r="F713" s="611">
        <v>1.0000000000000001E+50</v>
      </c>
      <c r="G713" s="610">
        <v>1.0000000000000001E+50</v>
      </c>
      <c r="H713" s="610">
        <v>1.0000000000000001E+50</v>
      </c>
      <c r="I713" s="610">
        <v>2.7850060791004712</v>
      </c>
      <c r="J713" s="610">
        <v>1.0000000000000001E+50</v>
      </c>
      <c r="K713" s="610">
        <v>1.0000000000000001E+50</v>
      </c>
      <c r="L713" s="611">
        <v>2.7860607158010731</v>
      </c>
      <c r="M713" s="610">
        <v>1.0000000000000001E+50</v>
      </c>
      <c r="N713" s="611">
        <v>1.0000000000000001E+50</v>
      </c>
      <c r="O713" s="610">
        <v>1.0000000000000001E+50</v>
      </c>
      <c r="P713" s="610">
        <v>1.0000000000000001E+50</v>
      </c>
      <c r="Q713" s="610">
        <v>1.0000000000000001E+50</v>
      </c>
      <c r="R713" s="610">
        <v>1.0000000000000001E+50</v>
      </c>
      <c r="S713" s="610">
        <v>1.0000000000000001E+50</v>
      </c>
      <c r="T713" s="610">
        <v>1.0000000000000001E+50</v>
      </c>
      <c r="U713" s="610">
        <v>1.0000000000000001E+50</v>
      </c>
      <c r="V713" s="610">
        <v>7.978491482747665</v>
      </c>
      <c r="W713" s="610">
        <v>1.0000000000000001E+50</v>
      </c>
      <c r="X713" s="610">
        <v>1.0000000000000001E+50</v>
      </c>
      <c r="Y713" s="610">
        <v>1.0000000000000001E+50</v>
      </c>
      <c r="Z713" s="610">
        <v>1.0000000000000001E+50</v>
      </c>
      <c r="AA713" s="626">
        <v>1.0000000000000001E+50</v>
      </c>
      <c r="AB713" s="610">
        <v>9.6108057239703851E-2</v>
      </c>
      <c r="AC713" s="626">
        <v>6.1374623651951385E-2</v>
      </c>
      <c r="AD713" s="626">
        <v>8.9021369567871098E-4</v>
      </c>
      <c r="AE713" s="620">
        <v>6.1388330507827979E-2</v>
      </c>
      <c r="AF713" s="627">
        <v>4.7770351848906607E-2</v>
      </c>
      <c r="AG713" s="601">
        <f>Decap_Selection!$E$23</f>
        <v>0.08</v>
      </c>
      <c r="AH713" s="602"/>
      <c r="AI713" s="602"/>
    </row>
    <row r="714" spans="1:35">
      <c r="A714" s="597">
        <f t="shared" si="11"/>
        <v>664226629.36714709</v>
      </c>
      <c r="B714" s="607">
        <v>41.73335913511869</v>
      </c>
      <c r="C714" s="606">
        <v>1.0000000000000001E+50</v>
      </c>
      <c r="D714" s="607">
        <v>2.8366573298975251</v>
      </c>
      <c r="E714" s="610">
        <v>1.0000000000000001E+50</v>
      </c>
      <c r="F714" s="611">
        <v>1.0000000000000001E+50</v>
      </c>
      <c r="G714" s="610">
        <v>1.0000000000000001E+50</v>
      </c>
      <c r="H714" s="610">
        <v>1.0000000000000001E+50</v>
      </c>
      <c r="I714" s="610">
        <v>2.8407522983017146</v>
      </c>
      <c r="J714" s="610">
        <v>1.0000000000000001E+50</v>
      </c>
      <c r="K714" s="610">
        <v>1.0000000000000001E+50</v>
      </c>
      <c r="L714" s="611">
        <v>2.8417862567793857</v>
      </c>
      <c r="M714" s="610">
        <v>1.0000000000000001E+50</v>
      </c>
      <c r="N714" s="611">
        <v>1.0000000000000001E+50</v>
      </c>
      <c r="O714" s="610">
        <v>1.0000000000000001E+50</v>
      </c>
      <c r="P714" s="610">
        <v>1.0000000000000001E+50</v>
      </c>
      <c r="Q714" s="610">
        <v>1.0000000000000001E+50</v>
      </c>
      <c r="R714" s="610">
        <v>1.0000000000000001E+50</v>
      </c>
      <c r="S714" s="610">
        <v>1.0000000000000001E+50</v>
      </c>
      <c r="T714" s="610">
        <v>1.0000000000000001E+50</v>
      </c>
      <c r="U714" s="610">
        <v>1.0000000000000001E+50</v>
      </c>
      <c r="V714" s="610">
        <v>8.1380591268572218</v>
      </c>
      <c r="W714" s="610">
        <v>1.0000000000000001E+50</v>
      </c>
      <c r="X714" s="610">
        <v>1.0000000000000001E+50</v>
      </c>
      <c r="Y714" s="610">
        <v>1.0000000000000001E+50</v>
      </c>
      <c r="Z714" s="610">
        <v>1.0000000000000001E+50</v>
      </c>
      <c r="AA714" s="626">
        <v>1.0000000000000001E+50</v>
      </c>
      <c r="AB714" s="610">
        <v>9.4224988084174663E-2</v>
      </c>
      <c r="AC714" s="626">
        <v>6.2602035456738828E-2</v>
      </c>
      <c r="AD714" s="626">
        <v>8.9021369567871098E-4</v>
      </c>
      <c r="AE714" s="620">
        <v>6.2615473626304541E-2</v>
      </c>
      <c r="AF714" s="627">
        <v>4.3873645764711304E-2</v>
      </c>
      <c r="AG714" s="601">
        <f>Decap_Selection!$E$23</f>
        <v>0.08</v>
      </c>
      <c r="AH714" s="602"/>
      <c r="AI714" s="602"/>
    </row>
    <row r="715" spans="1:35">
      <c r="A715" s="597">
        <f t="shared" si="11"/>
        <v>677511161.95449007</v>
      </c>
      <c r="B715" s="607">
        <v>42.568026317346522</v>
      </c>
      <c r="C715" s="606">
        <v>1.0000000000000001E+50</v>
      </c>
      <c r="D715" s="607">
        <v>2.8935978490360239</v>
      </c>
      <c r="E715" s="610">
        <v>1.0000000000000001E+50</v>
      </c>
      <c r="F715" s="611">
        <v>1.0000000000000001E+50</v>
      </c>
      <c r="G715" s="610">
        <v>1.0000000000000001E+50</v>
      </c>
      <c r="H715" s="610">
        <v>1.0000000000000001E+50</v>
      </c>
      <c r="I715" s="610">
        <v>2.8976125380858067</v>
      </c>
      <c r="J715" s="610">
        <v>1.0000000000000001E+50</v>
      </c>
      <c r="K715" s="610">
        <v>1.0000000000000001E+50</v>
      </c>
      <c r="L715" s="611">
        <v>2.8986262237423408</v>
      </c>
      <c r="M715" s="610">
        <v>1.0000000000000001E+50</v>
      </c>
      <c r="N715" s="611">
        <v>1.0000000000000001E+50</v>
      </c>
      <c r="O715" s="610">
        <v>1.0000000000000001E+50</v>
      </c>
      <c r="P715" s="610">
        <v>1.0000000000000001E+50</v>
      </c>
      <c r="Q715" s="610">
        <v>1.0000000000000001E+50</v>
      </c>
      <c r="R715" s="610">
        <v>1.0000000000000001E+50</v>
      </c>
      <c r="S715" s="610">
        <v>1.0000000000000001E+50</v>
      </c>
      <c r="T715" s="610">
        <v>1.0000000000000001E+50</v>
      </c>
      <c r="U715" s="610">
        <v>1.0000000000000001E+50</v>
      </c>
      <c r="V715" s="610">
        <v>8.3008181667022356</v>
      </c>
      <c r="W715" s="610">
        <v>1.0000000000000001E+50</v>
      </c>
      <c r="X715" s="610">
        <v>1.0000000000000001E+50</v>
      </c>
      <c r="Y715" s="610">
        <v>1.0000000000000001E+50</v>
      </c>
      <c r="Z715" s="610">
        <v>1.0000000000000001E+50</v>
      </c>
      <c r="AA715" s="626">
        <v>1.0000000000000001E+50</v>
      </c>
      <c r="AB715" s="610">
        <v>9.2378869882640186E-2</v>
      </c>
      <c r="AC715" s="626">
        <v>6.3853997079252517E-2</v>
      </c>
      <c r="AD715" s="626">
        <v>8.9021369567871098E-4</v>
      </c>
      <c r="AE715" s="620">
        <v>6.3867171826509139E-2</v>
      </c>
      <c r="AF715" s="627">
        <v>4.0045376506172549E-2</v>
      </c>
      <c r="AG715" s="601">
        <f>Decap_Selection!$E$23</f>
        <v>0.08</v>
      </c>
      <c r="AH715" s="602"/>
      <c r="AI715" s="602"/>
    </row>
    <row r="716" spans="1:35">
      <c r="A716" s="597">
        <f t="shared" si="11"/>
        <v>691061385.19357991</v>
      </c>
      <c r="B716" s="607">
        <v>43.419386843228224</v>
      </c>
      <c r="C716" s="606">
        <v>1.0000000000000001E+50</v>
      </c>
      <c r="D716" s="607">
        <v>2.9516731135991185</v>
      </c>
      <c r="E716" s="610">
        <v>1.0000000000000001E+50</v>
      </c>
      <c r="F716" s="611">
        <v>1.0000000000000001E+50</v>
      </c>
      <c r="G716" s="610">
        <v>1.0000000000000001E+50</v>
      </c>
      <c r="H716" s="610">
        <v>1.0000000000000001E+50</v>
      </c>
      <c r="I716" s="610">
        <v>2.9556090965817408</v>
      </c>
      <c r="J716" s="610">
        <v>1.0000000000000001E+50</v>
      </c>
      <c r="K716" s="610">
        <v>1.0000000000000001E+50</v>
      </c>
      <c r="L716" s="611">
        <v>2.9566029068729698</v>
      </c>
      <c r="M716" s="610">
        <v>1.0000000000000001E+50</v>
      </c>
      <c r="N716" s="611">
        <v>1.0000000000000001E+50</v>
      </c>
      <c r="O716" s="610">
        <v>1.0000000000000001E+50</v>
      </c>
      <c r="P716" s="610">
        <v>1.0000000000000001E+50</v>
      </c>
      <c r="Q716" s="610">
        <v>1.0000000000000001E+50</v>
      </c>
      <c r="R716" s="610">
        <v>1.0000000000000001E+50</v>
      </c>
      <c r="S716" s="610">
        <v>1.0000000000000001E+50</v>
      </c>
      <c r="T716" s="610">
        <v>1.0000000000000001E+50</v>
      </c>
      <c r="U716" s="610">
        <v>1.0000000000000001E+50</v>
      </c>
      <c r="V716" s="610">
        <v>8.4668324293571917</v>
      </c>
      <c r="W716" s="610">
        <v>1.0000000000000001E+50</v>
      </c>
      <c r="X716" s="610">
        <v>1.0000000000000001E+50</v>
      </c>
      <c r="Y716" s="610">
        <v>1.0000000000000001E+50</v>
      </c>
      <c r="Z716" s="610">
        <v>1.0000000000000001E+50</v>
      </c>
      <c r="AA716" s="626">
        <v>1.0000000000000001E+50</v>
      </c>
      <c r="AB716" s="610">
        <v>9.0568978665849509E-2</v>
      </c>
      <c r="AC716" s="626">
        <v>6.5130999484840357E-2</v>
      </c>
      <c r="AD716" s="626">
        <v>8.9021369567871098E-4</v>
      </c>
      <c r="AE716" s="620">
        <v>6.5143915970825153E-2</v>
      </c>
      <c r="AF716" s="627">
        <v>3.6281520300146211E-2</v>
      </c>
      <c r="AG716" s="601">
        <f>Decap_Selection!$E$23</f>
        <v>0.08</v>
      </c>
      <c r="AH716" s="602"/>
      <c r="AI716" s="602"/>
    </row>
    <row r="717" spans="1:35">
      <c r="A717" s="597">
        <f t="shared" si="11"/>
        <v>704882612.89745152</v>
      </c>
      <c r="B717" s="607">
        <v>44.287774579636682</v>
      </c>
      <c r="C717" s="606">
        <v>1.0000000000000001E+50</v>
      </c>
      <c r="D717" s="607">
        <v>3.0109058981326484</v>
      </c>
      <c r="E717" s="610">
        <v>1.0000000000000001E+50</v>
      </c>
      <c r="F717" s="611">
        <v>1.0000000000000001E+50</v>
      </c>
      <c r="G717" s="610">
        <v>1.0000000000000001E+50</v>
      </c>
      <c r="H717" s="610">
        <v>1.0000000000000001E+50</v>
      </c>
      <c r="I717" s="610">
        <v>3.0147647175339385</v>
      </c>
      <c r="J717" s="610">
        <v>1.0000000000000001E+50</v>
      </c>
      <c r="K717" s="610">
        <v>1.0000000000000001E+50</v>
      </c>
      <c r="L717" s="611">
        <v>3.0157390421253565</v>
      </c>
      <c r="M717" s="610">
        <v>1.0000000000000001E+50</v>
      </c>
      <c r="N717" s="611">
        <v>1.0000000000000001E+50</v>
      </c>
      <c r="O717" s="610">
        <v>1.0000000000000001E+50</v>
      </c>
      <c r="P717" s="610">
        <v>1.0000000000000001E+50</v>
      </c>
      <c r="Q717" s="610">
        <v>1.0000000000000001E+50</v>
      </c>
      <c r="R717" s="610">
        <v>1.0000000000000001E+50</v>
      </c>
      <c r="S717" s="610">
        <v>1.0000000000000001E+50</v>
      </c>
      <c r="T717" s="610">
        <v>1.0000000000000001E+50</v>
      </c>
      <c r="U717" s="610">
        <v>1.0000000000000001E+50</v>
      </c>
      <c r="V717" s="610">
        <v>8.6361670184545289</v>
      </c>
      <c r="W717" s="610">
        <v>1.0000000000000001E+50</v>
      </c>
      <c r="X717" s="610">
        <v>1.0000000000000001E+50</v>
      </c>
      <c r="Y717" s="610">
        <v>1.0000000000000001E+50</v>
      </c>
      <c r="Z717" s="610">
        <v>1.0000000000000001E+50</v>
      </c>
      <c r="AA717" s="626">
        <v>1.0000000000000001E+50</v>
      </c>
      <c r="AB717" s="610">
        <v>8.879460467113133E-2</v>
      </c>
      <c r="AC717" s="626">
        <v>6.6433543458764899E-2</v>
      </c>
      <c r="AD717" s="626">
        <v>8.9021369567871098E-4</v>
      </c>
      <c r="AE717" s="620">
        <v>6.6446206743555017E-2</v>
      </c>
      <c r="AF717" s="627">
        <v>3.2578750578378363E-2</v>
      </c>
      <c r="AG717" s="601">
        <f>Decap_Selection!$E$23</f>
        <v>0.08</v>
      </c>
      <c r="AH717" s="602"/>
      <c r="AI717" s="602"/>
    </row>
    <row r="718" spans="1:35">
      <c r="A718" s="597">
        <f t="shared" si="11"/>
        <v>718980265.15540051</v>
      </c>
      <c r="B718" s="607">
        <v>45.173530070782249</v>
      </c>
      <c r="C718" s="606">
        <v>1.0000000000000001E+50</v>
      </c>
      <c r="D718" s="607">
        <v>3.0713194311157817</v>
      </c>
      <c r="E718" s="610">
        <v>1.0000000000000001E+50</v>
      </c>
      <c r="F718" s="611">
        <v>1.0000000000000001E+50</v>
      </c>
      <c r="G718" s="610">
        <v>1.0000000000000001E+50</v>
      </c>
      <c r="H718" s="610">
        <v>1.0000000000000001E+50</v>
      </c>
      <c r="I718" s="610">
        <v>3.0751025992213483</v>
      </c>
      <c r="J718" s="610">
        <v>1.0000000000000001E+50</v>
      </c>
      <c r="K718" s="610">
        <v>1.0000000000000001E+50</v>
      </c>
      <c r="L718" s="611">
        <v>3.0760578201406936</v>
      </c>
      <c r="M718" s="610">
        <v>1.0000000000000001E+50</v>
      </c>
      <c r="N718" s="611">
        <v>1.0000000000000001E+50</v>
      </c>
      <c r="O718" s="610">
        <v>1.0000000000000001E+50</v>
      </c>
      <c r="P718" s="610">
        <v>1.0000000000000001E+50</v>
      </c>
      <c r="Q718" s="610">
        <v>1.0000000000000001E+50</v>
      </c>
      <c r="R718" s="610">
        <v>1.0000000000000001E+50</v>
      </c>
      <c r="S718" s="610">
        <v>1.0000000000000001E+50</v>
      </c>
      <c r="T718" s="610">
        <v>1.0000000000000001E+50</v>
      </c>
      <c r="U718" s="610">
        <v>1.0000000000000001E+50</v>
      </c>
      <c r="V718" s="610">
        <v>8.8088883397154962</v>
      </c>
      <c r="W718" s="610">
        <v>1.0000000000000001E+50</v>
      </c>
      <c r="X718" s="610">
        <v>1.0000000000000001E+50</v>
      </c>
      <c r="Y718" s="610">
        <v>1.0000000000000001E+50</v>
      </c>
      <c r="Z718" s="610">
        <v>1.0000000000000001E+50</v>
      </c>
      <c r="AA718" s="626">
        <v>1.0000000000000001E+50</v>
      </c>
      <c r="AB718" s="610">
        <v>8.7055052064050467E-2</v>
      </c>
      <c r="AC718" s="626">
        <v>6.7762139802589647E-2</v>
      </c>
      <c r="AD718" s="626">
        <v>8.9021369567871098E-4</v>
      </c>
      <c r="AE718" s="620">
        <v>6.7774554847268131E-2</v>
      </c>
      <c r="AF718" s="627">
        <v>2.8934649372154717E-2</v>
      </c>
      <c r="AG718" s="601">
        <f>Decap_Selection!$E$23</f>
        <v>0.08</v>
      </c>
      <c r="AH718" s="602"/>
      <c r="AI718" s="602"/>
    </row>
    <row r="719" spans="1:35">
      <c r="A719" s="597">
        <f t="shared" si="11"/>
        <v>733359870.45850849</v>
      </c>
      <c r="B719" s="607">
        <v>46.077000671759492</v>
      </c>
      <c r="C719" s="606">
        <v>1.0000000000000001E+50</v>
      </c>
      <c r="D719" s="607">
        <v>3.1329374040699878</v>
      </c>
      <c r="E719" s="610">
        <v>1.0000000000000001E+50</v>
      </c>
      <c r="F719" s="611">
        <v>1.0000000000000001E+50</v>
      </c>
      <c r="G719" s="610">
        <v>1.0000000000000001E+50</v>
      </c>
      <c r="H719" s="610">
        <v>1.0000000000000001E+50</v>
      </c>
      <c r="I719" s="610">
        <v>3.1366464035547974</v>
      </c>
      <c r="J719" s="610">
        <v>1.0000000000000001E+50</v>
      </c>
      <c r="K719" s="610">
        <v>1.0000000000000001E+50</v>
      </c>
      <c r="L719" s="611">
        <v>3.1375828953416538</v>
      </c>
      <c r="M719" s="610">
        <v>1.0000000000000001E+50</v>
      </c>
      <c r="N719" s="611">
        <v>1.0000000000000001E+50</v>
      </c>
      <c r="O719" s="610">
        <v>1.0000000000000001E+50</v>
      </c>
      <c r="P719" s="610">
        <v>1.0000000000000001E+50</v>
      </c>
      <c r="Q719" s="610">
        <v>1.0000000000000001E+50</v>
      </c>
      <c r="R719" s="610">
        <v>1.0000000000000001E+50</v>
      </c>
      <c r="S719" s="610">
        <v>1.0000000000000001E+50</v>
      </c>
      <c r="T719" s="610">
        <v>1.0000000000000001E+50</v>
      </c>
      <c r="U719" s="610">
        <v>1.0000000000000001E+50</v>
      </c>
      <c r="V719" s="610">
        <v>8.9850641269915883</v>
      </c>
      <c r="W719" s="610">
        <v>1.0000000000000001E+50</v>
      </c>
      <c r="X719" s="610">
        <v>1.0000000000000001E+50</v>
      </c>
      <c r="Y719" s="610">
        <v>1.0000000000000001E+50</v>
      </c>
      <c r="Z719" s="610">
        <v>1.0000000000000001E+50</v>
      </c>
      <c r="AA719" s="626">
        <v>1.0000000000000001E+50</v>
      </c>
      <c r="AB719" s="610">
        <v>8.5349638665526528E-2</v>
      </c>
      <c r="AC719" s="626">
        <v>6.9117309534493451E-2</v>
      </c>
      <c r="AD719" s="626">
        <v>8.9021369567871098E-4</v>
      </c>
      <c r="AE719" s="620">
        <v>6.9129481203077409E-2</v>
      </c>
      <c r="AF719" s="627">
        <v>2.5348112585383643E-2</v>
      </c>
      <c r="AG719" s="601">
        <f>Decap_Selection!$E$23</f>
        <v>0.08</v>
      </c>
      <c r="AH719" s="602"/>
      <c r="AI719" s="602"/>
    </row>
    <row r="720" spans="1:35">
      <c r="A720" s="597">
        <f t="shared" si="11"/>
        <v>748027067.86767864</v>
      </c>
      <c r="B720" s="607">
        <v>46.998540684764876</v>
      </c>
      <c r="C720" s="606">
        <v>1.0000000000000001E+50</v>
      </c>
      <c r="D720" s="607">
        <v>3.1957839808496264</v>
      </c>
      <c r="E720" s="610">
        <v>1.0000000000000001E+50</v>
      </c>
      <c r="F720" s="611">
        <v>1.0000000000000001E+50</v>
      </c>
      <c r="G720" s="610">
        <v>1.0000000000000001E+50</v>
      </c>
      <c r="H720" s="610">
        <v>1.0000000000000001E+50</v>
      </c>
      <c r="I720" s="610">
        <v>3.1994202653561619</v>
      </c>
      <c r="J720" s="610">
        <v>1.0000000000000001E+50</v>
      </c>
      <c r="K720" s="610">
        <v>1.0000000000000001E+50</v>
      </c>
      <c r="L720" s="611">
        <v>3.2003383952086373</v>
      </c>
      <c r="M720" s="610">
        <v>1.0000000000000001E+50</v>
      </c>
      <c r="N720" s="611">
        <v>1.0000000000000001E+50</v>
      </c>
      <c r="O720" s="610">
        <v>1.0000000000000001E+50</v>
      </c>
      <c r="P720" s="610">
        <v>1.0000000000000001E+50</v>
      </c>
      <c r="Q720" s="610">
        <v>1.0000000000000001E+50</v>
      </c>
      <c r="R720" s="610">
        <v>1.0000000000000001E+50</v>
      </c>
      <c r="S720" s="610">
        <v>1.0000000000000001E+50</v>
      </c>
      <c r="T720" s="610">
        <v>1.0000000000000001E+50</v>
      </c>
      <c r="U720" s="610">
        <v>1.0000000000000001E+50</v>
      </c>
      <c r="V720" s="610">
        <v>9.1647634688268731</v>
      </c>
      <c r="W720" s="610">
        <v>1.0000000000000001E+50</v>
      </c>
      <c r="X720" s="610">
        <v>1.0000000000000001E+50</v>
      </c>
      <c r="Y720" s="610">
        <v>1.0000000000000001E+50</v>
      </c>
      <c r="Z720" s="610">
        <v>1.0000000000000001E+50</v>
      </c>
      <c r="AA720" s="626">
        <v>1.0000000000000001E+50</v>
      </c>
      <c r="AB720" s="610">
        <v>8.3677695684306927E-2</v>
      </c>
      <c r="AC720" s="626">
        <v>7.0499584093591458E-2</v>
      </c>
      <c r="AD720" s="626">
        <v>8.9021369567871098E-4</v>
      </c>
      <c r="AE720" s="620">
        <v>7.0511517154923181E-2</v>
      </c>
      <c r="AF720" s="627">
        <v>2.1820153583087067E-2</v>
      </c>
      <c r="AG720" s="601">
        <f>Decap_Selection!$E$23</f>
        <v>0.08</v>
      </c>
      <c r="AH720" s="602"/>
      <c r="AI720" s="602"/>
    </row>
    <row r="721" spans="1:35">
      <c r="A721" s="597">
        <f t="shared" si="11"/>
        <v>762987609.22503221</v>
      </c>
      <c r="B721" s="607">
        <v>47.938511498038807</v>
      </c>
      <c r="C721" s="606">
        <v>1.0000000000000001E+50</v>
      </c>
      <c r="D721" s="607">
        <v>3.2598838071177569</v>
      </c>
      <c r="E721" s="610">
        <v>1.0000000000000001E+50</v>
      </c>
      <c r="F721" s="611">
        <v>1.0000000000000001E+50</v>
      </c>
      <c r="G721" s="610">
        <v>1.0000000000000001E+50</v>
      </c>
      <c r="H721" s="610">
        <v>1.0000000000000001E+50</v>
      </c>
      <c r="I721" s="610">
        <v>3.2634488018229884</v>
      </c>
      <c r="J721" s="610">
        <v>1.0000000000000001E+50</v>
      </c>
      <c r="K721" s="610">
        <v>1.0000000000000001E+50</v>
      </c>
      <c r="L721" s="611">
        <v>3.2643489297415251</v>
      </c>
      <c r="M721" s="610">
        <v>1.0000000000000001E+50</v>
      </c>
      <c r="N721" s="611">
        <v>1.0000000000000001E+50</v>
      </c>
      <c r="O721" s="610">
        <v>1.0000000000000001E+50</v>
      </c>
      <c r="P721" s="610">
        <v>1.0000000000000001E+50</v>
      </c>
      <c r="Q721" s="610">
        <v>1.0000000000000001E+50</v>
      </c>
      <c r="R721" s="610">
        <v>1.0000000000000001E+50</v>
      </c>
      <c r="S721" s="610">
        <v>1.0000000000000001E+50</v>
      </c>
      <c r="T721" s="610">
        <v>1.0000000000000001E+50</v>
      </c>
      <c r="U721" s="610">
        <v>1.0000000000000001E+50</v>
      </c>
      <c r="V721" s="610">
        <v>9.3480568355514961</v>
      </c>
      <c r="W721" s="610">
        <v>1.0000000000000001E+50</v>
      </c>
      <c r="X721" s="610">
        <v>1.0000000000000001E+50</v>
      </c>
      <c r="Y721" s="610">
        <v>1.0000000000000001E+50</v>
      </c>
      <c r="Z721" s="610">
        <v>1.0000000000000001E+50</v>
      </c>
      <c r="AA721" s="626">
        <v>1.0000000000000001E+50</v>
      </c>
      <c r="AB721" s="610">
        <v>8.2038567454690112E-2</v>
      </c>
      <c r="AC721" s="626">
        <v>7.1909505548342467E-2</v>
      </c>
      <c r="AD721" s="626">
        <v>8.9021369567871098E-4</v>
      </c>
      <c r="AE721" s="620">
        <v>7.1921204677944245E-2</v>
      </c>
      <c r="AF721" s="627">
        <v>1.8355600309238013E-2</v>
      </c>
      <c r="AG721" s="601">
        <f>Decap_Selection!$E$23</f>
        <v>0.08</v>
      </c>
      <c r="AH721" s="602"/>
      <c r="AI721" s="602"/>
    </row>
    <row r="722" spans="1:35">
      <c r="A722" s="597">
        <f t="shared" si="11"/>
        <v>778247361.4095329</v>
      </c>
      <c r="B722" s="607">
        <v>48.897281727586474</v>
      </c>
      <c r="C722" s="606">
        <v>1.0000000000000001E+50</v>
      </c>
      <c r="D722" s="607">
        <v>3.3252620200109155</v>
      </c>
      <c r="E722" s="610">
        <v>1.0000000000000001E+50</v>
      </c>
      <c r="F722" s="611">
        <v>1.0000000000000001E+50</v>
      </c>
      <c r="G722" s="610">
        <v>1.0000000000000001E+50</v>
      </c>
      <c r="H722" s="610">
        <v>1.0000000000000001E+50</v>
      </c>
      <c r="I722" s="610">
        <v>3.3287571221822847</v>
      </c>
      <c r="J722" s="610">
        <v>1.0000000000000001E+50</v>
      </c>
      <c r="K722" s="610">
        <v>1.0000000000000001E+50</v>
      </c>
      <c r="L722" s="611">
        <v>3.3296396011106557</v>
      </c>
      <c r="M722" s="610">
        <v>1.0000000000000001E+50</v>
      </c>
      <c r="N722" s="611">
        <v>1.0000000000000001E+50</v>
      </c>
      <c r="O722" s="610">
        <v>1.0000000000000001E+50</v>
      </c>
      <c r="P722" s="610">
        <v>1.0000000000000001E+50</v>
      </c>
      <c r="Q722" s="610">
        <v>1.0000000000000001E+50</v>
      </c>
      <c r="R722" s="610">
        <v>1.0000000000000001E+50</v>
      </c>
      <c r="S722" s="610">
        <v>1.0000000000000001E+50</v>
      </c>
      <c r="T722" s="610">
        <v>1.0000000000000001E+50</v>
      </c>
      <c r="U722" s="610">
        <v>1.0000000000000001E+50</v>
      </c>
      <c r="V722" s="610">
        <v>9.5350161069171389</v>
      </c>
      <c r="W722" s="610">
        <v>1.0000000000000001E+50</v>
      </c>
      <c r="X722" s="610">
        <v>1.0000000000000001E+50</v>
      </c>
      <c r="Y722" s="610">
        <v>1.0000000000000001E+50</v>
      </c>
      <c r="Z722" s="610">
        <v>1.0000000000000001E+50</v>
      </c>
      <c r="AA722" s="626">
        <v>1.0000000000000001E+50</v>
      </c>
      <c r="AB722" s="610">
        <v>8.0431611179395179E-2</v>
      </c>
      <c r="AC722" s="626">
        <v>7.3347626809124947E-2</v>
      </c>
      <c r="AD722" s="626">
        <v>8.9021369567871098E-4</v>
      </c>
      <c r="AE722" s="620">
        <v>7.3359096591018053E-2</v>
      </c>
      <c r="AF722" s="627">
        <v>1.4967021564072903E-2</v>
      </c>
      <c r="AG722" s="601">
        <f>Decap_Selection!$E$23</f>
        <v>0.08</v>
      </c>
      <c r="AH722" s="602"/>
      <c r="AI722" s="602"/>
    </row>
    <row r="723" spans="1:35">
      <c r="A723" s="597">
        <f t="shared" si="11"/>
        <v>793812308.63772357</v>
      </c>
      <c r="B723" s="607">
        <v>49.875227361733188</v>
      </c>
      <c r="C723" s="606">
        <v>1.0000000000000001E+50</v>
      </c>
      <c r="D723" s="607">
        <v>3.3919442579966375</v>
      </c>
      <c r="E723" s="610">
        <v>1.0000000000000001E+50</v>
      </c>
      <c r="F723" s="611">
        <v>1.0000000000000001E+50</v>
      </c>
      <c r="G723" s="610">
        <v>1.0000000000000001E+50</v>
      </c>
      <c r="H723" s="610">
        <v>1.0000000000000001E+50</v>
      </c>
      <c r="I723" s="610">
        <v>3.3953708375372686</v>
      </c>
      <c r="J723" s="610">
        <v>1.0000000000000001E+50</v>
      </c>
      <c r="K723" s="610">
        <v>1.0000000000000001E+50</v>
      </c>
      <c r="L723" s="611">
        <v>3.3962360135008209</v>
      </c>
      <c r="M723" s="610">
        <v>1.0000000000000001E+50</v>
      </c>
      <c r="N723" s="611">
        <v>1.0000000000000001E+50</v>
      </c>
      <c r="O723" s="610">
        <v>1.0000000000000001E+50</v>
      </c>
      <c r="P723" s="610">
        <v>1.0000000000000001E+50</v>
      </c>
      <c r="Q723" s="610">
        <v>1.0000000000000001E+50</v>
      </c>
      <c r="R723" s="610">
        <v>1.0000000000000001E+50</v>
      </c>
      <c r="S723" s="610">
        <v>1.0000000000000001E+50</v>
      </c>
      <c r="T723" s="610">
        <v>1.0000000000000001E+50</v>
      </c>
      <c r="U723" s="610">
        <v>1.0000000000000001E+50</v>
      </c>
      <c r="V723" s="610">
        <v>9.725714600285146</v>
      </c>
      <c r="W723" s="610">
        <v>1.0000000000000001E+50</v>
      </c>
      <c r="X723" s="610">
        <v>1.0000000000000001E+50</v>
      </c>
      <c r="Y723" s="610">
        <v>1.0000000000000001E+50</v>
      </c>
      <c r="Z723" s="610">
        <v>1.0000000000000001E+50</v>
      </c>
      <c r="AA723" s="626">
        <v>1.0000000000000001E+50</v>
      </c>
      <c r="AB723" s="610">
        <v>7.8856196677478188E-2</v>
      </c>
      <c r="AC723" s="626">
        <v>7.4814511845064546E-2</v>
      </c>
      <c r="AD723" s="626">
        <v>8.9021369567871098E-4</v>
      </c>
      <c r="AE723" s="620">
        <v>7.4825756773553284E-2</v>
      </c>
      <c r="AF723" s="627">
        <v>1.1685000317168338E-2</v>
      </c>
      <c r="AG723" s="601">
        <f>Decap_Selection!$E$23</f>
        <v>0.08</v>
      </c>
      <c r="AH723" s="602"/>
      <c r="AI723" s="602"/>
    </row>
    <row r="724" spans="1:35">
      <c r="A724" s="597">
        <f t="shared" si="11"/>
        <v>809688554.81047809</v>
      </c>
      <c r="B724" s="607">
        <v>50.872731908570792</v>
      </c>
      <c r="C724" s="606">
        <v>1.0000000000000001E+50</v>
      </c>
      <c r="D724" s="607">
        <v>3.4599566709275908</v>
      </c>
      <c r="E724" s="610">
        <v>1.0000000000000001E+50</v>
      </c>
      <c r="F724" s="611">
        <v>1.0000000000000001E+50</v>
      </c>
      <c r="G724" s="610">
        <v>1.0000000000000001E+50</v>
      </c>
      <c r="H724" s="610">
        <v>1.0000000000000001E+50</v>
      </c>
      <c r="I724" s="610">
        <v>3.4633160709109267</v>
      </c>
      <c r="J724" s="610">
        <v>1.0000000000000001E+50</v>
      </c>
      <c r="K724" s="610">
        <v>1.0000000000000001E+50</v>
      </c>
      <c r="L724" s="611">
        <v>3.4641642831521144</v>
      </c>
      <c r="M724" s="610">
        <v>1.0000000000000001E+50</v>
      </c>
      <c r="N724" s="611">
        <v>1.0000000000000001E+50</v>
      </c>
      <c r="O724" s="610">
        <v>1.0000000000000001E+50</v>
      </c>
      <c r="P724" s="610">
        <v>1.0000000000000001E+50</v>
      </c>
      <c r="Q724" s="610">
        <v>1.0000000000000001E+50</v>
      </c>
      <c r="R724" s="610">
        <v>1.0000000000000001E+50</v>
      </c>
      <c r="S724" s="610">
        <v>1.0000000000000001E+50</v>
      </c>
      <c r="T724" s="610">
        <v>1.0000000000000001E+50</v>
      </c>
      <c r="U724" s="610">
        <v>1.0000000000000001E+50</v>
      </c>
      <c r="V724" s="610">
        <v>9.9202270993784207</v>
      </c>
      <c r="W724" s="610">
        <v>1.0000000000000001E+50</v>
      </c>
      <c r="X724" s="610">
        <v>1.0000000000000001E+50</v>
      </c>
      <c r="Y724" s="610">
        <v>1.0000000000000001E+50</v>
      </c>
      <c r="Z724" s="610">
        <v>1.0000000000000001E+50</v>
      </c>
      <c r="AA724" s="626">
        <v>1.0000000000000001E+50</v>
      </c>
      <c r="AB724" s="610">
        <v>7.7311706137194999E-2</v>
      </c>
      <c r="AC724" s="626">
        <v>7.6310735905198573E-2</v>
      </c>
      <c r="AD724" s="626">
        <v>8.9021369567871098E-4</v>
      </c>
      <c r="AE724" s="620">
        <v>7.6321760386619864E-2</v>
      </c>
      <c r="AF724" s="627">
        <v>8.5896538537103394E-3</v>
      </c>
      <c r="AG724" s="601">
        <f>Decap_Selection!$E$23</f>
        <v>0.08</v>
      </c>
      <c r="AH724" s="602"/>
      <c r="AI724" s="602"/>
    </row>
    <row r="725" spans="1:35">
      <c r="A725" s="597">
        <f t="shared" si="11"/>
        <v>825882325.90668762</v>
      </c>
      <c r="B725" s="607">
        <v>51.890186546352915</v>
      </c>
      <c r="C725" s="606">
        <v>1.0000000000000001E+50</v>
      </c>
      <c r="D725" s="607">
        <v>3.5293259302962565</v>
      </c>
      <c r="E725" s="610">
        <v>1.0000000000000001E+50</v>
      </c>
      <c r="F725" s="611">
        <v>1.0000000000000001E+50</v>
      </c>
      <c r="G725" s="610">
        <v>1.0000000000000001E+50</v>
      </c>
      <c r="H725" s="610">
        <v>1.0000000000000001E+50</v>
      </c>
      <c r="I725" s="610">
        <v>3.5326194674903251</v>
      </c>
      <c r="J725" s="610">
        <v>1.0000000000000001E+50</v>
      </c>
      <c r="K725" s="610">
        <v>1.0000000000000001E+50</v>
      </c>
      <c r="L725" s="611">
        <v>3.5334510486016013</v>
      </c>
      <c r="M725" s="610">
        <v>1.0000000000000001E+50</v>
      </c>
      <c r="N725" s="611">
        <v>1.0000000000000001E+50</v>
      </c>
      <c r="O725" s="610">
        <v>1.0000000000000001E+50</v>
      </c>
      <c r="P725" s="610">
        <v>1.0000000000000001E+50</v>
      </c>
      <c r="Q725" s="610">
        <v>1.0000000000000001E+50</v>
      </c>
      <c r="R725" s="610">
        <v>1.0000000000000001E+50</v>
      </c>
      <c r="S725" s="610">
        <v>1.0000000000000001E+50</v>
      </c>
      <c r="T725" s="610">
        <v>1.0000000000000001E+50</v>
      </c>
      <c r="U725" s="610">
        <v>1.0000000000000001E+50</v>
      </c>
      <c r="V725" s="610">
        <v>10.118629883608399</v>
      </c>
      <c r="W725" s="610">
        <v>1.0000000000000001E+50</v>
      </c>
      <c r="X725" s="610">
        <v>1.0000000000000001E+50</v>
      </c>
      <c r="Y725" s="610">
        <v>1.0000000000000001E+50</v>
      </c>
      <c r="Z725" s="610">
        <v>1.0000000000000001E+50</v>
      </c>
      <c r="AA725" s="626">
        <v>1.0000000000000001E+50</v>
      </c>
      <c r="AB725" s="610">
        <v>7.5797533873714892E-2</v>
      </c>
      <c r="AC725" s="626">
        <v>7.7836885744063763E-2</v>
      </c>
      <c r="AD725" s="626">
        <v>8.9021369567871098E-4</v>
      </c>
      <c r="AE725" s="620">
        <v>7.7847694098502951E-2</v>
      </c>
      <c r="AF725" s="627">
        <v>5.9251139407126441E-3</v>
      </c>
      <c r="AG725" s="601">
        <f>Decap_Selection!$E$23</f>
        <v>0.08</v>
      </c>
      <c r="AH725" s="602"/>
      <c r="AI725" s="602"/>
    </row>
    <row r="726" spans="1:35">
      <c r="A726" s="597">
        <f t="shared" si="11"/>
        <v>842399972.42482138</v>
      </c>
      <c r="B726" s="607">
        <v>52.927990276898328</v>
      </c>
      <c r="C726" s="606">
        <v>1.0000000000000001E+50</v>
      </c>
      <c r="D726" s="607">
        <v>3.6000792396941921</v>
      </c>
      <c r="E726" s="610">
        <v>1.0000000000000001E+50</v>
      </c>
      <c r="F726" s="611">
        <v>1.0000000000000001E+50</v>
      </c>
      <c r="G726" s="610">
        <v>1.0000000000000001E+50</v>
      </c>
      <c r="H726" s="610">
        <v>1.0000000000000001E+50</v>
      </c>
      <c r="I726" s="610">
        <v>3.6033082050756975</v>
      </c>
      <c r="J726" s="610">
        <v>1.0000000000000001E+50</v>
      </c>
      <c r="K726" s="610">
        <v>1.0000000000000001E+50</v>
      </c>
      <c r="L726" s="611">
        <v>3.6041234811298013</v>
      </c>
      <c r="M726" s="610">
        <v>1.0000000000000001E+50</v>
      </c>
      <c r="N726" s="611">
        <v>1.0000000000000001E+50</v>
      </c>
      <c r="O726" s="610">
        <v>1.0000000000000001E+50</v>
      </c>
      <c r="P726" s="610">
        <v>1.0000000000000001E+50</v>
      </c>
      <c r="Q726" s="610">
        <v>1.0000000000000001E+50</v>
      </c>
      <c r="R726" s="610">
        <v>1.0000000000000001E+50</v>
      </c>
      <c r="S726" s="610">
        <v>1.0000000000000001E+50</v>
      </c>
      <c r="T726" s="610">
        <v>1.0000000000000001E+50</v>
      </c>
      <c r="U726" s="610">
        <v>1.0000000000000001E+50</v>
      </c>
      <c r="V726" s="610">
        <v>10.321000757988518</v>
      </c>
      <c r="W726" s="610">
        <v>1.0000000000000001E+50</v>
      </c>
      <c r="X726" s="610">
        <v>1.0000000000000001E+50</v>
      </c>
      <c r="Y726" s="610">
        <v>1.0000000000000001E+50</v>
      </c>
      <c r="Z726" s="610">
        <v>1.0000000000000001E+50</v>
      </c>
      <c r="AA726" s="626">
        <v>1.0000000000000001E+50</v>
      </c>
      <c r="AB726" s="610">
        <v>7.4313086091588959E-2</v>
      </c>
      <c r="AC726" s="626">
        <v>7.9393559851796219E-2</v>
      </c>
      <c r="AD726" s="626">
        <v>8.9021369567871098E-4</v>
      </c>
      <c r="AE726" s="620">
        <v>7.9404156314769839E-2</v>
      </c>
      <c r="AF726" s="627">
        <v>4.4685937924408923E-3</v>
      </c>
      <c r="AG726" s="601">
        <f>Decap_Selection!$E$23</f>
        <v>0.08</v>
      </c>
      <c r="AH726" s="602"/>
      <c r="AI726" s="602"/>
    </row>
    <row r="727" spans="1:35">
      <c r="A727" s="597">
        <f t="shared" si="11"/>
        <v>859247971.87331784</v>
      </c>
      <c r="B727" s="607">
        <v>53.986550082062131</v>
      </c>
      <c r="C727" s="606">
        <v>1.0000000000000001E+50</v>
      </c>
      <c r="D727" s="607">
        <v>3.6722443454799603</v>
      </c>
      <c r="E727" s="610">
        <v>1.0000000000000001E+50</v>
      </c>
      <c r="F727" s="611">
        <v>1.0000000000000001E+50</v>
      </c>
      <c r="G727" s="610">
        <v>1.0000000000000001E+50</v>
      </c>
      <c r="H727" s="610">
        <v>1.0000000000000001E+50</v>
      </c>
      <c r="I727" s="610">
        <v>3.6754100047383931</v>
      </c>
      <c r="J727" s="610">
        <v>1.0000000000000001E+50</v>
      </c>
      <c r="K727" s="610">
        <v>1.0000000000000001E+50</v>
      </c>
      <c r="L727" s="611">
        <v>3.6762092954160868</v>
      </c>
      <c r="M727" s="610">
        <v>1.0000000000000001E+50</v>
      </c>
      <c r="N727" s="611">
        <v>1.0000000000000001E+50</v>
      </c>
      <c r="O727" s="610">
        <v>1.0000000000000001E+50</v>
      </c>
      <c r="P727" s="610">
        <v>1.0000000000000001E+50</v>
      </c>
      <c r="Q727" s="610">
        <v>1.0000000000000001E+50</v>
      </c>
      <c r="R727" s="610">
        <v>1.0000000000000001E+50</v>
      </c>
      <c r="S727" s="610">
        <v>1.0000000000000001E+50</v>
      </c>
      <c r="T727" s="610">
        <v>1.0000000000000001E+50</v>
      </c>
      <c r="U727" s="610">
        <v>1.0000000000000001E+50</v>
      </c>
      <c r="V727" s="610">
        <v>10.527419083646002</v>
      </c>
      <c r="W727" s="610">
        <v>1.0000000000000001E+50</v>
      </c>
      <c r="X727" s="610">
        <v>1.0000000000000001E+50</v>
      </c>
      <c r="Y727" s="610">
        <v>1.0000000000000001E+50</v>
      </c>
      <c r="Z727" s="610">
        <v>1.0000000000000001E+50</v>
      </c>
      <c r="AA727" s="626">
        <v>1.0000000000000001E+50</v>
      </c>
      <c r="AB727" s="610">
        <v>7.2857780651880796E-2</v>
      </c>
      <c r="AC727" s="626">
        <v>8.0981368688833322E-2</v>
      </c>
      <c r="AD727" s="626">
        <v>8.9021369567871098E-4</v>
      </c>
      <c r="AE727" s="620">
        <v>8.0991757412939291E-2</v>
      </c>
      <c r="AF727" s="627">
        <v>5.2823341655541967E-3</v>
      </c>
      <c r="AG727" s="601">
        <f>Decap_Selection!$E$23</f>
        <v>0.08</v>
      </c>
      <c r="AH727" s="602"/>
      <c r="AI727" s="602"/>
    </row>
    <row r="728" spans="1:35">
      <c r="A728" s="597">
        <f t="shared" si="11"/>
        <v>876432931.31078422</v>
      </c>
      <c r="B728" s="607">
        <v>55.066281083336534</v>
      </c>
      <c r="C728" s="606">
        <v>1.0000000000000001E+50</v>
      </c>
      <c r="D728" s="607">
        <v>3.7458495476599296</v>
      </c>
      <c r="E728" s="610">
        <v>1.0000000000000001E+50</v>
      </c>
      <c r="F728" s="611">
        <v>1.0000000000000001E+50</v>
      </c>
      <c r="G728" s="610">
        <v>1.0000000000000001E+50</v>
      </c>
      <c r="H728" s="610">
        <v>1.0000000000000001E+50</v>
      </c>
      <c r="I728" s="610">
        <v>3.7489531416918838</v>
      </c>
      <c r="J728" s="610">
        <v>1.0000000000000001E+50</v>
      </c>
      <c r="K728" s="610">
        <v>1.0000000000000001E+50</v>
      </c>
      <c r="L728" s="611">
        <v>3.7497367604071932</v>
      </c>
      <c r="M728" s="610">
        <v>1.0000000000000001E+50</v>
      </c>
      <c r="N728" s="611">
        <v>1.0000000000000001E+50</v>
      </c>
      <c r="O728" s="610">
        <v>1.0000000000000001E+50</v>
      </c>
      <c r="P728" s="610">
        <v>1.0000000000000001E+50</v>
      </c>
      <c r="Q728" s="610">
        <v>1.0000000000000001E+50</v>
      </c>
      <c r="R728" s="610">
        <v>1.0000000000000001E+50</v>
      </c>
      <c r="S728" s="610">
        <v>1.0000000000000001E+50</v>
      </c>
      <c r="T728" s="610">
        <v>1.0000000000000001E+50</v>
      </c>
      <c r="U728" s="610">
        <v>1.0000000000000001E+50</v>
      </c>
      <c r="V728" s="610">
        <v>10.737965808943869</v>
      </c>
      <c r="W728" s="610">
        <v>1.0000000000000001E+50</v>
      </c>
      <c r="X728" s="610">
        <v>1.0000000000000001E+50</v>
      </c>
      <c r="Y728" s="610">
        <v>1.0000000000000001E+50</v>
      </c>
      <c r="Z728" s="610">
        <v>1.0000000000000001E+50</v>
      </c>
      <c r="AA728" s="626">
        <v>1.0000000000000001E+50</v>
      </c>
      <c r="AB728" s="610">
        <v>7.1431046843867765E-2</v>
      </c>
      <c r="AC728" s="626">
        <v>8.2600934925310079E-2</v>
      </c>
      <c r="AD728" s="626">
        <v>8.9021369567871098E-4</v>
      </c>
      <c r="AE728" s="620">
        <v>8.261111998184606E-2</v>
      </c>
      <c r="AF728" s="627">
        <v>7.6501582253067106E-3</v>
      </c>
      <c r="AG728" s="601">
        <f>Decap_Selection!$E$23</f>
        <v>0.08</v>
      </c>
      <c r="AH728" s="602"/>
      <c r="AI728" s="602"/>
    </row>
    <row r="729" spans="1:35">
      <c r="A729" s="597">
        <f t="shared" si="11"/>
        <v>893961589.93699992</v>
      </c>
      <c r="B729" s="607">
        <v>56.167606704643639</v>
      </c>
      <c r="C729" s="606">
        <v>1.0000000000000001E+50</v>
      </c>
      <c r="D729" s="607">
        <v>3.8209237109861811</v>
      </c>
      <c r="E729" s="610">
        <v>1.0000000000000001E+50</v>
      </c>
      <c r="F729" s="611">
        <v>1.0000000000000001E+50</v>
      </c>
      <c r="G729" s="610">
        <v>1.0000000000000001E+50</v>
      </c>
      <c r="H729" s="610">
        <v>1.0000000000000001E+50</v>
      </c>
      <c r="I729" s="610">
        <v>3.8239664563800684</v>
      </c>
      <c r="J729" s="610">
        <v>1.0000000000000001E+50</v>
      </c>
      <c r="K729" s="610">
        <v>1.0000000000000001E+50</v>
      </c>
      <c r="L729" s="611">
        <v>3.824734710403074</v>
      </c>
      <c r="M729" s="610">
        <v>1.0000000000000001E+50</v>
      </c>
      <c r="N729" s="611">
        <v>1.0000000000000001E+50</v>
      </c>
      <c r="O729" s="610">
        <v>1.0000000000000001E+50</v>
      </c>
      <c r="P729" s="610">
        <v>1.0000000000000001E+50</v>
      </c>
      <c r="Q729" s="610">
        <v>1.0000000000000001E+50</v>
      </c>
      <c r="R729" s="610">
        <v>1.0000000000000001E+50</v>
      </c>
      <c r="S729" s="610">
        <v>1.0000000000000001E+50</v>
      </c>
      <c r="T729" s="610">
        <v>1.0000000000000001E+50</v>
      </c>
      <c r="U729" s="610">
        <v>1.0000000000000001E+50</v>
      </c>
      <c r="V729" s="610">
        <v>10.952723501225396</v>
      </c>
      <c r="W729" s="610">
        <v>1.0000000000000001E+50</v>
      </c>
      <c r="X729" s="610">
        <v>1.0000000000000001E+50</v>
      </c>
      <c r="Y729" s="610">
        <v>1.0000000000000001E+50</v>
      </c>
      <c r="Z729" s="610">
        <v>1.0000000000000001E+50</v>
      </c>
      <c r="AA729" s="626">
        <v>1.0000000000000001E+50</v>
      </c>
      <c r="AB729" s="610">
        <v>7.0032325161223333E-2</v>
      </c>
      <c r="AC729" s="626">
        <v>8.4252893685243482E-2</v>
      </c>
      <c r="AD729" s="626">
        <v>8.9021369567871098E-4</v>
      </c>
      <c r="AE729" s="620">
        <v>8.4262879065793814E-2</v>
      </c>
      <c r="AF729" s="627">
        <v>1.0560302737287749E-2</v>
      </c>
      <c r="AG729" s="601">
        <f>Decap_Selection!$E$23</f>
        <v>0.08</v>
      </c>
      <c r="AH729" s="602"/>
      <c r="AI729" s="602"/>
    </row>
    <row r="730" spans="1:35">
      <c r="A730" s="597">
        <f t="shared" si="11"/>
        <v>911840821.73573995</v>
      </c>
      <c r="B730" s="607">
        <v>57.290958838383929</v>
      </c>
      <c r="C730" s="606">
        <v>1.0000000000000001E+50</v>
      </c>
      <c r="D730" s="607">
        <v>3.8974962762759051</v>
      </c>
      <c r="E730" s="610">
        <v>1.0000000000000001E+50</v>
      </c>
      <c r="F730" s="611">
        <v>1.0000000000000001E+50</v>
      </c>
      <c r="G730" s="610">
        <v>1.0000000000000001E+50</v>
      </c>
      <c r="H730" s="610">
        <v>1.0000000000000001E+50</v>
      </c>
      <c r="I730" s="610">
        <v>3.9004793657872492</v>
      </c>
      <c r="J730" s="610">
        <v>1.0000000000000001E+50</v>
      </c>
      <c r="K730" s="610">
        <v>1.0000000000000001E+50</v>
      </c>
      <c r="L730" s="611">
        <v>3.9012325563644716</v>
      </c>
      <c r="M730" s="610">
        <v>1.0000000000000001E+50</v>
      </c>
      <c r="N730" s="611">
        <v>1.0000000000000001E+50</v>
      </c>
      <c r="O730" s="610">
        <v>1.0000000000000001E+50</v>
      </c>
      <c r="P730" s="610">
        <v>1.0000000000000001E+50</v>
      </c>
      <c r="Q730" s="610">
        <v>1.0000000000000001E+50</v>
      </c>
      <c r="R730" s="610">
        <v>1.0000000000000001E+50</v>
      </c>
      <c r="S730" s="610">
        <v>1.0000000000000001E+50</v>
      </c>
      <c r="T730" s="610">
        <v>1.0000000000000001E+50</v>
      </c>
      <c r="U730" s="610">
        <v>1.0000000000000001E+50</v>
      </c>
      <c r="V730" s="610">
        <v>11.171776379193442</v>
      </c>
      <c r="W730" s="610">
        <v>1.0000000000000001E+50</v>
      </c>
      <c r="X730" s="610">
        <v>1.0000000000000001E+50</v>
      </c>
      <c r="Y730" s="610">
        <v>1.0000000000000001E+50</v>
      </c>
      <c r="Z730" s="610">
        <v>1.0000000000000001E+50</v>
      </c>
      <c r="AA730" s="626">
        <v>1.0000000000000001E+50</v>
      </c>
      <c r="AB730" s="610">
        <v>6.8661067082592772E-2</v>
      </c>
      <c r="AC730" s="626">
        <v>8.5937892795600657E-2</v>
      </c>
      <c r="AD730" s="626">
        <v>8.9021369567871098E-4</v>
      </c>
      <c r="AE730" s="620">
        <v>8.5947682413592769E-2</v>
      </c>
      <c r="AF730" s="627">
        <v>1.3661717441505539E-2</v>
      </c>
      <c r="AG730" s="601">
        <f>Decap_Selection!$E$23</f>
        <v>0.08</v>
      </c>
      <c r="AH730" s="602"/>
      <c r="AI730" s="602"/>
    </row>
    <row r="731" spans="1:35">
      <c r="A731" s="597">
        <f t="shared" si="11"/>
        <v>930077638.17045474</v>
      </c>
      <c r="B731" s="607">
        <v>58.436778014805924</v>
      </c>
      <c r="C731" s="606">
        <v>1.0000000000000001E+50</v>
      </c>
      <c r="D731" s="607">
        <v>3.9755972719567119</v>
      </c>
      <c r="E731" s="610">
        <v>1.0000000000000001E+50</v>
      </c>
      <c r="F731" s="611">
        <v>1.0000000000000001E+50</v>
      </c>
      <c r="G731" s="610">
        <v>1.0000000000000001E+50</v>
      </c>
      <c r="H731" s="610">
        <v>1.0000000000000001E+50</v>
      </c>
      <c r="I731" s="610">
        <v>3.9785218749741955</v>
      </c>
      <c r="J731" s="610">
        <v>1.0000000000000001E+50</v>
      </c>
      <c r="K731" s="610">
        <v>1.0000000000000001E+50</v>
      </c>
      <c r="L731" s="611">
        <v>3.9792602974466287</v>
      </c>
      <c r="M731" s="610">
        <v>1.0000000000000001E+50</v>
      </c>
      <c r="N731" s="611">
        <v>1.0000000000000001E+50</v>
      </c>
      <c r="O731" s="610">
        <v>1.0000000000000001E+50</v>
      </c>
      <c r="P731" s="610">
        <v>1.0000000000000001E+50</v>
      </c>
      <c r="Q731" s="610">
        <v>1.0000000000000001E+50</v>
      </c>
      <c r="R731" s="610">
        <v>1.0000000000000001E+50</v>
      </c>
      <c r="S731" s="610">
        <v>1.0000000000000001E+50</v>
      </c>
      <c r="T731" s="610">
        <v>1.0000000000000001E+50</v>
      </c>
      <c r="U731" s="610">
        <v>1.0000000000000001E+50</v>
      </c>
      <c r="V731" s="610">
        <v>11.395210345937427</v>
      </c>
      <c r="W731" s="610">
        <v>1.0000000000000001E+50</v>
      </c>
      <c r="X731" s="610">
        <v>1.0000000000000001E+50</v>
      </c>
      <c r="Y731" s="610">
        <v>1.0000000000000001E+50</v>
      </c>
      <c r="Z731" s="610">
        <v>1.0000000000000001E+50</v>
      </c>
      <c r="AA731" s="626">
        <v>1.0000000000000001E+50</v>
      </c>
      <c r="AB731" s="610">
        <v>6.7316734856476074E-2</v>
      </c>
      <c r="AC731" s="626">
        <v>8.7656593040348868E-2</v>
      </c>
      <c r="AD731" s="626">
        <v>8.9021369567871098E-4</v>
      </c>
      <c r="AE731" s="620">
        <v>8.7666190732579405E-2</v>
      </c>
      <c r="AF731" s="627">
        <v>1.6843732788554368E-2</v>
      </c>
      <c r="AG731" s="601">
        <f>Decap_Selection!$E$23</f>
        <v>0.08</v>
      </c>
      <c r="AH731" s="602"/>
      <c r="AI731" s="602"/>
    </row>
    <row r="732" spans="1:35">
      <c r="A732" s="597">
        <f t="shared" si="11"/>
        <v>948679190.93386388</v>
      </c>
      <c r="B732" s="607">
        <v>59.605513574763165</v>
      </c>
      <c r="C732" s="606">
        <v>1.0000000000000001E+50</v>
      </c>
      <c r="D732" s="607">
        <v>4.0552573258423763</v>
      </c>
      <c r="E732" s="610">
        <v>1.0000000000000001E+50</v>
      </c>
      <c r="F732" s="611">
        <v>1.0000000000000001E+50</v>
      </c>
      <c r="G732" s="610">
        <v>1.0000000000000001E+50</v>
      </c>
      <c r="H732" s="610">
        <v>1.0000000000000001E+50</v>
      </c>
      <c r="I732" s="610">
        <v>4.0581245888448265</v>
      </c>
      <c r="J732" s="610">
        <v>1.0000000000000001E+50</v>
      </c>
      <c r="K732" s="610">
        <v>1.0000000000000001E+50</v>
      </c>
      <c r="L732" s="611">
        <v>4.0588485327636574</v>
      </c>
      <c r="M732" s="610">
        <v>1.0000000000000001E+50</v>
      </c>
      <c r="N732" s="611">
        <v>1.0000000000000001E+50</v>
      </c>
      <c r="O732" s="610">
        <v>1.0000000000000001E+50</v>
      </c>
      <c r="P732" s="610">
        <v>1.0000000000000001E+50</v>
      </c>
      <c r="Q732" s="610">
        <v>1.0000000000000001E+50</v>
      </c>
      <c r="R732" s="610">
        <v>1.0000000000000001E+50</v>
      </c>
      <c r="S732" s="610">
        <v>1.0000000000000001E+50</v>
      </c>
      <c r="T732" s="610">
        <v>1.0000000000000001E+50</v>
      </c>
      <c r="U732" s="610">
        <v>1.0000000000000001E+50</v>
      </c>
      <c r="V732" s="610">
        <v>11.623113022620789</v>
      </c>
      <c r="W732" s="610">
        <v>1.0000000000000001E+50</v>
      </c>
      <c r="X732" s="610">
        <v>1.0000000000000001E+50</v>
      </c>
      <c r="Y732" s="610">
        <v>1.0000000000000001E+50</v>
      </c>
      <c r="Z732" s="610">
        <v>1.0000000000000001E+50</v>
      </c>
      <c r="AA732" s="626">
        <v>1.0000000000000001E+50</v>
      </c>
      <c r="AB732" s="610">
        <v>6.5998801290333531E-2</v>
      </c>
      <c r="AC732" s="626">
        <v>8.9409668419586322E-2</v>
      </c>
      <c r="AD732" s="626">
        <v>8.9021369567871098E-4</v>
      </c>
      <c r="AE732" s="620">
        <v>8.9419077947717751E-2</v>
      </c>
      <c r="AF732" s="627">
        <v>2.0065060533854852E-2</v>
      </c>
      <c r="AG732" s="601">
        <f>Decap_Selection!$E$23</f>
        <v>0.08</v>
      </c>
      <c r="AH732" s="602"/>
      <c r="AI732" s="602"/>
    </row>
    <row r="733" spans="1:35">
      <c r="A733" s="597">
        <f t="shared" si="11"/>
        <v>967652774.75254118</v>
      </c>
      <c r="B733" s="607">
        <v>60.797623845926182</v>
      </c>
      <c r="C733" s="606">
        <v>1.0000000000000001E+50</v>
      </c>
      <c r="D733" s="607">
        <v>4.136507677143646</v>
      </c>
      <c r="E733" s="610">
        <v>1.0000000000000001E+50</v>
      </c>
      <c r="F733" s="611">
        <v>1.0000000000000001E+50</v>
      </c>
      <c r="G733" s="610">
        <v>1.0000000000000001E+50</v>
      </c>
      <c r="H733" s="610">
        <v>1.0000000000000001E+50</v>
      </c>
      <c r="I733" s="610">
        <v>4.1393187241481328</v>
      </c>
      <c r="J733" s="610">
        <v>1.0000000000000001E+50</v>
      </c>
      <c r="K733" s="610">
        <v>1.0000000000000001E+50</v>
      </c>
      <c r="L733" s="611">
        <v>4.1400284733881998</v>
      </c>
      <c r="M733" s="610">
        <v>1.0000000000000001E+50</v>
      </c>
      <c r="N733" s="611">
        <v>1.0000000000000001E+50</v>
      </c>
      <c r="O733" s="610">
        <v>1.0000000000000001E+50</v>
      </c>
      <c r="P733" s="610">
        <v>1.0000000000000001E+50</v>
      </c>
      <c r="Q733" s="610">
        <v>1.0000000000000001E+50</v>
      </c>
      <c r="R733" s="610">
        <v>1.0000000000000001E+50</v>
      </c>
      <c r="S733" s="610">
        <v>1.0000000000000001E+50</v>
      </c>
      <c r="T733" s="610">
        <v>1.0000000000000001E+50</v>
      </c>
      <c r="U733" s="610">
        <v>1.0000000000000001E+50</v>
      </c>
      <c r="V733" s="610">
        <v>11.855573782842239</v>
      </c>
      <c r="W733" s="610">
        <v>1.0000000000000001E+50</v>
      </c>
      <c r="X733" s="610">
        <v>1.0000000000000001E+50</v>
      </c>
      <c r="Y733" s="610">
        <v>1.0000000000000001E+50</v>
      </c>
      <c r="Z733" s="610">
        <v>1.0000000000000001E+50</v>
      </c>
      <c r="AA733" s="626">
        <v>1.0000000000000001E+50</v>
      </c>
      <c r="AB733" s="610">
        <v>6.4706749543831724E-2</v>
      </c>
      <c r="AC733" s="626">
        <v>9.1197806413855956E-2</v>
      </c>
      <c r="AD733" s="626">
        <v>8.9021369567871098E-4</v>
      </c>
      <c r="AE733" s="620">
        <v>9.1207031465884242E-2</v>
      </c>
      <c r="AF733" s="627">
        <v>2.3308096016948356E-2</v>
      </c>
      <c r="AG733" s="601">
        <f>Decap_Selection!$E$23</f>
        <v>0.08</v>
      </c>
      <c r="AH733" s="602"/>
      <c r="AI733" s="602"/>
    </row>
    <row r="734" spans="1:35">
      <c r="A734" s="597">
        <f t="shared" si="11"/>
        <v>987005830.24759197</v>
      </c>
      <c r="B734" s="607">
        <v>62.013576322518958</v>
      </c>
      <c r="C734" s="606">
        <v>1.0000000000000001E+50</v>
      </c>
      <c r="D734" s="607">
        <v>4.2193801887188265</v>
      </c>
      <c r="E734" s="610">
        <v>1.0000000000000001E+50</v>
      </c>
      <c r="F734" s="611">
        <v>1.0000000000000001E+50</v>
      </c>
      <c r="G734" s="610">
        <v>1.0000000000000001E+50</v>
      </c>
      <c r="H734" s="610">
        <v>1.0000000000000001E+50</v>
      </c>
      <c r="I734" s="610">
        <v>4.2221361217200268</v>
      </c>
      <c r="J734" s="610">
        <v>1.0000000000000001E+50</v>
      </c>
      <c r="K734" s="610">
        <v>1.0000000000000001E+50</v>
      </c>
      <c r="L734" s="611">
        <v>4.2228319545910553</v>
      </c>
      <c r="M734" s="610">
        <v>1.0000000000000001E+50</v>
      </c>
      <c r="N734" s="611">
        <v>1.0000000000000001E+50</v>
      </c>
      <c r="O734" s="610">
        <v>1.0000000000000001E+50</v>
      </c>
      <c r="P734" s="610">
        <v>1.0000000000000001E+50</v>
      </c>
      <c r="Q734" s="610">
        <v>1.0000000000000001E+50</v>
      </c>
      <c r="R734" s="610">
        <v>1.0000000000000001E+50</v>
      </c>
      <c r="S734" s="610">
        <v>1.0000000000000001E+50</v>
      </c>
      <c r="T734" s="610">
        <v>1.0000000000000001E+50</v>
      </c>
      <c r="U734" s="610">
        <v>1.0000000000000001E+50</v>
      </c>
      <c r="V734" s="610">
        <v>12.09268378768423</v>
      </c>
      <c r="W734" s="610">
        <v>1.0000000000000001E+50</v>
      </c>
      <c r="X734" s="610">
        <v>1.0000000000000001E+50</v>
      </c>
      <c r="Y734" s="610">
        <v>1.0000000000000001E+50</v>
      </c>
      <c r="Z734" s="610">
        <v>1.0000000000000001E+50</v>
      </c>
      <c r="AA734" s="626">
        <v>1.0000000000000001E+50</v>
      </c>
      <c r="AB734" s="610">
        <v>6.3440072926148117E-2</v>
      </c>
      <c r="AC734" s="626">
        <v>9.3021708253745741E-2</v>
      </c>
      <c r="AD734" s="626">
        <v>8.9021369567871098E-4</v>
      </c>
      <c r="AE734" s="620">
        <v>9.3030752445439471E-2</v>
      </c>
      <c r="AF734" s="627">
        <v>2.6564797394799063E-2</v>
      </c>
      <c r="AG734" s="601">
        <f>Decap_Selection!$E$23</f>
        <v>0.08</v>
      </c>
      <c r="AH734" s="602"/>
      <c r="AI734" s="602"/>
    </row>
    <row r="735" spans="1:35" ht="13.5" thickBot="1">
      <c r="A735" s="599">
        <f t="shared" si="11"/>
        <v>1006745946.8525438</v>
      </c>
      <c r="B735" s="607">
        <v>63.253847848649997</v>
      </c>
      <c r="C735" s="606">
        <v>1.0000000000000001E+50</v>
      </c>
      <c r="D735" s="607">
        <v>4.3039073595689272</v>
      </c>
      <c r="E735" s="610">
        <v>1.0000000000000001E+50</v>
      </c>
      <c r="F735" s="611">
        <v>1.0000000000000001E+50</v>
      </c>
      <c r="G735" s="610">
        <v>1.0000000000000001E+50</v>
      </c>
      <c r="H735" s="610">
        <v>1.0000000000000001E+50</v>
      </c>
      <c r="I735" s="610">
        <v>4.3066092589699512</v>
      </c>
      <c r="J735" s="610">
        <v>1.0000000000000001E+50</v>
      </c>
      <c r="K735" s="610">
        <v>1.0000000000000001E+50</v>
      </c>
      <c r="L735" s="611">
        <v>4.3072914483256115</v>
      </c>
      <c r="M735" s="610">
        <v>1.0000000000000001E+50</v>
      </c>
      <c r="N735" s="611">
        <v>1.0000000000000001E+50</v>
      </c>
      <c r="O735" s="610">
        <v>1.0000000000000001E+50</v>
      </c>
      <c r="P735" s="610">
        <v>1.0000000000000001E+50</v>
      </c>
      <c r="Q735" s="610">
        <v>1.0000000000000001E+50</v>
      </c>
      <c r="R735" s="610">
        <v>1.0000000000000001E+50</v>
      </c>
      <c r="S735" s="610">
        <v>1.0000000000000001E+50</v>
      </c>
      <c r="T735" s="610">
        <v>1.0000000000000001E+50</v>
      </c>
      <c r="U735" s="610">
        <v>1.0000000000000001E+50</v>
      </c>
      <c r="V735" s="610">
        <v>12.334536021462393</v>
      </c>
      <c r="W735" s="610">
        <v>1.0000000000000001E+50</v>
      </c>
      <c r="X735" s="610">
        <v>1.0000000000000001E+50</v>
      </c>
      <c r="Y735" s="610">
        <v>1.0000000000000001E+50</v>
      </c>
      <c r="Z735" s="610">
        <v>1.0000000000000001E+50</v>
      </c>
      <c r="AA735" s="626">
        <v>1.0000000000000001E+50</v>
      </c>
      <c r="AB735" s="610">
        <v>6.21982746972553E-2</v>
      </c>
      <c r="AC735" s="626">
        <v>9.4882089194881072E-2</v>
      </c>
      <c r="AD735" s="626">
        <v>8.9021369567871098E-4</v>
      </c>
      <c r="AE735" s="620">
        <v>9.4890956071192689E-2</v>
      </c>
      <c r="AF735" s="627">
        <v>2.9831513661813826E-2</v>
      </c>
      <c r="AG735" s="598">
        <f>Decap_Selection!$E$23</f>
        <v>0.08</v>
      </c>
      <c r="AH735" s="602"/>
      <c r="AI735" s="602"/>
    </row>
    <row r="736" spans="1:35">
      <c r="A736" s="243"/>
      <c r="B736" s="243"/>
      <c r="C736" s="244"/>
      <c r="D736" s="243"/>
      <c r="E736" s="239"/>
      <c r="F736" s="238"/>
      <c r="G736" s="239"/>
      <c r="H736" s="239"/>
      <c r="I736" s="239"/>
      <c r="J736" s="239"/>
      <c r="K736" s="239"/>
      <c r="L736" s="238"/>
      <c r="M736" s="239"/>
      <c r="N736" s="238"/>
      <c r="O736" s="239"/>
      <c r="P736" s="239"/>
      <c r="Q736" s="239"/>
      <c r="R736" s="239"/>
      <c r="S736" s="239"/>
      <c r="T736" s="239"/>
      <c r="U736" s="239"/>
      <c r="V736" s="239"/>
      <c r="W736" s="239"/>
      <c r="X736" s="239"/>
      <c r="Y736" s="239"/>
      <c r="Z736" s="239"/>
      <c r="AA736" s="240"/>
      <c r="AB736" s="239"/>
      <c r="AC736" s="246"/>
      <c r="AD736" s="246"/>
      <c r="AE736" s="308"/>
      <c r="AF736" s="241"/>
      <c r="AG736" s="21"/>
      <c r="AH736" s="21"/>
      <c r="AI736" s="21"/>
    </row>
    <row r="737" spans="1:35">
      <c r="A737" s="243"/>
      <c r="B737" s="243"/>
      <c r="C737" s="244"/>
      <c r="D737" s="243"/>
      <c r="E737" s="239"/>
      <c r="F737" s="238"/>
      <c r="G737" s="239"/>
      <c r="H737" s="239"/>
      <c r="I737" s="239"/>
      <c r="J737" s="239"/>
      <c r="K737" s="239"/>
      <c r="L737" s="238"/>
      <c r="M737" s="239"/>
      <c r="N737" s="238"/>
      <c r="O737" s="239"/>
      <c r="P737" s="239"/>
      <c r="Q737" s="239"/>
      <c r="R737" s="239"/>
      <c r="S737" s="239"/>
      <c r="T737" s="239"/>
      <c r="U737" s="239"/>
      <c r="V737" s="239"/>
      <c r="W737" s="239"/>
      <c r="X737" s="239"/>
      <c r="Y737" s="239"/>
      <c r="Z737" s="239"/>
      <c r="AA737" s="240"/>
      <c r="AB737" s="239"/>
      <c r="AC737" s="246"/>
      <c r="AD737" s="246"/>
      <c r="AE737" s="308"/>
      <c r="AF737" s="241"/>
      <c r="AG737" s="21"/>
      <c r="AH737" s="21"/>
      <c r="AI737" s="21"/>
    </row>
    <row r="738" spans="1:35">
      <c r="A738" s="243"/>
      <c r="B738" s="243"/>
      <c r="C738" s="244"/>
      <c r="D738" s="243"/>
      <c r="E738" s="239"/>
      <c r="F738" s="238"/>
      <c r="G738" s="239"/>
      <c r="H738" s="239"/>
      <c r="I738" s="239"/>
      <c r="J738" s="239"/>
      <c r="K738" s="239"/>
      <c r="L738" s="238"/>
      <c r="M738" s="239"/>
      <c r="N738" s="238"/>
      <c r="O738" s="239"/>
      <c r="P738" s="239"/>
      <c r="Q738" s="239"/>
      <c r="R738" s="239"/>
      <c r="S738" s="239"/>
      <c r="T738" s="239"/>
      <c r="U738" s="239"/>
      <c r="V738" s="239"/>
      <c r="W738" s="239"/>
      <c r="X738" s="239"/>
      <c r="Y738" s="239"/>
      <c r="Z738" s="239"/>
      <c r="AA738" s="240"/>
      <c r="AB738" s="239"/>
      <c r="AC738" s="246"/>
      <c r="AD738" s="246"/>
      <c r="AE738" s="308"/>
      <c r="AF738" s="241"/>
      <c r="AG738" s="242"/>
      <c r="AH738" s="239"/>
      <c r="AI738" s="239"/>
    </row>
    <row r="739" spans="1:35">
      <c r="A739" s="243"/>
      <c r="B739" s="243"/>
      <c r="C739" s="244"/>
      <c r="D739" s="243"/>
      <c r="E739" s="239"/>
      <c r="F739" s="238"/>
      <c r="G739" s="239"/>
      <c r="H739" s="239"/>
      <c r="I739" s="239"/>
      <c r="J739" s="239"/>
      <c r="K739" s="239"/>
      <c r="L739" s="238"/>
      <c r="M739" s="239"/>
      <c r="N739" s="238"/>
      <c r="O739" s="239"/>
      <c r="P739" s="239"/>
      <c r="Q739" s="239"/>
      <c r="R739" s="239"/>
      <c r="S739" s="239"/>
      <c r="T739" s="239"/>
      <c r="U739" s="239"/>
      <c r="V739" s="239"/>
      <c r="W739" s="239"/>
      <c r="X739" s="239"/>
      <c r="Y739" s="239"/>
      <c r="Z739" s="239"/>
      <c r="AA739" s="240"/>
      <c r="AB739" s="239"/>
      <c r="AC739" s="246"/>
      <c r="AD739" s="246"/>
      <c r="AE739" s="308"/>
      <c r="AF739" s="241"/>
      <c r="AG739" s="242"/>
      <c r="AH739" s="239"/>
      <c r="AI739" s="239"/>
    </row>
    <row r="740" spans="1:35">
      <c r="A740" s="243"/>
      <c r="B740" s="243"/>
      <c r="C740" s="244"/>
      <c r="D740" s="243"/>
      <c r="E740" s="239"/>
      <c r="F740" s="238"/>
      <c r="G740" s="239"/>
      <c r="H740" s="239"/>
      <c r="I740" s="239"/>
      <c r="J740" s="239"/>
      <c r="K740" s="239"/>
      <c r="L740" s="238"/>
      <c r="M740" s="239"/>
      <c r="N740" s="238"/>
      <c r="O740" s="239"/>
      <c r="P740" s="239"/>
      <c r="Q740" s="239"/>
      <c r="R740" s="239"/>
      <c r="S740" s="239"/>
      <c r="T740" s="239"/>
      <c r="U740" s="239"/>
      <c r="V740" s="239"/>
      <c r="W740" s="239"/>
      <c r="X740" s="239"/>
      <c r="Y740" s="239"/>
      <c r="Z740" s="239"/>
      <c r="AA740" s="240"/>
      <c r="AB740" s="239"/>
      <c r="AC740" s="246"/>
      <c r="AD740" s="246"/>
      <c r="AE740" s="308"/>
      <c r="AF740" s="241"/>
      <c r="AG740" s="242"/>
      <c r="AH740" s="239"/>
      <c r="AI740" s="239"/>
    </row>
    <row r="741" spans="1:35">
      <c r="A741" s="243"/>
      <c r="B741" s="243"/>
      <c r="C741" s="244"/>
      <c r="D741" s="243"/>
      <c r="E741" s="239"/>
      <c r="F741" s="238"/>
      <c r="G741" s="239"/>
      <c r="H741" s="239"/>
      <c r="I741" s="239"/>
      <c r="J741" s="239"/>
      <c r="K741" s="239"/>
      <c r="L741" s="238"/>
      <c r="M741" s="239"/>
      <c r="N741" s="238"/>
      <c r="O741" s="239"/>
      <c r="P741" s="239"/>
      <c r="Q741" s="239"/>
      <c r="R741" s="239"/>
      <c r="S741" s="239"/>
      <c r="T741" s="239"/>
      <c r="U741" s="239"/>
      <c r="V741" s="239"/>
      <c r="W741" s="239"/>
      <c r="X741" s="239"/>
      <c r="Y741" s="239"/>
      <c r="Z741" s="239"/>
      <c r="AA741" s="240"/>
      <c r="AB741" s="239"/>
      <c r="AC741" s="246"/>
      <c r="AD741" s="246"/>
      <c r="AE741" s="308"/>
      <c r="AF741" s="241"/>
      <c r="AG741" s="242"/>
      <c r="AH741" s="239"/>
      <c r="AI741" s="239"/>
    </row>
    <row r="742" spans="1:35">
      <c r="A742" s="243"/>
      <c r="B742" s="243"/>
      <c r="C742" s="244"/>
      <c r="D742" s="243"/>
      <c r="E742" s="239"/>
      <c r="F742" s="238"/>
      <c r="G742" s="239"/>
      <c r="H742" s="239"/>
      <c r="I742" s="239"/>
      <c r="J742" s="239"/>
      <c r="K742" s="239"/>
      <c r="L742" s="238"/>
      <c r="M742" s="239"/>
      <c r="N742" s="238"/>
      <c r="O742" s="239"/>
      <c r="P742" s="239"/>
      <c r="Q742" s="239"/>
      <c r="R742" s="239"/>
      <c r="S742" s="239"/>
      <c r="T742" s="239"/>
      <c r="U742" s="239"/>
      <c r="V742" s="239"/>
      <c r="W742" s="239"/>
      <c r="X742" s="239"/>
      <c r="Y742" s="239"/>
      <c r="Z742" s="239"/>
      <c r="AA742" s="240"/>
      <c r="AB742" s="239"/>
      <c r="AC742" s="246"/>
      <c r="AD742" s="246"/>
      <c r="AE742" s="308"/>
      <c r="AF742" s="241"/>
      <c r="AG742" s="242"/>
      <c r="AH742" s="239"/>
      <c r="AI742" s="239"/>
    </row>
    <row r="743" spans="1:35">
      <c r="A743" s="243"/>
      <c r="B743" s="243"/>
      <c r="C743" s="244"/>
      <c r="D743" s="243"/>
      <c r="E743" s="239"/>
      <c r="F743" s="238"/>
      <c r="G743" s="239"/>
      <c r="H743" s="239"/>
      <c r="I743" s="239"/>
      <c r="J743" s="239"/>
      <c r="K743" s="239"/>
      <c r="L743" s="238"/>
      <c r="M743" s="239"/>
      <c r="N743" s="238"/>
      <c r="O743" s="239"/>
      <c r="P743" s="239"/>
      <c r="Q743" s="239"/>
      <c r="R743" s="239"/>
      <c r="S743" s="239"/>
      <c r="T743" s="239"/>
      <c r="U743" s="239"/>
      <c r="V743" s="239"/>
      <c r="W743" s="239"/>
      <c r="X743" s="239"/>
      <c r="Y743" s="239"/>
      <c r="Z743" s="239"/>
      <c r="AA743" s="240"/>
      <c r="AB743" s="239"/>
      <c r="AC743" s="246"/>
      <c r="AD743" s="246"/>
      <c r="AE743" s="308"/>
      <c r="AF743" s="241"/>
      <c r="AG743" s="242"/>
      <c r="AH743" s="239"/>
      <c r="AI743" s="239"/>
    </row>
    <row r="744" spans="1:35">
      <c r="A744" s="243"/>
      <c r="B744" s="243"/>
      <c r="C744" s="244"/>
      <c r="D744" s="243"/>
      <c r="E744" s="239"/>
      <c r="F744" s="238"/>
      <c r="G744" s="239"/>
      <c r="H744" s="239"/>
      <c r="I744" s="239"/>
      <c r="J744" s="239"/>
      <c r="K744" s="239"/>
      <c r="L744" s="238"/>
      <c r="M744" s="239"/>
      <c r="N744" s="238"/>
      <c r="O744" s="239"/>
      <c r="P744" s="239"/>
      <c r="Q744" s="239"/>
      <c r="R744" s="239"/>
      <c r="S744" s="239"/>
      <c r="T744" s="239"/>
      <c r="U744" s="239"/>
      <c r="V744" s="239"/>
      <c r="W744" s="239"/>
      <c r="X744" s="239"/>
      <c r="Y744" s="239"/>
      <c r="Z744" s="239"/>
      <c r="AA744" s="240"/>
      <c r="AB744" s="239"/>
      <c r="AC744" s="246"/>
      <c r="AD744" s="246"/>
      <c r="AE744" s="308"/>
      <c r="AF744" s="241"/>
      <c r="AG744" s="242"/>
      <c r="AH744" s="239"/>
      <c r="AI744" s="239"/>
    </row>
    <row r="745" spans="1:35">
      <c r="A745" s="243"/>
      <c r="B745" s="243"/>
      <c r="C745" s="244"/>
      <c r="D745" s="243"/>
      <c r="E745" s="239"/>
      <c r="F745" s="238"/>
      <c r="G745" s="239"/>
      <c r="H745" s="239"/>
      <c r="I745" s="239"/>
      <c r="J745" s="239"/>
      <c r="K745" s="239"/>
      <c r="L745" s="238"/>
      <c r="M745" s="239"/>
      <c r="N745" s="238"/>
      <c r="O745" s="239"/>
      <c r="P745" s="239"/>
      <c r="Q745" s="239"/>
      <c r="R745" s="239"/>
      <c r="S745" s="239"/>
      <c r="T745" s="239"/>
      <c r="U745" s="239"/>
      <c r="V745" s="239"/>
      <c r="W745" s="239"/>
      <c r="X745" s="239"/>
      <c r="Y745" s="239"/>
      <c r="Z745" s="239"/>
      <c r="AA745" s="240"/>
      <c r="AB745" s="239"/>
      <c r="AC745" s="246"/>
      <c r="AD745" s="246"/>
      <c r="AE745" s="308"/>
      <c r="AF745" s="241"/>
      <c r="AG745" s="242"/>
      <c r="AH745" s="239"/>
      <c r="AI745" s="239"/>
    </row>
    <row r="746" spans="1:35">
      <c r="A746" s="243"/>
      <c r="B746" s="243"/>
      <c r="C746" s="244"/>
      <c r="D746" s="243"/>
      <c r="E746" s="239"/>
      <c r="F746" s="238"/>
      <c r="G746" s="239"/>
      <c r="H746" s="239"/>
      <c r="I746" s="239"/>
      <c r="J746" s="239"/>
      <c r="K746" s="239"/>
      <c r="L746" s="238"/>
      <c r="M746" s="239"/>
      <c r="N746" s="238"/>
      <c r="O746" s="239"/>
      <c r="P746" s="239"/>
      <c r="Q746" s="239"/>
      <c r="R746" s="239"/>
      <c r="S746" s="239"/>
      <c r="T746" s="239"/>
      <c r="U746" s="239"/>
      <c r="V746" s="239"/>
      <c r="W746" s="239"/>
      <c r="X746" s="239"/>
      <c r="Y746" s="239"/>
      <c r="Z746" s="239"/>
      <c r="AA746" s="240"/>
      <c r="AB746" s="239"/>
      <c r="AC746" s="246"/>
      <c r="AD746" s="246"/>
      <c r="AE746" s="308"/>
      <c r="AF746" s="241"/>
      <c r="AG746" s="242"/>
      <c r="AH746" s="239"/>
      <c r="AI746" s="239"/>
    </row>
    <row r="747" spans="1:35">
      <c r="A747" s="243"/>
      <c r="B747" s="243"/>
      <c r="C747" s="244"/>
      <c r="D747" s="243"/>
      <c r="E747" s="239"/>
      <c r="F747" s="238"/>
      <c r="G747" s="239"/>
      <c r="H747" s="239"/>
      <c r="I747" s="239"/>
      <c r="J747" s="239"/>
      <c r="K747" s="239"/>
      <c r="L747" s="238"/>
      <c r="M747" s="239"/>
      <c r="N747" s="238"/>
      <c r="O747" s="239"/>
      <c r="P747" s="239"/>
      <c r="Q747" s="239"/>
      <c r="R747" s="239"/>
      <c r="S747" s="239"/>
      <c r="T747" s="239"/>
      <c r="U747" s="239"/>
      <c r="V747" s="239"/>
      <c r="W747" s="239"/>
      <c r="X747" s="239"/>
      <c r="Y747" s="239"/>
      <c r="Z747" s="239"/>
      <c r="AA747" s="240"/>
      <c r="AB747" s="239"/>
      <c r="AC747" s="246"/>
      <c r="AD747" s="246"/>
      <c r="AE747" s="308"/>
      <c r="AF747" s="241"/>
      <c r="AG747" s="242"/>
      <c r="AH747" s="239"/>
      <c r="AI747" s="239"/>
    </row>
    <row r="748" spans="1:35">
      <c r="A748" s="243"/>
      <c r="B748" s="243"/>
      <c r="C748" s="244"/>
      <c r="D748" s="243"/>
      <c r="E748" s="239"/>
      <c r="F748" s="238"/>
      <c r="G748" s="239"/>
      <c r="H748" s="239"/>
      <c r="I748" s="239"/>
      <c r="J748" s="239"/>
      <c r="K748" s="239"/>
      <c r="L748" s="238"/>
      <c r="M748" s="239"/>
      <c r="N748" s="238"/>
      <c r="O748" s="239"/>
      <c r="P748" s="239"/>
      <c r="Q748" s="239"/>
      <c r="R748" s="239"/>
      <c r="S748" s="239"/>
      <c r="T748" s="239"/>
      <c r="U748" s="239"/>
      <c r="V748" s="239"/>
      <c r="W748" s="239"/>
      <c r="X748" s="239"/>
      <c r="Y748" s="239"/>
      <c r="Z748" s="239"/>
      <c r="AA748" s="240"/>
      <c r="AB748" s="239"/>
      <c r="AC748" s="246"/>
      <c r="AD748" s="246"/>
      <c r="AE748" s="308"/>
      <c r="AF748" s="241"/>
      <c r="AG748" s="242"/>
      <c r="AH748" s="239"/>
      <c r="AI748" s="239"/>
    </row>
    <row r="749" spans="1:35">
      <c r="A749" s="243"/>
      <c r="B749" s="243"/>
      <c r="C749" s="244"/>
      <c r="D749" s="243"/>
      <c r="E749" s="239"/>
      <c r="F749" s="238"/>
      <c r="G749" s="239"/>
      <c r="H749" s="239"/>
      <c r="I749" s="239"/>
      <c r="J749" s="239"/>
      <c r="K749" s="239"/>
      <c r="L749" s="238"/>
      <c r="M749" s="239"/>
      <c r="N749" s="238"/>
      <c r="O749" s="239"/>
      <c r="P749" s="239"/>
      <c r="Q749" s="239"/>
      <c r="R749" s="239"/>
      <c r="S749" s="239"/>
      <c r="T749" s="239"/>
      <c r="U749" s="239"/>
      <c r="V749" s="239"/>
      <c r="W749" s="239"/>
      <c r="X749" s="239"/>
      <c r="Y749" s="239"/>
      <c r="Z749" s="239"/>
      <c r="AA749" s="240"/>
      <c r="AB749" s="239"/>
      <c r="AC749" s="246"/>
      <c r="AD749" s="246"/>
      <c r="AE749" s="308"/>
      <c r="AF749" s="241"/>
      <c r="AG749" s="242"/>
      <c r="AH749" s="239"/>
      <c r="AI749" s="239"/>
    </row>
    <row r="750" spans="1:35">
      <c r="A750" s="243"/>
      <c r="B750" s="243"/>
      <c r="C750" s="244"/>
      <c r="D750" s="243"/>
      <c r="E750" s="239"/>
      <c r="F750" s="238"/>
      <c r="G750" s="239"/>
      <c r="H750" s="239"/>
      <c r="I750" s="239"/>
      <c r="J750" s="239"/>
      <c r="K750" s="239"/>
      <c r="L750" s="238"/>
      <c r="M750" s="239"/>
      <c r="N750" s="238"/>
      <c r="O750" s="239"/>
      <c r="P750" s="239"/>
      <c r="Q750" s="239"/>
      <c r="R750" s="239"/>
      <c r="S750" s="239"/>
      <c r="T750" s="239"/>
      <c r="U750" s="239"/>
      <c r="V750" s="239"/>
      <c r="W750" s="239"/>
      <c r="X750" s="239"/>
      <c r="Y750" s="239"/>
      <c r="Z750" s="239"/>
      <c r="AA750" s="240"/>
      <c r="AB750" s="239"/>
      <c r="AC750" s="246"/>
      <c r="AD750" s="246"/>
      <c r="AE750" s="308"/>
      <c r="AF750" s="241"/>
      <c r="AG750" s="242"/>
      <c r="AH750" s="239"/>
      <c r="AI750" s="239"/>
    </row>
    <row r="751" spans="1:35">
      <c r="A751" s="243"/>
      <c r="B751" s="243"/>
      <c r="C751" s="244"/>
      <c r="D751" s="243"/>
      <c r="E751" s="239"/>
      <c r="F751" s="238"/>
      <c r="G751" s="239"/>
      <c r="H751" s="239"/>
      <c r="I751" s="239"/>
      <c r="J751" s="239"/>
      <c r="K751" s="239"/>
      <c r="L751" s="238"/>
      <c r="M751" s="239"/>
      <c r="N751" s="238"/>
      <c r="O751" s="239"/>
      <c r="P751" s="239"/>
      <c r="Q751" s="239"/>
      <c r="R751" s="239"/>
      <c r="S751" s="239"/>
      <c r="T751" s="239"/>
      <c r="U751" s="239"/>
      <c r="V751" s="239"/>
      <c r="W751" s="239"/>
      <c r="X751" s="239"/>
      <c r="Y751" s="239"/>
      <c r="Z751" s="239"/>
      <c r="AA751" s="240"/>
      <c r="AB751" s="239"/>
      <c r="AC751" s="246"/>
      <c r="AD751" s="246"/>
      <c r="AE751" s="308"/>
      <c r="AF751" s="241"/>
      <c r="AG751" s="242"/>
      <c r="AH751" s="239"/>
      <c r="AI751" s="239"/>
    </row>
    <row r="752" spans="1:35">
      <c r="A752" s="243"/>
      <c r="B752" s="243"/>
      <c r="C752" s="244"/>
      <c r="D752" s="243"/>
      <c r="E752" s="239"/>
      <c r="F752" s="238"/>
      <c r="G752" s="239"/>
      <c r="H752" s="239"/>
      <c r="I752" s="239"/>
      <c r="J752" s="239"/>
      <c r="K752" s="239"/>
      <c r="L752" s="238"/>
      <c r="M752" s="239"/>
      <c r="N752" s="238"/>
      <c r="O752" s="239"/>
      <c r="P752" s="239"/>
      <c r="Q752" s="239"/>
      <c r="R752" s="239"/>
      <c r="S752" s="239"/>
      <c r="T752" s="239"/>
      <c r="U752" s="239"/>
      <c r="V752" s="239"/>
      <c r="W752" s="239"/>
      <c r="X752" s="239"/>
      <c r="Y752" s="239"/>
      <c r="Z752" s="239"/>
      <c r="AA752" s="240"/>
      <c r="AB752" s="239"/>
      <c r="AC752" s="246"/>
      <c r="AD752" s="246"/>
      <c r="AE752" s="308"/>
      <c r="AF752" s="241"/>
      <c r="AG752" s="242"/>
      <c r="AH752" s="239"/>
      <c r="AI752" s="239"/>
    </row>
    <row r="753" spans="1:35">
      <c r="A753" s="243"/>
      <c r="B753" s="243"/>
      <c r="C753" s="244"/>
      <c r="D753" s="243"/>
      <c r="E753" s="239"/>
      <c r="F753" s="238"/>
      <c r="G753" s="239"/>
      <c r="H753" s="239"/>
      <c r="I753" s="239"/>
      <c r="J753" s="239"/>
      <c r="K753" s="239"/>
      <c r="L753" s="238"/>
      <c r="M753" s="239"/>
      <c r="N753" s="238"/>
      <c r="O753" s="239"/>
      <c r="P753" s="239"/>
      <c r="Q753" s="239"/>
      <c r="R753" s="239"/>
      <c r="S753" s="239"/>
      <c r="T753" s="239"/>
      <c r="U753" s="239"/>
      <c r="V753" s="239"/>
      <c r="W753" s="239"/>
      <c r="X753" s="239"/>
      <c r="Y753" s="239"/>
      <c r="Z753" s="239"/>
      <c r="AA753" s="240"/>
      <c r="AB753" s="239"/>
      <c r="AC753" s="246"/>
      <c r="AD753" s="246"/>
      <c r="AE753" s="308"/>
      <c r="AF753" s="241"/>
      <c r="AG753" s="242"/>
      <c r="AH753" s="239"/>
      <c r="AI753" s="239"/>
    </row>
    <row r="754" spans="1:35">
      <c r="A754" s="243"/>
      <c r="B754" s="243"/>
      <c r="C754" s="244"/>
      <c r="D754" s="243"/>
      <c r="E754" s="239"/>
      <c r="F754" s="238"/>
      <c r="G754" s="239"/>
      <c r="H754" s="239"/>
      <c r="I754" s="239"/>
      <c r="J754" s="239"/>
      <c r="K754" s="239"/>
      <c r="L754" s="238"/>
      <c r="M754" s="239"/>
      <c r="N754" s="238"/>
      <c r="O754" s="239"/>
      <c r="P754" s="239"/>
      <c r="Q754" s="239"/>
      <c r="R754" s="239"/>
      <c r="S754" s="239"/>
      <c r="T754" s="239"/>
      <c r="U754" s="239"/>
      <c r="V754" s="239"/>
      <c r="W754" s="239"/>
      <c r="X754" s="239"/>
      <c r="Y754" s="239"/>
      <c r="Z754" s="239"/>
      <c r="AA754" s="240"/>
      <c r="AB754" s="239"/>
      <c r="AC754" s="246"/>
      <c r="AD754" s="246"/>
      <c r="AE754" s="308"/>
      <c r="AF754" s="241"/>
      <c r="AG754" s="242"/>
      <c r="AH754" s="239"/>
      <c r="AI754" s="239"/>
    </row>
    <row r="755" spans="1:35">
      <c r="A755" s="243"/>
      <c r="B755" s="243"/>
      <c r="C755" s="244"/>
      <c r="D755" s="243"/>
      <c r="E755" s="239"/>
      <c r="F755" s="238"/>
      <c r="G755" s="239"/>
      <c r="H755" s="239"/>
      <c r="I755" s="239"/>
      <c r="J755" s="239"/>
      <c r="K755" s="239"/>
      <c r="L755" s="238"/>
      <c r="M755" s="239"/>
      <c r="N755" s="238"/>
      <c r="O755" s="239"/>
      <c r="P755" s="239"/>
      <c r="Q755" s="239"/>
      <c r="R755" s="239"/>
      <c r="S755" s="239"/>
      <c r="T755" s="239"/>
      <c r="U755" s="239"/>
      <c r="V755" s="239"/>
      <c r="W755" s="239"/>
      <c r="X755" s="239"/>
      <c r="Y755" s="239"/>
      <c r="Z755" s="239"/>
      <c r="AA755" s="240"/>
      <c r="AB755" s="239"/>
      <c r="AC755" s="246"/>
      <c r="AD755" s="246"/>
      <c r="AE755" s="308"/>
      <c r="AF755" s="241"/>
      <c r="AG755" s="242"/>
      <c r="AH755" s="239"/>
      <c r="AI755" s="239"/>
    </row>
    <row r="756" spans="1:35">
      <c r="A756" s="243"/>
      <c r="B756" s="243"/>
      <c r="C756" s="244"/>
      <c r="D756" s="243"/>
      <c r="E756" s="239"/>
      <c r="F756" s="238"/>
      <c r="G756" s="239"/>
      <c r="H756" s="239"/>
      <c r="I756" s="239"/>
      <c r="J756" s="239"/>
      <c r="K756" s="239"/>
      <c r="L756" s="238"/>
      <c r="M756" s="239"/>
      <c r="N756" s="238"/>
      <c r="O756" s="239"/>
      <c r="P756" s="239"/>
      <c r="Q756" s="239"/>
      <c r="R756" s="239"/>
      <c r="S756" s="239"/>
      <c r="T756" s="239"/>
      <c r="U756" s="239"/>
      <c r="V756" s="239"/>
      <c r="W756" s="239"/>
      <c r="X756" s="239"/>
      <c r="Y756" s="239"/>
      <c r="Z756" s="239"/>
      <c r="AA756" s="240"/>
      <c r="AB756" s="239"/>
      <c r="AC756" s="246"/>
      <c r="AD756" s="246"/>
      <c r="AE756" s="308"/>
      <c r="AF756" s="241"/>
      <c r="AG756" s="242"/>
      <c r="AH756" s="239"/>
      <c r="AI756" s="239"/>
    </row>
    <row r="757" spans="1:35">
      <c r="A757" s="243"/>
      <c r="B757" s="243"/>
      <c r="C757" s="244"/>
      <c r="D757" s="243"/>
      <c r="E757" s="239"/>
      <c r="F757" s="238"/>
      <c r="G757" s="239"/>
      <c r="H757" s="239"/>
      <c r="I757" s="239"/>
      <c r="J757" s="239"/>
      <c r="K757" s="239"/>
      <c r="L757" s="238"/>
      <c r="M757" s="239"/>
      <c r="N757" s="238"/>
      <c r="O757" s="239"/>
      <c r="P757" s="239"/>
      <c r="Q757" s="239"/>
      <c r="R757" s="239"/>
      <c r="S757" s="239"/>
      <c r="T757" s="239"/>
      <c r="U757" s="239"/>
      <c r="V757" s="239"/>
      <c r="W757" s="239"/>
      <c r="X757" s="239"/>
      <c r="Y757" s="239"/>
      <c r="Z757" s="239"/>
      <c r="AA757" s="240"/>
      <c r="AB757" s="239"/>
      <c r="AC757" s="246"/>
      <c r="AD757" s="246"/>
      <c r="AE757" s="308"/>
      <c r="AF757" s="241"/>
      <c r="AG757" s="242"/>
      <c r="AH757" s="239"/>
      <c r="AI757" s="239"/>
    </row>
    <row r="758" spans="1:35">
      <c r="A758" s="243"/>
      <c r="B758" s="243"/>
      <c r="C758" s="244"/>
      <c r="D758" s="243"/>
      <c r="E758" s="239"/>
      <c r="F758" s="238"/>
      <c r="G758" s="239"/>
      <c r="H758" s="239"/>
      <c r="I758" s="239"/>
      <c r="J758" s="239"/>
      <c r="K758" s="239"/>
      <c r="L758" s="238"/>
      <c r="M758" s="239"/>
      <c r="N758" s="238"/>
      <c r="O758" s="239"/>
      <c r="P758" s="239"/>
      <c r="Q758" s="239"/>
      <c r="R758" s="239"/>
      <c r="S758" s="239"/>
      <c r="T758" s="239"/>
      <c r="U758" s="239"/>
      <c r="V758" s="239"/>
      <c r="W758" s="239"/>
      <c r="X758" s="239"/>
      <c r="Y758" s="239"/>
      <c r="Z758" s="239"/>
      <c r="AA758" s="240"/>
      <c r="AB758" s="239"/>
      <c r="AC758" s="246"/>
      <c r="AD758" s="246"/>
      <c r="AE758" s="308"/>
      <c r="AF758" s="241"/>
      <c r="AG758" s="242"/>
      <c r="AH758" s="239"/>
      <c r="AI758" s="239"/>
    </row>
    <row r="759" spans="1:35">
      <c r="A759" s="243"/>
      <c r="B759" s="243"/>
      <c r="C759" s="244"/>
      <c r="D759" s="243"/>
      <c r="E759" s="239"/>
      <c r="F759" s="238"/>
      <c r="G759" s="239"/>
      <c r="H759" s="239"/>
      <c r="I759" s="239"/>
      <c r="J759" s="239"/>
      <c r="K759" s="239"/>
      <c r="L759" s="238"/>
      <c r="M759" s="239"/>
      <c r="N759" s="238"/>
      <c r="O759" s="239"/>
      <c r="P759" s="239"/>
      <c r="Q759" s="239"/>
      <c r="R759" s="239"/>
      <c r="S759" s="239"/>
      <c r="T759" s="239"/>
      <c r="U759" s="239"/>
      <c r="V759" s="239"/>
      <c r="W759" s="239"/>
      <c r="X759" s="239"/>
      <c r="Y759" s="239"/>
      <c r="Z759" s="239"/>
      <c r="AA759" s="240"/>
      <c r="AB759" s="239"/>
      <c r="AC759" s="246"/>
      <c r="AD759" s="246"/>
      <c r="AE759" s="308"/>
      <c r="AF759" s="241"/>
      <c r="AG759" s="242"/>
      <c r="AH759" s="239"/>
      <c r="AI759" s="239"/>
    </row>
    <row r="760" spans="1:35">
      <c r="A760" s="243"/>
      <c r="B760" s="243"/>
      <c r="C760" s="244"/>
      <c r="D760" s="243"/>
      <c r="E760" s="239"/>
      <c r="F760" s="238"/>
      <c r="G760" s="239"/>
      <c r="H760" s="239"/>
      <c r="I760" s="239"/>
      <c r="J760" s="239"/>
      <c r="K760" s="239"/>
      <c r="L760" s="238"/>
      <c r="M760" s="239"/>
      <c r="N760" s="238"/>
      <c r="O760" s="239"/>
      <c r="P760" s="239"/>
      <c r="Q760" s="239"/>
      <c r="R760" s="239"/>
      <c r="S760" s="239"/>
      <c r="T760" s="239"/>
      <c r="U760" s="239"/>
      <c r="V760" s="239"/>
      <c r="W760" s="239"/>
      <c r="X760" s="239"/>
      <c r="Y760" s="239"/>
      <c r="Z760" s="239"/>
      <c r="AA760" s="240"/>
      <c r="AB760" s="239"/>
      <c r="AC760" s="246"/>
      <c r="AD760" s="246"/>
      <c r="AE760" s="308"/>
      <c r="AF760" s="241"/>
      <c r="AG760" s="242"/>
      <c r="AH760" s="239"/>
      <c r="AI760" s="239"/>
    </row>
    <row r="761" spans="1:35">
      <c r="A761" s="243"/>
      <c r="B761" s="243"/>
      <c r="C761" s="244"/>
      <c r="D761" s="243"/>
      <c r="E761" s="239"/>
      <c r="F761" s="238"/>
      <c r="G761" s="239"/>
      <c r="H761" s="239"/>
      <c r="I761" s="239"/>
      <c r="J761" s="239"/>
      <c r="K761" s="239"/>
      <c r="L761" s="238"/>
      <c r="M761" s="239"/>
      <c r="N761" s="238"/>
      <c r="O761" s="239"/>
      <c r="P761" s="239"/>
      <c r="Q761" s="239"/>
      <c r="R761" s="239"/>
      <c r="S761" s="239"/>
      <c r="T761" s="239"/>
      <c r="U761" s="239"/>
      <c r="V761" s="239"/>
      <c r="W761" s="239"/>
      <c r="X761" s="239"/>
      <c r="Y761" s="239"/>
      <c r="Z761" s="239"/>
      <c r="AA761" s="240"/>
      <c r="AB761" s="239"/>
      <c r="AC761" s="246"/>
      <c r="AD761" s="246"/>
      <c r="AE761" s="308"/>
      <c r="AF761" s="241"/>
      <c r="AG761" s="242"/>
      <c r="AH761" s="239"/>
      <c r="AI761" s="239"/>
    </row>
    <row r="762" spans="1:35">
      <c r="A762" s="243"/>
      <c r="B762" s="243"/>
      <c r="C762" s="244"/>
      <c r="D762" s="243"/>
      <c r="E762" s="239"/>
      <c r="F762" s="238"/>
      <c r="G762" s="239"/>
      <c r="H762" s="239"/>
      <c r="I762" s="239"/>
      <c r="J762" s="239"/>
      <c r="K762" s="239"/>
      <c r="L762" s="238"/>
      <c r="M762" s="239"/>
      <c r="N762" s="238"/>
      <c r="O762" s="239"/>
      <c r="P762" s="239"/>
      <c r="Q762" s="239"/>
      <c r="R762" s="239"/>
      <c r="S762" s="239"/>
      <c r="T762" s="239"/>
      <c r="U762" s="239"/>
      <c r="V762" s="239"/>
      <c r="W762" s="239"/>
      <c r="X762" s="239"/>
      <c r="Y762" s="239"/>
      <c r="Z762" s="239"/>
      <c r="AA762" s="240"/>
      <c r="AB762" s="239"/>
      <c r="AC762" s="246"/>
      <c r="AD762" s="246"/>
      <c r="AE762" s="308"/>
      <c r="AF762" s="241"/>
      <c r="AG762" s="242"/>
      <c r="AH762" s="239"/>
      <c r="AI762" s="239"/>
    </row>
    <row r="763" spans="1:35">
      <c r="A763" s="243"/>
      <c r="B763" s="243"/>
      <c r="C763" s="244"/>
      <c r="D763" s="243"/>
      <c r="E763" s="239"/>
      <c r="F763" s="238"/>
      <c r="G763" s="239"/>
      <c r="H763" s="239"/>
      <c r="I763" s="239"/>
      <c r="J763" s="239"/>
      <c r="K763" s="239"/>
      <c r="L763" s="238"/>
      <c r="M763" s="239"/>
      <c r="N763" s="238"/>
      <c r="O763" s="239"/>
      <c r="P763" s="239"/>
      <c r="Q763" s="239"/>
      <c r="R763" s="239"/>
      <c r="S763" s="239"/>
      <c r="T763" s="239"/>
      <c r="U763" s="239"/>
      <c r="V763" s="239"/>
      <c r="W763" s="239"/>
      <c r="X763" s="239"/>
      <c r="Y763" s="239"/>
      <c r="Z763" s="239"/>
      <c r="AA763" s="240"/>
      <c r="AB763" s="239"/>
      <c r="AC763" s="246"/>
      <c r="AD763" s="246"/>
      <c r="AE763" s="308"/>
      <c r="AF763" s="241"/>
      <c r="AG763" s="242"/>
      <c r="AH763" s="239"/>
      <c r="AI763" s="239"/>
    </row>
    <row r="764" spans="1:35">
      <c r="A764" s="243"/>
      <c r="B764" s="243"/>
      <c r="C764" s="244"/>
      <c r="D764" s="243"/>
      <c r="E764" s="239"/>
      <c r="F764" s="238"/>
      <c r="G764" s="239"/>
      <c r="H764" s="239"/>
      <c r="I764" s="239"/>
      <c r="J764" s="239"/>
      <c r="K764" s="239"/>
      <c r="L764" s="238"/>
      <c r="M764" s="239"/>
      <c r="N764" s="238"/>
      <c r="O764" s="239"/>
      <c r="P764" s="239"/>
      <c r="Q764" s="239"/>
      <c r="R764" s="239"/>
      <c r="S764" s="239"/>
      <c r="T764" s="239"/>
      <c r="U764" s="239"/>
      <c r="V764" s="239"/>
      <c r="W764" s="239"/>
      <c r="X764" s="239"/>
      <c r="Y764" s="239"/>
      <c r="Z764" s="239"/>
      <c r="AA764" s="240"/>
      <c r="AB764" s="239"/>
      <c r="AC764" s="246"/>
      <c r="AD764" s="246"/>
      <c r="AE764" s="308"/>
      <c r="AF764" s="241"/>
      <c r="AG764" s="242"/>
      <c r="AH764" s="239"/>
      <c r="AI764" s="239"/>
    </row>
    <row r="765" spans="1:35">
      <c r="A765" s="243"/>
      <c r="B765" s="243"/>
      <c r="C765" s="244"/>
      <c r="D765" s="243"/>
      <c r="E765" s="239"/>
      <c r="F765" s="238"/>
      <c r="G765" s="239"/>
      <c r="H765" s="239"/>
      <c r="I765" s="239"/>
      <c r="J765" s="239"/>
      <c r="K765" s="239"/>
      <c r="L765" s="238"/>
      <c r="M765" s="239"/>
      <c r="N765" s="238"/>
      <c r="O765" s="239"/>
      <c r="P765" s="239"/>
      <c r="Q765" s="239"/>
      <c r="R765" s="239"/>
      <c r="S765" s="239"/>
      <c r="T765" s="239"/>
      <c r="U765" s="239"/>
      <c r="V765" s="239"/>
      <c r="W765" s="239"/>
      <c r="X765" s="239"/>
      <c r="Y765" s="239"/>
      <c r="Z765" s="239"/>
      <c r="AA765" s="240"/>
      <c r="AB765" s="239"/>
      <c r="AC765" s="246"/>
      <c r="AD765" s="246"/>
      <c r="AE765" s="308"/>
      <c r="AF765" s="241"/>
      <c r="AG765" s="242"/>
      <c r="AH765" s="239"/>
      <c r="AI765" s="239"/>
    </row>
    <row r="766" spans="1:35">
      <c r="A766" s="243"/>
      <c r="B766" s="243"/>
      <c r="C766" s="244"/>
      <c r="D766" s="243"/>
      <c r="E766" s="239"/>
      <c r="F766" s="238"/>
      <c r="G766" s="239"/>
      <c r="H766" s="239"/>
      <c r="I766" s="239"/>
      <c r="J766" s="239"/>
      <c r="K766" s="239"/>
      <c r="L766" s="238"/>
      <c r="M766" s="239"/>
      <c r="N766" s="238"/>
      <c r="O766" s="239"/>
      <c r="P766" s="239"/>
      <c r="Q766" s="239"/>
      <c r="R766" s="239"/>
      <c r="S766" s="239"/>
      <c r="T766" s="239"/>
      <c r="U766" s="239"/>
      <c r="V766" s="239"/>
      <c r="W766" s="239"/>
      <c r="X766" s="239"/>
      <c r="Y766" s="239"/>
      <c r="Z766" s="239"/>
      <c r="AA766" s="240"/>
      <c r="AB766" s="239"/>
      <c r="AC766" s="246"/>
      <c r="AD766" s="246"/>
      <c r="AE766" s="308"/>
      <c r="AF766" s="241"/>
      <c r="AG766" s="242"/>
      <c r="AH766" s="239"/>
      <c r="AI766" s="239"/>
    </row>
    <row r="767" spans="1:35">
      <c r="A767" s="243"/>
      <c r="B767" s="243"/>
      <c r="C767" s="244"/>
      <c r="D767" s="243"/>
      <c r="E767" s="239"/>
      <c r="F767" s="238"/>
      <c r="G767" s="239"/>
      <c r="H767" s="239"/>
      <c r="I767" s="239"/>
      <c r="J767" s="239"/>
      <c r="K767" s="239"/>
      <c r="L767" s="238"/>
      <c r="M767" s="239"/>
      <c r="N767" s="238"/>
      <c r="O767" s="239"/>
      <c r="P767" s="239"/>
      <c r="Q767" s="239"/>
      <c r="R767" s="239"/>
      <c r="S767" s="239"/>
      <c r="T767" s="239"/>
      <c r="U767" s="239"/>
      <c r="V767" s="239"/>
      <c r="W767" s="239"/>
      <c r="X767" s="239"/>
      <c r="Y767" s="239"/>
      <c r="Z767" s="239"/>
      <c r="AA767" s="240"/>
      <c r="AB767" s="239"/>
      <c r="AC767" s="246"/>
      <c r="AD767" s="246"/>
      <c r="AE767" s="308"/>
      <c r="AF767" s="241"/>
      <c r="AG767" s="242"/>
      <c r="AH767" s="239"/>
      <c r="AI767" s="239"/>
    </row>
    <row r="768" spans="1:35">
      <c r="A768" s="243"/>
      <c r="B768" s="243"/>
      <c r="C768" s="244"/>
      <c r="D768" s="243"/>
      <c r="E768" s="239"/>
      <c r="F768" s="238"/>
      <c r="G768" s="239"/>
      <c r="H768" s="239"/>
      <c r="I768" s="239"/>
      <c r="J768" s="239"/>
      <c r="K768" s="239"/>
      <c r="L768" s="238"/>
      <c r="M768" s="239"/>
      <c r="N768" s="238"/>
      <c r="O768" s="239"/>
      <c r="P768" s="239"/>
      <c r="Q768" s="239"/>
      <c r="R768" s="239"/>
      <c r="S768" s="239"/>
      <c r="T768" s="239"/>
      <c r="U768" s="239"/>
      <c r="V768" s="239"/>
      <c r="W768" s="239"/>
      <c r="X768" s="239"/>
      <c r="Y768" s="239"/>
      <c r="Z768" s="239"/>
      <c r="AA768" s="240"/>
      <c r="AB768" s="239"/>
      <c r="AC768" s="246"/>
      <c r="AD768" s="246"/>
      <c r="AE768" s="308"/>
      <c r="AF768" s="241"/>
      <c r="AG768" s="242"/>
      <c r="AH768" s="239"/>
      <c r="AI768" s="239"/>
    </row>
    <row r="769" spans="1:35">
      <c r="A769" s="243"/>
      <c r="B769" s="243"/>
      <c r="C769" s="244"/>
      <c r="D769" s="243"/>
      <c r="E769" s="239"/>
      <c r="F769" s="238"/>
      <c r="G769" s="239"/>
      <c r="H769" s="239"/>
      <c r="I769" s="239"/>
      <c r="J769" s="239"/>
      <c r="K769" s="239"/>
      <c r="L769" s="238"/>
      <c r="M769" s="239"/>
      <c r="N769" s="238"/>
      <c r="O769" s="239"/>
      <c r="P769" s="239"/>
      <c r="Q769" s="239"/>
      <c r="R769" s="239"/>
      <c r="S769" s="239"/>
      <c r="T769" s="239"/>
      <c r="U769" s="239"/>
      <c r="V769" s="239"/>
      <c r="W769" s="239"/>
      <c r="X769" s="239"/>
      <c r="Y769" s="239"/>
      <c r="Z769" s="239"/>
      <c r="AA769" s="240"/>
      <c r="AB769" s="239"/>
      <c r="AC769" s="246"/>
      <c r="AD769" s="246"/>
      <c r="AE769" s="308"/>
      <c r="AF769" s="241"/>
      <c r="AG769" s="242"/>
      <c r="AH769" s="239"/>
      <c r="AI769" s="239"/>
    </row>
    <row r="770" spans="1:35">
      <c r="A770" s="243"/>
      <c r="B770" s="243"/>
      <c r="C770" s="244"/>
      <c r="D770" s="243"/>
      <c r="E770" s="239"/>
      <c r="F770" s="238"/>
      <c r="G770" s="239"/>
      <c r="H770" s="239"/>
      <c r="I770" s="239"/>
      <c r="J770" s="239"/>
      <c r="K770" s="239"/>
      <c r="L770" s="238"/>
      <c r="M770" s="239"/>
      <c r="N770" s="238"/>
      <c r="O770" s="239"/>
      <c r="P770" s="239"/>
      <c r="Q770" s="239"/>
      <c r="R770" s="239"/>
      <c r="S770" s="239"/>
      <c r="T770" s="239"/>
      <c r="U770" s="239"/>
      <c r="V770" s="239"/>
      <c r="W770" s="239"/>
      <c r="X770" s="239"/>
      <c r="Y770" s="239"/>
      <c r="Z770" s="239"/>
      <c r="AA770" s="240"/>
      <c r="AB770" s="239"/>
      <c r="AC770" s="246"/>
      <c r="AD770" s="246"/>
      <c r="AE770" s="308"/>
      <c r="AF770" s="241"/>
      <c r="AG770" s="242"/>
      <c r="AH770" s="239"/>
      <c r="AI770" s="239"/>
    </row>
    <row r="771" spans="1:35">
      <c r="A771" s="243"/>
      <c r="B771" s="243"/>
      <c r="C771" s="244"/>
      <c r="D771" s="243"/>
      <c r="E771" s="239"/>
      <c r="F771" s="238"/>
      <c r="G771" s="239"/>
      <c r="H771" s="239"/>
      <c r="I771" s="239"/>
      <c r="J771" s="239"/>
      <c r="K771" s="239"/>
      <c r="L771" s="238"/>
      <c r="M771" s="239"/>
      <c r="N771" s="238"/>
      <c r="O771" s="239"/>
      <c r="P771" s="239"/>
      <c r="Q771" s="239"/>
      <c r="R771" s="239"/>
      <c r="S771" s="239"/>
      <c r="T771" s="239"/>
      <c r="U771" s="239"/>
      <c r="V771" s="239"/>
      <c r="W771" s="239"/>
      <c r="X771" s="239"/>
      <c r="Y771" s="239"/>
      <c r="Z771" s="239"/>
      <c r="AA771" s="240"/>
      <c r="AB771" s="239"/>
      <c r="AC771" s="246"/>
      <c r="AD771" s="246"/>
      <c r="AE771" s="308"/>
      <c r="AF771" s="241"/>
      <c r="AG771" s="242"/>
      <c r="AH771" s="239"/>
      <c r="AI771" s="239"/>
    </row>
    <row r="772" spans="1:35">
      <c r="A772" s="243"/>
      <c r="B772" s="243"/>
      <c r="C772" s="244"/>
      <c r="D772" s="243"/>
      <c r="E772" s="239"/>
      <c r="F772" s="238"/>
      <c r="G772" s="239"/>
      <c r="H772" s="239"/>
      <c r="I772" s="239"/>
      <c r="J772" s="239"/>
      <c r="K772" s="239"/>
      <c r="L772" s="238"/>
      <c r="M772" s="239"/>
      <c r="N772" s="238"/>
      <c r="O772" s="239"/>
      <c r="P772" s="239"/>
      <c r="Q772" s="239"/>
      <c r="R772" s="239"/>
      <c r="S772" s="239"/>
      <c r="T772" s="239"/>
      <c r="U772" s="239"/>
      <c r="V772" s="239"/>
      <c r="W772" s="239"/>
      <c r="X772" s="239"/>
      <c r="Y772" s="239"/>
      <c r="Z772" s="239"/>
      <c r="AA772" s="240"/>
      <c r="AB772" s="239"/>
      <c r="AC772" s="246"/>
      <c r="AD772" s="246"/>
      <c r="AE772" s="308"/>
      <c r="AF772" s="241"/>
      <c r="AG772" s="242"/>
      <c r="AH772" s="239"/>
      <c r="AI772" s="239"/>
    </row>
    <row r="773" spans="1:35">
      <c r="A773" s="243"/>
      <c r="B773" s="243"/>
      <c r="C773" s="244"/>
      <c r="D773" s="243"/>
      <c r="E773" s="239"/>
      <c r="F773" s="238"/>
      <c r="G773" s="239"/>
      <c r="H773" s="239"/>
      <c r="I773" s="239"/>
      <c r="J773" s="239"/>
      <c r="K773" s="239"/>
      <c r="L773" s="238"/>
      <c r="M773" s="239"/>
      <c r="N773" s="238"/>
      <c r="O773" s="239"/>
      <c r="P773" s="239"/>
      <c r="Q773" s="239"/>
      <c r="R773" s="239"/>
      <c r="S773" s="239"/>
      <c r="T773" s="239"/>
      <c r="U773" s="239"/>
      <c r="V773" s="239"/>
      <c r="W773" s="239"/>
      <c r="X773" s="239"/>
      <c r="Y773" s="239"/>
      <c r="Z773" s="239"/>
      <c r="AA773" s="240"/>
      <c r="AB773" s="239"/>
      <c r="AC773" s="246"/>
      <c r="AD773" s="246"/>
      <c r="AE773" s="308"/>
      <c r="AF773" s="241"/>
      <c r="AG773" s="242"/>
      <c r="AH773" s="239"/>
      <c r="AI773" s="239"/>
    </row>
    <row r="774" spans="1:35">
      <c r="A774" s="243"/>
      <c r="B774" s="243"/>
      <c r="C774" s="244"/>
      <c r="D774" s="243"/>
      <c r="E774" s="239"/>
      <c r="F774" s="238"/>
      <c r="G774" s="239"/>
      <c r="H774" s="239"/>
      <c r="I774" s="239"/>
      <c r="J774" s="239"/>
      <c r="K774" s="239"/>
      <c r="L774" s="238"/>
      <c r="M774" s="239"/>
      <c r="N774" s="238"/>
      <c r="O774" s="239"/>
      <c r="P774" s="239"/>
      <c r="Q774" s="239"/>
      <c r="R774" s="239"/>
      <c r="S774" s="239"/>
      <c r="T774" s="239"/>
      <c r="U774" s="239"/>
      <c r="V774" s="239"/>
      <c r="W774" s="239"/>
      <c r="X774" s="239"/>
      <c r="Y774" s="239"/>
      <c r="Z774" s="239"/>
      <c r="AA774" s="240"/>
      <c r="AB774" s="239"/>
      <c r="AC774" s="246"/>
      <c r="AD774" s="246"/>
      <c r="AE774" s="308"/>
      <c r="AF774" s="241"/>
      <c r="AG774" s="242"/>
      <c r="AH774" s="239"/>
      <c r="AI774" s="239"/>
    </row>
    <row r="775" spans="1:35">
      <c r="A775" s="243"/>
      <c r="B775" s="243"/>
      <c r="C775" s="244"/>
      <c r="D775" s="243"/>
      <c r="E775" s="239"/>
      <c r="F775" s="238"/>
      <c r="G775" s="239"/>
      <c r="H775" s="239"/>
      <c r="I775" s="239"/>
      <c r="J775" s="239"/>
      <c r="K775" s="239"/>
      <c r="L775" s="238"/>
      <c r="M775" s="239"/>
      <c r="N775" s="238"/>
      <c r="O775" s="239"/>
      <c r="P775" s="239"/>
      <c r="Q775" s="239"/>
      <c r="R775" s="239"/>
      <c r="S775" s="239"/>
      <c r="T775" s="239"/>
      <c r="U775" s="239"/>
      <c r="V775" s="239"/>
      <c r="W775" s="239"/>
      <c r="X775" s="239"/>
      <c r="Y775" s="239"/>
      <c r="Z775" s="239"/>
      <c r="AA775" s="240"/>
      <c r="AB775" s="239"/>
      <c r="AC775" s="246"/>
      <c r="AD775" s="246"/>
      <c r="AE775" s="308"/>
      <c r="AF775" s="241"/>
      <c r="AG775" s="242"/>
      <c r="AH775" s="239"/>
      <c r="AI775" s="239"/>
    </row>
    <row r="776" spans="1:35">
      <c r="A776" s="243"/>
      <c r="B776" s="243"/>
      <c r="C776" s="244"/>
      <c r="D776" s="243"/>
      <c r="E776" s="239"/>
      <c r="F776" s="238"/>
      <c r="G776" s="239"/>
      <c r="H776" s="239"/>
      <c r="I776" s="239"/>
      <c r="J776" s="239"/>
      <c r="K776" s="239"/>
      <c r="L776" s="238"/>
      <c r="M776" s="239"/>
      <c r="N776" s="238"/>
      <c r="O776" s="239"/>
      <c r="P776" s="239"/>
      <c r="Q776" s="239"/>
      <c r="R776" s="239"/>
      <c r="S776" s="239"/>
      <c r="T776" s="239"/>
      <c r="U776" s="239"/>
      <c r="V776" s="239"/>
      <c r="W776" s="239"/>
      <c r="X776" s="239"/>
      <c r="Y776" s="239"/>
      <c r="Z776" s="239"/>
      <c r="AA776" s="240"/>
      <c r="AB776" s="239"/>
      <c r="AC776" s="246"/>
      <c r="AD776" s="246"/>
      <c r="AE776" s="308"/>
      <c r="AF776" s="241"/>
      <c r="AG776" s="242"/>
      <c r="AH776" s="239"/>
      <c r="AI776" s="239"/>
    </row>
    <row r="777" spans="1:35">
      <c r="A777" s="243"/>
      <c r="B777" s="243"/>
      <c r="C777" s="244"/>
      <c r="D777" s="243"/>
      <c r="E777" s="239"/>
      <c r="F777" s="238"/>
      <c r="G777" s="239"/>
      <c r="H777" s="239"/>
      <c r="I777" s="239"/>
      <c r="J777" s="239"/>
      <c r="K777" s="239"/>
      <c r="L777" s="238"/>
      <c r="M777" s="239"/>
      <c r="N777" s="238"/>
      <c r="O777" s="239"/>
      <c r="P777" s="239"/>
      <c r="Q777" s="239"/>
      <c r="R777" s="239"/>
      <c r="S777" s="239"/>
      <c r="T777" s="239"/>
      <c r="U777" s="239"/>
      <c r="V777" s="239"/>
      <c r="W777" s="239"/>
      <c r="X777" s="239"/>
      <c r="Y777" s="239"/>
      <c r="Z777" s="239"/>
      <c r="AA777" s="240"/>
      <c r="AB777" s="239"/>
      <c r="AC777" s="246"/>
      <c r="AD777" s="246"/>
      <c r="AE777" s="308"/>
      <c r="AF777" s="241"/>
      <c r="AG777" s="242"/>
      <c r="AH777" s="239"/>
      <c r="AI777" s="239"/>
    </row>
    <row r="778" spans="1:35">
      <c r="A778" s="243"/>
      <c r="B778" s="243"/>
      <c r="C778" s="244"/>
      <c r="D778" s="243"/>
      <c r="E778" s="239"/>
      <c r="F778" s="238"/>
      <c r="G778" s="239"/>
      <c r="H778" s="239"/>
      <c r="I778" s="239"/>
      <c r="J778" s="239"/>
      <c r="K778" s="239"/>
      <c r="L778" s="238"/>
      <c r="M778" s="239"/>
      <c r="N778" s="238"/>
      <c r="O778" s="239"/>
      <c r="P778" s="239"/>
      <c r="Q778" s="239"/>
      <c r="R778" s="239"/>
      <c r="S778" s="239"/>
      <c r="T778" s="239"/>
      <c r="U778" s="239"/>
      <c r="V778" s="239"/>
      <c r="W778" s="239"/>
      <c r="X778" s="239"/>
      <c r="Y778" s="239"/>
      <c r="Z778" s="239"/>
      <c r="AA778" s="240"/>
      <c r="AB778" s="239"/>
      <c r="AC778" s="246"/>
      <c r="AD778" s="246"/>
      <c r="AE778" s="308"/>
      <c r="AF778" s="241"/>
      <c r="AG778" s="242"/>
      <c r="AH778" s="239"/>
      <c r="AI778" s="239"/>
    </row>
    <row r="779" spans="1:35">
      <c r="A779" s="243"/>
      <c r="B779" s="243"/>
      <c r="C779" s="244"/>
      <c r="D779" s="243"/>
      <c r="E779" s="239"/>
      <c r="F779" s="238"/>
      <c r="G779" s="239"/>
      <c r="H779" s="239"/>
      <c r="I779" s="239"/>
      <c r="J779" s="239"/>
      <c r="K779" s="239"/>
      <c r="L779" s="238"/>
      <c r="M779" s="239"/>
      <c r="N779" s="238"/>
      <c r="O779" s="239"/>
      <c r="P779" s="239"/>
      <c r="Q779" s="239"/>
      <c r="R779" s="239"/>
      <c r="S779" s="239"/>
      <c r="T779" s="239"/>
      <c r="U779" s="239"/>
      <c r="V779" s="239"/>
      <c r="W779" s="239"/>
      <c r="X779" s="239"/>
      <c r="Y779" s="239"/>
      <c r="Z779" s="239"/>
      <c r="AA779" s="240"/>
      <c r="AB779" s="239"/>
      <c r="AC779" s="246"/>
      <c r="AD779" s="246"/>
      <c r="AE779" s="308"/>
      <c r="AF779" s="241"/>
      <c r="AG779" s="242"/>
      <c r="AH779" s="239"/>
      <c r="AI779" s="239"/>
    </row>
    <row r="780" spans="1:35">
      <c r="A780" s="243"/>
      <c r="B780" s="243"/>
      <c r="C780" s="244"/>
      <c r="D780" s="243"/>
      <c r="E780" s="239"/>
      <c r="F780" s="238"/>
      <c r="G780" s="239"/>
      <c r="H780" s="239"/>
      <c r="I780" s="239"/>
      <c r="J780" s="239"/>
      <c r="K780" s="239"/>
      <c r="L780" s="238"/>
      <c r="M780" s="239"/>
      <c r="N780" s="238"/>
      <c r="O780" s="239"/>
      <c r="P780" s="239"/>
      <c r="Q780" s="239"/>
      <c r="R780" s="239"/>
      <c r="S780" s="239"/>
      <c r="T780" s="239"/>
      <c r="U780" s="239"/>
      <c r="V780" s="239"/>
      <c r="W780" s="239"/>
      <c r="X780" s="239"/>
      <c r="Y780" s="239"/>
      <c r="Z780" s="239"/>
      <c r="AA780" s="240"/>
      <c r="AB780" s="239"/>
      <c r="AC780" s="246"/>
      <c r="AD780" s="246"/>
      <c r="AE780" s="308"/>
      <c r="AF780" s="241"/>
      <c r="AG780" s="242"/>
      <c r="AH780" s="239"/>
      <c r="AI780" s="239"/>
    </row>
    <row r="781" spans="1:35">
      <c r="A781" s="243"/>
      <c r="B781" s="243"/>
      <c r="C781" s="244"/>
      <c r="D781" s="243"/>
      <c r="E781" s="239"/>
      <c r="F781" s="238"/>
      <c r="G781" s="239"/>
      <c r="H781" s="239"/>
      <c r="I781" s="239"/>
      <c r="J781" s="239"/>
      <c r="K781" s="239"/>
      <c r="L781" s="238"/>
      <c r="M781" s="239"/>
      <c r="N781" s="238"/>
      <c r="O781" s="239"/>
      <c r="P781" s="239"/>
      <c r="Q781" s="239"/>
      <c r="R781" s="239"/>
      <c r="S781" s="239"/>
      <c r="T781" s="239"/>
      <c r="U781" s="239"/>
      <c r="V781" s="239"/>
      <c r="W781" s="239"/>
      <c r="X781" s="239"/>
      <c r="Y781" s="239"/>
      <c r="Z781" s="239"/>
      <c r="AA781" s="240"/>
      <c r="AB781" s="239"/>
      <c r="AC781" s="246"/>
      <c r="AD781" s="246"/>
      <c r="AE781" s="308"/>
      <c r="AF781" s="241"/>
      <c r="AG781" s="242"/>
      <c r="AH781" s="239"/>
      <c r="AI781" s="239"/>
    </row>
    <row r="782" spans="1:35">
      <c r="A782" s="243"/>
      <c r="B782" s="243"/>
      <c r="C782" s="244"/>
      <c r="D782" s="243"/>
      <c r="E782" s="239"/>
      <c r="F782" s="238"/>
      <c r="G782" s="239"/>
      <c r="H782" s="239"/>
      <c r="I782" s="239"/>
      <c r="J782" s="239"/>
      <c r="K782" s="239"/>
      <c r="L782" s="238"/>
      <c r="M782" s="239"/>
      <c r="N782" s="238"/>
      <c r="O782" s="239"/>
      <c r="P782" s="239"/>
      <c r="Q782" s="239"/>
      <c r="R782" s="239"/>
      <c r="S782" s="239"/>
      <c r="T782" s="239"/>
      <c r="U782" s="239"/>
      <c r="V782" s="239"/>
      <c r="W782" s="239"/>
      <c r="X782" s="239"/>
      <c r="Y782" s="239"/>
      <c r="Z782" s="239"/>
      <c r="AA782" s="240"/>
      <c r="AB782" s="239"/>
      <c r="AC782" s="246"/>
      <c r="AD782" s="246"/>
      <c r="AE782" s="308"/>
      <c r="AF782" s="241"/>
      <c r="AG782" s="242"/>
      <c r="AH782" s="239"/>
      <c r="AI782" s="239"/>
    </row>
    <row r="783" spans="1:35">
      <c r="A783" s="243"/>
      <c r="B783" s="243"/>
      <c r="C783" s="244"/>
      <c r="D783" s="243"/>
      <c r="E783" s="239"/>
      <c r="F783" s="238"/>
      <c r="G783" s="239"/>
      <c r="H783" s="239"/>
      <c r="I783" s="239"/>
      <c r="J783" s="239"/>
      <c r="K783" s="239"/>
      <c r="L783" s="238"/>
      <c r="M783" s="239"/>
      <c r="N783" s="238"/>
      <c r="O783" s="239"/>
      <c r="P783" s="239"/>
      <c r="Q783" s="239"/>
      <c r="R783" s="239"/>
      <c r="S783" s="239"/>
      <c r="T783" s="239"/>
      <c r="U783" s="239"/>
      <c r="V783" s="239"/>
      <c r="W783" s="239"/>
      <c r="X783" s="239"/>
      <c r="Y783" s="239"/>
      <c r="Z783" s="239"/>
      <c r="AA783" s="240"/>
      <c r="AB783" s="239"/>
      <c r="AC783" s="246"/>
      <c r="AD783" s="246"/>
      <c r="AE783" s="308"/>
      <c r="AF783" s="241"/>
      <c r="AG783" s="242"/>
      <c r="AH783" s="239"/>
      <c r="AI783" s="239"/>
    </row>
    <row r="784" spans="1:35">
      <c r="A784" s="243"/>
      <c r="B784" s="243"/>
      <c r="C784" s="244"/>
      <c r="D784" s="243"/>
      <c r="E784" s="239"/>
      <c r="F784" s="238"/>
      <c r="G784" s="239"/>
      <c r="H784" s="239"/>
      <c r="I784" s="239"/>
      <c r="J784" s="239"/>
      <c r="K784" s="239"/>
      <c r="L784" s="238"/>
      <c r="M784" s="239"/>
      <c r="N784" s="238"/>
      <c r="O784" s="239"/>
      <c r="P784" s="239"/>
      <c r="Q784" s="239"/>
      <c r="R784" s="239"/>
      <c r="S784" s="239"/>
      <c r="T784" s="239"/>
      <c r="U784" s="239"/>
      <c r="V784" s="239"/>
      <c r="W784" s="239"/>
      <c r="X784" s="239"/>
      <c r="Y784" s="239"/>
      <c r="Z784" s="239"/>
      <c r="AA784" s="240"/>
      <c r="AB784" s="239"/>
      <c r="AC784" s="246"/>
      <c r="AD784" s="246"/>
      <c r="AE784" s="308"/>
      <c r="AF784" s="241"/>
      <c r="AG784" s="242"/>
      <c r="AH784" s="239"/>
      <c r="AI784" s="239"/>
    </row>
    <row r="785" spans="1:35">
      <c r="A785" s="243"/>
      <c r="B785" s="243"/>
      <c r="C785" s="244"/>
      <c r="D785" s="243"/>
      <c r="E785" s="239"/>
      <c r="F785" s="238"/>
      <c r="G785" s="239"/>
      <c r="H785" s="239"/>
      <c r="I785" s="239"/>
      <c r="J785" s="239"/>
      <c r="K785" s="239"/>
      <c r="L785" s="238"/>
      <c r="M785" s="239"/>
      <c r="N785" s="238"/>
      <c r="O785" s="239"/>
      <c r="P785" s="239"/>
      <c r="Q785" s="239"/>
      <c r="R785" s="239"/>
      <c r="S785" s="239"/>
      <c r="T785" s="239"/>
      <c r="U785" s="239"/>
      <c r="V785" s="239"/>
      <c r="W785" s="239"/>
      <c r="X785" s="239"/>
      <c r="Y785" s="239"/>
      <c r="Z785" s="239"/>
      <c r="AA785" s="240"/>
      <c r="AB785" s="239"/>
      <c r="AC785" s="246"/>
      <c r="AD785" s="246"/>
      <c r="AE785" s="308"/>
      <c r="AF785" s="241"/>
      <c r="AG785" s="242"/>
      <c r="AH785" s="239"/>
      <c r="AI785" s="239"/>
    </row>
    <row r="786" spans="1:35">
      <c r="A786" s="243"/>
      <c r="B786" s="243"/>
      <c r="C786" s="244"/>
      <c r="D786" s="243"/>
      <c r="E786" s="239"/>
      <c r="F786" s="238"/>
      <c r="G786" s="239"/>
      <c r="H786" s="239"/>
      <c r="I786" s="239"/>
      <c r="J786" s="239"/>
      <c r="K786" s="239"/>
      <c r="L786" s="238"/>
      <c r="M786" s="239"/>
      <c r="N786" s="238"/>
      <c r="O786" s="239"/>
      <c r="P786" s="239"/>
      <c r="Q786" s="239"/>
      <c r="R786" s="239"/>
      <c r="S786" s="239"/>
      <c r="T786" s="239"/>
      <c r="U786" s="239"/>
      <c r="V786" s="239"/>
      <c r="W786" s="239"/>
      <c r="X786" s="239"/>
      <c r="Y786" s="239"/>
      <c r="Z786" s="239"/>
      <c r="AA786" s="240"/>
      <c r="AB786" s="239"/>
      <c r="AC786" s="246"/>
      <c r="AD786" s="246"/>
      <c r="AE786" s="308"/>
      <c r="AF786" s="241"/>
      <c r="AG786" s="242"/>
      <c r="AH786" s="239"/>
      <c r="AI786" s="239"/>
    </row>
    <row r="787" spans="1:35">
      <c r="A787" s="243"/>
      <c r="B787" s="243"/>
      <c r="C787" s="244"/>
      <c r="D787" s="243"/>
      <c r="E787" s="239"/>
      <c r="F787" s="238"/>
      <c r="G787" s="239"/>
      <c r="H787" s="239"/>
      <c r="I787" s="239"/>
      <c r="J787" s="239"/>
      <c r="K787" s="239"/>
      <c r="L787" s="238"/>
      <c r="M787" s="239"/>
      <c r="N787" s="238"/>
      <c r="O787" s="239"/>
      <c r="P787" s="239"/>
      <c r="Q787" s="239"/>
      <c r="R787" s="239"/>
      <c r="S787" s="239"/>
      <c r="T787" s="239"/>
      <c r="U787" s="239"/>
      <c r="V787" s="239"/>
      <c r="W787" s="239"/>
      <c r="X787" s="239"/>
      <c r="Y787" s="239"/>
      <c r="Z787" s="239"/>
      <c r="AA787" s="240"/>
      <c r="AB787" s="239"/>
      <c r="AC787" s="246"/>
      <c r="AD787" s="246"/>
      <c r="AE787" s="308"/>
      <c r="AF787" s="241"/>
      <c r="AG787" s="242"/>
      <c r="AH787" s="239"/>
      <c r="AI787" s="239"/>
    </row>
    <row r="788" spans="1:35">
      <c r="A788" s="243"/>
      <c r="B788" s="243"/>
      <c r="C788" s="244"/>
      <c r="D788" s="243"/>
      <c r="E788" s="239"/>
      <c r="F788" s="238"/>
      <c r="G788" s="239"/>
      <c r="H788" s="239"/>
      <c r="I788" s="239"/>
      <c r="J788" s="239"/>
      <c r="K788" s="239"/>
      <c r="L788" s="238"/>
      <c r="M788" s="239"/>
      <c r="N788" s="238"/>
      <c r="O788" s="239"/>
      <c r="P788" s="239"/>
      <c r="Q788" s="239"/>
      <c r="R788" s="239"/>
      <c r="S788" s="239"/>
      <c r="T788" s="239"/>
      <c r="U788" s="239"/>
      <c r="V788" s="239"/>
      <c r="W788" s="239"/>
      <c r="X788" s="239"/>
      <c r="Y788" s="239"/>
      <c r="Z788" s="239"/>
      <c r="AA788" s="240"/>
      <c r="AB788" s="239"/>
      <c r="AC788" s="246"/>
      <c r="AD788" s="246"/>
      <c r="AE788" s="308"/>
      <c r="AF788" s="241"/>
      <c r="AG788" s="242"/>
      <c r="AH788" s="239"/>
      <c r="AI788" s="239"/>
    </row>
    <row r="789" spans="1:35">
      <c r="A789" s="243"/>
      <c r="B789" s="243"/>
      <c r="C789" s="244"/>
      <c r="D789" s="243"/>
      <c r="E789" s="239"/>
      <c r="F789" s="238"/>
      <c r="G789" s="239"/>
      <c r="H789" s="239"/>
      <c r="I789" s="239"/>
      <c r="J789" s="239"/>
      <c r="K789" s="239"/>
      <c r="L789" s="238"/>
      <c r="M789" s="239"/>
      <c r="N789" s="238"/>
      <c r="O789" s="239"/>
      <c r="P789" s="239"/>
      <c r="Q789" s="239"/>
      <c r="R789" s="239"/>
      <c r="S789" s="239"/>
      <c r="T789" s="239"/>
      <c r="U789" s="239"/>
      <c r="V789" s="239"/>
      <c r="W789" s="239"/>
      <c r="X789" s="239"/>
      <c r="Y789" s="239"/>
      <c r="Z789" s="239"/>
      <c r="AA789" s="240"/>
      <c r="AB789" s="239"/>
      <c r="AC789" s="246"/>
      <c r="AD789" s="246"/>
      <c r="AE789" s="308"/>
      <c r="AF789" s="241"/>
      <c r="AG789" s="242"/>
      <c r="AH789" s="239"/>
      <c r="AI789" s="239"/>
    </row>
    <row r="790" spans="1:35">
      <c r="A790" s="243"/>
      <c r="B790" s="243"/>
      <c r="C790" s="244"/>
      <c r="D790" s="243"/>
      <c r="E790" s="239"/>
      <c r="F790" s="238"/>
      <c r="G790" s="239"/>
      <c r="H790" s="239"/>
      <c r="I790" s="239"/>
      <c r="J790" s="239"/>
      <c r="K790" s="239"/>
      <c r="L790" s="238"/>
      <c r="M790" s="239"/>
      <c r="N790" s="238"/>
      <c r="O790" s="239"/>
      <c r="P790" s="239"/>
      <c r="Q790" s="239"/>
      <c r="R790" s="239"/>
      <c r="S790" s="239"/>
      <c r="T790" s="239"/>
      <c r="U790" s="239"/>
      <c r="V790" s="239"/>
      <c r="W790" s="239"/>
      <c r="X790" s="239"/>
      <c r="Y790" s="239"/>
      <c r="Z790" s="239"/>
      <c r="AA790" s="240"/>
      <c r="AB790" s="239"/>
      <c r="AC790" s="246"/>
      <c r="AD790" s="246"/>
      <c r="AE790" s="308"/>
      <c r="AF790" s="241"/>
      <c r="AG790" s="242"/>
      <c r="AH790" s="239"/>
      <c r="AI790" s="239"/>
    </row>
    <row r="791" spans="1:35">
      <c r="A791" s="243"/>
      <c r="B791" s="243"/>
      <c r="C791" s="244"/>
      <c r="D791" s="243"/>
      <c r="E791" s="239"/>
      <c r="F791" s="238"/>
      <c r="G791" s="239"/>
      <c r="H791" s="239"/>
      <c r="I791" s="239"/>
      <c r="J791" s="239"/>
      <c r="K791" s="239"/>
      <c r="L791" s="238"/>
      <c r="M791" s="239"/>
      <c r="N791" s="238"/>
      <c r="O791" s="239"/>
      <c r="P791" s="239"/>
      <c r="Q791" s="239"/>
      <c r="R791" s="239"/>
      <c r="S791" s="239"/>
      <c r="T791" s="239"/>
      <c r="U791" s="239"/>
      <c r="V791" s="239"/>
      <c r="W791" s="239"/>
      <c r="X791" s="239"/>
      <c r="Y791" s="239"/>
      <c r="Z791" s="239"/>
      <c r="AA791" s="240"/>
      <c r="AB791" s="239"/>
      <c r="AC791" s="246"/>
      <c r="AD791" s="246"/>
      <c r="AE791" s="308"/>
      <c r="AF791" s="241"/>
      <c r="AG791" s="242"/>
      <c r="AH791" s="239"/>
      <c r="AI791" s="239"/>
    </row>
    <row r="792" spans="1:35">
      <c r="A792" s="243"/>
      <c r="B792" s="243"/>
      <c r="C792" s="244"/>
      <c r="D792" s="243"/>
      <c r="E792" s="239"/>
      <c r="F792" s="238"/>
      <c r="G792" s="239"/>
      <c r="H792" s="239"/>
      <c r="I792" s="239"/>
      <c r="J792" s="239"/>
      <c r="K792" s="239"/>
      <c r="L792" s="238"/>
      <c r="M792" s="239"/>
      <c r="N792" s="238"/>
      <c r="O792" s="239"/>
      <c r="P792" s="239"/>
      <c r="Q792" s="239"/>
      <c r="R792" s="239"/>
      <c r="S792" s="239"/>
      <c r="T792" s="239"/>
      <c r="U792" s="239"/>
      <c r="V792" s="239"/>
      <c r="W792" s="239"/>
      <c r="X792" s="239"/>
      <c r="Y792" s="239"/>
      <c r="Z792" s="239"/>
      <c r="AA792" s="240"/>
      <c r="AB792" s="239"/>
      <c r="AC792" s="246"/>
      <c r="AD792" s="246"/>
      <c r="AE792" s="308"/>
      <c r="AF792" s="241"/>
      <c r="AG792" s="242"/>
      <c r="AH792" s="239"/>
      <c r="AI792" s="239"/>
    </row>
    <row r="793" spans="1:35">
      <c r="A793" s="243"/>
      <c r="B793" s="243"/>
      <c r="C793" s="244"/>
      <c r="D793" s="243"/>
      <c r="E793" s="239"/>
      <c r="F793" s="238"/>
      <c r="G793" s="239"/>
      <c r="H793" s="239"/>
      <c r="I793" s="239"/>
      <c r="J793" s="239"/>
      <c r="K793" s="239"/>
      <c r="L793" s="238"/>
      <c r="M793" s="239"/>
      <c r="N793" s="238"/>
      <c r="O793" s="239"/>
      <c r="P793" s="239"/>
      <c r="Q793" s="239"/>
      <c r="R793" s="239"/>
      <c r="S793" s="239"/>
      <c r="T793" s="239"/>
      <c r="U793" s="239"/>
      <c r="V793" s="239"/>
      <c r="W793" s="239"/>
      <c r="X793" s="239"/>
      <c r="Y793" s="239"/>
      <c r="Z793" s="239"/>
      <c r="AA793" s="240"/>
      <c r="AB793" s="239"/>
      <c r="AC793" s="246"/>
      <c r="AD793" s="246"/>
      <c r="AE793" s="308"/>
      <c r="AF793" s="241"/>
      <c r="AG793" s="242"/>
      <c r="AH793" s="239"/>
      <c r="AI793" s="239"/>
    </row>
    <row r="794" spans="1:35">
      <c r="A794" s="243"/>
      <c r="B794" s="243"/>
      <c r="C794" s="244"/>
      <c r="D794" s="243"/>
      <c r="E794" s="239"/>
      <c r="F794" s="238"/>
      <c r="G794" s="239"/>
      <c r="H794" s="239"/>
      <c r="I794" s="239"/>
      <c r="J794" s="239"/>
      <c r="K794" s="239"/>
      <c r="L794" s="238"/>
      <c r="M794" s="239"/>
      <c r="N794" s="238"/>
      <c r="O794" s="239"/>
      <c r="P794" s="239"/>
      <c r="Q794" s="239"/>
      <c r="R794" s="239"/>
      <c r="S794" s="239"/>
      <c r="T794" s="239"/>
      <c r="U794" s="239"/>
      <c r="V794" s="239"/>
      <c r="W794" s="239"/>
      <c r="X794" s="239"/>
      <c r="Y794" s="239"/>
      <c r="Z794" s="239"/>
      <c r="AA794" s="240"/>
      <c r="AB794" s="239"/>
      <c r="AC794" s="246"/>
      <c r="AD794" s="246"/>
      <c r="AE794" s="308"/>
      <c r="AF794" s="241"/>
      <c r="AG794" s="242"/>
      <c r="AH794" s="239"/>
      <c r="AI794" s="239"/>
    </row>
    <row r="795" spans="1:35">
      <c r="A795" s="243"/>
      <c r="B795" s="243"/>
      <c r="C795" s="244"/>
      <c r="D795" s="243"/>
      <c r="E795" s="239"/>
      <c r="F795" s="238"/>
      <c r="G795" s="239"/>
      <c r="H795" s="239"/>
      <c r="I795" s="239"/>
      <c r="J795" s="239"/>
      <c r="K795" s="239"/>
      <c r="L795" s="238"/>
      <c r="M795" s="239"/>
      <c r="N795" s="238"/>
      <c r="O795" s="239"/>
      <c r="P795" s="239"/>
      <c r="Q795" s="239"/>
      <c r="R795" s="239"/>
      <c r="S795" s="239"/>
      <c r="T795" s="239"/>
      <c r="U795" s="239"/>
      <c r="V795" s="239"/>
      <c r="W795" s="239"/>
      <c r="X795" s="239"/>
      <c r="Y795" s="239"/>
      <c r="Z795" s="239"/>
      <c r="AA795" s="240"/>
      <c r="AB795" s="239"/>
      <c r="AC795" s="246"/>
      <c r="AD795" s="246"/>
      <c r="AE795" s="308"/>
      <c r="AF795" s="241"/>
      <c r="AG795" s="242"/>
      <c r="AH795" s="239"/>
      <c r="AI795" s="239"/>
    </row>
    <row r="796" spans="1:35">
      <c r="A796" s="243"/>
      <c r="B796" s="243"/>
      <c r="C796" s="244"/>
      <c r="D796" s="243"/>
      <c r="E796" s="239"/>
      <c r="F796" s="238"/>
      <c r="G796" s="239"/>
      <c r="H796" s="239"/>
      <c r="I796" s="239"/>
      <c r="J796" s="239"/>
      <c r="K796" s="239"/>
      <c r="L796" s="238"/>
      <c r="M796" s="239"/>
      <c r="N796" s="238"/>
      <c r="O796" s="239"/>
      <c r="P796" s="239"/>
      <c r="Q796" s="239"/>
      <c r="R796" s="239"/>
      <c r="S796" s="239"/>
      <c r="T796" s="239"/>
      <c r="U796" s="239"/>
      <c r="V796" s="239"/>
      <c r="W796" s="239"/>
      <c r="X796" s="239"/>
      <c r="Y796" s="239"/>
      <c r="Z796" s="239"/>
      <c r="AA796" s="240"/>
      <c r="AB796" s="239"/>
      <c r="AC796" s="246"/>
      <c r="AD796" s="246"/>
      <c r="AE796" s="308"/>
      <c r="AF796" s="241"/>
      <c r="AG796" s="242"/>
      <c r="AH796" s="239"/>
      <c r="AI796" s="239"/>
    </row>
    <row r="797" spans="1:35">
      <c r="A797" s="243"/>
      <c r="B797" s="243"/>
      <c r="C797" s="244"/>
      <c r="D797" s="243"/>
      <c r="E797" s="239"/>
      <c r="F797" s="238"/>
      <c r="G797" s="239"/>
      <c r="H797" s="239"/>
      <c r="I797" s="239"/>
      <c r="J797" s="239"/>
      <c r="K797" s="239"/>
      <c r="L797" s="238"/>
      <c r="M797" s="239"/>
      <c r="N797" s="238"/>
      <c r="O797" s="239"/>
      <c r="P797" s="239"/>
      <c r="Q797" s="239"/>
      <c r="R797" s="239"/>
      <c r="S797" s="239"/>
      <c r="T797" s="239"/>
      <c r="U797" s="239"/>
      <c r="V797" s="239"/>
      <c r="W797" s="239"/>
      <c r="X797" s="239"/>
      <c r="Y797" s="239"/>
      <c r="Z797" s="239"/>
      <c r="AA797" s="240"/>
      <c r="AB797" s="239"/>
      <c r="AC797" s="246"/>
      <c r="AD797" s="246"/>
      <c r="AE797" s="308"/>
      <c r="AF797" s="241"/>
      <c r="AG797" s="242"/>
      <c r="AH797" s="239"/>
      <c r="AI797" s="239"/>
    </row>
    <row r="798" spans="1:35">
      <c r="A798" s="243"/>
      <c r="B798" s="243"/>
      <c r="C798" s="244"/>
      <c r="D798" s="243"/>
      <c r="E798" s="239"/>
      <c r="F798" s="238"/>
      <c r="G798" s="239"/>
      <c r="H798" s="239"/>
      <c r="I798" s="239"/>
      <c r="J798" s="239"/>
      <c r="K798" s="239"/>
      <c r="L798" s="238"/>
      <c r="M798" s="239"/>
      <c r="N798" s="238"/>
      <c r="O798" s="239"/>
      <c r="P798" s="239"/>
      <c r="Q798" s="239"/>
      <c r="R798" s="239"/>
      <c r="S798" s="239"/>
      <c r="T798" s="239"/>
      <c r="U798" s="239"/>
      <c r="V798" s="239"/>
      <c r="W798" s="239"/>
      <c r="X798" s="239"/>
      <c r="Y798" s="239"/>
      <c r="Z798" s="239"/>
      <c r="AA798" s="240"/>
      <c r="AB798" s="239"/>
      <c r="AC798" s="246"/>
      <c r="AD798" s="246"/>
      <c r="AE798" s="308"/>
      <c r="AF798" s="241"/>
      <c r="AG798" s="242"/>
      <c r="AH798" s="239"/>
      <c r="AI798" s="239"/>
    </row>
    <row r="799" spans="1:35">
      <c r="A799" s="243"/>
      <c r="B799" s="243"/>
      <c r="C799" s="244"/>
      <c r="D799" s="243"/>
      <c r="E799" s="239"/>
      <c r="F799" s="238"/>
      <c r="G799" s="239"/>
      <c r="H799" s="239"/>
      <c r="I799" s="239"/>
      <c r="J799" s="239"/>
      <c r="K799" s="239"/>
      <c r="L799" s="238"/>
      <c r="M799" s="239"/>
      <c r="N799" s="238"/>
      <c r="O799" s="239"/>
      <c r="P799" s="239"/>
      <c r="Q799" s="239"/>
      <c r="R799" s="239"/>
      <c r="S799" s="239"/>
      <c r="T799" s="239"/>
      <c r="U799" s="239"/>
      <c r="V799" s="239"/>
      <c r="W799" s="239"/>
      <c r="X799" s="239"/>
      <c r="Y799" s="239"/>
      <c r="Z799" s="239"/>
      <c r="AA799" s="240"/>
      <c r="AB799" s="239"/>
      <c r="AC799" s="246"/>
      <c r="AD799" s="246"/>
      <c r="AE799" s="308"/>
      <c r="AF799" s="241"/>
      <c r="AG799" s="242"/>
      <c r="AH799" s="239"/>
      <c r="AI799" s="239"/>
    </row>
    <row r="800" spans="1:35">
      <c r="A800" s="243"/>
      <c r="B800" s="243"/>
      <c r="C800" s="244"/>
      <c r="D800" s="243"/>
      <c r="E800" s="239"/>
      <c r="F800" s="238"/>
      <c r="G800" s="239"/>
      <c r="H800" s="239"/>
      <c r="I800" s="239"/>
      <c r="J800" s="239"/>
      <c r="K800" s="239"/>
      <c r="L800" s="238"/>
      <c r="M800" s="239"/>
      <c r="N800" s="238"/>
      <c r="O800" s="239"/>
      <c r="P800" s="239"/>
      <c r="Q800" s="239"/>
      <c r="R800" s="239"/>
      <c r="S800" s="239"/>
      <c r="T800" s="239"/>
      <c r="U800" s="239"/>
      <c r="V800" s="239"/>
      <c r="W800" s="239"/>
      <c r="X800" s="239"/>
      <c r="Y800" s="239"/>
      <c r="Z800" s="239"/>
      <c r="AA800" s="240"/>
      <c r="AB800" s="239"/>
      <c r="AC800" s="246"/>
      <c r="AD800" s="246"/>
      <c r="AE800" s="308"/>
      <c r="AF800" s="241"/>
      <c r="AG800" s="242"/>
      <c r="AH800" s="239"/>
      <c r="AI800" s="239"/>
    </row>
    <row r="801" spans="1:35">
      <c r="A801" s="243"/>
      <c r="B801" s="243"/>
      <c r="C801" s="244"/>
      <c r="D801" s="243"/>
      <c r="E801" s="239"/>
      <c r="F801" s="238"/>
      <c r="G801" s="239"/>
      <c r="H801" s="239"/>
      <c r="I801" s="239"/>
      <c r="J801" s="239"/>
      <c r="K801" s="239"/>
      <c r="L801" s="238"/>
      <c r="M801" s="239"/>
      <c r="N801" s="238"/>
      <c r="O801" s="239"/>
      <c r="P801" s="239"/>
      <c r="Q801" s="239"/>
      <c r="R801" s="239"/>
      <c r="S801" s="239"/>
      <c r="T801" s="239"/>
      <c r="U801" s="239"/>
      <c r="V801" s="239"/>
      <c r="W801" s="239"/>
      <c r="X801" s="239"/>
      <c r="Y801" s="239"/>
      <c r="Z801" s="239"/>
      <c r="AA801" s="240"/>
      <c r="AB801" s="239"/>
      <c r="AC801" s="246"/>
      <c r="AD801" s="246"/>
      <c r="AE801" s="308"/>
      <c r="AF801" s="241"/>
      <c r="AG801" s="242"/>
      <c r="AH801" s="239"/>
      <c r="AI801" s="239"/>
    </row>
    <row r="802" spans="1:35">
      <c r="A802" s="243"/>
      <c r="B802" s="243"/>
      <c r="C802" s="244"/>
      <c r="D802" s="243"/>
      <c r="E802" s="239"/>
      <c r="F802" s="238"/>
      <c r="G802" s="239"/>
      <c r="H802" s="239"/>
      <c r="I802" s="239"/>
      <c r="J802" s="239"/>
      <c r="K802" s="239"/>
      <c r="L802" s="238"/>
      <c r="M802" s="239"/>
      <c r="N802" s="238"/>
      <c r="O802" s="239"/>
      <c r="P802" s="239"/>
      <c r="Q802" s="239"/>
      <c r="R802" s="239"/>
      <c r="S802" s="239"/>
      <c r="T802" s="239"/>
      <c r="U802" s="239"/>
      <c r="V802" s="239"/>
      <c r="W802" s="239"/>
      <c r="X802" s="239"/>
      <c r="Y802" s="239"/>
      <c r="Z802" s="239"/>
      <c r="AA802" s="240"/>
      <c r="AB802" s="239"/>
      <c r="AC802" s="246"/>
      <c r="AD802" s="246"/>
      <c r="AE802" s="308"/>
      <c r="AF802" s="241"/>
      <c r="AG802" s="242"/>
      <c r="AH802" s="239"/>
      <c r="AI802" s="239"/>
    </row>
    <row r="803" spans="1:35">
      <c r="A803" s="243"/>
      <c r="B803" s="243"/>
      <c r="C803" s="244"/>
      <c r="D803" s="243"/>
      <c r="E803" s="239"/>
      <c r="F803" s="238"/>
      <c r="G803" s="239"/>
      <c r="H803" s="239"/>
      <c r="I803" s="239"/>
      <c r="J803" s="239"/>
      <c r="K803" s="239"/>
      <c r="L803" s="238"/>
      <c r="M803" s="239"/>
      <c r="N803" s="238"/>
      <c r="O803" s="239"/>
      <c r="P803" s="239"/>
      <c r="Q803" s="239"/>
      <c r="R803" s="239"/>
      <c r="S803" s="239"/>
      <c r="T803" s="239"/>
      <c r="U803" s="239"/>
      <c r="V803" s="239"/>
      <c r="W803" s="239"/>
      <c r="X803" s="239"/>
      <c r="Y803" s="239"/>
      <c r="Z803" s="239"/>
      <c r="AA803" s="240"/>
      <c r="AB803" s="239"/>
      <c r="AC803" s="246"/>
      <c r="AD803" s="246"/>
      <c r="AE803" s="308"/>
      <c r="AF803" s="241"/>
      <c r="AG803" s="242"/>
      <c r="AH803" s="239"/>
      <c r="AI803" s="239"/>
    </row>
    <row r="804" spans="1:35">
      <c r="A804" s="243"/>
      <c r="B804" s="243"/>
      <c r="C804" s="244"/>
      <c r="D804" s="243"/>
      <c r="E804" s="239"/>
      <c r="F804" s="238"/>
      <c r="G804" s="239"/>
      <c r="H804" s="239"/>
      <c r="I804" s="239"/>
      <c r="J804" s="239"/>
      <c r="K804" s="239"/>
      <c r="L804" s="238"/>
      <c r="M804" s="239"/>
      <c r="N804" s="238"/>
      <c r="O804" s="239"/>
      <c r="P804" s="239"/>
      <c r="Q804" s="239"/>
      <c r="R804" s="239"/>
      <c r="S804" s="239"/>
      <c r="T804" s="239"/>
      <c r="U804" s="239"/>
      <c r="V804" s="239"/>
      <c r="W804" s="239"/>
      <c r="X804" s="239"/>
      <c r="Y804" s="239"/>
      <c r="Z804" s="239"/>
      <c r="AA804" s="240"/>
      <c r="AB804" s="239"/>
      <c r="AC804" s="246"/>
      <c r="AD804" s="246"/>
      <c r="AE804" s="308"/>
      <c r="AF804" s="241"/>
      <c r="AG804" s="242"/>
      <c r="AH804" s="239"/>
      <c r="AI804" s="239"/>
    </row>
    <row r="805" spans="1:35">
      <c r="A805" s="243"/>
      <c r="B805" s="243"/>
      <c r="C805" s="244"/>
      <c r="D805" s="243"/>
      <c r="E805" s="239"/>
      <c r="F805" s="238"/>
      <c r="G805" s="239"/>
      <c r="H805" s="239"/>
      <c r="I805" s="239"/>
      <c r="J805" s="239"/>
      <c r="K805" s="239"/>
      <c r="L805" s="238"/>
      <c r="M805" s="239"/>
      <c r="N805" s="238"/>
      <c r="O805" s="239"/>
      <c r="P805" s="239"/>
      <c r="Q805" s="239"/>
      <c r="R805" s="239"/>
      <c r="S805" s="239"/>
      <c r="T805" s="239"/>
      <c r="U805" s="239"/>
      <c r="V805" s="239"/>
      <c r="W805" s="239"/>
      <c r="X805" s="239"/>
      <c r="Y805" s="239"/>
      <c r="Z805" s="239"/>
      <c r="AA805" s="240"/>
      <c r="AB805" s="239"/>
      <c r="AC805" s="246"/>
      <c r="AD805" s="246"/>
      <c r="AE805" s="308"/>
      <c r="AF805" s="241"/>
      <c r="AG805" s="242"/>
      <c r="AH805" s="239"/>
      <c r="AI805" s="239"/>
    </row>
    <row r="806" spans="1:35">
      <c r="A806" s="243"/>
      <c r="B806" s="243"/>
      <c r="C806" s="244"/>
      <c r="D806" s="243"/>
      <c r="E806" s="239"/>
      <c r="F806" s="238"/>
      <c r="G806" s="239"/>
      <c r="H806" s="239"/>
      <c r="I806" s="239"/>
      <c r="J806" s="239"/>
      <c r="K806" s="239"/>
      <c r="L806" s="238"/>
      <c r="M806" s="239"/>
      <c r="N806" s="238"/>
      <c r="O806" s="239"/>
      <c r="P806" s="239"/>
      <c r="Q806" s="239"/>
      <c r="R806" s="239"/>
      <c r="S806" s="239"/>
      <c r="T806" s="239"/>
      <c r="U806" s="239"/>
      <c r="V806" s="239"/>
      <c r="W806" s="239"/>
      <c r="X806" s="239"/>
      <c r="Y806" s="239"/>
      <c r="Z806" s="239"/>
      <c r="AA806" s="240"/>
      <c r="AB806" s="239"/>
      <c r="AC806" s="246"/>
      <c r="AD806" s="246"/>
      <c r="AE806" s="308"/>
      <c r="AF806" s="241"/>
      <c r="AG806" s="242"/>
      <c r="AH806" s="239"/>
      <c r="AI806" s="239"/>
    </row>
    <row r="807" spans="1:35">
      <c r="A807" s="243"/>
      <c r="B807" s="243"/>
      <c r="C807" s="244"/>
      <c r="D807" s="243"/>
      <c r="E807" s="239"/>
      <c r="F807" s="238"/>
      <c r="G807" s="239"/>
      <c r="H807" s="239"/>
      <c r="I807" s="239"/>
      <c r="J807" s="239"/>
      <c r="K807" s="239"/>
      <c r="L807" s="238"/>
      <c r="M807" s="239"/>
      <c r="N807" s="238"/>
      <c r="O807" s="239"/>
      <c r="P807" s="239"/>
      <c r="Q807" s="239"/>
      <c r="R807" s="239"/>
      <c r="S807" s="239"/>
      <c r="T807" s="239"/>
      <c r="U807" s="239"/>
      <c r="V807" s="239"/>
      <c r="W807" s="239"/>
      <c r="X807" s="239"/>
      <c r="Y807" s="239"/>
      <c r="Z807" s="239"/>
      <c r="AA807" s="240"/>
      <c r="AB807" s="239"/>
      <c r="AC807" s="246"/>
      <c r="AD807" s="246"/>
      <c r="AE807" s="308"/>
      <c r="AF807" s="241"/>
      <c r="AG807" s="242"/>
      <c r="AH807" s="239"/>
      <c r="AI807" s="239"/>
    </row>
    <row r="808" spans="1:35">
      <c r="A808" s="243"/>
      <c r="B808" s="243"/>
      <c r="C808" s="244"/>
      <c r="D808" s="243"/>
      <c r="E808" s="239"/>
      <c r="F808" s="238"/>
      <c r="G808" s="239"/>
      <c r="H808" s="239"/>
      <c r="I808" s="239"/>
      <c r="J808" s="239"/>
      <c r="K808" s="239"/>
      <c r="L808" s="238"/>
      <c r="M808" s="239"/>
      <c r="N808" s="238"/>
      <c r="O808" s="239"/>
      <c r="P808" s="239"/>
      <c r="Q808" s="239"/>
      <c r="R808" s="239"/>
      <c r="S808" s="239"/>
      <c r="T808" s="239"/>
      <c r="U808" s="239"/>
      <c r="V808" s="239"/>
      <c r="W808" s="239"/>
      <c r="X808" s="239"/>
      <c r="Y808" s="239"/>
      <c r="Z808" s="239"/>
      <c r="AA808" s="240"/>
      <c r="AB808" s="239"/>
      <c r="AC808" s="246"/>
      <c r="AD808" s="246"/>
      <c r="AE808" s="308"/>
      <c r="AF808" s="241"/>
      <c r="AG808" s="242"/>
      <c r="AH808" s="239"/>
      <c r="AI808" s="239"/>
    </row>
    <row r="809" spans="1:35">
      <c r="A809" s="243"/>
      <c r="B809" s="243"/>
      <c r="C809" s="244"/>
      <c r="D809" s="243"/>
      <c r="E809" s="239"/>
      <c r="F809" s="238"/>
      <c r="G809" s="239"/>
      <c r="H809" s="239"/>
      <c r="I809" s="239"/>
      <c r="J809" s="239"/>
      <c r="K809" s="239"/>
      <c r="L809" s="238"/>
      <c r="M809" s="239"/>
      <c r="N809" s="238"/>
      <c r="O809" s="239"/>
      <c r="P809" s="239"/>
      <c r="Q809" s="239"/>
      <c r="R809" s="239"/>
      <c r="S809" s="239"/>
      <c r="T809" s="239"/>
      <c r="U809" s="239"/>
      <c r="V809" s="239"/>
      <c r="W809" s="239"/>
      <c r="X809" s="239"/>
      <c r="Y809" s="239"/>
      <c r="Z809" s="239"/>
      <c r="AA809" s="240"/>
      <c r="AB809" s="239"/>
      <c r="AC809" s="246"/>
      <c r="AD809" s="246"/>
      <c r="AE809" s="308"/>
      <c r="AF809" s="241"/>
      <c r="AG809" s="242"/>
      <c r="AH809" s="239"/>
      <c r="AI809" s="239"/>
    </row>
    <row r="810" spans="1:35">
      <c r="A810" s="243"/>
      <c r="B810" s="243"/>
      <c r="C810" s="244"/>
      <c r="D810" s="243"/>
      <c r="E810" s="239"/>
      <c r="F810" s="238"/>
      <c r="G810" s="239"/>
      <c r="H810" s="239"/>
      <c r="I810" s="239"/>
      <c r="J810" s="239"/>
      <c r="K810" s="239"/>
      <c r="L810" s="238"/>
      <c r="M810" s="239"/>
      <c r="N810" s="238"/>
      <c r="O810" s="239"/>
      <c r="P810" s="239"/>
      <c r="Q810" s="239"/>
      <c r="R810" s="239"/>
      <c r="S810" s="239"/>
      <c r="T810" s="239"/>
      <c r="U810" s="239"/>
      <c r="V810" s="239"/>
      <c r="W810" s="239"/>
      <c r="X810" s="239"/>
      <c r="Y810" s="239"/>
      <c r="Z810" s="239"/>
      <c r="AA810" s="240"/>
      <c r="AB810" s="239"/>
      <c r="AC810" s="246"/>
      <c r="AD810" s="246"/>
      <c r="AE810" s="308"/>
      <c r="AF810" s="241"/>
      <c r="AG810" s="242"/>
      <c r="AH810" s="239"/>
      <c r="AI810" s="239"/>
    </row>
    <row r="811" spans="1:35">
      <c r="A811" s="243"/>
      <c r="B811" s="243"/>
      <c r="C811" s="244"/>
      <c r="D811" s="243"/>
      <c r="E811" s="239"/>
      <c r="F811" s="238"/>
      <c r="G811" s="239"/>
      <c r="H811" s="239"/>
      <c r="I811" s="239"/>
      <c r="J811" s="239"/>
      <c r="K811" s="239"/>
      <c r="L811" s="238"/>
      <c r="M811" s="239"/>
      <c r="N811" s="238"/>
      <c r="O811" s="239"/>
      <c r="P811" s="239"/>
      <c r="Q811" s="239"/>
      <c r="R811" s="239"/>
      <c r="S811" s="239"/>
      <c r="T811" s="239"/>
      <c r="U811" s="239"/>
      <c r="V811" s="239"/>
      <c r="W811" s="239"/>
      <c r="X811" s="239"/>
      <c r="Y811" s="239"/>
      <c r="Z811" s="239"/>
      <c r="AA811" s="240"/>
      <c r="AB811" s="239"/>
      <c r="AC811" s="246"/>
      <c r="AD811" s="246"/>
      <c r="AE811" s="308"/>
      <c r="AF811" s="241"/>
      <c r="AG811" s="242"/>
      <c r="AH811" s="239"/>
      <c r="AI811" s="239"/>
    </row>
    <row r="812" spans="1:35">
      <c r="A812" s="243"/>
      <c r="B812" s="243"/>
      <c r="C812" s="244"/>
      <c r="D812" s="243"/>
      <c r="E812" s="239"/>
      <c r="F812" s="238"/>
      <c r="G812" s="239"/>
      <c r="H812" s="239"/>
      <c r="I812" s="239"/>
      <c r="J812" s="239"/>
      <c r="K812" s="239"/>
      <c r="L812" s="238"/>
      <c r="M812" s="239"/>
      <c r="N812" s="238"/>
      <c r="O812" s="239"/>
      <c r="P812" s="239"/>
      <c r="Q812" s="239"/>
      <c r="R812" s="239"/>
      <c r="S812" s="239"/>
      <c r="T812" s="239"/>
      <c r="U812" s="239"/>
      <c r="V812" s="239"/>
      <c r="W812" s="239"/>
      <c r="X812" s="239"/>
      <c r="Y812" s="239"/>
      <c r="Z812" s="239"/>
      <c r="AA812" s="240"/>
      <c r="AB812" s="239"/>
      <c r="AC812" s="246"/>
      <c r="AD812" s="246"/>
      <c r="AE812" s="308"/>
      <c r="AF812" s="241"/>
      <c r="AG812" s="242"/>
      <c r="AH812" s="239"/>
      <c r="AI812" s="239"/>
    </row>
    <row r="813" spans="1:35">
      <c r="A813" s="243"/>
      <c r="B813" s="243"/>
      <c r="C813" s="244"/>
      <c r="D813" s="243"/>
      <c r="E813" s="239"/>
      <c r="F813" s="238"/>
      <c r="G813" s="239"/>
      <c r="H813" s="239"/>
      <c r="I813" s="239"/>
      <c r="J813" s="239"/>
      <c r="K813" s="239"/>
      <c r="L813" s="238"/>
      <c r="M813" s="239"/>
      <c r="N813" s="238"/>
      <c r="O813" s="239"/>
      <c r="P813" s="239"/>
      <c r="Q813" s="239"/>
      <c r="R813" s="239"/>
      <c r="S813" s="239"/>
      <c r="T813" s="239"/>
      <c r="U813" s="239"/>
      <c r="V813" s="239"/>
      <c r="W813" s="239"/>
      <c r="X813" s="239"/>
      <c r="Y813" s="239"/>
      <c r="Z813" s="239"/>
      <c r="AA813" s="240"/>
      <c r="AB813" s="239"/>
      <c r="AC813" s="246"/>
      <c r="AD813" s="246"/>
      <c r="AE813" s="308"/>
      <c r="AF813" s="241"/>
      <c r="AG813" s="242"/>
      <c r="AH813" s="239"/>
      <c r="AI813" s="239"/>
    </row>
    <row r="814" spans="1:35">
      <c r="A814" s="243"/>
      <c r="B814" s="243"/>
      <c r="C814" s="244"/>
      <c r="D814" s="243"/>
      <c r="E814" s="239"/>
      <c r="F814" s="238"/>
      <c r="G814" s="239"/>
      <c r="H814" s="239"/>
      <c r="I814" s="239"/>
      <c r="J814" s="239"/>
      <c r="K814" s="239"/>
      <c r="L814" s="238"/>
      <c r="M814" s="239"/>
      <c r="N814" s="238"/>
      <c r="O814" s="239"/>
      <c r="P814" s="239"/>
      <c r="Q814" s="239"/>
      <c r="R814" s="239"/>
      <c r="S814" s="239"/>
      <c r="T814" s="239"/>
      <c r="U814" s="239"/>
      <c r="V814" s="239"/>
      <c r="W814" s="239"/>
      <c r="X814" s="239"/>
      <c r="Y814" s="239"/>
      <c r="Z814" s="239"/>
      <c r="AA814" s="240"/>
      <c r="AB814" s="239"/>
      <c r="AC814" s="246"/>
      <c r="AD814" s="246"/>
      <c r="AE814" s="308"/>
      <c r="AF814" s="241"/>
      <c r="AG814" s="242"/>
      <c r="AH814" s="239"/>
      <c r="AI814" s="239"/>
    </row>
    <row r="815" spans="1:35">
      <c r="A815" s="243"/>
      <c r="B815" s="243"/>
      <c r="C815" s="244"/>
      <c r="D815" s="243"/>
      <c r="E815" s="239"/>
      <c r="F815" s="238"/>
      <c r="G815" s="239"/>
      <c r="H815" s="239"/>
      <c r="I815" s="239"/>
      <c r="J815" s="239"/>
      <c r="K815" s="239"/>
      <c r="L815" s="238"/>
      <c r="M815" s="239"/>
      <c r="N815" s="238"/>
      <c r="O815" s="239"/>
      <c r="P815" s="239"/>
      <c r="Q815" s="239"/>
      <c r="R815" s="239"/>
      <c r="S815" s="239"/>
      <c r="T815" s="239"/>
      <c r="U815" s="239"/>
      <c r="V815" s="239"/>
      <c r="W815" s="239"/>
      <c r="X815" s="239"/>
      <c r="Y815" s="239"/>
      <c r="Z815" s="239"/>
      <c r="AA815" s="240"/>
      <c r="AB815" s="239"/>
      <c r="AC815" s="246"/>
      <c r="AD815" s="246"/>
      <c r="AE815" s="308"/>
      <c r="AF815" s="241"/>
      <c r="AG815" s="242"/>
      <c r="AH815" s="239"/>
      <c r="AI815" s="239"/>
    </row>
    <row r="816" spans="1:35">
      <c r="A816" s="243"/>
      <c r="B816" s="243"/>
      <c r="C816" s="244"/>
      <c r="D816" s="243"/>
      <c r="E816" s="239"/>
      <c r="F816" s="238"/>
      <c r="G816" s="239"/>
      <c r="H816" s="239"/>
      <c r="I816" s="239"/>
      <c r="J816" s="239"/>
      <c r="K816" s="239"/>
      <c r="L816" s="238"/>
      <c r="M816" s="239"/>
      <c r="N816" s="238"/>
      <c r="O816" s="239"/>
      <c r="P816" s="239"/>
      <c r="Q816" s="239"/>
      <c r="R816" s="239"/>
      <c r="S816" s="239"/>
      <c r="T816" s="239"/>
      <c r="U816" s="239"/>
      <c r="V816" s="239"/>
      <c r="W816" s="239"/>
      <c r="X816" s="239"/>
      <c r="Y816" s="239"/>
      <c r="Z816" s="239"/>
      <c r="AA816" s="240"/>
      <c r="AB816" s="239"/>
      <c r="AC816" s="246"/>
      <c r="AD816" s="246"/>
      <c r="AE816" s="308"/>
      <c r="AF816" s="241"/>
      <c r="AG816" s="242"/>
      <c r="AH816" s="239"/>
      <c r="AI816" s="239"/>
    </row>
    <row r="817" spans="1:35">
      <c r="A817" s="243"/>
      <c r="B817" s="243"/>
      <c r="C817" s="244"/>
      <c r="D817" s="243"/>
      <c r="E817" s="239"/>
      <c r="F817" s="238"/>
      <c r="G817" s="239"/>
      <c r="H817" s="239"/>
      <c r="I817" s="239"/>
      <c r="J817" s="239"/>
      <c r="K817" s="239"/>
      <c r="L817" s="238"/>
      <c r="M817" s="239"/>
      <c r="N817" s="238"/>
      <c r="O817" s="239"/>
      <c r="P817" s="239"/>
      <c r="Q817" s="239"/>
      <c r="R817" s="239"/>
      <c r="S817" s="239"/>
      <c r="T817" s="239"/>
      <c r="U817" s="239"/>
      <c r="V817" s="239"/>
      <c r="W817" s="239"/>
      <c r="X817" s="239"/>
      <c r="Y817" s="239"/>
      <c r="Z817" s="239"/>
      <c r="AA817" s="240"/>
      <c r="AB817" s="239"/>
      <c r="AC817" s="246"/>
      <c r="AD817" s="246"/>
      <c r="AE817" s="308"/>
      <c r="AF817" s="241"/>
      <c r="AG817" s="242"/>
      <c r="AH817" s="239"/>
      <c r="AI817" s="239"/>
    </row>
    <row r="818" spans="1:35">
      <c r="A818" s="243"/>
      <c r="B818" s="243"/>
      <c r="C818" s="244"/>
      <c r="D818" s="243"/>
      <c r="E818" s="239"/>
      <c r="F818" s="238"/>
      <c r="G818" s="239"/>
      <c r="H818" s="239"/>
      <c r="I818" s="239"/>
      <c r="J818" s="239"/>
      <c r="K818" s="239"/>
      <c r="L818" s="238"/>
      <c r="M818" s="239"/>
      <c r="N818" s="238"/>
      <c r="O818" s="239"/>
      <c r="P818" s="239"/>
      <c r="Q818" s="239"/>
      <c r="R818" s="239"/>
      <c r="S818" s="239"/>
      <c r="T818" s="239"/>
      <c r="U818" s="239"/>
      <c r="V818" s="239"/>
      <c r="W818" s="239"/>
      <c r="X818" s="239"/>
      <c r="Y818" s="239"/>
      <c r="Z818" s="239"/>
      <c r="AA818" s="240"/>
      <c r="AB818" s="239"/>
      <c r="AC818" s="246"/>
      <c r="AD818" s="246"/>
      <c r="AE818" s="308"/>
      <c r="AF818" s="241"/>
      <c r="AG818" s="242"/>
      <c r="AH818" s="239"/>
      <c r="AI818" s="239"/>
    </row>
    <row r="819" spans="1:35">
      <c r="A819" s="243"/>
      <c r="B819" s="243"/>
      <c r="C819" s="244"/>
      <c r="D819" s="243"/>
      <c r="E819" s="239"/>
      <c r="F819" s="238"/>
      <c r="G819" s="239"/>
      <c r="H819" s="239"/>
      <c r="I819" s="239"/>
      <c r="J819" s="239"/>
      <c r="K819" s="239"/>
      <c r="L819" s="238"/>
      <c r="M819" s="239"/>
      <c r="N819" s="238"/>
      <c r="O819" s="239"/>
      <c r="P819" s="239"/>
      <c r="Q819" s="239"/>
      <c r="R819" s="239"/>
      <c r="S819" s="239"/>
      <c r="T819" s="239"/>
      <c r="U819" s="239"/>
      <c r="V819" s="239"/>
      <c r="W819" s="239"/>
      <c r="X819" s="239"/>
      <c r="Y819" s="239"/>
      <c r="Z819" s="239"/>
      <c r="AA819" s="240"/>
      <c r="AB819" s="239"/>
      <c r="AC819" s="246"/>
      <c r="AD819" s="246"/>
      <c r="AE819" s="308"/>
      <c r="AF819" s="241"/>
      <c r="AG819" s="242"/>
      <c r="AH819" s="239"/>
      <c r="AI819" s="239"/>
    </row>
    <row r="820" spans="1:35">
      <c r="A820" s="243"/>
      <c r="B820" s="243"/>
      <c r="C820" s="244"/>
      <c r="D820" s="243"/>
      <c r="E820" s="239"/>
      <c r="F820" s="238"/>
      <c r="G820" s="239"/>
      <c r="H820" s="239"/>
      <c r="I820" s="239"/>
      <c r="J820" s="239"/>
      <c r="K820" s="239"/>
      <c r="L820" s="238"/>
      <c r="M820" s="239"/>
      <c r="N820" s="238"/>
      <c r="O820" s="239"/>
      <c r="P820" s="239"/>
      <c r="Q820" s="239"/>
      <c r="R820" s="239"/>
      <c r="S820" s="239"/>
      <c r="T820" s="239"/>
      <c r="U820" s="239"/>
      <c r="V820" s="239"/>
      <c r="W820" s="239"/>
      <c r="X820" s="239"/>
      <c r="Y820" s="239"/>
      <c r="Z820" s="239"/>
      <c r="AA820" s="240"/>
      <c r="AB820" s="239"/>
      <c r="AC820" s="246"/>
      <c r="AD820" s="246"/>
      <c r="AE820" s="308"/>
      <c r="AF820" s="241"/>
      <c r="AG820" s="242"/>
      <c r="AH820" s="239"/>
      <c r="AI820" s="239"/>
    </row>
    <row r="821" spans="1:35">
      <c r="A821" s="243"/>
      <c r="B821" s="243"/>
      <c r="C821" s="244"/>
      <c r="D821" s="243"/>
      <c r="E821" s="239"/>
      <c r="F821" s="238"/>
      <c r="G821" s="239"/>
      <c r="H821" s="239"/>
      <c r="I821" s="239"/>
      <c r="J821" s="239"/>
      <c r="K821" s="239"/>
      <c r="L821" s="238"/>
      <c r="M821" s="239"/>
      <c r="N821" s="238"/>
      <c r="O821" s="239"/>
      <c r="P821" s="239"/>
      <c r="Q821" s="239"/>
      <c r="R821" s="239"/>
      <c r="S821" s="239"/>
      <c r="T821" s="239"/>
      <c r="U821" s="239"/>
      <c r="V821" s="239"/>
      <c r="W821" s="239"/>
      <c r="X821" s="239"/>
      <c r="Y821" s="239"/>
      <c r="Z821" s="239"/>
      <c r="AA821" s="240"/>
      <c r="AB821" s="239"/>
      <c r="AC821" s="246"/>
      <c r="AD821" s="246"/>
      <c r="AE821" s="308"/>
      <c r="AF821" s="241"/>
      <c r="AG821" s="242"/>
      <c r="AH821" s="239"/>
      <c r="AI821" s="239"/>
    </row>
    <row r="822" spans="1:35">
      <c r="A822" s="243"/>
      <c r="B822" s="243"/>
      <c r="C822" s="244"/>
      <c r="D822" s="243"/>
      <c r="E822" s="239"/>
      <c r="F822" s="238"/>
      <c r="G822" s="239"/>
      <c r="H822" s="239"/>
      <c r="I822" s="239"/>
      <c r="J822" s="239"/>
      <c r="K822" s="239"/>
      <c r="L822" s="238"/>
      <c r="M822" s="239"/>
      <c r="N822" s="238"/>
      <c r="O822" s="239"/>
      <c r="P822" s="239"/>
      <c r="Q822" s="239"/>
      <c r="R822" s="239"/>
      <c r="S822" s="239"/>
      <c r="T822" s="239"/>
      <c r="U822" s="239"/>
      <c r="V822" s="239"/>
      <c r="W822" s="239"/>
      <c r="X822" s="239"/>
      <c r="Y822" s="239"/>
      <c r="Z822" s="239"/>
      <c r="AA822" s="240"/>
      <c r="AB822" s="239"/>
      <c r="AC822" s="246"/>
      <c r="AD822" s="246"/>
      <c r="AE822" s="308"/>
      <c r="AF822" s="241"/>
      <c r="AG822" s="242"/>
      <c r="AH822" s="239"/>
      <c r="AI822" s="239"/>
    </row>
    <row r="823" spans="1:35">
      <c r="A823" s="243"/>
      <c r="B823" s="243"/>
      <c r="C823" s="244"/>
      <c r="D823" s="243"/>
      <c r="E823" s="239"/>
      <c r="F823" s="238"/>
      <c r="G823" s="239"/>
      <c r="H823" s="239"/>
      <c r="I823" s="239"/>
      <c r="J823" s="239"/>
      <c r="K823" s="239"/>
      <c r="L823" s="238"/>
      <c r="M823" s="239"/>
      <c r="N823" s="238"/>
      <c r="O823" s="239"/>
      <c r="P823" s="239"/>
      <c r="Q823" s="239"/>
      <c r="R823" s="239"/>
      <c r="S823" s="239"/>
      <c r="T823" s="239"/>
      <c r="U823" s="239"/>
      <c r="V823" s="239"/>
      <c r="W823" s="239"/>
      <c r="X823" s="239"/>
      <c r="Y823" s="239"/>
      <c r="Z823" s="239"/>
      <c r="AA823" s="240"/>
      <c r="AB823" s="239"/>
      <c r="AC823" s="246"/>
      <c r="AD823" s="246"/>
      <c r="AE823" s="308"/>
      <c r="AF823" s="241"/>
      <c r="AG823" s="242"/>
      <c r="AH823" s="239"/>
      <c r="AI823" s="239"/>
    </row>
    <row r="824" spans="1:35">
      <c r="A824" s="243"/>
      <c r="B824" s="243"/>
      <c r="C824" s="244"/>
      <c r="D824" s="243"/>
      <c r="E824" s="239"/>
      <c r="F824" s="238"/>
      <c r="G824" s="239"/>
      <c r="H824" s="239"/>
      <c r="I824" s="239"/>
      <c r="J824" s="239"/>
      <c r="K824" s="239"/>
      <c r="L824" s="238"/>
      <c r="M824" s="239"/>
      <c r="N824" s="238"/>
      <c r="O824" s="239"/>
      <c r="P824" s="239"/>
      <c r="Q824" s="239"/>
      <c r="R824" s="239"/>
      <c r="S824" s="239"/>
      <c r="T824" s="239"/>
      <c r="U824" s="239"/>
      <c r="V824" s="239"/>
      <c r="W824" s="239"/>
      <c r="X824" s="239"/>
      <c r="Y824" s="239"/>
      <c r="Z824" s="239"/>
      <c r="AA824" s="240"/>
      <c r="AB824" s="239"/>
      <c r="AC824" s="246"/>
      <c r="AD824" s="246"/>
      <c r="AE824" s="308"/>
      <c r="AF824" s="241"/>
      <c r="AG824" s="242"/>
      <c r="AH824" s="239"/>
      <c r="AI824" s="239"/>
    </row>
    <row r="825" spans="1:35">
      <c r="A825" s="243"/>
      <c r="B825" s="243"/>
      <c r="C825" s="244"/>
      <c r="D825" s="243"/>
      <c r="E825" s="239"/>
      <c r="F825" s="238"/>
      <c r="G825" s="239"/>
      <c r="H825" s="239"/>
      <c r="I825" s="239"/>
      <c r="J825" s="239"/>
      <c r="K825" s="239"/>
      <c r="L825" s="238"/>
      <c r="M825" s="239"/>
      <c r="N825" s="238"/>
      <c r="O825" s="239"/>
      <c r="P825" s="239"/>
      <c r="Q825" s="239"/>
      <c r="R825" s="239"/>
      <c r="S825" s="239"/>
      <c r="T825" s="239"/>
      <c r="U825" s="239"/>
      <c r="V825" s="239"/>
      <c r="W825" s="239"/>
      <c r="X825" s="239"/>
      <c r="Y825" s="239"/>
      <c r="Z825" s="239"/>
      <c r="AA825" s="240"/>
      <c r="AB825" s="239"/>
      <c r="AC825" s="246"/>
      <c r="AD825" s="246"/>
      <c r="AE825" s="308"/>
      <c r="AF825" s="241"/>
      <c r="AG825" s="242"/>
      <c r="AH825" s="239"/>
      <c r="AI825" s="239"/>
    </row>
    <row r="826" spans="1:35">
      <c r="A826" s="243"/>
      <c r="B826" s="243"/>
      <c r="C826" s="244"/>
      <c r="D826" s="243"/>
      <c r="E826" s="239"/>
      <c r="F826" s="238"/>
      <c r="G826" s="239"/>
      <c r="H826" s="239"/>
      <c r="I826" s="239"/>
      <c r="J826" s="239"/>
      <c r="K826" s="239"/>
      <c r="L826" s="238"/>
      <c r="M826" s="239"/>
      <c r="N826" s="238"/>
      <c r="O826" s="239"/>
      <c r="P826" s="239"/>
      <c r="Q826" s="239"/>
      <c r="R826" s="239"/>
      <c r="S826" s="239"/>
      <c r="T826" s="239"/>
      <c r="U826" s="239"/>
      <c r="V826" s="239"/>
      <c r="W826" s="239"/>
      <c r="X826" s="239"/>
      <c r="Y826" s="239"/>
      <c r="Z826" s="239"/>
      <c r="AA826" s="240"/>
      <c r="AB826" s="239"/>
      <c r="AC826" s="246"/>
      <c r="AD826" s="246"/>
      <c r="AE826" s="308"/>
      <c r="AF826" s="241"/>
      <c r="AG826" s="242"/>
      <c r="AH826" s="239"/>
      <c r="AI826" s="239"/>
    </row>
    <row r="827" spans="1:35">
      <c r="A827" s="243"/>
      <c r="B827" s="243"/>
      <c r="C827" s="244"/>
      <c r="D827" s="243"/>
      <c r="E827" s="239"/>
      <c r="F827" s="238"/>
      <c r="G827" s="239"/>
      <c r="H827" s="239"/>
      <c r="I827" s="239"/>
      <c r="J827" s="239"/>
      <c r="K827" s="239"/>
      <c r="L827" s="238"/>
      <c r="M827" s="239"/>
      <c r="N827" s="238"/>
      <c r="O827" s="239"/>
      <c r="P827" s="239"/>
      <c r="Q827" s="239"/>
      <c r="R827" s="239"/>
      <c r="S827" s="239"/>
      <c r="T827" s="239"/>
      <c r="U827" s="239"/>
      <c r="V827" s="239"/>
      <c r="W827" s="239"/>
      <c r="X827" s="239"/>
      <c r="Y827" s="239"/>
      <c r="Z827" s="239"/>
      <c r="AA827" s="240"/>
      <c r="AB827" s="239"/>
      <c r="AC827" s="246"/>
      <c r="AD827" s="246"/>
      <c r="AE827" s="308"/>
      <c r="AF827" s="241"/>
      <c r="AG827" s="242"/>
      <c r="AH827" s="239"/>
      <c r="AI827" s="239"/>
    </row>
    <row r="828" spans="1:35">
      <c r="A828" s="243"/>
      <c r="B828" s="243"/>
      <c r="C828" s="244"/>
      <c r="D828" s="243"/>
      <c r="E828" s="239"/>
      <c r="F828" s="238"/>
      <c r="G828" s="239"/>
      <c r="H828" s="239"/>
      <c r="I828" s="239"/>
      <c r="J828" s="239"/>
      <c r="K828" s="239"/>
      <c r="L828" s="238"/>
      <c r="M828" s="239"/>
      <c r="N828" s="238"/>
      <c r="O828" s="239"/>
      <c r="P828" s="239"/>
      <c r="Q828" s="239"/>
      <c r="R828" s="239"/>
      <c r="S828" s="239"/>
      <c r="T828" s="239"/>
      <c r="U828" s="239"/>
      <c r="V828" s="239"/>
      <c r="W828" s="239"/>
      <c r="X828" s="239"/>
      <c r="Y828" s="239"/>
      <c r="Z828" s="239"/>
      <c r="AA828" s="240"/>
      <c r="AB828" s="239"/>
      <c r="AC828" s="246"/>
      <c r="AD828" s="246"/>
      <c r="AE828" s="308"/>
      <c r="AF828" s="241"/>
      <c r="AG828" s="242"/>
      <c r="AH828" s="239"/>
      <c r="AI828" s="239"/>
    </row>
    <row r="829" spans="1:35">
      <c r="A829" s="243"/>
      <c r="B829" s="243"/>
      <c r="C829" s="244"/>
      <c r="D829" s="243"/>
      <c r="E829" s="239"/>
      <c r="F829" s="238"/>
      <c r="G829" s="239"/>
      <c r="H829" s="239"/>
      <c r="I829" s="239"/>
      <c r="J829" s="239"/>
      <c r="K829" s="239"/>
      <c r="L829" s="238"/>
      <c r="M829" s="239"/>
      <c r="N829" s="238"/>
      <c r="O829" s="239"/>
      <c r="P829" s="239"/>
      <c r="Q829" s="239"/>
      <c r="R829" s="239"/>
      <c r="S829" s="239"/>
      <c r="T829" s="239"/>
      <c r="U829" s="239"/>
      <c r="V829" s="239"/>
      <c r="W829" s="239"/>
      <c r="X829" s="239"/>
      <c r="Y829" s="239"/>
      <c r="Z829" s="239"/>
      <c r="AA829" s="240"/>
      <c r="AB829" s="239"/>
      <c r="AC829" s="246"/>
      <c r="AD829" s="246"/>
      <c r="AE829" s="308"/>
      <c r="AF829" s="241"/>
      <c r="AG829" s="242"/>
      <c r="AH829" s="239"/>
      <c r="AI829" s="239"/>
    </row>
    <row r="830" spans="1:35">
      <c r="A830" s="243"/>
      <c r="B830" s="243"/>
      <c r="C830" s="244"/>
      <c r="D830" s="243"/>
      <c r="E830" s="239"/>
      <c r="F830" s="238"/>
      <c r="G830" s="239"/>
      <c r="H830" s="239"/>
      <c r="I830" s="239"/>
      <c r="J830" s="239"/>
      <c r="K830" s="239"/>
      <c r="L830" s="238"/>
      <c r="M830" s="239"/>
      <c r="N830" s="238"/>
      <c r="O830" s="239"/>
      <c r="P830" s="239"/>
      <c r="Q830" s="239"/>
      <c r="R830" s="239"/>
      <c r="S830" s="239"/>
      <c r="T830" s="239"/>
      <c r="U830" s="239"/>
      <c r="V830" s="239"/>
      <c r="W830" s="239"/>
      <c r="X830" s="239"/>
      <c r="Y830" s="239"/>
      <c r="Z830" s="239"/>
      <c r="AA830" s="240"/>
      <c r="AB830" s="239"/>
      <c r="AC830" s="246"/>
      <c r="AD830" s="246"/>
      <c r="AE830" s="308"/>
      <c r="AF830" s="241"/>
      <c r="AG830" s="242"/>
      <c r="AH830" s="239"/>
      <c r="AI830" s="239"/>
    </row>
    <row r="831" spans="1:35">
      <c r="A831" s="243"/>
      <c r="B831" s="243"/>
      <c r="C831" s="244"/>
      <c r="D831" s="243"/>
      <c r="E831" s="239"/>
      <c r="F831" s="238"/>
      <c r="G831" s="239"/>
      <c r="H831" s="239"/>
      <c r="I831" s="239"/>
      <c r="J831" s="239"/>
      <c r="K831" s="239"/>
      <c r="L831" s="238"/>
      <c r="M831" s="239"/>
      <c r="N831" s="238"/>
      <c r="O831" s="239"/>
      <c r="P831" s="239"/>
      <c r="Q831" s="239"/>
      <c r="R831" s="239"/>
      <c r="S831" s="239"/>
      <c r="T831" s="239"/>
      <c r="U831" s="239"/>
      <c r="V831" s="239"/>
      <c r="W831" s="239"/>
      <c r="X831" s="239"/>
      <c r="Y831" s="239"/>
      <c r="Z831" s="239"/>
      <c r="AA831" s="240"/>
      <c r="AB831" s="239"/>
      <c r="AC831" s="246"/>
      <c r="AD831" s="246"/>
      <c r="AE831" s="308"/>
      <c r="AF831" s="241"/>
      <c r="AG831" s="242"/>
      <c r="AH831" s="239"/>
      <c r="AI831" s="239"/>
    </row>
    <row r="832" spans="1:35">
      <c r="A832" s="243"/>
      <c r="B832" s="243"/>
      <c r="C832" s="244"/>
      <c r="D832" s="243"/>
      <c r="E832" s="239"/>
      <c r="F832" s="238"/>
      <c r="G832" s="239"/>
      <c r="H832" s="239"/>
      <c r="I832" s="239"/>
      <c r="J832" s="239"/>
      <c r="K832" s="239"/>
      <c r="L832" s="238"/>
      <c r="M832" s="239"/>
      <c r="N832" s="238"/>
      <c r="O832" s="239"/>
      <c r="P832" s="239"/>
      <c r="Q832" s="239"/>
      <c r="R832" s="239"/>
      <c r="S832" s="239"/>
      <c r="T832" s="239"/>
      <c r="U832" s="239"/>
      <c r="V832" s="239"/>
      <c r="W832" s="239"/>
      <c r="X832" s="239"/>
      <c r="Y832" s="239"/>
      <c r="Z832" s="239"/>
      <c r="AA832" s="240"/>
      <c r="AB832" s="239"/>
      <c r="AC832" s="246"/>
      <c r="AD832" s="246"/>
      <c r="AE832" s="308"/>
      <c r="AF832" s="241"/>
      <c r="AG832" s="242"/>
      <c r="AH832" s="239"/>
      <c r="AI832" s="239"/>
    </row>
    <row r="833" spans="1:35">
      <c r="A833" s="243"/>
      <c r="B833" s="243"/>
      <c r="C833" s="244"/>
      <c r="D833" s="243"/>
      <c r="E833" s="239"/>
      <c r="F833" s="238"/>
      <c r="G833" s="239"/>
      <c r="H833" s="239"/>
      <c r="I833" s="239"/>
      <c r="J833" s="239"/>
      <c r="K833" s="239"/>
      <c r="L833" s="238"/>
      <c r="M833" s="239"/>
      <c r="N833" s="238"/>
      <c r="O833" s="239"/>
      <c r="P833" s="239"/>
      <c r="Q833" s="239"/>
      <c r="R833" s="239"/>
      <c r="S833" s="239"/>
      <c r="T833" s="239"/>
      <c r="U833" s="239"/>
      <c r="V833" s="239"/>
      <c r="W833" s="239"/>
      <c r="X833" s="239"/>
      <c r="Y833" s="239"/>
      <c r="Z833" s="239"/>
      <c r="AA833" s="240"/>
      <c r="AB833" s="239"/>
      <c r="AC833" s="246"/>
      <c r="AD833" s="246"/>
      <c r="AE833" s="308"/>
      <c r="AF833" s="241"/>
      <c r="AG833" s="242"/>
      <c r="AH833" s="239"/>
      <c r="AI833" s="239"/>
    </row>
    <row r="834" spans="1:35">
      <c r="A834" s="243"/>
      <c r="B834" s="243"/>
      <c r="C834" s="244"/>
      <c r="D834" s="243"/>
      <c r="E834" s="239"/>
      <c r="F834" s="238"/>
      <c r="G834" s="239"/>
      <c r="H834" s="239"/>
      <c r="I834" s="239"/>
      <c r="J834" s="239"/>
      <c r="K834" s="239"/>
      <c r="L834" s="238"/>
      <c r="M834" s="239"/>
      <c r="N834" s="238"/>
      <c r="O834" s="239"/>
      <c r="P834" s="239"/>
      <c r="Q834" s="239"/>
      <c r="R834" s="239"/>
      <c r="S834" s="239"/>
      <c r="T834" s="239"/>
      <c r="U834" s="239"/>
      <c r="V834" s="239"/>
      <c r="W834" s="239"/>
      <c r="X834" s="239"/>
      <c r="Y834" s="239"/>
      <c r="Z834" s="239"/>
      <c r="AA834" s="240"/>
      <c r="AB834" s="239"/>
      <c r="AC834" s="246"/>
      <c r="AD834" s="246"/>
      <c r="AE834" s="308"/>
      <c r="AF834" s="241"/>
      <c r="AG834" s="242"/>
      <c r="AH834" s="239"/>
      <c r="AI834" s="239"/>
    </row>
    <row r="835" spans="1:35">
      <c r="A835" s="243"/>
      <c r="B835" s="243"/>
      <c r="C835" s="244"/>
      <c r="D835" s="243"/>
      <c r="E835" s="239"/>
      <c r="F835" s="238"/>
      <c r="G835" s="239"/>
      <c r="H835" s="239"/>
      <c r="I835" s="239"/>
      <c r="J835" s="239"/>
      <c r="K835" s="239"/>
      <c r="L835" s="238"/>
      <c r="M835" s="239"/>
      <c r="N835" s="238"/>
      <c r="O835" s="239"/>
      <c r="P835" s="239"/>
      <c r="Q835" s="239"/>
      <c r="R835" s="239"/>
      <c r="S835" s="239"/>
      <c r="T835" s="239"/>
      <c r="U835" s="239"/>
      <c r="V835" s="239"/>
      <c r="W835" s="239"/>
      <c r="X835" s="239"/>
      <c r="Y835" s="239"/>
      <c r="Z835" s="239"/>
      <c r="AA835" s="240"/>
      <c r="AB835" s="239"/>
      <c r="AC835" s="246"/>
      <c r="AD835" s="246"/>
      <c r="AE835" s="308"/>
      <c r="AF835" s="241"/>
      <c r="AG835" s="242"/>
      <c r="AH835" s="239"/>
      <c r="AI835" s="239"/>
    </row>
    <row r="836" spans="1:35">
      <c r="A836" s="243"/>
      <c r="B836" s="243"/>
      <c r="C836" s="244"/>
      <c r="D836" s="243"/>
      <c r="E836" s="239"/>
      <c r="F836" s="238"/>
      <c r="G836" s="239"/>
      <c r="H836" s="239"/>
      <c r="I836" s="239"/>
      <c r="J836" s="239"/>
      <c r="K836" s="239"/>
      <c r="L836" s="238"/>
      <c r="M836" s="239"/>
      <c r="N836" s="238"/>
      <c r="O836" s="239"/>
      <c r="P836" s="239"/>
      <c r="Q836" s="239"/>
      <c r="R836" s="239"/>
      <c r="S836" s="239"/>
      <c r="T836" s="239"/>
      <c r="U836" s="239"/>
      <c r="V836" s="239"/>
      <c r="W836" s="239"/>
      <c r="X836" s="239"/>
      <c r="Y836" s="239"/>
      <c r="Z836" s="239"/>
      <c r="AA836" s="240"/>
      <c r="AB836" s="239"/>
      <c r="AC836" s="246"/>
      <c r="AD836" s="246"/>
      <c r="AE836" s="308"/>
      <c r="AF836" s="241"/>
      <c r="AG836" s="242"/>
      <c r="AH836" s="239"/>
      <c r="AI836" s="239"/>
    </row>
    <row r="837" spans="1:35">
      <c r="A837" s="243"/>
      <c r="B837" s="243"/>
      <c r="C837" s="244"/>
      <c r="D837" s="243"/>
      <c r="E837" s="239"/>
      <c r="F837" s="238"/>
      <c r="G837" s="239"/>
      <c r="H837" s="239"/>
      <c r="I837" s="239"/>
      <c r="J837" s="239"/>
      <c r="K837" s="239"/>
      <c r="L837" s="238"/>
      <c r="M837" s="239"/>
      <c r="N837" s="238"/>
      <c r="O837" s="239"/>
      <c r="P837" s="239"/>
      <c r="Q837" s="239"/>
      <c r="R837" s="239"/>
      <c r="S837" s="239"/>
      <c r="T837" s="239"/>
      <c r="U837" s="239"/>
      <c r="V837" s="239"/>
      <c r="W837" s="239"/>
      <c r="X837" s="239"/>
      <c r="Y837" s="239"/>
      <c r="Z837" s="239"/>
      <c r="AA837" s="240"/>
      <c r="AB837" s="239"/>
      <c r="AC837" s="246"/>
      <c r="AD837" s="246"/>
      <c r="AE837" s="308"/>
      <c r="AF837" s="241"/>
      <c r="AG837" s="242"/>
      <c r="AH837" s="239"/>
      <c r="AI837" s="239"/>
    </row>
    <row r="838" spans="1:35">
      <c r="A838" s="243"/>
      <c r="B838" s="243"/>
      <c r="C838" s="244"/>
      <c r="D838" s="243"/>
      <c r="E838" s="239"/>
      <c r="F838" s="238"/>
      <c r="G838" s="239"/>
      <c r="H838" s="239"/>
      <c r="I838" s="239"/>
      <c r="J838" s="239"/>
      <c r="K838" s="239"/>
      <c r="L838" s="238"/>
      <c r="M838" s="239"/>
      <c r="N838" s="238"/>
      <c r="O838" s="239"/>
      <c r="P838" s="239"/>
      <c r="Q838" s="239"/>
      <c r="R838" s="239"/>
      <c r="S838" s="239"/>
      <c r="T838" s="239"/>
      <c r="U838" s="239"/>
      <c r="V838" s="239"/>
      <c r="W838" s="239"/>
      <c r="X838" s="239"/>
      <c r="Y838" s="239"/>
      <c r="Z838" s="239"/>
      <c r="AA838" s="240"/>
      <c r="AB838" s="239"/>
      <c r="AC838" s="246"/>
      <c r="AD838" s="246"/>
      <c r="AE838" s="308"/>
      <c r="AF838" s="241"/>
      <c r="AG838" s="242"/>
      <c r="AH838" s="239"/>
      <c r="AI838" s="239"/>
    </row>
    <row r="839" spans="1:35">
      <c r="A839" s="243"/>
      <c r="B839" s="243"/>
      <c r="C839" s="244"/>
      <c r="D839" s="243"/>
      <c r="E839" s="239"/>
      <c r="F839" s="238"/>
      <c r="G839" s="239"/>
      <c r="H839" s="239"/>
      <c r="I839" s="239"/>
      <c r="J839" s="239"/>
      <c r="K839" s="239"/>
      <c r="L839" s="238"/>
      <c r="M839" s="239"/>
      <c r="N839" s="238"/>
      <c r="O839" s="239"/>
      <c r="P839" s="239"/>
      <c r="Q839" s="239"/>
      <c r="R839" s="239"/>
      <c r="S839" s="239"/>
      <c r="T839" s="239"/>
      <c r="U839" s="239"/>
      <c r="V839" s="239"/>
      <c r="W839" s="239"/>
      <c r="X839" s="239"/>
      <c r="Y839" s="239"/>
      <c r="Z839" s="239"/>
      <c r="AA839" s="240"/>
      <c r="AB839" s="239"/>
      <c r="AC839" s="246"/>
      <c r="AD839" s="246"/>
      <c r="AE839" s="308"/>
      <c r="AF839" s="241"/>
      <c r="AG839" s="242"/>
      <c r="AH839" s="239"/>
      <c r="AI839" s="239"/>
    </row>
    <row r="840" spans="1:35">
      <c r="A840" s="243"/>
      <c r="B840" s="243"/>
      <c r="C840" s="244"/>
      <c r="D840" s="243"/>
      <c r="E840" s="239"/>
      <c r="F840" s="238"/>
      <c r="G840" s="239"/>
      <c r="H840" s="239"/>
      <c r="I840" s="239"/>
      <c r="J840" s="239"/>
      <c r="K840" s="239"/>
      <c r="L840" s="238"/>
      <c r="M840" s="239"/>
      <c r="N840" s="238"/>
      <c r="O840" s="239"/>
      <c r="P840" s="239"/>
      <c r="Q840" s="239"/>
      <c r="R840" s="239"/>
      <c r="S840" s="239"/>
      <c r="T840" s="239"/>
      <c r="U840" s="239"/>
      <c r="V840" s="239"/>
      <c r="W840" s="239"/>
      <c r="X840" s="239"/>
      <c r="Y840" s="239"/>
      <c r="Z840" s="239"/>
      <c r="AA840" s="240"/>
      <c r="AB840" s="239"/>
      <c r="AC840" s="246"/>
      <c r="AD840" s="246"/>
      <c r="AE840" s="308"/>
      <c r="AF840" s="241"/>
      <c r="AG840" s="242"/>
      <c r="AH840" s="239"/>
      <c r="AI840" s="239"/>
    </row>
    <row r="841" spans="1:35">
      <c r="A841" s="243"/>
      <c r="B841" s="243"/>
      <c r="C841" s="244"/>
      <c r="D841" s="243"/>
      <c r="E841" s="239"/>
      <c r="F841" s="238"/>
      <c r="G841" s="239"/>
      <c r="H841" s="239"/>
      <c r="I841" s="239"/>
      <c r="J841" s="239"/>
      <c r="K841" s="239"/>
      <c r="L841" s="238"/>
      <c r="M841" s="239"/>
      <c r="N841" s="238"/>
      <c r="O841" s="239"/>
      <c r="P841" s="239"/>
      <c r="Q841" s="239"/>
      <c r="R841" s="239"/>
      <c r="S841" s="239"/>
      <c r="T841" s="239"/>
      <c r="U841" s="239"/>
      <c r="V841" s="239"/>
      <c r="W841" s="239"/>
      <c r="X841" s="239"/>
      <c r="Y841" s="239"/>
      <c r="Z841" s="239"/>
      <c r="AA841" s="240"/>
      <c r="AB841" s="239"/>
      <c r="AC841" s="246"/>
      <c r="AD841" s="246"/>
      <c r="AE841" s="308"/>
      <c r="AF841" s="241"/>
      <c r="AG841" s="242"/>
      <c r="AH841" s="239"/>
      <c r="AI841" s="239"/>
    </row>
    <row r="842" spans="1:35">
      <c r="A842" s="243"/>
      <c r="B842" s="243"/>
      <c r="C842" s="244"/>
      <c r="D842" s="243"/>
      <c r="E842" s="239"/>
      <c r="F842" s="238"/>
      <c r="G842" s="239"/>
      <c r="H842" s="239"/>
      <c r="I842" s="239"/>
      <c r="J842" s="239"/>
      <c r="K842" s="239"/>
      <c r="L842" s="238"/>
      <c r="M842" s="239"/>
      <c r="N842" s="238"/>
      <c r="O842" s="239"/>
      <c r="P842" s="239"/>
      <c r="Q842" s="239"/>
      <c r="R842" s="239"/>
      <c r="S842" s="239"/>
      <c r="T842" s="239"/>
      <c r="U842" s="239"/>
      <c r="V842" s="239"/>
      <c r="W842" s="239"/>
      <c r="X842" s="239"/>
      <c r="Y842" s="239"/>
      <c r="Z842" s="239"/>
      <c r="AA842" s="240"/>
      <c r="AB842" s="239"/>
      <c r="AC842" s="246"/>
      <c r="AD842" s="246"/>
      <c r="AE842" s="308"/>
      <c r="AF842" s="241"/>
      <c r="AG842" s="242"/>
      <c r="AH842" s="239"/>
      <c r="AI842" s="239"/>
    </row>
    <row r="843" spans="1:35">
      <c r="A843" s="243"/>
      <c r="B843" s="243"/>
      <c r="C843" s="244"/>
      <c r="D843" s="243"/>
      <c r="E843" s="239"/>
      <c r="F843" s="238"/>
      <c r="G843" s="239"/>
      <c r="H843" s="239"/>
      <c r="I843" s="239"/>
      <c r="J843" s="239"/>
      <c r="K843" s="239"/>
      <c r="L843" s="238"/>
      <c r="M843" s="239"/>
      <c r="N843" s="238"/>
      <c r="O843" s="239"/>
      <c r="P843" s="239"/>
      <c r="Q843" s="239"/>
      <c r="R843" s="239"/>
      <c r="S843" s="239"/>
      <c r="T843" s="239"/>
      <c r="U843" s="239"/>
      <c r="V843" s="239"/>
      <c r="W843" s="239"/>
      <c r="X843" s="239"/>
      <c r="Y843" s="239"/>
      <c r="Z843" s="239"/>
      <c r="AA843" s="240"/>
      <c r="AB843" s="239"/>
      <c r="AC843" s="246"/>
      <c r="AD843" s="246"/>
      <c r="AE843" s="308"/>
      <c r="AF843" s="241"/>
      <c r="AG843" s="242"/>
      <c r="AH843" s="239"/>
      <c r="AI843" s="239"/>
    </row>
    <row r="844" spans="1:35">
      <c r="A844" s="243"/>
      <c r="B844" s="243"/>
      <c r="C844" s="244"/>
      <c r="D844" s="243"/>
      <c r="E844" s="239"/>
      <c r="F844" s="238"/>
      <c r="G844" s="239"/>
      <c r="H844" s="239"/>
      <c r="I844" s="239"/>
      <c r="J844" s="239"/>
      <c r="K844" s="239"/>
      <c r="L844" s="238"/>
      <c r="M844" s="239"/>
      <c r="N844" s="238"/>
      <c r="O844" s="239"/>
      <c r="P844" s="239"/>
      <c r="Q844" s="239"/>
      <c r="R844" s="239"/>
      <c r="S844" s="239"/>
      <c r="T844" s="239"/>
      <c r="U844" s="239"/>
      <c r="V844" s="239"/>
      <c r="W844" s="239"/>
      <c r="X844" s="239"/>
      <c r="Y844" s="239"/>
      <c r="Z844" s="239"/>
      <c r="AA844" s="240"/>
      <c r="AB844" s="239"/>
      <c r="AC844" s="246"/>
      <c r="AD844" s="246"/>
      <c r="AE844" s="308"/>
      <c r="AF844" s="241"/>
      <c r="AG844" s="242"/>
      <c r="AH844" s="239"/>
      <c r="AI844" s="239"/>
    </row>
    <row r="845" spans="1:35">
      <c r="A845" s="243"/>
      <c r="B845" s="243"/>
      <c r="C845" s="244"/>
      <c r="D845" s="243"/>
      <c r="E845" s="239"/>
      <c r="F845" s="238"/>
      <c r="G845" s="239"/>
      <c r="H845" s="239"/>
      <c r="I845" s="239"/>
      <c r="J845" s="239"/>
      <c r="K845" s="239"/>
      <c r="L845" s="238"/>
      <c r="M845" s="239"/>
      <c r="N845" s="238"/>
      <c r="O845" s="239"/>
      <c r="P845" s="239"/>
      <c r="Q845" s="239"/>
      <c r="R845" s="239"/>
      <c r="S845" s="239"/>
      <c r="T845" s="239"/>
      <c r="U845" s="239"/>
      <c r="V845" s="239"/>
      <c r="W845" s="239"/>
      <c r="X845" s="239"/>
      <c r="Y845" s="239"/>
      <c r="Z845" s="239"/>
      <c r="AA845" s="240"/>
      <c r="AB845" s="239"/>
      <c r="AC845" s="246"/>
      <c r="AD845" s="246"/>
      <c r="AE845" s="308"/>
      <c r="AF845" s="241"/>
      <c r="AG845" s="242"/>
      <c r="AH845" s="239"/>
      <c r="AI845" s="239"/>
    </row>
    <row r="846" spans="1:35">
      <c r="A846" s="243"/>
      <c r="B846" s="243"/>
      <c r="C846" s="244"/>
      <c r="D846" s="243"/>
      <c r="E846" s="239"/>
      <c r="F846" s="238"/>
      <c r="G846" s="239"/>
      <c r="H846" s="239"/>
      <c r="I846" s="239"/>
      <c r="J846" s="239"/>
      <c r="K846" s="239"/>
      <c r="L846" s="238"/>
      <c r="M846" s="239"/>
      <c r="N846" s="238"/>
      <c r="O846" s="239"/>
      <c r="P846" s="239"/>
      <c r="Q846" s="239"/>
      <c r="R846" s="239"/>
      <c r="S846" s="239"/>
      <c r="T846" s="239"/>
      <c r="U846" s="239"/>
      <c r="V846" s="239"/>
      <c r="W846" s="239"/>
      <c r="X846" s="239"/>
      <c r="Y846" s="239"/>
      <c r="Z846" s="239"/>
      <c r="AA846" s="240"/>
      <c r="AB846" s="239"/>
      <c r="AC846" s="246"/>
      <c r="AD846" s="246"/>
      <c r="AE846" s="308"/>
      <c r="AF846" s="241"/>
      <c r="AG846" s="242"/>
      <c r="AH846" s="239"/>
      <c r="AI846" s="239"/>
    </row>
    <row r="847" spans="1:35">
      <c r="A847" s="243"/>
      <c r="B847" s="243"/>
      <c r="C847" s="244"/>
      <c r="D847" s="243"/>
      <c r="E847" s="239"/>
      <c r="F847" s="238"/>
      <c r="G847" s="239"/>
      <c r="H847" s="239"/>
      <c r="I847" s="239"/>
      <c r="J847" s="239"/>
      <c r="K847" s="239"/>
      <c r="L847" s="238"/>
      <c r="M847" s="239"/>
      <c r="N847" s="238"/>
      <c r="O847" s="239"/>
      <c r="P847" s="239"/>
      <c r="Q847" s="239"/>
      <c r="R847" s="239"/>
      <c r="S847" s="239"/>
      <c r="T847" s="239"/>
      <c r="U847" s="239"/>
      <c r="V847" s="239"/>
      <c r="W847" s="239"/>
      <c r="X847" s="239"/>
      <c r="Y847" s="239"/>
      <c r="Z847" s="239"/>
      <c r="AA847" s="240"/>
      <c r="AB847" s="239"/>
      <c r="AC847" s="246"/>
      <c r="AD847" s="246"/>
      <c r="AE847" s="308"/>
      <c r="AF847" s="241"/>
      <c r="AG847" s="242"/>
      <c r="AH847" s="239"/>
      <c r="AI847" s="239"/>
    </row>
    <row r="848" spans="1:35">
      <c r="A848" s="243"/>
      <c r="B848" s="243"/>
      <c r="C848" s="244"/>
      <c r="D848" s="243"/>
      <c r="E848" s="239"/>
      <c r="F848" s="238"/>
      <c r="G848" s="239"/>
      <c r="H848" s="239"/>
      <c r="I848" s="239"/>
      <c r="J848" s="239"/>
      <c r="K848" s="239"/>
      <c r="L848" s="238"/>
      <c r="M848" s="239"/>
      <c r="N848" s="238"/>
      <c r="O848" s="239"/>
      <c r="P848" s="239"/>
      <c r="Q848" s="239"/>
      <c r="R848" s="239"/>
      <c r="S848" s="239"/>
      <c r="T848" s="239"/>
      <c r="U848" s="239"/>
      <c r="V848" s="239"/>
      <c r="W848" s="239"/>
      <c r="X848" s="239"/>
      <c r="Y848" s="239"/>
      <c r="Z848" s="239"/>
      <c r="AA848" s="240"/>
      <c r="AB848" s="239"/>
      <c r="AC848" s="246"/>
      <c r="AD848" s="246"/>
      <c r="AE848" s="308"/>
      <c r="AF848" s="241"/>
      <c r="AG848" s="242"/>
      <c r="AH848" s="239"/>
      <c r="AI848" s="239"/>
    </row>
    <row r="849" spans="1:35">
      <c r="A849" s="243"/>
      <c r="B849" s="243"/>
      <c r="C849" s="244"/>
      <c r="D849" s="243"/>
      <c r="E849" s="239"/>
      <c r="F849" s="238"/>
      <c r="G849" s="239"/>
      <c r="H849" s="239"/>
      <c r="I849" s="239"/>
      <c r="J849" s="239"/>
      <c r="K849" s="239"/>
      <c r="L849" s="238"/>
      <c r="M849" s="239"/>
      <c r="N849" s="238"/>
      <c r="O849" s="239"/>
      <c r="P849" s="239"/>
      <c r="Q849" s="239"/>
      <c r="R849" s="239"/>
      <c r="S849" s="239"/>
      <c r="T849" s="239"/>
      <c r="U849" s="239"/>
      <c r="V849" s="239"/>
      <c r="W849" s="239"/>
      <c r="X849" s="239"/>
      <c r="Y849" s="239"/>
      <c r="Z849" s="239"/>
      <c r="AA849" s="240"/>
      <c r="AB849" s="239"/>
      <c r="AC849" s="246"/>
      <c r="AD849" s="246"/>
      <c r="AE849" s="308"/>
      <c r="AF849" s="241"/>
      <c r="AG849" s="242"/>
      <c r="AH849" s="239"/>
      <c r="AI849" s="239"/>
    </row>
    <row r="850" spans="1:35">
      <c r="A850" s="243"/>
      <c r="B850" s="243"/>
      <c r="C850" s="244"/>
      <c r="D850" s="243"/>
      <c r="E850" s="239"/>
      <c r="F850" s="238"/>
      <c r="G850" s="239"/>
      <c r="H850" s="239"/>
      <c r="I850" s="239"/>
      <c r="J850" s="239"/>
      <c r="K850" s="239"/>
      <c r="L850" s="238"/>
      <c r="M850" s="239"/>
      <c r="N850" s="238"/>
      <c r="O850" s="239"/>
      <c r="P850" s="239"/>
      <c r="Q850" s="239"/>
      <c r="R850" s="239"/>
      <c r="S850" s="239"/>
      <c r="T850" s="239"/>
      <c r="U850" s="239"/>
      <c r="V850" s="239"/>
      <c r="W850" s="239"/>
      <c r="X850" s="239"/>
      <c r="Y850" s="239"/>
      <c r="Z850" s="239"/>
      <c r="AA850" s="240"/>
      <c r="AB850" s="239"/>
      <c r="AC850" s="246"/>
      <c r="AD850" s="246"/>
      <c r="AE850" s="308"/>
      <c r="AF850" s="241"/>
      <c r="AG850" s="242"/>
      <c r="AH850" s="239"/>
      <c r="AI850" s="239"/>
    </row>
    <row r="851" spans="1:35">
      <c r="A851" s="243"/>
      <c r="B851" s="243"/>
      <c r="C851" s="244"/>
      <c r="D851" s="243"/>
      <c r="E851" s="239"/>
      <c r="F851" s="238"/>
      <c r="G851" s="239"/>
      <c r="H851" s="239"/>
      <c r="I851" s="239"/>
      <c r="J851" s="239"/>
      <c r="K851" s="239"/>
      <c r="L851" s="238"/>
      <c r="M851" s="239"/>
      <c r="N851" s="238"/>
      <c r="O851" s="239"/>
      <c r="P851" s="239"/>
      <c r="Q851" s="239"/>
      <c r="R851" s="239"/>
      <c r="S851" s="239"/>
      <c r="T851" s="239"/>
      <c r="U851" s="239"/>
      <c r="V851" s="239"/>
      <c r="W851" s="239"/>
      <c r="X851" s="239"/>
      <c r="Y851" s="239"/>
      <c r="Z851" s="239"/>
      <c r="AA851" s="240"/>
      <c r="AB851" s="239"/>
      <c r="AC851" s="246"/>
      <c r="AD851" s="246"/>
      <c r="AE851" s="308"/>
      <c r="AF851" s="241"/>
      <c r="AG851" s="242"/>
      <c r="AH851" s="239"/>
      <c r="AI851" s="239"/>
    </row>
    <row r="852" spans="1:35">
      <c r="A852" s="243"/>
      <c r="B852" s="243"/>
      <c r="C852" s="244"/>
      <c r="D852" s="243"/>
      <c r="E852" s="239"/>
      <c r="F852" s="238"/>
      <c r="G852" s="239"/>
      <c r="H852" s="239"/>
      <c r="I852" s="239"/>
      <c r="J852" s="239"/>
      <c r="K852" s="239"/>
      <c r="L852" s="238"/>
      <c r="M852" s="239"/>
      <c r="N852" s="238"/>
      <c r="O852" s="239"/>
      <c r="P852" s="239"/>
      <c r="Q852" s="239"/>
      <c r="R852" s="239"/>
      <c r="S852" s="239"/>
      <c r="T852" s="239"/>
      <c r="U852" s="239"/>
      <c r="V852" s="239"/>
      <c r="W852" s="239"/>
      <c r="X852" s="239"/>
      <c r="Y852" s="239"/>
      <c r="Z852" s="239"/>
      <c r="AA852" s="240"/>
      <c r="AB852" s="239"/>
      <c r="AC852" s="246"/>
      <c r="AD852" s="246"/>
      <c r="AE852" s="308"/>
      <c r="AF852" s="241"/>
      <c r="AG852" s="242"/>
      <c r="AH852" s="239"/>
      <c r="AI852" s="239"/>
    </row>
    <row r="853" spans="1:35">
      <c r="A853" s="243"/>
      <c r="B853" s="243"/>
      <c r="C853" s="244"/>
      <c r="D853" s="243"/>
      <c r="E853" s="239"/>
      <c r="F853" s="238"/>
      <c r="G853" s="239"/>
      <c r="H853" s="239"/>
      <c r="I853" s="239"/>
      <c r="J853" s="239"/>
      <c r="K853" s="239"/>
      <c r="L853" s="238"/>
      <c r="M853" s="239"/>
      <c r="N853" s="238"/>
      <c r="O853" s="239"/>
      <c r="P853" s="239"/>
      <c r="Q853" s="239"/>
      <c r="R853" s="239"/>
      <c r="S853" s="239"/>
      <c r="T853" s="239"/>
      <c r="U853" s="239"/>
      <c r="V853" s="239"/>
      <c r="W853" s="239"/>
      <c r="X853" s="239"/>
      <c r="Y853" s="239"/>
      <c r="Z853" s="239"/>
      <c r="AA853" s="240"/>
      <c r="AB853" s="239"/>
      <c r="AC853" s="246"/>
      <c r="AD853" s="246"/>
      <c r="AE853" s="308"/>
      <c r="AF853" s="241"/>
      <c r="AG853" s="242"/>
      <c r="AH853" s="239"/>
      <c r="AI853" s="239"/>
    </row>
    <row r="854" spans="1:35">
      <c r="A854" s="243"/>
      <c r="B854" s="243"/>
      <c r="C854" s="244"/>
      <c r="D854" s="243"/>
      <c r="E854" s="239"/>
      <c r="F854" s="238"/>
      <c r="G854" s="239"/>
      <c r="H854" s="239"/>
      <c r="I854" s="239"/>
      <c r="J854" s="239"/>
      <c r="K854" s="239"/>
      <c r="L854" s="238"/>
      <c r="M854" s="239"/>
      <c r="N854" s="238"/>
      <c r="O854" s="239"/>
      <c r="P854" s="239"/>
      <c r="Q854" s="239"/>
      <c r="R854" s="239"/>
      <c r="S854" s="239"/>
      <c r="T854" s="239"/>
      <c r="U854" s="239"/>
      <c r="V854" s="239"/>
      <c r="W854" s="239"/>
      <c r="X854" s="239"/>
      <c r="Y854" s="239"/>
      <c r="Z854" s="239"/>
      <c r="AA854" s="240"/>
      <c r="AB854" s="239"/>
      <c r="AC854" s="246"/>
      <c r="AD854" s="246"/>
      <c r="AE854" s="308"/>
      <c r="AF854" s="241"/>
      <c r="AG854" s="242"/>
      <c r="AH854" s="239"/>
      <c r="AI854" s="239"/>
    </row>
    <row r="855" spans="1:35">
      <c r="A855" s="243"/>
      <c r="B855" s="243"/>
      <c r="C855" s="244"/>
      <c r="D855" s="243"/>
      <c r="E855" s="239"/>
      <c r="F855" s="238"/>
      <c r="G855" s="239"/>
      <c r="H855" s="239"/>
      <c r="I855" s="239"/>
      <c r="J855" s="239"/>
      <c r="K855" s="239"/>
      <c r="L855" s="238"/>
      <c r="M855" s="239"/>
      <c r="N855" s="238"/>
      <c r="O855" s="239"/>
      <c r="P855" s="239"/>
      <c r="Q855" s="239"/>
      <c r="R855" s="239"/>
      <c r="S855" s="239"/>
      <c r="T855" s="239"/>
      <c r="U855" s="239"/>
      <c r="V855" s="239"/>
      <c r="W855" s="239"/>
      <c r="X855" s="239"/>
      <c r="Y855" s="239"/>
      <c r="Z855" s="239"/>
      <c r="AA855" s="240"/>
      <c r="AB855" s="239"/>
      <c r="AC855" s="246"/>
      <c r="AD855" s="246"/>
      <c r="AE855" s="308"/>
      <c r="AF855" s="241"/>
      <c r="AG855" s="242"/>
      <c r="AH855" s="239"/>
      <c r="AI855" s="239"/>
    </row>
    <row r="856" spans="1:35">
      <c r="A856" s="243"/>
      <c r="B856" s="243"/>
      <c r="C856" s="244"/>
      <c r="D856" s="243"/>
      <c r="E856" s="239"/>
      <c r="F856" s="238"/>
      <c r="G856" s="239"/>
      <c r="H856" s="239"/>
      <c r="I856" s="239"/>
      <c r="J856" s="239"/>
      <c r="K856" s="239"/>
      <c r="L856" s="238"/>
      <c r="M856" s="239"/>
      <c r="N856" s="238"/>
      <c r="O856" s="239"/>
      <c r="P856" s="239"/>
      <c r="Q856" s="239"/>
      <c r="R856" s="239"/>
      <c r="S856" s="239"/>
      <c r="T856" s="239"/>
      <c r="U856" s="239"/>
      <c r="V856" s="239"/>
      <c r="W856" s="239"/>
      <c r="X856" s="239"/>
      <c r="Y856" s="239"/>
      <c r="Z856" s="239"/>
      <c r="AA856" s="240"/>
      <c r="AB856" s="239"/>
      <c r="AC856" s="246"/>
      <c r="AD856" s="246"/>
      <c r="AE856" s="308"/>
      <c r="AF856" s="241"/>
      <c r="AG856" s="242"/>
      <c r="AH856" s="239"/>
      <c r="AI856" s="239"/>
    </row>
    <row r="857" spans="1:35">
      <c r="A857" s="243"/>
      <c r="B857" s="243"/>
      <c r="C857" s="244"/>
      <c r="D857" s="243"/>
      <c r="E857" s="239"/>
      <c r="F857" s="238"/>
      <c r="G857" s="239"/>
      <c r="H857" s="239"/>
      <c r="I857" s="239"/>
      <c r="J857" s="239"/>
      <c r="K857" s="239"/>
      <c r="L857" s="238"/>
      <c r="M857" s="239"/>
      <c r="N857" s="238"/>
      <c r="O857" s="239"/>
      <c r="P857" s="239"/>
      <c r="Q857" s="239"/>
      <c r="R857" s="239"/>
      <c r="S857" s="239"/>
      <c r="T857" s="239"/>
      <c r="U857" s="239"/>
      <c r="V857" s="239"/>
      <c r="W857" s="239"/>
      <c r="X857" s="239"/>
      <c r="Y857" s="239"/>
      <c r="Z857" s="239"/>
      <c r="AA857" s="240"/>
      <c r="AB857" s="239"/>
      <c r="AC857" s="246"/>
      <c r="AD857" s="246"/>
      <c r="AE857" s="308"/>
      <c r="AF857" s="241"/>
      <c r="AG857" s="242"/>
      <c r="AH857" s="239"/>
      <c r="AI857" s="239"/>
    </row>
    <row r="858" spans="1:35">
      <c r="A858" s="243"/>
      <c r="B858" s="243"/>
      <c r="C858" s="244"/>
      <c r="D858" s="243"/>
      <c r="E858" s="239"/>
      <c r="F858" s="238"/>
      <c r="G858" s="239"/>
      <c r="H858" s="239"/>
      <c r="I858" s="239"/>
      <c r="J858" s="239"/>
      <c r="K858" s="239"/>
      <c r="L858" s="238"/>
      <c r="M858" s="239"/>
      <c r="N858" s="238"/>
      <c r="O858" s="239"/>
      <c r="P858" s="239"/>
      <c r="Q858" s="239"/>
      <c r="R858" s="239"/>
      <c r="S858" s="239"/>
      <c r="T858" s="239"/>
      <c r="U858" s="239"/>
      <c r="V858" s="239"/>
      <c r="W858" s="239"/>
      <c r="X858" s="239"/>
      <c r="Y858" s="239"/>
      <c r="Z858" s="239"/>
      <c r="AA858" s="240"/>
      <c r="AB858" s="239"/>
      <c r="AC858" s="246"/>
      <c r="AD858" s="246"/>
      <c r="AE858" s="308"/>
      <c r="AF858" s="241"/>
      <c r="AG858" s="242"/>
      <c r="AH858" s="239"/>
      <c r="AI858" s="239"/>
    </row>
    <row r="859" spans="1:35">
      <c r="A859" s="243"/>
      <c r="B859" s="243"/>
      <c r="C859" s="244"/>
      <c r="D859" s="243"/>
      <c r="E859" s="239"/>
      <c r="F859" s="238"/>
      <c r="G859" s="239"/>
      <c r="H859" s="239"/>
      <c r="I859" s="239"/>
      <c r="J859" s="239"/>
      <c r="K859" s="239"/>
      <c r="L859" s="238"/>
      <c r="M859" s="239"/>
      <c r="N859" s="238"/>
      <c r="O859" s="239"/>
      <c r="P859" s="239"/>
      <c r="Q859" s="239"/>
      <c r="R859" s="239"/>
      <c r="S859" s="239"/>
      <c r="T859" s="239"/>
      <c r="U859" s="239"/>
      <c r="V859" s="239"/>
      <c r="W859" s="239"/>
      <c r="X859" s="239"/>
      <c r="Y859" s="239"/>
      <c r="Z859" s="239"/>
      <c r="AA859" s="240"/>
      <c r="AB859" s="239"/>
      <c r="AC859" s="246"/>
      <c r="AD859" s="246"/>
      <c r="AE859" s="308"/>
      <c r="AF859" s="241"/>
      <c r="AG859" s="242"/>
      <c r="AH859" s="239"/>
      <c r="AI859" s="239"/>
    </row>
    <row r="860" spans="1:35">
      <c r="A860" s="243"/>
      <c r="B860" s="243"/>
      <c r="C860" s="244"/>
      <c r="D860" s="243"/>
      <c r="E860" s="239"/>
      <c r="F860" s="238"/>
      <c r="G860" s="239"/>
      <c r="H860" s="239"/>
      <c r="I860" s="239"/>
      <c r="J860" s="239"/>
      <c r="K860" s="239"/>
      <c r="L860" s="238"/>
      <c r="M860" s="239"/>
      <c r="N860" s="238"/>
      <c r="O860" s="239"/>
      <c r="P860" s="239"/>
      <c r="Q860" s="239"/>
      <c r="R860" s="239"/>
      <c r="S860" s="239"/>
      <c r="T860" s="239"/>
      <c r="U860" s="239"/>
      <c r="V860" s="239"/>
      <c r="W860" s="239"/>
      <c r="X860" s="239"/>
      <c r="Y860" s="239"/>
      <c r="Z860" s="239"/>
      <c r="AA860" s="240"/>
      <c r="AB860" s="239"/>
      <c r="AC860" s="246"/>
      <c r="AD860" s="246"/>
      <c r="AE860" s="308"/>
      <c r="AF860" s="241"/>
      <c r="AG860" s="242"/>
      <c r="AH860" s="239"/>
      <c r="AI860" s="239"/>
    </row>
    <row r="861" spans="1:35">
      <c r="A861" s="243"/>
      <c r="B861" s="243"/>
      <c r="C861" s="244"/>
      <c r="D861" s="243"/>
      <c r="E861" s="239"/>
      <c r="F861" s="238"/>
      <c r="G861" s="239"/>
      <c r="H861" s="239"/>
      <c r="I861" s="239"/>
      <c r="J861" s="239"/>
      <c r="K861" s="239"/>
      <c r="L861" s="238"/>
      <c r="M861" s="239"/>
      <c r="N861" s="238"/>
      <c r="O861" s="239"/>
      <c r="P861" s="239"/>
      <c r="Q861" s="239"/>
      <c r="R861" s="239"/>
      <c r="S861" s="239"/>
      <c r="T861" s="239"/>
      <c r="U861" s="239"/>
      <c r="V861" s="239"/>
      <c r="W861" s="239"/>
      <c r="X861" s="239"/>
      <c r="Y861" s="239"/>
      <c r="Z861" s="239"/>
      <c r="AA861" s="240"/>
      <c r="AB861" s="239"/>
      <c r="AC861" s="246"/>
      <c r="AD861" s="246"/>
      <c r="AE861" s="308"/>
      <c r="AF861" s="241"/>
      <c r="AG861" s="242"/>
      <c r="AH861" s="239"/>
      <c r="AI861" s="239"/>
    </row>
    <row r="862" spans="1:35">
      <c r="A862" s="243"/>
      <c r="B862" s="243"/>
      <c r="C862" s="244"/>
      <c r="D862" s="243"/>
      <c r="E862" s="239"/>
      <c r="F862" s="238"/>
      <c r="G862" s="239"/>
      <c r="H862" s="239"/>
      <c r="I862" s="239"/>
      <c r="J862" s="239"/>
      <c r="K862" s="239"/>
      <c r="L862" s="238"/>
      <c r="M862" s="239"/>
      <c r="N862" s="238"/>
      <c r="O862" s="239"/>
      <c r="P862" s="239"/>
      <c r="Q862" s="239"/>
      <c r="R862" s="239"/>
      <c r="S862" s="239"/>
      <c r="T862" s="239"/>
      <c r="U862" s="239"/>
      <c r="V862" s="239"/>
      <c r="W862" s="239"/>
      <c r="X862" s="239"/>
      <c r="Y862" s="239"/>
      <c r="Z862" s="239"/>
      <c r="AA862" s="240"/>
      <c r="AB862" s="239"/>
      <c r="AC862" s="246"/>
      <c r="AD862" s="246"/>
      <c r="AE862" s="308"/>
      <c r="AF862" s="241"/>
      <c r="AG862" s="242"/>
      <c r="AH862" s="239"/>
      <c r="AI862" s="239"/>
    </row>
    <row r="863" spans="1:35">
      <c r="A863" s="243"/>
      <c r="B863" s="243"/>
      <c r="C863" s="244"/>
      <c r="D863" s="243"/>
      <c r="E863" s="239"/>
      <c r="F863" s="238"/>
      <c r="G863" s="239"/>
      <c r="H863" s="239"/>
      <c r="I863" s="239"/>
      <c r="J863" s="239"/>
      <c r="K863" s="239"/>
      <c r="L863" s="238"/>
      <c r="M863" s="239"/>
      <c r="N863" s="238"/>
      <c r="O863" s="239"/>
      <c r="P863" s="239"/>
      <c r="Q863" s="239"/>
      <c r="R863" s="239"/>
      <c r="S863" s="239"/>
      <c r="T863" s="239"/>
      <c r="U863" s="239"/>
      <c r="V863" s="239"/>
      <c r="W863" s="239"/>
      <c r="X863" s="239"/>
      <c r="Y863" s="239"/>
      <c r="Z863" s="239"/>
      <c r="AA863" s="240"/>
      <c r="AB863" s="239"/>
      <c r="AC863" s="246"/>
      <c r="AD863" s="246"/>
      <c r="AE863" s="308"/>
      <c r="AF863" s="241"/>
      <c r="AG863" s="242"/>
      <c r="AH863" s="239"/>
      <c r="AI863" s="239"/>
    </row>
    <row r="864" spans="1:35">
      <c r="A864" s="243"/>
      <c r="B864" s="243"/>
      <c r="C864" s="244"/>
      <c r="D864" s="243"/>
      <c r="E864" s="239"/>
      <c r="F864" s="238"/>
      <c r="G864" s="239"/>
      <c r="H864" s="239"/>
      <c r="I864" s="239"/>
      <c r="J864" s="239"/>
      <c r="K864" s="239"/>
      <c r="L864" s="238"/>
      <c r="M864" s="239"/>
      <c r="N864" s="238"/>
      <c r="O864" s="239"/>
      <c r="P864" s="239"/>
      <c r="Q864" s="239"/>
      <c r="R864" s="239"/>
      <c r="S864" s="239"/>
      <c r="T864" s="239"/>
      <c r="U864" s="239"/>
      <c r="V864" s="239"/>
      <c r="W864" s="239"/>
      <c r="X864" s="239"/>
      <c r="Y864" s="239"/>
      <c r="Z864" s="239"/>
      <c r="AA864" s="240"/>
      <c r="AB864" s="239"/>
      <c r="AC864" s="246"/>
      <c r="AD864" s="246"/>
      <c r="AE864" s="308"/>
      <c r="AF864" s="241"/>
      <c r="AG864" s="242"/>
      <c r="AH864" s="239"/>
      <c r="AI864" s="239"/>
    </row>
    <row r="865" spans="1:35">
      <c r="A865" s="243"/>
      <c r="B865" s="243"/>
      <c r="C865" s="244"/>
      <c r="D865" s="243"/>
      <c r="E865" s="239"/>
      <c r="F865" s="238"/>
      <c r="G865" s="239"/>
      <c r="H865" s="239"/>
      <c r="I865" s="239"/>
      <c r="J865" s="239"/>
      <c r="K865" s="239"/>
      <c r="L865" s="238"/>
      <c r="M865" s="239"/>
      <c r="N865" s="238"/>
      <c r="O865" s="239"/>
      <c r="P865" s="239"/>
      <c r="Q865" s="239"/>
      <c r="R865" s="239"/>
      <c r="S865" s="239"/>
      <c r="T865" s="239"/>
      <c r="U865" s="239"/>
      <c r="V865" s="239"/>
      <c r="W865" s="239"/>
      <c r="X865" s="239"/>
      <c r="Y865" s="239"/>
      <c r="Z865" s="239"/>
      <c r="AA865" s="240"/>
      <c r="AB865" s="239"/>
      <c r="AC865" s="246"/>
      <c r="AD865" s="246"/>
      <c r="AE865" s="308"/>
      <c r="AF865" s="241"/>
      <c r="AG865" s="242"/>
      <c r="AH865" s="239"/>
      <c r="AI865" s="239"/>
    </row>
    <row r="866" spans="1:35">
      <c r="A866" s="243"/>
      <c r="B866" s="243"/>
      <c r="C866" s="244"/>
      <c r="D866" s="243"/>
      <c r="E866" s="239"/>
      <c r="F866" s="238"/>
      <c r="G866" s="239"/>
      <c r="H866" s="239"/>
      <c r="I866" s="239"/>
      <c r="J866" s="239"/>
      <c r="K866" s="239"/>
      <c r="L866" s="238"/>
      <c r="M866" s="239"/>
      <c r="N866" s="238"/>
      <c r="O866" s="239"/>
      <c r="P866" s="239"/>
      <c r="Q866" s="239"/>
      <c r="R866" s="239"/>
      <c r="S866" s="239"/>
      <c r="T866" s="239"/>
      <c r="U866" s="239"/>
      <c r="V866" s="239"/>
      <c r="W866" s="239"/>
      <c r="X866" s="239"/>
      <c r="Y866" s="239"/>
      <c r="Z866" s="239"/>
      <c r="AA866" s="240"/>
      <c r="AB866" s="239"/>
      <c r="AC866" s="246"/>
      <c r="AD866" s="246"/>
      <c r="AE866" s="308"/>
      <c r="AF866" s="241"/>
      <c r="AG866" s="242"/>
      <c r="AH866" s="239"/>
      <c r="AI866" s="239"/>
    </row>
    <row r="867" spans="1:35">
      <c r="A867" s="243"/>
      <c r="B867" s="243"/>
      <c r="C867" s="244"/>
      <c r="D867" s="243"/>
      <c r="E867" s="239"/>
      <c r="F867" s="238"/>
      <c r="G867" s="239"/>
      <c r="H867" s="239"/>
      <c r="I867" s="239"/>
      <c r="J867" s="239"/>
      <c r="K867" s="239"/>
      <c r="L867" s="238"/>
      <c r="M867" s="239"/>
      <c r="N867" s="238"/>
      <c r="O867" s="239"/>
      <c r="P867" s="239"/>
      <c r="Q867" s="239"/>
      <c r="R867" s="239"/>
      <c r="S867" s="239"/>
      <c r="T867" s="239"/>
      <c r="U867" s="239"/>
      <c r="V867" s="239"/>
      <c r="W867" s="239"/>
      <c r="X867" s="239"/>
      <c r="Y867" s="239"/>
      <c r="Z867" s="239"/>
      <c r="AA867" s="240"/>
      <c r="AB867" s="239"/>
      <c r="AC867" s="246"/>
      <c r="AD867" s="246"/>
      <c r="AE867" s="308"/>
      <c r="AF867" s="241"/>
      <c r="AG867" s="242"/>
      <c r="AH867" s="239"/>
      <c r="AI867" s="239"/>
    </row>
    <row r="868" spans="1:35">
      <c r="A868" s="243"/>
      <c r="B868" s="243"/>
      <c r="C868" s="244"/>
      <c r="D868" s="243"/>
      <c r="E868" s="239"/>
      <c r="F868" s="238"/>
      <c r="G868" s="239"/>
      <c r="H868" s="239"/>
      <c r="I868" s="239"/>
      <c r="J868" s="239"/>
      <c r="K868" s="239"/>
      <c r="L868" s="238"/>
      <c r="M868" s="239"/>
      <c r="N868" s="238"/>
      <c r="O868" s="239"/>
      <c r="P868" s="239"/>
      <c r="Q868" s="239"/>
      <c r="R868" s="239"/>
      <c r="S868" s="239"/>
      <c r="T868" s="239"/>
      <c r="U868" s="239"/>
      <c r="V868" s="239"/>
      <c r="W868" s="239"/>
      <c r="X868" s="239"/>
      <c r="Y868" s="239"/>
      <c r="Z868" s="239"/>
      <c r="AA868" s="240"/>
      <c r="AB868" s="239"/>
      <c r="AC868" s="246"/>
      <c r="AD868" s="246"/>
      <c r="AE868" s="308"/>
      <c r="AF868" s="241"/>
      <c r="AG868" s="242"/>
      <c r="AH868" s="239"/>
      <c r="AI868" s="239"/>
    </row>
    <row r="869" spans="1:35">
      <c r="A869" s="243"/>
      <c r="B869" s="243"/>
      <c r="C869" s="244"/>
      <c r="D869" s="243"/>
      <c r="E869" s="239"/>
      <c r="F869" s="238"/>
      <c r="G869" s="239"/>
      <c r="H869" s="239"/>
      <c r="I869" s="239"/>
      <c r="J869" s="239"/>
      <c r="K869" s="239"/>
      <c r="L869" s="238"/>
      <c r="M869" s="239"/>
      <c r="N869" s="238"/>
      <c r="O869" s="239"/>
      <c r="P869" s="239"/>
      <c r="Q869" s="239"/>
      <c r="R869" s="239"/>
      <c r="S869" s="239"/>
      <c r="T869" s="239"/>
      <c r="U869" s="239"/>
      <c r="V869" s="239"/>
      <c r="W869" s="239"/>
      <c r="X869" s="239"/>
      <c r="Y869" s="239"/>
      <c r="Z869" s="239"/>
      <c r="AA869" s="240"/>
      <c r="AB869" s="239"/>
      <c r="AC869" s="246"/>
      <c r="AD869" s="246"/>
      <c r="AE869" s="308"/>
      <c r="AF869" s="241"/>
      <c r="AG869" s="242"/>
      <c r="AH869" s="239"/>
      <c r="AI869" s="239"/>
    </row>
    <row r="870" spans="1:35">
      <c r="A870" s="243"/>
      <c r="B870" s="243"/>
      <c r="C870" s="244"/>
      <c r="D870" s="243"/>
      <c r="E870" s="239"/>
      <c r="F870" s="238"/>
      <c r="G870" s="239"/>
      <c r="H870" s="239"/>
      <c r="I870" s="239"/>
      <c r="J870" s="239"/>
      <c r="K870" s="239"/>
      <c r="L870" s="238"/>
      <c r="M870" s="239"/>
      <c r="N870" s="238"/>
      <c r="O870" s="239"/>
      <c r="P870" s="239"/>
      <c r="Q870" s="239"/>
      <c r="R870" s="239"/>
      <c r="S870" s="239"/>
      <c r="T870" s="239"/>
      <c r="U870" s="239"/>
      <c r="V870" s="239"/>
      <c r="W870" s="239"/>
      <c r="X870" s="239"/>
      <c r="Y870" s="239"/>
      <c r="Z870" s="239"/>
      <c r="AA870" s="240"/>
      <c r="AB870" s="239"/>
      <c r="AC870" s="246"/>
      <c r="AD870" s="246"/>
      <c r="AE870" s="308"/>
      <c r="AF870" s="241"/>
      <c r="AG870" s="242"/>
      <c r="AH870" s="239"/>
      <c r="AI870" s="239"/>
    </row>
    <row r="871" spans="1:35">
      <c r="A871" s="243"/>
      <c r="B871" s="243"/>
      <c r="C871" s="244"/>
      <c r="D871" s="243"/>
      <c r="E871" s="239"/>
      <c r="F871" s="238"/>
      <c r="G871" s="239"/>
      <c r="H871" s="239"/>
      <c r="I871" s="239"/>
      <c r="J871" s="239"/>
      <c r="K871" s="239"/>
      <c r="L871" s="238"/>
      <c r="M871" s="239"/>
      <c r="N871" s="238"/>
      <c r="O871" s="239"/>
      <c r="P871" s="239"/>
      <c r="Q871" s="239"/>
      <c r="R871" s="239"/>
      <c r="S871" s="239"/>
      <c r="T871" s="239"/>
      <c r="U871" s="239"/>
      <c r="V871" s="239"/>
      <c r="W871" s="239"/>
      <c r="X871" s="239"/>
      <c r="Y871" s="239"/>
      <c r="Z871" s="239"/>
      <c r="AA871" s="240"/>
      <c r="AB871" s="239"/>
      <c r="AC871" s="246"/>
      <c r="AD871" s="246"/>
      <c r="AE871" s="308"/>
      <c r="AF871" s="241"/>
      <c r="AG871" s="242"/>
      <c r="AH871" s="239"/>
      <c r="AI871" s="239"/>
    </row>
    <row r="872" spans="1:35">
      <c r="A872" s="243"/>
      <c r="B872" s="243"/>
      <c r="C872" s="244"/>
      <c r="D872" s="243"/>
      <c r="E872" s="239"/>
      <c r="F872" s="238"/>
      <c r="G872" s="239"/>
      <c r="H872" s="239"/>
      <c r="I872" s="239"/>
      <c r="J872" s="239"/>
      <c r="K872" s="239"/>
      <c r="L872" s="238"/>
      <c r="M872" s="239"/>
      <c r="N872" s="238"/>
      <c r="O872" s="239"/>
      <c r="P872" s="239"/>
      <c r="Q872" s="239"/>
      <c r="R872" s="239"/>
      <c r="S872" s="239"/>
      <c r="T872" s="239"/>
      <c r="U872" s="239"/>
      <c r="V872" s="239"/>
      <c r="W872" s="239"/>
      <c r="X872" s="239"/>
      <c r="Y872" s="239"/>
      <c r="Z872" s="239"/>
      <c r="AA872" s="240"/>
      <c r="AB872" s="239"/>
      <c r="AC872" s="246"/>
      <c r="AD872" s="246"/>
      <c r="AE872" s="308"/>
      <c r="AF872" s="241"/>
      <c r="AG872" s="242"/>
      <c r="AH872" s="239"/>
      <c r="AI872" s="239"/>
    </row>
    <row r="873" spans="1:35">
      <c r="A873" s="243"/>
      <c r="B873" s="243"/>
      <c r="C873" s="244"/>
      <c r="D873" s="243"/>
      <c r="E873" s="239"/>
      <c r="F873" s="238"/>
      <c r="G873" s="239"/>
      <c r="H873" s="239"/>
      <c r="I873" s="239"/>
      <c r="J873" s="239"/>
      <c r="K873" s="239"/>
      <c r="L873" s="238"/>
      <c r="M873" s="239"/>
      <c r="N873" s="238"/>
      <c r="O873" s="239"/>
      <c r="P873" s="239"/>
      <c r="Q873" s="239"/>
      <c r="R873" s="239"/>
      <c r="S873" s="239"/>
      <c r="T873" s="239"/>
      <c r="U873" s="239"/>
      <c r="V873" s="239"/>
      <c r="W873" s="239"/>
      <c r="X873" s="239"/>
      <c r="Y873" s="239"/>
      <c r="Z873" s="239"/>
      <c r="AA873" s="240"/>
      <c r="AB873" s="239"/>
      <c r="AC873" s="246"/>
      <c r="AD873" s="246"/>
      <c r="AE873" s="308"/>
      <c r="AF873" s="241"/>
      <c r="AG873" s="242"/>
      <c r="AH873" s="239"/>
      <c r="AI873" s="239"/>
    </row>
    <row r="874" spans="1:35">
      <c r="A874" s="243"/>
      <c r="B874" s="243"/>
      <c r="C874" s="244"/>
      <c r="D874" s="243"/>
      <c r="E874" s="239"/>
      <c r="F874" s="238"/>
      <c r="G874" s="239"/>
      <c r="H874" s="239"/>
      <c r="I874" s="239"/>
      <c r="J874" s="239"/>
      <c r="K874" s="239"/>
      <c r="L874" s="238"/>
      <c r="M874" s="239"/>
      <c r="N874" s="238"/>
      <c r="O874" s="239"/>
      <c r="P874" s="239"/>
      <c r="Q874" s="239"/>
      <c r="R874" s="239"/>
      <c r="S874" s="239"/>
      <c r="T874" s="239"/>
      <c r="U874" s="239"/>
      <c r="V874" s="239"/>
      <c r="W874" s="239"/>
      <c r="X874" s="239"/>
      <c r="Y874" s="239"/>
      <c r="Z874" s="239"/>
      <c r="AA874" s="240"/>
      <c r="AB874" s="239"/>
      <c r="AC874" s="246"/>
      <c r="AD874" s="246"/>
      <c r="AE874" s="308"/>
      <c r="AF874" s="241"/>
      <c r="AG874" s="242"/>
      <c r="AH874" s="239"/>
      <c r="AI874" s="239"/>
    </row>
    <row r="875" spans="1:35">
      <c r="A875" s="243"/>
      <c r="B875" s="243"/>
      <c r="C875" s="244"/>
      <c r="D875" s="243"/>
      <c r="E875" s="239"/>
      <c r="F875" s="238"/>
      <c r="G875" s="239"/>
      <c r="H875" s="239"/>
      <c r="I875" s="239"/>
      <c r="J875" s="239"/>
      <c r="K875" s="239"/>
      <c r="L875" s="238"/>
      <c r="M875" s="239"/>
      <c r="N875" s="238"/>
      <c r="O875" s="239"/>
      <c r="P875" s="239"/>
      <c r="Q875" s="239"/>
      <c r="R875" s="239"/>
      <c r="S875" s="239"/>
      <c r="T875" s="239"/>
      <c r="U875" s="239"/>
      <c r="V875" s="239"/>
      <c r="W875" s="239"/>
      <c r="X875" s="239"/>
      <c r="Y875" s="239"/>
      <c r="Z875" s="239"/>
      <c r="AA875" s="240"/>
      <c r="AB875" s="239"/>
      <c r="AC875" s="246"/>
      <c r="AD875" s="246"/>
      <c r="AE875" s="308"/>
      <c r="AF875" s="241"/>
      <c r="AG875" s="242"/>
      <c r="AH875" s="239"/>
      <c r="AI875" s="239"/>
    </row>
    <row r="876" spans="1:35">
      <c r="A876" s="243"/>
      <c r="B876" s="243"/>
      <c r="C876" s="244"/>
      <c r="D876" s="243"/>
      <c r="E876" s="239"/>
      <c r="F876" s="238"/>
      <c r="G876" s="239"/>
      <c r="H876" s="239"/>
      <c r="I876" s="239"/>
      <c r="J876" s="239"/>
      <c r="K876" s="239"/>
      <c r="L876" s="238"/>
      <c r="M876" s="239"/>
      <c r="N876" s="238"/>
      <c r="O876" s="239"/>
      <c r="P876" s="239"/>
      <c r="Q876" s="239"/>
      <c r="R876" s="239"/>
      <c r="S876" s="239"/>
      <c r="T876" s="239"/>
      <c r="U876" s="239"/>
      <c r="V876" s="239"/>
      <c r="W876" s="239"/>
      <c r="X876" s="239"/>
      <c r="Y876" s="239"/>
      <c r="Z876" s="239"/>
      <c r="AA876" s="240"/>
      <c r="AB876" s="239"/>
      <c r="AC876" s="246"/>
      <c r="AD876" s="246"/>
      <c r="AE876" s="308"/>
      <c r="AF876" s="241"/>
      <c r="AG876" s="242"/>
      <c r="AH876" s="239"/>
      <c r="AI876" s="239"/>
    </row>
    <row r="877" spans="1:35">
      <c r="A877" s="243"/>
      <c r="B877" s="243"/>
      <c r="C877" s="244"/>
      <c r="D877" s="243"/>
      <c r="E877" s="239"/>
      <c r="F877" s="238"/>
      <c r="G877" s="239"/>
      <c r="H877" s="239"/>
      <c r="I877" s="239"/>
      <c r="J877" s="239"/>
      <c r="K877" s="239"/>
      <c r="L877" s="238"/>
      <c r="M877" s="239"/>
      <c r="N877" s="238"/>
      <c r="O877" s="239"/>
      <c r="P877" s="239"/>
      <c r="Q877" s="239"/>
      <c r="R877" s="239"/>
      <c r="S877" s="239"/>
      <c r="T877" s="239"/>
      <c r="U877" s="239"/>
      <c r="V877" s="239"/>
      <c r="W877" s="239"/>
      <c r="X877" s="239"/>
      <c r="Y877" s="239"/>
      <c r="Z877" s="239"/>
      <c r="AA877" s="240"/>
      <c r="AB877" s="239"/>
      <c r="AC877" s="246"/>
      <c r="AD877" s="246"/>
      <c r="AE877" s="308"/>
      <c r="AF877" s="241"/>
      <c r="AG877" s="242"/>
      <c r="AH877" s="239"/>
      <c r="AI877" s="239"/>
    </row>
    <row r="878" spans="1:35">
      <c r="A878" s="243"/>
      <c r="B878" s="243"/>
      <c r="C878" s="244"/>
      <c r="D878" s="243"/>
      <c r="E878" s="239"/>
      <c r="F878" s="238"/>
      <c r="G878" s="239"/>
      <c r="H878" s="239"/>
      <c r="I878" s="239"/>
      <c r="J878" s="239"/>
      <c r="K878" s="239"/>
      <c r="L878" s="238"/>
      <c r="M878" s="239"/>
      <c r="N878" s="238"/>
      <c r="O878" s="239"/>
      <c r="P878" s="239"/>
      <c r="Q878" s="239"/>
      <c r="R878" s="239"/>
      <c r="S878" s="239"/>
      <c r="T878" s="239"/>
      <c r="U878" s="239"/>
      <c r="V878" s="239"/>
      <c r="W878" s="239"/>
      <c r="X878" s="239"/>
      <c r="Y878" s="239"/>
      <c r="Z878" s="239"/>
      <c r="AA878" s="240"/>
      <c r="AB878" s="239"/>
      <c r="AC878" s="246"/>
      <c r="AD878" s="246"/>
      <c r="AE878" s="308"/>
      <c r="AF878" s="241"/>
      <c r="AG878" s="242"/>
      <c r="AH878" s="239"/>
      <c r="AI878" s="239"/>
    </row>
    <row r="879" spans="1:35">
      <c r="A879" s="243"/>
      <c r="B879" s="243"/>
      <c r="C879" s="244"/>
      <c r="D879" s="243"/>
      <c r="E879" s="239"/>
      <c r="F879" s="238"/>
      <c r="G879" s="239"/>
      <c r="H879" s="239"/>
      <c r="I879" s="239"/>
      <c r="J879" s="239"/>
      <c r="K879" s="239"/>
      <c r="L879" s="238"/>
      <c r="M879" s="239"/>
      <c r="N879" s="238"/>
      <c r="O879" s="239"/>
      <c r="P879" s="239"/>
      <c r="Q879" s="239"/>
      <c r="R879" s="239"/>
      <c r="S879" s="239"/>
      <c r="T879" s="239"/>
      <c r="U879" s="239"/>
      <c r="V879" s="239"/>
      <c r="W879" s="239"/>
      <c r="X879" s="239"/>
      <c r="Y879" s="239"/>
      <c r="Z879" s="239"/>
      <c r="AA879" s="240"/>
      <c r="AB879" s="239"/>
      <c r="AC879" s="246"/>
      <c r="AD879" s="246"/>
      <c r="AE879" s="308"/>
      <c r="AF879" s="241"/>
      <c r="AG879" s="242"/>
      <c r="AH879" s="239"/>
      <c r="AI879" s="239"/>
    </row>
    <row r="880" spans="1:35">
      <c r="A880" s="243"/>
      <c r="B880" s="243"/>
      <c r="C880" s="244"/>
      <c r="D880" s="243"/>
      <c r="E880" s="239"/>
      <c r="F880" s="238"/>
      <c r="G880" s="239"/>
      <c r="H880" s="239"/>
      <c r="I880" s="239"/>
      <c r="J880" s="239"/>
      <c r="K880" s="239"/>
      <c r="L880" s="238"/>
      <c r="M880" s="239"/>
      <c r="N880" s="238"/>
      <c r="O880" s="239"/>
      <c r="P880" s="239"/>
      <c r="Q880" s="239"/>
      <c r="R880" s="239"/>
      <c r="S880" s="239"/>
      <c r="T880" s="239"/>
      <c r="U880" s="239"/>
      <c r="V880" s="239"/>
      <c r="W880" s="239"/>
      <c r="X880" s="239"/>
      <c r="Y880" s="239"/>
      <c r="Z880" s="239"/>
      <c r="AA880" s="240"/>
      <c r="AB880" s="239"/>
      <c r="AC880" s="246"/>
      <c r="AD880" s="246"/>
      <c r="AE880" s="308"/>
      <c r="AF880" s="241"/>
      <c r="AG880" s="242"/>
      <c r="AH880" s="239"/>
      <c r="AI880" s="239"/>
    </row>
    <row r="881" spans="1:35">
      <c r="A881" s="243"/>
      <c r="B881" s="243"/>
      <c r="C881" s="244"/>
      <c r="D881" s="243"/>
      <c r="E881" s="239"/>
      <c r="F881" s="238"/>
      <c r="G881" s="239"/>
      <c r="H881" s="239"/>
      <c r="I881" s="239"/>
      <c r="J881" s="239"/>
      <c r="K881" s="239"/>
      <c r="L881" s="238"/>
      <c r="M881" s="239"/>
      <c r="N881" s="238"/>
      <c r="O881" s="239"/>
      <c r="P881" s="239"/>
      <c r="Q881" s="239"/>
      <c r="R881" s="239"/>
      <c r="S881" s="239"/>
      <c r="T881" s="239"/>
      <c r="U881" s="239"/>
      <c r="V881" s="239"/>
      <c r="W881" s="239"/>
      <c r="X881" s="239"/>
      <c r="Y881" s="239"/>
      <c r="Z881" s="239"/>
      <c r="AA881" s="240"/>
      <c r="AB881" s="239"/>
      <c r="AC881" s="246"/>
      <c r="AD881" s="246"/>
      <c r="AE881" s="308"/>
      <c r="AF881" s="241"/>
      <c r="AG881" s="242"/>
      <c r="AH881" s="239"/>
      <c r="AI881" s="239"/>
    </row>
    <row r="882" spans="1:35">
      <c r="A882" s="243"/>
      <c r="B882" s="243"/>
      <c r="C882" s="244"/>
      <c r="D882" s="243"/>
      <c r="E882" s="239"/>
      <c r="F882" s="238"/>
      <c r="G882" s="239"/>
      <c r="H882" s="239"/>
      <c r="I882" s="239"/>
      <c r="J882" s="239"/>
      <c r="K882" s="239"/>
      <c r="L882" s="238"/>
      <c r="M882" s="239"/>
      <c r="N882" s="238"/>
      <c r="O882" s="239"/>
      <c r="P882" s="239"/>
      <c r="Q882" s="239"/>
      <c r="R882" s="239"/>
      <c r="S882" s="239"/>
      <c r="T882" s="239"/>
      <c r="U882" s="239"/>
      <c r="V882" s="239"/>
      <c r="W882" s="239"/>
      <c r="X882" s="239"/>
      <c r="Y882" s="239"/>
      <c r="Z882" s="239"/>
      <c r="AA882" s="240"/>
      <c r="AB882" s="239"/>
      <c r="AC882" s="246"/>
      <c r="AD882" s="246"/>
      <c r="AE882" s="308"/>
      <c r="AF882" s="241"/>
      <c r="AG882" s="242"/>
      <c r="AH882" s="239"/>
      <c r="AI882" s="239"/>
    </row>
    <row r="883" spans="1:35">
      <c r="A883" s="243"/>
      <c r="B883" s="243"/>
      <c r="C883" s="244"/>
      <c r="D883" s="243"/>
      <c r="E883" s="239"/>
      <c r="F883" s="238"/>
      <c r="G883" s="239"/>
      <c r="H883" s="239"/>
      <c r="I883" s="239"/>
      <c r="J883" s="239"/>
      <c r="K883" s="239"/>
      <c r="L883" s="238"/>
      <c r="M883" s="239"/>
      <c r="N883" s="238"/>
      <c r="O883" s="239"/>
      <c r="P883" s="239"/>
      <c r="Q883" s="239"/>
      <c r="R883" s="239"/>
      <c r="S883" s="239"/>
      <c r="T883" s="239"/>
      <c r="U883" s="239"/>
      <c r="V883" s="239"/>
      <c r="W883" s="239"/>
      <c r="X883" s="239"/>
      <c r="Y883" s="239"/>
      <c r="Z883" s="239"/>
      <c r="AA883" s="240"/>
      <c r="AB883" s="239"/>
      <c r="AC883" s="246"/>
      <c r="AD883" s="246"/>
      <c r="AE883" s="308"/>
      <c r="AF883" s="241"/>
      <c r="AG883" s="242"/>
      <c r="AH883" s="239"/>
      <c r="AI883" s="239"/>
    </row>
    <row r="884" spans="1:35">
      <c r="A884" s="243"/>
      <c r="B884" s="243"/>
      <c r="C884" s="244"/>
      <c r="D884" s="243"/>
      <c r="E884" s="239"/>
      <c r="F884" s="238"/>
      <c r="G884" s="239"/>
      <c r="H884" s="239"/>
      <c r="I884" s="239"/>
      <c r="J884" s="239"/>
      <c r="K884" s="239"/>
      <c r="L884" s="238"/>
      <c r="M884" s="239"/>
      <c r="N884" s="238"/>
      <c r="O884" s="239"/>
      <c r="P884" s="239"/>
      <c r="Q884" s="239"/>
      <c r="R884" s="239"/>
      <c r="S884" s="239"/>
      <c r="T884" s="239"/>
      <c r="U884" s="239"/>
      <c r="V884" s="239"/>
      <c r="W884" s="239"/>
      <c r="X884" s="239"/>
      <c r="Y884" s="239"/>
      <c r="Z884" s="239"/>
      <c r="AA884" s="240"/>
      <c r="AB884" s="239"/>
      <c r="AC884" s="246"/>
      <c r="AD884" s="246"/>
      <c r="AE884" s="308"/>
      <c r="AF884" s="241"/>
      <c r="AG884" s="242"/>
      <c r="AH884" s="239"/>
      <c r="AI884" s="239"/>
    </row>
    <row r="885" spans="1:35">
      <c r="A885" s="243"/>
      <c r="B885" s="243"/>
      <c r="C885" s="244"/>
      <c r="D885" s="243"/>
      <c r="E885" s="239"/>
      <c r="F885" s="238"/>
      <c r="G885" s="239"/>
      <c r="H885" s="239"/>
      <c r="I885" s="239"/>
      <c r="J885" s="239"/>
      <c r="K885" s="239"/>
      <c r="L885" s="238"/>
      <c r="M885" s="239"/>
      <c r="N885" s="238"/>
      <c r="O885" s="239"/>
      <c r="P885" s="239"/>
      <c r="Q885" s="239"/>
      <c r="R885" s="239"/>
      <c r="S885" s="239"/>
      <c r="T885" s="239"/>
      <c r="U885" s="239"/>
      <c r="V885" s="239"/>
      <c r="W885" s="239"/>
      <c r="X885" s="239"/>
      <c r="Y885" s="239"/>
      <c r="Z885" s="239"/>
      <c r="AA885" s="240"/>
      <c r="AB885" s="239"/>
      <c r="AC885" s="246"/>
      <c r="AD885" s="246"/>
      <c r="AE885" s="308"/>
      <c r="AF885" s="241"/>
      <c r="AG885" s="242"/>
      <c r="AH885" s="239"/>
      <c r="AI885" s="239"/>
    </row>
    <row r="886" spans="1:35">
      <c r="A886" s="243"/>
      <c r="B886" s="243"/>
      <c r="C886" s="244"/>
      <c r="D886" s="243"/>
      <c r="E886" s="239"/>
      <c r="F886" s="238"/>
      <c r="G886" s="239"/>
      <c r="H886" s="239"/>
      <c r="I886" s="239"/>
      <c r="J886" s="239"/>
      <c r="K886" s="239"/>
      <c r="L886" s="238"/>
      <c r="M886" s="239"/>
      <c r="N886" s="238"/>
      <c r="O886" s="239"/>
      <c r="P886" s="239"/>
      <c r="Q886" s="239"/>
      <c r="R886" s="239"/>
      <c r="S886" s="239"/>
      <c r="T886" s="239"/>
      <c r="U886" s="239"/>
      <c r="V886" s="239"/>
      <c r="W886" s="239"/>
      <c r="X886" s="239"/>
      <c r="Y886" s="239"/>
      <c r="Z886" s="239"/>
      <c r="AA886" s="240"/>
      <c r="AB886" s="239"/>
      <c r="AC886" s="246"/>
      <c r="AD886" s="246"/>
      <c r="AE886" s="308"/>
      <c r="AF886" s="241"/>
      <c r="AG886" s="242"/>
      <c r="AH886" s="239"/>
      <c r="AI886" s="239"/>
    </row>
    <row r="887" spans="1:35">
      <c r="A887" s="243"/>
      <c r="B887" s="243"/>
      <c r="C887" s="244"/>
      <c r="D887" s="243"/>
      <c r="E887" s="239"/>
      <c r="F887" s="238"/>
      <c r="G887" s="239"/>
      <c r="H887" s="239"/>
      <c r="I887" s="239"/>
      <c r="J887" s="239"/>
      <c r="K887" s="239"/>
      <c r="L887" s="238"/>
      <c r="M887" s="239"/>
      <c r="N887" s="238"/>
      <c r="O887" s="239"/>
      <c r="P887" s="239"/>
      <c r="Q887" s="239"/>
      <c r="R887" s="239"/>
      <c r="S887" s="239"/>
      <c r="T887" s="239"/>
      <c r="U887" s="239"/>
      <c r="V887" s="239"/>
      <c r="W887" s="239"/>
      <c r="X887" s="239"/>
      <c r="Y887" s="239"/>
      <c r="Z887" s="239"/>
      <c r="AA887" s="240"/>
      <c r="AB887" s="239"/>
      <c r="AC887" s="246"/>
      <c r="AD887" s="246"/>
      <c r="AE887" s="308"/>
      <c r="AF887" s="241"/>
      <c r="AG887" s="242"/>
      <c r="AH887" s="239"/>
      <c r="AI887" s="239"/>
    </row>
    <row r="888" spans="1:35">
      <c r="A888" s="243"/>
      <c r="B888" s="243"/>
      <c r="C888" s="244"/>
      <c r="D888" s="243"/>
      <c r="E888" s="239"/>
      <c r="F888" s="238"/>
      <c r="G888" s="239"/>
      <c r="H888" s="239"/>
      <c r="I888" s="239"/>
      <c r="J888" s="239"/>
      <c r="K888" s="239"/>
      <c r="L888" s="238"/>
      <c r="M888" s="239"/>
      <c r="N888" s="238"/>
      <c r="O888" s="239"/>
      <c r="P888" s="239"/>
      <c r="Q888" s="239"/>
      <c r="R888" s="239"/>
      <c r="S888" s="239"/>
      <c r="T888" s="239"/>
      <c r="U888" s="239"/>
      <c r="V888" s="239"/>
      <c r="W888" s="239"/>
      <c r="X888" s="239"/>
      <c r="Y888" s="239"/>
      <c r="Z888" s="239"/>
      <c r="AA888" s="240"/>
      <c r="AB888" s="239"/>
      <c r="AC888" s="246"/>
      <c r="AD888" s="246"/>
      <c r="AE888" s="308"/>
      <c r="AF888" s="241"/>
      <c r="AG888" s="242"/>
      <c r="AH888" s="239"/>
      <c r="AI888" s="239"/>
    </row>
    <row r="889" spans="1:35">
      <c r="A889" s="243"/>
      <c r="B889" s="243"/>
      <c r="C889" s="244"/>
      <c r="D889" s="243"/>
      <c r="E889" s="239"/>
      <c r="F889" s="238"/>
      <c r="G889" s="239"/>
      <c r="H889" s="239"/>
      <c r="I889" s="239"/>
      <c r="J889" s="239"/>
      <c r="K889" s="239"/>
      <c r="L889" s="238"/>
      <c r="M889" s="239"/>
      <c r="N889" s="238"/>
      <c r="O889" s="239"/>
      <c r="P889" s="239"/>
      <c r="Q889" s="239"/>
      <c r="R889" s="239"/>
      <c r="S889" s="239"/>
      <c r="T889" s="239"/>
      <c r="U889" s="239"/>
      <c r="V889" s="239"/>
      <c r="W889" s="239"/>
      <c r="X889" s="239"/>
      <c r="Y889" s="239"/>
      <c r="Z889" s="239"/>
      <c r="AA889" s="240"/>
      <c r="AB889" s="239"/>
      <c r="AC889" s="246"/>
      <c r="AD889" s="246"/>
      <c r="AE889" s="308"/>
      <c r="AF889" s="241"/>
      <c r="AG889" s="242"/>
      <c r="AH889" s="239"/>
      <c r="AI889" s="239"/>
    </row>
    <row r="890" spans="1:35">
      <c r="A890" s="243"/>
      <c r="B890" s="243"/>
      <c r="C890" s="244"/>
      <c r="D890" s="243"/>
      <c r="E890" s="239"/>
      <c r="F890" s="238"/>
      <c r="G890" s="239"/>
      <c r="H890" s="239"/>
      <c r="I890" s="239"/>
      <c r="J890" s="239"/>
      <c r="K890" s="239"/>
      <c r="L890" s="238"/>
      <c r="M890" s="239"/>
      <c r="N890" s="238"/>
      <c r="O890" s="239"/>
      <c r="P890" s="239"/>
      <c r="Q890" s="239"/>
      <c r="R890" s="239"/>
      <c r="S890" s="239"/>
      <c r="T890" s="239"/>
      <c r="U890" s="239"/>
      <c r="V890" s="239"/>
      <c r="W890" s="239"/>
      <c r="X890" s="239"/>
      <c r="Y890" s="239"/>
      <c r="Z890" s="239"/>
      <c r="AA890" s="240"/>
      <c r="AB890" s="239"/>
      <c r="AC890" s="246"/>
      <c r="AD890" s="246"/>
      <c r="AE890" s="308"/>
      <c r="AF890" s="241"/>
      <c r="AG890" s="242"/>
      <c r="AH890" s="239"/>
      <c r="AI890" s="239"/>
    </row>
    <row r="891" spans="1:35">
      <c r="A891" s="243"/>
      <c r="B891" s="243"/>
      <c r="C891" s="244"/>
      <c r="D891" s="243"/>
      <c r="E891" s="239"/>
      <c r="F891" s="238"/>
      <c r="G891" s="239"/>
      <c r="H891" s="239"/>
      <c r="I891" s="239"/>
      <c r="J891" s="239"/>
      <c r="K891" s="239"/>
      <c r="L891" s="238"/>
      <c r="M891" s="239"/>
      <c r="N891" s="238"/>
      <c r="O891" s="239"/>
      <c r="P891" s="239"/>
      <c r="Q891" s="239"/>
      <c r="R891" s="239"/>
      <c r="S891" s="239"/>
      <c r="T891" s="239"/>
      <c r="U891" s="239"/>
      <c r="V891" s="239"/>
      <c r="W891" s="239"/>
      <c r="X891" s="239"/>
      <c r="Y891" s="239"/>
      <c r="Z891" s="239"/>
      <c r="AA891" s="240"/>
      <c r="AB891" s="239"/>
      <c r="AC891" s="246"/>
      <c r="AD891" s="246"/>
      <c r="AE891" s="308"/>
      <c r="AF891" s="241"/>
      <c r="AG891" s="242"/>
      <c r="AH891" s="239"/>
      <c r="AI891" s="239"/>
    </row>
    <row r="892" spans="1:35">
      <c r="A892" s="243"/>
      <c r="B892" s="243"/>
      <c r="C892" s="244"/>
      <c r="D892" s="243"/>
      <c r="E892" s="239"/>
      <c r="F892" s="238"/>
      <c r="G892" s="239"/>
      <c r="H892" s="239"/>
      <c r="I892" s="239"/>
      <c r="J892" s="239"/>
      <c r="K892" s="239"/>
      <c r="L892" s="238"/>
      <c r="M892" s="239"/>
      <c r="N892" s="238"/>
      <c r="O892" s="239"/>
      <c r="P892" s="239"/>
      <c r="Q892" s="239"/>
      <c r="R892" s="239"/>
      <c r="S892" s="239"/>
      <c r="T892" s="239"/>
      <c r="U892" s="239"/>
      <c r="V892" s="239"/>
      <c r="W892" s="239"/>
      <c r="X892" s="239"/>
      <c r="Y892" s="239"/>
      <c r="Z892" s="239"/>
      <c r="AA892" s="240"/>
      <c r="AB892" s="239"/>
      <c r="AC892" s="246"/>
      <c r="AD892" s="246"/>
      <c r="AE892" s="308"/>
      <c r="AF892" s="241"/>
      <c r="AG892" s="242"/>
      <c r="AH892" s="239"/>
      <c r="AI892" s="239"/>
    </row>
    <row r="893" spans="1:35">
      <c r="A893" s="243"/>
      <c r="B893" s="243"/>
      <c r="C893" s="244"/>
      <c r="D893" s="243"/>
      <c r="E893" s="239"/>
      <c r="F893" s="238"/>
      <c r="G893" s="239"/>
      <c r="H893" s="239"/>
      <c r="I893" s="239"/>
      <c r="J893" s="239"/>
      <c r="K893" s="239"/>
      <c r="L893" s="238"/>
      <c r="M893" s="239"/>
      <c r="N893" s="238"/>
      <c r="O893" s="239"/>
      <c r="P893" s="239"/>
      <c r="Q893" s="239"/>
      <c r="R893" s="239"/>
      <c r="S893" s="239"/>
      <c r="T893" s="239"/>
      <c r="U893" s="239"/>
      <c r="V893" s="239"/>
      <c r="W893" s="239"/>
      <c r="X893" s="239"/>
      <c r="Y893" s="239"/>
      <c r="Z893" s="239"/>
      <c r="AA893" s="240"/>
      <c r="AB893" s="239"/>
      <c r="AC893" s="246"/>
      <c r="AD893" s="246"/>
      <c r="AE893" s="308"/>
      <c r="AF893" s="241"/>
      <c r="AG893" s="242"/>
      <c r="AH893" s="239"/>
      <c r="AI893" s="239"/>
    </row>
    <row r="894" spans="1:35">
      <c r="A894" s="243"/>
      <c r="B894" s="243"/>
      <c r="C894" s="244"/>
      <c r="D894" s="243"/>
      <c r="E894" s="239"/>
      <c r="F894" s="238"/>
      <c r="G894" s="239"/>
      <c r="H894" s="239"/>
      <c r="I894" s="239"/>
      <c r="J894" s="239"/>
      <c r="K894" s="239"/>
      <c r="L894" s="238"/>
      <c r="M894" s="239"/>
      <c r="N894" s="238"/>
      <c r="O894" s="239"/>
      <c r="P894" s="239"/>
      <c r="Q894" s="239"/>
      <c r="R894" s="239"/>
      <c r="S894" s="239"/>
      <c r="T894" s="239"/>
      <c r="U894" s="239"/>
      <c r="V894" s="239"/>
      <c r="W894" s="239"/>
      <c r="X894" s="239"/>
      <c r="Y894" s="239"/>
      <c r="Z894" s="239"/>
      <c r="AA894" s="240"/>
      <c r="AB894" s="239"/>
      <c r="AC894" s="246"/>
      <c r="AD894" s="246"/>
      <c r="AE894" s="308"/>
      <c r="AF894" s="241"/>
      <c r="AG894" s="242"/>
      <c r="AH894" s="239"/>
      <c r="AI894" s="239"/>
    </row>
    <row r="895" spans="1:35">
      <c r="A895" s="243"/>
      <c r="B895" s="243"/>
      <c r="C895" s="244"/>
      <c r="D895" s="243"/>
      <c r="E895" s="239"/>
      <c r="F895" s="238"/>
      <c r="G895" s="239"/>
      <c r="H895" s="239"/>
      <c r="I895" s="239"/>
      <c r="J895" s="239"/>
      <c r="K895" s="239"/>
      <c r="L895" s="238"/>
      <c r="M895" s="239"/>
      <c r="N895" s="238"/>
      <c r="O895" s="239"/>
      <c r="P895" s="239"/>
      <c r="Q895" s="239"/>
      <c r="R895" s="239"/>
      <c r="S895" s="239"/>
      <c r="T895" s="239"/>
      <c r="U895" s="239"/>
      <c r="V895" s="239"/>
      <c r="W895" s="239"/>
      <c r="X895" s="239"/>
      <c r="Y895" s="239"/>
      <c r="Z895" s="239"/>
      <c r="AA895" s="240"/>
      <c r="AB895" s="239"/>
      <c r="AC895" s="246"/>
      <c r="AD895" s="246"/>
      <c r="AE895" s="308"/>
      <c r="AF895" s="241"/>
      <c r="AG895" s="242"/>
      <c r="AH895" s="239"/>
      <c r="AI895" s="239"/>
    </row>
    <row r="896" spans="1:35">
      <c r="A896" s="243"/>
      <c r="B896" s="243"/>
      <c r="C896" s="244"/>
      <c r="D896" s="243"/>
      <c r="E896" s="239"/>
      <c r="F896" s="238"/>
      <c r="G896" s="239"/>
      <c r="H896" s="239"/>
      <c r="I896" s="239"/>
      <c r="J896" s="239"/>
      <c r="K896" s="239"/>
      <c r="L896" s="238"/>
      <c r="M896" s="239"/>
      <c r="N896" s="238"/>
      <c r="O896" s="239"/>
      <c r="P896" s="239"/>
      <c r="Q896" s="239"/>
      <c r="R896" s="239"/>
      <c r="S896" s="239"/>
      <c r="T896" s="239"/>
      <c r="U896" s="239"/>
      <c r="V896" s="239"/>
      <c r="W896" s="239"/>
      <c r="X896" s="239"/>
      <c r="Y896" s="239"/>
      <c r="Z896" s="239"/>
      <c r="AA896" s="240"/>
      <c r="AB896" s="239"/>
      <c r="AC896" s="246"/>
      <c r="AD896" s="246"/>
      <c r="AE896" s="308"/>
      <c r="AF896" s="241"/>
      <c r="AG896" s="242"/>
      <c r="AH896" s="239"/>
      <c r="AI896" s="239"/>
    </row>
    <row r="897" spans="1:35">
      <c r="A897" s="243"/>
      <c r="B897" s="243"/>
      <c r="C897" s="244"/>
      <c r="D897" s="243"/>
      <c r="E897" s="239"/>
      <c r="F897" s="238"/>
      <c r="G897" s="239"/>
      <c r="H897" s="239"/>
      <c r="I897" s="239"/>
      <c r="J897" s="239"/>
      <c r="K897" s="239"/>
      <c r="L897" s="238"/>
      <c r="M897" s="239"/>
      <c r="N897" s="238"/>
      <c r="O897" s="239"/>
      <c r="P897" s="239"/>
      <c r="Q897" s="239"/>
      <c r="R897" s="239"/>
      <c r="S897" s="239"/>
      <c r="T897" s="239"/>
      <c r="U897" s="239"/>
      <c r="V897" s="239"/>
      <c r="W897" s="239"/>
      <c r="X897" s="239"/>
      <c r="Y897" s="239"/>
      <c r="Z897" s="239"/>
      <c r="AA897" s="240"/>
      <c r="AB897" s="239"/>
      <c r="AC897" s="246"/>
      <c r="AD897" s="246"/>
      <c r="AE897" s="308"/>
      <c r="AF897" s="241"/>
      <c r="AG897" s="242"/>
      <c r="AH897" s="239"/>
      <c r="AI897" s="239"/>
    </row>
    <row r="898" spans="1:35">
      <c r="A898" s="243"/>
      <c r="B898" s="243"/>
      <c r="C898" s="244"/>
      <c r="D898" s="243"/>
      <c r="E898" s="239"/>
      <c r="F898" s="238"/>
      <c r="G898" s="239"/>
      <c r="H898" s="239"/>
      <c r="I898" s="239"/>
      <c r="J898" s="239"/>
      <c r="K898" s="239"/>
      <c r="L898" s="238"/>
      <c r="M898" s="239"/>
      <c r="N898" s="238"/>
      <c r="O898" s="239"/>
      <c r="P898" s="239"/>
      <c r="Q898" s="239"/>
      <c r="R898" s="239"/>
      <c r="S898" s="239"/>
      <c r="T898" s="239"/>
      <c r="U898" s="239"/>
      <c r="V898" s="239"/>
      <c r="W898" s="239"/>
      <c r="X898" s="239"/>
      <c r="Y898" s="239"/>
      <c r="Z898" s="239"/>
      <c r="AA898" s="240"/>
      <c r="AB898" s="239"/>
      <c r="AC898" s="246"/>
      <c r="AD898" s="246"/>
      <c r="AE898" s="308"/>
      <c r="AF898" s="241"/>
      <c r="AG898" s="242"/>
      <c r="AH898" s="239"/>
      <c r="AI898" s="239"/>
    </row>
    <row r="899" spans="1:35">
      <c r="A899" s="243"/>
      <c r="B899" s="243"/>
      <c r="C899" s="244"/>
      <c r="D899" s="243"/>
      <c r="E899" s="239"/>
      <c r="F899" s="238"/>
      <c r="G899" s="239"/>
      <c r="H899" s="239"/>
      <c r="I899" s="239"/>
      <c r="J899" s="239"/>
      <c r="K899" s="239"/>
      <c r="L899" s="238"/>
      <c r="M899" s="239"/>
      <c r="N899" s="238"/>
      <c r="O899" s="239"/>
      <c r="P899" s="239"/>
      <c r="Q899" s="239"/>
      <c r="R899" s="239"/>
      <c r="S899" s="239"/>
      <c r="T899" s="239"/>
      <c r="U899" s="239"/>
      <c r="V899" s="239"/>
      <c r="W899" s="239"/>
      <c r="X899" s="239"/>
      <c r="Y899" s="239"/>
      <c r="Z899" s="239"/>
      <c r="AA899" s="240"/>
      <c r="AB899" s="239"/>
      <c r="AC899" s="246"/>
      <c r="AD899" s="246"/>
      <c r="AE899" s="308"/>
      <c r="AF899" s="241"/>
      <c r="AG899" s="242"/>
      <c r="AH899" s="239"/>
      <c r="AI899" s="239"/>
    </row>
    <row r="900" spans="1:35">
      <c r="A900" s="243"/>
      <c r="B900" s="243"/>
      <c r="C900" s="244"/>
      <c r="D900" s="243"/>
      <c r="E900" s="239"/>
      <c r="F900" s="238"/>
      <c r="G900" s="239"/>
      <c r="H900" s="239"/>
      <c r="I900" s="239"/>
      <c r="J900" s="239"/>
      <c r="K900" s="239"/>
      <c r="L900" s="238"/>
      <c r="M900" s="239"/>
      <c r="N900" s="238"/>
      <c r="O900" s="239"/>
      <c r="P900" s="239"/>
      <c r="Q900" s="239"/>
      <c r="R900" s="239"/>
      <c r="S900" s="239"/>
      <c r="T900" s="239"/>
      <c r="U900" s="239"/>
      <c r="V900" s="239"/>
      <c r="W900" s="239"/>
      <c r="X900" s="239"/>
      <c r="Y900" s="239"/>
      <c r="Z900" s="239"/>
      <c r="AA900" s="240"/>
      <c r="AB900" s="239"/>
      <c r="AC900" s="246"/>
      <c r="AD900" s="246"/>
      <c r="AE900" s="308"/>
      <c r="AF900" s="241"/>
      <c r="AG900" s="242"/>
      <c r="AH900" s="239"/>
      <c r="AI900" s="239"/>
    </row>
    <row r="901" spans="1:35">
      <c r="A901" s="243"/>
      <c r="B901" s="243"/>
      <c r="C901" s="244"/>
      <c r="D901" s="243"/>
      <c r="E901" s="239"/>
      <c r="F901" s="238"/>
      <c r="G901" s="239"/>
      <c r="H901" s="239"/>
      <c r="I901" s="239"/>
      <c r="J901" s="239"/>
      <c r="K901" s="239"/>
      <c r="L901" s="238"/>
      <c r="M901" s="239"/>
      <c r="N901" s="238"/>
      <c r="O901" s="239"/>
      <c r="P901" s="239"/>
      <c r="Q901" s="239"/>
      <c r="R901" s="239"/>
      <c r="S901" s="239"/>
      <c r="T901" s="239"/>
      <c r="U901" s="239"/>
      <c r="V901" s="239"/>
      <c r="W901" s="239"/>
      <c r="X901" s="239"/>
      <c r="Y901" s="239"/>
      <c r="Z901" s="239"/>
      <c r="AA901" s="240"/>
      <c r="AB901" s="239"/>
      <c r="AC901" s="246"/>
      <c r="AD901" s="246"/>
      <c r="AE901" s="308"/>
      <c r="AF901" s="241"/>
      <c r="AG901" s="242"/>
      <c r="AH901" s="239"/>
      <c r="AI901" s="239"/>
    </row>
    <row r="902" spans="1:35">
      <c r="A902" s="243"/>
      <c r="B902" s="243"/>
      <c r="C902" s="244"/>
      <c r="D902" s="243"/>
      <c r="E902" s="239"/>
      <c r="F902" s="238"/>
      <c r="G902" s="239"/>
      <c r="H902" s="239"/>
      <c r="I902" s="239"/>
      <c r="J902" s="239"/>
      <c r="K902" s="239"/>
      <c r="L902" s="238"/>
      <c r="M902" s="239"/>
      <c r="N902" s="238"/>
      <c r="O902" s="239"/>
      <c r="P902" s="239"/>
      <c r="Q902" s="239"/>
      <c r="R902" s="239"/>
      <c r="S902" s="239"/>
      <c r="T902" s="239"/>
      <c r="U902" s="239"/>
      <c r="V902" s="239"/>
      <c r="W902" s="239"/>
      <c r="X902" s="239"/>
      <c r="Y902" s="239"/>
      <c r="Z902" s="239"/>
      <c r="AA902" s="240"/>
      <c r="AB902" s="239"/>
      <c r="AC902" s="246"/>
      <c r="AD902" s="246"/>
      <c r="AE902" s="308"/>
      <c r="AF902" s="241"/>
      <c r="AG902" s="242"/>
      <c r="AH902" s="239"/>
      <c r="AI902" s="239"/>
    </row>
    <row r="903" spans="1:35">
      <c r="A903" s="243"/>
      <c r="B903" s="243"/>
      <c r="C903" s="244"/>
      <c r="D903" s="243"/>
      <c r="E903" s="239"/>
      <c r="F903" s="238"/>
      <c r="G903" s="239"/>
      <c r="H903" s="239"/>
      <c r="I903" s="239"/>
      <c r="J903" s="239"/>
      <c r="K903" s="239"/>
      <c r="L903" s="238"/>
      <c r="M903" s="239"/>
      <c r="N903" s="238"/>
      <c r="O903" s="239"/>
      <c r="P903" s="239"/>
      <c r="Q903" s="239"/>
      <c r="R903" s="239"/>
      <c r="S903" s="239"/>
      <c r="T903" s="239"/>
      <c r="U903" s="239"/>
      <c r="V903" s="239"/>
      <c r="W903" s="239"/>
      <c r="X903" s="239"/>
      <c r="Y903" s="239"/>
      <c r="Z903" s="239"/>
      <c r="AA903" s="240"/>
      <c r="AB903" s="239"/>
      <c r="AC903" s="246"/>
      <c r="AD903" s="246"/>
      <c r="AE903" s="308"/>
      <c r="AF903" s="241"/>
      <c r="AG903" s="242"/>
      <c r="AH903" s="239"/>
      <c r="AI903" s="239"/>
    </row>
    <row r="904" spans="1:35">
      <c r="A904" s="243"/>
      <c r="B904" s="243"/>
      <c r="C904" s="244"/>
      <c r="D904" s="243"/>
      <c r="E904" s="239"/>
      <c r="F904" s="238"/>
      <c r="G904" s="239"/>
      <c r="H904" s="239"/>
      <c r="I904" s="239"/>
      <c r="J904" s="239"/>
      <c r="K904" s="239"/>
      <c r="L904" s="238"/>
      <c r="M904" s="239"/>
      <c r="N904" s="238"/>
      <c r="O904" s="239"/>
      <c r="P904" s="239"/>
      <c r="Q904" s="239"/>
      <c r="R904" s="239"/>
      <c r="S904" s="239"/>
      <c r="T904" s="239"/>
      <c r="U904" s="239"/>
      <c r="V904" s="239"/>
      <c r="W904" s="239"/>
      <c r="X904" s="239"/>
      <c r="Y904" s="239"/>
      <c r="Z904" s="239"/>
      <c r="AA904" s="240"/>
      <c r="AB904" s="239"/>
      <c r="AC904" s="246"/>
      <c r="AD904" s="246"/>
      <c r="AE904" s="308"/>
      <c r="AF904" s="241"/>
      <c r="AG904" s="242"/>
      <c r="AH904" s="239"/>
      <c r="AI904" s="239"/>
    </row>
    <row r="905" spans="1:35">
      <c r="A905" s="243"/>
      <c r="B905" s="243"/>
      <c r="C905" s="244"/>
      <c r="D905" s="243"/>
      <c r="E905" s="239"/>
      <c r="F905" s="238"/>
      <c r="G905" s="239"/>
      <c r="H905" s="239"/>
      <c r="I905" s="239"/>
      <c r="J905" s="239"/>
      <c r="K905" s="239"/>
      <c r="L905" s="238"/>
      <c r="M905" s="239"/>
      <c r="N905" s="238"/>
      <c r="O905" s="239"/>
      <c r="P905" s="239"/>
      <c r="Q905" s="239"/>
      <c r="R905" s="239"/>
      <c r="S905" s="239"/>
      <c r="T905" s="239"/>
      <c r="U905" s="239"/>
      <c r="V905" s="239"/>
      <c r="W905" s="239"/>
      <c r="X905" s="239"/>
      <c r="Y905" s="239"/>
      <c r="Z905" s="239"/>
      <c r="AA905" s="240"/>
      <c r="AB905" s="239"/>
      <c r="AC905" s="246"/>
      <c r="AD905" s="246"/>
      <c r="AE905" s="308"/>
      <c r="AF905" s="241"/>
      <c r="AG905" s="242"/>
      <c r="AH905" s="239"/>
      <c r="AI905" s="239"/>
    </row>
    <row r="906" spans="1:35">
      <c r="A906" s="243"/>
      <c r="B906" s="243"/>
      <c r="C906" s="244"/>
      <c r="D906" s="243"/>
      <c r="E906" s="239"/>
      <c r="F906" s="238"/>
      <c r="G906" s="239"/>
      <c r="H906" s="239"/>
      <c r="I906" s="239"/>
      <c r="J906" s="239"/>
      <c r="K906" s="239"/>
      <c r="L906" s="238"/>
      <c r="M906" s="239"/>
      <c r="N906" s="238"/>
      <c r="O906" s="239"/>
      <c r="P906" s="239"/>
      <c r="Q906" s="239"/>
      <c r="R906" s="239"/>
      <c r="S906" s="239"/>
      <c r="T906" s="239"/>
      <c r="U906" s="239"/>
      <c r="V906" s="239"/>
      <c r="W906" s="239"/>
      <c r="X906" s="239"/>
      <c r="Y906" s="239"/>
      <c r="Z906" s="239"/>
      <c r="AA906" s="240"/>
      <c r="AB906" s="239"/>
      <c r="AC906" s="246"/>
      <c r="AD906" s="246"/>
      <c r="AE906" s="308"/>
      <c r="AF906" s="241"/>
      <c r="AG906" s="242"/>
      <c r="AH906" s="239"/>
      <c r="AI906" s="239"/>
    </row>
    <row r="907" spans="1:35">
      <c r="A907" s="243"/>
      <c r="B907" s="243"/>
      <c r="C907" s="244"/>
      <c r="D907" s="243"/>
      <c r="E907" s="239"/>
      <c r="F907" s="238"/>
      <c r="G907" s="239"/>
      <c r="H907" s="239"/>
      <c r="I907" s="239"/>
      <c r="J907" s="239"/>
      <c r="K907" s="239"/>
      <c r="L907" s="238"/>
      <c r="M907" s="239"/>
      <c r="N907" s="238"/>
      <c r="O907" s="239"/>
      <c r="P907" s="239"/>
      <c r="Q907" s="239"/>
      <c r="R907" s="239"/>
      <c r="S907" s="239"/>
      <c r="T907" s="239"/>
      <c r="U907" s="239"/>
      <c r="V907" s="239"/>
      <c r="W907" s="239"/>
      <c r="X907" s="239"/>
      <c r="Y907" s="239"/>
      <c r="Z907" s="239"/>
      <c r="AA907" s="240"/>
      <c r="AB907" s="239"/>
      <c r="AC907" s="246"/>
      <c r="AD907" s="246"/>
      <c r="AE907" s="308"/>
      <c r="AF907" s="241"/>
      <c r="AG907" s="242"/>
      <c r="AH907" s="239"/>
      <c r="AI907" s="239"/>
    </row>
    <row r="908" spans="1:35">
      <c r="A908" s="243"/>
      <c r="B908" s="243"/>
      <c r="C908" s="244"/>
      <c r="D908" s="243"/>
      <c r="E908" s="239"/>
      <c r="F908" s="238"/>
      <c r="G908" s="239"/>
      <c r="H908" s="239"/>
      <c r="I908" s="239"/>
      <c r="J908" s="239"/>
      <c r="K908" s="239"/>
      <c r="L908" s="238"/>
      <c r="M908" s="239"/>
      <c r="N908" s="238"/>
      <c r="O908" s="239"/>
      <c r="P908" s="239"/>
      <c r="Q908" s="239"/>
      <c r="R908" s="239"/>
      <c r="S908" s="239"/>
      <c r="T908" s="239"/>
      <c r="U908" s="239"/>
      <c r="V908" s="239"/>
      <c r="W908" s="239"/>
      <c r="X908" s="239"/>
      <c r="Y908" s="239"/>
      <c r="Z908" s="239"/>
      <c r="AA908" s="240"/>
      <c r="AB908" s="239"/>
      <c r="AC908" s="246"/>
      <c r="AD908" s="246"/>
      <c r="AE908" s="308"/>
      <c r="AF908" s="241"/>
      <c r="AG908" s="242"/>
      <c r="AH908" s="239"/>
      <c r="AI908" s="239"/>
    </row>
    <row r="909" spans="1:35">
      <c r="A909" s="243"/>
      <c r="B909" s="243"/>
      <c r="C909" s="244"/>
      <c r="D909" s="243"/>
      <c r="E909" s="239"/>
      <c r="F909" s="238"/>
      <c r="G909" s="239"/>
      <c r="H909" s="239"/>
      <c r="I909" s="239"/>
      <c r="J909" s="239"/>
      <c r="K909" s="239"/>
      <c r="L909" s="238"/>
      <c r="M909" s="239"/>
      <c r="N909" s="238"/>
      <c r="O909" s="239"/>
      <c r="P909" s="239"/>
      <c r="Q909" s="239"/>
      <c r="R909" s="239"/>
      <c r="S909" s="239"/>
      <c r="T909" s="239"/>
      <c r="U909" s="239"/>
      <c r="V909" s="239"/>
      <c r="W909" s="239"/>
      <c r="X909" s="239"/>
      <c r="Y909" s="239"/>
      <c r="Z909" s="239"/>
      <c r="AA909" s="240"/>
      <c r="AB909" s="239"/>
      <c r="AC909" s="246"/>
      <c r="AD909" s="246"/>
      <c r="AE909" s="308"/>
      <c r="AF909" s="241"/>
      <c r="AG909" s="242"/>
      <c r="AH909" s="239"/>
      <c r="AI909" s="239"/>
    </row>
    <row r="910" spans="1:35">
      <c r="A910" s="243"/>
      <c r="B910" s="243"/>
      <c r="C910" s="244"/>
      <c r="D910" s="243"/>
      <c r="E910" s="239"/>
      <c r="F910" s="238"/>
      <c r="G910" s="239"/>
      <c r="H910" s="239"/>
      <c r="I910" s="239"/>
      <c r="J910" s="239"/>
      <c r="K910" s="239"/>
      <c r="L910" s="238"/>
      <c r="M910" s="239"/>
      <c r="N910" s="238"/>
      <c r="O910" s="239"/>
      <c r="P910" s="239"/>
      <c r="Q910" s="239"/>
      <c r="R910" s="239"/>
      <c r="S910" s="239"/>
      <c r="T910" s="239"/>
      <c r="U910" s="239"/>
      <c r="V910" s="239"/>
      <c r="W910" s="239"/>
      <c r="X910" s="239"/>
      <c r="Y910" s="239"/>
      <c r="Z910" s="239"/>
      <c r="AA910" s="240"/>
      <c r="AB910" s="239"/>
      <c r="AC910" s="246"/>
      <c r="AD910" s="246"/>
      <c r="AE910" s="308"/>
      <c r="AF910" s="241"/>
      <c r="AG910" s="242"/>
      <c r="AH910" s="239"/>
      <c r="AI910" s="239"/>
    </row>
    <row r="911" spans="1:35">
      <c r="A911" s="243"/>
      <c r="B911" s="243"/>
      <c r="C911" s="244"/>
      <c r="D911" s="243"/>
      <c r="E911" s="239"/>
      <c r="F911" s="238"/>
      <c r="G911" s="239"/>
      <c r="H911" s="239"/>
      <c r="I911" s="239"/>
      <c r="J911" s="239"/>
      <c r="K911" s="239"/>
      <c r="L911" s="238"/>
      <c r="M911" s="239"/>
      <c r="N911" s="238"/>
      <c r="O911" s="239"/>
      <c r="P911" s="239"/>
      <c r="Q911" s="239"/>
      <c r="R911" s="239"/>
      <c r="S911" s="239"/>
      <c r="T911" s="239"/>
      <c r="U911" s="239"/>
      <c r="V911" s="239"/>
      <c r="W911" s="239"/>
      <c r="X911" s="239"/>
      <c r="Y911" s="239"/>
      <c r="Z911" s="239"/>
      <c r="AA911" s="240"/>
      <c r="AB911" s="239"/>
      <c r="AC911" s="246"/>
      <c r="AD911" s="246"/>
      <c r="AE911" s="308"/>
      <c r="AF911" s="241"/>
      <c r="AG911" s="242"/>
      <c r="AH911" s="239"/>
      <c r="AI911" s="239"/>
    </row>
    <row r="912" spans="1:35">
      <c r="A912" s="243"/>
      <c r="B912" s="243"/>
      <c r="C912" s="244"/>
      <c r="D912" s="243"/>
      <c r="E912" s="239"/>
      <c r="F912" s="238"/>
      <c r="G912" s="239"/>
      <c r="H912" s="239"/>
      <c r="I912" s="239"/>
      <c r="J912" s="239"/>
      <c r="K912" s="239"/>
      <c r="L912" s="238"/>
      <c r="M912" s="239"/>
      <c r="N912" s="238"/>
      <c r="O912" s="239"/>
      <c r="P912" s="239"/>
      <c r="Q912" s="239"/>
      <c r="R912" s="239"/>
      <c r="S912" s="239"/>
      <c r="T912" s="239"/>
      <c r="U912" s="239"/>
      <c r="V912" s="239"/>
      <c r="W912" s="239"/>
      <c r="X912" s="239"/>
      <c r="Y912" s="239"/>
      <c r="Z912" s="239"/>
      <c r="AA912" s="240"/>
      <c r="AB912" s="239"/>
      <c r="AC912" s="246"/>
      <c r="AD912" s="246"/>
      <c r="AE912" s="308"/>
      <c r="AF912" s="241"/>
      <c r="AG912" s="242"/>
      <c r="AH912" s="239"/>
      <c r="AI912" s="239"/>
    </row>
    <row r="913" spans="1:35">
      <c r="A913" s="243"/>
      <c r="B913" s="243"/>
      <c r="C913" s="244"/>
      <c r="D913" s="243"/>
      <c r="E913" s="239"/>
      <c r="F913" s="238"/>
      <c r="G913" s="239"/>
      <c r="H913" s="239"/>
      <c r="I913" s="239"/>
      <c r="J913" s="239"/>
      <c r="K913" s="239"/>
      <c r="L913" s="238"/>
      <c r="M913" s="239"/>
      <c r="N913" s="238"/>
      <c r="O913" s="239"/>
      <c r="P913" s="239"/>
      <c r="Q913" s="239"/>
      <c r="R913" s="239"/>
      <c r="S913" s="239"/>
      <c r="T913" s="239"/>
      <c r="U913" s="239"/>
      <c r="V913" s="239"/>
      <c r="W913" s="239"/>
      <c r="X913" s="239"/>
      <c r="Y913" s="239"/>
      <c r="Z913" s="239"/>
      <c r="AA913" s="240"/>
      <c r="AB913" s="239"/>
      <c r="AC913" s="246"/>
      <c r="AD913" s="246"/>
      <c r="AE913" s="308"/>
      <c r="AF913" s="241"/>
      <c r="AG913" s="242"/>
      <c r="AH913" s="239"/>
      <c r="AI913" s="239"/>
    </row>
    <row r="914" spans="1:35">
      <c r="A914" s="243"/>
      <c r="B914" s="243"/>
      <c r="C914" s="244"/>
      <c r="D914" s="243"/>
      <c r="E914" s="239"/>
      <c r="F914" s="238"/>
      <c r="G914" s="239"/>
      <c r="H914" s="239"/>
      <c r="I914" s="239"/>
      <c r="J914" s="239"/>
      <c r="K914" s="239"/>
      <c r="L914" s="238"/>
      <c r="M914" s="239"/>
      <c r="N914" s="238"/>
      <c r="O914" s="239"/>
      <c r="P914" s="239"/>
      <c r="Q914" s="239"/>
      <c r="R914" s="239"/>
      <c r="S914" s="239"/>
      <c r="T914" s="239"/>
      <c r="U914" s="239"/>
      <c r="V914" s="239"/>
      <c r="W914" s="239"/>
      <c r="X914" s="239"/>
      <c r="Y914" s="239"/>
      <c r="Z914" s="239"/>
      <c r="AA914" s="240"/>
      <c r="AB914" s="239"/>
      <c r="AC914" s="246"/>
      <c r="AD914" s="246"/>
      <c r="AE914" s="308"/>
      <c r="AF914" s="241"/>
      <c r="AG914" s="242"/>
      <c r="AH914" s="239"/>
      <c r="AI914" s="239"/>
    </row>
    <row r="915" spans="1:35">
      <c r="A915" s="243"/>
      <c r="B915" s="243"/>
      <c r="C915" s="244"/>
      <c r="D915" s="243"/>
      <c r="E915" s="239"/>
      <c r="F915" s="238"/>
      <c r="G915" s="239"/>
      <c r="H915" s="239"/>
      <c r="I915" s="239"/>
      <c r="J915" s="239"/>
      <c r="K915" s="239"/>
      <c r="L915" s="238"/>
      <c r="M915" s="239"/>
      <c r="N915" s="238"/>
      <c r="O915" s="239"/>
      <c r="P915" s="239"/>
      <c r="Q915" s="239"/>
      <c r="R915" s="239"/>
      <c r="S915" s="239"/>
      <c r="T915" s="239"/>
      <c r="U915" s="239"/>
      <c r="V915" s="239"/>
      <c r="W915" s="239"/>
      <c r="X915" s="239"/>
      <c r="Y915" s="239"/>
      <c r="Z915" s="239"/>
      <c r="AA915" s="240"/>
      <c r="AB915" s="239"/>
      <c r="AC915" s="246"/>
      <c r="AD915" s="246"/>
      <c r="AE915" s="308"/>
      <c r="AF915" s="241"/>
      <c r="AG915" s="242"/>
      <c r="AH915" s="239"/>
      <c r="AI915" s="239"/>
    </row>
    <row r="916" spans="1:35">
      <c r="A916" s="243"/>
      <c r="B916" s="243"/>
      <c r="C916" s="244"/>
      <c r="D916" s="243"/>
      <c r="E916" s="239"/>
      <c r="F916" s="238"/>
      <c r="G916" s="239"/>
      <c r="H916" s="239"/>
      <c r="I916" s="239"/>
      <c r="J916" s="239"/>
      <c r="K916" s="239"/>
      <c r="L916" s="238"/>
      <c r="M916" s="239"/>
      <c r="N916" s="238"/>
      <c r="O916" s="239"/>
      <c r="P916" s="239"/>
      <c r="Q916" s="239"/>
      <c r="R916" s="239"/>
      <c r="S916" s="239"/>
      <c r="T916" s="239"/>
      <c r="U916" s="239"/>
      <c r="V916" s="239"/>
      <c r="W916" s="239"/>
      <c r="X916" s="239"/>
      <c r="Y916" s="239"/>
      <c r="Z916" s="239"/>
      <c r="AA916" s="240"/>
      <c r="AB916" s="239"/>
      <c r="AC916" s="246"/>
      <c r="AD916" s="246"/>
      <c r="AE916" s="308"/>
      <c r="AF916" s="241"/>
      <c r="AG916" s="242"/>
      <c r="AH916" s="239"/>
      <c r="AI916" s="239"/>
    </row>
    <row r="917" spans="1:35">
      <c r="A917" s="243"/>
      <c r="B917" s="243"/>
      <c r="C917" s="244"/>
      <c r="D917" s="243"/>
      <c r="E917" s="239"/>
      <c r="F917" s="238"/>
      <c r="G917" s="239"/>
      <c r="H917" s="239"/>
      <c r="I917" s="239"/>
      <c r="J917" s="239"/>
      <c r="K917" s="239"/>
      <c r="L917" s="238"/>
      <c r="M917" s="239"/>
      <c r="N917" s="238"/>
      <c r="O917" s="239"/>
      <c r="P917" s="239"/>
      <c r="Q917" s="239"/>
      <c r="R917" s="239"/>
      <c r="S917" s="239"/>
      <c r="T917" s="239"/>
      <c r="U917" s="239"/>
      <c r="V917" s="239"/>
      <c r="W917" s="239"/>
      <c r="X917" s="239"/>
      <c r="Y917" s="239"/>
      <c r="Z917" s="239"/>
      <c r="AA917" s="240"/>
      <c r="AB917" s="239"/>
      <c r="AC917" s="246"/>
      <c r="AD917" s="246"/>
      <c r="AE917" s="308"/>
      <c r="AF917" s="241"/>
      <c r="AG917" s="242"/>
      <c r="AH917" s="239"/>
      <c r="AI917" s="239"/>
    </row>
    <row r="918" spans="1:35">
      <c r="A918" s="243"/>
      <c r="B918" s="243"/>
      <c r="C918" s="244"/>
      <c r="D918" s="243"/>
      <c r="E918" s="239"/>
      <c r="F918" s="238"/>
      <c r="G918" s="239"/>
      <c r="H918" s="239"/>
      <c r="I918" s="239"/>
      <c r="J918" s="239"/>
      <c r="K918" s="239"/>
      <c r="L918" s="238"/>
      <c r="M918" s="239"/>
      <c r="N918" s="238"/>
      <c r="O918" s="239"/>
      <c r="P918" s="239"/>
      <c r="Q918" s="239"/>
      <c r="R918" s="239"/>
      <c r="S918" s="239"/>
      <c r="T918" s="239"/>
      <c r="U918" s="239"/>
      <c r="V918" s="239"/>
      <c r="W918" s="239"/>
      <c r="X918" s="239"/>
      <c r="Y918" s="239"/>
      <c r="Z918" s="239"/>
      <c r="AA918" s="240"/>
      <c r="AB918" s="239"/>
      <c r="AC918" s="246"/>
      <c r="AD918" s="246"/>
      <c r="AE918" s="308"/>
      <c r="AF918" s="241"/>
      <c r="AG918" s="242"/>
      <c r="AH918" s="239"/>
      <c r="AI918" s="239"/>
    </row>
    <row r="919" spans="1:35">
      <c r="A919" s="243"/>
      <c r="B919" s="243"/>
      <c r="C919" s="244"/>
      <c r="D919" s="243"/>
      <c r="E919" s="239"/>
      <c r="F919" s="238"/>
      <c r="G919" s="239"/>
      <c r="H919" s="239"/>
      <c r="I919" s="239"/>
      <c r="J919" s="239"/>
      <c r="K919" s="239"/>
      <c r="L919" s="238"/>
      <c r="M919" s="239"/>
      <c r="N919" s="238"/>
      <c r="O919" s="239"/>
      <c r="P919" s="239"/>
      <c r="Q919" s="239"/>
      <c r="R919" s="239"/>
      <c r="S919" s="239"/>
      <c r="T919" s="239"/>
      <c r="U919" s="239"/>
      <c r="V919" s="239"/>
      <c r="W919" s="239"/>
      <c r="X919" s="239"/>
      <c r="Y919" s="239"/>
      <c r="Z919" s="239"/>
      <c r="AA919" s="240"/>
      <c r="AB919" s="239"/>
      <c r="AC919" s="246"/>
      <c r="AD919" s="246"/>
      <c r="AE919" s="308"/>
      <c r="AF919" s="241"/>
      <c r="AG919" s="242"/>
      <c r="AH919" s="239"/>
      <c r="AI919" s="239"/>
    </row>
    <row r="920" spans="1:35">
      <c r="A920" s="243"/>
      <c r="B920" s="243"/>
      <c r="C920" s="244"/>
      <c r="D920" s="243"/>
      <c r="E920" s="239"/>
      <c r="F920" s="238"/>
      <c r="G920" s="239"/>
      <c r="H920" s="239"/>
      <c r="I920" s="239"/>
      <c r="J920" s="239"/>
      <c r="K920" s="239"/>
      <c r="L920" s="238"/>
      <c r="M920" s="239"/>
      <c r="N920" s="238"/>
      <c r="O920" s="239"/>
      <c r="P920" s="239"/>
      <c r="Q920" s="239"/>
      <c r="R920" s="239"/>
      <c r="S920" s="239"/>
      <c r="T920" s="239"/>
      <c r="U920" s="239"/>
      <c r="V920" s="239"/>
      <c r="W920" s="239"/>
      <c r="X920" s="239"/>
      <c r="Y920" s="239"/>
      <c r="Z920" s="239"/>
      <c r="AA920" s="240"/>
      <c r="AB920" s="239"/>
      <c r="AC920" s="246"/>
      <c r="AD920" s="246"/>
      <c r="AE920" s="308"/>
      <c r="AF920" s="241"/>
      <c r="AG920" s="242"/>
      <c r="AH920" s="239"/>
      <c r="AI920" s="239"/>
    </row>
    <row r="921" spans="1:35">
      <c r="A921" s="243"/>
      <c r="B921" s="243"/>
      <c r="C921" s="244"/>
      <c r="D921" s="243"/>
      <c r="E921" s="239"/>
      <c r="F921" s="238"/>
      <c r="G921" s="239"/>
      <c r="H921" s="239"/>
      <c r="I921" s="239"/>
      <c r="J921" s="239"/>
      <c r="K921" s="239"/>
      <c r="L921" s="238"/>
      <c r="M921" s="239"/>
      <c r="N921" s="238"/>
      <c r="O921" s="239"/>
      <c r="P921" s="239"/>
      <c r="Q921" s="239"/>
      <c r="R921" s="239"/>
      <c r="S921" s="239"/>
      <c r="T921" s="239"/>
      <c r="U921" s="239"/>
      <c r="V921" s="239"/>
      <c r="W921" s="239"/>
      <c r="X921" s="239"/>
      <c r="Y921" s="239"/>
      <c r="Z921" s="239"/>
      <c r="AA921" s="240"/>
      <c r="AB921" s="239"/>
      <c r="AC921" s="246"/>
      <c r="AD921" s="246"/>
      <c r="AE921" s="308"/>
      <c r="AF921" s="241"/>
      <c r="AG921" s="242"/>
      <c r="AH921" s="239"/>
      <c r="AI921" s="239"/>
    </row>
    <row r="922" spans="1:35">
      <c r="A922" s="243"/>
      <c r="B922" s="243"/>
      <c r="C922" s="244"/>
      <c r="D922" s="243"/>
      <c r="E922" s="239"/>
      <c r="F922" s="238"/>
      <c r="G922" s="239"/>
      <c r="H922" s="239"/>
      <c r="I922" s="239"/>
      <c r="J922" s="239"/>
      <c r="K922" s="239"/>
      <c r="L922" s="238"/>
      <c r="M922" s="239"/>
      <c r="N922" s="238"/>
      <c r="O922" s="239"/>
      <c r="P922" s="239"/>
      <c r="Q922" s="239"/>
      <c r="R922" s="239"/>
      <c r="S922" s="239"/>
      <c r="T922" s="239"/>
      <c r="U922" s="239"/>
      <c r="V922" s="239"/>
      <c r="W922" s="239"/>
      <c r="X922" s="239"/>
      <c r="Y922" s="239"/>
      <c r="Z922" s="239"/>
      <c r="AA922" s="240"/>
      <c r="AB922" s="239"/>
      <c r="AC922" s="246"/>
      <c r="AD922" s="246"/>
      <c r="AE922" s="308"/>
      <c r="AF922" s="241"/>
      <c r="AG922" s="242"/>
      <c r="AH922" s="239"/>
      <c r="AI922" s="239"/>
    </row>
    <row r="923" spans="1:35">
      <c r="A923" s="243"/>
      <c r="B923" s="243"/>
      <c r="C923" s="244"/>
      <c r="D923" s="243"/>
      <c r="E923" s="239"/>
      <c r="F923" s="238"/>
      <c r="G923" s="239"/>
      <c r="H923" s="239"/>
      <c r="I923" s="239"/>
      <c r="J923" s="239"/>
      <c r="K923" s="239"/>
      <c r="L923" s="238"/>
      <c r="M923" s="239"/>
      <c r="N923" s="238"/>
      <c r="O923" s="239"/>
      <c r="P923" s="239"/>
      <c r="Q923" s="239"/>
      <c r="R923" s="239"/>
      <c r="S923" s="239"/>
      <c r="T923" s="239"/>
      <c r="U923" s="239"/>
      <c r="V923" s="239"/>
      <c r="W923" s="239"/>
      <c r="X923" s="239"/>
      <c r="Y923" s="239"/>
      <c r="Z923" s="239"/>
      <c r="AA923" s="240"/>
      <c r="AB923" s="239"/>
      <c r="AC923" s="246"/>
      <c r="AD923" s="246"/>
      <c r="AE923" s="308"/>
      <c r="AF923" s="241"/>
      <c r="AG923" s="242"/>
      <c r="AH923" s="239"/>
      <c r="AI923" s="239"/>
    </row>
    <row r="924" spans="1:35">
      <c r="A924" s="243"/>
      <c r="B924" s="243"/>
      <c r="C924" s="244"/>
      <c r="D924" s="243"/>
      <c r="E924" s="239"/>
      <c r="F924" s="238"/>
      <c r="G924" s="239"/>
      <c r="H924" s="239"/>
      <c r="I924" s="239"/>
      <c r="J924" s="239"/>
      <c r="K924" s="239"/>
      <c r="L924" s="238"/>
      <c r="M924" s="239"/>
      <c r="N924" s="238"/>
      <c r="O924" s="239"/>
      <c r="P924" s="239"/>
      <c r="Q924" s="239"/>
      <c r="R924" s="239"/>
      <c r="S924" s="239"/>
      <c r="T924" s="239"/>
      <c r="U924" s="239"/>
      <c r="V924" s="239"/>
      <c r="W924" s="239"/>
      <c r="X924" s="239"/>
      <c r="Y924" s="239"/>
      <c r="Z924" s="239"/>
      <c r="AA924" s="240"/>
      <c r="AB924" s="239"/>
      <c r="AC924" s="246"/>
      <c r="AD924" s="246"/>
      <c r="AE924" s="308"/>
      <c r="AF924" s="241"/>
      <c r="AG924" s="242"/>
      <c r="AH924" s="239"/>
      <c r="AI924" s="239"/>
    </row>
    <row r="925" spans="1:35">
      <c r="A925" s="243"/>
      <c r="B925" s="243"/>
      <c r="C925" s="244"/>
      <c r="D925" s="243"/>
      <c r="E925" s="239"/>
      <c r="F925" s="238"/>
      <c r="G925" s="239"/>
      <c r="H925" s="239"/>
      <c r="I925" s="239"/>
      <c r="J925" s="239"/>
      <c r="K925" s="239"/>
      <c r="L925" s="238"/>
      <c r="M925" s="239"/>
      <c r="N925" s="238"/>
      <c r="O925" s="239"/>
      <c r="P925" s="239"/>
      <c r="Q925" s="239"/>
      <c r="R925" s="239"/>
      <c r="S925" s="239"/>
      <c r="T925" s="239"/>
      <c r="U925" s="239"/>
      <c r="V925" s="239"/>
      <c r="W925" s="239"/>
      <c r="X925" s="239"/>
      <c r="Y925" s="239"/>
      <c r="Z925" s="239"/>
      <c r="AA925" s="240"/>
      <c r="AB925" s="239"/>
      <c r="AC925" s="246"/>
      <c r="AD925" s="246"/>
      <c r="AE925" s="308"/>
      <c r="AF925" s="241"/>
      <c r="AG925" s="242"/>
      <c r="AH925" s="239"/>
      <c r="AI925" s="239"/>
    </row>
    <row r="926" spans="1:35">
      <c r="A926" s="243"/>
      <c r="B926" s="243"/>
      <c r="C926" s="244"/>
      <c r="D926" s="243"/>
      <c r="E926" s="239"/>
      <c r="F926" s="238"/>
      <c r="G926" s="239"/>
      <c r="H926" s="239"/>
      <c r="I926" s="239"/>
      <c r="J926" s="239"/>
      <c r="K926" s="239"/>
      <c r="L926" s="238"/>
      <c r="M926" s="239"/>
      <c r="N926" s="238"/>
      <c r="O926" s="239"/>
      <c r="P926" s="239"/>
      <c r="Q926" s="239"/>
      <c r="R926" s="239"/>
      <c r="S926" s="239"/>
      <c r="T926" s="239"/>
      <c r="U926" s="239"/>
      <c r="V926" s="239"/>
      <c r="W926" s="239"/>
      <c r="X926" s="239"/>
      <c r="Y926" s="239"/>
      <c r="Z926" s="239"/>
      <c r="AA926" s="240"/>
      <c r="AB926" s="239"/>
      <c r="AC926" s="246"/>
      <c r="AD926" s="246"/>
      <c r="AE926" s="308"/>
      <c r="AF926" s="241"/>
      <c r="AG926" s="242"/>
      <c r="AH926" s="239"/>
      <c r="AI926" s="239"/>
    </row>
    <row r="927" spans="1:35">
      <c r="A927" s="243"/>
      <c r="B927" s="243"/>
      <c r="C927" s="244"/>
      <c r="D927" s="243"/>
      <c r="E927" s="239"/>
      <c r="F927" s="238"/>
      <c r="G927" s="239"/>
      <c r="H927" s="239"/>
      <c r="I927" s="239"/>
      <c r="J927" s="239"/>
      <c r="K927" s="239"/>
      <c r="L927" s="238"/>
      <c r="M927" s="239"/>
      <c r="N927" s="238"/>
      <c r="O927" s="239"/>
      <c r="P927" s="239"/>
      <c r="Q927" s="239"/>
      <c r="R927" s="239"/>
      <c r="S927" s="239"/>
      <c r="T927" s="239"/>
      <c r="U927" s="239"/>
      <c r="V927" s="239"/>
      <c r="W927" s="239"/>
      <c r="X927" s="239"/>
      <c r="Y927" s="239"/>
      <c r="Z927" s="239"/>
      <c r="AA927" s="240"/>
      <c r="AB927" s="239"/>
      <c r="AC927" s="246"/>
      <c r="AD927" s="246"/>
      <c r="AE927" s="308"/>
      <c r="AF927" s="241"/>
      <c r="AG927" s="242"/>
      <c r="AH927" s="239"/>
      <c r="AI927" s="239"/>
    </row>
    <row r="928" spans="1:35">
      <c r="A928" s="243"/>
      <c r="B928" s="243"/>
      <c r="C928" s="244"/>
      <c r="D928" s="243"/>
      <c r="E928" s="239"/>
      <c r="F928" s="238"/>
      <c r="G928" s="239"/>
      <c r="H928" s="239"/>
      <c r="I928" s="239"/>
      <c r="J928" s="239"/>
      <c r="K928" s="239"/>
      <c r="L928" s="238"/>
      <c r="M928" s="239"/>
      <c r="N928" s="238"/>
      <c r="O928" s="239"/>
      <c r="P928" s="239"/>
      <c r="Q928" s="239"/>
      <c r="R928" s="239"/>
      <c r="S928" s="239"/>
      <c r="T928" s="239"/>
      <c r="U928" s="239"/>
      <c r="V928" s="239"/>
      <c r="W928" s="239"/>
      <c r="X928" s="239"/>
      <c r="Y928" s="239"/>
      <c r="Z928" s="239"/>
      <c r="AA928" s="240"/>
      <c r="AB928" s="239"/>
      <c r="AC928" s="246"/>
      <c r="AD928" s="246"/>
      <c r="AE928" s="308"/>
      <c r="AF928" s="241"/>
      <c r="AG928" s="242"/>
      <c r="AH928" s="239"/>
      <c r="AI928" s="239"/>
    </row>
    <row r="929" spans="1:35">
      <c r="A929" s="243"/>
      <c r="B929" s="243"/>
      <c r="C929" s="244"/>
      <c r="D929" s="243"/>
      <c r="E929" s="239"/>
      <c r="F929" s="238"/>
      <c r="G929" s="239"/>
      <c r="H929" s="239"/>
      <c r="I929" s="239"/>
      <c r="J929" s="239"/>
      <c r="K929" s="239"/>
      <c r="L929" s="238"/>
      <c r="M929" s="239"/>
      <c r="N929" s="238"/>
      <c r="O929" s="239"/>
      <c r="P929" s="239"/>
      <c r="Q929" s="239"/>
      <c r="R929" s="239"/>
      <c r="S929" s="239"/>
      <c r="T929" s="239"/>
      <c r="U929" s="239"/>
      <c r="V929" s="239"/>
      <c r="W929" s="239"/>
      <c r="X929" s="239"/>
      <c r="Y929" s="239"/>
      <c r="Z929" s="239"/>
      <c r="AA929" s="240"/>
      <c r="AB929" s="239"/>
      <c r="AC929" s="246"/>
      <c r="AD929" s="246"/>
      <c r="AE929" s="308"/>
      <c r="AF929" s="241"/>
      <c r="AG929" s="242"/>
      <c r="AH929" s="239"/>
      <c r="AI929" s="239"/>
    </row>
    <row r="930" spans="1:35">
      <c r="A930" s="243"/>
      <c r="B930" s="243"/>
      <c r="C930" s="244"/>
      <c r="D930" s="243"/>
      <c r="E930" s="239"/>
      <c r="F930" s="238"/>
      <c r="G930" s="239"/>
      <c r="H930" s="239"/>
      <c r="I930" s="239"/>
      <c r="J930" s="239"/>
      <c r="K930" s="239"/>
      <c r="L930" s="238"/>
      <c r="M930" s="239"/>
      <c r="N930" s="238"/>
      <c r="O930" s="239"/>
      <c r="P930" s="239"/>
      <c r="Q930" s="239"/>
      <c r="R930" s="239"/>
      <c r="S930" s="239"/>
      <c r="T930" s="239"/>
      <c r="U930" s="239"/>
      <c r="V930" s="239"/>
      <c r="W930" s="239"/>
      <c r="X930" s="239"/>
      <c r="Y930" s="239"/>
      <c r="Z930" s="239"/>
      <c r="AA930" s="240"/>
      <c r="AB930" s="239"/>
      <c r="AC930" s="246"/>
      <c r="AD930" s="246"/>
      <c r="AE930" s="308"/>
      <c r="AF930" s="241"/>
      <c r="AG930" s="242"/>
      <c r="AH930" s="239"/>
      <c r="AI930" s="239"/>
    </row>
    <row r="931" spans="1:35">
      <c r="A931" s="243"/>
      <c r="B931" s="243"/>
      <c r="C931" s="244"/>
      <c r="D931" s="243"/>
      <c r="E931" s="239"/>
      <c r="F931" s="238"/>
      <c r="G931" s="239"/>
      <c r="H931" s="239"/>
      <c r="I931" s="239"/>
      <c r="J931" s="239"/>
      <c r="K931" s="239"/>
      <c r="L931" s="238"/>
      <c r="M931" s="239"/>
      <c r="N931" s="238"/>
      <c r="O931" s="239"/>
      <c r="P931" s="239"/>
      <c r="Q931" s="239"/>
      <c r="R931" s="239"/>
      <c r="S931" s="239"/>
      <c r="T931" s="239"/>
      <c r="U931" s="239"/>
      <c r="V931" s="239"/>
      <c r="W931" s="239"/>
      <c r="X931" s="239"/>
      <c r="Y931" s="239"/>
      <c r="Z931" s="239"/>
      <c r="AA931" s="240"/>
      <c r="AB931" s="239"/>
      <c r="AC931" s="246"/>
      <c r="AD931" s="246"/>
      <c r="AE931" s="308"/>
      <c r="AF931" s="241"/>
      <c r="AG931" s="242"/>
      <c r="AH931" s="239"/>
      <c r="AI931" s="239"/>
    </row>
    <row r="932" spans="1:35">
      <c r="A932" s="243"/>
      <c r="B932" s="243"/>
      <c r="C932" s="244"/>
      <c r="D932" s="243"/>
      <c r="E932" s="239"/>
      <c r="F932" s="238"/>
      <c r="G932" s="239"/>
      <c r="H932" s="239"/>
      <c r="I932" s="239"/>
      <c r="J932" s="239"/>
      <c r="K932" s="239"/>
      <c r="L932" s="238"/>
      <c r="M932" s="239"/>
      <c r="N932" s="238"/>
      <c r="O932" s="239"/>
      <c r="P932" s="239"/>
      <c r="Q932" s="239"/>
      <c r="R932" s="239"/>
      <c r="S932" s="239"/>
      <c r="T932" s="239"/>
      <c r="U932" s="239"/>
      <c r="V932" s="239"/>
      <c r="W932" s="239"/>
      <c r="X932" s="239"/>
      <c r="Y932" s="239"/>
      <c r="Z932" s="239"/>
      <c r="AA932" s="240"/>
      <c r="AB932" s="239"/>
      <c r="AC932" s="246"/>
      <c r="AD932" s="246"/>
      <c r="AE932" s="308"/>
      <c r="AF932" s="241"/>
      <c r="AG932" s="242"/>
      <c r="AH932" s="239"/>
      <c r="AI932" s="239"/>
    </row>
    <row r="933" spans="1:35">
      <c r="A933" s="243"/>
      <c r="B933" s="243"/>
      <c r="C933" s="244"/>
      <c r="D933" s="243"/>
      <c r="E933" s="239"/>
      <c r="F933" s="238"/>
      <c r="G933" s="239"/>
      <c r="H933" s="239"/>
      <c r="I933" s="239"/>
      <c r="J933" s="239"/>
      <c r="K933" s="239"/>
      <c r="L933" s="238"/>
      <c r="M933" s="239"/>
      <c r="N933" s="238"/>
      <c r="O933" s="239"/>
      <c r="P933" s="239"/>
      <c r="Q933" s="239"/>
      <c r="R933" s="239"/>
      <c r="S933" s="239"/>
      <c r="T933" s="239"/>
      <c r="U933" s="239"/>
      <c r="V933" s="239"/>
      <c r="W933" s="239"/>
      <c r="X933" s="239"/>
      <c r="Y933" s="239"/>
      <c r="Z933" s="239"/>
      <c r="AA933" s="240"/>
      <c r="AB933" s="239"/>
      <c r="AC933" s="246"/>
      <c r="AD933" s="246"/>
      <c r="AE933" s="308"/>
      <c r="AF933" s="241"/>
      <c r="AG933" s="242"/>
      <c r="AH933" s="239"/>
      <c r="AI933" s="239"/>
    </row>
    <row r="934" spans="1:35">
      <c r="A934" s="243"/>
      <c r="B934" s="243"/>
      <c r="C934" s="244"/>
      <c r="D934" s="243"/>
      <c r="E934" s="239"/>
      <c r="F934" s="238"/>
      <c r="G934" s="239"/>
      <c r="H934" s="239"/>
      <c r="I934" s="239"/>
      <c r="J934" s="239"/>
      <c r="K934" s="239"/>
      <c r="L934" s="238"/>
      <c r="M934" s="239"/>
      <c r="N934" s="238"/>
      <c r="O934" s="239"/>
      <c r="P934" s="239"/>
      <c r="Q934" s="239"/>
      <c r="R934" s="239"/>
      <c r="S934" s="239"/>
      <c r="T934" s="239"/>
      <c r="U934" s="239"/>
      <c r="V934" s="239"/>
      <c r="W934" s="239"/>
      <c r="X934" s="239"/>
      <c r="Y934" s="239"/>
      <c r="Z934" s="239"/>
      <c r="AA934" s="240"/>
      <c r="AB934" s="239"/>
      <c r="AC934" s="246"/>
      <c r="AD934" s="246"/>
      <c r="AE934" s="308"/>
      <c r="AF934" s="241"/>
      <c r="AG934" s="242"/>
      <c r="AH934" s="239"/>
      <c r="AI934" s="239"/>
    </row>
    <row r="935" spans="1:35">
      <c r="A935" s="243"/>
      <c r="B935" s="243"/>
      <c r="C935" s="244"/>
      <c r="D935" s="243"/>
      <c r="E935" s="239"/>
      <c r="F935" s="238"/>
      <c r="G935" s="239"/>
      <c r="H935" s="239"/>
      <c r="I935" s="239"/>
      <c r="J935" s="239"/>
      <c r="K935" s="239"/>
      <c r="L935" s="238"/>
      <c r="M935" s="239"/>
      <c r="N935" s="238"/>
      <c r="O935" s="239"/>
      <c r="P935" s="239"/>
      <c r="Q935" s="239"/>
      <c r="R935" s="239"/>
      <c r="S935" s="239"/>
      <c r="T935" s="239"/>
      <c r="U935" s="239"/>
      <c r="V935" s="239"/>
      <c r="W935" s="239"/>
      <c r="X935" s="239"/>
      <c r="Y935" s="239"/>
      <c r="Z935" s="239"/>
      <c r="AA935" s="240"/>
      <c r="AB935" s="239"/>
      <c r="AC935" s="246"/>
      <c r="AD935" s="246"/>
      <c r="AE935" s="308"/>
      <c r="AF935" s="241"/>
      <c r="AG935" s="242"/>
      <c r="AH935" s="239"/>
      <c r="AI935" s="239"/>
    </row>
    <row r="936" spans="1:35">
      <c r="A936" s="243"/>
      <c r="B936" s="243"/>
      <c r="C936" s="244"/>
      <c r="D936" s="243"/>
      <c r="E936" s="239"/>
      <c r="F936" s="238"/>
      <c r="G936" s="239"/>
      <c r="H936" s="239"/>
      <c r="I936" s="239"/>
      <c r="J936" s="239"/>
      <c r="K936" s="239"/>
      <c r="L936" s="238"/>
      <c r="M936" s="239"/>
      <c r="N936" s="238"/>
      <c r="O936" s="239"/>
      <c r="P936" s="239"/>
      <c r="Q936" s="239"/>
      <c r="R936" s="239"/>
      <c r="S936" s="239"/>
      <c r="T936" s="239"/>
      <c r="U936" s="239"/>
      <c r="V936" s="239"/>
      <c r="W936" s="239"/>
      <c r="X936" s="239"/>
      <c r="Y936" s="239"/>
      <c r="Z936" s="239"/>
      <c r="AA936" s="240"/>
      <c r="AB936" s="239"/>
      <c r="AC936" s="246"/>
      <c r="AD936" s="246"/>
      <c r="AE936" s="308"/>
      <c r="AF936" s="241"/>
      <c r="AG936" s="242"/>
      <c r="AH936" s="239"/>
      <c r="AI936" s="239"/>
    </row>
    <row r="937" spans="1:35">
      <c r="A937" s="243"/>
      <c r="B937" s="243"/>
      <c r="C937" s="244"/>
      <c r="D937" s="243"/>
      <c r="E937" s="239"/>
      <c r="F937" s="238"/>
      <c r="G937" s="239"/>
      <c r="H937" s="239"/>
      <c r="I937" s="239"/>
      <c r="J937" s="239"/>
      <c r="K937" s="239"/>
      <c r="L937" s="238"/>
      <c r="M937" s="239"/>
      <c r="N937" s="238"/>
      <c r="O937" s="239"/>
      <c r="P937" s="239"/>
      <c r="Q937" s="239"/>
      <c r="R937" s="239"/>
      <c r="S937" s="239"/>
      <c r="T937" s="239"/>
      <c r="U937" s="239"/>
      <c r="V937" s="239"/>
      <c r="W937" s="239"/>
      <c r="X937" s="239"/>
      <c r="Y937" s="239"/>
      <c r="Z937" s="239"/>
      <c r="AA937" s="240"/>
      <c r="AB937" s="239"/>
      <c r="AC937" s="246"/>
      <c r="AD937" s="246"/>
      <c r="AE937" s="308"/>
      <c r="AF937" s="241"/>
      <c r="AG937" s="242"/>
      <c r="AH937" s="239"/>
      <c r="AI937" s="239"/>
    </row>
    <row r="938" spans="1:35">
      <c r="A938" s="243"/>
      <c r="B938" s="243"/>
      <c r="C938" s="244"/>
      <c r="D938" s="243"/>
      <c r="E938" s="239"/>
      <c r="F938" s="238"/>
      <c r="G938" s="239"/>
      <c r="H938" s="239"/>
      <c r="I938" s="239"/>
      <c r="J938" s="239"/>
      <c r="K938" s="239"/>
      <c r="L938" s="238"/>
      <c r="M938" s="239"/>
      <c r="N938" s="238"/>
      <c r="O938" s="239"/>
      <c r="P938" s="239"/>
      <c r="Q938" s="239"/>
      <c r="R938" s="239"/>
      <c r="S938" s="239"/>
      <c r="T938" s="239"/>
      <c r="U938" s="239"/>
      <c r="V938" s="239"/>
      <c r="W938" s="239"/>
      <c r="X938" s="239"/>
      <c r="Y938" s="239"/>
      <c r="Z938" s="239"/>
      <c r="AA938" s="240"/>
      <c r="AB938" s="239"/>
      <c r="AC938" s="246"/>
      <c r="AD938" s="246"/>
      <c r="AE938" s="308"/>
      <c r="AF938" s="241"/>
      <c r="AG938" s="242"/>
      <c r="AH938" s="239"/>
      <c r="AI938" s="239"/>
    </row>
    <row r="939" spans="1:35">
      <c r="A939" s="243"/>
      <c r="B939" s="243"/>
      <c r="C939" s="244"/>
      <c r="D939" s="243"/>
      <c r="E939" s="239"/>
      <c r="F939" s="238"/>
      <c r="G939" s="239"/>
      <c r="H939" s="239"/>
      <c r="I939" s="239"/>
      <c r="J939" s="239"/>
      <c r="K939" s="239"/>
      <c r="L939" s="238"/>
      <c r="M939" s="239"/>
      <c r="N939" s="238"/>
      <c r="O939" s="239"/>
      <c r="P939" s="239"/>
      <c r="Q939" s="239"/>
      <c r="R939" s="239"/>
      <c r="S939" s="239"/>
      <c r="T939" s="239"/>
      <c r="U939" s="239"/>
      <c r="V939" s="239"/>
      <c r="W939" s="239"/>
      <c r="X939" s="239"/>
      <c r="Y939" s="239"/>
      <c r="Z939" s="239"/>
      <c r="AA939" s="240"/>
      <c r="AB939" s="239"/>
      <c r="AC939" s="246"/>
      <c r="AD939" s="246"/>
      <c r="AE939" s="308"/>
      <c r="AF939" s="241"/>
      <c r="AG939" s="242"/>
      <c r="AH939" s="239"/>
      <c r="AI939" s="239"/>
    </row>
    <row r="940" spans="1:35">
      <c r="A940" s="243"/>
      <c r="B940" s="243"/>
      <c r="C940" s="244"/>
      <c r="D940" s="243"/>
      <c r="E940" s="239"/>
      <c r="F940" s="238"/>
      <c r="G940" s="239"/>
      <c r="H940" s="239"/>
      <c r="I940" s="239"/>
      <c r="J940" s="239"/>
      <c r="K940" s="239"/>
      <c r="L940" s="238"/>
      <c r="M940" s="239"/>
      <c r="N940" s="238"/>
      <c r="O940" s="239"/>
      <c r="P940" s="239"/>
      <c r="Q940" s="239"/>
      <c r="R940" s="239"/>
      <c r="S940" s="239"/>
      <c r="T940" s="239"/>
      <c r="U940" s="239"/>
      <c r="V940" s="239"/>
      <c r="W940" s="239"/>
      <c r="X940" s="239"/>
      <c r="Y940" s="239"/>
      <c r="Z940" s="239"/>
      <c r="AA940" s="240"/>
      <c r="AB940" s="239"/>
      <c r="AC940" s="246"/>
      <c r="AD940" s="246"/>
      <c r="AE940" s="308"/>
      <c r="AF940" s="241"/>
      <c r="AG940" s="242"/>
      <c r="AH940" s="239"/>
      <c r="AI940" s="239"/>
    </row>
    <row r="941" spans="1:35">
      <c r="A941" s="243"/>
      <c r="B941" s="243"/>
      <c r="C941" s="244"/>
      <c r="D941" s="243"/>
      <c r="E941" s="239"/>
      <c r="F941" s="238"/>
      <c r="G941" s="239"/>
      <c r="H941" s="239"/>
      <c r="I941" s="239"/>
      <c r="J941" s="239"/>
      <c r="K941" s="239"/>
      <c r="L941" s="238"/>
      <c r="M941" s="239"/>
      <c r="N941" s="238"/>
      <c r="O941" s="239"/>
      <c r="P941" s="239"/>
      <c r="Q941" s="239"/>
      <c r="R941" s="239"/>
      <c r="S941" s="239"/>
      <c r="T941" s="239"/>
      <c r="U941" s="239"/>
      <c r="V941" s="239"/>
      <c r="W941" s="239"/>
      <c r="X941" s="239"/>
      <c r="Y941" s="239"/>
      <c r="Z941" s="239"/>
      <c r="AA941" s="240"/>
      <c r="AB941" s="239"/>
      <c r="AC941" s="246"/>
      <c r="AD941" s="246"/>
      <c r="AE941" s="308"/>
      <c r="AF941" s="241"/>
      <c r="AG941" s="242"/>
      <c r="AH941" s="239"/>
      <c r="AI941" s="239"/>
    </row>
    <row r="942" spans="1:35">
      <c r="A942" s="243"/>
      <c r="B942" s="243"/>
      <c r="C942" s="244"/>
      <c r="D942" s="243"/>
      <c r="E942" s="239"/>
      <c r="F942" s="238"/>
      <c r="G942" s="239"/>
      <c r="H942" s="239"/>
      <c r="I942" s="239"/>
      <c r="J942" s="239"/>
      <c r="K942" s="239"/>
      <c r="L942" s="238"/>
      <c r="M942" s="239"/>
      <c r="N942" s="238"/>
      <c r="O942" s="239"/>
      <c r="P942" s="239"/>
      <c r="Q942" s="239"/>
      <c r="R942" s="239"/>
      <c r="S942" s="239"/>
      <c r="T942" s="239"/>
      <c r="U942" s="239"/>
      <c r="V942" s="239"/>
      <c r="W942" s="239"/>
      <c r="X942" s="239"/>
      <c r="Y942" s="239"/>
      <c r="Z942" s="239"/>
      <c r="AA942" s="240"/>
      <c r="AB942" s="239"/>
      <c r="AC942" s="246"/>
      <c r="AD942" s="246"/>
      <c r="AE942" s="308"/>
      <c r="AF942" s="241"/>
      <c r="AG942" s="242"/>
      <c r="AH942" s="239"/>
      <c r="AI942" s="239"/>
    </row>
    <row r="943" spans="1:35">
      <c r="A943" s="243"/>
      <c r="B943" s="243"/>
      <c r="C943" s="244"/>
      <c r="D943" s="243"/>
      <c r="E943" s="239"/>
      <c r="F943" s="238"/>
      <c r="G943" s="239"/>
      <c r="H943" s="239"/>
      <c r="I943" s="239"/>
      <c r="J943" s="239"/>
      <c r="K943" s="239"/>
      <c r="L943" s="238"/>
      <c r="M943" s="239"/>
      <c r="N943" s="238"/>
      <c r="O943" s="239"/>
      <c r="P943" s="239"/>
      <c r="Q943" s="239"/>
      <c r="R943" s="239"/>
      <c r="S943" s="239"/>
      <c r="T943" s="239"/>
      <c r="U943" s="239"/>
      <c r="V943" s="239"/>
      <c r="W943" s="239"/>
      <c r="X943" s="239"/>
      <c r="Y943" s="239"/>
      <c r="Z943" s="239"/>
      <c r="AA943" s="240"/>
      <c r="AB943" s="239"/>
      <c r="AC943" s="246"/>
      <c r="AD943" s="246"/>
      <c r="AE943" s="308"/>
      <c r="AF943" s="241"/>
      <c r="AG943" s="242"/>
      <c r="AH943" s="239"/>
      <c r="AI943" s="239"/>
    </row>
    <row r="944" spans="1:35">
      <c r="A944" s="243"/>
      <c r="B944" s="243"/>
      <c r="C944" s="244"/>
      <c r="D944" s="243"/>
      <c r="E944" s="239"/>
      <c r="F944" s="238"/>
      <c r="G944" s="239"/>
      <c r="H944" s="239"/>
      <c r="I944" s="239"/>
      <c r="J944" s="239"/>
      <c r="K944" s="239"/>
      <c r="L944" s="238"/>
      <c r="M944" s="239"/>
      <c r="N944" s="238"/>
      <c r="O944" s="239"/>
      <c r="P944" s="239"/>
      <c r="Q944" s="239"/>
      <c r="R944" s="239"/>
      <c r="S944" s="239"/>
      <c r="T944" s="239"/>
      <c r="U944" s="239"/>
      <c r="V944" s="239"/>
      <c r="W944" s="239"/>
      <c r="X944" s="239"/>
      <c r="Y944" s="239"/>
      <c r="Z944" s="239"/>
      <c r="AA944" s="240"/>
      <c r="AB944" s="239"/>
      <c r="AC944" s="246"/>
      <c r="AD944" s="246"/>
      <c r="AE944" s="308"/>
      <c r="AF944" s="241"/>
      <c r="AG944" s="242"/>
      <c r="AH944" s="239"/>
      <c r="AI944" s="239"/>
    </row>
    <row r="945" spans="1:35">
      <c r="A945" s="243"/>
      <c r="B945" s="243"/>
      <c r="C945" s="244"/>
      <c r="D945" s="243"/>
      <c r="E945" s="239"/>
      <c r="F945" s="238"/>
      <c r="G945" s="239"/>
      <c r="H945" s="239"/>
      <c r="I945" s="239"/>
      <c r="J945" s="239"/>
      <c r="K945" s="239"/>
      <c r="L945" s="238"/>
      <c r="M945" s="239"/>
      <c r="N945" s="238"/>
      <c r="O945" s="239"/>
      <c r="P945" s="239"/>
      <c r="Q945" s="239"/>
      <c r="R945" s="239"/>
      <c r="S945" s="239"/>
      <c r="T945" s="239"/>
      <c r="U945" s="239"/>
      <c r="V945" s="239"/>
      <c r="W945" s="239"/>
      <c r="X945" s="239"/>
      <c r="Y945" s="239"/>
      <c r="Z945" s="239"/>
      <c r="AA945" s="240"/>
      <c r="AB945" s="239"/>
      <c r="AC945" s="246"/>
      <c r="AD945" s="246"/>
      <c r="AE945" s="308"/>
      <c r="AF945" s="241"/>
      <c r="AG945" s="242"/>
      <c r="AH945" s="239"/>
      <c r="AI945" s="239"/>
    </row>
    <row r="946" spans="1:35">
      <c r="A946" s="243"/>
      <c r="B946" s="243"/>
      <c r="C946" s="244"/>
      <c r="D946" s="243"/>
      <c r="E946" s="239"/>
      <c r="F946" s="238"/>
      <c r="G946" s="239"/>
      <c r="H946" s="239"/>
      <c r="I946" s="239"/>
      <c r="J946" s="239"/>
      <c r="K946" s="239"/>
      <c r="L946" s="238"/>
      <c r="M946" s="239"/>
      <c r="N946" s="238"/>
      <c r="O946" s="239"/>
      <c r="P946" s="239"/>
      <c r="Q946" s="239"/>
      <c r="R946" s="239"/>
      <c r="S946" s="239"/>
      <c r="T946" s="239"/>
      <c r="U946" s="239"/>
      <c r="V946" s="239"/>
      <c r="W946" s="239"/>
      <c r="X946" s="239"/>
      <c r="Y946" s="239"/>
      <c r="Z946" s="239"/>
      <c r="AA946" s="240"/>
      <c r="AB946" s="239"/>
      <c r="AC946" s="246"/>
      <c r="AD946" s="246"/>
      <c r="AE946" s="308"/>
      <c r="AF946" s="241"/>
      <c r="AG946" s="242"/>
      <c r="AH946" s="239"/>
      <c r="AI946" s="239"/>
    </row>
    <row r="947" spans="1:35">
      <c r="A947" s="243"/>
      <c r="B947" s="243"/>
      <c r="C947" s="244"/>
      <c r="D947" s="243"/>
      <c r="E947" s="239"/>
      <c r="F947" s="238"/>
      <c r="G947" s="239"/>
      <c r="H947" s="239"/>
      <c r="I947" s="239"/>
      <c r="J947" s="239"/>
      <c r="K947" s="239"/>
      <c r="L947" s="238"/>
      <c r="M947" s="239"/>
      <c r="N947" s="238"/>
      <c r="O947" s="239"/>
      <c r="P947" s="239"/>
      <c r="Q947" s="239"/>
      <c r="R947" s="239"/>
      <c r="S947" s="239"/>
      <c r="T947" s="239"/>
      <c r="U947" s="239"/>
      <c r="V947" s="239"/>
      <c r="W947" s="239"/>
      <c r="X947" s="239"/>
      <c r="Y947" s="239"/>
      <c r="Z947" s="239"/>
      <c r="AA947" s="240"/>
      <c r="AB947" s="239"/>
      <c r="AC947" s="246"/>
      <c r="AD947" s="246"/>
      <c r="AE947" s="308"/>
      <c r="AF947" s="241"/>
      <c r="AG947" s="242"/>
      <c r="AH947" s="239"/>
      <c r="AI947" s="239"/>
    </row>
    <row r="948" spans="1:35">
      <c r="A948" s="243"/>
      <c r="B948" s="243"/>
      <c r="C948" s="244"/>
      <c r="D948" s="243"/>
      <c r="E948" s="239"/>
      <c r="F948" s="238"/>
      <c r="G948" s="239"/>
      <c r="H948" s="239"/>
      <c r="I948" s="239"/>
      <c r="J948" s="239"/>
      <c r="K948" s="239"/>
      <c r="L948" s="238"/>
      <c r="M948" s="239"/>
      <c r="N948" s="238"/>
      <c r="O948" s="239"/>
      <c r="P948" s="239"/>
      <c r="Q948" s="239"/>
      <c r="R948" s="239"/>
      <c r="S948" s="239"/>
      <c r="T948" s="239"/>
      <c r="U948" s="239"/>
      <c r="V948" s="239"/>
      <c r="W948" s="239"/>
      <c r="X948" s="239"/>
      <c r="Y948" s="239"/>
      <c r="Z948" s="239"/>
      <c r="AA948" s="240"/>
      <c r="AB948" s="239"/>
      <c r="AC948" s="246"/>
      <c r="AD948" s="246"/>
      <c r="AE948" s="308"/>
      <c r="AF948" s="241"/>
      <c r="AG948" s="242"/>
      <c r="AH948" s="239"/>
      <c r="AI948" s="239"/>
    </row>
    <row r="949" spans="1:35">
      <c r="A949" s="243"/>
      <c r="B949" s="243"/>
      <c r="C949" s="244"/>
      <c r="D949" s="243"/>
      <c r="E949" s="239"/>
      <c r="F949" s="238"/>
      <c r="G949" s="239"/>
      <c r="H949" s="239"/>
      <c r="I949" s="239"/>
      <c r="J949" s="239"/>
      <c r="K949" s="239"/>
      <c r="L949" s="238"/>
      <c r="M949" s="239"/>
      <c r="N949" s="238"/>
      <c r="O949" s="239"/>
      <c r="P949" s="239"/>
      <c r="Q949" s="239"/>
      <c r="R949" s="239"/>
      <c r="S949" s="239"/>
      <c r="T949" s="239"/>
      <c r="U949" s="239"/>
      <c r="V949" s="239"/>
      <c r="W949" s="239"/>
      <c r="X949" s="239"/>
      <c r="Y949" s="239"/>
      <c r="Z949" s="239"/>
      <c r="AA949" s="240"/>
      <c r="AB949" s="239"/>
      <c r="AC949" s="246"/>
      <c r="AD949" s="246"/>
      <c r="AE949" s="308"/>
      <c r="AF949" s="241"/>
      <c r="AG949" s="242"/>
      <c r="AH949" s="239"/>
      <c r="AI949" s="239"/>
    </row>
    <row r="950" spans="1:35">
      <c r="A950" s="243"/>
      <c r="B950" s="243"/>
      <c r="C950" s="244"/>
      <c r="D950" s="243"/>
      <c r="E950" s="239"/>
      <c r="F950" s="238"/>
      <c r="G950" s="239"/>
      <c r="H950" s="239"/>
      <c r="I950" s="239"/>
      <c r="J950" s="239"/>
      <c r="K950" s="239"/>
      <c r="L950" s="238"/>
      <c r="M950" s="239"/>
      <c r="N950" s="238"/>
      <c r="O950" s="239"/>
      <c r="P950" s="239"/>
      <c r="Q950" s="239"/>
      <c r="R950" s="239"/>
      <c r="S950" s="239"/>
      <c r="T950" s="239"/>
      <c r="U950" s="239"/>
      <c r="V950" s="239"/>
      <c r="W950" s="239"/>
      <c r="X950" s="239"/>
      <c r="Y950" s="239"/>
      <c r="Z950" s="239"/>
      <c r="AA950" s="240"/>
      <c r="AB950" s="239"/>
      <c r="AC950" s="246"/>
      <c r="AD950" s="246"/>
      <c r="AE950" s="308"/>
      <c r="AF950" s="241"/>
      <c r="AG950" s="242"/>
      <c r="AH950" s="239"/>
      <c r="AI950" s="239"/>
    </row>
    <row r="951" spans="1:35">
      <c r="A951" s="243"/>
      <c r="B951" s="243"/>
      <c r="C951" s="244"/>
      <c r="D951" s="243"/>
      <c r="E951" s="239"/>
      <c r="F951" s="238"/>
      <c r="G951" s="239"/>
      <c r="H951" s="239"/>
      <c r="I951" s="239"/>
      <c r="J951" s="239"/>
      <c r="K951" s="239"/>
      <c r="L951" s="238"/>
      <c r="M951" s="239"/>
      <c r="N951" s="238"/>
      <c r="O951" s="239"/>
      <c r="P951" s="239"/>
      <c r="Q951" s="239"/>
      <c r="R951" s="239"/>
      <c r="S951" s="239"/>
      <c r="T951" s="239"/>
      <c r="U951" s="239"/>
      <c r="V951" s="239"/>
      <c r="W951" s="239"/>
      <c r="X951" s="239"/>
      <c r="Y951" s="239"/>
      <c r="Z951" s="239"/>
      <c r="AA951" s="240"/>
      <c r="AB951" s="239"/>
      <c r="AC951" s="246"/>
      <c r="AD951" s="246"/>
      <c r="AE951" s="308"/>
      <c r="AF951" s="241"/>
      <c r="AG951" s="242"/>
      <c r="AH951" s="239"/>
      <c r="AI951" s="239"/>
    </row>
    <row r="952" spans="1:35">
      <c r="A952" s="243"/>
      <c r="B952" s="243"/>
      <c r="C952" s="244"/>
      <c r="D952" s="243"/>
      <c r="E952" s="239"/>
      <c r="F952" s="238"/>
      <c r="G952" s="239"/>
      <c r="H952" s="239"/>
      <c r="I952" s="239"/>
      <c r="J952" s="239"/>
      <c r="K952" s="239"/>
      <c r="L952" s="238"/>
      <c r="M952" s="239"/>
      <c r="N952" s="238"/>
      <c r="O952" s="239"/>
      <c r="P952" s="239"/>
      <c r="Q952" s="239"/>
      <c r="R952" s="239"/>
      <c r="S952" s="239"/>
      <c r="T952" s="239"/>
      <c r="U952" s="239"/>
      <c r="V952" s="239"/>
      <c r="W952" s="239"/>
      <c r="X952" s="239"/>
      <c r="Y952" s="239"/>
      <c r="Z952" s="239"/>
      <c r="AA952" s="240"/>
      <c r="AB952" s="239"/>
      <c r="AC952" s="246"/>
      <c r="AD952" s="246"/>
      <c r="AE952" s="308"/>
      <c r="AF952" s="241"/>
      <c r="AG952" s="242"/>
      <c r="AH952" s="239"/>
      <c r="AI952" s="239"/>
    </row>
    <row r="953" spans="1:35">
      <c r="A953" s="243"/>
      <c r="B953" s="243"/>
      <c r="C953" s="244"/>
      <c r="D953" s="243"/>
      <c r="E953" s="239"/>
      <c r="F953" s="238"/>
      <c r="G953" s="239"/>
      <c r="H953" s="239"/>
      <c r="I953" s="239"/>
      <c r="J953" s="239"/>
      <c r="K953" s="239"/>
      <c r="L953" s="238"/>
      <c r="M953" s="239"/>
      <c r="N953" s="238"/>
      <c r="O953" s="239"/>
      <c r="P953" s="239"/>
      <c r="Q953" s="239"/>
      <c r="R953" s="239"/>
      <c r="S953" s="239"/>
      <c r="T953" s="239"/>
      <c r="U953" s="239"/>
      <c r="V953" s="239"/>
      <c r="W953" s="239"/>
      <c r="X953" s="239"/>
      <c r="Y953" s="239"/>
      <c r="Z953" s="239"/>
      <c r="AA953" s="240"/>
      <c r="AB953" s="239"/>
      <c r="AC953" s="246"/>
      <c r="AD953" s="246"/>
      <c r="AE953" s="308"/>
      <c r="AF953" s="241"/>
      <c r="AG953" s="242"/>
      <c r="AH953" s="239"/>
      <c r="AI953" s="239"/>
    </row>
    <row r="954" spans="1:35">
      <c r="A954" s="243"/>
      <c r="B954" s="243"/>
      <c r="C954" s="244"/>
      <c r="D954" s="243"/>
      <c r="E954" s="239"/>
      <c r="F954" s="238"/>
      <c r="G954" s="239"/>
      <c r="H954" s="239"/>
      <c r="I954" s="239"/>
      <c r="J954" s="239"/>
      <c r="K954" s="239"/>
      <c r="L954" s="238"/>
      <c r="M954" s="239"/>
      <c r="N954" s="238"/>
      <c r="O954" s="239"/>
      <c r="P954" s="239"/>
      <c r="Q954" s="239"/>
      <c r="R954" s="239"/>
      <c r="S954" s="239"/>
      <c r="T954" s="239"/>
      <c r="U954" s="239"/>
      <c r="V954" s="239"/>
      <c r="W954" s="239"/>
      <c r="X954" s="239"/>
      <c r="Y954" s="239"/>
      <c r="Z954" s="239"/>
      <c r="AA954" s="240"/>
      <c r="AB954" s="239"/>
      <c r="AC954" s="246"/>
      <c r="AD954" s="246"/>
      <c r="AE954" s="308"/>
      <c r="AF954" s="241"/>
      <c r="AG954" s="242"/>
      <c r="AH954" s="239"/>
      <c r="AI954" s="239"/>
    </row>
    <row r="955" spans="1:35">
      <c r="A955" s="243"/>
      <c r="B955" s="243"/>
      <c r="C955" s="244"/>
      <c r="D955" s="243"/>
      <c r="E955" s="239"/>
      <c r="F955" s="238"/>
      <c r="G955" s="239"/>
      <c r="H955" s="239"/>
      <c r="I955" s="239"/>
      <c r="J955" s="239"/>
      <c r="K955" s="239"/>
      <c r="L955" s="238"/>
      <c r="M955" s="239"/>
      <c r="N955" s="238"/>
      <c r="O955" s="239"/>
      <c r="P955" s="239"/>
      <c r="Q955" s="239"/>
      <c r="R955" s="239"/>
      <c r="S955" s="239"/>
      <c r="T955" s="239"/>
      <c r="U955" s="239"/>
      <c r="V955" s="239"/>
      <c r="W955" s="239"/>
      <c r="X955" s="239"/>
      <c r="Y955" s="239"/>
      <c r="Z955" s="239"/>
      <c r="AA955" s="240"/>
      <c r="AB955" s="239"/>
      <c r="AC955" s="246"/>
      <c r="AD955" s="246"/>
      <c r="AE955" s="308"/>
      <c r="AF955" s="241"/>
      <c r="AG955" s="242"/>
      <c r="AH955" s="239"/>
      <c r="AI955" s="239"/>
    </row>
    <row r="956" spans="1:35">
      <c r="A956" s="243"/>
      <c r="B956" s="243"/>
      <c r="C956" s="244"/>
      <c r="D956" s="243"/>
      <c r="E956" s="239"/>
      <c r="F956" s="238"/>
      <c r="G956" s="239"/>
      <c r="H956" s="239"/>
      <c r="I956" s="239"/>
      <c r="J956" s="239"/>
      <c r="K956" s="239"/>
      <c r="L956" s="238"/>
      <c r="M956" s="239"/>
      <c r="N956" s="238"/>
      <c r="O956" s="239"/>
      <c r="P956" s="239"/>
      <c r="Q956" s="239"/>
      <c r="R956" s="239"/>
      <c r="S956" s="239"/>
      <c r="T956" s="239"/>
      <c r="U956" s="239"/>
      <c r="V956" s="239"/>
      <c r="W956" s="239"/>
      <c r="X956" s="239"/>
      <c r="Y956" s="239"/>
      <c r="Z956" s="239"/>
      <c r="AA956" s="240"/>
      <c r="AB956" s="239"/>
      <c r="AC956" s="246"/>
      <c r="AD956" s="246"/>
      <c r="AE956" s="308"/>
      <c r="AF956" s="241"/>
      <c r="AG956" s="242"/>
      <c r="AH956" s="239"/>
      <c r="AI956" s="239"/>
    </row>
    <row r="957" spans="1:35">
      <c r="A957" s="243"/>
      <c r="B957" s="243"/>
      <c r="C957" s="244"/>
      <c r="D957" s="243"/>
      <c r="E957" s="239"/>
      <c r="F957" s="238"/>
      <c r="G957" s="239"/>
      <c r="H957" s="239"/>
      <c r="I957" s="239"/>
      <c r="J957" s="239"/>
      <c r="K957" s="239"/>
      <c r="L957" s="238"/>
      <c r="M957" s="239"/>
      <c r="N957" s="238"/>
      <c r="O957" s="239"/>
      <c r="P957" s="239"/>
      <c r="Q957" s="239"/>
      <c r="R957" s="239"/>
      <c r="S957" s="239"/>
      <c r="T957" s="239"/>
      <c r="U957" s="239"/>
      <c r="V957" s="239"/>
      <c r="W957" s="239"/>
      <c r="X957" s="239"/>
      <c r="Y957" s="239"/>
      <c r="Z957" s="239"/>
      <c r="AA957" s="240"/>
      <c r="AB957" s="239"/>
      <c r="AC957" s="246"/>
      <c r="AD957" s="246"/>
      <c r="AE957" s="308"/>
      <c r="AF957" s="241"/>
      <c r="AG957" s="242"/>
      <c r="AH957" s="239"/>
      <c r="AI957" s="239"/>
    </row>
    <row r="958" spans="1:35">
      <c r="A958" s="243"/>
      <c r="B958" s="243"/>
      <c r="C958" s="244"/>
      <c r="D958" s="243"/>
      <c r="E958" s="239"/>
      <c r="F958" s="238"/>
      <c r="G958" s="239"/>
      <c r="H958" s="239"/>
      <c r="I958" s="239"/>
      <c r="J958" s="239"/>
      <c r="K958" s="239"/>
      <c r="L958" s="238"/>
      <c r="M958" s="239"/>
      <c r="N958" s="238"/>
      <c r="O958" s="239"/>
      <c r="P958" s="239"/>
      <c r="Q958" s="239"/>
      <c r="R958" s="239"/>
      <c r="S958" s="239"/>
      <c r="T958" s="239"/>
      <c r="U958" s="239"/>
      <c r="V958" s="239"/>
      <c r="W958" s="239"/>
      <c r="X958" s="239"/>
      <c r="Y958" s="239"/>
      <c r="Z958" s="239"/>
      <c r="AA958" s="240"/>
      <c r="AB958" s="239"/>
      <c r="AC958" s="246"/>
      <c r="AD958" s="246"/>
      <c r="AE958" s="308"/>
      <c r="AF958" s="241"/>
      <c r="AG958" s="242"/>
      <c r="AH958" s="239"/>
      <c r="AI958" s="239"/>
    </row>
    <row r="959" spans="1:35">
      <c r="A959" s="243"/>
      <c r="B959" s="243"/>
      <c r="C959" s="244"/>
      <c r="D959" s="243"/>
      <c r="E959" s="239"/>
      <c r="F959" s="238"/>
      <c r="G959" s="239"/>
      <c r="H959" s="239"/>
      <c r="I959" s="239"/>
      <c r="J959" s="239"/>
      <c r="K959" s="239"/>
      <c r="L959" s="238"/>
      <c r="M959" s="239"/>
      <c r="N959" s="238"/>
      <c r="O959" s="239"/>
      <c r="P959" s="239"/>
      <c r="Q959" s="239"/>
      <c r="R959" s="239"/>
      <c r="S959" s="239"/>
      <c r="T959" s="239"/>
      <c r="U959" s="239"/>
      <c r="V959" s="239"/>
      <c r="W959" s="239"/>
      <c r="X959" s="239"/>
      <c r="Y959" s="239"/>
      <c r="Z959" s="239"/>
      <c r="AA959" s="240"/>
      <c r="AB959" s="239"/>
      <c r="AC959" s="246"/>
      <c r="AD959" s="246"/>
      <c r="AE959" s="308"/>
      <c r="AF959" s="241"/>
      <c r="AG959" s="242"/>
      <c r="AH959" s="239"/>
      <c r="AI959" s="239"/>
    </row>
    <row r="960" spans="1:35">
      <c r="A960" s="243"/>
      <c r="B960" s="243"/>
      <c r="C960" s="244"/>
      <c r="D960" s="243"/>
      <c r="E960" s="239"/>
      <c r="F960" s="238"/>
      <c r="G960" s="239"/>
      <c r="H960" s="239"/>
      <c r="I960" s="239"/>
      <c r="J960" s="239"/>
      <c r="K960" s="239"/>
      <c r="L960" s="238"/>
      <c r="M960" s="239"/>
      <c r="N960" s="238"/>
      <c r="O960" s="239"/>
      <c r="P960" s="239"/>
      <c r="Q960" s="239"/>
      <c r="R960" s="239"/>
      <c r="S960" s="239"/>
      <c r="T960" s="239"/>
      <c r="U960" s="239"/>
      <c r="V960" s="239"/>
      <c r="W960" s="239"/>
      <c r="X960" s="239"/>
      <c r="Y960" s="239"/>
      <c r="Z960" s="239"/>
      <c r="AA960" s="240"/>
      <c r="AB960" s="239"/>
      <c r="AC960" s="246"/>
      <c r="AD960" s="246"/>
      <c r="AE960" s="308"/>
      <c r="AF960" s="241"/>
      <c r="AG960" s="242"/>
      <c r="AH960" s="239"/>
      <c r="AI960" s="239"/>
    </row>
    <row r="961" spans="1:35">
      <c r="A961" s="243"/>
      <c r="B961" s="243"/>
      <c r="C961" s="244"/>
      <c r="D961" s="243"/>
      <c r="E961" s="239"/>
      <c r="F961" s="238"/>
      <c r="G961" s="239"/>
      <c r="H961" s="239"/>
      <c r="I961" s="239"/>
      <c r="J961" s="239"/>
      <c r="K961" s="239"/>
      <c r="L961" s="238"/>
      <c r="M961" s="239"/>
      <c r="N961" s="238"/>
      <c r="O961" s="239"/>
      <c r="P961" s="239"/>
      <c r="Q961" s="239"/>
      <c r="R961" s="239"/>
      <c r="S961" s="239"/>
      <c r="T961" s="239"/>
      <c r="U961" s="239"/>
      <c r="V961" s="239"/>
      <c r="W961" s="239"/>
      <c r="X961" s="239"/>
      <c r="Y961" s="239"/>
      <c r="Z961" s="239"/>
      <c r="AA961" s="240"/>
      <c r="AB961" s="239"/>
      <c r="AC961" s="246"/>
      <c r="AD961" s="246"/>
      <c r="AE961" s="308"/>
      <c r="AF961" s="241"/>
      <c r="AG961" s="242"/>
      <c r="AH961" s="239"/>
      <c r="AI961" s="239"/>
    </row>
    <row r="962" spans="1:35">
      <c r="A962" s="243"/>
      <c r="B962" s="243"/>
      <c r="C962" s="244"/>
      <c r="D962" s="243"/>
      <c r="E962" s="239"/>
      <c r="F962" s="238"/>
      <c r="G962" s="239"/>
      <c r="H962" s="239"/>
      <c r="I962" s="239"/>
      <c r="J962" s="239"/>
      <c r="K962" s="239"/>
      <c r="L962" s="238"/>
      <c r="M962" s="239"/>
      <c r="N962" s="238"/>
      <c r="O962" s="239"/>
      <c r="P962" s="239"/>
      <c r="Q962" s="239"/>
      <c r="R962" s="239"/>
      <c r="S962" s="239"/>
      <c r="T962" s="239"/>
      <c r="U962" s="239"/>
      <c r="V962" s="239"/>
      <c r="W962" s="239"/>
      <c r="X962" s="239"/>
      <c r="Y962" s="239"/>
      <c r="Z962" s="239"/>
      <c r="AA962" s="240"/>
      <c r="AB962" s="239"/>
      <c r="AC962" s="246"/>
      <c r="AD962" s="246"/>
      <c r="AE962" s="308"/>
      <c r="AF962" s="241"/>
      <c r="AG962" s="242"/>
      <c r="AH962" s="239"/>
      <c r="AI962" s="239"/>
    </row>
    <row r="963" spans="1:35">
      <c r="A963" s="243"/>
      <c r="B963" s="243"/>
      <c r="C963" s="244"/>
      <c r="D963" s="243"/>
      <c r="E963" s="239"/>
      <c r="F963" s="238"/>
      <c r="G963" s="239"/>
      <c r="H963" s="239"/>
      <c r="I963" s="239"/>
      <c r="J963" s="239"/>
      <c r="K963" s="239"/>
      <c r="L963" s="238"/>
      <c r="M963" s="239"/>
      <c r="N963" s="238"/>
      <c r="O963" s="239"/>
      <c r="P963" s="239"/>
      <c r="Q963" s="239"/>
      <c r="R963" s="239"/>
      <c r="S963" s="239"/>
      <c r="T963" s="239"/>
      <c r="U963" s="239"/>
      <c r="V963" s="239"/>
      <c r="W963" s="239"/>
      <c r="X963" s="239"/>
      <c r="Y963" s="239"/>
      <c r="Z963" s="239"/>
      <c r="AA963" s="240"/>
      <c r="AB963" s="239"/>
      <c r="AC963" s="246"/>
      <c r="AD963" s="246"/>
      <c r="AE963" s="308"/>
      <c r="AF963" s="241"/>
      <c r="AG963" s="242"/>
      <c r="AH963" s="239"/>
      <c r="AI963" s="239"/>
    </row>
    <row r="964" spans="1:35">
      <c r="A964" s="243"/>
      <c r="B964" s="243"/>
      <c r="C964" s="244"/>
      <c r="D964" s="243"/>
      <c r="E964" s="239"/>
      <c r="F964" s="238"/>
      <c r="G964" s="239"/>
      <c r="H964" s="239"/>
      <c r="I964" s="239"/>
      <c r="J964" s="239"/>
      <c r="K964" s="239"/>
      <c r="L964" s="238"/>
      <c r="M964" s="239"/>
      <c r="N964" s="238"/>
      <c r="O964" s="239"/>
      <c r="P964" s="239"/>
      <c r="Q964" s="239"/>
      <c r="R964" s="239"/>
      <c r="S964" s="239"/>
      <c r="T964" s="239"/>
      <c r="U964" s="239"/>
      <c r="V964" s="239"/>
      <c r="W964" s="239"/>
      <c r="X964" s="239"/>
      <c r="Y964" s="239"/>
      <c r="Z964" s="239"/>
      <c r="AA964" s="240"/>
      <c r="AB964" s="239"/>
      <c r="AC964" s="246"/>
      <c r="AD964" s="246"/>
      <c r="AE964" s="308"/>
      <c r="AF964" s="241"/>
      <c r="AG964" s="242"/>
      <c r="AH964" s="239"/>
      <c r="AI964" s="239"/>
    </row>
    <row r="965" spans="1:35">
      <c r="A965" s="243"/>
      <c r="B965" s="243"/>
      <c r="C965" s="244"/>
      <c r="D965" s="243"/>
      <c r="E965" s="239"/>
      <c r="F965" s="238"/>
      <c r="G965" s="239"/>
      <c r="H965" s="239"/>
      <c r="I965" s="239"/>
      <c r="J965" s="239"/>
      <c r="K965" s="239"/>
      <c r="L965" s="238"/>
      <c r="M965" s="239"/>
      <c r="N965" s="238"/>
      <c r="O965" s="239"/>
      <c r="P965" s="239"/>
      <c r="Q965" s="239"/>
      <c r="R965" s="239"/>
      <c r="S965" s="239"/>
      <c r="T965" s="239"/>
      <c r="U965" s="239"/>
      <c r="V965" s="239"/>
      <c r="W965" s="239"/>
      <c r="X965" s="239"/>
      <c r="Y965" s="239"/>
      <c r="Z965" s="239"/>
      <c r="AA965" s="240"/>
      <c r="AB965" s="239"/>
      <c r="AC965" s="246"/>
      <c r="AD965" s="246"/>
      <c r="AE965" s="308"/>
      <c r="AF965" s="241"/>
      <c r="AG965" s="242"/>
      <c r="AH965" s="239"/>
      <c r="AI965" s="239"/>
    </row>
    <row r="966" spans="1:35">
      <c r="A966" s="243"/>
      <c r="B966" s="243"/>
      <c r="C966" s="244"/>
      <c r="D966" s="243"/>
      <c r="E966" s="239"/>
      <c r="F966" s="238"/>
      <c r="G966" s="239"/>
      <c r="H966" s="239"/>
      <c r="I966" s="239"/>
      <c r="J966" s="239"/>
      <c r="K966" s="239"/>
      <c r="L966" s="238"/>
      <c r="M966" s="239"/>
      <c r="N966" s="238"/>
      <c r="O966" s="239"/>
      <c r="P966" s="239"/>
      <c r="Q966" s="239"/>
      <c r="R966" s="239"/>
      <c r="S966" s="239"/>
      <c r="T966" s="239"/>
      <c r="U966" s="239"/>
      <c r="V966" s="239"/>
      <c r="W966" s="239"/>
      <c r="X966" s="239"/>
      <c r="Y966" s="239"/>
      <c r="Z966" s="239"/>
      <c r="AA966" s="240"/>
      <c r="AB966" s="239"/>
      <c r="AC966" s="246"/>
      <c r="AD966" s="246"/>
      <c r="AE966" s="308"/>
      <c r="AF966" s="241"/>
      <c r="AG966" s="242"/>
      <c r="AH966" s="239"/>
      <c r="AI966" s="239"/>
    </row>
    <row r="967" spans="1:35">
      <c r="A967" s="243"/>
      <c r="B967" s="243"/>
      <c r="C967" s="244"/>
      <c r="D967" s="243"/>
      <c r="E967" s="239"/>
      <c r="F967" s="238"/>
      <c r="G967" s="239"/>
      <c r="H967" s="239"/>
      <c r="I967" s="239"/>
      <c r="J967" s="239"/>
      <c r="K967" s="239"/>
      <c r="L967" s="238"/>
      <c r="M967" s="239"/>
      <c r="N967" s="238"/>
      <c r="O967" s="239"/>
      <c r="P967" s="239"/>
      <c r="Q967" s="239"/>
      <c r="R967" s="239"/>
      <c r="S967" s="239"/>
      <c r="T967" s="239"/>
      <c r="U967" s="239"/>
      <c r="V967" s="239"/>
      <c r="W967" s="239"/>
      <c r="X967" s="239"/>
      <c r="Y967" s="239"/>
      <c r="Z967" s="239"/>
      <c r="AA967" s="240"/>
      <c r="AB967" s="239"/>
      <c r="AC967" s="246"/>
      <c r="AD967" s="246"/>
      <c r="AE967" s="308"/>
      <c r="AF967" s="241"/>
      <c r="AG967" s="242"/>
      <c r="AH967" s="239"/>
      <c r="AI967" s="239"/>
    </row>
    <row r="968" spans="1:35">
      <c r="A968" s="243"/>
      <c r="B968" s="243"/>
      <c r="C968" s="244"/>
      <c r="D968" s="243"/>
      <c r="E968" s="239"/>
      <c r="F968" s="238"/>
      <c r="G968" s="239"/>
      <c r="H968" s="239"/>
      <c r="I968" s="239"/>
      <c r="J968" s="239"/>
      <c r="K968" s="239"/>
      <c r="L968" s="238"/>
      <c r="M968" s="239"/>
      <c r="N968" s="238"/>
      <c r="O968" s="239"/>
      <c r="P968" s="239"/>
      <c r="Q968" s="239"/>
      <c r="R968" s="239"/>
      <c r="S968" s="239"/>
      <c r="T968" s="239"/>
      <c r="U968" s="239"/>
      <c r="V968" s="239"/>
      <c r="W968" s="239"/>
      <c r="X968" s="239"/>
      <c r="Y968" s="239"/>
      <c r="Z968" s="239"/>
      <c r="AA968" s="240"/>
      <c r="AB968" s="239"/>
      <c r="AC968" s="246"/>
      <c r="AD968" s="246"/>
      <c r="AE968" s="308"/>
      <c r="AF968" s="241"/>
      <c r="AG968" s="242"/>
      <c r="AH968" s="239"/>
      <c r="AI968" s="239"/>
    </row>
    <row r="969" spans="1:35">
      <c r="A969" s="243"/>
      <c r="B969" s="243"/>
      <c r="C969" s="244"/>
      <c r="D969" s="243"/>
      <c r="E969" s="239"/>
      <c r="F969" s="238"/>
      <c r="G969" s="239"/>
      <c r="H969" s="239"/>
      <c r="I969" s="239"/>
      <c r="J969" s="239"/>
      <c r="K969" s="239"/>
      <c r="L969" s="238"/>
      <c r="M969" s="239"/>
      <c r="N969" s="238"/>
      <c r="O969" s="239"/>
      <c r="P969" s="239"/>
      <c r="Q969" s="239"/>
      <c r="R969" s="239"/>
      <c r="S969" s="239"/>
      <c r="T969" s="239"/>
      <c r="U969" s="239"/>
      <c r="V969" s="239"/>
      <c r="W969" s="239"/>
      <c r="X969" s="239"/>
      <c r="Y969" s="239"/>
      <c r="Z969" s="239"/>
      <c r="AA969" s="240"/>
      <c r="AB969" s="239"/>
      <c r="AC969" s="246"/>
      <c r="AD969" s="246"/>
      <c r="AE969" s="308"/>
      <c r="AF969" s="241"/>
      <c r="AG969" s="242"/>
      <c r="AH969" s="239"/>
      <c r="AI969" s="239"/>
    </row>
    <row r="970" spans="1:35">
      <c r="A970" s="243"/>
      <c r="B970" s="243"/>
      <c r="C970" s="244"/>
      <c r="D970" s="243"/>
      <c r="E970" s="239"/>
      <c r="F970" s="238"/>
      <c r="G970" s="239"/>
      <c r="H970" s="239"/>
      <c r="I970" s="239"/>
      <c r="J970" s="239"/>
      <c r="K970" s="239"/>
      <c r="L970" s="238"/>
      <c r="M970" s="239"/>
      <c r="N970" s="238"/>
      <c r="O970" s="239"/>
      <c r="P970" s="239"/>
      <c r="Q970" s="239"/>
      <c r="R970" s="239"/>
      <c r="S970" s="239"/>
      <c r="T970" s="239"/>
      <c r="U970" s="239"/>
      <c r="V970" s="239"/>
      <c r="W970" s="239"/>
      <c r="X970" s="239"/>
      <c r="Y970" s="239"/>
      <c r="Z970" s="239"/>
      <c r="AA970" s="240"/>
      <c r="AB970" s="239"/>
      <c r="AC970" s="246"/>
      <c r="AD970" s="246"/>
      <c r="AE970" s="308"/>
      <c r="AF970" s="241"/>
      <c r="AG970" s="242"/>
      <c r="AH970" s="239"/>
      <c r="AI970" s="239"/>
    </row>
    <row r="971" spans="1:35">
      <c r="A971" s="243"/>
      <c r="B971" s="243"/>
      <c r="C971" s="244"/>
      <c r="D971" s="243"/>
      <c r="E971" s="239"/>
      <c r="F971" s="238"/>
      <c r="G971" s="239"/>
      <c r="H971" s="239"/>
      <c r="I971" s="239"/>
      <c r="J971" s="239"/>
      <c r="K971" s="239"/>
      <c r="L971" s="238"/>
      <c r="M971" s="239"/>
      <c r="N971" s="238"/>
      <c r="O971" s="239"/>
      <c r="P971" s="239"/>
      <c r="Q971" s="239"/>
      <c r="R971" s="239"/>
      <c r="S971" s="239"/>
      <c r="T971" s="239"/>
      <c r="U971" s="239"/>
      <c r="V971" s="239"/>
      <c r="W971" s="239"/>
      <c r="X971" s="239"/>
      <c r="Y971" s="239"/>
      <c r="Z971" s="239"/>
      <c r="AA971" s="240"/>
      <c r="AB971" s="239"/>
      <c r="AC971" s="246"/>
      <c r="AD971" s="246"/>
      <c r="AE971" s="308"/>
      <c r="AF971" s="241"/>
      <c r="AG971" s="242"/>
      <c r="AH971" s="239"/>
      <c r="AI971" s="239"/>
    </row>
    <row r="972" spans="1:35">
      <c r="A972" s="243"/>
      <c r="B972" s="243"/>
      <c r="C972" s="244"/>
      <c r="D972" s="243"/>
      <c r="E972" s="239"/>
      <c r="F972" s="238"/>
      <c r="G972" s="239"/>
      <c r="H972" s="239"/>
      <c r="I972" s="239"/>
      <c r="J972" s="239"/>
      <c r="K972" s="239"/>
      <c r="L972" s="238"/>
      <c r="M972" s="239"/>
      <c r="N972" s="238"/>
      <c r="O972" s="239"/>
      <c r="P972" s="239"/>
      <c r="Q972" s="239"/>
      <c r="R972" s="239"/>
      <c r="S972" s="239"/>
      <c r="T972" s="239"/>
      <c r="U972" s="239"/>
      <c r="V972" s="239"/>
      <c r="W972" s="239"/>
      <c r="X972" s="239"/>
      <c r="Y972" s="239"/>
      <c r="Z972" s="239"/>
      <c r="AA972" s="240"/>
      <c r="AB972" s="239"/>
      <c r="AC972" s="246"/>
      <c r="AD972" s="246"/>
      <c r="AE972" s="308"/>
      <c r="AF972" s="241"/>
      <c r="AG972" s="242"/>
      <c r="AH972" s="239"/>
      <c r="AI972" s="239"/>
    </row>
    <row r="973" spans="1:35">
      <c r="A973" s="243"/>
      <c r="B973" s="243"/>
      <c r="C973" s="244"/>
      <c r="D973" s="243"/>
      <c r="E973" s="239"/>
      <c r="F973" s="238"/>
      <c r="G973" s="239"/>
      <c r="H973" s="239"/>
      <c r="I973" s="239"/>
      <c r="J973" s="239"/>
      <c r="K973" s="239"/>
      <c r="L973" s="238"/>
      <c r="M973" s="239"/>
      <c r="N973" s="238"/>
      <c r="O973" s="239"/>
      <c r="P973" s="239"/>
      <c r="Q973" s="239"/>
      <c r="R973" s="239"/>
      <c r="S973" s="239"/>
      <c r="T973" s="239"/>
      <c r="U973" s="239"/>
      <c r="V973" s="239"/>
      <c r="W973" s="239"/>
      <c r="X973" s="239"/>
      <c r="Y973" s="239"/>
      <c r="Z973" s="239"/>
      <c r="AA973" s="240"/>
      <c r="AB973" s="239"/>
      <c r="AC973" s="246"/>
      <c r="AD973" s="246"/>
      <c r="AE973" s="308"/>
      <c r="AF973" s="241"/>
      <c r="AG973" s="242"/>
      <c r="AH973" s="239"/>
      <c r="AI973" s="239"/>
    </row>
    <row r="974" spans="1:35">
      <c r="A974" s="243"/>
      <c r="B974" s="243"/>
      <c r="C974" s="244"/>
      <c r="D974" s="243"/>
      <c r="E974" s="239"/>
      <c r="F974" s="238"/>
      <c r="G974" s="239"/>
      <c r="H974" s="239"/>
      <c r="I974" s="239"/>
      <c r="J974" s="239"/>
      <c r="K974" s="239"/>
      <c r="L974" s="238"/>
      <c r="M974" s="239"/>
      <c r="N974" s="238"/>
      <c r="O974" s="239"/>
      <c r="P974" s="239"/>
      <c r="Q974" s="239"/>
      <c r="R974" s="239"/>
      <c r="S974" s="239"/>
      <c r="T974" s="239"/>
      <c r="U974" s="239"/>
      <c r="V974" s="239"/>
      <c r="W974" s="239"/>
      <c r="X974" s="239"/>
      <c r="Y974" s="239"/>
      <c r="Z974" s="239"/>
      <c r="AA974" s="240"/>
      <c r="AB974" s="239"/>
      <c r="AC974" s="246"/>
      <c r="AD974" s="246"/>
      <c r="AE974" s="308"/>
      <c r="AF974" s="241"/>
      <c r="AG974" s="242"/>
      <c r="AH974" s="239"/>
      <c r="AI974" s="239"/>
    </row>
    <row r="975" spans="1:35">
      <c r="A975" s="243"/>
      <c r="B975" s="243"/>
      <c r="C975" s="244"/>
      <c r="D975" s="243"/>
      <c r="E975" s="239"/>
      <c r="F975" s="238"/>
      <c r="G975" s="239"/>
      <c r="H975" s="239"/>
      <c r="I975" s="239"/>
      <c r="J975" s="239"/>
      <c r="K975" s="239"/>
      <c r="L975" s="238"/>
      <c r="M975" s="239"/>
      <c r="N975" s="238"/>
      <c r="O975" s="239"/>
      <c r="P975" s="239"/>
      <c r="Q975" s="239"/>
      <c r="R975" s="239"/>
      <c r="S975" s="239"/>
      <c r="T975" s="239"/>
      <c r="U975" s="239"/>
      <c r="V975" s="239"/>
      <c r="W975" s="239"/>
      <c r="X975" s="239"/>
      <c r="Y975" s="239"/>
      <c r="Z975" s="239"/>
      <c r="AA975" s="240"/>
      <c r="AB975" s="239"/>
      <c r="AC975" s="246"/>
      <c r="AD975" s="246"/>
      <c r="AE975" s="308"/>
      <c r="AF975" s="241"/>
      <c r="AG975" s="242"/>
      <c r="AH975" s="239"/>
      <c r="AI975" s="239"/>
    </row>
    <row r="976" spans="1:35">
      <c r="A976" s="243"/>
      <c r="B976" s="243"/>
      <c r="C976" s="244"/>
      <c r="D976" s="243"/>
      <c r="E976" s="239"/>
      <c r="F976" s="238"/>
      <c r="G976" s="239"/>
      <c r="H976" s="239"/>
      <c r="I976" s="239"/>
      <c r="J976" s="239"/>
      <c r="K976" s="239"/>
      <c r="L976" s="238"/>
      <c r="M976" s="239"/>
      <c r="N976" s="238"/>
      <c r="O976" s="239"/>
      <c r="P976" s="239"/>
      <c r="Q976" s="239"/>
      <c r="R976" s="239"/>
      <c r="S976" s="239"/>
      <c r="T976" s="239"/>
      <c r="U976" s="239"/>
      <c r="V976" s="239"/>
      <c r="W976" s="239"/>
      <c r="X976" s="239"/>
      <c r="Y976" s="239"/>
      <c r="Z976" s="239"/>
      <c r="AA976" s="240"/>
      <c r="AB976" s="239"/>
      <c r="AC976" s="246"/>
      <c r="AD976" s="246"/>
      <c r="AE976" s="308"/>
      <c r="AF976" s="241"/>
      <c r="AG976" s="242"/>
      <c r="AH976" s="239"/>
      <c r="AI976" s="239"/>
    </row>
    <row r="977" spans="1:35">
      <c r="A977" s="243"/>
      <c r="B977" s="243"/>
      <c r="C977" s="244"/>
      <c r="D977" s="243"/>
      <c r="E977" s="239"/>
      <c r="F977" s="238"/>
      <c r="G977" s="239"/>
      <c r="H977" s="239"/>
      <c r="I977" s="239"/>
      <c r="J977" s="239"/>
      <c r="K977" s="239"/>
      <c r="L977" s="238"/>
      <c r="M977" s="239"/>
      <c r="N977" s="238"/>
      <c r="O977" s="239"/>
      <c r="P977" s="239"/>
      <c r="Q977" s="239"/>
      <c r="R977" s="239"/>
      <c r="S977" s="239"/>
      <c r="T977" s="239"/>
      <c r="U977" s="239"/>
      <c r="V977" s="239"/>
      <c r="W977" s="239"/>
      <c r="X977" s="239"/>
      <c r="Y977" s="239"/>
      <c r="Z977" s="239"/>
      <c r="AA977" s="240"/>
      <c r="AB977" s="239"/>
      <c r="AC977" s="246"/>
      <c r="AD977" s="246"/>
      <c r="AE977" s="308"/>
      <c r="AF977" s="241"/>
      <c r="AG977" s="242"/>
      <c r="AH977" s="239"/>
      <c r="AI977" s="239"/>
    </row>
    <row r="978" spans="1:35">
      <c r="A978" s="243"/>
      <c r="B978" s="243"/>
      <c r="C978" s="244"/>
      <c r="D978" s="243"/>
      <c r="E978" s="239"/>
      <c r="F978" s="238"/>
      <c r="G978" s="239"/>
      <c r="H978" s="239"/>
      <c r="I978" s="239"/>
      <c r="J978" s="239"/>
      <c r="K978" s="239"/>
      <c r="L978" s="238"/>
      <c r="M978" s="239"/>
      <c r="N978" s="238"/>
      <c r="O978" s="239"/>
      <c r="P978" s="239"/>
      <c r="Q978" s="239"/>
      <c r="R978" s="239"/>
      <c r="S978" s="239"/>
      <c r="T978" s="239"/>
      <c r="U978" s="239"/>
      <c r="V978" s="239"/>
      <c r="W978" s="239"/>
      <c r="X978" s="239"/>
      <c r="Y978" s="239"/>
      <c r="Z978" s="239"/>
      <c r="AA978" s="240"/>
      <c r="AB978" s="239"/>
      <c r="AC978" s="246"/>
      <c r="AD978" s="246"/>
      <c r="AE978" s="308"/>
      <c r="AF978" s="241"/>
      <c r="AG978" s="242"/>
      <c r="AH978" s="239"/>
      <c r="AI978" s="239"/>
    </row>
    <row r="979" spans="1:35">
      <c r="A979" s="243"/>
      <c r="B979" s="243"/>
      <c r="C979" s="244"/>
      <c r="D979" s="243"/>
      <c r="E979" s="239"/>
      <c r="F979" s="238"/>
      <c r="G979" s="239"/>
      <c r="H979" s="239"/>
      <c r="I979" s="239"/>
      <c r="J979" s="239"/>
      <c r="K979" s="239"/>
      <c r="L979" s="238"/>
      <c r="M979" s="239"/>
      <c r="N979" s="238"/>
      <c r="O979" s="239"/>
      <c r="P979" s="239"/>
      <c r="Q979" s="239"/>
      <c r="R979" s="239"/>
      <c r="S979" s="239"/>
      <c r="T979" s="239"/>
      <c r="U979" s="239"/>
      <c r="V979" s="239"/>
      <c r="W979" s="239"/>
      <c r="X979" s="239"/>
      <c r="Y979" s="239"/>
      <c r="Z979" s="239"/>
      <c r="AA979" s="240"/>
      <c r="AB979" s="239"/>
      <c r="AC979" s="246"/>
      <c r="AD979" s="246"/>
      <c r="AE979" s="308"/>
      <c r="AF979" s="241"/>
      <c r="AG979" s="242"/>
      <c r="AH979" s="239"/>
      <c r="AI979" s="239"/>
    </row>
    <row r="980" spans="1:35">
      <c r="A980" s="243"/>
      <c r="B980" s="243"/>
      <c r="C980" s="244"/>
      <c r="D980" s="243"/>
      <c r="E980" s="239"/>
      <c r="F980" s="238"/>
      <c r="G980" s="239"/>
      <c r="H980" s="239"/>
      <c r="I980" s="239"/>
      <c r="J980" s="239"/>
      <c r="K980" s="239"/>
      <c r="L980" s="238"/>
      <c r="M980" s="239"/>
      <c r="N980" s="238"/>
      <c r="O980" s="239"/>
      <c r="P980" s="239"/>
      <c r="Q980" s="239"/>
      <c r="R980" s="239"/>
      <c r="S980" s="239"/>
      <c r="T980" s="239"/>
      <c r="U980" s="239"/>
      <c r="V980" s="239"/>
      <c r="W980" s="239"/>
      <c r="X980" s="239"/>
      <c r="Y980" s="239"/>
      <c r="Z980" s="239"/>
      <c r="AA980" s="240"/>
      <c r="AB980" s="239"/>
      <c r="AC980" s="246"/>
      <c r="AD980" s="246"/>
      <c r="AE980" s="308"/>
      <c r="AF980" s="241"/>
      <c r="AG980" s="242"/>
      <c r="AH980" s="239"/>
      <c r="AI980" s="239"/>
    </row>
    <row r="981" spans="1:35">
      <c r="A981" s="243"/>
      <c r="B981" s="243"/>
      <c r="C981" s="244"/>
      <c r="D981" s="243"/>
      <c r="E981" s="239"/>
      <c r="F981" s="238"/>
      <c r="G981" s="239"/>
      <c r="H981" s="239"/>
      <c r="I981" s="239"/>
      <c r="J981" s="239"/>
      <c r="K981" s="239"/>
      <c r="L981" s="238"/>
      <c r="M981" s="239"/>
      <c r="N981" s="238"/>
      <c r="O981" s="239"/>
      <c r="P981" s="239"/>
      <c r="Q981" s="239"/>
      <c r="R981" s="239"/>
      <c r="S981" s="239"/>
      <c r="T981" s="239"/>
      <c r="U981" s="239"/>
      <c r="V981" s="239"/>
      <c r="W981" s="239"/>
      <c r="X981" s="239"/>
      <c r="Y981" s="239"/>
      <c r="Z981" s="239"/>
      <c r="AA981" s="240"/>
      <c r="AB981" s="239"/>
      <c r="AC981" s="246"/>
      <c r="AD981" s="246"/>
      <c r="AE981" s="308"/>
      <c r="AF981" s="241"/>
      <c r="AG981" s="242"/>
      <c r="AH981" s="239"/>
      <c r="AI981" s="239"/>
    </row>
    <row r="982" spans="1:35">
      <c r="A982" s="243"/>
      <c r="B982" s="243"/>
      <c r="C982" s="244"/>
      <c r="D982" s="243"/>
      <c r="E982" s="239"/>
      <c r="F982" s="238"/>
      <c r="G982" s="239"/>
      <c r="H982" s="239"/>
      <c r="I982" s="239"/>
      <c r="J982" s="239"/>
      <c r="K982" s="239"/>
      <c r="L982" s="238"/>
      <c r="M982" s="239"/>
      <c r="N982" s="238"/>
      <c r="O982" s="239"/>
      <c r="P982" s="239"/>
      <c r="Q982" s="239"/>
      <c r="R982" s="239"/>
      <c r="S982" s="239"/>
      <c r="T982" s="239"/>
      <c r="U982" s="239"/>
      <c r="V982" s="239"/>
      <c r="W982" s="239"/>
      <c r="X982" s="239"/>
      <c r="Y982" s="239"/>
      <c r="Z982" s="239"/>
      <c r="AA982" s="240"/>
      <c r="AB982" s="239"/>
      <c r="AC982" s="246"/>
      <c r="AD982" s="246"/>
      <c r="AE982" s="308"/>
      <c r="AF982" s="241"/>
      <c r="AG982" s="242"/>
      <c r="AH982" s="239"/>
      <c r="AI982" s="239"/>
    </row>
    <row r="983" spans="1:35">
      <c r="A983" s="243"/>
      <c r="B983" s="243"/>
      <c r="C983" s="244"/>
      <c r="D983" s="243"/>
      <c r="E983" s="239"/>
      <c r="F983" s="238"/>
      <c r="G983" s="239"/>
      <c r="H983" s="239"/>
      <c r="I983" s="239"/>
      <c r="J983" s="239"/>
      <c r="K983" s="239"/>
      <c r="L983" s="238"/>
      <c r="M983" s="239"/>
      <c r="N983" s="238"/>
      <c r="O983" s="239"/>
      <c r="P983" s="239"/>
      <c r="Q983" s="239"/>
      <c r="R983" s="239"/>
      <c r="S983" s="239"/>
      <c r="T983" s="239"/>
      <c r="U983" s="239"/>
      <c r="V983" s="239"/>
      <c r="W983" s="239"/>
      <c r="X983" s="239"/>
      <c r="Y983" s="239"/>
      <c r="Z983" s="239"/>
      <c r="AA983" s="240"/>
      <c r="AB983" s="239"/>
      <c r="AC983" s="246"/>
      <c r="AD983" s="246"/>
      <c r="AE983" s="308"/>
      <c r="AF983" s="241"/>
      <c r="AG983" s="242"/>
      <c r="AH983" s="239"/>
      <c r="AI983" s="239"/>
    </row>
    <row r="984" spans="1:35">
      <c r="A984" s="243"/>
      <c r="B984" s="243"/>
      <c r="C984" s="244"/>
      <c r="D984" s="243"/>
      <c r="E984" s="239"/>
      <c r="F984" s="238"/>
      <c r="G984" s="239"/>
      <c r="H984" s="239"/>
      <c r="I984" s="239"/>
      <c r="J984" s="239"/>
      <c r="K984" s="239"/>
      <c r="L984" s="238"/>
      <c r="M984" s="239"/>
      <c r="N984" s="238"/>
      <c r="O984" s="239"/>
      <c r="P984" s="239"/>
      <c r="Q984" s="239"/>
      <c r="R984" s="239"/>
      <c r="S984" s="239"/>
      <c r="T984" s="239"/>
      <c r="U984" s="239"/>
      <c r="V984" s="239"/>
      <c r="W984" s="239"/>
      <c r="X984" s="239"/>
      <c r="Y984" s="239"/>
      <c r="Z984" s="239"/>
      <c r="AA984" s="240"/>
      <c r="AB984" s="239"/>
      <c r="AC984" s="246"/>
      <c r="AD984" s="246"/>
      <c r="AE984" s="308"/>
      <c r="AF984" s="241"/>
      <c r="AG984" s="242"/>
      <c r="AH984" s="239"/>
      <c r="AI984" s="239"/>
    </row>
    <row r="985" spans="1:35">
      <c r="A985" s="243"/>
      <c r="B985" s="243"/>
      <c r="C985" s="244"/>
      <c r="D985" s="243"/>
      <c r="E985" s="239"/>
      <c r="F985" s="238"/>
      <c r="G985" s="239"/>
      <c r="H985" s="239"/>
      <c r="I985" s="239"/>
      <c r="J985" s="239"/>
      <c r="K985" s="239"/>
      <c r="L985" s="238"/>
      <c r="M985" s="239"/>
      <c r="N985" s="238"/>
      <c r="O985" s="239"/>
      <c r="P985" s="239"/>
      <c r="Q985" s="239"/>
      <c r="R985" s="239"/>
      <c r="S985" s="239"/>
      <c r="T985" s="239"/>
      <c r="U985" s="239"/>
      <c r="V985" s="239"/>
      <c r="W985" s="239"/>
      <c r="X985" s="239"/>
      <c r="Y985" s="239"/>
      <c r="Z985" s="239"/>
      <c r="AA985" s="240"/>
      <c r="AB985" s="239"/>
      <c r="AC985" s="246"/>
      <c r="AD985" s="246"/>
      <c r="AE985" s="308"/>
      <c r="AF985" s="241"/>
      <c r="AG985" s="242"/>
      <c r="AH985" s="239"/>
      <c r="AI985" s="239"/>
    </row>
    <row r="986" spans="1:35">
      <c r="A986" s="243"/>
      <c r="B986" s="243"/>
      <c r="C986" s="244"/>
      <c r="D986" s="243"/>
      <c r="E986" s="239"/>
      <c r="F986" s="238"/>
      <c r="G986" s="239"/>
      <c r="H986" s="239"/>
      <c r="I986" s="239"/>
      <c r="J986" s="239"/>
      <c r="K986" s="239"/>
      <c r="L986" s="238"/>
      <c r="M986" s="239"/>
      <c r="N986" s="238"/>
      <c r="O986" s="239"/>
      <c r="P986" s="239"/>
      <c r="Q986" s="239"/>
      <c r="R986" s="239"/>
      <c r="S986" s="239"/>
      <c r="T986" s="239"/>
      <c r="U986" s="239"/>
      <c r="V986" s="239"/>
      <c r="W986" s="239"/>
      <c r="X986" s="239"/>
      <c r="Y986" s="239"/>
      <c r="Z986" s="239"/>
      <c r="AA986" s="240"/>
      <c r="AB986" s="239"/>
      <c r="AC986" s="246"/>
      <c r="AD986" s="246"/>
      <c r="AE986" s="308"/>
      <c r="AF986" s="241"/>
      <c r="AG986" s="242"/>
      <c r="AH986" s="239"/>
      <c r="AI986" s="239"/>
    </row>
    <row r="987" spans="1:35">
      <c r="A987" s="243"/>
      <c r="B987" s="243"/>
      <c r="C987" s="244"/>
      <c r="D987" s="243"/>
      <c r="E987" s="239"/>
      <c r="F987" s="238"/>
      <c r="G987" s="239"/>
      <c r="H987" s="239"/>
      <c r="I987" s="239"/>
      <c r="J987" s="239"/>
      <c r="K987" s="239"/>
      <c r="L987" s="238"/>
      <c r="M987" s="239"/>
      <c r="N987" s="238"/>
      <c r="O987" s="239"/>
      <c r="P987" s="239"/>
      <c r="Q987" s="239"/>
      <c r="R987" s="239"/>
      <c r="S987" s="239"/>
      <c r="T987" s="239"/>
      <c r="U987" s="239"/>
      <c r="V987" s="239"/>
      <c r="W987" s="239"/>
      <c r="X987" s="239"/>
      <c r="Y987" s="239"/>
      <c r="Z987" s="239"/>
      <c r="AA987" s="240"/>
      <c r="AB987" s="239"/>
      <c r="AC987" s="246"/>
      <c r="AD987" s="246"/>
      <c r="AE987" s="308"/>
      <c r="AF987" s="241"/>
      <c r="AG987" s="242"/>
      <c r="AH987" s="239"/>
      <c r="AI987" s="239"/>
    </row>
    <row r="988" spans="1:35">
      <c r="A988" s="243"/>
      <c r="B988" s="243"/>
      <c r="C988" s="244"/>
      <c r="D988" s="243"/>
      <c r="E988" s="239"/>
      <c r="F988" s="238"/>
      <c r="G988" s="239"/>
      <c r="H988" s="239"/>
      <c r="I988" s="239"/>
      <c r="J988" s="239"/>
      <c r="K988" s="239"/>
      <c r="L988" s="238"/>
      <c r="M988" s="239"/>
      <c r="N988" s="238"/>
      <c r="O988" s="239"/>
      <c r="P988" s="239"/>
      <c r="Q988" s="239"/>
      <c r="R988" s="239"/>
      <c r="S988" s="239"/>
      <c r="T988" s="239"/>
      <c r="U988" s="239"/>
      <c r="V988" s="239"/>
      <c r="W988" s="239"/>
      <c r="X988" s="239"/>
      <c r="Y988" s="239"/>
      <c r="Z988" s="239"/>
      <c r="AA988" s="240"/>
      <c r="AB988" s="239"/>
      <c r="AC988" s="246"/>
      <c r="AD988" s="246"/>
      <c r="AE988" s="308"/>
      <c r="AF988" s="241"/>
      <c r="AG988" s="242"/>
      <c r="AH988" s="239"/>
      <c r="AI988" s="239"/>
    </row>
    <row r="989" spans="1:35">
      <c r="A989" s="243"/>
      <c r="B989" s="243"/>
      <c r="C989" s="244"/>
      <c r="D989" s="243"/>
      <c r="E989" s="239"/>
      <c r="F989" s="238"/>
      <c r="G989" s="239"/>
      <c r="H989" s="239"/>
      <c r="I989" s="239"/>
      <c r="J989" s="239"/>
      <c r="K989" s="239"/>
      <c r="L989" s="238"/>
      <c r="M989" s="239"/>
      <c r="N989" s="238"/>
      <c r="O989" s="239"/>
      <c r="P989" s="239"/>
      <c r="Q989" s="239"/>
      <c r="R989" s="239"/>
      <c r="S989" s="239"/>
      <c r="T989" s="239"/>
      <c r="U989" s="239"/>
      <c r="V989" s="239"/>
      <c r="W989" s="239"/>
      <c r="X989" s="239"/>
      <c r="Y989" s="239"/>
      <c r="Z989" s="239"/>
      <c r="AA989" s="240"/>
      <c r="AB989" s="239"/>
      <c r="AC989" s="246"/>
      <c r="AD989" s="246"/>
      <c r="AE989" s="308"/>
      <c r="AF989" s="241"/>
      <c r="AG989" s="242"/>
      <c r="AH989" s="239"/>
      <c r="AI989" s="239"/>
    </row>
    <row r="990" spans="1:35">
      <c r="A990" s="243"/>
      <c r="B990" s="243"/>
      <c r="C990" s="244"/>
      <c r="D990" s="243"/>
      <c r="E990" s="239"/>
      <c r="F990" s="238"/>
      <c r="G990" s="239"/>
      <c r="H990" s="239"/>
      <c r="I990" s="239"/>
      <c r="J990" s="239"/>
      <c r="K990" s="239"/>
      <c r="L990" s="238"/>
      <c r="M990" s="239"/>
      <c r="N990" s="238"/>
      <c r="O990" s="239"/>
      <c r="P990" s="239"/>
      <c r="Q990" s="239"/>
      <c r="R990" s="239"/>
      <c r="S990" s="239"/>
      <c r="T990" s="239"/>
      <c r="U990" s="239"/>
      <c r="V990" s="239"/>
      <c r="W990" s="239"/>
      <c r="X990" s="239"/>
      <c r="Y990" s="239"/>
      <c r="Z990" s="239"/>
      <c r="AA990" s="240"/>
      <c r="AB990" s="239"/>
      <c r="AC990" s="246"/>
      <c r="AD990" s="246"/>
      <c r="AE990" s="308"/>
      <c r="AF990" s="241"/>
      <c r="AG990" s="242"/>
      <c r="AH990" s="239"/>
      <c r="AI990" s="239"/>
    </row>
    <row r="991" spans="1:35">
      <c r="A991" s="243"/>
      <c r="B991" s="243"/>
      <c r="C991" s="244"/>
      <c r="D991" s="243"/>
      <c r="E991" s="239"/>
      <c r="F991" s="238"/>
      <c r="G991" s="239"/>
      <c r="H991" s="239"/>
      <c r="I991" s="239"/>
      <c r="J991" s="239"/>
      <c r="K991" s="239"/>
      <c r="L991" s="238"/>
      <c r="M991" s="239"/>
      <c r="N991" s="238"/>
      <c r="O991" s="239"/>
      <c r="P991" s="239"/>
      <c r="Q991" s="239"/>
      <c r="R991" s="239"/>
      <c r="S991" s="239"/>
      <c r="T991" s="239"/>
      <c r="U991" s="239"/>
      <c r="V991" s="239"/>
      <c r="W991" s="239"/>
      <c r="X991" s="239"/>
      <c r="Y991" s="239"/>
      <c r="Z991" s="239"/>
      <c r="AA991" s="240"/>
      <c r="AB991" s="239"/>
      <c r="AC991" s="246"/>
      <c r="AD991" s="246"/>
      <c r="AE991" s="308"/>
      <c r="AF991" s="241"/>
      <c r="AG991" s="242"/>
      <c r="AH991" s="239"/>
      <c r="AI991" s="239"/>
    </row>
    <row r="992" spans="1:35">
      <c r="A992" s="243"/>
      <c r="B992" s="243"/>
      <c r="C992" s="244"/>
      <c r="D992" s="243"/>
      <c r="E992" s="239"/>
      <c r="F992" s="238"/>
      <c r="G992" s="239"/>
      <c r="H992" s="239"/>
      <c r="I992" s="239"/>
      <c r="J992" s="239"/>
      <c r="K992" s="239"/>
      <c r="L992" s="238"/>
      <c r="M992" s="239"/>
      <c r="N992" s="238"/>
      <c r="O992" s="239"/>
      <c r="P992" s="239"/>
      <c r="Q992" s="239"/>
      <c r="R992" s="239"/>
      <c r="S992" s="239"/>
      <c r="T992" s="239"/>
      <c r="U992" s="239"/>
      <c r="V992" s="239"/>
      <c r="W992" s="239"/>
      <c r="X992" s="239"/>
      <c r="Y992" s="239"/>
      <c r="Z992" s="239"/>
      <c r="AA992" s="240"/>
      <c r="AB992" s="239"/>
      <c r="AC992" s="246"/>
      <c r="AD992" s="246"/>
      <c r="AE992" s="308"/>
      <c r="AF992" s="241"/>
      <c r="AG992" s="242"/>
      <c r="AH992" s="239"/>
      <c r="AI992" s="239"/>
    </row>
    <row r="993" spans="1:35">
      <c r="A993" s="243"/>
      <c r="B993" s="243"/>
      <c r="C993" s="244"/>
      <c r="D993" s="243"/>
      <c r="E993" s="239"/>
      <c r="F993" s="238"/>
      <c r="G993" s="239"/>
      <c r="H993" s="239"/>
      <c r="I993" s="239"/>
      <c r="J993" s="239"/>
      <c r="K993" s="239"/>
      <c r="L993" s="238"/>
      <c r="M993" s="239"/>
      <c r="N993" s="238"/>
      <c r="O993" s="239"/>
      <c r="P993" s="239"/>
      <c r="Q993" s="239"/>
      <c r="R993" s="239"/>
      <c r="S993" s="239"/>
      <c r="T993" s="239"/>
      <c r="U993" s="239"/>
      <c r="V993" s="239"/>
      <c r="W993" s="239"/>
      <c r="X993" s="239"/>
      <c r="Y993" s="239"/>
      <c r="Z993" s="239"/>
      <c r="AA993" s="240"/>
      <c r="AB993" s="239"/>
      <c r="AC993" s="246"/>
      <c r="AD993" s="246"/>
      <c r="AE993" s="308"/>
      <c r="AF993" s="241"/>
      <c r="AG993" s="242"/>
      <c r="AH993" s="239"/>
      <c r="AI993" s="239"/>
    </row>
    <row r="994" spans="1:35">
      <c r="A994" s="243"/>
      <c r="B994" s="243"/>
      <c r="C994" s="244"/>
      <c r="D994" s="243"/>
      <c r="E994" s="239"/>
      <c r="F994" s="238"/>
      <c r="G994" s="239"/>
      <c r="H994" s="239"/>
      <c r="I994" s="239"/>
      <c r="J994" s="239"/>
      <c r="K994" s="239"/>
      <c r="L994" s="238"/>
      <c r="M994" s="239"/>
      <c r="N994" s="238"/>
      <c r="O994" s="239"/>
      <c r="P994" s="239"/>
      <c r="Q994" s="239"/>
      <c r="R994" s="239"/>
      <c r="S994" s="239"/>
      <c r="T994" s="239"/>
      <c r="U994" s="239"/>
      <c r="V994" s="239"/>
      <c r="W994" s="239"/>
      <c r="X994" s="239"/>
      <c r="Y994" s="239"/>
      <c r="Z994" s="239"/>
      <c r="AA994" s="240"/>
      <c r="AB994" s="239"/>
      <c r="AC994" s="246"/>
      <c r="AD994" s="246"/>
      <c r="AE994" s="308"/>
      <c r="AF994" s="241"/>
      <c r="AG994" s="242"/>
      <c r="AH994" s="239"/>
      <c r="AI994" s="239"/>
    </row>
    <row r="995" spans="1:35">
      <c r="A995" s="243"/>
      <c r="B995" s="243"/>
      <c r="C995" s="244"/>
      <c r="D995" s="243"/>
      <c r="E995" s="239"/>
      <c r="F995" s="238"/>
      <c r="G995" s="239"/>
      <c r="H995" s="239"/>
      <c r="I995" s="239"/>
      <c r="J995" s="239"/>
      <c r="K995" s="239"/>
      <c r="L995" s="238"/>
      <c r="M995" s="239"/>
      <c r="N995" s="238"/>
      <c r="O995" s="239"/>
      <c r="P995" s="239"/>
      <c r="Q995" s="239"/>
      <c r="R995" s="239"/>
      <c r="S995" s="239"/>
      <c r="T995" s="239"/>
      <c r="U995" s="239"/>
      <c r="V995" s="239"/>
      <c r="W995" s="239"/>
      <c r="X995" s="239"/>
      <c r="Y995" s="239"/>
      <c r="Z995" s="239"/>
      <c r="AA995" s="240"/>
      <c r="AB995" s="239"/>
      <c r="AC995" s="246"/>
      <c r="AD995" s="246"/>
      <c r="AE995" s="308"/>
      <c r="AF995" s="241"/>
      <c r="AG995" s="242"/>
      <c r="AH995" s="239"/>
      <c r="AI995" s="239"/>
    </row>
    <row r="996" spans="1:35">
      <c r="A996" s="243"/>
      <c r="B996" s="243"/>
      <c r="C996" s="244"/>
      <c r="D996" s="243"/>
      <c r="E996" s="239"/>
      <c r="F996" s="238"/>
      <c r="G996" s="239"/>
      <c r="H996" s="239"/>
      <c r="I996" s="239"/>
      <c r="J996" s="239"/>
      <c r="K996" s="239"/>
      <c r="L996" s="238"/>
      <c r="M996" s="239"/>
      <c r="N996" s="238"/>
      <c r="O996" s="239"/>
      <c r="P996" s="239"/>
      <c r="Q996" s="239"/>
      <c r="R996" s="239"/>
      <c r="S996" s="239"/>
      <c r="T996" s="239"/>
      <c r="U996" s="239"/>
      <c r="V996" s="239"/>
      <c r="W996" s="239"/>
      <c r="X996" s="239"/>
      <c r="Y996" s="239"/>
      <c r="Z996" s="239"/>
      <c r="AA996" s="240"/>
      <c r="AB996" s="239"/>
      <c r="AC996" s="246"/>
      <c r="AD996" s="246"/>
      <c r="AE996" s="308"/>
      <c r="AF996" s="241"/>
      <c r="AG996" s="242"/>
      <c r="AH996" s="239"/>
      <c r="AI996" s="239"/>
    </row>
    <row r="997" spans="1:35">
      <c r="A997" s="243"/>
      <c r="B997" s="243"/>
      <c r="C997" s="244"/>
      <c r="D997" s="243"/>
      <c r="E997" s="239"/>
      <c r="F997" s="238"/>
      <c r="G997" s="239"/>
      <c r="H997" s="239"/>
      <c r="I997" s="239"/>
      <c r="J997" s="239"/>
      <c r="K997" s="239"/>
      <c r="L997" s="238"/>
      <c r="M997" s="239"/>
      <c r="N997" s="238"/>
      <c r="O997" s="239"/>
      <c r="P997" s="239"/>
      <c r="Q997" s="239"/>
      <c r="R997" s="239"/>
      <c r="S997" s="239"/>
      <c r="T997" s="239"/>
      <c r="U997" s="239"/>
      <c r="V997" s="239"/>
      <c r="W997" s="239"/>
      <c r="X997" s="239"/>
      <c r="Y997" s="239"/>
      <c r="Z997" s="239"/>
      <c r="AA997" s="240"/>
      <c r="AB997" s="239"/>
      <c r="AC997" s="246"/>
      <c r="AD997" s="246"/>
      <c r="AE997" s="308"/>
      <c r="AF997" s="241"/>
      <c r="AG997" s="242"/>
      <c r="AH997" s="239"/>
      <c r="AI997" s="239"/>
    </row>
    <row r="998" spans="1:35">
      <c r="A998" s="243"/>
      <c r="B998" s="243"/>
      <c r="C998" s="244"/>
      <c r="D998" s="243"/>
      <c r="E998" s="239"/>
      <c r="F998" s="238"/>
      <c r="G998" s="239"/>
      <c r="H998" s="239"/>
      <c r="I998" s="239"/>
      <c r="J998" s="239"/>
      <c r="K998" s="239"/>
      <c r="L998" s="238"/>
      <c r="M998" s="239"/>
      <c r="N998" s="238"/>
      <c r="O998" s="239"/>
      <c r="P998" s="239"/>
      <c r="Q998" s="239"/>
      <c r="R998" s="239"/>
      <c r="S998" s="239"/>
      <c r="T998" s="239"/>
      <c r="U998" s="239"/>
      <c r="V998" s="239"/>
      <c r="W998" s="239"/>
      <c r="X998" s="239"/>
      <c r="Y998" s="239"/>
      <c r="Z998" s="239"/>
      <c r="AA998" s="240"/>
      <c r="AB998" s="239"/>
      <c r="AC998" s="246"/>
      <c r="AD998" s="246"/>
      <c r="AE998" s="308"/>
      <c r="AF998" s="241"/>
      <c r="AG998" s="242"/>
      <c r="AH998" s="239"/>
      <c r="AI998" s="239"/>
    </row>
    <row r="999" spans="1:35">
      <c r="A999" s="243"/>
      <c r="B999" s="243"/>
      <c r="C999" s="244"/>
      <c r="D999" s="243"/>
      <c r="E999" s="239"/>
      <c r="F999" s="238"/>
      <c r="G999" s="239"/>
      <c r="H999" s="239"/>
      <c r="I999" s="239"/>
      <c r="J999" s="239"/>
      <c r="K999" s="239"/>
      <c r="L999" s="238"/>
      <c r="M999" s="239"/>
      <c r="N999" s="238"/>
      <c r="O999" s="239"/>
      <c r="P999" s="239"/>
      <c r="Q999" s="239"/>
      <c r="R999" s="239"/>
      <c r="S999" s="239"/>
      <c r="T999" s="239"/>
      <c r="U999" s="239"/>
      <c r="V999" s="239"/>
      <c r="W999" s="239"/>
      <c r="X999" s="239"/>
      <c r="Y999" s="239"/>
      <c r="Z999" s="239"/>
      <c r="AA999" s="240"/>
      <c r="AB999" s="239"/>
      <c r="AC999" s="246"/>
      <c r="AD999" s="246"/>
      <c r="AE999" s="308"/>
      <c r="AF999" s="241"/>
      <c r="AG999" s="242"/>
      <c r="AH999" s="239"/>
      <c r="AI999" s="239"/>
    </row>
    <row r="1000" spans="1:35">
      <c r="A1000" s="243"/>
      <c r="B1000" s="243"/>
      <c r="C1000" s="244"/>
      <c r="D1000" s="243"/>
      <c r="E1000" s="239"/>
      <c r="F1000" s="238"/>
      <c r="G1000" s="239"/>
      <c r="H1000" s="239"/>
      <c r="I1000" s="239"/>
      <c r="J1000" s="239"/>
      <c r="K1000" s="239"/>
      <c r="L1000" s="238"/>
      <c r="M1000" s="239"/>
      <c r="N1000" s="238"/>
      <c r="O1000" s="239"/>
      <c r="P1000" s="239"/>
      <c r="Q1000" s="239"/>
      <c r="R1000" s="239"/>
      <c r="S1000" s="239"/>
      <c r="T1000" s="239"/>
      <c r="U1000" s="239"/>
      <c r="V1000" s="239"/>
      <c r="W1000" s="239"/>
      <c r="X1000" s="239"/>
      <c r="Y1000" s="239"/>
      <c r="Z1000" s="239"/>
      <c r="AA1000" s="240"/>
      <c r="AB1000" s="239"/>
      <c r="AC1000" s="246"/>
      <c r="AD1000" s="246"/>
      <c r="AE1000" s="308"/>
      <c r="AF1000" s="241"/>
      <c r="AG1000" s="242"/>
      <c r="AH1000" s="239"/>
      <c r="AI1000" s="239"/>
    </row>
  </sheetData>
  <phoneticPr fontId="0" type="noConversion"/>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sheetPr codeName="Sheet9">
    <pageSetUpPr fitToPage="1"/>
  </sheetPr>
  <dimension ref="A1:X140"/>
  <sheetViews>
    <sheetView workbookViewId="0">
      <selection activeCell="C11" sqref="C11"/>
    </sheetView>
  </sheetViews>
  <sheetFormatPr defaultRowHeight="12.75"/>
  <cols>
    <col min="1" max="1" width="1.140625" style="21" customWidth="1"/>
    <col min="2" max="2" width="19.7109375" style="21" bestFit="1" customWidth="1"/>
    <col min="3" max="3" width="10.5703125" style="21" bestFit="1" customWidth="1"/>
    <col min="4" max="4" width="9.5703125" style="21" customWidth="1"/>
    <col min="5" max="5" width="9.28515625" style="21" customWidth="1"/>
    <col min="6" max="6" width="9.140625" style="21"/>
    <col min="7" max="7" width="9.7109375" style="21" customWidth="1"/>
    <col min="8" max="9" width="9.140625" style="21"/>
    <col min="10" max="10" width="12.5703125" style="21" bestFit="1" customWidth="1"/>
    <col min="11" max="11" width="9.7109375" style="21" customWidth="1"/>
    <col min="12" max="12" width="9.5703125" style="21" bestFit="1" customWidth="1"/>
    <col min="13" max="13" width="9.140625" style="21"/>
    <col min="14" max="14" width="9.5703125" style="21" bestFit="1" customWidth="1"/>
    <col min="15" max="15" width="9.7109375" style="21" bestFit="1" customWidth="1"/>
    <col min="16" max="16" width="1.5703125" style="21" customWidth="1"/>
    <col min="17" max="16384" width="9.140625" style="21"/>
  </cols>
  <sheetData>
    <row r="1" spans="1:19">
      <c r="A1" s="20"/>
      <c r="B1" s="20"/>
      <c r="C1" s="20"/>
      <c r="D1" s="20"/>
      <c r="E1" s="20"/>
      <c r="F1" s="20"/>
      <c r="G1" s="20"/>
      <c r="H1" s="20"/>
      <c r="I1" s="20"/>
      <c r="J1" s="20"/>
      <c r="K1" s="20"/>
      <c r="L1" s="20"/>
      <c r="M1" s="20"/>
      <c r="N1" s="20"/>
      <c r="O1" s="20"/>
      <c r="P1" s="20"/>
    </row>
    <row r="2" spans="1:19" ht="15.75">
      <c r="A2" s="20"/>
      <c r="B2" s="20"/>
      <c r="C2" s="20"/>
      <c r="D2" s="20"/>
      <c r="E2" s="20"/>
      <c r="F2" s="20"/>
      <c r="G2" s="24"/>
      <c r="H2" s="24"/>
      <c r="I2" s="24"/>
      <c r="J2" s="24"/>
      <c r="K2" s="24"/>
      <c r="L2" s="24" t="str">
        <f>Release_Notes!K2</f>
        <v>PDN Design Tool 10.0SP1</v>
      </c>
      <c r="M2" s="24"/>
      <c r="N2" s="24"/>
      <c r="O2" s="24"/>
      <c r="P2" s="24"/>
    </row>
    <row r="3" spans="1:19" ht="15.75">
      <c r="A3" s="20"/>
      <c r="B3" s="20"/>
      <c r="C3" s="20"/>
      <c r="D3" s="20"/>
      <c r="E3" s="20"/>
      <c r="F3" s="20"/>
      <c r="G3" s="20"/>
      <c r="H3" s="20"/>
      <c r="I3" s="20"/>
      <c r="J3" s="20"/>
      <c r="K3" s="20"/>
      <c r="L3" s="20"/>
      <c r="M3" s="526" t="str">
        <f>Release_Notes!L3</f>
        <v>Cyclone® IV</v>
      </c>
      <c r="N3" s="20"/>
      <c r="O3" s="20"/>
      <c r="P3" s="20"/>
    </row>
    <row r="4" spans="1:19" ht="14.25" customHeight="1">
      <c r="A4" s="25"/>
      <c r="B4" s="25"/>
      <c r="C4" s="25"/>
      <c r="D4" s="25"/>
      <c r="E4" s="25"/>
      <c r="F4" s="25"/>
      <c r="G4" s="25"/>
      <c r="H4" s="25"/>
      <c r="I4" s="25"/>
      <c r="J4" s="25"/>
      <c r="K4" s="25"/>
      <c r="L4" s="25"/>
      <c r="M4" s="25"/>
      <c r="N4" s="25"/>
      <c r="O4" s="25"/>
      <c r="P4" s="25"/>
    </row>
    <row r="5" spans="1:19" ht="3" customHeight="1">
      <c r="A5" s="26"/>
      <c r="B5" s="26"/>
      <c r="C5" s="26"/>
      <c r="D5" s="26"/>
      <c r="E5" s="26"/>
      <c r="F5" s="26"/>
      <c r="G5" s="26"/>
      <c r="H5" s="26"/>
      <c r="I5" s="26"/>
      <c r="J5" s="26"/>
      <c r="K5" s="26"/>
      <c r="L5" s="26"/>
      <c r="M5" s="26"/>
      <c r="N5" s="26"/>
      <c r="O5" s="26"/>
      <c r="P5" s="26"/>
      <c r="Q5" s="27"/>
    </row>
    <row r="6" spans="1:19">
      <c r="A6" s="29"/>
      <c r="B6" s="30"/>
      <c r="C6" s="30"/>
      <c r="D6" s="31"/>
      <c r="E6" s="32"/>
      <c r="F6" s="32"/>
      <c r="G6" s="32"/>
      <c r="H6" s="32"/>
      <c r="I6" s="32"/>
      <c r="J6" s="30"/>
      <c r="K6" s="30"/>
      <c r="L6" s="30"/>
      <c r="M6" s="30"/>
      <c r="N6" s="30"/>
      <c r="O6" s="30"/>
      <c r="P6" s="29"/>
      <c r="Q6" s="33"/>
    </row>
    <row r="7" spans="1:19" ht="15.75">
      <c r="A7" s="29"/>
      <c r="B7" s="103" t="s">
        <v>985</v>
      </c>
      <c r="C7" s="32"/>
      <c r="D7" s="32"/>
      <c r="E7" s="32"/>
      <c r="F7" s="32"/>
      <c r="G7" s="32"/>
      <c r="H7" s="32"/>
      <c r="I7" s="32"/>
      <c r="J7" s="30"/>
      <c r="K7" s="30"/>
      <c r="L7" s="30"/>
      <c r="M7" s="30"/>
      <c r="N7" s="30"/>
      <c r="O7" s="30"/>
      <c r="P7" s="29"/>
      <c r="Q7" s="33"/>
      <c r="R7" s="104" t="s">
        <v>1065</v>
      </c>
      <c r="S7" s="105"/>
    </row>
    <row r="8" spans="1:19" ht="13.5" thickBot="1">
      <c r="A8" s="29"/>
      <c r="B8" s="29"/>
      <c r="C8" s="29"/>
      <c r="D8" s="29"/>
      <c r="E8" s="29"/>
      <c r="F8" s="29"/>
      <c r="G8" s="29"/>
      <c r="H8" s="29"/>
      <c r="I8" s="29"/>
      <c r="J8" s="30"/>
      <c r="K8" s="30"/>
      <c r="L8" s="30"/>
      <c r="M8" s="30"/>
      <c r="N8" s="30"/>
      <c r="O8" s="30"/>
      <c r="P8" s="32"/>
      <c r="Q8" s="33"/>
    </row>
    <row r="9" spans="1:19" ht="13.5" thickBot="1">
      <c r="A9" s="29"/>
      <c r="B9" s="813" t="s">
        <v>998</v>
      </c>
      <c r="C9" s="808">
        <v>201</v>
      </c>
      <c r="D9" s="809"/>
      <c r="E9" s="808">
        <v>402</v>
      </c>
      <c r="F9" s="809"/>
      <c r="G9" s="808">
        <v>603</v>
      </c>
      <c r="H9" s="809"/>
      <c r="I9" s="808">
        <v>805</v>
      </c>
      <c r="J9" s="809"/>
      <c r="K9" s="808">
        <v>1206</v>
      </c>
      <c r="L9" s="809"/>
      <c r="M9" s="810" t="s">
        <v>882</v>
      </c>
      <c r="N9" s="811"/>
      <c r="O9" s="812"/>
      <c r="P9" s="32"/>
      <c r="Q9" s="33"/>
      <c r="R9" s="92"/>
    </row>
    <row r="10" spans="1:19" ht="13.5" thickBot="1">
      <c r="A10" s="29"/>
      <c r="B10" s="814"/>
      <c r="C10" s="56" t="s">
        <v>995</v>
      </c>
      <c r="D10" s="106" t="s">
        <v>901</v>
      </c>
      <c r="E10" s="56" t="s">
        <v>995</v>
      </c>
      <c r="F10" s="106" t="s">
        <v>901</v>
      </c>
      <c r="G10" s="56" t="s">
        <v>995</v>
      </c>
      <c r="H10" s="106" t="s">
        <v>901</v>
      </c>
      <c r="I10" s="56" t="s">
        <v>995</v>
      </c>
      <c r="J10" s="106" t="s">
        <v>901</v>
      </c>
      <c r="K10" s="56" t="s">
        <v>995</v>
      </c>
      <c r="L10" s="112" t="s">
        <v>901</v>
      </c>
      <c r="M10" s="112" t="s">
        <v>995</v>
      </c>
      <c r="N10" s="56" t="s">
        <v>901</v>
      </c>
      <c r="O10" s="113" t="s">
        <v>996</v>
      </c>
      <c r="P10" s="32"/>
      <c r="Q10" s="33"/>
      <c r="R10" s="107"/>
    </row>
    <row r="11" spans="1:19">
      <c r="A11" s="29"/>
      <c r="B11" s="108">
        <v>1E-3</v>
      </c>
      <c r="C11" s="464">
        <v>0.10100000000000001</v>
      </c>
      <c r="D11" s="465">
        <v>0.3</v>
      </c>
      <c r="E11" s="466">
        <v>0.161</v>
      </c>
      <c r="F11" s="467">
        <v>0.4</v>
      </c>
      <c r="G11" s="464">
        <v>0.26100000000000001</v>
      </c>
      <c r="H11" s="465">
        <v>0.5</v>
      </c>
      <c r="I11" s="464">
        <v>0.27600000000000002</v>
      </c>
      <c r="J11" s="465">
        <v>0.6</v>
      </c>
      <c r="K11" s="464">
        <v>0.41499999999999998</v>
      </c>
      <c r="L11" s="468">
        <v>1</v>
      </c>
      <c r="M11" s="432">
        <v>1E-3</v>
      </c>
      <c r="N11" s="433">
        <v>0.3</v>
      </c>
      <c r="O11" s="434">
        <v>1</v>
      </c>
      <c r="P11" s="32"/>
      <c r="Q11" s="33"/>
      <c r="R11" s="109"/>
    </row>
    <row r="12" spans="1:19">
      <c r="A12" s="29"/>
      <c r="B12" s="110">
        <v>2.2000000000000001E-3</v>
      </c>
      <c r="C12" s="469">
        <v>0.1</v>
      </c>
      <c r="D12" s="470">
        <v>0.3</v>
      </c>
      <c r="E12" s="471">
        <v>0.115</v>
      </c>
      <c r="F12" s="472">
        <v>0.4</v>
      </c>
      <c r="G12" s="469">
        <v>0.186</v>
      </c>
      <c r="H12" s="470">
        <v>0.5</v>
      </c>
      <c r="I12" s="469">
        <v>0.17899999999999999</v>
      </c>
      <c r="J12" s="470">
        <v>0.6</v>
      </c>
      <c r="K12" s="469">
        <v>0.26900000000000002</v>
      </c>
      <c r="L12" s="473">
        <v>1</v>
      </c>
      <c r="M12" s="437">
        <v>1E-3</v>
      </c>
      <c r="N12" s="438">
        <v>0.3</v>
      </c>
      <c r="O12" s="439">
        <v>1</v>
      </c>
      <c r="P12" s="32"/>
      <c r="Q12" s="33"/>
      <c r="R12" s="109"/>
    </row>
    <row r="13" spans="1:19" ht="13.5" thickBot="1">
      <c r="A13" s="29"/>
      <c r="B13" s="137">
        <v>4.7000000000000002E-3</v>
      </c>
      <c r="C13" s="474">
        <v>7.1999999999999995E-2</v>
      </c>
      <c r="D13" s="475">
        <v>0.3</v>
      </c>
      <c r="E13" s="476">
        <v>8.3000000000000004E-2</v>
      </c>
      <c r="F13" s="477">
        <v>0.4</v>
      </c>
      <c r="G13" s="474">
        <v>0.13400000000000001</v>
      </c>
      <c r="H13" s="475">
        <v>0.5</v>
      </c>
      <c r="I13" s="474">
        <v>0.11799999999999999</v>
      </c>
      <c r="J13" s="475">
        <v>0.6</v>
      </c>
      <c r="K13" s="474">
        <v>0.17699999999999999</v>
      </c>
      <c r="L13" s="478">
        <v>1</v>
      </c>
      <c r="M13" s="437">
        <v>1E-3</v>
      </c>
      <c r="N13" s="438">
        <v>0.3</v>
      </c>
      <c r="O13" s="439">
        <v>1</v>
      </c>
      <c r="P13" s="32"/>
      <c r="Q13" s="33"/>
      <c r="R13" s="109"/>
    </row>
    <row r="14" spans="1:19">
      <c r="A14" s="29"/>
      <c r="B14" s="108">
        <v>0.01</v>
      </c>
      <c r="C14" s="469">
        <v>5.1999999999999998E-2</v>
      </c>
      <c r="D14" s="470">
        <v>0.3</v>
      </c>
      <c r="E14" s="471">
        <v>0.06</v>
      </c>
      <c r="F14" s="472">
        <v>0.4</v>
      </c>
      <c r="G14" s="469">
        <v>9.7000000000000003E-2</v>
      </c>
      <c r="H14" s="470">
        <v>0.5</v>
      </c>
      <c r="I14" s="469">
        <v>7.8E-2</v>
      </c>
      <c r="J14" s="470">
        <v>0.6</v>
      </c>
      <c r="K14" s="469">
        <v>0.11700000000000001</v>
      </c>
      <c r="L14" s="473">
        <v>1</v>
      </c>
      <c r="M14" s="437">
        <v>1E-3</v>
      </c>
      <c r="N14" s="438">
        <v>0.3</v>
      </c>
      <c r="O14" s="439">
        <v>1</v>
      </c>
      <c r="P14" s="32"/>
      <c r="Q14" s="33"/>
      <c r="R14" s="109"/>
    </row>
    <row r="15" spans="1:19">
      <c r="A15" s="29"/>
      <c r="B15" s="110">
        <v>2.1999999999999999E-2</v>
      </c>
      <c r="C15" s="474">
        <v>3.9E-2</v>
      </c>
      <c r="D15" s="475">
        <v>0.3</v>
      </c>
      <c r="E15" s="476">
        <v>4.2999999999999997E-2</v>
      </c>
      <c r="F15" s="477">
        <v>0.4</v>
      </c>
      <c r="G15" s="474">
        <v>6.9000000000000006E-2</v>
      </c>
      <c r="H15" s="475">
        <v>0.5</v>
      </c>
      <c r="I15" s="474">
        <v>5.0999999999999997E-2</v>
      </c>
      <c r="J15" s="475">
        <v>0.6</v>
      </c>
      <c r="K15" s="474">
        <v>7.5999999999999998E-2</v>
      </c>
      <c r="L15" s="478">
        <v>1</v>
      </c>
      <c r="M15" s="437">
        <v>1E-3</v>
      </c>
      <c r="N15" s="438">
        <v>0.3</v>
      </c>
      <c r="O15" s="439">
        <v>1</v>
      </c>
      <c r="P15" s="32"/>
      <c r="Q15" s="33"/>
      <c r="R15" s="109"/>
    </row>
    <row r="16" spans="1:19" ht="13.5" thickBot="1">
      <c r="A16" s="29"/>
      <c r="B16" s="111">
        <v>4.7E-2</v>
      </c>
      <c r="C16" s="469">
        <v>3.5999999999999997E-2</v>
      </c>
      <c r="D16" s="470">
        <v>0.3</v>
      </c>
      <c r="E16" s="471">
        <v>3.7999999999999999E-2</v>
      </c>
      <c r="F16" s="472">
        <v>0.4</v>
      </c>
      <c r="G16" s="469">
        <v>0.05</v>
      </c>
      <c r="H16" s="470">
        <v>0.5</v>
      </c>
      <c r="I16" s="469">
        <v>3.3000000000000002E-2</v>
      </c>
      <c r="J16" s="470">
        <v>0.6</v>
      </c>
      <c r="K16" s="469">
        <v>0.05</v>
      </c>
      <c r="L16" s="473">
        <v>1</v>
      </c>
      <c r="M16" s="437">
        <v>1E-3</v>
      </c>
      <c r="N16" s="438">
        <v>0.3</v>
      </c>
      <c r="O16" s="439">
        <v>1</v>
      </c>
      <c r="P16" s="32"/>
      <c r="Q16" s="33"/>
      <c r="R16" s="109"/>
    </row>
    <row r="17" spans="1:17">
      <c r="A17" s="29"/>
      <c r="B17" s="108">
        <v>0.1</v>
      </c>
      <c r="C17" s="474">
        <v>2.5999999999999999E-2</v>
      </c>
      <c r="D17" s="475">
        <v>0.3</v>
      </c>
      <c r="E17" s="476">
        <v>2.8000000000000001E-2</v>
      </c>
      <c r="F17" s="477">
        <v>0.4</v>
      </c>
      <c r="G17" s="474">
        <v>3.5999999999999997E-2</v>
      </c>
      <c r="H17" s="475">
        <v>0.5</v>
      </c>
      <c r="I17" s="474">
        <v>2.1999999999999999E-2</v>
      </c>
      <c r="J17" s="475">
        <v>0.6</v>
      </c>
      <c r="K17" s="474">
        <v>3.3000000000000002E-2</v>
      </c>
      <c r="L17" s="478">
        <v>1</v>
      </c>
      <c r="M17" s="437">
        <v>1E-3</v>
      </c>
      <c r="N17" s="438">
        <v>0.3</v>
      </c>
      <c r="O17" s="439">
        <v>1</v>
      </c>
      <c r="P17" s="32"/>
      <c r="Q17" s="33"/>
    </row>
    <row r="18" spans="1:17">
      <c r="A18" s="29"/>
      <c r="B18" s="110">
        <v>0.22</v>
      </c>
      <c r="C18" s="469">
        <v>1.7999999999999999E-2</v>
      </c>
      <c r="D18" s="470">
        <v>0.3</v>
      </c>
      <c r="E18" s="471">
        <v>0.02</v>
      </c>
      <c r="F18" s="472">
        <v>0.4</v>
      </c>
      <c r="G18" s="469">
        <v>2.5999999999999999E-2</v>
      </c>
      <c r="H18" s="470">
        <v>0.5</v>
      </c>
      <c r="I18" s="469">
        <v>1.4E-2</v>
      </c>
      <c r="J18" s="470">
        <v>0.6</v>
      </c>
      <c r="K18" s="469">
        <v>2.1000000000000001E-2</v>
      </c>
      <c r="L18" s="473">
        <v>1</v>
      </c>
      <c r="M18" s="437">
        <v>1E-3</v>
      </c>
      <c r="N18" s="438">
        <v>0.3</v>
      </c>
      <c r="O18" s="439">
        <v>1</v>
      </c>
      <c r="P18" s="32"/>
      <c r="Q18" s="33"/>
    </row>
    <row r="19" spans="1:17" ht="13.5" thickBot="1">
      <c r="A19" s="29"/>
      <c r="B19" s="111">
        <v>0.47</v>
      </c>
      <c r="C19" s="474">
        <v>1.4E-2</v>
      </c>
      <c r="D19" s="475">
        <v>0.3</v>
      </c>
      <c r="E19" s="474">
        <v>1.6E-2</v>
      </c>
      <c r="F19" s="475">
        <v>0.4</v>
      </c>
      <c r="G19" s="474">
        <v>2.3E-2</v>
      </c>
      <c r="H19" s="475">
        <v>0.5</v>
      </c>
      <c r="I19" s="474">
        <v>8.9999999999999993E-3</v>
      </c>
      <c r="J19" s="475">
        <v>0.6</v>
      </c>
      <c r="K19" s="474">
        <v>1.4E-2</v>
      </c>
      <c r="L19" s="478">
        <v>1</v>
      </c>
      <c r="M19" s="437">
        <v>1E-3</v>
      </c>
      <c r="N19" s="438">
        <v>0.3</v>
      </c>
      <c r="O19" s="439">
        <v>1</v>
      </c>
      <c r="P19" s="32"/>
      <c r="Q19" s="33"/>
    </row>
    <row r="20" spans="1:17">
      <c r="A20" s="29"/>
      <c r="B20" s="108">
        <v>1</v>
      </c>
      <c r="C20" s="469">
        <v>0.01</v>
      </c>
      <c r="D20" s="470">
        <v>0.3</v>
      </c>
      <c r="E20" s="469">
        <v>1.2E-2</v>
      </c>
      <c r="F20" s="470">
        <v>0.4</v>
      </c>
      <c r="G20" s="469">
        <v>1.7000000000000001E-2</v>
      </c>
      <c r="H20" s="470">
        <v>0.5</v>
      </c>
      <c r="I20" s="469">
        <v>7.0000000000000001E-3</v>
      </c>
      <c r="J20" s="470">
        <v>0.6</v>
      </c>
      <c r="K20" s="469">
        <v>8.9999999999999993E-3</v>
      </c>
      <c r="L20" s="473">
        <v>1</v>
      </c>
      <c r="M20" s="437">
        <v>1E-3</v>
      </c>
      <c r="N20" s="438">
        <v>0.3</v>
      </c>
      <c r="O20" s="439">
        <v>1</v>
      </c>
      <c r="P20" s="32"/>
      <c r="Q20" s="33"/>
    </row>
    <row r="21" spans="1:17">
      <c r="A21" s="29"/>
      <c r="B21" s="110">
        <v>2.2000000000000002</v>
      </c>
      <c r="C21" s="474">
        <v>8.0000000000000002E-3</v>
      </c>
      <c r="D21" s="475">
        <v>0.3</v>
      </c>
      <c r="E21" s="474">
        <v>8.9999999999999993E-3</v>
      </c>
      <c r="F21" s="475">
        <v>0.4</v>
      </c>
      <c r="G21" s="474">
        <v>1.2E-2</v>
      </c>
      <c r="H21" s="475">
        <v>0.5</v>
      </c>
      <c r="I21" s="474">
        <v>6.0000000000000001E-3</v>
      </c>
      <c r="J21" s="475">
        <v>0.6</v>
      </c>
      <c r="K21" s="474">
        <v>6.0000000000000001E-3</v>
      </c>
      <c r="L21" s="478">
        <v>1</v>
      </c>
      <c r="M21" s="437">
        <v>1E-3</v>
      </c>
      <c r="N21" s="438">
        <v>0.3</v>
      </c>
      <c r="O21" s="439">
        <v>1</v>
      </c>
      <c r="P21" s="32"/>
      <c r="Q21" s="33"/>
    </row>
    <row r="22" spans="1:17" ht="13.5" thickBot="1">
      <c r="A22" s="29"/>
      <c r="B22" s="111">
        <v>4.7</v>
      </c>
      <c r="C22" s="479">
        <v>6.0000000000000001E-3</v>
      </c>
      <c r="D22" s="480">
        <v>0.3</v>
      </c>
      <c r="E22" s="479">
        <v>7.0000000000000001E-3</v>
      </c>
      <c r="F22" s="480">
        <v>0.4</v>
      </c>
      <c r="G22" s="479">
        <v>8.0000000000000002E-3</v>
      </c>
      <c r="H22" s="480">
        <v>0.5</v>
      </c>
      <c r="I22" s="479">
        <v>4.0000000000000001E-3</v>
      </c>
      <c r="J22" s="480">
        <v>0.6</v>
      </c>
      <c r="K22" s="479">
        <v>5.0000000000000001E-3</v>
      </c>
      <c r="L22" s="481">
        <v>1</v>
      </c>
      <c r="M22" s="437">
        <v>1E-3</v>
      </c>
      <c r="N22" s="438">
        <v>0.3</v>
      </c>
      <c r="O22" s="439">
        <v>1</v>
      </c>
      <c r="P22" s="32"/>
      <c r="Q22" s="33"/>
    </row>
    <row r="23" spans="1:17">
      <c r="A23" s="29"/>
      <c r="B23" s="108" t="s">
        <v>883</v>
      </c>
      <c r="C23" s="437">
        <v>1E-3</v>
      </c>
      <c r="D23" s="439">
        <v>0.3</v>
      </c>
      <c r="E23" s="437">
        <v>2E-3</v>
      </c>
      <c r="F23" s="439">
        <v>0.4</v>
      </c>
      <c r="G23" s="437">
        <v>3.0000000000000001E-3</v>
      </c>
      <c r="H23" s="439">
        <v>0.5</v>
      </c>
      <c r="I23" s="437">
        <v>4.0000000000000001E-3</v>
      </c>
      <c r="J23" s="439">
        <v>0.6</v>
      </c>
      <c r="K23" s="437">
        <v>5.0000000000000001E-3</v>
      </c>
      <c r="L23" s="482">
        <v>1</v>
      </c>
      <c r="M23" s="437">
        <v>1E-3</v>
      </c>
      <c r="N23" s="438">
        <v>0.3</v>
      </c>
      <c r="O23" s="439">
        <v>1</v>
      </c>
      <c r="P23" s="32"/>
      <c r="Q23" s="33"/>
    </row>
    <row r="24" spans="1:17">
      <c r="A24" s="29"/>
      <c r="B24" s="110" t="s">
        <v>884</v>
      </c>
      <c r="C24" s="437">
        <v>1E-3</v>
      </c>
      <c r="D24" s="439">
        <v>0.3</v>
      </c>
      <c r="E24" s="437">
        <v>2E-3</v>
      </c>
      <c r="F24" s="439">
        <v>0.4</v>
      </c>
      <c r="G24" s="437">
        <v>3.0000000000000001E-3</v>
      </c>
      <c r="H24" s="439">
        <v>0.5</v>
      </c>
      <c r="I24" s="437">
        <v>4.0000000000000001E-3</v>
      </c>
      <c r="J24" s="439">
        <v>0.6</v>
      </c>
      <c r="K24" s="437">
        <v>5.0000000000000001E-3</v>
      </c>
      <c r="L24" s="482">
        <v>1</v>
      </c>
      <c r="M24" s="437">
        <v>1E-3</v>
      </c>
      <c r="N24" s="438">
        <v>0.3</v>
      </c>
      <c r="O24" s="439">
        <v>1</v>
      </c>
      <c r="P24" s="32"/>
      <c r="Q24" s="33"/>
    </row>
    <row r="25" spans="1:17">
      <c r="A25" s="29"/>
      <c r="B25" s="110" t="s">
        <v>885</v>
      </c>
      <c r="C25" s="437">
        <v>1E-3</v>
      </c>
      <c r="D25" s="439">
        <v>0.3</v>
      </c>
      <c r="E25" s="437">
        <v>2E-3</v>
      </c>
      <c r="F25" s="439">
        <v>0.4</v>
      </c>
      <c r="G25" s="437">
        <v>3.0000000000000001E-3</v>
      </c>
      <c r="H25" s="439">
        <v>0.5</v>
      </c>
      <c r="I25" s="437">
        <v>4.0000000000000001E-3</v>
      </c>
      <c r="J25" s="439">
        <v>0.6</v>
      </c>
      <c r="K25" s="437">
        <v>5.0000000000000001E-3</v>
      </c>
      <c r="L25" s="482">
        <v>1</v>
      </c>
      <c r="M25" s="437">
        <v>1E-3</v>
      </c>
      <c r="N25" s="438">
        <v>0.3</v>
      </c>
      <c r="O25" s="439">
        <v>1</v>
      </c>
      <c r="P25" s="32"/>
      <c r="Q25" s="33"/>
    </row>
    <row r="26" spans="1:17" ht="13.5" thickBot="1">
      <c r="A26" s="29"/>
      <c r="B26" s="111" t="s">
        <v>886</v>
      </c>
      <c r="C26" s="448">
        <v>1E-3</v>
      </c>
      <c r="D26" s="450">
        <v>0.3</v>
      </c>
      <c r="E26" s="448">
        <v>2E-3</v>
      </c>
      <c r="F26" s="450">
        <v>0.4</v>
      </c>
      <c r="G26" s="448">
        <v>3.0000000000000001E-3</v>
      </c>
      <c r="H26" s="450">
        <v>0.5</v>
      </c>
      <c r="I26" s="448">
        <v>4.0000000000000001E-3</v>
      </c>
      <c r="J26" s="450">
        <v>0.6</v>
      </c>
      <c r="K26" s="448">
        <v>5.0000000000000001E-3</v>
      </c>
      <c r="L26" s="483">
        <v>1</v>
      </c>
      <c r="M26" s="448">
        <v>1E-3</v>
      </c>
      <c r="N26" s="449">
        <v>0.3</v>
      </c>
      <c r="O26" s="450">
        <v>1</v>
      </c>
      <c r="P26" s="32"/>
      <c r="Q26" s="33"/>
    </row>
    <row r="27" spans="1:17" ht="13.5" thickBot="1">
      <c r="A27" s="29"/>
      <c r="B27" s="29"/>
      <c r="C27" s="29"/>
      <c r="D27" s="29"/>
      <c r="E27" s="29"/>
      <c r="F27" s="29"/>
      <c r="G27" s="29"/>
      <c r="H27" s="30"/>
      <c r="I27" s="30"/>
      <c r="J27" s="30"/>
      <c r="K27" s="30"/>
      <c r="L27" s="32"/>
      <c r="M27" s="32"/>
      <c r="N27" s="32"/>
      <c r="O27" s="32"/>
      <c r="P27" s="32"/>
      <c r="Q27" s="33"/>
    </row>
    <row r="28" spans="1:17" ht="13.5" thickBot="1">
      <c r="A28" s="29"/>
      <c r="B28" s="813" t="s">
        <v>999</v>
      </c>
      <c r="C28" s="810" t="s">
        <v>889</v>
      </c>
      <c r="D28" s="811"/>
      <c r="E28" s="812"/>
      <c r="F28" s="810" t="s">
        <v>882</v>
      </c>
      <c r="G28" s="811"/>
      <c r="H28" s="812"/>
      <c r="I28" s="30"/>
      <c r="J28" s="815" t="s">
        <v>1076</v>
      </c>
      <c r="K28" s="816"/>
      <c r="L28" s="808" t="s">
        <v>882</v>
      </c>
      <c r="M28" s="821"/>
      <c r="N28" s="822"/>
      <c r="O28" s="32"/>
      <c r="P28" s="32"/>
      <c r="Q28" s="33"/>
    </row>
    <row r="29" spans="1:17" ht="13.5" thickBot="1">
      <c r="A29" s="29"/>
      <c r="B29" s="814"/>
      <c r="C29" s="139" t="s">
        <v>995</v>
      </c>
      <c r="D29" s="64" t="s">
        <v>901</v>
      </c>
      <c r="E29" s="113" t="s">
        <v>996</v>
      </c>
      <c r="F29" s="139" t="s">
        <v>995</v>
      </c>
      <c r="G29" s="56" t="s">
        <v>901</v>
      </c>
      <c r="H29" s="113" t="s">
        <v>996</v>
      </c>
      <c r="I29" s="30"/>
      <c r="J29" s="817"/>
      <c r="K29" s="818"/>
      <c r="L29" s="112" t="s">
        <v>995</v>
      </c>
      <c r="M29" s="56" t="s">
        <v>901</v>
      </c>
      <c r="N29" s="56" t="s">
        <v>1075</v>
      </c>
      <c r="O29" s="32"/>
      <c r="P29" s="32"/>
      <c r="Q29" s="33"/>
    </row>
    <row r="30" spans="1:17" ht="13.5" thickBot="1">
      <c r="A30" s="29"/>
      <c r="B30" s="108">
        <v>10</v>
      </c>
      <c r="C30" s="430">
        <v>0.19</v>
      </c>
      <c r="D30" s="430">
        <v>2.2000000000000002</v>
      </c>
      <c r="E30" s="431">
        <v>1.5</v>
      </c>
      <c r="F30" s="432">
        <v>0.03</v>
      </c>
      <c r="G30" s="433">
        <v>2.2999999999999998</v>
      </c>
      <c r="H30" s="434">
        <v>1.7</v>
      </c>
      <c r="I30" s="30"/>
      <c r="J30" s="819" t="s">
        <v>852</v>
      </c>
      <c r="K30" s="820"/>
      <c r="L30" s="488">
        <v>4.0000000000000002E-4</v>
      </c>
      <c r="M30" s="489">
        <v>1.7999999999999999E-2</v>
      </c>
      <c r="N30" s="206" t="s">
        <v>900</v>
      </c>
      <c r="O30" s="32"/>
      <c r="P30" s="32"/>
      <c r="Q30" s="33"/>
    </row>
    <row r="31" spans="1:17" ht="13.5" thickBot="1">
      <c r="A31" s="29"/>
      <c r="B31" s="110">
        <v>22</v>
      </c>
      <c r="C31" s="435">
        <v>0.14699999999999999</v>
      </c>
      <c r="D31" s="435">
        <v>2.2000000000000002</v>
      </c>
      <c r="E31" s="436">
        <v>1.5</v>
      </c>
      <c r="F31" s="437">
        <v>0.03</v>
      </c>
      <c r="G31" s="438">
        <v>2.2999999999999998</v>
      </c>
      <c r="H31" s="439">
        <v>1.7</v>
      </c>
      <c r="I31" s="30"/>
      <c r="J31" s="819" t="s">
        <v>930</v>
      </c>
      <c r="K31" s="820"/>
      <c r="L31" s="457">
        <v>1.4999999999999999E-2</v>
      </c>
      <c r="M31" s="51" t="s">
        <v>900</v>
      </c>
      <c r="N31" s="207">
        <v>1.4999999999999999E-2</v>
      </c>
      <c r="O31" s="32"/>
      <c r="P31" s="32"/>
      <c r="Q31" s="33"/>
    </row>
    <row r="32" spans="1:17" ht="13.5" thickBot="1">
      <c r="A32" s="29"/>
      <c r="B32" s="111">
        <v>47</v>
      </c>
      <c r="C32" s="440">
        <v>0.14000000000000001</v>
      </c>
      <c r="D32" s="440">
        <v>2.2000000000000002</v>
      </c>
      <c r="E32" s="441">
        <v>1.5</v>
      </c>
      <c r="F32" s="437">
        <v>0.03</v>
      </c>
      <c r="G32" s="438">
        <v>2.2999999999999998</v>
      </c>
      <c r="H32" s="439">
        <v>1.7</v>
      </c>
      <c r="I32" s="30"/>
      <c r="J32" s="30"/>
      <c r="K32" s="30"/>
      <c r="L32" s="32"/>
      <c r="M32" s="32"/>
      <c r="N32" s="32"/>
      <c r="O32" s="32"/>
      <c r="P32" s="32"/>
      <c r="Q32" s="33"/>
    </row>
    <row r="33" spans="1:20">
      <c r="A33" s="29"/>
      <c r="B33" s="201">
        <v>100</v>
      </c>
      <c r="C33" s="435">
        <v>0.06</v>
      </c>
      <c r="D33" s="435">
        <v>2.2999999999999998</v>
      </c>
      <c r="E33" s="436">
        <v>1.6</v>
      </c>
      <c r="F33" s="437">
        <v>0.03</v>
      </c>
      <c r="G33" s="438">
        <v>2.2999999999999998</v>
      </c>
      <c r="H33" s="439">
        <v>1.7</v>
      </c>
      <c r="I33" s="30"/>
      <c r="J33" s="30"/>
      <c r="K33" s="30"/>
      <c r="L33" s="32"/>
      <c r="M33" s="32"/>
      <c r="N33" s="32"/>
      <c r="O33" s="32"/>
      <c r="P33" s="32"/>
      <c r="Q33" s="33"/>
    </row>
    <row r="34" spans="1:20">
      <c r="A34" s="29"/>
      <c r="B34" s="110">
        <v>220</v>
      </c>
      <c r="C34" s="440">
        <v>5.6000000000000001E-2</v>
      </c>
      <c r="D34" s="440">
        <v>2.2999999999999998</v>
      </c>
      <c r="E34" s="441">
        <v>1.6</v>
      </c>
      <c r="F34" s="437">
        <v>0.03</v>
      </c>
      <c r="G34" s="438">
        <v>2.2999999999999998</v>
      </c>
      <c r="H34" s="439">
        <v>1.7</v>
      </c>
      <c r="I34" s="30"/>
      <c r="J34" s="30"/>
      <c r="K34" s="30"/>
      <c r="L34" s="32"/>
      <c r="M34" s="32"/>
      <c r="N34" s="32"/>
      <c r="O34" s="32"/>
      <c r="P34" s="32"/>
      <c r="Q34" s="33"/>
      <c r="S34" s="272"/>
    </row>
    <row r="35" spans="1:20">
      <c r="A35" s="29"/>
      <c r="B35" s="110">
        <v>330</v>
      </c>
      <c r="C35" s="435">
        <v>4.9000000000000002E-2</v>
      </c>
      <c r="D35" s="435">
        <v>2.2999999999999998</v>
      </c>
      <c r="E35" s="436">
        <v>1.7</v>
      </c>
      <c r="F35" s="437">
        <v>0.03</v>
      </c>
      <c r="G35" s="438">
        <v>2.2999999999999998</v>
      </c>
      <c r="H35" s="439">
        <v>1.7</v>
      </c>
      <c r="I35" s="30"/>
      <c r="J35" s="30"/>
      <c r="K35" s="30"/>
      <c r="L35" s="32"/>
      <c r="M35" s="32"/>
      <c r="N35" s="32"/>
      <c r="O35" s="32"/>
      <c r="P35" s="32"/>
      <c r="Q35" s="33"/>
      <c r="T35" s="107"/>
    </row>
    <row r="36" spans="1:20" ht="13.5" thickBot="1">
      <c r="A36" s="29"/>
      <c r="B36" s="137">
        <v>470</v>
      </c>
      <c r="C36" s="442">
        <v>4.9000000000000002E-2</v>
      </c>
      <c r="D36" s="442">
        <v>2.2999999999999998</v>
      </c>
      <c r="E36" s="443">
        <v>1.7</v>
      </c>
      <c r="F36" s="437">
        <v>0.03</v>
      </c>
      <c r="G36" s="438">
        <v>2.2999999999999998</v>
      </c>
      <c r="H36" s="439">
        <v>1.7</v>
      </c>
      <c r="I36" s="30"/>
      <c r="J36" s="30"/>
      <c r="K36" s="30"/>
      <c r="L36" s="32"/>
      <c r="M36" s="32"/>
      <c r="N36" s="32"/>
      <c r="O36" s="32"/>
      <c r="P36" s="32"/>
      <c r="Q36" s="33"/>
    </row>
    <row r="37" spans="1:20">
      <c r="A37" s="29"/>
      <c r="B37" s="108" t="s">
        <v>887</v>
      </c>
      <c r="C37" s="444">
        <v>0.03</v>
      </c>
      <c r="D37" s="444">
        <v>2.2999999999999998</v>
      </c>
      <c r="E37" s="445">
        <v>1.7</v>
      </c>
      <c r="F37" s="437">
        <v>0.03</v>
      </c>
      <c r="G37" s="438">
        <v>2.2999999999999998</v>
      </c>
      <c r="H37" s="439">
        <v>1.7</v>
      </c>
      <c r="I37" s="30"/>
      <c r="J37" s="30"/>
      <c r="K37" s="30"/>
      <c r="L37" s="32"/>
      <c r="M37" s="32"/>
      <c r="N37" s="32"/>
      <c r="O37" s="32"/>
      <c r="P37" s="32"/>
      <c r="Q37" s="33"/>
    </row>
    <row r="38" spans="1:20" ht="13.5" thickBot="1">
      <c r="A38" s="29"/>
      <c r="B38" s="111" t="s">
        <v>888</v>
      </c>
      <c r="C38" s="446">
        <v>0.03</v>
      </c>
      <c r="D38" s="446">
        <v>2.2999999999999998</v>
      </c>
      <c r="E38" s="447">
        <v>1.7</v>
      </c>
      <c r="F38" s="448">
        <v>0.03</v>
      </c>
      <c r="G38" s="449">
        <v>2.2999999999999998</v>
      </c>
      <c r="H38" s="450">
        <v>1.7</v>
      </c>
      <c r="I38" s="30"/>
      <c r="J38" s="30"/>
      <c r="K38" s="30"/>
      <c r="L38" s="32"/>
      <c r="M38" s="32"/>
      <c r="N38" s="32"/>
      <c r="O38" s="32"/>
      <c r="P38" s="32"/>
      <c r="Q38" s="33"/>
    </row>
    <row r="39" spans="1:20" ht="13.5" thickBot="1">
      <c r="A39" s="29"/>
      <c r="B39" s="29"/>
      <c r="C39" s="29"/>
      <c r="D39" s="29"/>
      <c r="E39" s="29"/>
      <c r="F39" s="29"/>
      <c r="G39" s="204"/>
      <c r="H39" s="188"/>
      <c r="I39" s="204"/>
      <c r="J39" s="188"/>
      <c r="K39" s="204"/>
      <c r="L39" s="204"/>
      <c r="M39" s="204"/>
      <c r="N39" s="204"/>
      <c r="O39" s="30"/>
      <c r="P39" s="32"/>
      <c r="Q39" s="33"/>
    </row>
    <row r="40" spans="1:20" ht="13.5" thickBot="1">
      <c r="A40" s="29"/>
      <c r="B40" s="119" t="s">
        <v>822</v>
      </c>
      <c r="C40" s="120" t="s">
        <v>995</v>
      </c>
      <c r="D40" s="39" t="s">
        <v>901</v>
      </c>
      <c r="E40" s="29"/>
      <c r="F40" s="353"/>
      <c r="G40" s="808">
        <v>603</v>
      </c>
      <c r="H40" s="809"/>
      <c r="I40" s="808">
        <v>805</v>
      </c>
      <c r="J40" s="809"/>
      <c r="K40" s="808">
        <v>1206</v>
      </c>
      <c r="L40" s="809"/>
      <c r="M40" s="808">
        <v>1210</v>
      </c>
      <c r="N40" s="809"/>
      <c r="O40" s="30"/>
      <c r="P40" s="29"/>
      <c r="Q40" s="33"/>
    </row>
    <row r="41" spans="1:20" ht="13.5" thickBot="1">
      <c r="A41" s="29"/>
      <c r="B41" s="108" t="s">
        <v>1018</v>
      </c>
      <c r="C41" s="451">
        <v>1.0000000000000001E+50</v>
      </c>
      <c r="D41" s="452">
        <v>1.0000000000000001E+50</v>
      </c>
      <c r="E41" s="29"/>
      <c r="F41" s="354" t="s">
        <v>1206</v>
      </c>
      <c r="G41" s="56" t="s">
        <v>995</v>
      </c>
      <c r="H41" s="106" t="s">
        <v>901</v>
      </c>
      <c r="I41" s="56" t="s">
        <v>995</v>
      </c>
      <c r="J41" s="106" t="s">
        <v>901</v>
      </c>
      <c r="K41" s="56" t="s">
        <v>995</v>
      </c>
      <c r="L41" s="106" t="s">
        <v>901</v>
      </c>
      <c r="M41" s="56" t="s">
        <v>995</v>
      </c>
      <c r="N41" s="106" t="s">
        <v>901</v>
      </c>
      <c r="O41" s="30"/>
      <c r="P41" s="29"/>
      <c r="Q41" s="33"/>
    </row>
    <row r="42" spans="1:20">
      <c r="A42" s="29"/>
      <c r="B42" s="110" t="s">
        <v>846</v>
      </c>
      <c r="C42" s="453">
        <v>1E-3</v>
      </c>
      <c r="D42" s="454">
        <v>10</v>
      </c>
      <c r="E42" s="29"/>
      <c r="F42" s="163">
        <v>1E-3</v>
      </c>
      <c r="G42" s="413">
        <v>9.4700000000000006E-2</v>
      </c>
      <c r="H42" s="414">
        <v>5.6000000000000001E-2</v>
      </c>
      <c r="I42" s="413"/>
      <c r="J42" s="493"/>
      <c r="K42" s="494"/>
      <c r="L42" s="494"/>
      <c r="M42" s="494"/>
      <c r="N42" s="495"/>
      <c r="O42" s="30"/>
      <c r="P42" s="29"/>
      <c r="Q42" s="33"/>
    </row>
    <row r="43" spans="1:20">
      <c r="A43" s="29"/>
      <c r="B43" s="110" t="s">
        <v>847</v>
      </c>
      <c r="C43" s="455">
        <v>1E-3</v>
      </c>
      <c r="D43" s="456">
        <v>20</v>
      </c>
      <c r="E43" s="29"/>
      <c r="F43" s="165">
        <v>2.2000000000000001E-3</v>
      </c>
      <c r="G43" s="417">
        <v>6.4000000000000001E-2</v>
      </c>
      <c r="H43" s="418">
        <v>5.6000000000000001E-2</v>
      </c>
      <c r="I43" s="417"/>
      <c r="J43" s="496"/>
      <c r="K43" s="497"/>
      <c r="L43" s="497"/>
      <c r="M43" s="497"/>
      <c r="N43" s="498"/>
      <c r="O43" s="30"/>
      <c r="P43" s="29"/>
      <c r="Q43" s="33"/>
    </row>
    <row r="44" spans="1:20" ht="13.5" thickBot="1">
      <c r="A44" s="29"/>
      <c r="B44" s="111" t="s">
        <v>882</v>
      </c>
      <c r="C44" s="457">
        <v>1E-3</v>
      </c>
      <c r="D44" s="458">
        <v>30</v>
      </c>
      <c r="E44" s="29"/>
      <c r="F44" s="352">
        <v>4.7000000000000002E-3</v>
      </c>
      <c r="G44" s="413">
        <v>4.1000000000000002E-2</v>
      </c>
      <c r="H44" s="414">
        <v>5.6000000000000001E-2</v>
      </c>
      <c r="I44" s="413"/>
      <c r="J44" s="493"/>
      <c r="K44" s="494"/>
      <c r="L44" s="494"/>
      <c r="M44" s="494"/>
      <c r="N44" s="495"/>
      <c r="O44" s="30"/>
      <c r="P44" s="29"/>
      <c r="Q44" s="33"/>
    </row>
    <row r="45" spans="1:20" ht="13.5" thickBot="1">
      <c r="A45" s="29"/>
      <c r="B45" s="121"/>
      <c r="C45" s="34"/>
      <c r="D45" s="34"/>
      <c r="E45" s="29"/>
      <c r="F45" s="163">
        <v>0.01</v>
      </c>
      <c r="G45" s="417">
        <v>0.03</v>
      </c>
      <c r="H45" s="418">
        <v>5.6000000000000001E-2</v>
      </c>
      <c r="I45" s="417"/>
      <c r="J45" s="496"/>
      <c r="K45" s="497"/>
      <c r="L45" s="497"/>
      <c r="M45" s="497"/>
      <c r="N45" s="498"/>
      <c r="O45" s="30"/>
      <c r="P45" s="29"/>
      <c r="Q45" s="33"/>
    </row>
    <row r="46" spans="1:20" ht="13.5" thickBot="1">
      <c r="A46" s="29"/>
      <c r="B46" s="122" t="s">
        <v>1009</v>
      </c>
      <c r="C46" s="120" t="s">
        <v>1008</v>
      </c>
      <c r="D46" s="39" t="s">
        <v>997</v>
      </c>
      <c r="E46" s="29"/>
      <c r="F46" s="165">
        <v>2.1999999999999999E-2</v>
      </c>
      <c r="G46" s="413">
        <v>0.02</v>
      </c>
      <c r="H46" s="414">
        <v>5.6000000000000001E-2</v>
      </c>
      <c r="I46" s="413"/>
      <c r="J46" s="493"/>
      <c r="K46" s="494"/>
      <c r="L46" s="494"/>
      <c r="M46" s="494"/>
      <c r="N46" s="495"/>
      <c r="O46" s="29"/>
      <c r="P46" s="29"/>
      <c r="Q46" s="33"/>
    </row>
    <row r="47" spans="1:20" ht="13.5" thickBot="1">
      <c r="A47" s="29"/>
      <c r="B47" s="201" t="s">
        <v>1018</v>
      </c>
      <c r="C47" s="459">
        <v>1E-50</v>
      </c>
      <c r="D47" s="460">
        <v>1E-50</v>
      </c>
      <c r="E47" s="29"/>
      <c r="F47" s="167">
        <v>4.7E-2</v>
      </c>
      <c r="G47" s="417">
        <v>1.6500000000000001E-2</v>
      </c>
      <c r="H47" s="418">
        <v>5.6000000000000001E-2</v>
      </c>
      <c r="I47" s="417"/>
      <c r="J47" s="496"/>
      <c r="K47" s="497"/>
      <c r="L47" s="497"/>
      <c r="M47" s="497"/>
      <c r="N47" s="498"/>
      <c r="O47" s="29"/>
      <c r="P47" s="29"/>
      <c r="Q47" s="33"/>
    </row>
    <row r="48" spans="1:20">
      <c r="A48" s="29"/>
      <c r="B48" s="110" t="s">
        <v>1039</v>
      </c>
      <c r="C48" s="453">
        <v>5.0000000000000001E-4</v>
      </c>
      <c r="D48" s="461">
        <v>1.4999999999999999E-2</v>
      </c>
      <c r="E48" s="29"/>
      <c r="F48" s="163">
        <v>0.1</v>
      </c>
      <c r="G48" s="413">
        <v>0.01</v>
      </c>
      <c r="H48" s="414">
        <v>5.6000000000000001E-2</v>
      </c>
      <c r="I48" s="413"/>
      <c r="J48" s="493"/>
      <c r="K48" s="494"/>
      <c r="L48" s="494"/>
      <c r="M48" s="494"/>
      <c r="N48" s="495"/>
      <c r="O48" s="29"/>
      <c r="P48" s="29"/>
      <c r="Q48" s="33"/>
    </row>
    <row r="49" spans="1:17">
      <c r="A49" s="29"/>
      <c r="B49" s="110" t="s">
        <v>1041</v>
      </c>
      <c r="C49" s="455">
        <v>1E-3</v>
      </c>
      <c r="D49" s="462">
        <v>0.03</v>
      </c>
      <c r="E49" s="29"/>
      <c r="F49" s="165">
        <v>0.22</v>
      </c>
      <c r="G49" s="417">
        <v>6.7999999999999996E-3</v>
      </c>
      <c r="H49" s="418">
        <v>5.6000000000000001E-2</v>
      </c>
      <c r="I49" s="417"/>
      <c r="J49" s="496"/>
      <c r="K49" s="497"/>
      <c r="L49" s="497"/>
      <c r="M49" s="497"/>
      <c r="N49" s="498"/>
      <c r="O49" s="29"/>
      <c r="P49" s="29"/>
      <c r="Q49" s="33"/>
    </row>
    <row r="50" spans="1:17">
      <c r="A50" s="29"/>
      <c r="B50" s="137" t="s">
        <v>1040</v>
      </c>
      <c r="C50" s="453">
        <v>1.5E-3</v>
      </c>
      <c r="D50" s="461">
        <v>4.4999999999999998E-2</v>
      </c>
      <c r="E50" s="29"/>
      <c r="F50" s="58">
        <v>0.33</v>
      </c>
      <c r="G50" s="421">
        <v>7.4999999999999997E-3</v>
      </c>
      <c r="H50" s="422">
        <v>5.6000000000000001E-2</v>
      </c>
      <c r="I50" s="413"/>
      <c r="J50" s="493"/>
      <c r="K50" s="413"/>
      <c r="L50" s="494"/>
      <c r="M50" s="494"/>
      <c r="N50" s="495"/>
      <c r="O50" s="29"/>
      <c r="P50" s="29"/>
      <c r="Q50" s="33"/>
    </row>
    <row r="51" spans="1:17" ht="13.5" thickBot="1">
      <c r="A51" s="29"/>
      <c r="B51" s="111" t="s">
        <v>882</v>
      </c>
      <c r="C51" s="457">
        <v>2E-3</v>
      </c>
      <c r="D51" s="463">
        <v>0.02</v>
      </c>
      <c r="E51" s="29"/>
      <c r="F51" s="351">
        <v>0.47</v>
      </c>
      <c r="G51" s="417">
        <v>8.2000000000000007E-3</v>
      </c>
      <c r="H51" s="418">
        <v>5.6000000000000001E-2</v>
      </c>
      <c r="I51" s="417"/>
      <c r="J51" s="496"/>
      <c r="K51" s="417"/>
      <c r="L51" s="497"/>
      <c r="M51" s="497"/>
      <c r="N51" s="498"/>
      <c r="O51" s="29"/>
      <c r="P51" s="29"/>
      <c r="Q51" s="33"/>
    </row>
    <row r="52" spans="1:17" ht="13.5" thickBot="1">
      <c r="A52" s="29"/>
      <c r="B52" s="123"/>
      <c r="C52" s="34"/>
      <c r="D52" s="34"/>
      <c r="E52" s="29"/>
      <c r="F52" s="58">
        <v>1</v>
      </c>
      <c r="G52" s="413">
        <v>5.4000000000000003E-3</v>
      </c>
      <c r="H52" s="414">
        <v>5.6000000000000001E-2</v>
      </c>
      <c r="I52" s="413"/>
      <c r="J52" s="494"/>
      <c r="K52" s="413"/>
      <c r="L52" s="494"/>
      <c r="M52" s="494"/>
      <c r="N52" s="495"/>
      <c r="O52" s="29"/>
      <c r="P52" s="29"/>
      <c r="Q52" s="33"/>
    </row>
    <row r="53" spans="1:17" ht="13.5" thickBot="1">
      <c r="A53" s="29"/>
      <c r="B53" s="122" t="s">
        <v>828</v>
      </c>
      <c r="C53" s="113" t="s">
        <v>829</v>
      </c>
      <c r="D53" s="29"/>
      <c r="E53" s="29"/>
      <c r="F53" s="58">
        <v>0.18</v>
      </c>
      <c r="G53" s="424"/>
      <c r="H53" s="424"/>
      <c r="I53" s="423">
        <v>7.0000000000000001E-3</v>
      </c>
      <c r="J53" s="419">
        <v>5.6000000000000001E-2</v>
      </c>
      <c r="K53" s="419"/>
      <c r="L53" s="419"/>
      <c r="M53" s="419"/>
      <c r="N53" s="420"/>
      <c r="O53" s="29"/>
      <c r="P53" s="29"/>
      <c r="Q53" s="33"/>
    </row>
    <row r="54" spans="1:17">
      <c r="A54" s="29"/>
      <c r="B54" s="108" t="s">
        <v>994</v>
      </c>
      <c r="C54" s="484">
        <v>4</v>
      </c>
      <c r="D54" s="55"/>
      <c r="E54" s="55"/>
      <c r="F54" s="58">
        <v>0.22</v>
      </c>
      <c r="G54" s="425"/>
      <c r="H54" s="425"/>
      <c r="I54" s="414"/>
      <c r="J54" s="414"/>
      <c r="K54" s="415">
        <v>8.3000000000000001E-3</v>
      </c>
      <c r="L54" s="415">
        <v>5.6000000000000001E-2</v>
      </c>
      <c r="M54" s="415"/>
      <c r="N54" s="416"/>
      <c r="O54" s="29"/>
      <c r="P54" s="29"/>
      <c r="Q54" s="33"/>
    </row>
    <row r="55" spans="1:17">
      <c r="A55" s="29"/>
      <c r="B55" s="110" t="s">
        <v>865</v>
      </c>
      <c r="C55" s="485">
        <v>4.0999999999999996</v>
      </c>
      <c r="D55" s="55"/>
      <c r="E55" s="55"/>
      <c r="F55" s="58">
        <v>0.47</v>
      </c>
      <c r="G55" s="424"/>
      <c r="H55" s="424"/>
      <c r="I55" s="418"/>
      <c r="J55" s="418"/>
      <c r="K55" s="419">
        <v>6.3E-3</v>
      </c>
      <c r="L55" s="419">
        <v>5.6000000000000001E-2</v>
      </c>
      <c r="M55" s="419"/>
      <c r="N55" s="420"/>
      <c r="O55" s="29"/>
      <c r="P55" s="29"/>
      <c r="Q55" s="33"/>
    </row>
    <row r="56" spans="1:17">
      <c r="A56" s="29"/>
      <c r="B56" s="110" t="s">
        <v>1024</v>
      </c>
      <c r="C56" s="486">
        <v>3.4</v>
      </c>
      <c r="D56" s="55"/>
      <c r="E56" s="55"/>
      <c r="F56" s="58">
        <v>1</v>
      </c>
      <c r="G56" s="425"/>
      <c r="H56" s="425"/>
      <c r="I56" s="414"/>
      <c r="J56" s="414"/>
      <c r="K56" s="415"/>
      <c r="L56" s="415"/>
      <c r="M56" s="415">
        <v>3.0999999999999999E-3</v>
      </c>
      <c r="N56" s="416">
        <v>5.6000000000000001E-2</v>
      </c>
      <c r="O56" s="29"/>
      <c r="P56" s="29"/>
      <c r="Q56" s="33"/>
    </row>
    <row r="57" spans="1:17" ht="13.5" thickBot="1">
      <c r="A57" s="29"/>
      <c r="B57" s="110" t="s">
        <v>1010</v>
      </c>
      <c r="C57" s="486">
        <v>3.8</v>
      </c>
      <c r="D57" s="55"/>
      <c r="E57" s="55"/>
      <c r="F57" s="59">
        <v>0.1</v>
      </c>
      <c r="G57" s="426"/>
      <c r="H57" s="427"/>
      <c r="I57" s="427"/>
      <c r="J57" s="427"/>
      <c r="K57" s="427"/>
      <c r="L57" s="427"/>
      <c r="M57" s="427">
        <v>0.01</v>
      </c>
      <c r="N57" s="428">
        <v>5.6000000000000001E-2</v>
      </c>
      <c r="O57" s="30"/>
      <c r="P57" s="29"/>
      <c r="Q57" s="33"/>
    </row>
    <row r="58" spans="1:17">
      <c r="A58" s="29"/>
      <c r="B58" s="110" t="s">
        <v>1022</v>
      </c>
      <c r="C58" s="486">
        <v>3.7</v>
      </c>
      <c r="D58" s="55"/>
      <c r="E58" s="55"/>
      <c r="F58" s="55"/>
      <c r="G58" s="55"/>
      <c r="H58" s="30"/>
      <c r="I58" s="30"/>
      <c r="J58" s="30"/>
      <c r="K58" s="30"/>
      <c r="L58" s="30"/>
      <c r="M58" s="30"/>
      <c r="N58" s="30"/>
      <c r="O58" s="30"/>
      <c r="P58" s="29"/>
      <c r="Q58" s="33"/>
    </row>
    <row r="59" spans="1:17">
      <c r="A59" s="29"/>
      <c r="B59" s="110" t="s">
        <v>1023</v>
      </c>
      <c r="C59" s="485">
        <v>4.04</v>
      </c>
      <c r="D59" s="55"/>
      <c r="E59" s="55"/>
      <c r="F59" s="55"/>
      <c r="G59" s="55"/>
      <c r="H59" s="30"/>
      <c r="I59" s="30"/>
      <c r="J59" s="30"/>
      <c r="K59" s="30"/>
      <c r="L59" s="30"/>
      <c r="M59" s="30"/>
      <c r="N59" s="30"/>
      <c r="O59" s="30"/>
      <c r="P59" s="29"/>
      <c r="Q59" s="33"/>
    </row>
    <row r="60" spans="1:17">
      <c r="A60" s="29"/>
      <c r="B60" s="110" t="s">
        <v>1011</v>
      </c>
      <c r="C60" s="485">
        <v>3.6</v>
      </c>
      <c r="D60" s="55"/>
      <c r="E60" s="55"/>
      <c r="F60" s="55"/>
      <c r="G60" s="55"/>
      <c r="H60" s="30"/>
      <c r="I60" s="30"/>
      <c r="J60" s="30"/>
      <c r="K60" s="30"/>
      <c r="L60" s="30"/>
      <c r="M60" s="30"/>
      <c r="N60" s="30"/>
      <c r="O60" s="30"/>
      <c r="P60" s="29"/>
      <c r="Q60" s="33"/>
    </row>
    <row r="61" spans="1:17">
      <c r="A61" s="29"/>
      <c r="B61" s="137" t="s">
        <v>866</v>
      </c>
      <c r="C61" s="486">
        <v>3.48</v>
      </c>
      <c r="D61" s="55"/>
      <c r="E61" s="55"/>
      <c r="F61" s="55"/>
      <c r="G61" s="55"/>
      <c r="H61" s="30"/>
      <c r="I61" s="30"/>
      <c r="J61" s="30"/>
      <c r="K61" s="30"/>
      <c r="L61" s="30"/>
      <c r="M61" s="30"/>
      <c r="N61" s="30"/>
      <c r="O61" s="30"/>
      <c r="P61" s="29"/>
      <c r="Q61" s="33"/>
    </row>
    <row r="62" spans="1:17" ht="13.5" thickBot="1">
      <c r="A62" s="29"/>
      <c r="B62" s="111" t="s">
        <v>882</v>
      </c>
      <c r="C62" s="487">
        <v>3.8</v>
      </c>
      <c r="D62" s="55"/>
      <c r="E62" s="55"/>
      <c r="F62" s="55"/>
      <c r="G62" s="55"/>
      <c r="H62" s="30"/>
      <c r="I62" s="30"/>
      <c r="J62" s="30"/>
      <c r="K62" s="30"/>
      <c r="L62" s="30"/>
      <c r="M62" s="30"/>
      <c r="N62" s="30"/>
      <c r="O62" s="30"/>
      <c r="P62" s="29"/>
      <c r="Q62" s="33"/>
    </row>
    <row r="63" spans="1:17">
      <c r="A63" s="29"/>
      <c r="B63" s="61"/>
      <c r="C63" s="55"/>
      <c r="D63" s="55"/>
      <c r="E63" s="55"/>
      <c r="F63" s="55"/>
      <c r="G63" s="55"/>
      <c r="H63" s="30"/>
      <c r="I63" s="30"/>
      <c r="J63" s="30"/>
      <c r="K63" s="30"/>
      <c r="L63" s="30"/>
      <c r="M63" s="30"/>
      <c r="N63" s="30"/>
      <c r="O63" s="30"/>
      <c r="P63" s="29"/>
      <c r="Q63" s="33"/>
    </row>
    <row r="64" spans="1:17">
      <c r="A64" s="29"/>
      <c r="B64" s="807" t="s">
        <v>1100</v>
      </c>
      <c r="C64" s="732"/>
      <c r="D64" s="732"/>
      <c r="E64" s="732"/>
      <c r="F64" s="732"/>
      <c r="G64" s="732"/>
      <c r="H64" s="732"/>
      <c r="I64" s="732"/>
      <c r="J64" s="732"/>
      <c r="K64" s="732"/>
      <c r="L64" s="732"/>
      <c r="M64" s="732"/>
      <c r="N64" s="732"/>
      <c r="O64" s="732"/>
      <c r="P64" s="29"/>
      <c r="Q64" s="33"/>
    </row>
    <row r="65" spans="1:24">
      <c r="A65" s="29"/>
      <c r="B65" s="732"/>
      <c r="C65" s="732"/>
      <c r="D65" s="732"/>
      <c r="E65" s="732"/>
      <c r="F65" s="732"/>
      <c r="G65" s="732"/>
      <c r="H65" s="732"/>
      <c r="I65" s="732"/>
      <c r="J65" s="732"/>
      <c r="K65" s="732"/>
      <c r="L65" s="732"/>
      <c r="M65" s="732"/>
      <c r="N65" s="732"/>
      <c r="O65" s="732"/>
      <c r="P65" s="29"/>
      <c r="Q65" s="33"/>
    </row>
    <row r="66" spans="1:24">
      <c r="A66" s="29"/>
      <c r="B66" s="732"/>
      <c r="C66" s="732"/>
      <c r="D66" s="732"/>
      <c r="E66" s="732"/>
      <c r="F66" s="732"/>
      <c r="G66" s="732"/>
      <c r="H66" s="732"/>
      <c r="I66" s="732"/>
      <c r="J66" s="732"/>
      <c r="K66" s="732"/>
      <c r="L66" s="732"/>
      <c r="M66" s="732"/>
      <c r="N66" s="732"/>
      <c r="O66" s="732"/>
      <c r="P66" s="29"/>
      <c r="Q66" s="33"/>
    </row>
    <row r="67" spans="1:24">
      <c r="A67" s="29"/>
      <c r="B67" s="30"/>
      <c r="C67" s="30"/>
      <c r="D67" s="30"/>
      <c r="E67" s="30"/>
      <c r="F67" s="32"/>
      <c r="G67" s="32"/>
      <c r="H67" s="32"/>
      <c r="I67" s="32"/>
      <c r="J67" s="30"/>
      <c r="K67" s="30"/>
      <c r="L67" s="30"/>
      <c r="M67" s="30"/>
      <c r="N67" s="30"/>
      <c r="O67" s="30"/>
      <c r="P67" s="29"/>
      <c r="Q67" s="33"/>
    </row>
    <row r="68" spans="1:24">
      <c r="Q68" s="27"/>
    </row>
    <row r="69" spans="1:24">
      <c r="J69" s="27"/>
      <c r="K69" s="107"/>
      <c r="L69" s="27"/>
      <c r="R69" s="356"/>
      <c r="S69" s="356"/>
      <c r="T69" s="356"/>
      <c r="U69" s="356"/>
      <c r="V69" s="357"/>
      <c r="W69" s="356"/>
      <c r="X69" s="356"/>
    </row>
    <row r="70" spans="1:24">
      <c r="J70" s="27"/>
      <c r="K70" s="372"/>
      <c r="L70" s="290"/>
      <c r="M70" s="355"/>
      <c r="N70" s="150"/>
      <c r="O70" s="355"/>
      <c r="P70" s="150"/>
      <c r="Q70" s="355"/>
    </row>
    <row r="71" spans="1:24">
      <c r="B71" s="149"/>
      <c r="C71" s="356"/>
      <c r="D71" s="356"/>
      <c r="E71" s="356"/>
      <c r="F71" s="356"/>
      <c r="G71" s="357"/>
      <c r="H71" s="356"/>
      <c r="I71" s="356"/>
      <c r="J71" s="26"/>
      <c r="K71" s="92"/>
      <c r="L71" s="290"/>
      <c r="M71" s="355"/>
      <c r="N71" s="150"/>
      <c r="O71" s="355"/>
      <c r="P71" s="150"/>
      <c r="Q71" s="355"/>
    </row>
    <row r="72" spans="1:24">
      <c r="B72" s="149"/>
      <c r="C72" s="355"/>
      <c r="D72" s="150"/>
      <c r="E72" s="355"/>
      <c r="F72" s="150"/>
      <c r="G72" s="355"/>
      <c r="H72" s="150"/>
      <c r="I72" s="355"/>
      <c r="J72" s="26"/>
      <c r="K72" s="92"/>
      <c r="L72" s="290"/>
      <c r="M72" s="355"/>
      <c r="N72" s="150"/>
      <c r="O72" s="355"/>
      <c r="P72" s="150"/>
      <c r="Q72" s="355"/>
    </row>
    <row r="73" spans="1:24">
      <c r="B73" s="149"/>
      <c r="C73" s="355"/>
      <c r="D73" s="150"/>
      <c r="E73" s="355"/>
      <c r="F73" s="150"/>
      <c r="G73" s="355"/>
      <c r="H73" s="150"/>
      <c r="I73" s="355"/>
      <c r="J73" s="26"/>
      <c r="K73" s="92"/>
      <c r="L73" s="290"/>
      <c r="M73" s="355"/>
      <c r="N73" s="150"/>
      <c r="O73" s="355"/>
      <c r="P73" s="150"/>
      <c r="Q73" s="355"/>
    </row>
    <row r="74" spans="1:24">
      <c r="B74" s="149"/>
      <c r="C74" s="355"/>
      <c r="D74" s="150"/>
      <c r="E74" s="355"/>
      <c r="F74" s="150"/>
      <c r="G74" s="355"/>
      <c r="H74" s="150"/>
      <c r="I74" s="355"/>
      <c r="J74" s="26"/>
      <c r="K74" s="92"/>
      <c r="L74" s="290"/>
      <c r="M74" s="150"/>
      <c r="N74" s="150"/>
      <c r="O74" s="150"/>
      <c r="P74" s="150"/>
      <c r="Q74" s="150"/>
    </row>
    <row r="75" spans="1:24">
      <c r="B75" s="149"/>
      <c r="C75" s="355"/>
      <c r="D75" s="150"/>
      <c r="E75" s="355"/>
      <c r="F75" s="150"/>
      <c r="G75" s="355"/>
      <c r="H75" s="150"/>
      <c r="I75" s="355"/>
      <c r="J75" s="26"/>
      <c r="K75" s="92"/>
      <c r="L75" s="290"/>
      <c r="M75" s="150"/>
      <c r="N75" s="150"/>
      <c r="O75" s="150"/>
      <c r="P75" s="150"/>
      <c r="Q75" s="150"/>
    </row>
    <row r="76" spans="1:24">
      <c r="B76" s="149"/>
      <c r="C76" s="150"/>
      <c r="D76" s="150"/>
      <c r="E76" s="150"/>
      <c r="F76" s="150"/>
      <c r="G76" s="150"/>
      <c r="H76" s="150"/>
      <c r="I76" s="150"/>
      <c r="J76" s="26"/>
      <c r="K76" s="92"/>
      <c r="L76" s="290"/>
      <c r="M76" s="150"/>
      <c r="N76" s="150"/>
      <c r="O76" s="150"/>
      <c r="P76" s="150"/>
      <c r="Q76" s="150"/>
    </row>
    <row r="77" spans="1:24">
      <c r="B77" s="149"/>
      <c r="C77" s="150"/>
      <c r="D77" s="150"/>
      <c r="E77" s="150"/>
      <c r="F77" s="150"/>
      <c r="G77" s="150"/>
      <c r="H77" s="150"/>
      <c r="I77" s="150"/>
      <c r="J77" s="26"/>
      <c r="K77" s="92"/>
      <c r="L77" s="290"/>
      <c r="M77" s="150"/>
      <c r="N77" s="150"/>
      <c r="O77" s="150"/>
      <c r="P77" s="150"/>
      <c r="Q77" s="150"/>
    </row>
    <row r="78" spans="1:24">
      <c r="B78" s="149"/>
      <c r="C78" s="150"/>
      <c r="D78" s="150"/>
      <c r="E78" s="150"/>
      <c r="F78" s="150"/>
      <c r="G78" s="150"/>
      <c r="H78" s="150"/>
      <c r="I78" s="150"/>
      <c r="J78" s="26"/>
      <c r="K78" s="92"/>
      <c r="L78" s="290"/>
      <c r="M78" s="150"/>
      <c r="N78" s="150"/>
      <c r="O78" s="150"/>
      <c r="P78" s="150"/>
      <c r="Q78" s="150"/>
    </row>
    <row r="79" spans="1:24">
      <c r="B79" s="149"/>
      <c r="C79" s="150"/>
      <c r="D79" s="150"/>
      <c r="E79" s="150"/>
      <c r="F79" s="150"/>
      <c r="G79" s="150"/>
      <c r="H79" s="150"/>
      <c r="I79" s="150"/>
      <c r="J79" s="26"/>
      <c r="K79" s="92"/>
      <c r="L79" s="357"/>
      <c r="M79" s="356"/>
      <c r="N79" s="356"/>
      <c r="O79" s="356"/>
      <c r="P79" s="356"/>
      <c r="Q79" s="356"/>
    </row>
    <row r="80" spans="1:24">
      <c r="B80" s="149"/>
      <c r="C80" s="150"/>
      <c r="D80" s="150"/>
      <c r="E80" s="150"/>
      <c r="F80" s="150"/>
      <c r="G80" s="150"/>
      <c r="H80" s="150"/>
      <c r="I80" s="150"/>
      <c r="J80" s="26"/>
      <c r="K80" s="92"/>
      <c r="L80" s="290"/>
      <c r="M80" s="355"/>
      <c r="N80" s="150"/>
      <c r="O80" s="355"/>
      <c r="P80" s="150"/>
      <c r="Q80" s="355"/>
    </row>
    <row r="81" spans="2:17">
      <c r="B81" s="149"/>
      <c r="C81" s="356"/>
      <c r="D81" s="356"/>
      <c r="E81" s="356"/>
      <c r="F81" s="356"/>
      <c r="G81" s="356"/>
      <c r="H81" s="356"/>
      <c r="I81" s="356"/>
      <c r="J81" s="26"/>
      <c r="K81" s="92"/>
      <c r="L81" s="290"/>
      <c r="M81" s="355"/>
      <c r="N81" s="150"/>
      <c r="O81" s="150"/>
      <c r="P81" s="150"/>
      <c r="Q81" s="355"/>
    </row>
    <row r="82" spans="2:17">
      <c r="B82" s="149"/>
      <c r="C82" s="355"/>
      <c r="D82" s="150"/>
      <c r="E82" s="355"/>
      <c r="F82" s="150"/>
      <c r="G82" s="355"/>
      <c r="H82" s="150"/>
      <c r="I82" s="355"/>
      <c r="J82" s="26"/>
      <c r="K82" s="92"/>
      <c r="L82" s="290"/>
      <c r="M82" s="355"/>
      <c r="N82" s="150"/>
      <c r="O82" s="356"/>
      <c r="P82" s="150"/>
      <c r="Q82" s="355"/>
    </row>
    <row r="83" spans="2:17">
      <c r="B83" s="149"/>
      <c r="C83" s="355"/>
      <c r="D83" s="150"/>
      <c r="E83" s="355"/>
      <c r="F83" s="150"/>
      <c r="G83" s="150"/>
      <c r="H83" s="150"/>
      <c r="I83" s="355"/>
      <c r="J83" s="26"/>
      <c r="K83" s="92"/>
      <c r="L83" s="290"/>
      <c r="M83" s="355"/>
      <c r="N83" s="150"/>
      <c r="O83" s="355"/>
      <c r="P83" s="150"/>
      <c r="Q83" s="355"/>
    </row>
    <row r="84" spans="2:17">
      <c r="B84" s="149"/>
      <c r="C84" s="355"/>
      <c r="D84" s="150"/>
      <c r="E84" s="355"/>
      <c r="F84" s="150"/>
      <c r="G84" s="356"/>
      <c r="H84" s="150"/>
      <c r="I84" s="355"/>
      <c r="J84" s="26"/>
      <c r="K84" s="92"/>
      <c r="L84" s="290"/>
      <c r="M84" s="150"/>
      <c r="N84" s="150"/>
      <c r="O84" s="150"/>
      <c r="P84" s="150"/>
      <c r="Q84" s="150"/>
    </row>
    <row r="85" spans="2:17">
      <c r="B85" s="149"/>
      <c r="C85" s="355"/>
      <c r="D85" s="150"/>
      <c r="E85" s="355"/>
      <c r="F85" s="150"/>
      <c r="G85" s="355"/>
      <c r="H85" s="150"/>
      <c r="I85" s="355"/>
      <c r="J85" s="26"/>
      <c r="K85" s="290"/>
      <c r="L85" s="290"/>
      <c r="M85" s="150"/>
      <c r="N85" s="150"/>
      <c r="O85" s="150"/>
      <c r="P85" s="150"/>
      <c r="Q85" s="150"/>
    </row>
    <row r="86" spans="2:17">
      <c r="B86" s="149"/>
      <c r="C86" s="150"/>
      <c r="D86" s="150"/>
      <c r="E86" s="150"/>
      <c r="F86" s="150"/>
      <c r="G86" s="150"/>
      <c r="H86" s="150"/>
      <c r="I86" s="150"/>
      <c r="J86" s="26"/>
      <c r="K86" s="290"/>
      <c r="L86" s="290"/>
      <c r="M86" s="150"/>
      <c r="N86" s="150"/>
      <c r="O86" s="150"/>
      <c r="P86" s="150"/>
      <c r="Q86" s="150"/>
    </row>
    <row r="87" spans="2:17">
      <c r="B87" s="149"/>
      <c r="C87" s="150"/>
      <c r="D87" s="150"/>
      <c r="E87" s="150"/>
      <c r="F87" s="150"/>
      <c r="G87" s="150"/>
      <c r="H87" s="150"/>
      <c r="I87" s="150"/>
      <c r="J87" s="149"/>
      <c r="K87" s="150"/>
      <c r="L87" s="150"/>
      <c r="M87" s="150"/>
      <c r="N87" s="150"/>
      <c r="O87" s="150"/>
      <c r="P87" s="150"/>
      <c r="Q87" s="150"/>
    </row>
    <row r="88" spans="2:17">
      <c r="B88" s="149"/>
      <c r="C88" s="150"/>
      <c r="D88" s="150"/>
      <c r="E88" s="150"/>
      <c r="F88" s="150"/>
      <c r="G88" s="150"/>
      <c r="H88" s="150"/>
      <c r="I88" s="150"/>
      <c r="J88" s="149"/>
      <c r="K88" s="150"/>
      <c r="L88" s="150"/>
      <c r="M88" s="150"/>
      <c r="N88" s="150"/>
      <c r="O88" s="150"/>
      <c r="P88" s="150"/>
      <c r="Q88" s="150"/>
    </row>
    <row r="89" spans="2:17">
      <c r="B89" s="149"/>
      <c r="C89" s="150"/>
      <c r="D89" s="150"/>
      <c r="E89" s="150"/>
      <c r="F89" s="150"/>
      <c r="G89" s="150"/>
      <c r="H89" s="150"/>
      <c r="I89" s="150"/>
      <c r="J89" s="149"/>
      <c r="K89" s="356"/>
      <c r="L89" s="356"/>
      <c r="M89" s="356"/>
      <c r="N89" s="356"/>
      <c r="O89" s="356"/>
      <c r="P89" s="356"/>
      <c r="Q89" s="356"/>
    </row>
    <row r="90" spans="2:17">
      <c r="B90" s="149"/>
      <c r="C90" s="150"/>
      <c r="D90" s="150"/>
      <c r="E90" s="150"/>
      <c r="F90" s="150"/>
      <c r="G90" s="150"/>
      <c r="H90" s="150"/>
      <c r="I90" s="150"/>
      <c r="J90" s="149"/>
      <c r="K90" s="355"/>
      <c r="L90" s="150"/>
      <c r="M90" s="355"/>
      <c r="N90" s="150"/>
      <c r="O90" s="355"/>
      <c r="P90" s="150"/>
      <c r="Q90" s="355"/>
    </row>
    <row r="91" spans="2:17">
      <c r="B91" s="149"/>
      <c r="C91" s="356"/>
      <c r="D91" s="356"/>
      <c r="E91" s="356"/>
      <c r="F91" s="356"/>
      <c r="G91" s="356"/>
      <c r="H91" s="356"/>
      <c r="I91" s="356"/>
      <c r="J91" s="149"/>
      <c r="K91" s="355"/>
      <c r="L91" s="150"/>
      <c r="M91" s="355"/>
      <c r="N91" s="150"/>
      <c r="O91" s="355"/>
      <c r="P91" s="150"/>
      <c r="Q91" s="355"/>
    </row>
    <row r="92" spans="2:17">
      <c r="B92" s="149"/>
      <c r="C92" s="355"/>
      <c r="D92" s="150"/>
      <c r="E92" s="355"/>
      <c r="F92" s="150"/>
      <c r="G92" s="355"/>
      <c r="H92" s="150"/>
      <c r="I92" s="355"/>
      <c r="J92" s="149"/>
      <c r="K92" s="355"/>
      <c r="L92" s="150"/>
      <c r="M92" s="355"/>
      <c r="N92" s="150"/>
      <c r="O92" s="355"/>
      <c r="P92" s="150"/>
      <c r="Q92" s="355"/>
    </row>
    <row r="93" spans="2:17">
      <c r="B93" s="149"/>
      <c r="C93" s="355"/>
      <c r="D93" s="150"/>
      <c r="E93" s="355"/>
      <c r="F93" s="150"/>
      <c r="G93" s="355"/>
      <c r="H93" s="150"/>
      <c r="I93" s="355"/>
      <c r="J93" s="149"/>
      <c r="K93" s="355"/>
      <c r="L93" s="150"/>
      <c r="M93" s="355"/>
      <c r="N93" s="150"/>
      <c r="O93" s="355"/>
      <c r="P93" s="150"/>
      <c r="Q93" s="355"/>
    </row>
    <row r="94" spans="2:17">
      <c r="B94" s="149"/>
      <c r="C94" s="355"/>
      <c r="D94" s="150"/>
      <c r="E94" s="355"/>
      <c r="F94" s="150"/>
      <c r="G94" s="355"/>
      <c r="H94" s="150"/>
      <c r="I94" s="355"/>
      <c r="J94" s="149"/>
      <c r="K94" s="150"/>
      <c r="L94" s="150"/>
      <c r="M94" s="150"/>
      <c r="N94" s="150"/>
      <c r="O94" s="150"/>
      <c r="P94" s="150"/>
      <c r="Q94" s="150"/>
    </row>
    <row r="95" spans="2:17">
      <c r="B95" s="149"/>
      <c r="C95" s="355"/>
      <c r="D95" s="150"/>
      <c r="E95" s="355"/>
      <c r="F95" s="150"/>
      <c r="G95" s="355"/>
      <c r="H95" s="150"/>
      <c r="I95" s="355"/>
      <c r="J95" s="149"/>
      <c r="K95" s="150"/>
      <c r="L95" s="150"/>
      <c r="M95" s="150"/>
      <c r="N95" s="150"/>
      <c r="O95" s="150"/>
      <c r="P95" s="150"/>
      <c r="Q95" s="150"/>
    </row>
    <row r="96" spans="2:17">
      <c r="B96" s="149"/>
      <c r="C96" s="150"/>
      <c r="D96" s="150"/>
      <c r="E96" s="150"/>
      <c r="F96" s="150"/>
      <c r="G96" s="150"/>
      <c r="H96" s="150"/>
      <c r="I96" s="150"/>
      <c r="J96" s="149"/>
      <c r="K96" s="150"/>
      <c r="L96" s="150"/>
      <c r="M96" s="150"/>
      <c r="N96" s="150"/>
      <c r="O96" s="150"/>
      <c r="P96" s="150"/>
      <c r="Q96" s="150"/>
    </row>
    <row r="97" spans="2:17">
      <c r="B97" s="149"/>
      <c r="C97" s="150"/>
      <c r="D97" s="150"/>
      <c r="E97" s="150"/>
      <c r="F97" s="150"/>
      <c r="G97" s="150"/>
      <c r="H97" s="150"/>
      <c r="I97" s="150"/>
      <c r="J97" s="149"/>
      <c r="K97" s="150"/>
      <c r="L97" s="150"/>
      <c r="M97" s="150"/>
      <c r="N97" s="150"/>
      <c r="O97" s="150"/>
      <c r="P97" s="150"/>
      <c r="Q97" s="150"/>
    </row>
    <row r="98" spans="2:17">
      <c r="B98" s="149"/>
      <c r="C98" s="150"/>
      <c r="D98" s="150"/>
      <c r="E98" s="150"/>
      <c r="F98" s="150"/>
      <c r="G98" s="150"/>
      <c r="H98" s="150"/>
      <c r="I98" s="150"/>
      <c r="J98" s="149"/>
      <c r="K98" s="150"/>
      <c r="L98" s="150"/>
      <c r="M98" s="150"/>
      <c r="N98" s="150"/>
      <c r="O98" s="150"/>
      <c r="P98" s="150"/>
      <c r="Q98" s="356"/>
    </row>
    <row r="99" spans="2:17">
      <c r="B99" s="149"/>
      <c r="C99" s="150"/>
      <c r="D99" s="150"/>
      <c r="E99" s="150"/>
      <c r="F99" s="150"/>
      <c r="G99" s="150"/>
      <c r="H99" s="150"/>
      <c r="I99" s="150"/>
      <c r="J99" s="149"/>
      <c r="K99" s="150"/>
      <c r="L99" s="150"/>
      <c r="M99" s="150"/>
      <c r="N99" s="150"/>
      <c r="O99" s="150"/>
      <c r="P99" s="150"/>
      <c r="Q99" s="355"/>
    </row>
    <row r="100" spans="2:17">
      <c r="B100" s="149"/>
      <c r="C100" s="150"/>
      <c r="D100" s="150"/>
      <c r="E100" s="150"/>
      <c r="F100" s="150"/>
      <c r="G100" s="150"/>
      <c r="H100" s="150"/>
      <c r="I100" s="356"/>
      <c r="J100" s="149"/>
      <c r="K100" s="150"/>
      <c r="L100" s="150"/>
      <c r="M100" s="150"/>
      <c r="N100" s="150"/>
      <c r="O100" s="150"/>
      <c r="P100" s="150"/>
      <c r="Q100" s="355"/>
    </row>
    <row r="101" spans="2:17">
      <c r="B101" s="149"/>
      <c r="C101" s="150"/>
      <c r="D101" s="150"/>
      <c r="E101" s="150"/>
      <c r="F101" s="150"/>
      <c r="G101" s="150"/>
      <c r="H101" s="150"/>
      <c r="I101" s="355"/>
      <c r="J101" s="149"/>
      <c r="K101" s="150"/>
      <c r="L101" s="150"/>
      <c r="M101" s="150"/>
      <c r="N101" s="150"/>
      <c r="O101" s="150"/>
      <c r="P101" s="150"/>
      <c r="Q101" s="355"/>
    </row>
    <row r="102" spans="2:17">
      <c r="B102" s="149"/>
      <c r="C102" s="150"/>
      <c r="D102" s="150"/>
      <c r="E102" s="150"/>
      <c r="F102" s="150"/>
      <c r="G102" s="150"/>
      <c r="H102" s="150"/>
      <c r="I102" s="355"/>
      <c r="J102" s="149"/>
      <c r="K102" s="150"/>
      <c r="L102" s="150"/>
      <c r="M102" s="150"/>
      <c r="N102" s="150"/>
      <c r="O102" s="150"/>
      <c r="P102" s="150"/>
      <c r="Q102" s="355"/>
    </row>
    <row r="103" spans="2:17">
      <c r="B103" s="149"/>
      <c r="C103" s="150"/>
      <c r="D103" s="150"/>
      <c r="E103" s="150"/>
      <c r="F103" s="150"/>
      <c r="G103" s="150"/>
      <c r="H103" s="150"/>
      <c r="I103" s="355"/>
      <c r="J103" s="149"/>
      <c r="K103" s="150"/>
      <c r="L103" s="150"/>
      <c r="M103" s="150"/>
      <c r="N103" s="150"/>
      <c r="O103" s="150"/>
      <c r="P103" s="150"/>
      <c r="Q103" s="150"/>
    </row>
    <row r="104" spans="2:17">
      <c r="B104" s="149"/>
      <c r="C104" s="150"/>
      <c r="D104" s="150"/>
      <c r="E104" s="150"/>
      <c r="F104" s="150"/>
      <c r="G104" s="150"/>
      <c r="H104" s="150"/>
      <c r="I104" s="355"/>
      <c r="J104" s="149"/>
      <c r="K104" s="150"/>
      <c r="L104" s="150"/>
      <c r="M104" s="150"/>
      <c r="N104" s="150"/>
      <c r="O104" s="150"/>
      <c r="P104" s="150"/>
      <c r="Q104" s="150"/>
    </row>
    <row r="105" spans="2:17">
      <c r="B105" s="149"/>
      <c r="C105" s="150"/>
      <c r="D105" s="150"/>
      <c r="E105" s="150"/>
      <c r="F105" s="150"/>
      <c r="G105" s="150"/>
      <c r="H105" s="150"/>
      <c r="I105" s="150"/>
      <c r="J105" s="149"/>
      <c r="K105" s="149"/>
      <c r="L105" s="149"/>
      <c r="M105" s="149"/>
      <c r="N105" s="149"/>
      <c r="O105" s="149"/>
    </row>
    <row r="106" spans="2:17">
      <c r="B106" s="149"/>
      <c r="C106" s="150"/>
      <c r="D106" s="150"/>
      <c r="E106" s="150"/>
      <c r="F106" s="150"/>
      <c r="G106" s="150"/>
      <c r="H106" s="150"/>
      <c r="I106" s="150"/>
      <c r="J106" s="149"/>
      <c r="K106" s="149"/>
      <c r="L106" s="149"/>
      <c r="M106" s="149"/>
      <c r="N106" s="149"/>
      <c r="O106" s="149"/>
    </row>
    <row r="107" spans="2:17">
      <c r="B107" s="149"/>
      <c r="C107" s="149"/>
      <c r="D107" s="149"/>
      <c r="E107" s="149"/>
      <c r="F107" s="149"/>
      <c r="G107" s="149"/>
      <c r="H107" s="149"/>
      <c r="I107" s="149"/>
      <c r="J107" s="149"/>
      <c r="K107" s="149"/>
      <c r="L107" s="149"/>
      <c r="M107" s="149"/>
      <c r="N107" s="149"/>
      <c r="O107" s="149"/>
    </row>
    <row r="108" spans="2:17">
      <c r="B108" s="149"/>
      <c r="C108" s="149"/>
      <c r="D108" s="149"/>
      <c r="E108" s="149"/>
      <c r="F108" s="149"/>
      <c r="G108" s="149"/>
      <c r="H108" s="149"/>
      <c r="I108" s="149"/>
      <c r="J108" s="149"/>
      <c r="K108" s="149"/>
      <c r="L108" s="149"/>
      <c r="M108" s="149"/>
      <c r="N108" s="149"/>
      <c r="O108" s="149"/>
    </row>
    <row r="109" spans="2:17">
      <c r="B109" s="149"/>
      <c r="C109" s="149"/>
      <c r="D109" s="149"/>
      <c r="E109" s="149"/>
      <c r="F109" s="149"/>
      <c r="G109" s="149"/>
      <c r="H109" s="149"/>
      <c r="I109" s="149"/>
      <c r="J109" s="149"/>
      <c r="K109" s="149"/>
      <c r="L109" s="149"/>
      <c r="M109" s="149"/>
      <c r="N109" s="149"/>
      <c r="O109" s="149"/>
    </row>
    <row r="110" spans="2:17">
      <c r="B110" s="149"/>
      <c r="C110" s="149"/>
      <c r="D110" s="149"/>
      <c r="E110" s="149"/>
      <c r="F110" s="149"/>
      <c r="G110" s="149"/>
      <c r="H110" s="149"/>
      <c r="I110" s="149"/>
      <c r="J110" s="149"/>
      <c r="K110" s="149"/>
      <c r="L110" s="149"/>
      <c r="M110" s="149"/>
      <c r="N110" s="149"/>
      <c r="O110" s="149"/>
    </row>
    <row r="111" spans="2:17">
      <c r="B111" s="149"/>
      <c r="C111" s="149"/>
      <c r="D111" s="149"/>
      <c r="E111" s="149"/>
      <c r="F111" s="149"/>
      <c r="G111" s="149"/>
      <c r="H111" s="149"/>
      <c r="I111" s="149"/>
      <c r="J111" s="149"/>
      <c r="K111" s="149"/>
      <c r="L111" s="149"/>
      <c r="M111" s="149"/>
      <c r="N111" s="149"/>
      <c r="O111" s="149"/>
    </row>
    <row r="112" spans="2:17">
      <c r="B112" s="149"/>
      <c r="C112" s="149"/>
      <c r="D112" s="149"/>
      <c r="E112" s="149"/>
      <c r="F112" s="149"/>
      <c r="G112" s="149"/>
      <c r="H112" s="149"/>
      <c r="I112" s="149"/>
      <c r="J112" s="149"/>
      <c r="K112" s="149"/>
      <c r="L112" s="149"/>
      <c r="M112" s="149"/>
      <c r="N112" s="149"/>
      <c r="O112" s="149"/>
    </row>
    <row r="113" spans="2:15">
      <c r="B113" s="149"/>
      <c r="C113" s="149"/>
      <c r="D113" s="149"/>
      <c r="E113" s="149"/>
      <c r="F113" s="149"/>
      <c r="G113" s="149"/>
      <c r="H113" s="149"/>
      <c r="I113" s="149"/>
      <c r="J113" s="149"/>
      <c r="K113" s="149"/>
      <c r="L113" s="149"/>
      <c r="M113" s="149"/>
      <c r="N113" s="149"/>
      <c r="O113" s="149"/>
    </row>
    <row r="114" spans="2:15">
      <c r="B114" s="149"/>
      <c r="C114" s="149"/>
      <c r="D114" s="149"/>
      <c r="E114" s="149"/>
      <c r="F114" s="149"/>
      <c r="G114" s="149"/>
      <c r="H114" s="149"/>
      <c r="I114" s="149"/>
      <c r="J114" s="149"/>
      <c r="K114" s="149"/>
      <c r="L114" s="149"/>
      <c r="M114" s="149"/>
      <c r="N114" s="149"/>
      <c r="O114" s="149"/>
    </row>
    <row r="115" spans="2:15">
      <c r="B115" s="149"/>
      <c r="C115" s="149"/>
      <c r="D115" s="149"/>
      <c r="E115" s="149"/>
      <c r="F115" s="149"/>
      <c r="G115" s="149"/>
      <c r="H115" s="149"/>
      <c r="I115" s="149"/>
      <c r="J115" s="149"/>
      <c r="K115" s="149"/>
      <c r="L115" s="149"/>
      <c r="M115" s="149"/>
      <c r="N115" s="149"/>
      <c r="O115" s="149"/>
    </row>
    <row r="116" spans="2:15">
      <c r="B116" s="149"/>
      <c r="C116" s="149"/>
      <c r="D116" s="149"/>
      <c r="E116" s="149"/>
      <c r="F116" s="149"/>
      <c r="G116" s="149"/>
      <c r="H116" s="149"/>
      <c r="I116" s="149"/>
      <c r="J116" s="149"/>
      <c r="K116" s="149"/>
      <c r="L116" s="149"/>
      <c r="M116" s="149"/>
      <c r="N116" s="149"/>
      <c r="O116" s="149"/>
    </row>
    <row r="117" spans="2:15">
      <c r="B117" s="149"/>
      <c r="C117" s="149"/>
      <c r="D117" s="149"/>
      <c r="E117" s="149"/>
      <c r="F117" s="149"/>
      <c r="G117" s="149"/>
      <c r="H117" s="149"/>
      <c r="I117" s="149"/>
      <c r="J117" s="149"/>
      <c r="K117" s="149"/>
      <c r="L117" s="149"/>
      <c r="M117" s="149"/>
      <c r="N117" s="149"/>
      <c r="O117" s="149"/>
    </row>
    <row r="118" spans="2:15">
      <c r="B118" s="149"/>
      <c r="C118" s="149"/>
      <c r="D118" s="149"/>
      <c r="E118" s="149"/>
      <c r="F118" s="149"/>
      <c r="G118" s="149"/>
      <c r="H118" s="149"/>
      <c r="I118" s="149"/>
      <c r="J118" s="149"/>
      <c r="K118" s="149"/>
      <c r="L118" s="149"/>
      <c r="M118" s="149"/>
      <c r="N118" s="149"/>
      <c r="O118" s="149"/>
    </row>
    <row r="119" spans="2:15">
      <c r="B119" s="149"/>
      <c r="C119" s="149"/>
      <c r="D119" s="149"/>
      <c r="E119" s="149"/>
      <c r="F119" s="149"/>
      <c r="G119" s="149"/>
      <c r="H119" s="149"/>
      <c r="I119" s="149"/>
      <c r="J119" s="149"/>
      <c r="K119" s="149"/>
      <c r="L119" s="149"/>
      <c r="M119" s="149"/>
      <c r="N119" s="149"/>
      <c r="O119" s="149"/>
    </row>
    <row r="120" spans="2:15">
      <c r="B120" s="149"/>
      <c r="C120" s="149"/>
      <c r="D120" s="149"/>
      <c r="E120" s="149"/>
      <c r="F120" s="149"/>
      <c r="G120" s="149"/>
      <c r="H120" s="149"/>
      <c r="I120" s="149"/>
      <c r="J120" s="149"/>
      <c r="K120" s="149"/>
      <c r="L120" s="149"/>
      <c r="M120" s="149"/>
      <c r="N120" s="149"/>
      <c r="O120" s="149"/>
    </row>
    <row r="121" spans="2:15">
      <c r="B121" s="149"/>
      <c r="C121" s="149"/>
      <c r="D121" s="149"/>
      <c r="E121" s="149"/>
      <c r="F121" s="149"/>
      <c r="G121" s="149"/>
      <c r="H121" s="149"/>
      <c r="I121" s="149"/>
      <c r="J121" s="149"/>
      <c r="K121" s="149"/>
      <c r="L121" s="149"/>
      <c r="M121" s="149"/>
      <c r="N121" s="149"/>
      <c r="O121" s="149"/>
    </row>
    <row r="122" spans="2:15">
      <c r="B122" s="149"/>
      <c r="C122" s="149"/>
      <c r="D122" s="149"/>
      <c r="E122" s="149"/>
      <c r="F122" s="149"/>
      <c r="G122" s="149"/>
      <c r="H122" s="149"/>
      <c r="I122" s="149"/>
      <c r="J122" s="149"/>
      <c r="K122" s="149"/>
      <c r="L122" s="149"/>
      <c r="M122" s="149"/>
      <c r="N122" s="149"/>
      <c r="O122" s="149"/>
    </row>
    <row r="123" spans="2:15">
      <c r="B123" s="149"/>
      <c r="C123" s="149"/>
      <c r="D123" s="149"/>
      <c r="E123" s="149"/>
      <c r="F123" s="149"/>
      <c r="G123" s="149"/>
      <c r="H123" s="149"/>
      <c r="I123" s="149"/>
      <c r="J123" s="149"/>
      <c r="K123" s="149"/>
      <c r="L123" s="149"/>
      <c r="M123" s="149"/>
      <c r="N123" s="149"/>
      <c r="O123" s="149"/>
    </row>
    <row r="124" spans="2:15">
      <c r="B124" s="149"/>
      <c r="C124" s="149"/>
      <c r="D124" s="149"/>
      <c r="E124" s="149"/>
      <c r="F124" s="149"/>
      <c r="G124" s="149"/>
      <c r="H124" s="149"/>
      <c r="I124" s="149"/>
      <c r="J124" s="149"/>
      <c r="K124" s="149"/>
      <c r="L124" s="149"/>
      <c r="M124" s="149"/>
      <c r="N124" s="149"/>
      <c r="O124" s="149"/>
    </row>
    <row r="125" spans="2:15">
      <c r="B125" s="149"/>
      <c r="C125" s="149"/>
      <c r="D125" s="149"/>
      <c r="E125" s="149"/>
      <c r="F125" s="149"/>
      <c r="G125" s="149"/>
      <c r="H125" s="149"/>
      <c r="I125" s="149"/>
      <c r="J125" s="149"/>
      <c r="K125" s="149"/>
      <c r="L125" s="149"/>
      <c r="M125" s="149"/>
      <c r="N125" s="149"/>
      <c r="O125" s="149"/>
    </row>
    <row r="126" spans="2:15">
      <c r="B126" s="149"/>
      <c r="C126" s="149"/>
      <c r="D126" s="149"/>
      <c r="E126" s="149"/>
      <c r="F126" s="149"/>
      <c r="G126" s="149"/>
      <c r="H126" s="149"/>
      <c r="I126" s="149"/>
      <c r="J126" s="149"/>
      <c r="K126" s="149"/>
      <c r="L126" s="149"/>
      <c r="M126" s="149"/>
      <c r="N126" s="149"/>
      <c r="O126" s="149"/>
    </row>
    <row r="127" spans="2:15">
      <c r="B127" s="149"/>
      <c r="C127" s="149"/>
      <c r="D127" s="149"/>
      <c r="E127" s="149"/>
      <c r="F127" s="149"/>
      <c r="G127" s="149"/>
      <c r="H127" s="149"/>
      <c r="I127" s="149"/>
      <c r="J127" s="149"/>
      <c r="K127" s="149"/>
      <c r="L127" s="149"/>
      <c r="M127" s="149"/>
      <c r="N127" s="149"/>
      <c r="O127" s="149"/>
    </row>
    <row r="128" spans="2:15">
      <c r="B128" s="149"/>
      <c r="C128" s="149"/>
      <c r="D128" s="149"/>
      <c r="E128" s="149"/>
      <c r="F128" s="149"/>
      <c r="G128" s="149"/>
      <c r="H128" s="149"/>
      <c r="I128" s="149"/>
      <c r="J128" s="149"/>
      <c r="K128" s="149"/>
      <c r="L128" s="149"/>
      <c r="M128" s="149"/>
      <c r="N128" s="149"/>
      <c r="O128" s="149"/>
    </row>
    <row r="129" spans="2:15">
      <c r="B129" s="149"/>
      <c r="C129" s="149"/>
      <c r="D129" s="149"/>
      <c r="E129" s="149"/>
      <c r="F129" s="149"/>
      <c r="G129" s="149"/>
      <c r="H129" s="149"/>
      <c r="I129" s="149"/>
      <c r="J129" s="149"/>
      <c r="K129" s="149"/>
      <c r="L129" s="149"/>
      <c r="M129" s="149"/>
      <c r="N129" s="149"/>
      <c r="O129" s="149"/>
    </row>
    <row r="130" spans="2:15">
      <c r="B130" s="149"/>
      <c r="C130" s="149"/>
      <c r="D130" s="149"/>
      <c r="E130" s="149"/>
      <c r="F130" s="149"/>
      <c r="G130" s="149"/>
      <c r="H130" s="149"/>
      <c r="I130" s="149"/>
      <c r="J130" s="149"/>
      <c r="K130" s="149"/>
      <c r="L130" s="149"/>
      <c r="M130" s="149"/>
      <c r="N130" s="149"/>
      <c r="O130" s="149"/>
    </row>
    <row r="131" spans="2:15">
      <c r="B131" s="149"/>
      <c r="C131" s="149"/>
      <c r="D131" s="149"/>
      <c r="E131" s="149"/>
      <c r="F131" s="149"/>
      <c r="G131" s="149"/>
      <c r="H131" s="149"/>
      <c r="I131" s="149"/>
      <c r="J131" s="149"/>
      <c r="K131" s="149"/>
      <c r="L131" s="149"/>
      <c r="M131" s="149"/>
      <c r="N131" s="149"/>
      <c r="O131" s="149"/>
    </row>
    <row r="132" spans="2:15">
      <c r="B132" s="149"/>
      <c r="C132" s="149"/>
      <c r="D132" s="149"/>
      <c r="E132" s="149"/>
      <c r="F132" s="149"/>
      <c r="G132" s="149"/>
      <c r="H132" s="149"/>
      <c r="I132" s="149"/>
      <c r="J132" s="149"/>
      <c r="K132" s="149"/>
      <c r="L132" s="149"/>
      <c r="M132" s="149"/>
      <c r="N132" s="149"/>
      <c r="O132" s="149"/>
    </row>
    <row r="133" spans="2:15">
      <c r="B133" s="149"/>
      <c r="C133" s="149"/>
      <c r="D133" s="149"/>
      <c r="E133" s="149"/>
      <c r="F133" s="149"/>
      <c r="G133" s="149"/>
      <c r="H133" s="149"/>
      <c r="I133" s="149"/>
      <c r="J133" s="149"/>
      <c r="K133" s="149"/>
      <c r="L133" s="149"/>
      <c r="M133" s="149"/>
      <c r="N133" s="149"/>
      <c r="O133" s="149"/>
    </row>
    <row r="134" spans="2:15">
      <c r="B134" s="149"/>
      <c r="C134" s="149"/>
      <c r="D134" s="149"/>
      <c r="E134" s="149"/>
      <c r="F134" s="149"/>
      <c r="G134" s="149"/>
      <c r="H134" s="149"/>
      <c r="I134" s="149"/>
      <c r="J134" s="149"/>
      <c r="K134" s="149"/>
      <c r="L134" s="149"/>
      <c r="M134" s="149"/>
      <c r="N134" s="149"/>
      <c r="O134" s="149"/>
    </row>
    <row r="135" spans="2:15">
      <c r="B135" s="149"/>
      <c r="C135" s="149"/>
      <c r="D135" s="149"/>
      <c r="E135" s="149"/>
      <c r="F135" s="149"/>
      <c r="G135" s="149"/>
      <c r="H135" s="149"/>
      <c r="I135" s="149"/>
      <c r="J135" s="149"/>
      <c r="K135" s="149"/>
      <c r="L135" s="149"/>
      <c r="M135" s="149"/>
      <c r="N135" s="149"/>
      <c r="O135" s="149"/>
    </row>
    <row r="136" spans="2:15">
      <c r="B136" s="149"/>
      <c r="C136" s="149"/>
      <c r="D136" s="149"/>
      <c r="E136" s="149"/>
      <c r="F136" s="149"/>
      <c r="G136" s="149"/>
      <c r="H136" s="149"/>
      <c r="I136" s="149"/>
      <c r="J136" s="149"/>
      <c r="K136" s="149"/>
      <c r="L136" s="149"/>
      <c r="M136" s="149"/>
      <c r="N136" s="149"/>
      <c r="O136" s="149"/>
    </row>
    <row r="137" spans="2:15">
      <c r="B137" s="149"/>
      <c r="C137" s="149"/>
      <c r="D137" s="149"/>
      <c r="E137" s="149"/>
      <c r="F137" s="149"/>
      <c r="G137" s="149"/>
      <c r="H137" s="149"/>
      <c r="I137" s="149"/>
      <c r="J137" s="149"/>
      <c r="K137" s="149"/>
      <c r="L137" s="149"/>
      <c r="M137" s="149"/>
      <c r="N137" s="149"/>
      <c r="O137" s="149"/>
    </row>
    <row r="138" spans="2:15">
      <c r="B138" s="149"/>
      <c r="C138" s="149"/>
      <c r="D138" s="149"/>
      <c r="E138" s="149"/>
      <c r="F138" s="149"/>
      <c r="G138" s="149"/>
      <c r="H138" s="149"/>
      <c r="I138" s="149"/>
      <c r="J138" s="149"/>
      <c r="K138" s="149"/>
      <c r="L138" s="149"/>
      <c r="M138" s="149"/>
      <c r="N138" s="149"/>
      <c r="O138" s="149"/>
    </row>
    <row r="139" spans="2:15">
      <c r="B139" s="149"/>
      <c r="C139" s="149"/>
      <c r="D139" s="149"/>
      <c r="E139" s="149"/>
      <c r="F139" s="149"/>
      <c r="G139" s="149"/>
      <c r="H139" s="149"/>
      <c r="I139" s="149"/>
      <c r="J139" s="149"/>
      <c r="K139" s="149"/>
      <c r="L139" s="149"/>
      <c r="M139" s="149"/>
      <c r="N139" s="149"/>
      <c r="O139" s="149"/>
    </row>
    <row r="140" spans="2:15">
      <c r="B140" s="149"/>
      <c r="C140" s="149"/>
      <c r="D140" s="149"/>
      <c r="E140" s="149"/>
      <c r="F140" s="149"/>
      <c r="G140" s="149"/>
      <c r="H140" s="149"/>
      <c r="I140" s="149"/>
      <c r="J140" s="149"/>
      <c r="K140" s="149"/>
      <c r="L140" s="149"/>
      <c r="M140" s="149"/>
      <c r="N140" s="149"/>
      <c r="O140" s="149"/>
    </row>
  </sheetData>
  <sheetProtection password="91C7" sheet="1" objects="1" scenarios="1" selectLockedCells="1"/>
  <mergeCells count="19">
    <mergeCell ref="J31:K31"/>
    <mergeCell ref="J30:K30"/>
    <mergeCell ref="L28:N28"/>
    <mergeCell ref="B64:O66"/>
    <mergeCell ref="M40:N40"/>
    <mergeCell ref="M9:O9"/>
    <mergeCell ref="C28:E28"/>
    <mergeCell ref="F28:H28"/>
    <mergeCell ref="C9:D9"/>
    <mergeCell ref="E9:F9"/>
    <mergeCell ref="G9:H9"/>
    <mergeCell ref="I9:J9"/>
    <mergeCell ref="B9:B10"/>
    <mergeCell ref="B28:B29"/>
    <mergeCell ref="K9:L9"/>
    <mergeCell ref="J28:K29"/>
    <mergeCell ref="G40:H40"/>
    <mergeCell ref="I40:J40"/>
    <mergeCell ref="K40:L40"/>
  </mergeCells>
  <phoneticPr fontId="2" type="noConversion"/>
  <pageMargins left="0.75" right="0.75" top="1" bottom="1" header="0.5" footer="0.5"/>
  <pageSetup scale="54"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sheetPr codeName="Sheet8">
    <pageSetUpPr fitToPage="1"/>
  </sheetPr>
  <dimension ref="A1:L68"/>
  <sheetViews>
    <sheetView workbookViewId="0">
      <selection activeCell="E37" sqref="E37"/>
    </sheetView>
  </sheetViews>
  <sheetFormatPr defaultRowHeight="12.75"/>
  <cols>
    <col min="1" max="1" width="1.140625" style="21" customWidth="1"/>
    <col min="2" max="2" width="33" style="21" bestFit="1" customWidth="1"/>
    <col min="3" max="8" width="9.140625" style="21"/>
    <col min="9" max="9" width="1.5703125" style="21" customWidth="1"/>
    <col min="10" max="16384" width="9.140625" style="21"/>
  </cols>
  <sheetData>
    <row r="1" spans="1:10">
      <c r="A1" s="20"/>
      <c r="B1" s="20"/>
      <c r="C1" s="20"/>
      <c r="D1" s="20"/>
      <c r="E1" s="20"/>
      <c r="F1" s="20"/>
      <c r="G1" s="20"/>
      <c r="H1" s="20"/>
      <c r="I1" s="20"/>
    </row>
    <row r="2" spans="1:10" ht="15.75">
      <c r="A2" s="20"/>
      <c r="B2" s="20"/>
      <c r="C2" s="20"/>
      <c r="D2" s="20"/>
      <c r="E2" s="20"/>
      <c r="F2" s="24" t="str">
        <f>Release_Notes!K2</f>
        <v>PDN Design Tool 10.0SP1</v>
      </c>
      <c r="G2" s="24"/>
      <c r="H2" s="20"/>
      <c r="I2" s="20"/>
    </row>
    <row r="3" spans="1:10" ht="15.75">
      <c r="A3" s="20"/>
      <c r="B3" s="20"/>
      <c r="C3" s="20"/>
      <c r="D3" s="20"/>
      <c r="E3" s="20"/>
      <c r="F3" s="20"/>
      <c r="G3" s="526" t="str">
        <f>Release_Notes!L3</f>
        <v>Cyclone® IV</v>
      </c>
      <c r="H3" s="20"/>
      <c r="I3" s="20"/>
    </row>
    <row r="4" spans="1:10" ht="14.25" customHeight="1">
      <c r="A4" s="25"/>
      <c r="B4" s="25"/>
      <c r="C4" s="25"/>
      <c r="D4" s="25"/>
      <c r="E4" s="25"/>
      <c r="F4" s="25"/>
      <c r="G4" s="25"/>
      <c r="H4" s="25"/>
      <c r="I4" s="25"/>
    </row>
    <row r="5" spans="1:10" ht="3.75" customHeight="1">
      <c r="A5" s="26"/>
      <c r="B5" s="26"/>
      <c r="C5" s="26"/>
      <c r="D5" s="26"/>
      <c r="E5" s="26"/>
      <c r="F5" s="26"/>
      <c r="G5" s="26"/>
      <c r="H5" s="26"/>
      <c r="I5" s="26"/>
      <c r="J5" s="27"/>
    </row>
    <row r="6" spans="1:10">
      <c r="A6" s="29"/>
      <c r="B6" s="30"/>
      <c r="C6" s="30"/>
      <c r="D6" s="31"/>
      <c r="E6" s="32"/>
      <c r="F6" s="30"/>
      <c r="G6" s="30"/>
      <c r="H6" s="32"/>
      <c r="I6" s="29"/>
      <c r="J6" s="33"/>
    </row>
    <row r="7" spans="1:10">
      <c r="A7" s="29"/>
      <c r="B7" s="103" t="s">
        <v>848</v>
      </c>
      <c r="C7" s="174"/>
      <c r="D7" s="32"/>
      <c r="E7" s="32"/>
      <c r="F7" s="30"/>
      <c r="G7" s="30"/>
      <c r="H7" s="32"/>
      <c r="I7" s="29"/>
      <c r="J7" s="33"/>
    </row>
    <row r="8" spans="1:10">
      <c r="A8" s="29"/>
      <c r="B8" s="29"/>
      <c r="C8" s="29"/>
      <c r="D8" s="29"/>
      <c r="E8" s="29"/>
      <c r="F8" s="30"/>
      <c r="G8" s="30"/>
      <c r="H8" s="32"/>
      <c r="I8" s="32"/>
      <c r="J8" s="33"/>
    </row>
    <row r="9" spans="1:10">
      <c r="A9" s="29"/>
      <c r="B9" s="29"/>
      <c r="C9" s="29"/>
      <c r="D9" s="29"/>
      <c r="E9" s="29"/>
      <c r="F9" s="30"/>
      <c r="G9" s="30"/>
      <c r="H9" s="32"/>
      <c r="I9" s="32"/>
      <c r="J9" s="33"/>
    </row>
    <row r="10" spans="1:10">
      <c r="A10" s="29"/>
      <c r="B10" s="29"/>
      <c r="C10" s="29"/>
      <c r="D10" s="29"/>
      <c r="E10" s="29"/>
      <c r="F10" s="30"/>
      <c r="G10" s="30"/>
      <c r="H10" s="32"/>
      <c r="I10" s="32"/>
      <c r="J10" s="33"/>
    </row>
    <row r="11" spans="1:10">
      <c r="A11" s="29"/>
      <c r="B11" s="29"/>
      <c r="C11" s="29"/>
      <c r="D11" s="29"/>
      <c r="E11" s="29"/>
      <c r="F11" s="30"/>
      <c r="G11" s="30"/>
      <c r="H11" s="32"/>
      <c r="I11" s="32"/>
      <c r="J11" s="33"/>
    </row>
    <row r="12" spans="1:10">
      <c r="A12" s="29"/>
      <c r="B12" s="29"/>
      <c r="C12" s="29"/>
      <c r="D12" s="29"/>
      <c r="E12" s="29"/>
      <c r="F12" s="30"/>
      <c r="G12" s="30"/>
      <c r="H12" s="32"/>
      <c r="I12" s="32"/>
      <c r="J12" s="33"/>
    </row>
    <row r="13" spans="1:10">
      <c r="A13" s="29"/>
      <c r="B13" s="29"/>
      <c r="C13" s="29"/>
      <c r="D13" s="29"/>
      <c r="E13" s="29"/>
      <c r="F13" s="30"/>
      <c r="G13" s="30"/>
      <c r="H13" s="32"/>
      <c r="I13" s="32"/>
      <c r="J13" s="33"/>
    </row>
    <row r="14" spans="1:10">
      <c r="A14" s="29"/>
      <c r="B14" s="29"/>
      <c r="C14" s="29"/>
      <c r="D14" s="29"/>
      <c r="E14" s="29"/>
      <c r="F14" s="30"/>
      <c r="G14" s="30"/>
      <c r="H14" s="32"/>
      <c r="I14" s="32"/>
      <c r="J14" s="33"/>
    </row>
    <row r="15" spans="1:10">
      <c r="A15" s="29"/>
      <c r="B15" s="29"/>
      <c r="C15" s="29"/>
      <c r="D15" s="29"/>
      <c r="E15" s="29"/>
      <c r="F15" s="30"/>
      <c r="G15" s="30"/>
      <c r="H15" s="32"/>
      <c r="I15" s="32"/>
      <c r="J15" s="33"/>
    </row>
    <row r="16" spans="1:10">
      <c r="A16" s="29"/>
      <c r="B16" s="29"/>
      <c r="C16" s="29"/>
      <c r="D16" s="29"/>
      <c r="E16" s="29"/>
      <c r="F16" s="30"/>
      <c r="G16" s="30"/>
      <c r="H16" s="32"/>
      <c r="I16" s="32"/>
      <c r="J16" s="33"/>
    </row>
    <row r="17" spans="1:10">
      <c r="A17" s="29"/>
      <c r="B17" s="29"/>
      <c r="C17" s="29"/>
      <c r="D17" s="29"/>
      <c r="E17" s="29"/>
      <c r="F17" s="30"/>
      <c r="G17" s="30"/>
      <c r="H17" s="32"/>
      <c r="I17" s="32"/>
      <c r="J17" s="33"/>
    </row>
    <row r="18" spans="1:10">
      <c r="A18" s="29"/>
      <c r="B18" s="29"/>
      <c r="C18" s="29"/>
      <c r="D18" s="29"/>
      <c r="E18" s="29"/>
      <c r="F18" s="30"/>
      <c r="G18" s="30"/>
      <c r="H18" s="32"/>
      <c r="I18" s="32"/>
      <c r="J18" s="33"/>
    </row>
    <row r="19" spans="1:10">
      <c r="A19" s="29"/>
      <c r="B19" s="29"/>
      <c r="C19" s="29"/>
      <c r="D19" s="29"/>
      <c r="E19" s="29"/>
      <c r="F19" s="30"/>
      <c r="G19" s="30"/>
      <c r="H19" s="32"/>
      <c r="I19" s="32"/>
      <c r="J19" s="33"/>
    </row>
    <row r="20" spans="1:10">
      <c r="A20" s="29"/>
      <c r="B20" s="29"/>
      <c r="C20" s="29"/>
      <c r="D20" s="29"/>
      <c r="E20" s="29"/>
      <c r="F20" s="30"/>
      <c r="G20" s="30"/>
      <c r="H20" s="32"/>
      <c r="I20" s="32"/>
      <c r="J20" s="33"/>
    </row>
    <row r="21" spans="1:10">
      <c r="A21" s="29"/>
      <c r="B21" s="29"/>
      <c r="C21" s="29"/>
      <c r="D21" s="29"/>
      <c r="E21" s="29"/>
      <c r="F21" s="30"/>
      <c r="G21" s="30"/>
      <c r="H21" s="32"/>
      <c r="I21" s="32"/>
      <c r="J21" s="33"/>
    </row>
    <row r="22" spans="1:10">
      <c r="A22" s="29"/>
      <c r="B22" s="29"/>
      <c r="C22" s="29"/>
      <c r="D22" s="29"/>
      <c r="E22" s="29"/>
      <c r="F22" s="30"/>
      <c r="G22" s="30"/>
      <c r="H22" s="32"/>
      <c r="I22" s="32"/>
      <c r="J22" s="33"/>
    </row>
    <row r="23" spans="1:10">
      <c r="A23" s="29"/>
      <c r="B23" s="29"/>
      <c r="C23" s="29"/>
      <c r="D23" s="29"/>
      <c r="E23" s="29"/>
      <c r="F23" s="30"/>
      <c r="G23" s="30"/>
      <c r="H23" s="32"/>
      <c r="I23" s="32"/>
      <c r="J23" s="33"/>
    </row>
    <row r="24" spans="1:10">
      <c r="A24" s="29"/>
      <c r="B24" s="29"/>
      <c r="C24" s="29"/>
      <c r="D24" s="29"/>
      <c r="E24" s="29"/>
      <c r="F24" s="30"/>
      <c r="G24" s="30"/>
      <c r="H24" s="32"/>
      <c r="I24" s="32"/>
      <c r="J24" s="33"/>
    </row>
    <row r="25" spans="1:10">
      <c r="A25" s="29"/>
      <c r="B25" s="29"/>
      <c r="C25" s="29"/>
      <c r="D25" s="29"/>
      <c r="E25" s="29"/>
      <c r="F25" s="30"/>
      <c r="G25" s="30"/>
      <c r="H25" s="32"/>
      <c r="I25" s="32"/>
      <c r="J25" s="33"/>
    </row>
    <row r="26" spans="1:10">
      <c r="A26" s="29"/>
      <c r="B26" s="29"/>
      <c r="C26" s="29"/>
      <c r="D26" s="29"/>
      <c r="E26" s="29"/>
      <c r="F26" s="30"/>
      <c r="G26" s="30"/>
      <c r="H26" s="32"/>
      <c r="I26" s="32"/>
      <c r="J26" s="33"/>
    </row>
    <row r="27" spans="1:10">
      <c r="A27" s="29"/>
      <c r="B27" s="29"/>
      <c r="C27" s="29"/>
      <c r="D27" s="29"/>
      <c r="E27" s="29"/>
      <c r="F27" s="30"/>
      <c r="G27" s="30"/>
      <c r="H27" s="32"/>
      <c r="I27" s="32"/>
      <c r="J27" s="33"/>
    </row>
    <row r="28" spans="1:10">
      <c r="A28" s="29"/>
      <c r="B28" s="29"/>
      <c r="C28" s="29"/>
      <c r="D28" s="29"/>
      <c r="E28" s="29"/>
      <c r="F28" s="30"/>
      <c r="G28" s="30"/>
      <c r="H28" s="32"/>
      <c r="I28" s="32"/>
      <c r="J28" s="33"/>
    </row>
    <row r="29" spans="1:10">
      <c r="A29" s="29"/>
      <c r="B29" s="29"/>
      <c r="C29" s="29"/>
      <c r="D29" s="29"/>
      <c r="E29" s="29"/>
      <c r="F29" s="30"/>
      <c r="G29" s="30"/>
      <c r="H29" s="32"/>
      <c r="I29" s="32"/>
      <c r="J29" s="33"/>
    </row>
    <row r="30" spans="1:10">
      <c r="A30" s="29"/>
      <c r="B30" s="29"/>
      <c r="C30" s="29"/>
      <c r="D30" s="29"/>
      <c r="E30" s="29"/>
      <c r="F30" s="30"/>
      <c r="G30" s="30"/>
      <c r="H30" s="32"/>
      <c r="I30" s="32"/>
      <c r="J30" s="33"/>
    </row>
    <row r="31" spans="1:10" ht="13.5" thickBot="1">
      <c r="A31" s="29"/>
      <c r="B31" s="29"/>
      <c r="C31" s="29"/>
      <c r="D31" s="29"/>
      <c r="E31" s="29"/>
      <c r="F31" s="30"/>
      <c r="G31" s="30"/>
      <c r="H31" s="32"/>
      <c r="I31" s="32"/>
      <c r="J31" s="33"/>
    </row>
    <row r="32" spans="1:10" ht="13.5" thickBot="1">
      <c r="A32" s="29"/>
      <c r="B32" s="175" t="s">
        <v>848</v>
      </c>
      <c r="C32" s="38" t="s">
        <v>830</v>
      </c>
      <c r="D32" s="38" t="s">
        <v>867</v>
      </c>
      <c r="E32" s="39" t="s">
        <v>894</v>
      </c>
      <c r="F32" s="30"/>
      <c r="G32" s="30"/>
      <c r="H32" s="32"/>
      <c r="I32" s="32"/>
      <c r="J32" s="33"/>
    </row>
    <row r="33" spans="1:12">
      <c r="A33" s="29"/>
      <c r="B33" s="40" t="s">
        <v>1093</v>
      </c>
      <c r="C33" s="176" t="s">
        <v>1092</v>
      </c>
      <c r="D33" s="176" t="s">
        <v>870</v>
      </c>
      <c r="E33" s="223">
        <v>12</v>
      </c>
      <c r="F33" s="30"/>
      <c r="G33" s="30"/>
      <c r="H33" s="32"/>
      <c r="I33" s="32"/>
      <c r="J33" s="33"/>
    </row>
    <row r="34" spans="1:12">
      <c r="A34" s="29"/>
      <c r="B34" s="269" t="s">
        <v>1094</v>
      </c>
      <c r="C34" s="270" t="s">
        <v>1095</v>
      </c>
      <c r="D34" s="270" t="s">
        <v>870</v>
      </c>
      <c r="E34" s="213">
        <v>10</v>
      </c>
      <c r="F34" s="30"/>
      <c r="G34" s="30"/>
      <c r="H34" s="32"/>
      <c r="I34" s="32"/>
      <c r="J34" s="33"/>
    </row>
    <row r="35" spans="1:12">
      <c r="A35" s="29"/>
      <c r="B35" s="44" t="s">
        <v>845</v>
      </c>
      <c r="C35" s="177" t="s">
        <v>834</v>
      </c>
      <c r="D35" s="177" t="s">
        <v>870</v>
      </c>
      <c r="E35" s="213">
        <v>4</v>
      </c>
      <c r="F35" s="30"/>
      <c r="G35" s="30"/>
      <c r="H35" s="32"/>
      <c r="I35" s="32"/>
      <c r="J35" s="33"/>
    </row>
    <row r="36" spans="1:12">
      <c r="A36" s="29"/>
      <c r="B36" s="44" t="s">
        <v>844</v>
      </c>
      <c r="C36" s="177" t="s">
        <v>835</v>
      </c>
      <c r="D36" s="177" t="s">
        <v>870</v>
      </c>
      <c r="E36" s="213">
        <v>45</v>
      </c>
      <c r="F36" s="30"/>
      <c r="G36" s="30"/>
      <c r="H36" s="32"/>
      <c r="I36" s="32"/>
      <c r="J36" s="33"/>
    </row>
    <row r="37" spans="1:12" ht="13.5" thickBot="1">
      <c r="A37" s="29"/>
      <c r="B37" s="178" t="s">
        <v>991</v>
      </c>
      <c r="C37" s="179"/>
      <c r="D37" s="179"/>
      <c r="E37" s="207">
        <v>20</v>
      </c>
      <c r="F37" s="30"/>
      <c r="G37" s="30"/>
      <c r="H37" s="32"/>
      <c r="I37" s="29"/>
      <c r="J37" s="33"/>
    </row>
    <row r="38" spans="1:12">
      <c r="A38" s="29"/>
      <c r="B38" s="40" t="s">
        <v>986</v>
      </c>
      <c r="C38" s="176" t="s">
        <v>896</v>
      </c>
      <c r="D38" s="176" t="s">
        <v>881</v>
      </c>
      <c r="E38" s="180">
        <f>Calc_Llin(E33, E34, E35, E36, E37)</f>
        <v>0</v>
      </c>
      <c r="F38" s="30"/>
      <c r="G38" s="30"/>
      <c r="H38" s="32"/>
      <c r="I38" s="32"/>
      <c r="J38" s="33"/>
    </row>
    <row r="39" spans="1:12">
      <c r="A39" s="29"/>
      <c r="B39" s="44" t="s">
        <v>987</v>
      </c>
      <c r="C39" s="177" t="s">
        <v>895</v>
      </c>
      <c r="D39" s="177" t="s">
        <v>881</v>
      </c>
      <c r="E39" s="181">
        <f>Calc_Lvia(E36, E38)</f>
        <v>0</v>
      </c>
      <c r="F39" s="30"/>
      <c r="G39" s="30"/>
      <c r="H39" s="32"/>
      <c r="I39" s="32"/>
      <c r="J39" s="33"/>
    </row>
    <row r="40" spans="1:12" ht="13.5" thickBot="1">
      <c r="A40" s="29"/>
      <c r="B40" s="49" t="s">
        <v>988</v>
      </c>
      <c r="C40" s="182" t="s">
        <v>929</v>
      </c>
      <c r="D40" s="182" t="s">
        <v>1110</v>
      </c>
      <c r="E40" s="181">
        <f>Calc_Rvia(E33, E34, E35, E36, E37)</f>
        <v>0</v>
      </c>
      <c r="F40" s="30"/>
      <c r="G40" s="30"/>
      <c r="H40" s="32"/>
      <c r="I40" s="29"/>
      <c r="J40" s="33"/>
      <c r="L40" s="183"/>
    </row>
    <row r="41" spans="1:12">
      <c r="A41" s="29"/>
      <c r="B41" s="40" t="s">
        <v>989</v>
      </c>
      <c r="C41" s="176" t="s">
        <v>1029</v>
      </c>
      <c r="D41" s="176" t="s">
        <v>881</v>
      </c>
      <c r="E41" s="180">
        <f>Calc_Eff_Lvia(E37, E39)</f>
        <v>0</v>
      </c>
      <c r="F41" s="30"/>
      <c r="G41" s="30"/>
      <c r="H41" s="32"/>
      <c r="I41" s="29"/>
      <c r="J41" s="33"/>
    </row>
    <row r="42" spans="1:12" ht="13.5" thickBot="1">
      <c r="A42" s="29"/>
      <c r="B42" s="49" t="s">
        <v>990</v>
      </c>
      <c r="C42" s="182" t="s">
        <v>1030</v>
      </c>
      <c r="D42" s="182" t="s">
        <v>1110</v>
      </c>
      <c r="E42" s="184">
        <f>Calc_Eff_Rvia(E37, E40)</f>
        <v>0</v>
      </c>
      <c r="F42" s="30"/>
      <c r="G42" s="30"/>
      <c r="H42" s="32"/>
      <c r="I42" s="29"/>
      <c r="J42" s="33"/>
    </row>
    <row r="43" spans="1:12">
      <c r="A43" s="29"/>
      <c r="B43" s="30"/>
      <c r="C43" s="30"/>
      <c r="D43" s="31"/>
      <c r="E43" s="32"/>
      <c r="F43" s="30"/>
      <c r="G43" s="30"/>
      <c r="H43" s="32"/>
      <c r="I43" s="29"/>
      <c r="J43" s="33"/>
    </row>
    <row r="44" spans="1:12">
      <c r="J44" s="27"/>
    </row>
    <row r="45" spans="1:12" s="149" customFormat="1">
      <c r="B45" s="169"/>
      <c r="J45" s="26"/>
    </row>
    <row r="46" spans="1:12" s="149" customFormat="1">
      <c r="B46" s="169"/>
      <c r="J46" s="26"/>
    </row>
    <row r="47" spans="1:12" s="149" customFormat="1">
      <c r="B47" s="169"/>
      <c r="C47" s="287"/>
      <c r="D47" s="150"/>
      <c r="J47" s="26"/>
    </row>
    <row r="48" spans="1:12" s="149" customFormat="1">
      <c r="B48" s="169"/>
      <c r="C48" s="288"/>
      <c r="D48" s="150"/>
      <c r="J48" s="26"/>
    </row>
    <row r="49" spans="2:10" s="149" customFormat="1">
      <c r="B49" s="169"/>
      <c r="C49" s="288"/>
      <c r="D49" s="150"/>
      <c r="J49" s="26"/>
    </row>
    <row r="50" spans="2:10" s="149" customFormat="1">
      <c r="B50" s="169"/>
      <c r="C50" s="289"/>
      <c r="D50" s="290"/>
      <c r="J50" s="26"/>
    </row>
    <row r="51" spans="2:10" s="149" customFormat="1">
      <c r="C51" s="291"/>
      <c r="D51" s="150"/>
      <c r="J51" s="26"/>
    </row>
    <row r="52" spans="2:10" s="149" customFormat="1">
      <c r="C52" s="292"/>
      <c r="D52" s="150"/>
      <c r="J52" s="26"/>
    </row>
    <row r="53" spans="2:10" s="149" customFormat="1">
      <c r="C53" s="289"/>
      <c r="D53" s="290"/>
      <c r="J53" s="26"/>
    </row>
    <row r="54" spans="2:10" s="149" customFormat="1">
      <c r="C54" s="293"/>
      <c r="D54" s="150"/>
      <c r="J54" s="26"/>
    </row>
    <row r="55" spans="2:10" s="149" customFormat="1">
      <c r="C55" s="293"/>
      <c r="D55" s="150"/>
      <c r="J55" s="26"/>
    </row>
    <row r="56" spans="2:10" s="149" customFormat="1">
      <c r="B56" s="26"/>
      <c r="C56" s="288"/>
      <c r="D56" s="150"/>
      <c r="J56" s="26"/>
    </row>
    <row r="57" spans="2:10" s="149" customFormat="1">
      <c r="B57" s="26"/>
      <c r="C57" s="288"/>
      <c r="D57" s="150"/>
      <c r="J57" s="26"/>
    </row>
    <row r="58" spans="2:10">
      <c r="J58" s="27"/>
    </row>
    <row r="59" spans="2:10">
      <c r="J59" s="27"/>
    </row>
    <row r="60" spans="2:10">
      <c r="J60" s="27"/>
    </row>
    <row r="61" spans="2:10">
      <c r="J61" s="27"/>
    </row>
    <row r="62" spans="2:10">
      <c r="J62" s="27"/>
    </row>
    <row r="63" spans="2:10">
      <c r="J63" s="27"/>
    </row>
    <row r="64" spans="2:10">
      <c r="J64" s="27"/>
    </row>
    <row r="65" spans="10:10">
      <c r="J65" s="27"/>
    </row>
    <row r="66" spans="10:10">
      <c r="J66" s="27"/>
    </row>
    <row r="67" spans="10:10">
      <c r="J67" s="27"/>
    </row>
    <row r="68" spans="10:10">
      <c r="J68" s="27"/>
    </row>
  </sheetData>
  <sheetProtection password="91C7" sheet="1" objects="1" scenarios="1" selectLockedCells="1"/>
  <phoneticPr fontId="2" type="noConversion"/>
  <pageMargins left="0.75" right="0.75" top="1" bottom="1" header="0.5" footer="0.5"/>
  <pageSetup scale="91"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sheetPr codeName="Sheet5">
    <pageSetUpPr fitToPage="1"/>
  </sheetPr>
  <dimension ref="A1:L68"/>
  <sheetViews>
    <sheetView workbookViewId="0">
      <selection activeCell="E29" sqref="E29"/>
    </sheetView>
  </sheetViews>
  <sheetFormatPr defaultRowHeight="12.75"/>
  <cols>
    <col min="1" max="1" width="1.140625" style="21" customWidth="1"/>
    <col min="2" max="2" width="24.42578125" style="21" bestFit="1" customWidth="1"/>
    <col min="3" max="3" width="9.42578125" style="21" bestFit="1" customWidth="1"/>
    <col min="4" max="4" width="17.85546875" style="21" bestFit="1" customWidth="1"/>
    <col min="5" max="5" width="10.5703125" style="21" bestFit="1" customWidth="1"/>
    <col min="6" max="6" width="12.42578125" style="21" bestFit="1" customWidth="1"/>
    <col min="7" max="7" width="9.140625" style="21"/>
    <col min="8" max="8" width="4" style="21" customWidth="1"/>
    <col min="9" max="9" width="1.5703125" style="21" customWidth="1"/>
    <col min="10" max="11" width="9.140625" style="21"/>
    <col min="12" max="12" width="23" style="21" customWidth="1"/>
    <col min="13" max="16384" width="9.140625" style="21"/>
  </cols>
  <sheetData>
    <row r="1" spans="1:10">
      <c r="A1" s="20"/>
      <c r="B1" s="20"/>
      <c r="C1" s="20"/>
      <c r="D1" s="20"/>
      <c r="E1" s="20"/>
      <c r="F1" s="20"/>
      <c r="G1" s="20"/>
      <c r="H1" s="20"/>
      <c r="I1" s="20"/>
    </row>
    <row r="2" spans="1:10" ht="15.75">
      <c r="A2" s="20"/>
      <c r="B2" s="20"/>
      <c r="C2" s="20"/>
      <c r="D2" s="20"/>
      <c r="E2" s="20"/>
      <c r="F2" s="24" t="str">
        <f>Release_Notes!K2</f>
        <v>PDN Design Tool 10.0SP1</v>
      </c>
      <c r="G2" s="20"/>
      <c r="H2" s="20"/>
      <c r="I2" s="20"/>
    </row>
    <row r="3" spans="1:10" ht="15.75">
      <c r="A3" s="20"/>
      <c r="B3" s="20"/>
      <c r="C3" s="20"/>
      <c r="D3" s="20"/>
      <c r="E3" s="20"/>
      <c r="F3" s="20"/>
      <c r="G3" s="512" t="str">
        <f>Release_Notes!L3</f>
        <v>Cyclone® IV</v>
      </c>
      <c r="H3" s="20"/>
      <c r="I3" s="20"/>
    </row>
    <row r="4" spans="1:10" ht="14.25" customHeight="1">
      <c r="A4" s="25"/>
      <c r="B4" s="25"/>
      <c r="C4" s="25"/>
      <c r="D4" s="25"/>
      <c r="E4" s="25"/>
      <c r="F4" s="25"/>
      <c r="G4" s="25"/>
      <c r="H4" s="25"/>
      <c r="I4" s="25"/>
    </row>
    <row r="5" spans="1:10" ht="3" customHeight="1">
      <c r="A5" s="26"/>
      <c r="B5" s="26"/>
      <c r="C5" s="26"/>
      <c r="D5" s="26"/>
      <c r="E5" s="26"/>
      <c r="F5" s="26"/>
      <c r="G5" s="26"/>
      <c r="H5" s="26"/>
      <c r="I5" s="26"/>
      <c r="J5" s="27"/>
    </row>
    <row r="6" spans="1:10">
      <c r="A6" s="29"/>
      <c r="B6" s="30"/>
      <c r="C6" s="30"/>
      <c r="D6" s="31"/>
      <c r="E6" s="32"/>
      <c r="F6" s="30"/>
      <c r="G6" s="30"/>
      <c r="H6" s="32"/>
      <c r="I6" s="29"/>
      <c r="J6" s="33"/>
    </row>
    <row r="7" spans="1:10">
      <c r="A7" s="29"/>
      <c r="B7" s="103" t="s">
        <v>976</v>
      </c>
      <c r="C7" s="30"/>
      <c r="D7" s="161"/>
      <c r="E7" s="32"/>
      <c r="F7" s="30"/>
      <c r="G7" s="30"/>
      <c r="H7" s="32"/>
      <c r="I7" s="29"/>
      <c r="J7" s="33"/>
    </row>
    <row r="8" spans="1:10">
      <c r="A8" s="29"/>
      <c r="B8" s="29"/>
      <c r="C8" s="29"/>
      <c r="D8" s="29"/>
      <c r="E8" s="29"/>
      <c r="F8" s="30"/>
      <c r="G8" s="30"/>
      <c r="H8" s="32"/>
      <c r="I8" s="32"/>
      <c r="J8" s="33"/>
    </row>
    <row r="9" spans="1:10">
      <c r="A9" s="29"/>
      <c r="B9" s="29"/>
      <c r="C9" s="29"/>
      <c r="D9" s="29"/>
      <c r="E9" s="29"/>
      <c r="F9" s="30"/>
      <c r="G9" s="30"/>
      <c r="H9" s="32"/>
      <c r="I9" s="32"/>
      <c r="J9" s="33"/>
    </row>
    <row r="10" spans="1:10">
      <c r="A10" s="29"/>
      <c r="B10" s="29"/>
      <c r="C10" s="29"/>
      <c r="D10" s="29"/>
      <c r="E10" s="29"/>
      <c r="F10" s="30"/>
      <c r="G10" s="30"/>
      <c r="H10" s="32"/>
      <c r="I10" s="32"/>
      <c r="J10" s="33"/>
    </row>
    <row r="11" spans="1:10">
      <c r="A11" s="29"/>
      <c r="B11" s="29"/>
      <c r="C11" s="29"/>
      <c r="D11" s="29"/>
      <c r="E11" s="29"/>
      <c r="F11" s="30"/>
      <c r="G11" s="30"/>
      <c r="H11" s="32"/>
      <c r="I11" s="32"/>
      <c r="J11" s="33"/>
    </row>
    <row r="12" spans="1:10">
      <c r="A12" s="29"/>
      <c r="B12" s="29"/>
      <c r="C12" s="29"/>
      <c r="D12" s="29"/>
      <c r="E12" s="29"/>
      <c r="F12" s="30"/>
      <c r="G12" s="30"/>
      <c r="H12" s="32"/>
      <c r="I12" s="32"/>
      <c r="J12" s="33"/>
    </row>
    <row r="13" spans="1:10">
      <c r="A13" s="29"/>
      <c r="B13" s="29"/>
      <c r="C13" s="29"/>
      <c r="D13" s="29"/>
      <c r="E13" s="29"/>
      <c r="F13" s="30"/>
      <c r="G13" s="30"/>
      <c r="H13" s="32"/>
      <c r="I13" s="32"/>
      <c r="J13" s="33"/>
    </row>
    <row r="14" spans="1:10">
      <c r="A14" s="29"/>
      <c r="B14" s="29"/>
      <c r="C14" s="29"/>
      <c r="D14" s="29"/>
      <c r="E14" s="29"/>
      <c r="F14" s="30"/>
      <c r="G14" s="30"/>
      <c r="H14" s="32"/>
      <c r="I14" s="32"/>
      <c r="J14" s="33"/>
    </row>
    <row r="15" spans="1:10">
      <c r="A15" s="29"/>
      <c r="B15" s="29"/>
      <c r="C15" s="29"/>
      <c r="D15" s="29"/>
      <c r="E15" s="29"/>
      <c r="F15" s="30"/>
      <c r="G15" s="30"/>
      <c r="H15" s="32"/>
      <c r="I15" s="32"/>
      <c r="J15" s="33"/>
    </row>
    <row r="16" spans="1:10">
      <c r="A16" s="29"/>
      <c r="B16" s="29"/>
      <c r="C16" s="29"/>
      <c r="D16" s="29"/>
      <c r="E16" s="29"/>
      <c r="F16" s="30"/>
      <c r="G16" s="30"/>
      <c r="H16" s="32"/>
      <c r="I16" s="32"/>
      <c r="J16" s="33"/>
    </row>
    <row r="17" spans="1:10">
      <c r="A17" s="29"/>
      <c r="B17" s="29"/>
      <c r="C17" s="29"/>
      <c r="D17" s="29"/>
      <c r="E17" s="29"/>
      <c r="F17" s="30"/>
      <c r="G17" s="30"/>
      <c r="H17" s="32"/>
      <c r="I17" s="32"/>
      <c r="J17" s="33"/>
    </row>
    <row r="18" spans="1:10">
      <c r="A18" s="29"/>
      <c r="B18" s="29"/>
      <c r="C18" s="29"/>
      <c r="D18" s="29"/>
      <c r="E18" s="29"/>
      <c r="F18" s="30"/>
      <c r="G18" s="30"/>
      <c r="H18" s="32"/>
      <c r="I18" s="32"/>
      <c r="J18" s="33"/>
    </row>
    <row r="19" spans="1:10">
      <c r="A19" s="29"/>
      <c r="B19" s="29"/>
      <c r="C19" s="29"/>
      <c r="D19" s="29"/>
      <c r="E19" s="29"/>
      <c r="F19" s="30"/>
      <c r="G19" s="30"/>
      <c r="H19" s="32"/>
      <c r="I19" s="32"/>
      <c r="J19" s="33"/>
    </row>
    <row r="20" spans="1:10">
      <c r="A20" s="29"/>
      <c r="B20" s="29"/>
      <c r="C20" s="29"/>
      <c r="D20" s="29"/>
      <c r="E20" s="29"/>
      <c r="F20" s="30"/>
      <c r="G20" s="30"/>
      <c r="H20" s="32"/>
      <c r="I20" s="32"/>
      <c r="J20" s="33"/>
    </row>
    <row r="21" spans="1:10">
      <c r="A21" s="29"/>
      <c r="B21" s="29"/>
      <c r="C21" s="29"/>
      <c r="D21" s="29"/>
      <c r="E21" s="29"/>
      <c r="F21" s="30"/>
      <c r="G21" s="30"/>
      <c r="H21" s="32"/>
      <c r="I21" s="32"/>
      <c r="J21" s="33"/>
    </row>
    <row r="22" spans="1:10">
      <c r="A22" s="29"/>
      <c r="B22" s="29"/>
      <c r="C22" s="29"/>
      <c r="D22" s="29"/>
      <c r="E22" s="29"/>
      <c r="F22" s="30"/>
      <c r="G22" s="30"/>
      <c r="H22" s="32"/>
      <c r="I22" s="32"/>
      <c r="J22" s="33"/>
    </row>
    <row r="23" spans="1:10">
      <c r="A23" s="29"/>
      <c r="B23" s="29"/>
      <c r="C23" s="29"/>
      <c r="D23" s="29"/>
      <c r="E23" s="29"/>
      <c r="F23" s="30"/>
      <c r="G23" s="30"/>
      <c r="H23" s="32"/>
      <c r="I23" s="32"/>
      <c r="J23" s="33"/>
    </row>
    <row r="24" spans="1:10">
      <c r="A24" s="29"/>
      <c r="B24" s="29"/>
      <c r="C24" s="29"/>
      <c r="D24" s="29"/>
      <c r="E24" s="29"/>
      <c r="F24" s="30"/>
      <c r="G24" s="30"/>
      <c r="H24" s="32"/>
      <c r="I24" s="32"/>
      <c r="J24" s="33"/>
    </row>
    <row r="25" spans="1:10">
      <c r="A25" s="29"/>
      <c r="B25" s="29"/>
      <c r="C25" s="29"/>
      <c r="D25" s="29"/>
      <c r="E25" s="29"/>
      <c r="F25" s="30"/>
      <c r="G25" s="30"/>
      <c r="H25" s="32"/>
      <c r="I25" s="32"/>
      <c r="J25" s="33"/>
    </row>
    <row r="26" spans="1:10" ht="13.5" thickBot="1">
      <c r="A26" s="29"/>
      <c r="B26" s="29"/>
      <c r="C26" s="29"/>
      <c r="D26" s="29"/>
      <c r="E26" s="29"/>
      <c r="F26" s="30"/>
      <c r="G26" s="30"/>
      <c r="H26" s="32"/>
      <c r="I26" s="32"/>
      <c r="J26" s="33"/>
    </row>
    <row r="27" spans="1:10" ht="13.5" thickBot="1">
      <c r="A27" s="29"/>
      <c r="B27" s="122" t="s">
        <v>976</v>
      </c>
      <c r="C27" s="64" t="s">
        <v>830</v>
      </c>
      <c r="D27" s="64" t="s">
        <v>867</v>
      </c>
      <c r="E27" s="64" t="s">
        <v>894</v>
      </c>
      <c r="F27" s="30"/>
      <c r="G27" s="30"/>
      <c r="H27" s="32"/>
      <c r="I27" s="29"/>
      <c r="J27" s="33"/>
    </row>
    <row r="28" spans="1:10">
      <c r="A28" s="29"/>
      <c r="B28" s="117" t="s">
        <v>977</v>
      </c>
      <c r="C28" s="162" t="s">
        <v>871</v>
      </c>
      <c r="D28" s="162" t="s">
        <v>870</v>
      </c>
      <c r="E28" s="210">
        <v>4000</v>
      </c>
      <c r="F28" s="30"/>
      <c r="G28" s="30"/>
      <c r="H28" s="32"/>
      <c r="I28" s="29"/>
      <c r="J28" s="33"/>
    </row>
    <row r="29" spans="1:10">
      <c r="A29" s="29"/>
      <c r="B29" s="115" t="s">
        <v>978</v>
      </c>
      <c r="C29" s="86" t="s">
        <v>837</v>
      </c>
      <c r="D29" s="86" t="s">
        <v>870</v>
      </c>
      <c r="E29" s="213">
        <v>4000</v>
      </c>
      <c r="F29" s="30"/>
      <c r="G29" s="30"/>
      <c r="H29" s="32"/>
      <c r="I29" s="29"/>
      <c r="J29" s="33"/>
    </row>
    <row r="30" spans="1:10">
      <c r="A30" s="29"/>
      <c r="B30" s="115" t="s">
        <v>966</v>
      </c>
      <c r="C30" s="86" t="s">
        <v>839</v>
      </c>
      <c r="D30" s="86" t="s">
        <v>870</v>
      </c>
      <c r="E30" s="213">
        <v>1.2</v>
      </c>
      <c r="F30" s="30"/>
      <c r="G30" s="30"/>
      <c r="H30" s="32"/>
      <c r="I30" s="29"/>
      <c r="J30" s="33"/>
    </row>
    <row r="31" spans="1:10">
      <c r="A31" s="29"/>
      <c r="B31" s="115" t="s">
        <v>868</v>
      </c>
      <c r="C31" s="86" t="s">
        <v>873</v>
      </c>
      <c r="D31" s="86" t="s">
        <v>870</v>
      </c>
      <c r="E31" s="219">
        <v>6</v>
      </c>
      <c r="F31" s="30"/>
      <c r="G31" s="30"/>
      <c r="H31" s="32"/>
      <c r="I31" s="29"/>
      <c r="J31" s="33"/>
    </row>
    <row r="32" spans="1:10" ht="13.5" thickBot="1">
      <c r="A32" s="29"/>
      <c r="B32" s="115" t="s">
        <v>869</v>
      </c>
      <c r="C32" s="86" t="s">
        <v>872</v>
      </c>
      <c r="D32" s="86" t="s">
        <v>870</v>
      </c>
      <c r="E32" s="220">
        <v>100</v>
      </c>
      <c r="F32" s="30"/>
      <c r="G32" s="30"/>
      <c r="H32" s="32"/>
      <c r="I32" s="29"/>
      <c r="J32" s="33"/>
    </row>
    <row r="33" spans="1:12" ht="13.5" thickBot="1">
      <c r="A33" s="29"/>
      <c r="B33" s="115" t="s">
        <v>980</v>
      </c>
      <c r="C33" s="86" t="s">
        <v>874</v>
      </c>
      <c r="D33" s="221" t="s">
        <v>994</v>
      </c>
      <c r="E33" s="508">
        <f>VLOOKUP(D33,Library!$B$54:$C$62,2,FALSE)</f>
        <v>4</v>
      </c>
      <c r="F33" s="30"/>
      <c r="G33" s="30"/>
      <c r="H33" s="32"/>
      <c r="I33" s="29"/>
      <c r="J33" s="33"/>
    </row>
    <row r="34" spans="1:12" ht="13.5" thickBot="1">
      <c r="A34" s="29"/>
      <c r="B34" s="118" t="s">
        <v>981</v>
      </c>
      <c r="C34" s="86" t="s">
        <v>875</v>
      </c>
      <c r="D34" s="271" t="s">
        <v>994</v>
      </c>
      <c r="E34" s="508">
        <f>VLOOKUP(D34,Library!$B$54:$C$62,2,FALSE)</f>
        <v>4</v>
      </c>
      <c r="F34" s="30"/>
      <c r="G34" s="30"/>
      <c r="H34" s="32"/>
      <c r="I34" s="29"/>
      <c r="J34" s="33"/>
    </row>
    <row r="35" spans="1:12">
      <c r="A35" s="29"/>
      <c r="B35" s="114" t="s">
        <v>982</v>
      </c>
      <c r="C35" s="141" t="s">
        <v>841</v>
      </c>
      <c r="D35" s="163" t="s">
        <v>1038</v>
      </c>
      <c r="E35" s="164">
        <f>Calc_C(E28, E29, E31, E33)</f>
        <v>2.3999999999999998E-3</v>
      </c>
      <c r="F35" s="30"/>
      <c r="G35" s="30"/>
      <c r="H35" s="32"/>
      <c r="I35" s="29"/>
      <c r="J35" s="33"/>
    </row>
    <row r="36" spans="1:12">
      <c r="A36" s="29"/>
      <c r="B36" s="115" t="s">
        <v>983</v>
      </c>
      <c r="C36" s="86" t="s">
        <v>842</v>
      </c>
      <c r="D36" s="165" t="s">
        <v>1038</v>
      </c>
      <c r="E36" s="166">
        <f>Calc_C(E28, E29, E32, E34)</f>
        <v>1.44E-4</v>
      </c>
      <c r="F36" s="30"/>
      <c r="G36" s="30"/>
      <c r="H36" s="32"/>
      <c r="I36" s="29"/>
      <c r="J36" s="33"/>
    </row>
    <row r="37" spans="1:12" ht="13.5" thickBot="1">
      <c r="A37" s="29"/>
      <c r="B37" s="116" t="s">
        <v>979</v>
      </c>
      <c r="C37" s="89" t="s">
        <v>876</v>
      </c>
      <c r="D37" s="167" t="s">
        <v>1038</v>
      </c>
      <c r="E37" s="168">
        <f>E35+E36</f>
        <v>2.5439999999999998E-3</v>
      </c>
      <c r="F37" s="30"/>
      <c r="G37" s="30"/>
      <c r="H37" s="32"/>
      <c r="I37" s="29"/>
      <c r="J37" s="33"/>
    </row>
    <row r="38" spans="1:12" ht="13.5" thickBot="1">
      <c r="A38" s="29"/>
      <c r="B38" s="122" t="s">
        <v>984</v>
      </c>
      <c r="C38" s="64" t="s">
        <v>928</v>
      </c>
      <c r="D38" s="64" t="s">
        <v>958</v>
      </c>
      <c r="E38" s="168">
        <f>Calc_Rsheet(E28, E29, E30, E31, E32, E33, E34, E35, E36, E37)</f>
        <v>2.6089507155120373E-3</v>
      </c>
      <c r="F38" s="30"/>
      <c r="G38" s="30"/>
      <c r="H38" s="32"/>
      <c r="I38" s="29"/>
      <c r="J38" s="33"/>
    </row>
    <row r="39" spans="1:12">
      <c r="A39" s="29"/>
      <c r="B39" s="30"/>
      <c r="C39" s="30"/>
      <c r="D39" s="30"/>
      <c r="E39" s="30"/>
      <c r="F39" s="30"/>
      <c r="G39" s="30"/>
      <c r="H39" s="32"/>
      <c r="I39" s="29"/>
      <c r="J39" s="33"/>
    </row>
    <row r="40" spans="1:12">
      <c r="J40" s="27"/>
    </row>
    <row r="41" spans="1:12" s="149" customFormat="1">
      <c r="B41" s="169"/>
      <c r="J41" s="26"/>
    </row>
    <row r="42" spans="1:12" s="149" customFormat="1">
      <c r="B42" s="169"/>
      <c r="J42" s="26"/>
    </row>
    <row r="43" spans="1:12" s="149" customFormat="1">
      <c r="B43" s="148"/>
      <c r="C43" s="171"/>
      <c r="J43" s="26"/>
      <c r="L43" s="294"/>
    </row>
    <row r="44" spans="1:12" s="149" customFormat="1">
      <c r="B44" s="148"/>
      <c r="C44" s="295"/>
      <c r="J44" s="26"/>
    </row>
    <row r="45" spans="1:12" s="149" customFormat="1">
      <c r="B45" s="148"/>
      <c r="C45" s="295"/>
      <c r="J45" s="26"/>
    </row>
    <row r="46" spans="1:12" s="149" customFormat="1">
      <c r="J46" s="26"/>
    </row>
    <row r="47" spans="1:12" s="149" customFormat="1">
      <c r="B47" s="301"/>
      <c r="C47" s="301"/>
      <c r="D47" s="296"/>
      <c r="E47" s="150"/>
      <c r="J47" s="26"/>
    </row>
    <row r="48" spans="1:12" s="149" customFormat="1">
      <c r="B48" s="173"/>
      <c r="C48" s="302"/>
      <c r="D48" s="297"/>
      <c r="E48" s="150"/>
      <c r="J48" s="26"/>
    </row>
    <row r="49" spans="2:10" s="149" customFormat="1">
      <c r="B49" s="173"/>
      <c r="C49" s="302"/>
      <c r="D49" s="298"/>
      <c r="E49" s="150"/>
      <c r="J49" s="26"/>
    </row>
    <row r="50" spans="2:10" s="149" customFormat="1">
      <c r="B50" s="173"/>
      <c r="C50" s="302"/>
      <c r="D50" s="298"/>
      <c r="E50" s="150"/>
      <c r="J50" s="26"/>
    </row>
    <row r="51" spans="2:10" s="149" customFormat="1">
      <c r="B51" s="173"/>
      <c r="C51" s="302"/>
      <c r="D51" s="298"/>
      <c r="E51" s="150"/>
      <c r="J51" s="26"/>
    </row>
    <row r="52" spans="2:10" s="149" customFormat="1">
      <c r="B52" s="173"/>
      <c r="C52" s="302"/>
      <c r="D52" s="299"/>
      <c r="E52" s="150"/>
      <c r="J52" s="26"/>
    </row>
    <row r="53" spans="2:10" s="149" customFormat="1">
      <c r="B53" s="173"/>
      <c r="C53" s="302"/>
      <c r="D53" s="299"/>
      <c r="E53" s="150"/>
      <c r="J53" s="26"/>
    </row>
    <row r="54" spans="2:10" s="149" customFormat="1">
      <c r="B54" s="173"/>
      <c r="C54" s="302"/>
      <c r="D54" s="288"/>
      <c r="E54" s="150"/>
      <c r="J54" s="26"/>
    </row>
    <row r="55" spans="2:10" s="149" customFormat="1">
      <c r="B55" s="173"/>
      <c r="C55" s="302"/>
      <c r="D55" s="288"/>
      <c r="E55" s="150"/>
      <c r="J55" s="26"/>
    </row>
    <row r="56" spans="2:10" s="149" customFormat="1">
      <c r="B56" s="173"/>
      <c r="J56" s="26"/>
    </row>
    <row r="57" spans="2:10" s="149" customFormat="1">
      <c r="D57" s="300"/>
      <c r="J57" s="26"/>
    </row>
    <row r="58" spans="2:10" s="149" customFormat="1">
      <c r="J58" s="26"/>
    </row>
    <row r="59" spans="2:10" s="149" customFormat="1">
      <c r="J59" s="26"/>
    </row>
    <row r="60" spans="2:10" s="149" customFormat="1">
      <c r="J60" s="26"/>
    </row>
    <row r="61" spans="2:10" s="149" customFormat="1">
      <c r="J61" s="26"/>
    </row>
    <row r="62" spans="2:10" s="149" customFormat="1">
      <c r="J62" s="26"/>
    </row>
    <row r="63" spans="2:10" s="149" customFormat="1"/>
    <row r="64" spans="2:10" s="149" customFormat="1"/>
    <row r="65" s="149" customFormat="1"/>
    <row r="66" s="149" customFormat="1"/>
    <row r="67" s="149" customFormat="1"/>
    <row r="68" s="149" customFormat="1"/>
  </sheetData>
  <sheetProtection password="91C7" sheet="1" objects="1" scenarios="1" selectLockedCells="1"/>
  <phoneticPr fontId="2" type="noConversion"/>
  <dataValidations count="1">
    <dataValidation type="list" allowBlank="1" showInputMessage="1" showErrorMessage="1" sqref="D33:D34">
      <formula1>Dielectric_options</formula1>
    </dataValidation>
  </dataValidations>
  <pageMargins left="0.75" right="0.75" top="1" bottom="1" header="0.5" footer="0.5"/>
  <pageSetup scale="91" orientation="portrait"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sheetPr codeName="Sheet4">
    <pageSetUpPr fitToPage="1"/>
  </sheetPr>
  <dimension ref="A1:R66"/>
  <sheetViews>
    <sheetView topLeftCell="A10" workbookViewId="0">
      <selection activeCell="J48" sqref="J48"/>
    </sheetView>
  </sheetViews>
  <sheetFormatPr defaultRowHeight="12.75"/>
  <cols>
    <col min="1" max="1" width="1.140625" style="21" customWidth="1"/>
    <col min="2" max="2" width="33.140625" style="21" bestFit="1" customWidth="1"/>
    <col min="3" max="3" width="7.85546875" style="21" bestFit="1" customWidth="1"/>
    <col min="4" max="4" width="4.7109375" style="21" bestFit="1" customWidth="1"/>
    <col min="5" max="14" width="9.140625" style="21"/>
    <col min="15" max="15" width="1.5703125" style="21" customWidth="1"/>
    <col min="16" max="16" width="3.28515625" style="21" customWidth="1"/>
    <col min="17" max="18" width="12.42578125" style="21" bestFit="1" customWidth="1"/>
    <col min="19" max="16384" width="9.140625" style="21"/>
  </cols>
  <sheetData>
    <row r="1" spans="1:16">
      <c r="A1" s="20"/>
      <c r="B1" s="20"/>
      <c r="C1" s="20"/>
      <c r="D1" s="20"/>
      <c r="E1" s="20"/>
      <c r="F1" s="20"/>
      <c r="G1" s="20"/>
      <c r="H1" s="20"/>
      <c r="I1" s="20"/>
      <c r="J1" s="20"/>
      <c r="K1" s="20"/>
      <c r="L1" s="20"/>
      <c r="M1" s="20"/>
      <c r="N1" s="20"/>
      <c r="O1" s="20"/>
    </row>
    <row r="2" spans="1:16" ht="15.75">
      <c r="A2" s="20"/>
      <c r="B2" s="20"/>
      <c r="C2" s="20"/>
      <c r="D2" s="20"/>
      <c r="E2" s="20"/>
      <c r="F2" s="20"/>
      <c r="G2" s="24"/>
      <c r="H2" s="24"/>
      <c r="I2" s="24"/>
      <c r="J2" s="24"/>
      <c r="K2" s="24"/>
      <c r="L2" s="24" t="str">
        <f>Release_Notes!K2</f>
        <v>PDN Design Tool 10.0SP1</v>
      </c>
      <c r="M2" s="24"/>
      <c r="N2" s="24"/>
      <c r="O2" s="24"/>
    </row>
    <row r="3" spans="1:16" ht="15.75">
      <c r="A3" s="20"/>
      <c r="B3" s="20"/>
      <c r="C3" s="20"/>
      <c r="D3" s="20"/>
      <c r="E3" s="20"/>
      <c r="F3" s="20"/>
      <c r="G3" s="20"/>
      <c r="H3" s="20"/>
      <c r="I3" s="20"/>
      <c r="J3" s="20"/>
      <c r="K3" s="20"/>
      <c r="L3" s="20"/>
      <c r="M3" s="526" t="str">
        <f>Release_Notes!L3</f>
        <v>Cyclone® IV</v>
      </c>
      <c r="N3" s="20"/>
      <c r="O3" s="20"/>
    </row>
    <row r="4" spans="1:16" ht="14.25" customHeight="1">
      <c r="A4" s="25"/>
      <c r="B4" s="25"/>
      <c r="C4" s="25"/>
      <c r="D4" s="25"/>
      <c r="E4" s="25"/>
      <c r="F4" s="25"/>
      <c r="G4" s="25"/>
      <c r="H4" s="25"/>
      <c r="I4" s="25"/>
      <c r="J4" s="25"/>
      <c r="K4" s="25"/>
      <c r="L4" s="25"/>
      <c r="M4" s="25"/>
      <c r="N4" s="25"/>
      <c r="O4" s="25"/>
    </row>
    <row r="5" spans="1:16" ht="3" customHeight="1">
      <c r="A5" s="26"/>
      <c r="B5" s="26"/>
      <c r="C5" s="26"/>
      <c r="D5" s="26"/>
      <c r="E5" s="26"/>
      <c r="F5" s="26"/>
      <c r="G5" s="26"/>
      <c r="H5" s="26"/>
      <c r="I5" s="26"/>
      <c r="J5" s="26"/>
      <c r="K5" s="26"/>
      <c r="L5" s="26"/>
      <c r="M5" s="26"/>
      <c r="N5" s="26"/>
      <c r="O5" s="26"/>
      <c r="P5" s="27"/>
    </row>
    <row r="6" spans="1:16">
      <c r="A6" s="29"/>
      <c r="B6" s="30"/>
      <c r="C6" s="30"/>
      <c r="D6" s="31"/>
      <c r="E6" s="32"/>
      <c r="F6" s="32"/>
      <c r="G6" s="32"/>
      <c r="H6" s="32"/>
      <c r="I6" s="32"/>
      <c r="J6" s="30"/>
      <c r="K6" s="30"/>
      <c r="L6" s="30"/>
      <c r="M6" s="30"/>
      <c r="N6" s="32"/>
      <c r="O6" s="29"/>
      <c r="P6" s="33"/>
    </row>
    <row r="7" spans="1:16">
      <c r="A7" s="29"/>
      <c r="B7" s="103" t="s">
        <v>843</v>
      </c>
      <c r="C7" s="30"/>
      <c r="D7" s="32"/>
      <c r="E7" s="32"/>
      <c r="F7" s="32"/>
      <c r="G7" s="32"/>
      <c r="H7" s="32"/>
      <c r="I7" s="32"/>
      <c r="J7" s="30"/>
      <c r="K7" s="30"/>
      <c r="L7" s="30"/>
      <c r="M7" s="30"/>
      <c r="N7" s="32"/>
      <c r="O7" s="29"/>
      <c r="P7" s="33"/>
    </row>
    <row r="8" spans="1:16">
      <c r="A8" s="29"/>
      <c r="B8" s="29"/>
      <c r="C8" s="138"/>
      <c r="D8" s="29"/>
      <c r="E8" s="29"/>
      <c r="F8" s="29"/>
      <c r="G8" s="29"/>
      <c r="H8" s="29"/>
      <c r="I8" s="29"/>
      <c r="J8" s="138"/>
      <c r="K8" s="30"/>
      <c r="L8" s="30"/>
      <c r="M8" s="30"/>
      <c r="N8" s="32"/>
      <c r="O8" s="32"/>
      <c r="P8" s="33"/>
    </row>
    <row r="9" spans="1:16">
      <c r="A9" s="29"/>
      <c r="B9" s="29"/>
      <c r="C9" s="29"/>
      <c r="D9" s="29"/>
      <c r="E9" s="29"/>
      <c r="F9" s="29"/>
      <c r="G9" s="29"/>
      <c r="H9" s="29"/>
      <c r="I9" s="29"/>
      <c r="J9" s="30"/>
      <c r="K9" s="30"/>
      <c r="L9" s="30"/>
      <c r="M9" s="30"/>
      <c r="N9" s="32"/>
      <c r="O9" s="32"/>
      <c r="P9" s="33"/>
    </row>
    <row r="10" spans="1:16">
      <c r="A10" s="29"/>
      <c r="B10" s="29"/>
      <c r="C10" s="29"/>
      <c r="D10" s="29"/>
      <c r="E10" s="29"/>
      <c r="F10" s="29"/>
      <c r="G10" s="29"/>
      <c r="H10" s="29"/>
      <c r="I10" s="29"/>
      <c r="J10" s="30"/>
      <c r="K10" s="30"/>
      <c r="L10" s="30"/>
      <c r="M10" s="30"/>
      <c r="N10" s="32"/>
      <c r="O10" s="32"/>
      <c r="P10" s="33"/>
    </row>
    <row r="11" spans="1:16">
      <c r="A11" s="29"/>
      <c r="B11" s="29"/>
      <c r="C11" s="29"/>
      <c r="D11" s="29"/>
      <c r="E11" s="29"/>
      <c r="F11" s="29"/>
      <c r="G11" s="29"/>
      <c r="H11" s="29"/>
      <c r="I11" s="29"/>
      <c r="J11" s="30"/>
      <c r="K11" s="30"/>
      <c r="L11" s="30"/>
      <c r="M11" s="30"/>
      <c r="N11" s="32"/>
      <c r="O11" s="32"/>
      <c r="P11" s="33"/>
    </row>
    <row r="12" spans="1:16">
      <c r="A12" s="29"/>
      <c r="B12" s="29"/>
      <c r="C12" s="29"/>
      <c r="D12" s="29"/>
      <c r="E12" s="29"/>
      <c r="F12" s="29"/>
      <c r="G12" s="29"/>
      <c r="H12" s="29"/>
      <c r="I12" s="29"/>
      <c r="J12" s="30"/>
      <c r="K12" s="30"/>
      <c r="L12" s="30"/>
      <c r="M12" s="30"/>
      <c r="N12" s="32"/>
      <c r="O12" s="32"/>
      <c r="P12" s="33"/>
    </row>
    <row r="13" spans="1:16">
      <c r="A13" s="29"/>
      <c r="B13" s="29"/>
      <c r="C13" s="29"/>
      <c r="D13" s="29"/>
      <c r="E13" s="29"/>
      <c r="F13" s="29"/>
      <c r="G13" s="29"/>
      <c r="H13" s="29"/>
      <c r="I13" s="29"/>
      <c r="J13" s="30"/>
      <c r="K13" s="30"/>
      <c r="L13" s="30"/>
      <c r="M13" s="30"/>
      <c r="N13" s="32"/>
      <c r="O13" s="32"/>
      <c r="P13" s="33"/>
    </row>
    <row r="14" spans="1:16">
      <c r="A14" s="29"/>
      <c r="B14" s="29"/>
      <c r="C14" s="29"/>
      <c r="D14" s="29"/>
      <c r="E14" s="29"/>
      <c r="F14" s="29"/>
      <c r="G14" s="29"/>
      <c r="H14" s="29"/>
      <c r="I14" s="29"/>
      <c r="J14" s="30"/>
      <c r="K14" s="30"/>
      <c r="L14" s="30"/>
      <c r="M14" s="30"/>
      <c r="N14" s="32"/>
      <c r="O14" s="32"/>
      <c r="P14" s="33"/>
    </row>
    <row r="15" spans="1:16">
      <c r="A15" s="29"/>
      <c r="B15" s="29"/>
      <c r="C15" s="29"/>
      <c r="D15" s="29"/>
      <c r="E15" s="29"/>
      <c r="F15" s="29"/>
      <c r="G15" s="29"/>
      <c r="H15" s="29"/>
      <c r="I15" s="29"/>
      <c r="J15" s="30"/>
      <c r="K15" s="30"/>
      <c r="L15" s="30"/>
      <c r="M15" s="30"/>
      <c r="N15" s="32"/>
      <c r="O15" s="32"/>
      <c r="P15" s="33"/>
    </row>
    <row r="16" spans="1:16">
      <c r="A16" s="29"/>
      <c r="B16" s="29"/>
      <c r="C16" s="29"/>
      <c r="D16" s="29"/>
      <c r="E16" s="29"/>
      <c r="F16" s="29"/>
      <c r="G16" s="29"/>
      <c r="H16" s="29"/>
      <c r="I16" s="29"/>
      <c r="J16" s="30"/>
      <c r="K16" s="30"/>
      <c r="L16" s="30"/>
      <c r="M16" s="30"/>
      <c r="N16" s="32"/>
      <c r="O16" s="32"/>
      <c r="P16" s="33"/>
    </row>
    <row r="17" spans="1:16">
      <c r="A17" s="29"/>
      <c r="B17" s="29"/>
      <c r="C17" s="29"/>
      <c r="D17" s="29"/>
      <c r="E17" s="29"/>
      <c r="F17" s="29"/>
      <c r="G17" s="29"/>
      <c r="H17" s="29"/>
      <c r="I17" s="29"/>
      <c r="J17" s="30"/>
      <c r="K17" s="30"/>
      <c r="L17" s="30"/>
      <c r="M17" s="30"/>
      <c r="N17" s="32"/>
      <c r="O17" s="32"/>
      <c r="P17" s="33"/>
    </row>
    <row r="18" spans="1:16">
      <c r="A18" s="29"/>
      <c r="B18" s="29"/>
      <c r="C18" s="29"/>
      <c r="D18" s="29"/>
      <c r="E18" s="29"/>
      <c r="F18" s="29"/>
      <c r="G18" s="29"/>
      <c r="H18" s="29"/>
      <c r="I18" s="29"/>
      <c r="J18" s="30"/>
      <c r="K18" s="30"/>
      <c r="L18" s="30"/>
      <c r="M18" s="30"/>
      <c r="N18" s="32"/>
      <c r="O18" s="32"/>
      <c r="P18" s="33"/>
    </row>
    <row r="19" spans="1:16">
      <c r="A19" s="29"/>
      <c r="B19" s="29"/>
      <c r="C19" s="29"/>
      <c r="D19" s="29"/>
      <c r="E19" s="29"/>
      <c r="F19" s="29"/>
      <c r="G19" s="29"/>
      <c r="H19" s="29"/>
      <c r="I19" s="29"/>
      <c r="J19" s="30"/>
      <c r="K19" s="30"/>
      <c r="L19" s="30"/>
      <c r="M19" s="30"/>
      <c r="N19" s="32"/>
      <c r="O19" s="32"/>
      <c r="P19" s="33"/>
    </row>
    <row r="20" spans="1:16">
      <c r="A20" s="29"/>
      <c r="B20" s="29"/>
      <c r="C20" s="29"/>
      <c r="D20" s="29"/>
      <c r="E20" s="29"/>
      <c r="F20" s="29"/>
      <c r="G20" s="29"/>
      <c r="H20" s="29"/>
      <c r="I20" s="29"/>
      <c r="J20" s="30"/>
      <c r="K20" s="30"/>
      <c r="L20" s="30"/>
      <c r="M20" s="30"/>
      <c r="N20" s="32"/>
      <c r="O20" s="32"/>
      <c r="P20" s="173"/>
    </row>
    <row r="21" spans="1:16">
      <c r="A21" s="29"/>
      <c r="B21" s="29"/>
      <c r="C21" s="29"/>
      <c r="D21" s="29"/>
      <c r="E21" s="29"/>
      <c r="F21" s="29"/>
      <c r="G21" s="29"/>
      <c r="H21" s="29"/>
      <c r="I21" s="29"/>
      <c r="J21" s="30"/>
      <c r="K21" s="30"/>
      <c r="L21" s="30"/>
      <c r="M21" s="30"/>
      <c r="N21" s="32"/>
      <c r="O21" s="32"/>
      <c r="P21" s="173"/>
    </row>
    <row r="22" spans="1:16">
      <c r="A22" s="29"/>
      <c r="B22" s="29"/>
      <c r="C22" s="29"/>
      <c r="D22" s="29"/>
      <c r="E22" s="29"/>
      <c r="F22" s="29"/>
      <c r="G22" s="29"/>
      <c r="H22" s="29"/>
      <c r="I22" s="29"/>
      <c r="J22" s="30"/>
      <c r="K22" s="30"/>
      <c r="L22" s="30"/>
      <c r="M22" s="30"/>
      <c r="N22" s="32"/>
      <c r="O22" s="32"/>
      <c r="P22" s="301"/>
    </row>
    <row r="23" spans="1:16">
      <c r="A23" s="29"/>
      <c r="B23" s="29"/>
      <c r="C23" s="29"/>
      <c r="D23" s="29"/>
      <c r="E23" s="29"/>
      <c r="F23" s="29"/>
      <c r="G23" s="29"/>
      <c r="H23" s="29"/>
      <c r="I23" s="29"/>
      <c r="J23" s="30"/>
      <c r="K23" s="30"/>
      <c r="L23" s="30"/>
      <c r="M23" s="30"/>
      <c r="N23" s="32"/>
      <c r="O23" s="32"/>
      <c r="P23" s="173"/>
    </row>
    <row r="24" spans="1:16">
      <c r="A24" s="29"/>
      <c r="B24" s="29"/>
      <c r="C24" s="29"/>
      <c r="D24" s="29"/>
      <c r="E24" s="29"/>
      <c r="F24" s="29"/>
      <c r="G24" s="29"/>
      <c r="H24" s="29"/>
      <c r="I24" s="29"/>
      <c r="J24" s="30"/>
      <c r="K24" s="30"/>
      <c r="L24" s="30"/>
      <c r="M24" s="30"/>
      <c r="N24" s="32"/>
      <c r="O24" s="32"/>
      <c r="P24" s="173"/>
    </row>
    <row r="25" spans="1:16">
      <c r="A25" s="29"/>
      <c r="B25" s="29"/>
      <c r="C25" s="29"/>
      <c r="D25" s="29"/>
      <c r="E25" s="29"/>
      <c r="F25" s="29"/>
      <c r="G25" s="29"/>
      <c r="H25" s="29"/>
      <c r="I25" s="29"/>
      <c r="J25" s="30"/>
      <c r="K25" s="30"/>
      <c r="L25" s="30"/>
      <c r="M25" s="30"/>
      <c r="N25" s="32"/>
      <c r="O25" s="32"/>
      <c r="P25" s="173"/>
    </row>
    <row r="26" spans="1:16">
      <c r="A26" s="29"/>
      <c r="B26" s="29"/>
      <c r="C26" s="29"/>
      <c r="D26" s="29"/>
      <c r="E26" s="29"/>
      <c r="F26" s="29"/>
      <c r="G26" s="29"/>
      <c r="H26" s="29"/>
      <c r="I26" s="29"/>
      <c r="J26" s="30"/>
      <c r="K26" s="30"/>
      <c r="L26" s="30"/>
      <c r="M26" s="30"/>
      <c r="N26" s="32"/>
      <c r="O26" s="32"/>
      <c r="P26" s="173"/>
    </row>
    <row r="27" spans="1:16">
      <c r="A27" s="29"/>
      <c r="B27" s="29"/>
      <c r="C27" s="29"/>
      <c r="D27" s="29"/>
      <c r="E27" s="29"/>
      <c r="F27" s="29"/>
      <c r="G27" s="29"/>
      <c r="H27" s="29"/>
      <c r="I27" s="29"/>
      <c r="J27" s="30"/>
      <c r="K27" s="30"/>
      <c r="L27" s="30"/>
      <c r="M27" s="30"/>
      <c r="N27" s="32"/>
      <c r="O27" s="32"/>
      <c r="P27" s="290"/>
    </row>
    <row r="28" spans="1:16">
      <c r="A28" s="29"/>
      <c r="B28" s="29"/>
      <c r="C28" s="29"/>
      <c r="D28" s="29"/>
      <c r="E28" s="29"/>
      <c r="F28" s="29"/>
      <c r="G28" s="29"/>
      <c r="H28" s="29"/>
      <c r="I28" s="29"/>
      <c r="J28" s="30"/>
      <c r="K28" s="30"/>
      <c r="L28" s="30"/>
      <c r="M28" s="30"/>
      <c r="N28" s="32"/>
      <c r="O28" s="32"/>
      <c r="P28" s="290"/>
    </row>
    <row r="29" spans="1:16">
      <c r="A29" s="29"/>
      <c r="B29" s="29"/>
      <c r="C29" s="29"/>
      <c r="D29" s="29"/>
      <c r="E29" s="29"/>
      <c r="F29" s="29"/>
      <c r="G29" s="29"/>
      <c r="H29" s="29"/>
      <c r="I29" s="29"/>
      <c r="J29" s="30"/>
      <c r="K29" s="30"/>
      <c r="L29" s="30"/>
      <c r="M29" s="30"/>
      <c r="N29" s="32"/>
      <c r="O29" s="32"/>
      <c r="P29" s="290"/>
    </row>
    <row r="30" spans="1:16">
      <c r="A30" s="29"/>
      <c r="B30" s="29"/>
      <c r="C30" s="29"/>
      <c r="D30" s="29"/>
      <c r="E30" s="29"/>
      <c r="F30" s="29"/>
      <c r="G30" s="29"/>
      <c r="H30" s="29"/>
      <c r="I30" s="29"/>
      <c r="J30" s="30"/>
      <c r="K30" s="30"/>
      <c r="L30" s="30"/>
      <c r="M30" s="30"/>
      <c r="N30" s="32"/>
      <c r="O30" s="32"/>
      <c r="P30" s="290"/>
    </row>
    <row r="31" spans="1:16">
      <c r="A31" s="29"/>
      <c r="B31" s="29"/>
      <c r="C31" s="29"/>
      <c r="D31" s="29"/>
      <c r="E31" s="29"/>
      <c r="F31" s="29"/>
      <c r="G31" s="29"/>
      <c r="H31" s="29"/>
      <c r="I31" s="29"/>
      <c r="J31" s="30"/>
      <c r="K31" s="30"/>
      <c r="L31" s="30"/>
      <c r="M31" s="30"/>
      <c r="N31" s="32"/>
      <c r="O31" s="32"/>
      <c r="P31" s="290"/>
    </row>
    <row r="32" spans="1:16">
      <c r="A32" s="29"/>
      <c r="B32" s="29"/>
      <c r="C32" s="29"/>
      <c r="D32" s="29"/>
      <c r="E32" s="29"/>
      <c r="F32" s="29"/>
      <c r="G32" s="29"/>
      <c r="H32" s="29"/>
      <c r="I32" s="29"/>
      <c r="J32" s="30"/>
      <c r="K32" s="30"/>
      <c r="L32" s="30"/>
      <c r="M32" s="30"/>
      <c r="N32" s="32"/>
      <c r="O32" s="32"/>
      <c r="P32" s="290"/>
    </row>
    <row r="33" spans="1:18">
      <c r="A33" s="29"/>
      <c r="B33" s="29"/>
      <c r="C33" s="29"/>
      <c r="D33" s="29"/>
      <c r="E33" s="29"/>
      <c r="F33" s="29"/>
      <c r="G33" s="29"/>
      <c r="H33" s="29"/>
      <c r="I33" s="29"/>
      <c r="J33" s="30"/>
      <c r="K33" s="30"/>
      <c r="L33" s="30"/>
      <c r="M33" s="30"/>
      <c r="N33" s="32"/>
      <c r="O33" s="32"/>
      <c r="P33" s="290"/>
    </row>
    <row r="34" spans="1:18">
      <c r="A34" s="29"/>
      <c r="B34" s="29"/>
      <c r="C34" s="29"/>
      <c r="D34" s="29"/>
      <c r="E34" s="29"/>
      <c r="F34" s="29"/>
      <c r="G34" s="29"/>
      <c r="H34" s="29"/>
      <c r="I34" s="29"/>
      <c r="J34" s="30"/>
      <c r="K34" s="30"/>
      <c r="L34" s="30"/>
      <c r="M34" s="30"/>
      <c r="N34" s="32"/>
      <c r="O34" s="32"/>
      <c r="P34" s="290"/>
    </row>
    <row r="35" spans="1:18" ht="13.5" thickBot="1">
      <c r="A35" s="29"/>
      <c r="B35" s="29"/>
      <c r="C35" s="29"/>
      <c r="D35" s="29"/>
      <c r="E35" s="29"/>
      <c r="F35" s="29"/>
      <c r="G35" s="29"/>
      <c r="H35" s="29"/>
      <c r="I35" s="29"/>
      <c r="J35" s="30"/>
      <c r="K35" s="30"/>
      <c r="L35" s="30"/>
      <c r="M35" s="30"/>
      <c r="N35" s="32"/>
      <c r="O35" s="32"/>
      <c r="P35" s="33"/>
    </row>
    <row r="36" spans="1:18" ht="13.5" thickBot="1">
      <c r="A36" s="29"/>
      <c r="B36" s="29"/>
      <c r="C36" s="29"/>
      <c r="D36" s="29"/>
      <c r="E36" s="808">
        <v>201</v>
      </c>
      <c r="F36" s="824"/>
      <c r="G36" s="825">
        <v>402</v>
      </c>
      <c r="H36" s="826"/>
      <c r="I36" s="808">
        <v>603</v>
      </c>
      <c r="J36" s="824"/>
      <c r="K36" s="825">
        <v>805</v>
      </c>
      <c r="L36" s="826"/>
      <c r="M36" s="808">
        <v>1206</v>
      </c>
      <c r="N36" s="823"/>
      <c r="O36" s="32"/>
      <c r="P36" s="33"/>
    </row>
    <row r="37" spans="1:18" ht="13.5" thickBot="1">
      <c r="A37" s="29"/>
      <c r="B37" s="119" t="s">
        <v>962</v>
      </c>
      <c r="C37" s="112" t="s">
        <v>830</v>
      </c>
      <c r="D37" s="56" t="s">
        <v>867</v>
      </c>
      <c r="E37" s="139" t="s">
        <v>824</v>
      </c>
      <c r="F37" s="64" t="s">
        <v>825</v>
      </c>
      <c r="G37" s="273" t="s">
        <v>824</v>
      </c>
      <c r="H37" s="139" t="s">
        <v>825</v>
      </c>
      <c r="I37" s="139" t="s">
        <v>824</v>
      </c>
      <c r="J37" s="64" t="s">
        <v>825</v>
      </c>
      <c r="K37" s="273" t="s">
        <v>824</v>
      </c>
      <c r="L37" s="139" t="s">
        <v>825</v>
      </c>
      <c r="M37" s="139" t="s">
        <v>824</v>
      </c>
      <c r="N37" s="64" t="s">
        <v>825</v>
      </c>
      <c r="O37" s="32"/>
      <c r="P37" s="344"/>
      <c r="Q37" s="345"/>
      <c r="R37" s="346"/>
    </row>
    <row r="38" spans="1:18">
      <c r="A38" s="29"/>
      <c r="B38" s="114" t="s">
        <v>963</v>
      </c>
      <c r="C38" s="263" t="s">
        <v>836</v>
      </c>
      <c r="D38" s="141" t="s">
        <v>870</v>
      </c>
      <c r="E38" s="572">
        <v>11.8</v>
      </c>
      <c r="F38" s="223">
        <v>11.8</v>
      </c>
      <c r="G38" s="209">
        <v>19.600000000000001</v>
      </c>
      <c r="H38" s="275">
        <v>19.600000000000001</v>
      </c>
      <c r="I38" s="211">
        <v>31.5</v>
      </c>
      <c r="J38" s="210">
        <v>31.5</v>
      </c>
      <c r="K38" s="209">
        <v>47.2</v>
      </c>
      <c r="L38" s="275">
        <v>47.2</v>
      </c>
      <c r="M38" s="211">
        <v>78.7</v>
      </c>
      <c r="N38" s="210">
        <v>78.7</v>
      </c>
      <c r="O38" s="32"/>
      <c r="P38" s="344"/>
      <c r="Q38" s="345"/>
      <c r="R38" s="347"/>
    </row>
    <row r="39" spans="1:18">
      <c r="A39" s="29"/>
      <c r="B39" s="115" t="s">
        <v>964</v>
      </c>
      <c r="C39" s="264" t="s">
        <v>837</v>
      </c>
      <c r="D39" s="86" t="s">
        <v>870</v>
      </c>
      <c r="E39" s="214">
        <v>9.8000000000000007</v>
      </c>
      <c r="F39" s="213">
        <v>9.8000000000000007</v>
      </c>
      <c r="G39" s="212">
        <v>15.7</v>
      </c>
      <c r="H39" s="276">
        <v>15.7</v>
      </c>
      <c r="I39" s="214">
        <v>23.6</v>
      </c>
      <c r="J39" s="213">
        <v>23.6</v>
      </c>
      <c r="K39" s="212">
        <v>39.4</v>
      </c>
      <c r="L39" s="276">
        <v>39.4</v>
      </c>
      <c r="M39" s="214">
        <v>47.2</v>
      </c>
      <c r="N39" s="213">
        <v>47.2</v>
      </c>
      <c r="O39" s="32"/>
      <c r="P39" s="344"/>
      <c r="Q39" s="345"/>
      <c r="R39" s="347"/>
    </row>
    <row r="40" spans="1:18">
      <c r="A40" s="29"/>
      <c r="B40" s="115" t="s">
        <v>965</v>
      </c>
      <c r="C40" s="264" t="s">
        <v>838</v>
      </c>
      <c r="D40" s="86" t="s">
        <v>870</v>
      </c>
      <c r="E40" s="214">
        <v>30</v>
      </c>
      <c r="F40" s="213">
        <v>31.5</v>
      </c>
      <c r="G40" s="212">
        <v>36</v>
      </c>
      <c r="H40" s="276">
        <v>55.1</v>
      </c>
      <c r="I40" s="214">
        <v>44</v>
      </c>
      <c r="J40" s="213">
        <v>78.7</v>
      </c>
      <c r="K40" s="212">
        <v>60</v>
      </c>
      <c r="L40" s="276">
        <v>98.4</v>
      </c>
      <c r="M40" s="214">
        <v>67</v>
      </c>
      <c r="N40" s="213">
        <v>157.5</v>
      </c>
      <c r="O40" s="32"/>
      <c r="P40" s="344"/>
      <c r="Q40" s="345"/>
      <c r="R40" s="347"/>
    </row>
    <row r="41" spans="1:18">
      <c r="A41" s="29"/>
      <c r="B41" s="115" t="s">
        <v>966</v>
      </c>
      <c r="C41" s="264" t="s">
        <v>839</v>
      </c>
      <c r="D41" s="86" t="s">
        <v>870</v>
      </c>
      <c r="E41" s="214">
        <v>0.6</v>
      </c>
      <c r="F41" s="213">
        <v>0.6</v>
      </c>
      <c r="G41" s="212">
        <v>0.6</v>
      </c>
      <c r="H41" s="276">
        <v>0.6</v>
      </c>
      <c r="I41" s="214">
        <v>0.6</v>
      </c>
      <c r="J41" s="213">
        <v>0.6</v>
      </c>
      <c r="K41" s="212">
        <v>0.6</v>
      </c>
      <c r="L41" s="276">
        <v>0.6</v>
      </c>
      <c r="M41" s="214">
        <v>0.6</v>
      </c>
      <c r="N41" s="213">
        <v>0.6</v>
      </c>
      <c r="O41" s="29"/>
      <c r="P41" s="344"/>
      <c r="Q41" s="345"/>
      <c r="R41" s="347"/>
    </row>
    <row r="42" spans="1:18">
      <c r="A42" s="29"/>
      <c r="B42" s="115" t="s">
        <v>967</v>
      </c>
      <c r="C42" s="264" t="s">
        <v>831</v>
      </c>
      <c r="D42" s="86" t="s">
        <v>870</v>
      </c>
      <c r="E42" s="214">
        <v>3.6</v>
      </c>
      <c r="F42" s="213">
        <v>3.6</v>
      </c>
      <c r="G42" s="212">
        <v>3.6</v>
      </c>
      <c r="H42" s="276">
        <v>3.6</v>
      </c>
      <c r="I42" s="214">
        <v>3.6</v>
      </c>
      <c r="J42" s="213">
        <v>3.6</v>
      </c>
      <c r="K42" s="212">
        <v>3.6</v>
      </c>
      <c r="L42" s="276">
        <v>3.6</v>
      </c>
      <c r="M42" s="214">
        <v>3.6</v>
      </c>
      <c r="N42" s="213">
        <v>3.6</v>
      </c>
      <c r="O42" s="29"/>
      <c r="P42" s="344"/>
      <c r="Q42" s="345"/>
      <c r="R42" s="347"/>
    </row>
    <row r="43" spans="1:18">
      <c r="A43" s="29"/>
      <c r="B43" s="115" t="s">
        <v>968</v>
      </c>
      <c r="C43" s="264" t="s">
        <v>974</v>
      </c>
      <c r="D43" s="86" t="s">
        <v>870</v>
      </c>
      <c r="E43" s="214">
        <v>20</v>
      </c>
      <c r="F43" s="213">
        <v>20</v>
      </c>
      <c r="G43" s="212">
        <v>20</v>
      </c>
      <c r="H43" s="276">
        <v>20</v>
      </c>
      <c r="I43" s="214">
        <v>20</v>
      </c>
      <c r="J43" s="213">
        <v>20</v>
      </c>
      <c r="K43" s="212">
        <v>20</v>
      </c>
      <c r="L43" s="276">
        <v>20</v>
      </c>
      <c r="M43" s="214">
        <v>20</v>
      </c>
      <c r="N43" s="213">
        <v>20</v>
      </c>
      <c r="O43" s="29"/>
      <c r="P43" s="344"/>
      <c r="Q43" s="345"/>
      <c r="R43" s="347"/>
    </row>
    <row r="44" spans="1:18">
      <c r="A44" s="29"/>
      <c r="B44" s="115" t="s">
        <v>969</v>
      </c>
      <c r="C44" s="264" t="s">
        <v>832</v>
      </c>
      <c r="D44" s="86" t="s">
        <v>870</v>
      </c>
      <c r="E44" s="214">
        <v>20</v>
      </c>
      <c r="F44" s="213">
        <v>20</v>
      </c>
      <c r="G44" s="212">
        <v>20</v>
      </c>
      <c r="H44" s="276">
        <v>20</v>
      </c>
      <c r="I44" s="214">
        <v>20</v>
      </c>
      <c r="J44" s="213">
        <v>20</v>
      </c>
      <c r="K44" s="212">
        <v>20</v>
      </c>
      <c r="L44" s="276">
        <v>20</v>
      </c>
      <c r="M44" s="214">
        <v>20</v>
      </c>
      <c r="N44" s="213">
        <v>20</v>
      </c>
      <c r="O44" s="29"/>
      <c r="P44" s="344"/>
      <c r="Q44" s="345"/>
      <c r="R44" s="347"/>
    </row>
    <row r="45" spans="1:18">
      <c r="A45" s="29"/>
      <c r="B45" s="115" t="s">
        <v>864</v>
      </c>
      <c r="C45" s="264" t="s">
        <v>833</v>
      </c>
      <c r="D45" s="86" t="s">
        <v>870</v>
      </c>
      <c r="E45" s="214">
        <v>5</v>
      </c>
      <c r="F45" s="213">
        <v>5</v>
      </c>
      <c r="G45" s="212">
        <v>5</v>
      </c>
      <c r="H45" s="276">
        <v>5</v>
      </c>
      <c r="I45" s="214">
        <v>5</v>
      </c>
      <c r="J45" s="213">
        <v>5</v>
      </c>
      <c r="K45" s="212">
        <v>5</v>
      </c>
      <c r="L45" s="276">
        <v>5</v>
      </c>
      <c r="M45" s="214">
        <v>5</v>
      </c>
      <c r="N45" s="213">
        <v>5</v>
      </c>
      <c r="O45" s="29"/>
      <c r="P45" s="344"/>
      <c r="Q45" s="345"/>
      <c r="R45" s="347"/>
    </row>
    <row r="46" spans="1:18">
      <c r="A46" s="29"/>
      <c r="B46" s="115" t="s">
        <v>845</v>
      </c>
      <c r="C46" s="264" t="s">
        <v>834</v>
      </c>
      <c r="D46" s="86" t="s">
        <v>870</v>
      </c>
      <c r="E46" s="214">
        <v>30</v>
      </c>
      <c r="F46" s="213">
        <v>71.5</v>
      </c>
      <c r="G46" s="212">
        <v>36</v>
      </c>
      <c r="H46" s="276">
        <v>95.1</v>
      </c>
      <c r="I46" s="214">
        <v>44</v>
      </c>
      <c r="J46" s="213">
        <v>118.7</v>
      </c>
      <c r="K46" s="212">
        <v>60</v>
      </c>
      <c r="L46" s="276">
        <v>138.4</v>
      </c>
      <c r="M46" s="214">
        <v>67</v>
      </c>
      <c r="N46" s="213">
        <v>197.5</v>
      </c>
      <c r="O46" s="29"/>
      <c r="P46" s="344"/>
      <c r="Q46" s="345"/>
      <c r="R46" s="347"/>
    </row>
    <row r="47" spans="1:18">
      <c r="A47" s="29"/>
      <c r="B47" s="115" t="s">
        <v>840</v>
      </c>
      <c r="C47" s="264" t="s">
        <v>841</v>
      </c>
      <c r="D47" s="86" t="s">
        <v>870</v>
      </c>
      <c r="E47" s="214">
        <v>60</v>
      </c>
      <c r="F47" s="573">
        <v>60</v>
      </c>
      <c r="G47" s="214">
        <v>60</v>
      </c>
      <c r="H47" s="573">
        <v>60</v>
      </c>
      <c r="I47" s="214">
        <v>60</v>
      </c>
      <c r="J47" s="573">
        <v>60</v>
      </c>
      <c r="K47" s="214">
        <v>60</v>
      </c>
      <c r="L47" s="573">
        <v>60</v>
      </c>
      <c r="M47" s="214">
        <v>60</v>
      </c>
      <c r="N47" s="573">
        <v>60</v>
      </c>
      <c r="O47" s="29"/>
      <c r="P47" s="344"/>
      <c r="Q47" s="345"/>
      <c r="R47" s="348"/>
    </row>
    <row r="48" spans="1:18">
      <c r="A48" s="29"/>
      <c r="B48" s="115" t="s">
        <v>970</v>
      </c>
      <c r="C48" s="264" t="s">
        <v>842</v>
      </c>
      <c r="D48" s="86" t="s">
        <v>870</v>
      </c>
      <c r="E48" s="214">
        <v>15</v>
      </c>
      <c r="F48" s="573">
        <v>15</v>
      </c>
      <c r="G48" s="214">
        <v>15</v>
      </c>
      <c r="H48" s="573">
        <v>15</v>
      </c>
      <c r="I48" s="214">
        <v>15</v>
      </c>
      <c r="J48" s="573">
        <v>15</v>
      </c>
      <c r="K48" s="214">
        <v>15</v>
      </c>
      <c r="L48" s="573">
        <v>15</v>
      </c>
      <c r="M48" s="214">
        <v>15</v>
      </c>
      <c r="N48" s="573">
        <v>15</v>
      </c>
      <c r="O48" s="29"/>
      <c r="P48" s="344"/>
      <c r="Q48" s="345"/>
      <c r="R48" s="349"/>
    </row>
    <row r="49" spans="1:18" ht="13.5" thickBot="1">
      <c r="A49" s="29"/>
      <c r="B49" s="116" t="s">
        <v>971</v>
      </c>
      <c r="C49" s="265" t="s">
        <v>863</v>
      </c>
      <c r="D49" s="144" t="s">
        <v>870</v>
      </c>
      <c r="E49" s="570">
        <v>2.7</v>
      </c>
      <c r="F49" s="571">
        <v>2.7</v>
      </c>
      <c r="G49" s="215">
        <v>2.7</v>
      </c>
      <c r="H49" s="277">
        <v>2.7</v>
      </c>
      <c r="I49" s="217">
        <v>2.7</v>
      </c>
      <c r="J49" s="216">
        <v>2.7</v>
      </c>
      <c r="K49" s="215">
        <v>2.7</v>
      </c>
      <c r="L49" s="277">
        <v>2.7</v>
      </c>
      <c r="M49" s="570">
        <v>2.7</v>
      </c>
      <c r="N49" s="571">
        <v>2.7</v>
      </c>
      <c r="O49" s="29"/>
      <c r="P49" s="344"/>
      <c r="Q49" s="345"/>
      <c r="R49" s="349"/>
    </row>
    <row r="50" spans="1:18" ht="13.5" thickBot="1">
      <c r="A50" s="29"/>
      <c r="B50" s="142" t="s">
        <v>972</v>
      </c>
      <c r="C50" s="56" t="s">
        <v>879</v>
      </c>
      <c r="D50" s="112" t="s">
        <v>881</v>
      </c>
      <c r="E50" s="281">
        <f t="shared" ref="E50:N50" si="0">Calc_Ltop(E38, E39, E40, E41, E42, E43, E44, E45, E46, E47, E48, E49)</f>
        <v>1.6922826766967773</v>
      </c>
      <c r="F50" s="282">
        <f t="shared" si="0"/>
        <v>2.2347152233123779</v>
      </c>
      <c r="G50" s="281">
        <f t="shared" si="0"/>
        <v>1.7614632844924927</v>
      </c>
      <c r="H50" s="282">
        <f t="shared" si="0"/>
        <v>2.4612360000610352</v>
      </c>
      <c r="I50" s="281">
        <f t="shared" si="0"/>
        <v>1.8587616682052612</v>
      </c>
      <c r="J50" s="282">
        <f t="shared" si="0"/>
        <v>2.6048531532287598</v>
      </c>
      <c r="K50" s="281">
        <f t="shared" si="0"/>
        <v>2.0067057609558105</v>
      </c>
      <c r="L50" s="282">
        <f t="shared" si="0"/>
        <v>2.6170539855957031</v>
      </c>
      <c r="M50" s="281">
        <f t="shared" si="0"/>
        <v>2.0992805957794189</v>
      </c>
      <c r="N50" s="282">
        <f t="shared" si="0"/>
        <v>2.9595386981964111</v>
      </c>
      <c r="O50" s="29"/>
      <c r="P50" s="344"/>
      <c r="Q50" s="345"/>
      <c r="R50" s="350"/>
    </row>
    <row r="51" spans="1:18" ht="13.5" thickBot="1">
      <c r="A51" s="29"/>
      <c r="B51" s="147" t="s">
        <v>973</v>
      </c>
      <c r="C51" s="64" t="s">
        <v>880</v>
      </c>
      <c r="D51" s="139" t="s">
        <v>881</v>
      </c>
      <c r="E51" s="283">
        <f t="shared" ref="E51:N51" si="1">Calc_Lbot(E38, E39, E40, E41, E42, E43, E44, E45, E46, E47, E48, E49)</f>
        <v>0.87100070714950562</v>
      </c>
      <c r="F51" s="284">
        <f t="shared" si="1"/>
        <v>1.0153418779373169</v>
      </c>
      <c r="G51" s="283">
        <f t="shared" si="1"/>
        <v>0.85661113262176514</v>
      </c>
      <c r="H51" s="284">
        <f t="shared" si="1"/>
        <v>1.1111222505569458</v>
      </c>
      <c r="I51" s="283">
        <f t="shared" si="1"/>
        <v>0.86192888021469116</v>
      </c>
      <c r="J51" s="284">
        <f t="shared" si="1"/>
        <v>1.1531333923339844</v>
      </c>
      <c r="K51" s="283">
        <f t="shared" si="1"/>
        <v>0.86770838499069214</v>
      </c>
      <c r="L51" s="284">
        <f t="shared" si="1"/>
        <v>1.0949524641036987</v>
      </c>
      <c r="M51" s="283">
        <f t="shared" si="1"/>
        <v>0.90970355272293091</v>
      </c>
      <c r="N51" s="284">
        <f t="shared" si="1"/>
        <v>1.2744464874267578</v>
      </c>
      <c r="O51" s="29"/>
      <c r="P51" s="344"/>
      <c r="Q51" s="345"/>
      <c r="R51" s="350"/>
    </row>
    <row r="52" spans="1:18">
      <c r="A52" s="29"/>
      <c r="B52" s="30"/>
      <c r="C52" s="30"/>
      <c r="D52" s="31"/>
      <c r="E52" s="32"/>
      <c r="F52" s="32"/>
      <c r="G52" s="32"/>
      <c r="H52" s="32"/>
      <c r="I52" s="32"/>
      <c r="J52" s="30"/>
      <c r="K52" s="30"/>
      <c r="L52" s="30"/>
      <c r="M52" s="30"/>
      <c r="N52" s="32"/>
      <c r="O52" s="29"/>
      <c r="P52" s="33"/>
    </row>
    <row r="53" spans="1:18">
      <c r="P53" s="27"/>
    </row>
    <row r="54" spans="1:18">
      <c r="B54" s="148"/>
      <c r="C54" s="149"/>
      <c r="D54" s="150"/>
      <c r="E54" s="150"/>
      <c r="F54" s="150"/>
      <c r="G54" s="150"/>
      <c r="H54" s="150"/>
      <c r="I54" s="150"/>
      <c r="J54" s="150"/>
      <c r="K54" s="150"/>
      <c r="L54" s="150"/>
      <c r="M54" s="150"/>
      <c r="N54" s="150"/>
    </row>
    <row r="55" spans="1:18">
      <c r="B55" s="148"/>
      <c r="C55" s="149"/>
      <c r="D55" s="150"/>
      <c r="E55" s="150"/>
      <c r="F55" s="150"/>
      <c r="G55" s="150"/>
      <c r="H55" s="150"/>
      <c r="I55" s="150"/>
      <c r="J55" s="150"/>
      <c r="K55" s="150"/>
      <c r="L55" s="150"/>
      <c r="M55" s="150"/>
      <c r="N55" s="150"/>
    </row>
    <row r="56" spans="1:18">
      <c r="B56" s="285"/>
      <c r="C56" s="149"/>
      <c r="D56" s="150"/>
      <c r="E56" s="155"/>
      <c r="F56" s="155"/>
      <c r="G56" s="150"/>
      <c r="H56" s="150"/>
      <c r="I56" s="150"/>
      <c r="J56" s="150"/>
      <c r="K56" s="150"/>
      <c r="L56" s="150"/>
      <c r="M56" s="150"/>
      <c r="N56" s="150"/>
    </row>
    <row r="57" spans="1:18">
      <c r="B57" s="285"/>
      <c r="C57" s="149"/>
      <c r="D57" s="150"/>
      <c r="E57" s="155"/>
      <c r="F57" s="150"/>
      <c r="G57" s="150"/>
      <c r="H57" s="150"/>
      <c r="I57" s="150"/>
      <c r="J57" s="150"/>
      <c r="K57" s="150"/>
      <c r="L57" s="150"/>
      <c r="M57" s="150"/>
      <c r="N57" s="150"/>
    </row>
    <row r="58" spans="1:18">
      <c r="B58" s="149"/>
      <c r="C58" s="149"/>
      <c r="D58" s="150"/>
      <c r="E58" s="286"/>
      <c r="F58" s="286"/>
      <c r="G58" s="286"/>
      <c r="H58" s="286"/>
      <c r="I58" s="286"/>
      <c r="J58" s="286"/>
      <c r="K58" s="286"/>
      <c r="L58" s="286"/>
      <c r="M58" s="286"/>
      <c r="N58" s="286"/>
    </row>
    <row r="59" spans="1:18">
      <c r="B59" s="149"/>
      <c r="C59" s="149"/>
      <c r="D59" s="150"/>
      <c r="E59" s="286"/>
      <c r="F59" s="286"/>
      <c r="G59" s="286"/>
      <c r="H59" s="286"/>
      <c r="I59" s="286"/>
      <c r="J59" s="286"/>
      <c r="K59" s="286"/>
      <c r="L59" s="286"/>
      <c r="M59" s="286"/>
      <c r="N59" s="286"/>
    </row>
    <row r="60" spans="1:18">
      <c r="B60" s="149"/>
      <c r="C60" s="149"/>
      <c r="D60" s="150"/>
      <c r="E60" s="286"/>
      <c r="F60" s="286"/>
      <c r="G60" s="286"/>
      <c r="H60" s="286"/>
      <c r="I60" s="286"/>
      <c r="J60" s="286"/>
      <c r="K60" s="286"/>
      <c r="L60" s="286"/>
      <c r="M60" s="286"/>
      <c r="N60" s="286"/>
    </row>
    <row r="61" spans="1:18">
      <c r="B61" s="149"/>
      <c r="C61" s="149"/>
      <c r="D61" s="150"/>
      <c r="E61" s="286"/>
      <c r="F61" s="286"/>
      <c r="G61" s="286"/>
      <c r="H61" s="286"/>
      <c r="I61" s="286"/>
      <c r="J61" s="286"/>
      <c r="K61" s="286"/>
      <c r="L61" s="286"/>
      <c r="M61" s="286"/>
      <c r="N61" s="286"/>
    </row>
    <row r="62" spans="1:18">
      <c r="B62" s="149"/>
      <c r="C62" s="155"/>
      <c r="D62" s="155"/>
      <c r="E62" s="286"/>
      <c r="F62" s="286"/>
      <c r="G62" s="286"/>
      <c r="H62" s="286"/>
      <c r="I62" s="286"/>
      <c r="J62" s="286"/>
      <c r="K62" s="286"/>
      <c r="L62" s="286"/>
      <c r="M62" s="286"/>
      <c r="N62" s="286"/>
    </row>
    <row r="63" spans="1:18">
      <c r="B63" s="285"/>
      <c r="C63" s="155"/>
      <c r="D63" s="155"/>
      <c r="E63" s="286"/>
      <c r="F63" s="286"/>
      <c r="G63" s="286"/>
      <c r="H63" s="286"/>
      <c r="I63" s="286"/>
      <c r="J63" s="286"/>
      <c r="K63" s="286"/>
      <c r="L63" s="286"/>
      <c r="M63" s="286"/>
      <c r="N63" s="286"/>
    </row>
    <row r="64" spans="1:18">
      <c r="B64" s="149"/>
      <c r="C64" s="149"/>
      <c r="D64" s="149"/>
      <c r="E64" s="149"/>
      <c r="F64" s="149"/>
      <c r="G64" s="149"/>
      <c r="H64" s="149"/>
      <c r="I64" s="149"/>
      <c r="J64" s="149"/>
      <c r="K64" s="149"/>
      <c r="L64" s="149"/>
      <c r="M64" s="149"/>
      <c r="N64" s="149"/>
    </row>
    <row r="65" spans="2:14">
      <c r="B65" s="149"/>
      <c r="C65" s="149"/>
      <c r="D65" s="149"/>
      <c r="E65" s="149"/>
      <c r="F65" s="149"/>
      <c r="G65" s="149"/>
      <c r="H65" s="149"/>
      <c r="I65" s="149"/>
      <c r="J65" s="149"/>
      <c r="K65" s="149"/>
      <c r="L65" s="149"/>
      <c r="M65" s="149"/>
      <c r="N65" s="149"/>
    </row>
    <row r="66" spans="2:14">
      <c r="B66" s="149"/>
      <c r="C66" s="149"/>
      <c r="D66" s="149"/>
      <c r="E66" s="149"/>
      <c r="F66" s="149"/>
      <c r="G66" s="149"/>
      <c r="H66" s="149"/>
      <c r="I66" s="149"/>
      <c r="J66" s="149"/>
      <c r="K66" s="149"/>
      <c r="L66" s="149"/>
      <c r="M66" s="149"/>
      <c r="N66" s="149"/>
    </row>
  </sheetData>
  <sheetProtection password="91C7" sheet="1" objects="1" scenarios="1" selectLockedCells="1"/>
  <mergeCells count="5">
    <mergeCell ref="M36:N36"/>
    <mergeCell ref="E36:F36"/>
    <mergeCell ref="G36:H36"/>
    <mergeCell ref="I36:J36"/>
    <mergeCell ref="K36:L36"/>
  </mergeCells>
  <phoneticPr fontId="2" type="noConversion"/>
  <pageMargins left="0.75" right="0.75" top="1" bottom="1" header="0.5" footer="0.5"/>
  <pageSetup scale="63" orientation="portrait"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sheetPr codeName="Sheet25"/>
  <dimension ref="A1:O53"/>
  <sheetViews>
    <sheetView topLeftCell="A10" workbookViewId="0">
      <selection activeCell="D43" sqref="D43"/>
    </sheetView>
  </sheetViews>
  <sheetFormatPr defaultRowHeight="12.75"/>
  <cols>
    <col min="1" max="1" width="1.85546875" customWidth="1"/>
    <col min="2" max="2" width="45.28515625" bestFit="1" customWidth="1"/>
    <col min="12" max="12" width="1.42578125" customWidth="1"/>
    <col min="13" max="13" width="1.7109375" customWidth="1"/>
  </cols>
  <sheetData>
    <row r="1" spans="1:12">
      <c r="A1" s="20"/>
      <c r="B1" s="20"/>
      <c r="C1" s="20"/>
      <c r="D1" s="20"/>
      <c r="E1" s="20"/>
      <c r="F1" s="20"/>
      <c r="G1" s="20"/>
      <c r="H1" s="20"/>
      <c r="I1" s="20"/>
      <c r="J1" s="20"/>
      <c r="K1" s="20"/>
      <c r="L1" s="20"/>
    </row>
    <row r="2" spans="1:12" ht="15.75">
      <c r="A2" s="20"/>
      <c r="B2" s="20"/>
      <c r="C2" s="20"/>
      <c r="D2" s="20"/>
      <c r="E2" s="20"/>
      <c r="F2" s="20"/>
      <c r="G2" s="24"/>
      <c r="H2" s="805" t="str">
        <f>Release_Notes!K2</f>
        <v>PDN Design Tool 10.0SP1</v>
      </c>
      <c r="I2" s="734"/>
      <c r="J2" s="734"/>
      <c r="K2" s="734"/>
      <c r="L2" s="24"/>
    </row>
    <row r="3" spans="1:12" ht="15.75">
      <c r="A3" s="20"/>
      <c r="B3" s="20"/>
      <c r="C3" s="20"/>
      <c r="D3" s="20"/>
      <c r="E3" s="20"/>
      <c r="F3" s="20"/>
      <c r="G3" s="20"/>
      <c r="H3" s="20"/>
      <c r="I3" s="526" t="str">
        <f>Release_Notes!L3</f>
        <v>Cyclone® IV</v>
      </c>
      <c r="J3" s="20"/>
      <c r="K3" s="20"/>
      <c r="L3" s="20"/>
    </row>
    <row r="4" spans="1:12" ht="15" customHeight="1">
      <c r="A4" s="25"/>
      <c r="B4" s="25"/>
      <c r="C4" s="25"/>
      <c r="D4" s="25"/>
      <c r="E4" s="25"/>
      <c r="F4" s="25"/>
      <c r="G4" s="25"/>
      <c r="H4" s="25"/>
      <c r="I4" s="25"/>
      <c r="J4" s="25"/>
      <c r="K4" s="25"/>
      <c r="L4" s="25"/>
    </row>
    <row r="5" spans="1:12" ht="6.75" customHeight="1">
      <c r="A5" s="26"/>
      <c r="B5" s="26"/>
      <c r="C5" s="26"/>
      <c r="D5" s="26"/>
      <c r="E5" s="26"/>
      <c r="F5" s="26"/>
      <c r="G5" s="26"/>
      <c r="H5" s="26"/>
      <c r="I5" s="26"/>
      <c r="J5" s="26"/>
      <c r="K5" s="26"/>
      <c r="L5" s="26"/>
    </row>
    <row r="6" spans="1:12">
      <c r="A6" s="29"/>
      <c r="B6" s="30"/>
      <c r="C6" s="30"/>
      <c r="D6" s="31"/>
      <c r="E6" s="32"/>
      <c r="F6" s="32"/>
      <c r="G6" s="32"/>
      <c r="H6" s="32"/>
      <c r="I6" s="32"/>
      <c r="J6" s="30"/>
      <c r="K6" s="30"/>
      <c r="L6" s="29"/>
    </row>
    <row r="7" spans="1:12">
      <c r="A7" s="29"/>
      <c r="B7" s="103" t="s">
        <v>1212</v>
      </c>
      <c r="C7" s="30"/>
      <c r="D7" s="32"/>
      <c r="E7" s="32"/>
      <c r="F7" s="32"/>
      <c r="G7" s="32"/>
      <c r="H7" s="32"/>
      <c r="I7" s="32"/>
      <c r="J7" s="30"/>
      <c r="K7" s="30"/>
      <c r="L7" s="29"/>
    </row>
    <row r="8" spans="1:12">
      <c r="A8" s="29"/>
      <c r="B8" s="29"/>
      <c r="C8" s="138"/>
      <c r="D8" s="29"/>
      <c r="E8" s="29"/>
      <c r="F8" s="29"/>
      <c r="G8" s="29"/>
      <c r="H8" s="29"/>
      <c r="I8" s="29"/>
      <c r="J8" s="138"/>
      <c r="K8" s="30"/>
      <c r="L8" s="32"/>
    </row>
    <row r="9" spans="1:12">
      <c r="A9" s="29"/>
      <c r="B9" s="29"/>
      <c r="C9" s="29"/>
      <c r="D9" s="29"/>
      <c r="E9" s="29"/>
      <c r="F9" s="29"/>
      <c r="G9" s="29"/>
      <c r="H9" s="29"/>
      <c r="I9" s="29"/>
      <c r="J9" s="30"/>
      <c r="K9" s="30"/>
      <c r="L9" s="32"/>
    </row>
    <row r="10" spans="1:12">
      <c r="A10" s="29"/>
      <c r="B10" s="29"/>
      <c r="C10" s="29"/>
      <c r="D10" s="29"/>
      <c r="E10" s="29"/>
      <c r="F10" s="29"/>
      <c r="G10" s="29"/>
      <c r="H10" s="29"/>
      <c r="I10" s="29"/>
      <c r="J10" s="30"/>
      <c r="K10" s="30"/>
      <c r="L10" s="32"/>
    </row>
    <row r="11" spans="1:12">
      <c r="A11" s="29"/>
      <c r="B11" s="29"/>
      <c r="C11" s="29"/>
      <c r="D11" s="29"/>
      <c r="E11" s="29"/>
      <c r="F11" s="29"/>
      <c r="G11" s="29"/>
      <c r="H11" s="29"/>
      <c r="I11" s="29"/>
      <c r="J11" s="30"/>
      <c r="K11" s="30"/>
      <c r="L11" s="32"/>
    </row>
    <row r="12" spans="1:12">
      <c r="A12" s="29"/>
      <c r="B12" s="29"/>
      <c r="C12" s="29"/>
      <c r="D12" s="29"/>
      <c r="E12" s="29"/>
      <c r="F12" s="29"/>
      <c r="G12" s="29"/>
      <c r="H12" s="29"/>
      <c r="I12" s="29"/>
      <c r="J12" s="30"/>
      <c r="K12" s="30"/>
      <c r="L12" s="32"/>
    </row>
    <row r="13" spans="1:12">
      <c r="A13" s="29"/>
      <c r="B13" s="29"/>
      <c r="C13" s="29"/>
      <c r="D13" s="29"/>
      <c r="E13" s="29"/>
      <c r="F13" s="29"/>
      <c r="G13" s="29"/>
      <c r="H13" s="29"/>
      <c r="I13" s="29"/>
      <c r="J13" s="30"/>
      <c r="K13" s="30"/>
      <c r="L13" s="32"/>
    </row>
    <row r="14" spans="1:12">
      <c r="A14" s="29"/>
      <c r="B14" s="29"/>
      <c r="C14" s="29"/>
      <c r="D14" s="29"/>
      <c r="E14" s="29"/>
      <c r="F14" s="29"/>
      <c r="G14" s="29"/>
      <c r="H14" s="29"/>
      <c r="I14" s="29"/>
      <c r="J14" s="30"/>
      <c r="K14" s="30"/>
      <c r="L14" s="32"/>
    </row>
    <row r="15" spans="1:12">
      <c r="A15" s="29"/>
      <c r="B15" s="29"/>
      <c r="C15" s="29"/>
      <c r="D15" s="29"/>
      <c r="E15" s="29"/>
      <c r="F15" s="29"/>
      <c r="G15" s="29"/>
      <c r="H15" s="29"/>
      <c r="I15" s="29"/>
      <c r="J15" s="30"/>
      <c r="K15" s="30"/>
      <c r="L15" s="32"/>
    </row>
    <row r="16" spans="1:12">
      <c r="A16" s="29"/>
      <c r="B16" s="29"/>
      <c r="C16" s="29"/>
      <c r="D16" s="29"/>
      <c r="E16" s="29"/>
      <c r="F16" s="29"/>
      <c r="G16" s="29"/>
      <c r="H16" s="29"/>
      <c r="I16" s="29"/>
      <c r="J16" s="30"/>
      <c r="K16" s="30"/>
      <c r="L16" s="32"/>
    </row>
    <row r="17" spans="1:12">
      <c r="A17" s="29"/>
      <c r="B17" s="29"/>
      <c r="C17" s="29"/>
      <c r="D17" s="29"/>
      <c r="E17" s="29"/>
      <c r="F17" s="29"/>
      <c r="G17" s="29"/>
      <c r="H17" s="29"/>
      <c r="I17" s="29"/>
      <c r="J17" s="30"/>
      <c r="K17" s="30"/>
      <c r="L17" s="32"/>
    </row>
    <row r="18" spans="1:12">
      <c r="A18" s="29"/>
      <c r="B18" s="29"/>
      <c r="C18" s="29"/>
      <c r="D18" s="29"/>
      <c r="E18" s="29"/>
      <c r="F18" s="29"/>
      <c r="G18" s="29"/>
      <c r="H18" s="29"/>
      <c r="I18" s="29"/>
      <c r="J18" s="30"/>
      <c r="K18" s="30"/>
      <c r="L18" s="32"/>
    </row>
    <row r="19" spans="1:12">
      <c r="A19" s="29"/>
      <c r="B19" s="29"/>
      <c r="C19" s="29"/>
      <c r="D19" s="29"/>
      <c r="E19" s="29"/>
      <c r="F19" s="29"/>
      <c r="G19" s="29"/>
      <c r="H19" s="29"/>
      <c r="I19" s="29"/>
      <c r="J19" s="30"/>
      <c r="K19" s="30"/>
      <c r="L19" s="32"/>
    </row>
    <row r="20" spans="1:12">
      <c r="A20" s="29"/>
      <c r="B20" s="29"/>
      <c r="C20" s="29"/>
      <c r="D20" s="29"/>
      <c r="E20" s="29"/>
      <c r="F20" s="29"/>
      <c r="G20" s="29"/>
      <c r="H20" s="29"/>
      <c r="I20" s="29"/>
      <c r="J20" s="30"/>
      <c r="K20" s="30"/>
      <c r="L20" s="32"/>
    </row>
    <row r="21" spans="1:12">
      <c r="A21" s="29"/>
      <c r="B21" s="29"/>
      <c r="C21" s="29"/>
      <c r="D21" s="29"/>
      <c r="E21" s="29"/>
      <c r="F21" s="29"/>
      <c r="G21" s="29"/>
      <c r="H21" s="29"/>
      <c r="I21" s="29"/>
      <c r="J21" s="30"/>
      <c r="K21" s="30"/>
      <c r="L21" s="32"/>
    </row>
    <row r="22" spans="1:12">
      <c r="A22" s="29"/>
      <c r="B22" s="29"/>
      <c r="C22" s="29"/>
      <c r="D22" s="29"/>
      <c r="E22" s="29"/>
      <c r="F22" s="29"/>
      <c r="G22" s="29"/>
      <c r="H22" s="29"/>
      <c r="I22" s="29"/>
      <c r="J22" s="30"/>
      <c r="K22" s="30"/>
      <c r="L22" s="32"/>
    </row>
    <row r="23" spans="1:12">
      <c r="A23" s="29"/>
      <c r="B23" s="29"/>
      <c r="C23" s="29"/>
      <c r="D23" s="29"/>
      <c r="E23" s="29"/>
      <c r="F23" s="29"/>
      <c r="G23" s="29"/>
      <c r="H23" s="29"/>
      <c r="I23" s="29"/>
      <c r="J23" s="30"/>
      <c r="K23" s="30"/>
      <c r="L23" s="32"/>
    </row>
    <row r="24" spans="1:12">
      <c r="A24" s="29"/>
      <c r="B24" s="29"/>
      <c r="C24" s="29"/>
      <c r="D24" s="29"/>
      <c r="E24" s="29"/>
      <c r="F24" s="29"/>
      <c r="G24" s="29"/>
      <c r="H24" s="29"/>
      <c r="I24" s="29"/>
      <c r="J24" s="30"/>
      <c r="K24" s="30"/>
      <c r="L24" s="32"/>
    </row>
    <row r="25" spans="1:12">
      <c r="A25" s="29"/>
      <c r="B25" s="29"/>
      <c r="C25" s="29"/>
      <c r="D25" s="29"/>
      <c r="E25" s="29"/>
      <c r="F25" s="29"/>
      <c r="G25" s="29"/>
      <c r="H25" s="29"/>
      <c r="I25" s="29"/>
      <c r="J25" s="30"/>
      <c r="K25" s="30"/>
      <c r="L25" s="32"/>
    </row>
    <row r="26" spans="1:12">
      <c r="A26" s="29"/>
      <c r="B26" s="29"/>
      <c r="C26" s="29"/>
      <c r="D26" s="29"/>
      <c r="E26" s="29"/>
      <c r="F26" s="29"/>
      <c r="G26" s="29"/>
      <c r="H26" s="29"/>
      <c r="I26" s="29"/>
      <c r="J26" s="30"/>
      <c r="K26" s="30"/>
      <c r="L26" s="32"/>
    </row>
    <row r="27" spans="1:12">
      <c r="A27" s="29"/>
      <c r="B27" s="29"/>
      <c r="C27" s="29"/>
      <c r="D27" s="29"/>
      <c r="E27" s="29"/>
      <c r="F27" s="29"/>
      <c r="G27" s="29"/>
      <c r="H27" s="29"/>
      <c r="I27" s="29"/>
      <c r="J27" s="30"/>
      <c r="K27" s="30"/>
      <c r="L27" s="32"/>
    </row>
    <row r="28" spans="1:12">
      <c r="A28" s="29"/>
      <c r="B28" s="29"/>
      <c r="C28" s="29"/>
      <c r="D28" s="29"/>
      <c r="E28" s="29"/>
      <c r="F28" s="29"/>
      <c r="G28" s="29"/>
      <c r="H28" s="29"/>
      <c r="I28" s="29"/>
      <c r="J28" s="30"/>
      <c r="K28" s="30"/>
      <c r="L28" s="32"/>
    </row>
    <row r="29" spans="1:12">
      <c r="A29" s="29"/>
      <c r="B29" s="29"/>
      <c r="C29" s="29"/>
      <c r="D29" s="29"/>
      <c r="E29" s="29"/>
      <c r="F29" s="29"/>
      <c r="G29" s="29"/>
      <c r="H29" s="29"/>
      <c r="I29" s="29"/>
      <c r="J29" s="30"/>
      <c r="K29" s="30"/>
      <c r="L29" s="32"/>
    </row>
    <row r="30" spans="1:12">
      <c r="A30" s="29"/>
      <c r="B30" s="29"/>
      <c r="C30" s="29"/>
      <c r="D30" s="29"/>
      <c r="E30" s="29"/>
      <c r="F30" s="29"/>
      <c r="G30" s="29"/>
      <c r="H30" s="29"/>
      <c r="I30" s="29"/>
      <c r="J30" s="30"/>
      <c r="K30" s="30"/>
      <c r="L30" s="32"/>
    </row>
    <row r="31" spans="1:12">
      <c r="A31" s="29"/>
      <c r="B31" s="29"/>
      <c r="C31" s="29"/>
      <c r="D31" s="29"/>
      <c r="E31" s="29"/>
      <c r="F31" s="29"/>
      <c r="G31" s="29"/>
      <c r="H31" s="29"/>
      <c r="I31" s="29"/>
      <c r="J31" s="30"/>
      <c r="K31" s="30"/>
      <c r="L31" s="32"/>
    </row>
    <row r="32" spans="1:12">
      <c r="A32" s="29"/>
      <c r="B32" s="29"/>
      <c r="C32" s="29"/>
      <c r="D32" s="29"/>
      <c r="E32" s="29"/>
      <c r="F32" s="29"/>
      <c r="G32" s="29"/>
      <c r="H32" s="29"/>
      <c r="I32" s="29"/>
      <c r="J32" s="30"/>
      <c r="K32" s="30"/>
      <c r="L32" s="32"/>
    </row>
    <row r="33" spans="1:15">
      <c r="A33" s="29"/>
      <c r="B33" s="558" t="s">
        <v>1257</v>
      </c>
      <c r="C33" s="29"/>
      <c r="D33" s="29"/>
      <c r="E33" s="29"/>
      <c r="F33" s="29"/>
      <c r="G33" s="29"/>
      <c r="H33" s="29"/>
      <c r="I33" s="29"/>
      <c r="J33" s="30"/>
      <c r="K33" s="30"/>
      <c r="L33" s="32"/>
    </row>
    <row r="34" spans="1:15">
      <c r="A34" s="29"/>
      <c r="B34" s="558" t="s">
        <v>1258</v>
      </c>
      <c r="C34" s="29"/>
      <c r="D34" s="29"/>
      <c r="E34" s="29"/>
      <c r="F34" s="29"/>
      <c r="G34" s="29"/>
      <c r="H34" s="29"/>
      <c r="I34" s="29"/>
      <c r="J34" s="30"/>
      <c r="K34" s="30"/>
      <c r="L34" s="32"/>
    </row>
    <row r="35" spans="1:15">
      <c r="A35" s="29"/>
      <c r="B35" s="29"/>
      <c r="C35" s="29"/>
      <c r="D35" s="29"/>
      <c r="E35" s="29"/>
      <c r="F35" s="29"/>
      <c r="G35" s="29"/>
      <c r="H35" s="29"/>
      <c r="I35" s="29"/>
      <c r="J35" s="30"/>
      <c r="K35" s="30"/>
      <c r="L35" s="32"/>
    </row>
    <row r="36" spans="1:15" ht="13.5" thickBot="1">
      <c r="A36" s="29"/>
      <c r="B36" s="29"/>
      <c r="C36" s="29"/>
      <c r="D36" s="29"/>
      <c r="E36" s="29"/>
      <c r="F36" s="29"/>
      <c r="G36" s="29"/>
      <c r="H36" s="29"/>
      <c r="I36" s="29"/>
      <c r="J36" s="29"/>
      <c r="K36" s="29"/>
      <c r="L36" s="32"/>
    </row>
    <row r="37" spans="1:15" ht="13.5" thickBot="1">
      <c r="A37" s="29"/>
      <c r="B37" s="140" t="s">
        <v>1187</v>
      </c>
      <c r="C37" s="358" t="s">
        <v>821</v>
      </c>
      <c r="D37" s="393" t="s">
        <v>1199</v>
      </c>
      <c r="E37" s="393" t="s">
        <v>1200</v>
      </c>
      <c r="F37" s="393" t="s">
        <v>1201</v>
      </c>
      <c r="G37" s="394">
        <v>1210</v>
      </c>
      <c r="H37" s="29"/>
      <c r="I37" s="29"/>
      <c r="J37" s="29"/>
      <c r="K37" s="29"/>
      <c r="L37" s="32"/>
    </row>
    <row r="38" spans="1:15">
      <c r="A38" s="29"/>
      <c r="B38" s="108" t="s">
        <v>1192</v>
      </c>
      <c r="C38" s="163" t="s">
        <v>870</v>
      </c>
      <c r="D38" s="513">
        <v>0.6</v>
      </c>
      <c r="E38" s="513">
        <v>0.6</v>
      </c>
      <c r="F38" s="513">
        <v>0.6</v>
      </c>
      <c r="G38" s="514">
        <v>0.6</v>
      </c>
      <c r="H38" s="29"/>
      <c r="I38" s="29"/>
      <c r="J38" s="29"/>
      <c r="K38" s="29"/>
      <c r="L38" s="32"/>
    </row>
    <row r="39" spans="1:15">
      <c r="A39" s="29"/>
      <c r="B39" s="110" t="s">
        <v>1193</v>
      </c>
      <c r="C39" s="165" t="s">
        <v>870</v>
      </c>
      <c r="D39" s="400">
        <v>3.6</v>
      </c>
      <c r="E39" s="400">
        <v>3.6</v>
      </c>
      <c r="F39" s="400">
        <v>3.6</v>
      </c>
      <c r="G39" s="515">
        <v>3.6</v>
      </c>
      <c r="H39" s="29"/>
      <c r="I39" s="29"/>
      <c r="J39" s="29"/>
      <c r="K39" s="29"/>
      <c r="L39" s="32"/>
      <c r="O39" s="399"/>
    </row>
    <row r="40" spans="1:15">
      <c r="A40" s="29"/>
      <c r="B40" s="110" t="s">
        <v>1194</v>
      </c>
      <c r="C40" s="165" t="s">
        <v>870</v>
      </c>
      <c r="D40" s="575">
        <v>20</v>
      </c>
      <c r="E40" s="575">
        <v>20</v>
      </c>
      <c r="F40" s="575">
        <v>20</v>
      </c>
      <c r="G40" s="575">
        <v>20</v>
      </c>
      <c r="H40" s="29"/>
      <c r="I40" s="29"/>
      <c r="J40" s="29"/>
      <c r="K40" s="29"/>
      <c r="L40" s="32"/>
    </row>
    <row r="41" spans="1:15">
      <c r="A41" s="29"/>
      <c r="B41" s="110" t="s">
        <v>1198</v>
      </c>
      <c r="C41" s="165" t="s">
        <v>870</v>
      </c>
      <c r="D41" s="400">
        <v>5</v>
      </c>
      <c r="E41" s="400">
        <v>5</v>
      </c>
      <c r="F41" s="400">
        <v>5</v>
      </c>
      <c r="G41" s="515">
        <v>5</v>
      </c>
      <c r="H41" s="29"/>
      <c r="I41" s="29"/>
      <c r="J41" s="29"/>
      <c r="K41" s="29"/>
      <c r="L41" s="29"/>
    </row>
    <row r="42" spans="1:15">
      <c r="A42" s="29"/>
      <c r="B42" s="110" t="s">
        <v>1188</v>
      </c>
      <c r="C42" s="165" t="s">
        <v>870</v>
      </c>
      <c r="D42" s="400">
        <v>90</v>
      </c>
      <c r="E42" s="400">
        <v>80</v>
      </c>
      <c r="F42" s="400">
        <v>120</v>
      </c>
      <c r="G42" s="515">
        <v>160</v>
      </c>
      <c r="H42" s="29"/>
      <c r="I42" s="29"/>
      <c r="J42" s="29"/>
      <c r="K42" s="29"/>
      <c r="L42" s="29"/>
    </row>
    <row r="43" spans="1:15">
      <c r="A43" s="29"/>
      <c r="B43" s="110" t="s">
        <v>1189</v>
      </c>
      <c r="C43" s="165" t="s">
        <v>870</v>
      </c>
      <c r="D43" s="400">
        <v>60</v>
      </c>
      <c r="E43" s="400">
        <v>80</v>
      </c>
      <c r="F43" s="400">
        <v>120</v>
      </c>
      <c r="G43" s="515">
        <v>160</v>
      </c>
      <c r="H43" s="29"/>
      <c r="I43" s="29"/>
      <c r="J43" s="29"/>
      <c r="K43" s="29"/>
      <c r="L43" s="29"/>
    </row>
    <row r="44" spans="1:15">
      <c r="A44" s="29"/>
      <c r="B44" s="110" t="s">
        <v>1186</v>
      </c>
      <c r="C44" s="165" t="s">
        <v>870</v>
      </c>
      <c r="D44" s="400">
        <v>26</v>
      </c>
      <c r="E44" s="400">
        <v>30</v>
      </c>
      <c r="F44" s="400">
        <v>30</v>
      </c>
      <c r="G44" s="515">
        <v>30</v>
      </c>
      <c r="H44" s="29"/>
      <c r="I44" s="29"/>
      <c r="J44" s="29"/>
      <c r="K44" s="29"/>
      <c r="L44" s="29"/>
    </row>
    <row r="45" spans="1:15">
      <c r="A45" s="29"/>
      <c r="B45" s="110"/>
      <c r="C45" s="165"/>
      <c r="D45" s="400"/>
      <c r="E45" s="400"/>
      <c r="F45" s="400"/>
      <c r="G45" s="515"/>
      <c r="H45" s="29"/>
      <c r="I45" s="29"/>
      <c r="J45" s="29"/>
      <c r="K45" s="29"/>
      <c r="L45" s="29"/>
    </row>
    <row r="46" spans="1:15">
      <c r="A46" s="29"/>
      <c r="B46" s="110"/>
      <c r="C46" s="165"/>
      <c r="D46" s="400"/>
      <c r="E46" s="400"/>
      <c r="F46" s="400"/>
      <c r="G46" s="515"/>
      <c r="H46" s="29"/>
      <c r="I46" s="29"/>
      <c r="J46" s="29"/>
      <c r="K46" s="29"/>
      <c r="L46" s="29"/>
    </row>
    <row r="47" spans="1:15">
      <c r="A47" s="29"/>
      <c r="B47" s="110" t="s">
        <v>1195</v>
      </c>
      <c r="C47" s="165" t="s">
        <v>870</v>
      </c>
      <c r="D47" s="401">
        <v>60</v>
      </c>
      <c r="E47" s="401">
        <v>60</v>
      </c>
      <c r="F47" s="401">
        <v>60</v>
      </c>
      <c r="G47" s="516">
        <v>60</v>
      </c>
      <c r="H47" s="29"/>
      <c r="I47" s="29"/>
      <c r="J47" s="29"/>
      <c r="K47" s="29"/>
      <c r="L47" s="29"/>
    </row>
    <row r="48" spans="1:15">
      <c r="A48" s="29"/>
      <c r="B48" s="110" t="s">
        <v>1196</v>
      </c>
      <c r="C48" s="165" t="s">
        <v>870</v>
      </c>
      <c r="D48" s="402">
        <v>15</v>
      </c>
      <c r="E48" s="402">
        <v>15</v>
      </c>
      <c r="F48" s="402">
        <v>15</v>
      </c>
      <c r="G48" s="517">
        <v>15</v>
      </c>
      <c r="H48" s="29"/>
      <c r="I48" s="29"/>
      <c r="J48" s="29"/>
      <c r="K48" s="29"/>
      <c r="L48" s="29"/>
    </row>
    <row r="49" spans="1:12" ht="13.5" thickBot="1">
      <c r="A49" s="29"/>
      <c r="B49" s="111" t="s">
        <v>1197</v>
      </c>
      <c r="C49" s="352" t="s">
        <v>870</v>
      </c>
      <c r="D49" s="518">
        <v>2.7</v>
      </c>
      <c r="E49" s="518">
        <v>2.7</v>
      </c>
      <c r="F49" s="518">
        <v>2.7</v>
      </c>
      <c r="G49" s="519">
        <v>2.7</v>
      </c>
      <c r="H49" s="29"/>
      <c r="I49" s="29"/>
      <c r="J49" s="29"/>
      <c r="K49" s="29"/>
      <c r="L49" s="29"/>
    </row>
    <row r="50" spans="1:12" ht="13.5" thickBot="1">
      <c r="A50" s="29"/>
      <c r="B50" s="142" t="s">
        <v>1190</v>
      </c>
      <c r="C50" s="112" t="s">
        <v>881</v>
      </c>
      <c r="D50" s="520">
        <f>CalculateX2YMount(603,1,D38,D39,D41,D42,D43,D44,D47,D48,D49)</f>
        <v>0.40044788241269236</v>
      </c>
      <c r="E50" s="520">
        <f>CalculateX2YMount(805,1,E38,E39,E41,E42,E43,E44,E47,E48,E49)</f>
        <v>0.33432996476988824</v>
      </c>
      <c r="F50" s="520">
        <f>CalculateX2YMount(1206,1,F38,F39,F41,F42,F43,F44,F47,F48,F49)</f>
        <v>0.37505326094387587</v>
      </c>
      <c r="G50" s="520">
        <f>CalculateX2YMount(1210,1,G38,G39,G41,G42,G43,G44,G47,G48,G49)</f>
        <v>0.42819101839607332</v>
      </c>
      <c r="H50" s="29"/>
      <c r="I50" s="29"/>
      <c r="J50" s="29"/>
      <c r="K50" s="29"/>
      <c r="L50" s="29"/>
    </row>
    <row r="51" spans="1:12" ht="13.5" thickBot="1">
      <c r="A51" s="29"/>
      <c r="B51" s="147" t="s">
        <v>1191</v>
      </c>
      <c r="C51" s="139" t="s">
        <v>881</v>
      </c>
      <c r="D51" s="521">
        <f>CalculateX2YMount(603,0,D38,D39,D41,D42,D43,D44,D47,D48,D49)</f>
        <v>0.17019046849449326</v>
      </c>
      <c r="E51" s="521">
        <f>CalculateX2YMount(805,0,E38,E39,E41,E42,E43,E44,E47,E48,E49)</f>
        <v>0.15814544276715695</v>
      </c>
      <c r="F51" s="521">
        <f>CalculateX2YMount(1206,0,F38,F39,F41,F42,F43,F44,F47,F48,F49)</f>
        <v>0.16592366572112585</v>
      </c>
      <c r="G51" s="521">
        <f>CalculateX2YMount(1210,0,G38,G39,G41,G42,G43,G44,G47,G48,G49)</f>
        <v>0.27492480819858078</v>
      </c>
      <c r="H51" s="29"/>
      <c r="I51" s="29"/>
      <c r="J51" s="29"/>
      <c r="K51" s="29"/>
      <c r="L51" s="29"/>
    </row>
    <row r="52" spans="1:12">
      <c r="A52" s="29"/>
      <c r="B52" s="30"/>
      <c r="C52" s="30"/>
      <c r="D52" s="31"/>
      <c r="E52" s="32"/>
      <c r="F52" s="32"/>
      <c r="G52" s="32"/>
      <c r="H52" s="32"/>
      <c r="I52" s="32"/>
      <c r="J52" s="30"/>
      <c r="K52" s="30"/>
      <c r="L52" s="29"/>
    </row>
    <row r="53" spans="1:12">
      <c r="A53" s="21"/>
      <c r="B53" s="21"/>
      <c r="C53" s="21"/>
      <c r="D53" s="21"/>
      <c r="E53" s="21"/>
      <c r="F53" s="21"/>
      <c r="G53" s="21"/>
      <c r="H53" s="21"/>
      <c r="I53" s="21"/>
      <c r="J53" s="21"/>
      <c r="K53" s="21"/>
      <c r="L53" s="21"/>
    </row>
  </sheetData>
  <sheetProtection password="91C7" sheet="1" objects="1" scenarios="1" selectLockedCells="1"/>
  <mergeCells count="1">
    <mergeCell ref="H2:K2"/>
  </mergeCells>
  <phoneticPr fontId="2" type="noConversion"/>
  <pageMargins left="0.75" right="0.75" top="1" bottom="1" header="0.5" footer="0.5"/>
  <pageSetup orientation="portrait"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sheetPr codeName="Sheet2">
    <pageSetUpPr fitToPage="1"/>
  </sheetPr>
  <dimension ref="A1:V54"/>
  <sheetViews>
    <sheetView topLeftCell="A4" workbookViewId="0">
      <selection activeCell="L6" sqref="L6"/>
    </sheetView>
  </sheetViews>
  <sheetFormatPr defaultRowHeight="12.75"/>
  <cols>
    <col min="1" max="1" width="1.140625" customWidth="1"/>
    <col min="2" max="2" width="10" customWidth="1"/>
    <col min="3" max="3" width="6.140625" bestFit="1" customWidth="1"/>
    <col min="4" max="4" width="6.5703125" bestFit="1" customWidth="1"/>
    <col min="5" max="5" width="9.85546875" customWidth="1"/>
    <col min="7" max="7" width="11.5703125" customWidth="1"/>
    <col min="8" max="8" width="4.42578125" customWidth="1"/>
    <col min="10" max="10" width="9.42578125" customWidth="1"/>
    <col min="11" max="11" width="1.5703125" customWidth="1"/>
  </cols>
  <sheetData>
    <row r="1" spans="1:22">
      <c r="A1" s="2"/>
      <c r="B1" s="2"/>
      <c r="C1" s="2"/>
      <c r="D1" s="2"/>
      <c r="E1" s="2"/>
      <c r="F1" s="2"/>
      <c r="G1" s="2"/>
      <c r="H1" s="2"/>
      <c r="I1" s="2"/>
      <c r="J1" s="2"/>
      <c r="K1" s="2"/>
    </row>
    <row r="2" spans="1:22" ht="15.75">
      <c r="A2" s="2"/>
      <c r="B2" s="2"/>
      <c r="C2" s="2"/>
      <c r="D2" s="2"/>
      <c r="E2" s="2"/>
      <c r="F2" s="2"/>
      <c r="G2" s="2"/>
      <c r="H2" s="307" t="str">
        <f>Release_Notes!K2</f>
        <v>PDN Design Tool 10.0SP1</v>
      </c>
      <c r="I2" s="2"/>
      <c r="J2" s="2"/>
      <c r="K2" s="2"/>
    </row>
    <row r="3" spans="1:22" ht="15.75">
      <c r="A3" s="2"/>
      <c r="B3" s="2"/>
      <c r="C3" s="2"/>
      <c r="D3" s="2"/>
      <c r="E3" s="2"/>
      <c r="F3" s="2"/>
      <c r="G3" s="2"/>
      <c r="H3" s="2"/>
      <c r="I3" s="24" t="str">
        <f>Release_Notes!L3</f>
        <v>Cyclone® IV</v>
      </c>
      <c r="J3" s="2"/>
      <c r="K3" s="2"/>
    </row>
    <row r="4" spans="1:22" ht="14.25" customHeight="1">
      <c r="A4" s="3"/>
      <c r="B4" s="3"/>
      <c r="C4" s="3"/>
      <c r="D4" s="3"/>
      <c r="E4" s="3"/>
      <c r="F4" s="3"/>
      <c r="G4" s="3"/>
      <c r="H4" s="3"/>
      <c r="I4" s="3"/>
      <c r="J4" s="3"/>
      <c r="K4" s="3"/>
      <c r="L4" s="499"/>
      <c r="M4" s="499"/>
      <c r="N4" s="499"/>
      <c r="O4" s="499"/>
      <c r="P4" s="499"/>
      <c r="Q4" s="499"/>
      <c r="R4" s="499"/>
      <c r="S4" s="499"/>
      <c r="T4" s="499"/>
      <c r="U4" s="499"/>
      <c r="V4" s="499"/>
    </row>
    <row r="5" spans="1:22" ht="3.75" customHeight="1">
      <c r="A5" s="1"/>
      <c r="B5" s="1"/>
      <c r="C5" s="1"/>
      <c r="D5" s="1"/>
      <c r="E5" s="1"/>
      <c r="F5" s="1"/>
      <c r="G5" s="1"/>
      <c r="H5" s="1"/>
      <c r="I5" s="1"/>
      <c r="J5" s="1"/>
      <c r="K5" s="1"/>
      <c r="L5" s="500"/>
      <c r="M5" s="499"/>
      <c r="N5" s="499"/>
      <c r="O5" s="499"/>
      <c r="P5" s="499"/>
      <c r="Q5" s="499"/>
      <c r="R5" s="499"/>
      <c r="S5" s="499"/>
      <c r="T5" s="499"/>
      <c r="U5" s="499"/>
      <c r="V5" s="499"/>
    </row>
    <row r="6" spans="1:22">
      <c r="A6" s="4"/>
      <c r="B6" s="5"/>
      <c r="C6" s="5"/>
      <c r="D6" s="6"/>
      <c r="E6" s="7"/>
      <c r="F6" s="7"/>
      <c r="G6" s="7"/>
      <c r="H6" s="7"/>
      <c r="I6" s="7"/>
      <c r="J6" s="5"/>
      <c r="K6" s="4"/>
      <c r="L6" s="268"/>
      <c r="M6" s="499"/>
      <c r="N6" s="499"/>
      <c r="O6" s="499"/>
      <c r="P6" s="499"/>
      <c r="Q6" s="499"/>
      <c r="R6" s="499"/>
      <c r="S6" s="499"/>
      <c r="T6" s="499"/>
      <c r="U6" s="499"/>
      <c r="V6" s="499"/>
    </row>
    <row r="7" spans="1:22" s="136" customFormat="1">
      <c r="A7" s="188"/>
      <c r="B7" s="833" t="s">
        <v>1034</v>
      </c>
      <c r="C7" s="834"/>
      <c r="D7" s="185" t="s">
        <v>1051</v>
      </c>
      <c r="E7" s="186">
        <f ca="1">INT(NOW())</f>
        <v>40813</v>
      </c>
      <c r="F7" s="6" t="s">
        <v>1052</v>
      </c>
      <c r="G7" s="187">
        <f ca="1">MOD(NOW(),1)</f>
        <v>0.50749502315011341</v>
      </c>
      <c r="H7" s="7"/>
      <c r="I7" s="7"/>
      <c r="J7" s="9"/>
      <c r="K7" s="188"/>
      <c r="L7" s="268"/>
      <c r="M7" s="501"/>
      <c r="N7" s="501"/>
      <c r="O7" s="501"/>
      <c r="P7" s="501"/>
      <c r="Q7" s="501"/>
      <c r="R7" s="501"/>
      <c r="S7" s="501"/>
      <c r="T7" s="501"/>
      <c r="U7" s="501"/>
      <c r="V7" s="501"/>
    </row>
    <row r="8" spans="1:22">
      <c r="A8" s="4"/>
      <c r="B8" s="4"/>
      <c r="C8" s="4"/>
      <c r="D8" s="4"/>
      <c r="E8" s="4"/>
      <c r="F8" s="4"/>
      <c r="G8" s="4"/>
      <c r="H8" s="4"/>
      <c r="I8" s="4"/>
      <c r="J8" s="5"/>
      <c r="K8" s="7"/>
      <c r="L8" s="268"/>
      <c r="M8" s="499"/>
      <c r="N8" s="499"/>
      <c r="O8" s="499"/>
      <c r="P8" s="499"/>
      <c r="Q8" s="499"/>
      <c r="R8" s="499"/>
      <c r="S8" s="499"/>
      <c r="T8" s="499"/>
      <c r="U8" s="499"/>
      <c r="V8" s="499"/>
    </row>
    <row r="9" spans="1:22">
      <c r="A9" s="4"/>
      <c r="B9" s="4"/>
      <c r="C9" s="4"/>
      <c r="D9" s="4"/>
      <c r="E9" s="4"/>
      <c r="F9" s="4"/>
      <c r="G9" s="4"/>
      <c r="H9" s="4"/>
      <c r="I9" s="4"/>
      <c r="J9" s="5"/>
      <c r="K9" s="4"/>
      <c r="L9" s="268"/>
      <c r="M9" s="499"/>
      <c r="N9" s="499"/>
      <c r="O9" s="499"/>
      <c r="P9" s="499"/>
      <c r="Q9" s="499"/>
      <c r="R9" s="499"/>
      <c r="S9" s="499"/>
      <c r="T9" s="499"/>
      <c r="U9" s="499"/>
      <c r="V9" s="499"/>
    </row>
    <row r="10" spans="1:22">
      <c r="A10" s="4"/>
      <c r="B10" s="4"/>
      <c r="C10" s="4"/>
      <c r="D10" s="4"/>
      <c r="E10" s="4"/>
      <c r="F10" s="4"/>
      <c r="G10" s="4"/>
      <c r="H10" s="4"/>
      <c r="I10" s="4"/>
      <c r="J10" s="5"/>
      <c r="K10" s="4"/>
      <c r="L10" s="268"/>
      <c r="M10" s="499"/>
      <c r="N10" s="499"/>
      <c r="O10" s="499"/>
      <c r="P10" s="499"/>
      <c r="Q10" s="499"/>
      <c r="R10" s="499"/>
      <c r="S10" s="499"/>
      <c r="T10" s="499"/>
      <c r="U10" s="499"/>
      <c r="V10" s="499"/>
    </row>
    <row r="11" spans="1:22">
      <c r="A11" s="4"/>
      <c r="B11" s="4"/>
      <c r="C11" s="4"/>
      <c r="D11" s="4"/>
      <c r="E11" s="4"/>
      <c r="F11" s="4"/>
      <c r="G11" s="4"/>
      <c r="H11" s="4"/>
      <c r="I11" s="4"/>
      <c r="J11" s="5"/>
      <c r="K11" s="4"/>
      <c r="L11" s="268"/>
      <c r="M11" s="499"/>
      <c r="N11" s="499"/>
      <c r="O11" s="499"/>
      <c r="P11" s="502"/>
      <c r="Q11" s="499"/>
      <c r="R11" s="499"/>
      <c r="S11" s="499"/>
      <c r="T11" s="499"/>
      <c r="U11" s="499"/>
      <c r="V11" s="499"/>
    </row>
    <row r="12" spans="1:22">
      <c r="A12" s="4"/>
      <c r="B12" s="4"/>
      <c r="C12" s="4"/>
      <c r="D12" s="4"/>
      <c r="E12" s="4"/>
      <c r="F12" s="4"/>
      <c r="G12" s="4"/>
      <c r="H12" s="4"/>
      <c r="I12" s="4"/>
      <c r="J12" s="5"/>
      <c r="K12" s="4"/>
      <c r="L12" s="268"/>
      <c r="M12" s="499"/>
      <c r="N12" s="499"/>
      <c r="O12" s="499"/>
      <c r="P12" s="499"/>
      <c r="Q12" s="499"/>
      <c r="R12" s="499"/>
      <c r="S12" s="499"/>
      <c r="T12" s="499"/>
      <c r="U12" s="499"/>
      <c r="V12" s="499"/>
    </row>
    <row r="13" spans="1:22">
      <c r="A13" s="4"/>
      <c r="B13" s="4"/>
      <c r="C13" s="4"/>
      <c r="D13" s="4"/>
      <c r="E13" s="4"/>
      <c r="F13" s="4"/>
      <c r="G13" s="4"/>
      <c r="H13" s="4"/>
      <c r="I13" s="4"/>
      <c r="J13" s="5"/>
      <c r="K13" s="4"/>
      <c r="L13" s="268"/>
      <c r="M13" s="499"/>
      <c r="N13" s="499"/>
      <c r="O13" s="499"/>
      <c r="P13" s="499"/>
      <c r="Q13" s="499"/>
      <c r="R13" s="499"/>
      <c r="S13" s="499"/>
      <c r="T13" s="499"/>
      <c r="U13" s="499"/>
      <c r="V13" s="499"/>
    </row>
    <row r="14" spans="1:22">
      <c r="A14" s="4"/>
      <c r="B14" s="4"/>
      <c r="C14" s="4"/>
      <c r="D14" s="4"/>
      <c r="E14" s="4"/>
      <c r="F14" s="4"/>
      <c r="G14" s="4"/>
      <c r="H14" s="4"/>
      <c r="I14" s="4"/>
      <c r="J14" s="5"/>
      <c r="K14" s="4"/>
      <c r="L14" s="268"/>
      <c r="M14" s="499"/>
      <c r="N14" s="499"/>
      <c r="O14" s="499"/>
      <c r="P14" s="499"/>
      <c r="Q14" s="499"/>
      <c r="R14" s="499"/>
      <c r="S14" s="499"/>
      <c r="T14" s="499"/>
      <c r="U14" s="499"/>
      <c r="V14" s="499"/>
    </row>
    <row r="15" spans="1:22">
      <c r="A15" s="4"/>
      <c r="B15" s="4"/>
      <c r="C15" s="4"/>
      <c r="D15" s="4"/>
      <c r="E15" s="4"/>
      <c r="F15" s="4"/>
      <c r="G15" s="4"/>
      <c r="H15" s="4"/>
      <c r="I15" s="4"/>
      <c r="J15" s="5"/>
      <c r="K15" s="4"/>
      <c r="L15" s="268"/>
      <c r="M15" s="499"/>
      <c r="N15" s="499"/>
      <c r="O15" s="499"/>
      <c r="P15" s="499"/>
      <c r="Q15" s="499"/>
      <c r="R15" s="499"/>
      <c r="S15" s="499"/>
      <c r="T15" s="499"/>
      <c r="U15" s="499"/>
      <c r="V15" s="499"/>
    </row>
    <row r="16" spans="1:22">
      <c r="A16" s="4"/>
      <c r="B16" s="4"/>
      <c r="C16" s="4"/>
      <c r="D16" s="4"/>
      <c r="E16" s="4"/>
      <c r="F16" s="4"/>
      <c r="G16" s="4"/>
      <c r="H16" s="4"/>
      <c r="I16" s="4"/>
      <c r="J16" s="5"/>
      <c r="K16" s="4"/>
      <c r="L16" s="268"/>
      <c r="M16" s="499"/>
      <c r="N16" s="499"/>
      <c r="O16" s="499"/>
      <c r="P16" s="499"/>
      <c r="Q16" s="499"/>
      <c r="R16" s="499"/>
      <c r="S16" s="499"/>
      <c r="T16" s="499"/>
      <c r="U16" s="499"/>
      <c r="V16" s="499"/>
    </row>
    <row r="17" spans="1:22">
      <c r="A17" s="4"/>
      <c r="B17" s="4"/>
      <c r="C17" s="4"/>
      <c r="D17" s="4"/>
      <c r="E17" s="4"/>
      <c r="F17" s="4"/>
      <c r="G17" s="4"/>
      <c r="H17" s="4"/>
      <c r="I17" s="4"/>
      <c r="J17" s="5"/>
      <c r="K17" s="4"/>
      <c r="L17" s="268"/>
      <c r="M17" s="499"/>
      <c r="N17" s="499"/>
      <c r="O17" s="499"/>
      <c r="P17" s="499"/>
      <c r="Q17" s="499"/>
      <c r="R17" s="499"/>
      <c r="S17" s="499"/>
      <c r="T17" s="499"/>
      <c r="U17" s="499"/>
      <c r="V17" s="499"/>
    </row>
    <row r="18" spans="1:22">
      <c r="A18" s="4"/>
      <c r="B18" s="4"/>
      <c r="C18" s="4"/>
      <c r="D18" s="4"/>
      <c r="E18" s="4"/>
      <c r="F18" s="4"/>
      <c r="G18" s="4"/>
      <c r="H18" s="4"/>
      <c r="I18" s="4"/>
      <c r="J18" s="5"/>
      <c r="K18" s="4"/>
      <c r="L18" s="268"/>
      <c r="M18" s="499"/>
      <c r="N18" s="499"/>
      <c r="O18" s="499"/>
      <c r="P18" s="499"/>
      <c r="Q18" s="499"/>
      <c r="R18" s="499"/>
      <c r="S18" s="499"/>
      <c r="T18" s="499"/>
      <c r="U18" s="499"/>
      <c r="V18" s="499"/>
    </row>
    <row r="19" spans="1:22">
      <c r="A19" s="4"/>
      <c r="B19" s="4"/>
      <c r="C19" s="4"/>
      <c r="D19" s="4"/>
      <c r="E19" s="4"/>
      <c r="F19" s="4"/>
      <c r="G19" s="4"/>
      <c r="H19" s="4"/>
      <c r="I19" s="4"/>
      <c r="J19" s="5"/>
      <c r="K19" s="4"/>
      <c r="L19" s="268"/>
      <c r="M19" s="499"/>
      <c r="N19" s="499"/>
      <c r="O19" s="499"/>
      <c r="P19" s="499"/>
      <c r="Q19" s="499"/>
      <c r="R19" s="499"/>
      <c r="S19" s="499"/>
      <c r="T19" s="499"/>
      <c r="U19" s="499"/>
      <c r="V19" s="499"/>
    </row>
    <row r="20" spans="1:22">
      <c r="A20" s="4"/>
      <c r="B20" s="4"/>
      <c r="C20" s="4"/>
      <c r="D20" s="4"/>
      <c r="E20" s="4"/>
      <c r="F20" s="4"/>
      <c r="G20" s="4"/>
      <c r="H20" s="4"/>
      <c r="I20" s="4"/>
      <c r="J20" s="5"/>
      <c r="K20" s="4"/>
      <c r="L20" s="268"/>
      <c r="M20" s="499"/>
      <c r="N20" s="499"/>
      <c r="O20" s="499"/>
      <c r="P20" s="499"/>
      <c r="Q20" s="499"/>
      <c r="R20" s="499"/>
      <c r="S20" s="499"/>
      <c r="T20" s="499"/>
      <c r="U20" s="499"/>
      <c r="V20" s="499"/>
    </row>
    <row r="21" spans="1:22">
      <c r="A21" s="4"/>
      <c r="B21" s="4"/>
      <c r="C21" s="4"/>
      <c r="D21" s="4"/>
      <c r="E21" s="4"/>
      <c r="F21" s="4"/>
      <c r="G21" s="4"/>
      <c r="H21" s="4"/>
      <c r="I21" s="4"/>
      <c r="J21" s="5"/>
      <c r="K21" s="4"/>
      <c r="L21" s="268"/>
      <c r="M21" s="499"/>
      <c r="N21" s="499"/>
      <c r="O21" s="499"/>
      <c r="P21" s="499"/>
      <c r="Q21" s="499"/>
      <c r="R21" s="499"/>
      <c r="S21" s="499"/>
      <c r="T21" s="499"/>
      <c r="U21" s="499"/>
      <c r="V21" s="499"/>
    </row>
    <row r="22" spans="1:22">
      <c r="A22" s="4"/>
      <c r="B22" s="4"/>
      <c r="C22" s="4"/>
      <c r="D22" s="4"/>
      <c r="E22" s="4"/>
      <c r="F22" s="4"/>
      <c r="G22" s="4"/>
      <c r="H22" s="4"/>
      <c r="I22" s="4"/>
      <c r="J22" s="5"/>
      <c r="K22" s="4"/>
      <c r="L22" s="268"/>
      <c r="M22" s="499"/>
      <c r="N22" s="499"/>
      <c r="O22" s="499"/>
      <c r="P22" s="499"/>
      <c r="Q22" s="499"/>
      <c r="R22" s="499"/>
      <c r="S22" s="499"/>
      <c r="T22" s="499"/>
      <c r="U22" s="499"/>
      <c r="V22" s="499"/>
    </row>
    <row r="23" spans="1:22">
      <c r="A23" s="4"/>
      <c r="B23" s="4"/>
      <c r="C23" s="4"/>
      <c r="D23" s="4"/>
      <c r="E23" s="4"/>
      <c r="F23" s="4"/>
      <c r="G23" s="4"/>
      <c r="H23" s="4"/>
      <c r="I23" s="4"/>
      <c r="J23" s="5"/>
      <c r="K23" s="4"/>
      <c r="L23" s="268"/>
      <c r="M23" s="499"/>
      <c r="N23" s="499"/>
      <c r="O23" s="499"/>
      <c r="P23" s="499"/>
      <c r="Q23" s="499"/>
      <c r="R23" s="499"/>
      <c r="S23" s="499"/>
      <c r="T23" s="499"/>
      <c r="U23" s="499"/>
      <c r="V23" s="499"/>
    </row>
    <row r="24" spans="1:22">
      <c r="A24" s="4"/>
      <c r="B24" s="4"/>
      <c r="C24" s="4"/>
      <c r="D24" s="4"/>
      <c r="E24" s="4"/>
      <c r="F24" s="4"/>
      <c r="G24" s="4"/>
      <c r="H24" s="4"/>
      <c r="I24" s="4"/>
      <c r="J24" s="5"/>
      <c r="K24" s="4"/>
      <c r="L24" s="268"/>
      <c r="M24" s="499"/>
      <c r="N24" s="499"/>
      <c r="O24" s="499"/>
      <c r="P24" s="499"/>
      <c r="Q24" s="499"/>
      <c r="R24" s="499"/>
      <c r="S24" s="499"/>
      <c r="T24" s="499"/>
      <c r="U24" s="499"/>
      <c r="V24" s="499"/>
    </row>
    <row r="25" spans="1:22" ht="13.5" thickBot="1">
      <c r="A25" s="4"/>
      <c r="B25" s="194"/>
      <c r="C25" s="9"/>
      <c r="D25" s="4"/>
      <c r="E25" s="4"/>
      <c r="F25" s="4"/>
      <c r="G25" s="4"/>
      <c r="H25" s="4"/>
      <c r="I25" s="4"/>
      <c r="J25" s="5"/>
      <c r="K25" s="4"/>
      <c r="L25" s="268"/>
      <c r="M25" s="499"/>
      <c r="N25" s="499"/>
      <c r="O25" s="499"/>
      <c r="P25" s="499"/>
      <c r="Q25" s="499"/>
      <c r="R25" s="499"/>
      <c r="S25" s="499"/>
      <c r="T25" s="499"/>
      <c r="U25" s="499"/>
      <c r="V25" s="499"/>
    </row>
    <row r="26" spans="1:22" s="14" customFormat="1" ht="12" thickBot="1">
      <c r="A26" s="10"/>
      <c r="B26" s="195" t="s">
        <v>1063</v>
      </c>
      <c r="C26" s="13"/>
      <c r="D26" s="13"/>
      <c r="E26" s="13"/>
      <c r="F26" s="12" t="s">
        <v>1035</v>
      </c>
      <c r="G26" s="835" t="s">
        <v>1036</v>
      </c>
      <c r="H26" s="836"/>
      <c r="I26" s="407" t="s">
        <v>891</v>
      </c>
      <c r="J26" s="408" t="s">
        <v>823</v>
      </c>
      <c r="K26" s="10"/>
      <c r="L26" s="503"/>
      <c r="M26" s="504"/>
      <c r="N26" s="504"/>
      <c r="O26" s="504"/>
      <c r="P26" s="504"/>
      <c r="Q26" s="504"/>
      <c r="R26" s="504"/>
      <c r="S26" s="504"/>
      <c r="T26" s="504"/>
      <c r="U26" s="504"/>
      <c r="V26" s="504"/>
    </row>
    <row r="27" spans="1:22" s="14" customFormat="1" ht="11.25">
      <c r="A27" s="10"/>
      <c r="B27" s="190" t="s">
        <v>1057</v>
      </c>
      <c r="C27" s="260">
        <f>Decap_Selection!E18</f>
        <v>1.2</v>
      </c>
      <c r="D27" s="189" t="s">
        <v>1053</v>
      </c>
      <c r="E27" s="13"/>
      <c r="F27" s="18">
        <v>1</v>
      </c>
      <c r="G27" s="837" t="str">
        <f>IF(Decap_Selection!G28&lt;&gt;0, Decap_Selection!C28, "")</f>
        <v/>
      </c>
      <c r="H27" s="838"/>
      <c r="I27" s="406" t="str">
        <f>IF(G27&lt;&gt;"", Decap_Selection!G28, "")</f>
        <v/>
      </c>
      <c r="J27" s="509" t="str">
        <f>IF(G27&lt;&gt;"", Decap_Selection!D28, "")</f>
        <v/>
      </c>
      <c r="K27" s="10"/>
      <c r="L27" s="503"/>
      <c r="M27" s="504"/>
      <c r="N27" s="504"/>
      <c r="O27" s="504"/>
      <c r="P27" s="504"/>
      <c r="Q27" s="504"/>
      <c r="R27" s="504"/>
      <c r="S27" s="504"/>
      <c r="T27" s="504"/>
      <c r="U27" s="504"/>
      <c r="V27" s="504"/>
    </row>
    <row r="28" spans="1:22" s="14" customFormat="1">
      <c r="A28" s="10"/>
      <c r="B28" s="193" t="s">
        <v>1058</v>
      </c>
      <c r="C28" s="260">
        <f>Decap_Selection!E19</f>
        <v>1.5</v>
      </c>
      <c r="D28" s="189" t="s">
        <v>1062</v>
      </c>
      <c r="E28" s="13"/>
      <c r="F28" s="19">
        <v>2</v>
      </c>
      <c r="G28" s="827">
        <f>IF(Decap_Selection!G29&lt;&gt;0, Decap_Selection!C29, "")</f>
        <v>2.1999999999999999E-2</v>
      </c>
      <c r="H28" s="828"/>
      <c r="I28" s="403">
        <f>IF(G28&lt;&gt;"", Decap_Selection!G29, "")</f>
        <v>2</v>
      </c>
      <c r="J28" s="509" t="str">
        <f>IF(G28&lt;&gt;"", Decap_Selection!D29, "")</f>
        <v>0603</v>
      </c>
      <c r="K28" s="10"/>
      <c r="L28" s="503"/>
      <c r="M28" s="504"/>
      <c r="N28" s="504"/>
      <c r="O28" s="504"/>
      <c r="P28" s="504"/>
      <c r="Q28" s="504"/>
      <c r="R28" s="504"/>
      <c r="S28" s="504"/>
      <c r="T28" s="504"/>
      <c r="U28" s="504"/>
      <c r="V28" s="504"/>
    </row>
    <row r="29" spans="1:22" s="14" customFormat="1">
      <c r="A29" s="10"/>
      <c r="B29" s="193" t="s">
        <v>1059</v>
      </c>
      <c r="C29" s="411">
        <f>Decap_Selection!E20</f>
        <v>50</v>
      </c>
      <c r="D29" s="189" t="s">
        <v>1003</v>
      </c>
      <c r="E29" s="13"/>
      <c r="F29" s="19">
        <v>3</v>
      </c>
      <c r="G29" s="827" t="str">
        <f>IF(Decap_Selection!G30&lt;&gt;0, Decap_Selection!C30, "")</f>
        <v/>
      </c>
      <c r="H29" s="828"/>
      <c r="I29" s="403" t="str">
        <f>IF(G29&lt;&gt;"", Decap_Selection!G30, "")</f>
        <v/>
      </c>
      <c r="J29" s="509" t="str">
        <f>IF(G29&lt;&gt;"", Decap_Selection!D30, "")</f>
        <v/>
      </c>
      <c r="K29" s="10"/>
      <c r="L29" s="503"/>
      <c r="M29" s="504"/>
      <c r="N29" s="504"/>
      <c r="O29" s="504"/>
      <c r="P29" s="504"/>
      <c r="Q29" s="504"/>
      <c r="R29" s="504"/>
      <c r="S29" s="504"/>
      <c r="T29" s="504"/>
      <c r="U29" s="504"/>
      <c r="V29" s="504"/>
    </row>
    <row r="30" spans="1:22" s="14" customFormat="1">
      <c r="A30" s="10"/>
      <c r="B30" s="193" t="s">
        <v>1060</v>
      </c>
      <c r="C30" s="260">
        <f>Decap_Selection!E21</f>
        <v>5</v>
      </c>
      <c r="D30" s="189" t="s">
        <v>1003</v>
      </c>
      <c r="E30" s="13"/>
      <c r="F30" s="19">
        <v>4</v>
      </c>
      <c r="G30" s="827" t="str">
        <f>IF(Decap_Selection!G31&lt;&gt;0, Decap_Selection!C31, "")</f>
        <v/>
      </c>
      <c r="H30" s="828"/>
      <c r="I30" s="403" t="str">
        <f>IF(G30&lt;&gt;"", Decap_Selection!G31, "")</f>
        <v/>
      </c>
      <c r="J30" s="509" t="str">
        <f>IF(G30&lt;&gt;"", Decap_Selection!D31, "")</f>
        <v/>
      </c>
      <c r="K30" s="10"/>
      <c r="L30" s="503"/>
      <c r="M30" s="504"/>
      <c r="N30" s="504"/>
      <c r="O30" s="504"/>
      <c r="P30" s="504"/>
      <c r="Q30" s="504"/>
      <c r="R30" s="504"/>
      <c r="S30" s="504"/>
      <c r="T30" s="504"/>
      <c r="U30" s="504"/>
      <c r="V30" s="504"/>
    </row>
    <row r="31" spans="1:22" s="14" customFormat="1">
      <c r="A31" s="10"/>
      <c r="B31" s="193" t="s">
        <v>1221</v>
      </c>
      <c r="C31" s="412">
        <f>Decap_Selection!E22</f>
        <v>48.74628650383319</v>
      </c>
      <c r="D31" s="189" t="s">
        <v>1004</v>
      </c>
      <c r="E31" s="13"/>
      <c r="F31" s="19">
        <v>5</v>
      </c>
      <c r="G31" s="827" t="str">
        <f>IF(Decap_Selection!G32&lt;&gt;0, Decap_Selection!C32, "")</f>
        <v/>
      </c>
      <c r="H31" s="828"/>
      <c r="I31" s="403" t="str">
        <f>IF(G31&lt;&gt;"", Decap_Selection!G32, "")</f>
        <v/>
      </c>
      <c r="J31" s="509" t="str">
        <f>IF(G31&lt;&gt;"", Decap_Selection!D32, "")</f>
        <v/>
      </c>
      <c r="K31" s="10"/>
      <c r="L31" s="503"/>
      <c r="M31" s="504"/>
      <c r="N31" s="504"/>
      <c r="O31" s="504"/>
      <c r="P31" s="504"/>
      <c r="Q31" s="504"/>
      <c r="R31" s="504"/>
      <c r="S31" s="504"/>
      <c r="T31" s="504"/>
      <c r="U31" s="504"/>
      <c r="V31" s="504"/>
    </row>
    <row r="32" spans="1:22" s="14" customFormat="1">
      <c r="A32" s="10"/>
      <c r="B32" s="193" t="s">
        <v>1061</v>
      </c>
      <c r="C32" s="260">
        <f>Decap_Selection!E23</f>
        <v>0.08</v>
      </c>
      <c r="D32" s="189" t="s">
        <v>958</v>
      </c>
      <c r="E32" s="13"/>
      <c r="F32" s="19">
        <v>6</v>
      </c>
      <c r="G32" s="827" t="str">
        <f>IF(Decap_Selection!G33&lt;&gt;0, Decap_Selection!C33, "")</f>
        <v/>
      </c>
      <c r="H32" s="828"/>
      <c r="I32" s="403" t="str">
        <f>IF(G32&lt;&gt;"", Decap_Selection!G33, "")</f>
        <v/>
      </c>
      <c r="J32" s="509" t="str">
        <f>IF(G32&lt;&gt;"", Decap_Selection!D33, "")</f>
        <v/>
      </c>
      <c r="K32" s="10"/>
      <c r="L32" s="503"/>
      <c r="M32" s="504"/>
      <c r="N32" s="504"/>
      <c r="O32" s="504"/>
      <c r="P32" s="504"/>
      <c r="Q32" s="504"/>
      <c r="R32" s="504"/>
      <c r="S32" s="504"/>
      <c r="T32" s="504"/>
      <c r="U32" s="504"/>
      <c r="V32" s="504"/>
    </row>
    <row r="33" spans="1:22" s="14" customFormat="1">
      <c r="A33" s="10"/>
      <c r="B33" s="11"/>
      <c r="C33" s="13"/>
      <c r="D33" s="13"/>
      <c r="E33" s="13"/>
      <c r="F33" s="19">
        <v>7</v>
      </c>
      <c r="G33" s="827">
        <f>IF(Decap_Selection!G34&lt;&gt;0, Decap_Selection!C34, "")</f>
        <v>0.1</v>
      </c>
      <c r="H33" s="828"/>
      <c r="I33" s="403">
        <f>IF(G33&lt;&gt;"", Decap_Selection!G34, "")</f>
        <v>2</v>
      </c>
      <c r="J33" s="509" t="str">
        <f>IF(G33&lt;&gt;"", Decap_Selection!D34, "")</f>
        <v>0603</v>
      </c>
      <c r="K33" s="10"/>
      <c r="L33" s="503"/>
      <c r="M33" s="504"/>
      <c r="N33" s="504"/>
      <c r="O33" s="504"/>
      <c r="P33" s="504"/>
      <c r="Q33" s="504"/>
      <c r="R33" s="504"/>
      <c r="S33" s="504"/>
      <c r="T33" s="504"/>
      <c r="U33" s="504"/>
      <c r="V33" s="504"/>
    </row>
    <row r="34" spans="1:22" s="14" customFormat="1">
      <c r="A34" s="10"/>
      <c r="B34" s="13"/>
      <c r="C34" s="189" t="s">
        <v>961</v>
      </c>
      <c r="D34" s="189" t="s">
        <v>927</v>
      </c>
      <c r="E34" s="189" t="s">
        <v>1075</v>
      </c>
      <c r="F34" s="19">
        <v>8</v>
      </c>
      <c r="G34" s="827" t="str">
        <f>IF(Decap_Selection!G35&lt;&gt;0, Decap_Selection!C35, "")</f>
        <v/>
      </c>
      <c r="H34" s="828"/>
      <c r="I34" s="403" t="str">
        <f>IF(G34&lt;&gt;"", Decap_Selection!G35, "")</f>
        <v/>
      </c>
      <c r="J34" s="509" t="str">
        <f>IF(G34&lt;&gt;"", Decap_Selection!D35, "")</f>
        <v/>
      </c>
      <c r="K34" s="10"/>
      <c r="L34" s="503"/>
      <c r="M34" s="504"/>
      <c r="N34" s="504"/>
      <c r="O34" s="504"/>
      <c r="P34" s="504"/>
      <c r="Q34" s="504"/>
      <c r="R34" s="504"/>
      <c r="S34" s="504"/>
      <c r="T34" s="504"/>
      <c r="U34" s="504"/>
      <c r="V34" s="504"/>
    </row>
    <row r="35" spans="1:22" s="14" customFormat="1">
      <c r="A35" s="10"/>
      <c r="B35" s="193" t="s">
        <v>1087</v>
      </c>
      <c r="C35" s="261">
        <f>Decap_Selection!D11</f>
        <v>1E-3</v>
      </c>
      <c r="D35" s="261">
        <f>Decap_Selection!E11</f>
        <v>10</v>
      </c>
      <c r="E35" s="262"/>
      <c r="F35" s="19">
        <v>9</v>
      </c>
      <c r="G35" s="827" t="str">
        <f>IF(Decap_Selection!G36&lt;&gt;0, Decap_Selection!C36, "")</f>
        <v/>
      </c>
      <c r="H35" s="828"/>
      <c r="I35" s="403" t="str">
        <f>IF(G35&lt;&gt;"", Decap_Selection!G36, "")</f>
        <v/>
      </c>
      <c r="J35" s="509" t="str">
        <f>IF(G35&lt;&gt;"", Decap_Selection!D36, "")</f>
        <v/>
      </c>
      <c r="K35" s="10"/>
      <c r="L35" s="503"/>
      <c r="M35" s="504"/>
      <c r="N35" s="504"/>
      <c r="O35" s="504"/>
      <c r="P35" s="504"/>
      <c r="Q35" s="504"/>
      <c r="R35" s="504"/>
      <c r="S35" s="504"/>
      <c r="T35" s="504"/>
      <c r="U35" s="504"/>
      <c r="V35" s="504"/>
    </row>
    <row r="36" spans="1:22" s="14" customFormat="1">
      <c r="A36" s="10"/>
      <c r="B36" s="193" t="s">
        <v>1088</v>
      </c>
      <c r="C36" s="261">
        <f>Decap_Selection!D12</f>
        <v>5.0000000000000001E-4</v>
      </c>
      <c r="D36" s="261">
        <f>Decap_Selection!E12</f>
        <v>1.4999999999999999E-2</v>
      </c>
      <c r="E36" s="262"/>
      <c r="F36" s="19">
        <v>10</v>
      </c>
      <c r="G36" s="827">
        <f>IF(Decap_Selection!G37&lt;&gt;0, Decap_Selection!C37, "")</f>
        <v>1</v>
      </c>
      <c r="H36" s="828"/>
      <c r="I36" s="403">
        <f>IF(G36&lt;&gt;"", Decap_Selection!G37, "")</f>
        <v>2</v>
      </c>
      <c r="J36" s="509" t="str">
        <f>IF(G36&lt;&gt;"", Decap_Selection!D37, "")</f>
        <v>0603</v>
      </c>
      <c r="K36" s="10"/>
      <c r="L36" s="503"/>
      <c r="M36" s="504"/>
      <c r="N36" s="504"/>
      <c r="O36" s="504"/>
      <c r="P36" s="504"/>
      <c r="Q36" s="504"/>
      <c r="R36" s="504"/>
      <c r="S36" s="504"/>
      <c r="T36" s="504"/>
      <c r="U36" s="504"/>
      <c r="V36" s="504"/>
    </row>
    <row r="37" spans="1:22" s="14" customFormat="1">
      <c r="A37" s="10"/>
      <c r="B37" s="193" t="s">
        <v>1089</v>
      </c>
      <c r="C37" s="261">
        <f>Decap_Selection!D13</f>
        <v>1E-50</v>
      </c>
      <c r="D37" s="261">
        <f>Decap_Selection!E13</f>
        <v>0</v>
      </c>
      <c r="E37" s="262"/>
      <c r="F37" s="19">
        <v>11</v>
      </c>
      <c r="G37" s="827" t="str">
        <f>IF(Decap_Selection!G38&lt;&gt;0, Decap_Selection!C38, "")</f>
        <v/>
      </c>
      <c r="H37" s="828"/>
      <c r="I37" s="403" t="str">
        <f>IF(G37&lt;&gt;"", Decap_Selection!G38, "")</f>
        <v/>
      </c>
      <c r="J37" s="509" t="str">
        <f>IF(G37&lt;&gt;"", Decap_Selection!D38, "")</f>
        <v/>
      </c>
      <c r="K37" s="10"/>
      <c r="L37" s="503"/>
      <c r="M37" s="504"/>
      <c r="N37" s="504"/>
      <c r="O37" s="504"/>
      <c r="P37" s="504"/>
      <c r="Q37" s="504"/>
      <c r="R37" s="504"/>
      <c r="S37" s="504"/>
      <c r="T37" s="504"/>
      <c r="U37" s="504"/>
      <c r="V37" s="504"/>
    </row>
    <row r="38" spans="1:22" s="14" customFormat="1">
      <c r="A38" s="10"/>
      <c r="B38" s="193" t="s">
        <v>1090</v>
      </c>
      <c r="C38" s="261">
        <f>Decap_Selection!D14</f>
        <v>2.6089507155120373E-3</v>
      </c>
      <c r="D38" s="262"/>
      <c r="E38" s="261">
        <f>Decap_Selection!F14</f>
        <v>2.5439999999999998E-3</v>
      </c>
      <c r="F38" s="19">
        <v>12</v>
      </c>
      <c r="G38" s="827" t="str">
        <f>IF(Decap_Selection!G39&lt;&gt;0, Decap_Selection!C39, "")</f>
        <v/>
      </c>
      <c r="H38" s="828"/>
      <c r="I38" s="403" t="str">
        <f>IF(G38&lt;&gt;"", Decap_Selection!G39, "")</f>
        <v/>
      </c>
      <c r="J38" s="509" t="str">
        <f>IF(G38&lt;&gt;"", Decap_Selection!D39, "")</f>
        <v/>
      </c>
      <c r="K38" s="10"/>
      <c r="L38" s="503"/>
      <c r="M38" s="504"/>
      <c r="N38" s="504"/>
      <c r="O38" s="504"/>
      <c r="P38" s="504"/>
      <c r="Q38" s="504"/>
      <c r="R38" s="504"/>
      <c r="S38" s="504"/>
      <c r="T38" s="504"/>
      <c r="U38" s="504"/>
      <c r="V38" s="504"/>
    </row>
    <row r="39" spans="1:22" s="14" customFormat="1">
      <c r="A39" s="505"/>
      <c r="B39" s="506"/>
      <c r="C39" s="507"/>
      <c r="D39" s="507"/>
      <c r="E39" s="507"/>
      <c r="F39" s="19">
        <v>13</v>
      </c>
      <c r="G39" s="827" t="str">
        <f>IF(Decap_Selection!G40&lt;&gt;0, Decap_Selection!C40, "")</f>
        <v/>
      </c>
      <c r="H39" s="828"/>
      <c r="I39" s="403" t="str">
        <f>IF(G39&lt;&gt;"", Decap_Selection!G40, "")</f>
        <v/>
      </c>
      <c r="J39" s="509" t="str">
        <f>IF(G39&lt;&gt;"", Decap_Selection!D40, "")</f>
        <v/>
      </c>
      <c r="K39" s="10"/>
      <c r="L39" s="503"/>
      <c r="M39" s="504"/>
      <c r="N39" s="504"/>
      <c r="O39" s="504"/>
      <c r="P39" s="504"/>
      <c r="Q39" s="504"/>
      <c r="R39" s="504"/>
      <c r="S39" s="504"/>
      <c r="T39" s="504"/>
      <c r="U39" s="504"/>
      <c r="V39" s="504"/>
    </row>
    <row r="40" spans="1:22" s="14" customFormat="1">
      <c r="A40" s="505"/>
      <c r="B40" s="506"/>
      <c r="C40" s="507"/>
      <c r="D40" s="507"/>
      <c r="E40" s="507"/>
      <c r="F40" s="19">
        <v>14</v>
      </c>
      <c r="G40" s="827" t="str">
        <f>IF(Decap_Selection!G41&lt;&gt;0, Decap_Selection!C41, "")</f>
        <v/>
      </c>
      <c r="H40" s="828"/>
      <c r="I40" s="403" t="str">
        <f>IF(G40&lt;&gt;"", Decap_Selection!G41, "")</f>
        <v/>
      </c>
      <c r="J40" s="509" t="str">
        <f>IF(G40&lt;&gt;"", Decap_Selection!D41, "")</f>
        <v/>
      </c>
      <c r="K40" s="10"/>
      <c r="L40" s="503"/>
      <c r="M40" s="504"/>
      <c r="N40" s="504"/>
      <c r="O40" s="504"/>
      <c r="P40" s="504"/>
      <c r="Q40" s="504"/>
      <c r="R40" s="504"/>
      <c r="S40" s="504"/>
      <c r="T40" s="504"/>
      <c r="U40" s="504"/>
      <c r="V40" s="504"/>
    </row>
    <row r="41" spans="1:22" s="14" customFormat="1">
      <c r="A41" s="505"/>
      <c r="B41" s="506"/>
      <c r="C41" s="507"/>
      <c r="D41" s="507"/>
      <c r="E41" s="507"/>
      <c r="F41" s="19">
        <v>15</v>
      </c>
      <c r="G41" s="827" t="str">
        <f>IF(Decap_Selection!G42&lt;&gt;0, Decap_Selection!C42, "")</f>
        <v/>
      </c>
      <c r="H41" s="828"/>
      <c r="I41" s="403" t="str">
        <f>IF(G41&lt;&gt;"", Decap_Selection!G42, "")</f>
        <v/>
      </c>
      <c r="J41" s="509" t="str">
        <f>IF(G41&lt;&gt;"", Decap_Selection!D42, "")</f>
        <v/>
      </c>
      <c r="K41" s="10"/>
      <c r="L41" s="503"/>
      <c r="M41" s="504"/>
      <c r="N41" s="504"/>
      <c r="O41" s="504"/>
      <c r="P41" s="504"/>
      <c r="Q41" s="504"/>
      <c r="R41" s="504"/>
      <c r="S41" s="504"/>
      <c r="T41" s="504"/>
      <c r="U41" s="504"/>
      <c r="V41" s="504"/>
    </row>
    <row r="42" spans="1:22" s="14" customFormat="1">
      <c r="A42" s="505"/>
      <c r="B42" s="506"/>
      <c r="C42" s="507"/>
      <c r="D42" s="507"/>
      <c r="E42" s="507"/>
      <c r="F42" s="19">
        <v>16</v>
      </c>
      <c r="G42" s="827" t="str">
        <f>IF(Decap_Selection!G43&lt;&gt;0, Decap_Selection!C43, "")</f>
        <v/>
      </c>
      <c r="H42" s="828"/>
      <c r="I42" s="403" t="str">
        <f>IF(G42&lt;&gt;"", Decap_Selection!G43, "")</f>
        <v/>
      </c>
      <c r="J42" s="509" t="str">
        <f>IF(G42&lt;&gt;"", Decap_Selection!D43, "")</f>
        <v/>
      </c>
      <c r="K42" s="10"/>
      <c r="L42" s="503"/>
      <c r="M42" s="504"/>
      <c r="N42" s="504"/>
      <c r="O42" s="504"/>
      <c r="P42" s="504"/>
      <c r="Q42" s="504"/>
      <c r="R42" s="504"/>
      <c r="S42" s="504"/>
      <c r="T42" s="504"/>
      <c r="U42" s="504"/>
      <c r="V42" s="504"/>
    </row>
    <row r="43" spans="1:22" s="14" customFormat="1">
      <c r="A43" s="505"/>
      <c r="B43" s="506"/>
      <c r="C43" s="507"/>
      <c r="D43" s="507"/>
      <c r="E43" s="507"/>
      <c r="F43" s="19">
        <v>17</v>
      </c>
      <c r="G43" s="827" t="str">
        <f>IF(Decap_Selection!G47&lt;&gt;0, Decap_Selection!C47, "")</f>
        <v/>
      </c>
      <c r="H43" s="828"/>
      <c r="I43" s="403" t="str">
        <f>IF(G43&lt;&gt;"", Decap_Selection!G47, "")</f>
        <v/>
      </c>
      <c r="J43" s="509" t="str">
        <f>IF(G43&lt;&gt;"", Decap_Selection!D47, "")</f>
        <v/>
      </c>
      <c r="K43" s="10"/>
      <c r="L43" s="503"/>
      <c r="M43" s="504"/>
      <c r="N43" s="504"/>
      <c r="O43" s="504"/>
      <c r="P43" s="504"/>
      <c r="Q43" s="504"/>
      <c r="R43" s="504"/>
      <c r="S43" s="504"/>
      <c r="T43" s="504"/>
      <c r="U43" s="504"/>
      <c r="V43" s="504"/>
    </row>
    <row r="44" spans="1:22" s="14" customFormat="1">
      <c r="A44" s="505"/>
      <c r="B44" s="506"/>
      <c r="C44" s="507"/>
      <c r="D44" s="507"/>
      <c r="E44" s="507"/>
      <c r="F44" s="19">
        <v>18</v>
      </c>
      <c r="G44" s="827" t="str">
        <f>IF(Decap_Selection!G48&lt;&gt;0, Decap_Selection!C48, "")</f>
        <v/>
      </c>
      <c r="H44" s="828"/>
      <c r="I44" s="403" t="str">
        <f>IF(G44&lt;&gt;"", Decap_Selection!G48, "")</f>
        <v/>
      </c>
      <c r="J44" s="509" t="str">
        <f>IF(G44&lt;&gt;"", Decap_Selection!D48, "")</f>
        <v/>
      </c>
      <c r="K44" s="10"/>
      <c r="L44" s="503"/>
      <c r="M44" s="504"/>
      <c r="N44" s="504"/>
      <c r="O44" s="504"/>
      <c r="P44" s="504"/>
      <c r="Q44" s="504"/>
      <c r="R44" s="504"/>
      <c r="S44" s="504"/>
      <c r="T44" s="504"/>
      <c r="U44" s="504"/>
      <c r="V44" s="504"/>
    </row>
    <row r="45" spans="1:22" s="14" customFormat="1">
      <c r="A45" s="505"/>
      <c r="B45" s="506"/>
      <c r="C45" s="507"/>
      <c r="D45" s="507"/>
      <c r="E45" s="507"/>
      <c r="F45" s="19">
        <v>19</v>
      </c>
      <c r="G45" s="827" t="str">
        <f>IF(Decap_Selection!G49&lt;&gt;0, Decap_Selection!C49, "")</f>
        <v/>
      </c>
      <c r="H45" s="828"/>
      <c r="I45" s="403" t="str">
        <f>IF(G45&lt;&gt;"", Decap_Selection!G49, "")</f>
        <v/>
      </c>
      <c r="J45" s="509" t="str">
        <f>IF(G45&lt;&gt;"", Decap_Selection!D49, "")</f>
        <v/>
      </c>
      <c r="K45" s="10"/>
      <c r="L45" s="503"/>
      <c r="M45" s="504"/>
      <c r="N45" s="504"/>
      <c r="O45" s="504"/>
      <c r="P45" s="504"/>
      <c r="Q45" s="504"/>
      <c r="R45" s="504"/>
      <c r="S45" s="504"/>
      <c r="T45" s="504"/>
      <c r="U45" s="504"/>
      <c r="V45" s="504"/>
    </row>
    <row r="46" spans="1:22" s="14" customFormat="1">
      <c r="A46" s="505"/>
      <c r="B46" s="506"/>
      <c r="C46" s="507"/>
      <c r="D46" s="507"/>
      <c r="E46" s="507"/>
      <c r="F46" s="19">
        <v>20</v>
      </c>
      <c r="G46" s="827">
        <f>IF(Decap_Selection!G50&lt;&gt;0, Decap_Selection!C50, "")</f>
        <v>100</v>
      </c>
      <c r="H46" s="828"/>
      <c r="I46" s="403">
        <f>IF(G46&lt;&gt;"", Decap_Selection!G50, "")</f>
        <v>2</v>
      </c>
      <c r="J46" s="509" t="str">
        <f>IF(G46&lt;&gt;"", Decap_Selection!D50, "")</f>
        <v>Bulk</v>
      </c>
      <c r="K46" s="10"/>
      <c r="L46" s="503"/>
      <c r="M46" s="504"/>
      <c r="N46" s="504"/>
      <c r="O46" s="504"/>
      <c r="P46" s="504"/>
      <c r="Q46" s="504"/>
      <c r="R46" s="504"/>
      <c r="S46" s="504"/>
      <c r="T46" s="504"/>
      <c r="U46" s="504"/>
      <c r="V46" s="504"/>
    </row>
    <row r="47" spans="1:22" s="14" customFormat="1">
      <c r="A47" s="505"/>
      <c r="B47" s="506"/>
      <c r="C47" s="507"/>
      <c r="D47" s="507"/>
      <c r="E47" s="507"/>
      <c r="F47" s="19">
        <v>21</v>
      </c>
      <c r="G47" s="827" t="str">
        <f>IF(Decap_Selection!G51&lt;&gt;0, Decap_Selection!C51, "")</f>
        <v/>
      </c>
      <c r="H47" s="828"/>
      <c r="I47" s="403" t="str">
        <f>IF(G47&lt;&gt;"", Decap_Selection!G51, "")</f>
        <v/>
      </c>
      <c r="J47" s="509" t="str">
        <f>IF(G47&lt;&gt;"", Decap_Selection!D51, "")</f>
        <v/>
      </c>
      <c r="K47" s="10"/>
      <c r="L47" s="503"/>
      <c r="M47" s="504"/>
      <c r="N47" s="504"/>
      <c r="O47" s="504"/>
      <c r="P47" s="504"/>
      <c r="Q47" s="504"/>
      <c r="R47" s="504"/>
      <c r="S47" s="504"/>
      <c r="T47" s="504"/>
      <c r="U47" s="504"/>
      <c r="V47" s="504"/>
    </row>
    <row r="48" spans="1:22" s="14" customFormat="1">
      <c r="A48" s="505"/>
      <c r="B48" s="506"/>
      <c r="C48" s="507"/>
      <c r="D48" s="507"/>
      <c r="E48" s="507"/>
      <c r="F48" s="19">
        <v>22</v>
      </c>
      <c r="G48" s="827" t="str">
        <f>IF(Decap_Selection!G52&lt;&gt;0, Decap_Selection!C52, "")</f>
        <v/>
      </c>
      <c r="H48" s="828"/>
      <c r="I48" s="403" t="str">
        <f>IF(G48&lt;&gt;"", Decap_Selection!G52, "")</f>
        <v/>
      </c>
      <c r="J48" s="509" t="str">
        <f>IF(G48&lt;&gt;"", Decap_Selection!D52, "")</f>
        <v/>
      </c>
      <c r="K48" s="10"/>
      <c r="L48" s="503"/>
      <c r="M48" s="504"/>
      <c r="N48" s="504"/>
      <c r="O48" s="504"/>
      <c r="P48" s="504"/>
      <c r="Q48" s="504"/>
      <c r="R48" s="504"/>
      <c r="S48" s="504"/>
      <c r="T48" s="504"/>
      <c r="U48" s="504"/>
      <c r="V48" s="504"/>
    </row>
    <row r="49" spans="1:22" s="14" customFormat="1">
      <c r="A49" s="505"/>
      <c r="B49" s="506"/>
      <c r="C49" s="507"/>
      <c r="D49" s="507"/>
      <c r="E49" s="507"/>
      <c r="F49" s="19">
        <v>23</v>
      </c>
      <c r="G49" s="827" t="str">
        <f>IF(Decap_Selection!G53&lt;&gt;0, Decap_Selection!C53, "")</f>
        <v/>
      </c>
      <c r="H49" s="828"/>
      <c r="I49" s="403" t="str">
        <f>IF(G49&lt;&gt;"", Decap_Selection!G53, "")</f>
        <v/>
      </c>
      <c r="J49" s="509" t="str">
        <f>IF(G49&lt;&gt;"", Decap_Selection!D53, "")</f>
        <v/>
      </c>
      <c r="K49" s="10"/>
      <c r="L49" s="503"/>
      <c r="M49" s="504"/>
      <c r="N49" s="504"/>
      <c r="O49" s="504"/>
      <c r="P49" s="504"/>
      <c r="Q49" s="504"/>
      <c r="R49" s="504"/>
      <c r="S49" s="504"/>
      <c r="T49" s="504"/>
      <c r="U49" s="504"/>
      <c r="V49" s="504"/>
    </row>
    <row r="50" spans="1:22" s="14" customFormat="1">
      <c r="A50" s="505"/>
      <c r="B50" s="506"/>
      <c r="C50" s="507"/>
      <c r="D50" s="507"/>
      <c r="E50" s="507"/>
      <c r="F50" s="19">
        <v>24</v>
      </c>
      <c r="G50" s="827" t="str">
        <f>IF(Decap_Selection!G54&lt;&gt;0, Decap_Selection!C54, "")</f>
        <v/>
      </c>
      <c r="H50" s="828"/>
      <c r="I50" s="403" t="str">
        <f>IF(G50&lt;&gt;"", Decap_Selection!G54, "")</f>
        <v/>
      </c>
      <c r="J50" s="509" t="str">
        <f>IF(G50&lt;&gt;"", Decap_Selection!D54, "")</f>
        <v/>
      </c>
      <c r="K50" s="10"/>
      <c r="L50" s="503"/>
      <c r="M50" s="504"/>
      <c r="N50" s="504"/>
      <c r="O50" s="504"/>
      <c r="P50" s="504"/>
      <c r="Q50" s="504"/>
      <c r="R50" s="504"/>
      <c r="S50" s="504"/>
      <c r="T50" s="504"/>
      <c r="U50" s="504"/>
      <c r="V50" s="504"/>
    </row>
    <row r="51" spans="1:22" s="14" customFormat="1" ht="13.5" thickBot="1">
      <c r="A51" s="505"/>
      <c r="B51" s="506"/>
      <c r="C51" s="507"/>
      <c r="D51" s="507"/>
      <c r="E51" s="507"/>
      <c r="F51" s="409">
        <v>25</v>
      </c>
      <c r="G51" s="831" t="str">
        <f>IF(Decap_Selection!G55&lt;&gt;0, Decap_Selection!C55, "")</f>
        <v/>
      </c>
      <c r="H51" s="832"/>
      <c r="I51" s="404" t="str">
        <f>IF(G51&lt;&gt;"", Decap_Selection!G55, "")</f>
        <v/>
      </c>
      <c r="J51" s="509" t="str">
        <f>IF(G51&lt;&gt;"", Decap_Selection!D55, "")</f>
        <v/>
      </c>
      <c r="K51" s="10"/>
      <c r="L51" s="503"/>
      <c r="M51" s="504"/>
      <c r="N51" s="504"/>
      <c r="O51" s="504"/>
      <c r="P51" s="504"/>
      <c r="Q51" s="504"/>
      <c r="R51" s="504"/>
      <c r="S51" s="504"/>
      <c r="T51" s="504"/>
      <c r="U51" s="504"/>
      <c r="V51" s="504"/>
    </row>
    <row r="52" spans="1:22" s="14" customFormat="1" ht="13.5" thickBot="1">
      <c r="A52" s="505"/>
      <c r="B52" s="506"/>
      <c r="C52" s="507"/>
      <c r="D52" s="507"/>
      <c r="E52" s="507"/>
      <c r="F52" s="829" t="s">
        <v>1101</v>
      </c>
      <c r="G52" s="830"/>
      <c r="H52" s="830"/>
      <c r="I52" s="405">
        <f>SUM(I27:I51)</f>
        <v>8</v>
      </c>
      <c r="J52" s="410"/>
      <c r="K52" s="10"/>
      <c r="L52" s="503"/>
      <c r="M52" s="504"/>
      <c r="N52" s="504"/>
      <c r="O52" s="504"/>
      <c r="P52" s="504"/>
      <c r="Q52" s="504"/>
      <c r="R52" s="504"/>
      <c r="S52" s="504"/>
      <c r="T52" s="504"/>
      <c r="U52" s="504"/>
      <c r="V52" s="504"/>
    </row>
    <row r="53" spans="1:22">
      <c r="A53" s="4"/>
      <c r="B53" s="5"/>
      <c r="C53" s="5"/>
      <c r="D53" s="6"/>
      <c r="E53" s="7"/>
      <c r="F53" s="7"/>
      <c r="G53" s="7"/>
      <c r="H53" s="7"/>
      <c r="I53" s="7"/>
      <c r="J53" s="5"/>
      <c r="K53" s="4"/>
      <c r="L53" s="500"/>
      <c r="M53" s="499"/>
      <c r="N53" s="499"/>
      <c r="O53" s="499"/>
      <c r="P53" s="499"/>
      <c r="Q53" s="499"/>
      <c r="R53" s="499"/>
      <c r="S53" s="499"/>
      <c r="T53" s="499"/>
      <c r="U53" s="499"/>
      <c r="V53" s="499"/>
    </row>
    <row r="54" spans="1:22">
      <c r="L54" s="8"/>
    </row>
  </sheetData>
  <sheetProtection password="91C7" sheet="1" objects="1" scenarios="1" selectLockedCells="1"/>
  <mergeCells count="28">
    <mergeCell ref="B7:C7"/>
    <mergeCell ref="G26:H26"/>
    <mergeCell ref="G27:H27"/>
    <mergeCell ref="G28:H28"/>
    <mergeCell ref="G43:H43"/>
    <mergeCell ref="G29:H29"/>
    <mergeCell ref="G30:H30"/>
    <mergeCell ref="G31:H31"/>
    <mergeCell ref="G32:H32"/>
    <mergeCell ref="G46:H46"/>
    <mergeCell ref="G33:H33"/>
    <mergeCell ref="G34:H34"/>
    <mergeCell ref="G35:H35"/>
    <mergeCell ref="G36:H36"/>
    <mergeCell ref="G37:H37"/>
    <mergeCell ref="G38:H38"/>
    <mergeCell ref="G44:H44"/>
    <mergeCell ref="G39:H39"/>
    <mergeCell ref="G40:H40"/>
    <mergeCell ref="G41:H41"/>
    <mergeCell ref="G42:H42"/>
    <mergeCell ref="G45:H45"/>
    <mergeCell ref="G47:H47"/>
    <mergeCell ref="F52:H52"/>
    <mergeCell ref="G48:H48"/>
    <mergeCell ref="G49:H49"/>
    <mergeCell ref="G50:H50"/>
    <mergeCell ref="G51:H51"/>
  </mergeCells>
  <phoneticPr fontId="2" type="noConversion"/>
  <printOptions horizontalCentered="1" verticalCentered="1"/>
  <pageMargins left="0.75" right="0.75" top="1" bottom="1" header="0.5" footer="0.5"/>
  <pageSetup scale="98" orientation="portrait"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sheetPr codeName="Sheet36"/>
  <dimension ref="A1:AE260"/>
  <sheetViews>
    <sheetView topLeftCell="DO1" workbookViewId="0">
      <selection activeCell="L13" sqref="A2:V260"/>
    </sheetView>
  </sheetViews>
  <sheetFormatPr defaultRowHeight="12.75"/>
  <cols>
    <col min="1" max="10" width="9.140625" style="313"/>
    <col min="11" max="11" width="12.42578125" style="313" bestFit="1" customWidth="1"/>
    <col min="12" max="20" width="9.140625" style="313"/>
    <col min="21" max="22" width="14.5703125" style="313" customWidth="1"/>
    <col min="23" max="28" width="9.140625" style="313"/>
    <col min="29" max="29" width="15.7109375" style="313" customWidth="1"/>
    <col min="30" max="16384" width="9.140625" style="313"/>
  </cols>
  <sheetData>
    <row r="1" spans="1:31">
      <c r="Z1" s="528">
        <f>MIN(Z5:Z36)</f>
        <v>0</v>
      </c>
    </row>
    <row r="2" spans="1:31">
      <c r="F2" s="839" t="s">
        <v>1115</v>
      </c>
      <c r="G2" s="839"/>
      <c r="H2" s="839"/>
      <c r="I2" s="839"/>
      <c r="J2" s="839"/>
      <c r="K2" s="839"/>
      <c r="N2" s="839" t="s">
        <v>1116</v>
      </c>
      <c r="O2" s="839"/>
      <c r="P2" s="839"/>
      <c r="Q2" s="839"/>
      <c r="S2" s="839" t="s">
        <v>1117</v>
      </c>
      <c r="T2" s="839"/>
      <c r="U2" s="839"/>
      <c r="V2" s="839"/>
    </row>
    <row r="3" spans="1:31">
      <c r="G3" s="529" t="s">
        <v>1120</v>
      </c>
      <c r="H3" s="529" t="s">
        <v>1228</v>
      </c>
      <c r="I3" s="529" t="s">
        <v>1229</v>
      </c>
      <c r="J3" s="529" t="s">
        <v>1121</v>
      </c>
      <c r="N3" s="313" t="s">
        <v>1122</v>
      </c>
      <c r="O3" s="313" t="s">
        <v>1123</v>
      </c>
      <c r="P3" s="313" t="s">
        <v>1124</v>
      </c>
      <c r="Q3" s="313" t="s">
        <v>1125</v>
      </c>
      <c r="U3" s="313" t="s">
        <v>1126</v>
      </c>
      <c r="V3" s="313" t="s">
        <v>1127</v>
      </c>
      <c r="AC3" s="530"/>
      <c r="AD3" s="530"/>
      <c r="AE3" s="530"/>
    </row>
    <row r="4" spans="1:31">
      <c r="F4" s="313" t="s">
        <v>1128</v>
      </c>
      <c r="G4" s="313">
        <v>30</v>
      </c>
      <c r="H4" s="313">
        <v>100</v>
      </c>
      <c r="I4" s="313">
        <v>65</v>
      </c>
      <c r="K4" s="531">
        <v>1.21</v>
      </c>
      <c r="L4" s="532"/>
      <c r="N4" s="532"/>
      <c r="O4" s="532"/>
      <c r="P4" s="532"/>
      <c r="Q4" s="532"/>
      <c r="R4" s="532"/>
      <c r="S4" s="532"/>
      <c r="T4" s="532"/>
      <c r="U4" s="532"/>
      <c r="V4" s="532"/>
      <c r="W4" s="532"/>
      <c r="X4" s="532"/>
      <c r="Y4" s="532"/>
      <c r="Z4" s="532"/>
      <c r="AB4" s="533"/>
    </row>
    <row r="5" spans="1:31">
      <c r="A5" s="313">
        <v>0</v>
      </c>
      <c r="B5" s="313">
        <v>0</v>
      </c>
      <c r="C5" s="313">
        <v>0</v>
      </c>
      <c r="D5" s="313">
        <v>0</v>
      </c>
      <c r="E5" s="313">
        <v>0</v>
      </c>
      <c r="G5" s="314">
        <v>30</v>
      </c>
      <c r="H5" s="313">
        <v>100</v>
      </c>
      <c r="I5" s="313">
        <v>38</v>
      </c>
      <c r="J5" s="313">
        <v>1.21</v>
      </c>
      <c r="K5" s="534">
        <v>2.1481779288885484E-11</v>
      </c>
      <c r="L5" s="528"/>
      <c r="M5" s="313">
        <v>0</v>
      </c>
      <c r="N5" s="534">
        <v>-2.8246819299949529E-15</v>
      </c>
      <c r="O5" s="534">
        <v>3.1942078768657155E-13</v>
      </c>
      <c r="P5" s="534">
        <v>-1.1812543538257695E-11</v>
      </c>
      <c r="Q5" s="534">
        <v>1.6464578862856567E-10</v>
      </c>
      <c r="R5" s="534"/>
      <c r="S5" s="534">
        <v>2.14817792888855E-11</v>
      </c>
      <c r="T5" s="534"/>
      <c r="U5" s="531">
        <v>1.6155871338926322E-14</v>
      </c>
      <c r="V5" s="535">
        <v>7.520732394492691E-16</v>
      </c>
      <c r="W5" s="534"/>
      <c r="X5" s="534"/>
      <c r="Y5" s="528"/>
      <c r="Z5" s="528"/>
      <c r="AB5" s="533"/>
    </row>
    <row r="6" spans="1:31">
      <c r="A6" s="313">
        <v>1</v>
      </c>
      <c r="B6" s="313">
        <v>0</v>
      </c>
      <c r="C6" s="313">
        <v>0</v>
      </c>
      <c r="D6" s="313">
        <v>0</v>
      </c>
      <c r="E6" s="313">
        <v>1</v>
      </c>
      <c r="G6" s="314">
        <v>35</v>
      </c>
      <c r="H6" s="313">
        <v>100</v>
      </c>
      <c r="I6" s="313">
        <v>38</v>
      </c>
      <c r="J6" s="313">
        <v>1.21</v>
      </c>
      <c r="K6" s="534">
        <v>2.1388991957062909E-11</v>
      </c>
      <c r="L6" s="528"/>
      <c r="M6" s="313">
        <v>1</v>
      </c>
      <c r="N6" s="534"/>
      <c r="O6" s="534"/>
      <c r="P6" s="534"/>
      <c r="Q6" s="534"/>
      <c r="R6" s="534"/>
      <c r="S6" s="534">
        <v>2.1388991957062918E-11</v>
      </c>
      <c r="T6" s="534"/>
      <c r="U6" s="531">
        <v>9.6935228033557931E-15</v>
      </c>
      <c r="V6" s="535">
        <v>4.5320147965902028E-16</v>
      </c>
      <c r="W6" s="528"/>
      <c r="X6" s="528"/>
      <c r="Y6" s="528"/>
      <c r="Z6" s="528"/>
      <c r="AB6" s="533"/>
    </row>
    <row r="7" spans="1:31">
      <c r="A7" s="313">
        <v>2</v>
      </c>
      <c r="B7" s="313">
        <v>0</v>
      </c>
      <c r="C7" s="313">
        <v>0</v>
      </c>
      <c r="D7" s="313">
        <v>0</v>
      </c>
      <c r="E7" s="313">
        <v>2</v>
      </c>
      <c r="G7" s="314">
        <v>40</v>
      </c>
      <c r="H7" s="313">
        <v>100</v>
      </c>
      <c r="I7" s="313">
        <v>38</v>
      </c>
      <c r="J7" s="313">
        <v>1.21</v>
      </c>
      <c r="K7" s="534">
        <v>2.2437663877095409E-11</v>
      </c>
      <c r="L7" s="528"/>
      <c r="M7" s="313">
        <v>2</v>
      </c>
      <c r="N7" s="534"/>
      <c r="O7" s="534"/>
      <c r="P7" s="534"/>
      <c r="Q7" s="534"/>
      <c r="R7" s="534"/>
      <c r="S7" s="534">
        <v>2.2437663877095409E-11</v>
      </c>
      <c r="T7" s="534"/>
      <c r="U7" s="531">
        <v>0</v>
      </c>
      <c r="V7" s="535">
        <v>0</v>
      </c>
      <c r="W7" s="528"/>
      <c r="X7" s="528"/>
      <c r="Y7" s="528"/>
      <c r="Z7" s="528"/>
    </row>
    <row r="8" spans="1:31">
      <c r="A8" s="313">
        <v>3</v>
      </c>
      <c r="B8" s="313">
        <v>0</v>
      </c>
      <c r="C8" s="313">
        <v>0</v>
      </c>
      <c r="D8" s="313">
        <v>0</v>
      </c>
      <c r="E8" s="313">
        <v>3</v>
      </c>
      <c r="G8" s="314">
        <v>45</v>
      </c>
      <c r="H8" s="313">
        <v>100</v>
      </c>
      <c r="I8" s="313">
        <v>38</v>
      </c>
      <c r="J8" s="313">
        <v>1.21</v>
      </c>
      <c r="K8" s="534">
        <v>2.2509283601486762E-11</v>
      </c>
      <c r="L8" s="528"/>
      <c r="M8" s="313">
        <v>3</v>
      </c>
      <c r="N8" s="534"/>
      <c r="O8" s="534"/>
      <c r="P8" s="534"/>
      <c r="Q8" s="534"/>
      <c r="R8" s="534"/>
      <c r="S8" s="534">
        <v>2.2509283601486697E-11</v>
      </c>
      <c r="T8" s="534"/>
      <c r="U8" s="531">
        <v>-6.4623485355705287E-14</v>
      </c>
      <c r="V8" s="535">
        <v>-2.8709703293905293E-15</v>
      </c>
      <c r="W8" s="528"/>
      <c r="X8" s="528"/>
      <c r="Y8" s="528"/>
      <c r="Z8" s="528"/>
    </row>
    <row r="9" spans="1:31">
      <c r="A9" s="313">
        <v>0</v>
      </c>
      <c r="B9" s="313">
        <v>1</v>
      </c>
      <c r="C9" s="313">
        <v>0</v>
      </c>
      <c r="D9" s="313">
        <v>0</v>
      </c>
      <c r="E9" s="313">
        <v>0</v>
      </c>
      <c r="G9" s="314">
        <v>30</v>
      </c>
      <c r="H9" s="313">
        <v>110</v>
      </c>
      <c r="I9" s="313">
        <v>38</v>
      </c>
      <c r="J9" s="313">
        <v>1.21</v>
      </c>
      <c r="K9" s="534">
        <v>2.3795573851555459E-11</v>
      </c>
      <c r="L9" s="528"/>
      <c r="M9" s="313">
        <v>4</v>
      </c>
      <c r="N9" s="534">
        <v>-4.5475872406124092E-15</v>
      </c>
      <c r="O9" s="534">
        <v>5.1306460694647979E-13</v>
      </c>
      <c r="P9" s="534">
        <v>-1.8991078701804055E-11</v>
      </c>
      <c r="Q9" s="534">
        <v>2.5455464415038038E-10</v>
      </c>
      <c r="R9" s="534"/>
      <c r="S9" s="534">
        <v>2.3795573851555462E-11</v>
      </c>
      <c r="T9" s="534"/>
      <c r="U9" s="531">
        <v>3.2311742677852644E-15</v>
      </c>
      <c r="V9" s="535">
        <v>1.3578887771071972E-16</v>
      </c>
      <c r="W9" s="528"/>
      <c r="X9" s="528"/>
      <c r="Y9" s="528"/>
      <c r="Z9" s="528"/>
    </row>
    <row r="10" spans="1:31">
      <c r="A10" s="313">
        <v>1</v>
      </c>
      <c r="B10" s="313">
        <v>1</v>
      </c>
      <c r="C10" s="313">
        <v>0</v>
      </c>
      <c r="D10" s="313">
        <v>0</v>
      </c>
      <c r="E10" s="313">
        <v>1</v>
      </c>
      <c r="G10" s="314">
        <v>35</v>
      </c>
      <c r="H10" s="313">
        <v>110</v>
      </c>
      <c r="I10" s="313">
        <v>38</v>
      </c>
      <c r="J10" s="313">
        <v>1.21</v>
      </c>
      <c r="K10" s="534">
        <v>2.3393230155419149E-11</v>
      </c>
      <c r="L10" s="528"/>
      <c r="M10" s="313">
        <v>5</v>
      </c>
      <c r="N10" s="534"/>
      <c r="O10" s="534"/>
      <c r="P10" s="534"/>
      <c r="Q10" s="534"/>
      <c r="R10" s="534"/>
      <c r="S10" s="534">
        <v>2.3393230155419198E-11</v>
      </c>
      <c r="T10" s="534"/>
      <c r="U10" s="531">
        <v>4.8467614016778965E-14</v>
      </c>
      <c r="V10" s="535">
        <v>2.0718649666921358E-15</v>
      </c>
      <c r="W10" s="528"/>
      <c r="X10" s="528"/>
      <c r="Y10" s="528"/>
      <c r="Z10" s="528"/>
    </row>
    <row r="11" spans="1:31">
      <c r="A11" s="313">
        <v>2</v>
      </c>
      <c r="B11" s="313">
        <v>1</v>
      </c>
      <c r="C11" s="313">
        <v>0</v>
      </c>
      <c r="D11" s="313">
        <v>0</v>
      </c>
      <c r="E11" s="313">
        <v>2</v>
      </c>
      <c r="G11" s="314">
        <v>40</v>
      </c>
      <c r="H11" s="313">
        <v>110</v>
      </c>
      <c r="I11" s="313">
        <v>38</v>
      </c>
      <c r="J11" s="313">
        <v>1.21</v>
      </c>
      <c r="K11" s="534">
        <v>2.4769283793391676E-11</v>
      </c>
      <c r="L11" s="528"/>
      <c r="M11" s="313">
        <v>6</v>
      </c>
      <c r="N11" s="534"/>
      <c r="O11" s="534"/>
      <c r="P11" s="534"/>
      <c r="Q11" s="534"/>
      <c r="R11" s="534"/>
      <c r="S11" s="534">
        <v>2.4769283793391669E-11</v>
      </c>
      <c r="T11" s="534"/>
      <c r="U11" s="531">
        <v>-6.4623485355705287E-15</v>
      </c>
      <c r="V11" s="535">
        <v>-2.6090171155028113E-16</v>
      </c>
      <c r="W11" s="528"/>
      <c r="X11" s="528"/>
      <c r="Y11" s="528"/>
      <c r="Z11" s="528"/>
      <c r="AB11" s="840"/>
    </row>
    <row r="12" spans="1:31">
      <c r="A12" s="313">
        <v>3</v>
      </c>
      <c r="B12" s="313">
        <v>1</v>
      </c>
      <c r="C12" s="313">
        <v>0</v>
      </c>
      <c r="D12" s="313">
        <v>0</v>
      </c>
      <c r="E12" s="313">
        <v>3</v>
      </c>
      <c r="G12" s="314">
        <v>45</v>
      </c>
      <c r="H12" s="313">
        <v>110</v>
      </c>
      <c r="I12" s="313">
        <v>38</v>
      </c>
      <c r="J12" s="313">
        <v>1.21</v>
      </c>
      <c r="K12" s="534">
        <v>2.4513044335013719E-11</v>
      </c>
      <c r="L12" s="528"/>
      <c r="M12" s="313">
        <v>7</v>
      </c>
      <c r="N12" s="534"/>
      <c r="O12" s="534"/>
      <c r="P12" s="534"/>
      <c r="Q12" s="534"/>
      <c r="R12" s="534"/>
      <c r="S12" s="534">
        <v>2.4513044335013655E-11</v>
      </c>
      <c r="T12" s="534"/>
      <c r="U12" s="531">
        <v>-6.4623485355705287E-14</v>
      </c>
      <c r="V12" s="535">
        <v>-2.6362896616394144E-15</v>
      </c>
      <c r="W12" s="528"/>
      <c r="X12" s="528"/>
      <c r="Y12" s="528"/>
      <c r="Z12" s="528"/>
      <c r="AB12" s="840"/>
    </row>
    <row r="13" spans="1:31">
      <c r="A13" s="313">
        <v>0</v>
      </c>
      <c r="B13" s="313">
        <v>2</v>
      </c>
      <c r="C13" s="313">
        <v>0</v>
      </c>
      <c r="D13" s="313">
        <v>0</v>
      </c>
      <c r="E13" s="313">
        <v>0</v>
      </c>
      <c r="G13" s="314">
        <v>30</v>
      </c>
      <c r="H13" s="313">
        <v>120</v>
      </c>
      <c r="I13" s="313">
        <v>38</v>
      </c>
      <c r="J13" s="313">
        <v>1.21</v>
      </c>
      <c r="K13" s="534">
        <v>2.5329509193075147E-11</v>
      </c>
      <c r="L13" s="528"/>
      <c r="M13" s="313">
        <v>8</v>
      </c>
      <c r="N13" s="534">
        <v>-4.0374425963551896E-15</v>
      </c>
      <c r="O13" s="534">
        <v>4.5563195418233874E-13</v>
      </c>
      <c r="P13" s="534">
        <v>-1.6856306924288625E-11</v>
      </c>
      <c r="Q13" s="534">
        <v>2.2996090825921913E-10</v>
      </c>
      <c r="R13" s="534"/>
      <c r="S13" s="534">
        <v>2.5329509193075147E-11</v>
      </c>
      <c r="T13" s="534"/>
      <c r="U13" s="531">
        <v>0</v>
      </c>
      <c r="V13" s="535">
        <v>0</v>
      </c>
      <c r="W13" s="528"/>
      <c r="X13" s="528"/>
      <c r="Y13" s="528"/>
      <c r="Z13" s="528"/>
      <c r="AB13" s="840"/>
    </row>
    <row r="14" spans="1:31">
      <c r="A14" s="313">
        <v>1</v>
      </c>
      <c r="B14" s="313">
        <v>2</v>
      </c>
      <c r="C14" s="313">
        <v>0</v>
      </c>
      <c r="D14" s="313">
        <v>0</v>
      </c>
      <c r="E14" s="313">
        <v>1</v>
      </c>
      <c r="G14" s="314">
        <v>35</v>
      </c>
      <c r="H14" s="313">
        <v>120</v>
      </c>
      <c r="I14" s="313">
        <v>38</v>
      </c>
      <c r="J14" s="313">
        <v>1.21</v>
      </c>
      <c r="K14" s="534">
        <v>2.5033958463753495E-11</v>
      </c>
      <c r="L14" s="528"/>
      <c r="M14" s="313">
        <v>9</v>
      </c>
      <c r="N14" s="534"/>
      <c r="O14" s="534"/>
      <c r="P14" s="534"/>
      <c r="Q14" s="534"/>
      <c r="R14" s="534"/>
      <c r="S14" s="534">
        <v>2.5033958463753395E-11</v>
      </c>
      <c r="T14" s="534"/>
      <c r="U14" s="531">
        <v>-1.001664023013432E-13</v>
      </c>
      <c r="V14" s="535">
        <v>-4.0012210792141989E-15</v>
      </c>
      <c r="W14" s="528"/>
      <c r="X14" s="528"/>
      <c r="Y14" s="528"/>
      <c r="Z14" s="528"/>
    </row>
    <row r="15" spans="1:31">
      <c r="A15" s="313">
        <v>2</v>
      </c>
      <c r="B15" s="313">
        <v>2</v>
      </c>
      <c r="C15" s="313">
        <v>0</v>
      </c>
      <c r="D15" s="313">
        <v>0</v>
      </c>
      <c r="E15" s="313">
        <v>2</v>
      </c>
      <c r="G15" s="314">
        <v>40</v>
      </c>
      <c r="H15" s="313">
        <v>120</v>
      </c>
      <c r="I15" s="313">
        <v>38</v>
      </c>
      <c r="J15" s="313">
        <v>1.21</v>
      </c>
      <c r="K15" s="534">
        <v>2.6323431812684032E-11</v>
      </c>
      <c r="L15" s="528"/>
      <c r="M15" s="313">
        <v>10</v>
      </c>
      <c r="N15" s="534"/>
      <c r="O15" s="534"/>
      <c r="P15" s="534"/>
      <c r="Q15" s="534"/>
      <c r="R15" s="534"/>
      <c r="S15" s="534">
        <v>2.6323431812683977E-11</v>
      </c>
      <c r="T15" s="534"/>
      <c r="U15" s="531">
        <v>-5.4929962552349494E-14</v>
      </c>
      <c r="V15" s="535">
        <v>-2.0867325713162261E-15</v>
      </c>
      <c r="W15" s="528"/>
      <c r="X15" s="528"/>
      <c r="Y15" s="528"/>
      <c r="Z15" s="528"/>
    </row>
    <row r="16" spans="1:31">
      <c r="A16" s="313">
        <v>3</v>
      </c>
      <c r="B16" s="313">
        <v>2</v>
      </c>
      <c r="C16" s="313">
        <v>0</v>
      </c>
      <c r="D16" s="313">
        <v>0</v>
      </c>
      <c r="E16" s="313">
        <v>3</v>
      </c>
      <c r="G16" s="314">
        <v>45</v>
      </c>
      <c r="H16" s="313">
        <v>120</v>
      </c>
      <c r="I16" s="313">
        <v>38</v>
      </c>
      <c r="J16" s="313">
        <v>1.21</v>
      </c>
      <c r="K16" s="534">
        <v>2.6169847292600357E-11</v>
      </c>
      <c r="L16" s="528"/>
      <c r="M16" s="313">
        <v>11</v>
      </c>
      <c r="N16" s="534"/>
      <c r="O16" s="534"/>
      <c r="P16" s="534"/>
      <c r="Q16" s="534"/>
      <c r="R16" s="534"/>
      <c r="S16" s="534">
        <v>2.6169847292600221E-11</v>
      </c>
      <c r="T16" s="534"/>
      <c r="U16" s="531">
        <v>-1.357093192469811E-13</v>
      </c>
      <c r="V16" s="535">
        <v>-5.1857130738914752E-15</v>
      </c>
      <c r="W16" s="528"/>
      <c r="X16" s="528"/>
      <c r="Y16" s="528"/>
      <c r="Z16" s="528"/>
    </row>
    <row r="17" spans="1:26">
      <c r="A17" s="313">
        <v>0</v>
      </c>
      <c r="B17" s="313">
        <v>3</v>
      </c>
      <c r="C17" s="313">
        <v>0</v>
      </c>
      <c r="D17" s="313">
        <v>0</v>
      </c>
      <c r="E17" s="313">
        <v>0</v>
      </c>
      <c r="G17" s="314">
        <v>30</v>
      </c>
      <c r="H17" s="313">
        <v>130</v>
      </c>
      <c r="I17" s="313">
        <v>38</v>
      </c>
      <c r="J17" s="313">
        <v>1.21</v>
      </c>
      <c r="K17" s="534">
        <v>2.7439107963758219E-11</v>
      </c>
      <c r="L17" s="528"/>
      <c r="M17" s="313">
        <v>12</v>
      </c>
      <c r="N17" s="534">
        <v>-5.4080849662625845E-15</v>
      </c>
      <c r="O17" s="534">
        <v>6.0980216445659499E-13</v>
      </c>
      <c r="P17" s="534">
        <v>-2.2573964170359243E-11</v>
      </c>
      <c r="Q17" s="534">
        <v>3.0185437915268986E-10</v>
      </c>
      <c r="R17" s="534"/>
      <c r="S17" s="534">
        <v>2.7439107963758309E-11</v>
      </c>
      <c r="T17" s="534"/>
      <c r="U17" s="531">
        <v>9.0472879497987402E-14</v>
      </c>
      <c r="V17" s="535">
        <v>3.2972237879410901E-15</v>
      </c>
      <c r="W17" s="528"/>
      <c r="X17" s="528"/>
      <c r="Y17" s="528"/>
      <c r="Z17" s="528"/>
    </row>
    <row r="18" spans="1:26">
      <c r="A18" s="313">
        <v>1</v>
      </c>
      <c r="B18" s="313">
        <v>3</v>
      </c>
      <c r="C18" s="313">
        <v>0</v>
      </c>
      <c r="D18" s="313">
        <v>0</v>
      </c>
      <c r="E18" s="313">
        <v>1</v>
      </c>
      <c r="G18" s="314">
        <v>35</v>
      </c>
      <c r="H18" s="313">
        <v>130</v>
      </c>
      <c r="I18" s="313">
        <v>38</v>
      </c>
      <c r="J18" s="313">
        <v>1.21</v>
      </c>
      <c r="K18" s="534">
        <v>2.6901641720936888E-11</v>
      </c>
      <c r="L18" s="528"/>
      <c r="M18" s="313">
        <v>13</v>
      </c>
      <c r="N18" s="534"/>
      <c r="O18" s="534"/>
      <c r="P18" s="534"/>
      <c r="Q18" s="534"/>
      <c r="R18" s="534"/>
      <c r="S18" s="534">
        <v>2.6901641720936904E-11</v>
      </c>
      <c r="T18" s="534"/>
      <c r="U18" s="531">
        <v>1.6155871338926322E-14</v>
      </c>
      <c r="V18" s="535">
        <v>6.0055336051675256E-16</v>
      </c>
      <c r="W18" s="528"/>
      <c r="X18" s="528"/>
      <c r="Y18" s="528"/>
      <c r="Z18" s="528"/>
    </row>
    <row r="19" spans="1:26">
      <c r="A19" s="313">
        <v>2</v>
      </c>
      <c r="B19" s="313">
        <v>3</v>
      </c>
      <c r="C19" s="313">
        <v>0</v>
      </c>
      <c r="D19" s="313">
        <v>0</v>
      </c>
      <c r="E19" s="313">
        <v>2</v>
      </c>
      <c r="G19" s="314">
        <v>40</v>
      </c>
      <c r="H19" s="313">
        <v>130</v>
      </c>
      <c r="I19" s="313">
        <v>38</v>
      </c>
      <c r="J19" s="313">
        <v>1.21</v>
      </c>
      <c r="K19" s="534">
        <v>2.8461837628066738E-11</v>
      </c>
      <c r="L19" s="528"/>
      <c r="M19" s="313">
        <v>14</v>
      </c>
      <c r="N19" s="534"/>
      <c r="O19" s="534"/>
      <c r="P19" s="534"/>
      <c r="Q19" s="534"/>
      <c r="R19" s="534"/>
      <c r="S19" s="534">
        <v>2.8461837628066883E-11</v>
      </c>
      <c r="T19" s="534"/>
      <c r="U19" s="531">
        <v>1.454028420503369E-13</v>
      </c>
      <c r="V19" s="535">
        <v>5.1086948056703303E-15</v>
      </c>
      <c r="W19" s="528"/>
      <c r="X19" s="528"/>
      <c r="Y19" s="528"/>
      <c r="Z19" s="528"/>
    </row>
    <row r="20" spans="1:26">
      <c r="A20" s="313">
        <v>3</v>
      </c>
      <c r="B20" s="313">
        <v>3</v>
      </c>
      <c r="C20" s="313">
        <v>0</v>
      </c>
      <c r="D20" s="313">
        <v>0</v>
      </c>
      <c r="E20" s="313">
        <v>3</v>
      </c>
      <c r="G20" s="314">
        <v>45</v>
      </c>
      <c r="H20" s="313">
        <v>130</v>
      </c>
      <c r="I20" s="313">
        <v>38</v>
      </c>
      <c r="J20" s="313">
        <v>1.21</v>
      </c>
      <c r="K20" s="534">
        <v>2.8063631960450819E-11</v>
      </c>
      <c r="L20" s="528"/>
      <c r="M20" s="313">
        <v>15</v>
      </c>
      <c r="N20" s="534"/>
      <c r="O20" s="534"/>
      <c r="P20" s="534"/>
      <c r="Q20" s="534"/>
      <c r="R20" s="534"/>
      <c r="S20" s="534">
        <v>2.8063631960450667E-11</v>
      </c>
      <c r="T20" s="534"/>
      <c r="U20" s="531">
        <v>-1.5186519058590742E-13</v>
      </c>
      <c r="V20" s="535">
        <v>-5.4114588874286195E-15</v>
      </c>
      <c r="W20" s="528"/>
      <c r="X20" s="528"/>
      <c r="Y20" s="528"/>
      <c r="Z20" s="528"/>
    </row>
    <row r="21" spans="1:26">
      <c r="A21" s="313">
        <v>0</v>
      </c>
      <c r="B21" s="313">
        <v>0</v>
      </c>
      <c r="C21" s="313">
        <v>2</v>
      </c>
      <c r="D21" s="313">
        <v>1</v>
      </c>
      <c r="E21" s="313">
        <v>0</v>
      </c>
      <c r="G21" s="314">
        <v>30</v>
      </c>
      <c r="H21" s="313">
        <v>100</v>
      </c>
      <c r="I21" s="313">
        <v>38</v>
      </c>
      <c r="J21" s="313">
        <v>3.2</v>
      </c>
      <c r="K21" s="539">
        <v>7.137685394819467E-11</v>
      </c>
      <c r="L21" s="528"/>
      <c r="M21" s="313">
        <v>32</v>
      </c>
      <c r="N21" s="534">
        <v>-6.0502221099905995E-15</v>
      </c>
      <c r="O21" s="534">
        <v>6.838856073670007E-13</v>
      </c>
      <c r="P21" s="534">
        <v>-2.5127976593802223E-11</v>
      </c>
      <c r="Q21" s="534">
        <v>3.7307510210170707E-10</v>
      </c>
      <c r="R21" s="534"/>
      <c r="S21" s="534">
        <v>7.137685394819489E-11</v>
      </c>
      <c r="T21" s="534"/>
      <c r="U21" s="531">
        <v>2.1971985020939798E-13</v>
      </c>
      <c r="V21" s="535">
        <v>3.0783067346855982E-15</v>
      </c>
      <c r="W21" s="528"/>
      <c r="X21" s="528"/>
      <c r="Y21" s="528"/>
      <c r="Z21" s="528"/>
    </row>
    <row r="22" spans="1:26">
      <c r="A22" s="313">
        <v>1</v>
      </c>
      <c r="B22" s="313">
        <v>0</v>
      </c>
      <c r="C22" s="313">
        <v>2</v>
      </c>
      <c r="D22" s="313">
        <v>1</v>
      </c>
      <c r="E22" s="313">
        <v>1</v>
      </c>
      <c r="G22" s="314">
        <v>35</v>
      </c>
      <c r="H22" s="313">
        <v>100</v>
      </c>
      <c r="I22" s="313">
        <v>38</v>
      </c>
      <c r="J22" s="313">
        <v>3.2</v>
      </c>
      <c r="K22" s="534">
        <v>7.195251737735807E-11</v>
      </c>
      <c r="L22" s="528"/>
      <c r="M22" s="313">
        <v>33</v>
      </c>
      <c r="N22" s="534"/>
      <c r="O22" s="534"/>
      <c r="P22" s="534"/>
      <c r="Q22" s="534"/>
      <c r="R22" s="534"/>
      <c r="S22" s="534">
        <v>7.195251737735816E-11</v>
      </c>
      <c r="T22" s="534"/>
      <c r="U22" s="531">
        <v>9.0472879497987402E-14</v>
      </c>
      <c r="V22" s="535">
        <v>1.2573970000729578E-15</v>
      </c>
      <c r="W22" s="528"/>
      <c r="X22" s="528"/>
      <c r="Y22" s="528"/>
      <c r="Z22" s="528"/>
    </row>
    <row r="23" spans="1:26">
      <c r="A23" s="313">
        <v>2</v>
      </c>
      <c r="B23" s="313">
        <v>0</v>
      </c>
      <c r="C23" s="313">
        <v>2</v>
      </c>
      <c r="D23" s="313">
        <v>1</v>
      </c>
      <c r="E23" s="313">
        <v>2</v>
      </c>
      <c r="G23" s="314">
        <v>40</v>
      </c>
      <c r="H23" s="313">
        <v>100</v>
      </c>
      <c r="I23" s="313">
        <v>38</v>
      </c>
      <c r="J23" s="313">
        <v>3.2</v>
      </c>
      <c r="K23" s="534">
        <v>7.4958795097420862E-11</v>
      </c>
      <c r="L23" s="528"/>
      <c r="M23" s="313">
        <v>34</v>
      </c>
      <c r="N23" s="534"/>
      <c r="O23" s="534"/>
      <c r="P23" s="534"/>
      <c r="Q23" s="534"/>
      <c r="R23" s="534"/>
      <c r="S23" s="534">
        <v>7.4958795097420965E-11</v>
      </c>
      <c r="T23" s="534"/>
      <c r="U23" s="531">
        <v>1.0339757656912846E-13</v>
      </c>
      <c r="V23" s="535">
        <v>1.3793921905327705E-15</v>
      </c>
      <c r="W23" s="528"/>
      <c r="X23" s="528"/>
      <c r="Y23" s="528"/>
      <c r="Z23" s="528"/>
    </row>
    <row r="24" spans="1:26">
      <c r="A24" s="313">
        <v>3</v>
      </c>
      <c r="B24" s="313">
        <v>0</v>
      </c>
      <c r="C24" s="313">
        <v>2</v>
      </c>
      <c r="D24" s="313">
        <v>1</v>
      </c>
      <c r="E24" s="313">
        <v>3</v>
      </c>
      <c r="G24" s="314">
        <v>45</v>
      </c>
      <c r="H24" s="313">
        <v>100</v>
      </c>
      <c r="I24" s="313">
        <v>38</v>
      </c>
      <c r="J24" s="313">
        <v>3.2</v>
      </c>
      <c r="K24" s="534">
        <v>7.5858020525890083E-11</v>
      </c>
      <c r="L24" s="528"/>
      <c r="M24" s="313">
        <v>35</v>
      </c>
      <c r="N24" s="534"/>
      <c r="O24" s="534"/>
      <c r="P24" s="534"/>
      <c r="Q24" s="534"/>
      <c r="R24" s="534"/>
      <c r="S24" s="534">
        <v>7.5858020525889902E-11</v>
      </c>
      <c r="T24" s="534"/>
      <c r="U24" s="531">
        <v>-1.809457589959748E-13</v>
      </c>
      <c r="V24" s="535">
        <v>-2.3853213904285657E-15</v>
      </c>
      <c r="W24" s="528"/>
      <c r="X24" s="528"/>
      <c r="Y24" s="528"/>
      <c r="Z24" s="528"/>
    </row>
    <row r="25" spans="1:26">
      <c r="A25" s="313">
        <v>0</v>
      </c>
      <c r="B25" s="313">
        <v>1</v>
      </c>
      <c r="C25" s="313">
        <v>2</v>
      </c>
      <c r="D25" s="313">
        <v>1</v>
      </c>
      <c r="E25" s="313">
        <v>0</v>
      </c>
      <c r="G25" s="314">
        <v>30</v>
      </c>
      <c r="H25" s="313">
        <v>110</v>
      </c>
      <c r="I25" s="313">
        <v>38</v>
      </c>
      <c r="J25" s="313">
        <v>3.2</v>
      </c>
      <c r="K25" s="534">
        <v>7.9913606785757772E-11</v>
      </c>
      <c r="L25" s="528"/>
      <c r="M25" s="313">
        <v>36</v>
      </c>
      <c r="N25" s="534">
        <v>-1.0255944532841756E-14</v>
      </c>
      <c r="O25" s="534">
        <v>1.1570055066962928E-12</v>
      </c>
      <c r="P25" s="534">
        <v>-4.2681822497509834E-11</v>
      </c>
      <c r="Q25" s="534">
        <v>5.9597382807111672E-10</v>
      </c>
      <c r="R25" s="534"/>
      <c r="S25" s="534">
        <v>7.9913606785757746E-11</v>
      </c>
      <c r="T25" s="534"/>
      <c r="U25" s="531">
        <v>-2.5849394142282115E-14</v>
      </c>
      <c r="V25" s="535">
        <v>-3.2346674342433761E-16</v>
      </c>
      <c r="W25" s="528"/>
      <c r="X25" s="528"/>
      <c r="Y25" s="528"/>
      <c r="Z25" s="528"/>
    </row>
    <row r="26" spans="1:26">
      <c r="A26" s="313">
        <v>1</v>
      </c>
      <c r="B26" s="313">
        <v>1</v>
      </c>
      <c r="C26" s="313">
        <v>2</v>
      </c>
      <c r="D26" s="313">
        <v>1</v>
      </c>
      <c r="E26" s="313">
        <v>1</v>
      </c>
      <c r="G26" s="314">
        <v>35</v>
      </c>
      <c r="H26" s="313">
        <v>110</v>
      </c>
      <c r="I26" s="313">
        <v>38</v>
      </c>
      <c r="J26" s="313">
        <v>3.2</v>
      </c>
      <c r="K26" s="534">
        <v>7.9718164515640907E-11</v>
      </c>
      <c r="L26" s="528"/>
      <c r="M26" s="313">
        <v>37</v>
      </c>
      <c r="N26" s="534"/>
      <c r="O26" s="534"/>
      <c r="P26" s="534"/>
      <c r="Q26" s="534"/>
      <c r="R26" s="534"/>
      <c r="S26" s="534">
        <v>7.9718164515640984E-11</v>
      </c>
      <c r="T26" s="534"/>
      <c r="U26" s="531">
        <v>7.7548182426846345E-14</v>
      </c>
      <c r="V26" s="535">
        <v>9.7277932699555809E-16</v>
      </c>
      <c r="W26" s="528"/>
      <c r="X26" s="528"/>
      <c r="Y26" s="528"/>
      <c r="Z26" s="528"/>
    </row>
    <row r="27" spans="1:26">
      <c r="A27" s="313">
        <v>2</v>
      </c>
      <c r="B27" s="313">
        <v>1</v>
      </c>
      <c r="C27" s="313">
        <v>2</v>
      </c>
      <c r="D27" s="313">
        <v>1</v>
      </c>
      <c r="E27" s="313">
        <v>2</v>
      </c>
      <c r="G27" s="314">
        <v>40</v>
      </c>
      <c r="H27" s="313">
        <v>110</v>
      </c>
      <c r="I27" s="313">
        <v>38</v>
      </c>
      <c r="J27" s="313">
        <v>3.2</v>
      </c>
      <c r="K27" s="534">
        <v>8.3529288782919442E-11</v>
      </c>
      <c r="L27" s="528"/>
      <c r="M27" s="313">
        <v>38</v>
      </c>
      <c r="N27" s="534"/>
      <c r="O27" s="534"/>
      <c r="P27" s="534"/>
      <c r="Q27" s="534"/>
      <c r="R27" s="534"/>
      <c r="S27" s="534">
        <v>8.352928878291939E-11</v>
      </c>
      <c r="T27" s="534"/>
      <c r="U27" s="531">
        <v>-5.169878828456423E-14</v>
      </c>
      <c r="V27" s="535">
        <v>-6.1893006678079006E-16</v>
      </c>
      <c r="W27" s="528"/>
      <c r="X27" s="528"/>
      <c r="Y27" s="528"/>
      <c r="Z27" s="528"/>
    </row>
    <row r="28" spans="1:26">
      <c r="A28" s="313">
        <v>3</v>
      </c>
      <c r="B28" s="313">
        <v>1</v>
      </c>
      <c r="C28" s="313">
        <v>2</v>
      </c>
      <c r="D28" s="313">
        <v>1</v>
      </c>
      <c r="E28" s="313">
        <v>3</v>
      </c>
      <c r="G28" s="314">
        <v>45</v>
      </c>
      <c r="H28" s="313">
        <v>110</v>
      </c>
      <c r="I28" s="313">
        <v>38</v>
      </c>
      <c r="J28" s="313">
        <v>3.2</v>
      </c>
      <c r="K28" s="534">
        <v>8.3655021187962034E-11</v>
      </c>
      <c r="L28" s="528"/>
      <c r="M28" s="313">
        <v>39</v>
      </c>
      <c r="N28" s="534"/>
      <c r="O28" s="534"/>
      <c r="P28" s="534"/>
      <c r="Q28" s="534"/>
      <c r="R28" s="534"/>
      <c r="S28" s="534">
        <v>8.3655021187961789E-11</v>
      </c>
      <c r="T28" s="534"/>
      <c r="U28" s="531">
        <v>-2.4556924435168009E-13</v>
      </c>
      <c r="V28" s="535">
        <v>-2.9354991590991017E-15</v>
      </c>
      <c r="W28" s="528"/>
      <c r="X28" s="528"/>
      <c r="Y28" s="528"/>
      <c r="Z28" s="528"/>
    </row>
    <row r="29" spans="1:26">
      <c r="A29" s="313">
        <v>0</v>
      </c>
      <c r="B29" s="313">
        <v>2</v>
      </c>
      <c r="C29" s="313">
        <v>2</v>
      </c>
      <c r="D29" s="313">
        <v>1</v>
      </c>
      <c r="E29" s="313">
        <v>0</v>
      </c>
      <c r="G29" s="314">
        <v>30</v>
      </c>
      <c r="H29" s="313">
        <v>120</v>
      </c>
      <c r="I29" s="313">
        <v>38</v>
      </c>
      <c r="J29" s="313">
        <v>3.2</v>
      </c>
      <c r="K29" s="534">
        <v>8.5633317130594294E-11</v>
      </c>
      <c r="L29" s="528"/>
      <c r="M29" s="313">
        <v>40</v>
      </c>
      <c r="N29" s="534">
        <v>-9.3001660479271565E-15</v>
      </c>
      <c r="O29" s="534">
        <v>1.0492798919151043E-12</v>
      </c>
      <c r="P29" s="534">
        <v>-3.8670613940940635E-11</v>
      </c>
      <c r="Q29" s="534">
        <v>5.5250431592925283E-10</v>
      </c>
      <c r="R29" s="534"/>
      <c r="S29" s="534">
        <v>8.5633317130594359E-11</v>
      </c>
      <c r="T29" s="534"/>
      <c r="U29" s="531">
        <v>6.4623485355705287E-14</v>
      </c>
      <c r="V29" s="535">
        <v>7.5465353347403141E-16</v>
      </c>
      <c r="W29" s="528"/>
      <c r="X29" s="528"/>
      <c r="Y29" s="528"/>
      <c r="Z29" s="528"/>
    </row>
    <row r="30" spans="1:26">
      <c r="A30" s="313">
        <v>1</v>
      </c>
      <c r="B30" s="313">
        <v>2</v>
      </c>
      <c r="C30" s="313">
        <v>2</v>
      </c>
      <c r="D30" s="313">
        <v>1</v>
      </c>
      <c r="E30" s="313">
        <v>1</v>
      </c>
      <c r="G30" s="314">
        <v>35</v>
      </c>
      <c r="H30" s="313">
        <v>120</v>
      </c>
      <c r="I30" s="313">
        <v>38</v>
      </c>
      <c r="J30" s="313">
        <v>3.2</v>
      </c>
      <c r="K30" s="534">
        <v>8.5656076287456444E-11</v>
      </c>
      <c r="L30" s="528"/>
      <c r="M30" s="313">
        <v>41</v>
      </c>
      <c r="N30" s="534"/>
      <c r="O30" s="534"/>
      <c r="P30" s="534"/>
      <c r="Q30" s="534"/>
      <c r="R30" s="534"/>
      <c r="S30" s="534">
        <v>8.5656076287456457E-11</v>
      </c>
      <c r="T30" s="534"/>
      <c r="U30" s="531">
        <v>1.2924697071141057E-14</v>
      </c>
      <c r="V30" s="535">
        <v>1.5089060381153323E-16</v>
      </c>
      <c r="W30" s="528"/>
      <c r="X30" s="528"/>
      <c r="Y30" s="528"/>
      <c r="Z30" s="528"/>
    </row>
    <row r="31" spans="1:26">
      <c r="A31" s="313">
        <v>2</v>
      </c>
      <c r="B31" s="313">
        <v>2</v>
      </c>
      <c r="C31" s="313">
        <v>2</v>
      </c>
      <c r="D31" s="313">
        <v>1</v>
      </c>
      <c r="E31" s="313">
        <v>2</v>
      </c>
      <c r="G31" s="314">
        <v>40</v>
      </c>
      <c r="H31" s="313">
        <v>120</v>
      </c>
      <c r="I31" s="313">
        <v>38</v>
      </c>
      <c r="J31" s="313">
        <v>3.2</v>
      </c>
      <c r="K31" s="534">
        <v>8.9316958288456216E-11</v>
      </c>
      <c r="L31" s="528"/>
      <c r="M31" s="313">
        <v>42</v>
      </c>
      <c r="N31" s="534"/>
      <c r="O31" s="534"/>
      <c r="P31" s="534"/>
      <c r="Q31" s="534"/>
      <c r="R31" s="534"/>
      <c r="S31" s="534">
        <v>8.9316958288456152E-11</v>
      </c>
      <c r="T31" s="534"/>
      <c r="U31" s="531">
        <v>-6.4623485355705287E-14</v>
      </c>
      <c r="V31" s="535">
        <v>-7.2352984913568827E-16</v>
      </c>
      <c r="W31" s="528"/>
      <c r="X31" s="528"/>
      <c r="Y31" s="528"/>
      <c r="Z31" s="528"/>
    </row>
    <row r="32" spans="1:26">
      <c r="A32" s="313">
        <v>3</v>
      </c>
      <c r="B32" s="313">
        <v>2</v>
      </c>
      <c r="C32" s="313">
        <v>2</v>
      </c>
      <c r="D32" s="313">
        <v>1</v>
      </c>
      <c r="E32" s="313">
        <v>3</v>
      </c>
      <c r="G32" s="314">
        <v>45</v>
      </c>
      <c r="H32" s="313">
        <v>120</v>
      </c>
      <c r="I32" s="313">
        <v>38</v>
      </c>
      <c r="J32" s="313">
        <v>3.2</v>
      </c>
      <c r="K32" s="534">
        <v>8.9640838597648222E-11</v>
      </c>
      <c r="L32" s="528"/>
      <c r="M32" s="313">
        <v>43</v>
      </c>
      <c r="N32" s="534"/>
      <c r="O32" s="534"/>
      <c r="P32" s="534"/>
      <c r="Q32" s="534"/>
      <c r="R32" s="534"/>
      <c r="S32" s="534">
        <v>8.9640838597648377E-11</v>
      </c>
      <c r="T32" s="534"/>
      <c r="U32" s="531">
        <v>1.5509636485369269E-13</v>
      </c>
      <c r="V32" s="535">
        <v>1.7301976117140177E-15</v>
      </c>
      <c r="W32" s="528"/>
      <c r="X32" s="528"/>
      <c r="Y32" s="528"/>
      <c r="Z32" s="528"/>
    </row>
    <row r="33" spans="1:26">
      <c r="A33" s="313">
        <v>0</v>
      </c>
      <c r="B33" s="313">
        <v>3</v>
      </c>
      <c r="C33" s="313">
        <v>2</v>
      </c>
      <c r="D33" s="313">
        <v>1</v>
      </c>
      <c r="E33" s="313">
        <v>0</v>
      </c>
      <c r="G33" s="314">
        <v>30</v>
      </c>
      <c r="H33" s="313">
        <v>130</v>
      </c>
      <c r="I33" s="313">
        <v>38</v>
      </c>
      <c r="J33" s="313">
        <v>3.2</v>
      </c>
      <c r="K33" s="534">
        <v>9.3743057255841824E-11</v>
      </c>
      <c r="L33" s="528"/>
      <c r="M33" s="313">
        <v>44</v>
      </c>
      <c r="N33" s="534">
        <v>-1.3026301575594604E-14</v>
      </c>
      <c r="O33" s="534">
        <v>1.4686022373804584E-12</v>
      </c>
      <c r="P33" s="534">
        <v>-5.4233595966675903E-11</v>
      </c>
      <c r="Q33" s="534">
        <v>7.5071906515476057E-10</v>
      </c>
      <c r="R33" s="534"/>
      <c r="S33" s="534">
        <v>9.3743057255841772E-11</v>
      </c>
      <c r="T33" s="534"/>
      <c r="U33" s="531">
        <v>-5.169878828456423E-14</v>
      </c>
      <c r="V33" s="535">
        <v>-5.5149458315050306E-16</v>
      </c>
      <c r="W33" s="528"/>
      <c r="X33" s="528"/>
      <c r="Y33" s="528"/>
      <c r="Z33" s="528"/>
    </row>
    <row r="34" spans="1:26">
      <c r="A34" s="313">
        <v>1</v>
      </c>
      <c r="B34" s="313">
        <v>3</v>
      </c>
      <c r="C34" s="313">
        <v>2</v>
      </c>
      <c r="D34" s="313">
        <v>1</v>
      </c>
      <c r="E34" s="313">
        <v>1</v>
      </c>
      <c r="G34" s="314">
        <v>35</v>
      </c>
      <c r="H34" s="313">
        <v>130</v>
      </c>
      <c r="I34" s="313">
        <v>38</v>
      </c>
      <c r="J34" s="313">
        <v>3.2</v>
      </c>
      <c r="K34" s="534">
        <v>9.3078267058546982E-11</v>
      </c>
      <c r="L34" s="528"/>
      <c r="M34" s="313">
        <v>45</v>
      </c>
      <c r="N34" s="534"/>
      <c r="O34" s="534"/>
      <c r="P34" s="534"/>
      <c r="Q34" s="534"/>
      <c r="R34" s="534"/>
      <c r="S34" s="534">
        <v>9.3078267058546879E-11</v>
      </c>
      <c r="T34" s="534"/>
      <c r="U34" s="531">
        <v>-1.0339757656912846E-13</v>
      </c>
      <c r="V34" s="535">
        <v>-1.1108670137153558E-15</v>
      </c>
      <c r="W34" s="528"/>
      <c r="X34" s="528"/>
      <c r="Y34" s="528"/>
      <c r="Z34" s="528"/>
    </row>
    <row r="35" spans="1:26">
      <c r="A35" s="313">
        <v>2</v>
      </c>
      <c r="B35" s="313">
        <v>3</v>
      </c>
      <c r="C35" s="313">
        <v>2</v>
      </c>
      <c r="D35" s="313">
        <v>1</v>
      </c>
      <c r="E35" s="313">
        <v>2</v>
      </c>
      <c r="G35" s="314">
        <v>40</v>
      </c>
      <c r="H35" s="313">
        <v>130</v>
      </c>
      <c r="I35" s="313">
        <v>38</v>
      </c>
      <c r="J35" s="313">
        <v>3.2</v>
      </c>
      <c r="K35" s="534">
        <v>9.7455505458403373E-11</v>
      </c>
      <c r="L35" s="528"/>
      <c r="M35" s="313">
        <v>46</v>
      </c>
      <c r="N35" s="534"/>
      <c r="O35" s="534"/>
      <c r="P35" s="534"/>
      <c r="Q35" s="534"/>
      <c r="R35" s="534"/>
      <c r="S35" s="534">
        <v>9.7455505458403257E-11</v>
      </c>
      <c r="T35" s="534"/>
      <c r="U35" s="531">
        <v>-1.1632227364026952E-13</v>
      </c>
      <c r="V35" s="535">
        <v>-1.1935936619806357E-15</v>
      </c>
      <c r="W35" s="528"/>
      <c r="X35" s="528"/>
      <c r="Y35" s="528"/>
      <c r="Z35" s="528"/>
    </row>
    <row r="36" spans="1:26">
      <c r="A36" s="313">
        <v>3</v>
      </c>
      <c r="B36" s="313">
        <v>3</v>
      </c>
      <c r="C36" s="313">
        <v>2</v>
      </c>
      <c r="D36" s="313">
        <v>1</v>
      </c>
      <c r="E36" s="313">
        <v>3</v>
      </c>
      <c r="G36" s="314">
        <v>45</v>
      </c>
      <c r="H36" s="313">
        <v>130</v>
      </c>
      <c r="I36" s="313">
        <v>38</v>
      </c>
      <c r="J36" s="313">
        <v>3.2</v>
      </c>
      <c r="K36" s="534">
        <v>9.7105046273715019E-11</v>
      </c>
      <c r="L36" s="528"/>
      <c r="M36" s="313">
        <v>47</v>
      </c>
      <c r="N36" s="534"/>
      <c r="O36" s="534"/>
      <c r="P36" s="534"/>
      <c r="Q36" s="534"/>
      <c r="R36" s="534"/>
      <c r="S36" s="534">
        <v>9.710504627371498E-11</v>
      </c>
      <c r="T36" s="534"/>
      <c r="U36" s="531">
        <v>-3.8774091213423172E-14</v>
      </c>
      <c r="V36" s="535">
        <v>-3.9930047614753857E-16</v>
      </c>
      <c r="W36" s="528"/>
      <c r="X36" s="528"/>
      <c r="Y36" s="528"/>
      <c r="Z36" s="528"/>
    </row>
    <row r="37" spans="1:26">
      <c r="A37" s="313">
        <v>0</v>
      </c>
      <c r="B37" s="313">
        <v>0</v>
      </c>
      <c r="C37" s="313">
        <v>1</v>
      </c>
      <c r="D37" s="313">
        <v>2</v>
      </c>
      <c r="E37" s="313">
        <v>0</v>
      </c>
      <c r="G37" s="314">
        <v>30</v>
      </c>
      <c r="H37" s="313">
        <v>100</v>
      </c>
      <c r="I37" s="313">
        <v>38</v>
      </c>
      <c r="J37" s="313">
        <v>5.2</v>
      </c>
      <c r="K37" s="534">
        <v>1.0950401211528912E-10</v>
      </c>
      <c r="L37" s="528"/>
      <c r="M37" s="313">
        <v>64</v>
      </c>
      <c r="N37" s="534">
        <v>-7.3277057865416181E-15</v>
      </c>
      <c r="O37" s="534">
        <v>8.2795266185379255E-13</v>
      </c>
      <c r="P37" s="534">
        <v>-3.0231651205578033E-11</v>
      </c>
      <c r="Q37" s="534">
        <v>4.6914420885084051E-10</v>
      </c>
      <c r="R37" s="534"/>
      <c r="S37" s="534">
        <v>1.0950401211528918E-10</v>
      </c>
      <c r="T37" s="534"/>
      <c r="U37" s="531">
        <v>5.169878828456423E-14</v>
      </c>
      <c r="V37" s="535">
        <v>4.7211775428040195E-16</v>
      </c>
    </row>
    <row r="38" spans="1:26">
      <c r="A38" s="313">
        <v>1</v>
      </c>
      <c r="B38" s="313">
        <v>0</v>
      </c>
      <c r="C38" s="313">
        <v>1</v>
      </c>
      <c r="D38" s="313">
        <v>2</v>
      </c>
      <c r="E38" s="313">
        <v>1</v>
      </c>
      <c r="G38" s="314">
        <v>35</v>
      </c>
      <c r="H38" s="313">
        <v>100</v>
      </c>
      <c r="I38" s="313">
        <v>38</v>
      </c>
      <c r="J38" s="313">
        <v>5.2</v>
      </c>
      <c r="K38" s="534">
        <v>1.111030418285334E-10</v>
      </c>
      <c r="L38" s="528"/>
      <c r="M38" s="313">
        <v>65</v>
      </c>
      <c r="N38" s="534"/>
      <c r="O38" s="534"/>
      <c r="P38" s="534"/>
      <c r="Q38" s="534"/>
      <c r="R38" s="534"/>
      <c r="S38" s="534">
        <v>1.1110304182853336E-10</v>
      </c>
      <c r="T38" s="534"/>
      <c r="U38" s="531">
        <v>-3.8774091213423172E-14</v>
      </c>
      <c r="V38" s="535">
        <v>-3.4899216596845E-16</v>
      </c>
    </row>
    <row r="39" spans="1:26">
      <c r="A39" s="313">
        <v>2</v>
      </c>
      <c r="B39" s="313">
        <v>0</v>
      </c>
      <c r="C39" s="313">
        <v>1</v>
      </c>
      <c r="D39" s="313">
        <v>2</v>
      </c>
      <c r="E39" s="313">
        <v>2</v>
      </c>
      <c r="G39" s="314">
        <v>40</v>
      </c>
      <c r="H39" s="313">
        <v>100</v>
      </c>
      <c r="I39" s="313">
        <v>38</v>
      </c>
      <c r="J39" s="313">
        <v>5.2</v>
      </c>
      <c r="K39" s="534">
        <v>1.1562924925512381E-10</v>
      </c>
      <c r="L39" s="528"/>
      <c r="M39" s="313">
        <v>66</v>
      </c>
      <c r="N39" s="534"/>
      <c r="O39" s="534"/>
      <c r="P39" s="534"/>
      <c r="Q39" s="534"/>
      <c r="R39" s="534"/>
      <c r="S39" s="534">
        <v>1.1562924925512387E-10</v>
      </c>
      <c r="T39" s="534"/>
      <c r="U39" s="531">
        <v>6.4623485355705287E-14</v>
      </c>
      <c r="V39" s="535">
        <v>5.5888528008272672E-16</v>
      </c>
    </row>
    <row r="40" spans="1:26">
      <c r="A40" s="313">
        <v>3</v>
      </c>
      <c r="B40" s="313">
        <v>0</v>
      </c>
      <c r="C40" s="313">
        <v>1</v>
      </c>
      <c r="D40" s="313">
        <v>2</v>
      </c>
      <c r="E40" s="313">
        <v>3</v>
      </c>
      <c r="G40" s="314">
        <v>45</v>
      </c>
      <c r="H40" s="313">
        <v>100</v>
      </c>
      <c r="I40" s="313">
        <v>38</v>
      </c>
      <c r="J40" s="313">
        <v>5.2</v>
      </c>
      <c r="K40" s="534">
        <v>1.1758685505515411E-10</v>
      </c>
      <c r="L40" s="528"/>
      <c r="M40" s="313">
        <v>67</v>
      </c>
      <c r="N40" s="534"/>
      <c r="O40" s="534"/>
      <c r="P40" s="534"/>
      <c r="Q40" s="534"/>
      <c r="R40" s="534"/>
      <c r="S40" s="534">
        <v>1.1758685505515398E-10</v>
      </c>
      <c r="T40" s="534"/>
      <c r="U40" s="531">
        <v>-1.2924697071141057E-13</v>
      </c>
      <c r="V40" s="535">
        <v>-1.0991617273103129E-15</v>
      </c>
    </row>
    <row r="41" spans="1:26">
      <c r="A41" s="313">
        <v>0</v>
      </c>
      <c r="B41" s="313">
        <v>1</v>
      </c>
      <c r="C41" s="313">
        <v>1</v>
      </c>
      <c r="D41" s="313">
        <v>2</v>
      </c>
      <c r="E41" s="313">
        <v>0</v>
      </c>
      <c r="G41" s="314">
        <v>30</v>
      </c>
      <c r="H41" s="313">
        <v>110</v>
      </c>
      <c r="I41" s="313">
        <v>38</v>
      </c>
      <c r="J41" s="313">
        <v>5.2</v>
      </c>
      <c r="K41" s="534">
        <v>1.2292204705748065E-10</v>
      </c>
      <c r="L41" s="528"/>
      <c r="M41" s="313">
        <v>68</v>
      </c>
      <c r="N41" s="534">
        <v>-1.3112245244864317E-14</v>
      </c>
      <c r="O41" s="534">
        <v>1.4784984917419225E-12</v>
      </c>
      <c r="P41" s="534">
        <v>-5.4359232878753039E-11</v>
      </c>
      <c r="Q41" s="534">
        <v>7.7708101246367817E-10</v>
      </c>
      <c r="R41" s="534"/>
      <c r="S41" s="534">
        <v>1.229220470574806E-10</v>
      </c>
      <c r="T41" s="534"/>
      <c r="U41" s="531">
        <v>-5.169878828456423E-14</v>
      </c>
      <c r="V41" s="535">
        <v>-4.2058190147442721E-16</v>
      </c>
    </row>
    <row r="42" spans="1:26">
      <c r="A42" s="313">
        <v>1</v>
      </c>
      <c r="B42" s="313">
        <v>1</v>
      </c>
      <c r="C42" s="313">
        <v>1</v>
      </c>
      <c r="D42" s="313">
        <v>2</v>
      </c>
      <c r="E42" s="313">
        <v>1</v>
      </c>
      <c r="G42" s="314">
        <v>35</v>
      </c>
      <c r="H42" s="313">
        <v>110</v>
      </c>
      <c r="I42" s="313">
        <v>38</v>
      </c>
      <c r="J42" s="313">
        <v>5.2</v>
      </c>
      <c r="K42" s="534">
        <v>1.2348099921761937E-10</v>
      </c>
      <c r="L42" s="528"/>
      <c r="M42" s="313">
        <v>69</v>
      </c>
      <c r="N42" s="534"/>
      <c r="O42" s="534"/>
      <c r="P42" s="534"/>
      <c r="Q42" s="534"/>
      <c r="R42" s="534"/>
      <c r="S42" s="534">
        <v>1.2348099921761947E-10</v>
      </c>
      <c r="T42" s="534"/>
      <c r="U42" s="531">
        <v>1.0339757656912846E-13</v>
      </c>
      <c r="V42" s="535">
        <v>8.3735616997157228E-16</v>
      </c>
    </row>
    <row r="43" spans="1:26">
      <c r="A43" s="313">
        <v>2</v>
      </c>
      <c r="B43" s="313">
        <v>1</v>
      </c>
      <c r="C43" s="313">
        <v>1</v>
      </c>
      <c r="D43" s="313">
        <v>2</v>
      </c>
      <c r="E43" s="313">
        <v>2</v>
      </c>
      <c r="G43" s="314">
        <v>40</v>
      </c>
      <c r="H43" s="313">
        <v>110</v>
      </c>
      <c r="I43" s="313">
        <v>38</v>
      </c>
      <c r="J43" s="313">
        <v>5.2</v>
      </c>
      <c r="K43" s="534">
        <v>1.2912558842931654E-10</v>
      </c>
      <c r="L43" s="528"/>
      <c r="M43" s="313">
        <v>70</v>
      </c>
      <c r="N43" s="534"/>
      <c r="O43" s="534"/>
      <c r="P43" s="534"/>
      <c r="Q43" s="534"/>
      <c r="R43" s="534"/>
      <c r="S43" s="534">
        <v>1.2912558842931631E-10</v>
      </c>
      <c r="T43" s="534"/>
      <c r="U43" s="531">
        <v>-2.3264454728053903E-13</v>
      </c>
      <c r="V43" s="535">
        <v>-1.8016920589514977E-15</v>
      </c>
    </row>
    <row r="44" spans="1:26">
      <c r="A44" s="313">
        <v>3</v>
      </c>
      <c r="B44" s="313">
        <v>1</v>
      </c>
      <c r="C44" s="313">
        <v>1</v>
      </c>
      <c r="D44" s="313">
        <v>2</v>
      </c>
      <c r="E44" s="313">
        <v>3</v>
      </c>
      <c r="G44" s="314">
        <v>45</v>
      </c>
      <c r="H44" s="313">
        <v>110</v>
      </c>
      <c r="I44" s="313">
        <v>38</v>
      </c>
      <c r="J44" s="313">
        <v>5.2</v>
      </c>
      <c r="K44" s="534">
        <v>1.3002163075892392E-10</v>
      </c>
      <c r="L44" s="528"/>
      <c r="M44" s="313">
        <v>71</v>
      </c>
      <c r="N44" s="534"/>
      <c r="O44" s="534"/>
      <c r="P44" s="534"/>
      <c r="Q44" s="534"/>
      <c r="R44" s="534"/>
      <c r="S44" s="534">
        <v>1.300216307589239E-10</v>
      </c>
      <c r="T44" s="534"/>
      <c r="U44" s="531">
        <v>-2.5849394142282115E-14</v>
      </c>
      <c r="V44" s="535">
        <v>-1.9880841358012244E-16</v>
      </c>
    </row>
    <row r="45" spans="1:26">
      <c r="A45" s="313">
        <v>0</v>
      </c>
      <c r="B45" s="313">
        <v>2</v>
      </c>
      <c r="C45" s="313">
        <v>1</v>
      </c>
      <c r="D45" s="313">
        <v>2</v>
      </c>
      <c r="E45" s="313">
        <v>0</v>
      </c>
      <c r="G45" s="314">
        <v>30</v>
      </c>
      <c r="H45" s="313">
        <v>120</v>
      </c>
      <c r="I45" s="313">
        <v>38</v>
      </c>
      <c r="J45" s="313">
        <v>5.2</v>
      </c>
      <c r="K45" s="534">
        <v>1.3210178586513497E-10</v>
      </c>
      <c r="L45" s="528"/>
      <c r="M45" s="313">
        <v>72</v>
      </c>
      <c r="N45" s="534">
        <v>-1.1744785973818625E-14</v>
      </c>
      <c r="O45" s="534">
        <v>1.3243951265437489E-12</v>
      </c>
      <c r="P45" s="534">
        <v>-4.8621776757761173E-11</v>
      </c>
      <c r="Q45" s="534">
        <v>7.1590869600169943E-10</v>
      </c>
      <c r="R45" s="534"/>
      <c r="S45" s="534">
        <v>1.3210178586513546E-10</v>
      </c>
      <c r="T45" s="534"/>
      <c r="U45" s="531">
        <v>4.9113848870336018E-13</v>
      </c>
      <c r="V45" s="535">
        <v>3.7178792511160454E-15</v>
      </c>
    </row>
    <row r="46" spans="1:26">
      <c r="A46" s="313">
        <v>1</v>
      </c>
      <c r="B46" s="313">
        <v>2</v>
      </c>
      <c r="C46" s="313">
        <v>1</v>
      </c>
      <c r="D46" s="313">
        <v>2</v>
      </c>
      <c r="E46" s="313">
        <v>1</v>
      </c>
      <c r="G46" s="314">
        <v>35</v>
      </c>
      <c r="H46" s="313">
        <v>120</v>
      </c>
      <c r="I46" s="313">
        <v>38</v>
      </c>
      <c r="J46" s="313">
        <v>5.2</v>
      </c>
      <c r="K46" s="534">
        <v>1.3297284086867695E-10</v>
      </c>
      <c r="L46" s="528"/>
      <c r="M46" s="313">
        <v>73</v>
      </c>
      <c r="N46" s="534"/>
      <c r="O46" s="534"/>
      <c r="P46" s="534"/>
      <c r="Q46" s="534"/>
      <c r="R46" s="534"/>
      <c r="S46" s="534">
        <v>1.3297284086867752E-10</v>
      </c>
      <c r="T46" s="534"/>
      <c r="U46" s="531">
        <v>5.6868667113020653E-13</v>
      </c>
      <c r="V46" s="535">
        <v>4.2767129544283223E-15</v>
      </c>
    </row>
    <row r="47" spans="1:26">
      <c r="A47" s="313">
        <v>2</v>
      </c>
      <c r="B47" s="313">
        <v>2</v>
      </c>
      <c r="C47" s="313">
        <v>1</v>
      </c>
      <c r="D47" s="313">
        <v>2</v>
      </c>
      <c r="E47" s="313">
        <v>2</v>
      </c>
      <c r="G47" s="314">
        <v>40</v>
      </c>
      <c r="H47" s="313">
        <v>120</v>
      </c>
      <c r="I47" s="313">
        <v>38</v>
      </c>
      <c r="J47" s="313">
        <v>5.2</v>
      </c>
      <c r="K47" s="534">
        <v>1.3840352583685859E-10</v>
      </c>
      <c r="L47" s="528"/>
      <c r="M47" s="313">
        <v>74</v>
      </c>
      <c r="N47" s="534"/>
      <c r="O47" s="534"/>
      <c r="P47" s="534"/>
      <c r="Q47" s="534"/>
      <c r="R47" s="534"/>
      <c r="S47" s="534">
        <v>1.3840352583685888E-10</v>
      </c>
      <c r="T47" s="534"/>
      <c r="U47" s="531">
        <v>2.8434333556510326E-13</v>
      </c>
      <c r="V47" s="535">
        <v>2.0544515310994995E-15</v>
      </c>
    </row>
    <row r="48" spans="1:26">
      <c r="A48" s="313">
        <v>3</v>
      </c>
      <c r="B48" s="313">
        <v>2</v>
      </c>
      <c r="C48" s="313">
        <v>1</v>
      </c>
      <c r="D48" s="313">
        <v>2</v>
      </c>
      <c r="E48" s="313">
        <v>3</v>
      </c>
      <c r="G48" s="314">
        <v>45</v>
      </c>
      <c r="H48" s="313">
        <v>120</v>
      </c>
      <c r="I48" s="313">
        <v>38</v>
      </c>
      <c r="J48" s="313">
        <v>5.2</v>
      </c>
      <c r="K48" s="534">
        <v>1.3958525128931592E-10</v>
      </c>
      <c r="L48" s="528"/>
      <c r="M48" s="313">
        <v>75</v>
      </c>
      <c r="N48" s="534"/>
      <c r="O48" s="534"/>
      <c r="P48" s="534"/>
      <c r="Q48" s="534"/>
      <c r="R48" s="534"/>
      <c r="S48" s="534">
        <v>1.3958525128931605E-10</v>
      </c>
      <c r="T48" s="534"/>
      <c r="U48" s="531">
        <v>1.2924697071141057E-13</v>
      </c>
      <c r="V48" s="535">
        <v>9.2593572399366631E-16</v>
      </c>
    </row>
    <row r="49" spans="1:22">
      <c r="A49" s="313">
        <v>0</v>
      </c>
      <c r="B49" s="313">
        <v>3</v>
      </c>
      <c r="C49" s="313">
        <v>1</v>
      </c>
      <c r="D49" s="313">
        <v>2</v>
      </c>
      <c r="E49" s="313">
        <v>0</v>
      </c>
      <c r="G49" s="314">
        <v>30</v>
      </c>
      <c r="H49" s="313">
        <v>130</v>
      </c>
      <c r="I49" s="313">
        <v>38</v>
      </c>
      <c r="J49" s="313">
        <v>5.2</v>
      </c>
      <c r="K49" s="534">
        <v>1.4491296300931711E-10</v>
      </c>
      <c r="L49" s="528"/>
      <c r="M49" s="313">
        <v>76</v>
      </c>
      <c r="N49" s="534">
        <v>-1.7041250273326162E-14</v>
      </c>
      <c r="O49" s="534">
        <v>1.9200611489549305E-12</v>
      </c>
      <c r="P49" s="534">
        <v>-7.0712870135944726E-11</v>
      </c>
      <c r="Q49" s="534">
        <v>9.9835779040802807E-10</v>
      </c>
      <c r="R49" s="534"/>
      <c r="S49" s="534">
        <v>1.4491296300931721E-10</v>
      </c>
      <c r="T49" s="534"/>
      <c r="U49" s="531">
        <v>1.0339757656912846E-13</v>
      </c>
      <c r="V49" s="535">
        <v>7.1351502599860967E-16</v>
      </c>
    </row>
    <row r="50" spans="1:22">
      <c r="A50" s="313">
        <v>1</v>
      </c>
      <c r="B50" s="313">
        <v>3</v>
      </c>
      <c r="C50" s="313">
        <v>1</v>
      </c>
      <c r="D50" s="313">
        <v>2</v>
      </c>
      <c r="E50" s="313">
        <v>1</v>
      </c>
      <c r="G50" s="314">
        <v>35</v>
      </c>
      <c r="H50" s="313">
        <v>130</v>
      </c>
      <c r="I50" s="313">
        <v>38</v>
      </c>
      <c r="J50" s="313">
        <v>5.2</v>
      </c>
      <c r="K50" s="534">
        <v>1.4483863765089319E-10</v>
      </c>
      <c r="L50" s="528"/>
      <c r="M50" s="313">
        <v>77</v>
      </c>
      <c r="N50" s="534"/>
      <c r="O50" s="534"/>
      <c r="P50" s="534"/>
      <c r="Q50" s="534"/>
      <c r="R50" s="534"/>
      <c r="S50" s="534">
        <v>1.4483863765089291E-10</v>
      </c>
      <c r="T50" s="534"/>
      <c r="U50" s="531">
        <v>-2.8434333556510326E-13</v>
      </c>
      <c r="V50" s="535">
        <v>-1.9631732262661873E-15</v>
      </c>
    </row>
    <row r="51" spans="1:22">
      <c r="A51" s="313">
        <v>2</v>
      </c>
      <c r="B51" s="313">
        <v>3</v>
      </c>
      <c r="C51" s="313">
        <v>1</v>
      </c>
      <c r="D51" s="313">
        <v>2</v>
      </c>
      <c r="E51" s="313">
        <v>2</v>
      </c>
      <c r="G51" s="314">
        <v>40</v>
      </c>
      <c r="H51" s="313">
        <v>130</v>
      </c>
      <c r="I51" s="313">
        <v>38</v>
      </c>
      <c r="J51" s="313">
        <v>5.2</v>
      </c>
      <c r="K51" s="534">
        <v>1.5130080580525343E-10</v>
      </c>
      <c r="L51" s="528"/>
      <c r="M51" s="313">
        <v>78</v>
      </c>
      <c r="N51" s="534"/>
      <c r="O51" s="534"/>
      <c r="P51" s="534"/>
      <c r="Q51" s="534"/>
      <c r="R51" s="534"/>
      <c r="S51" s="534">
        <v>1.5130080580525356E-10</v>
      </c>
      <c r="T51" s="534"/>
      <c r="U51" s="531">
        <v>1.2924697071141057E-13</v>
      </c>
      <c r="V51" s="535">
        <v>8.542384822310239E-16</v>
      </c>
    </row>
    <row r="52" spans="1:22">
      <c r="A52" s="313">
        <v>3</v>
      </c>
      <c r="B52" s="313">
        <v>3</v>
      </c>
      <c r="C52" s="313">
        <v>1</v>
      </c>
      <c r="D52" s="313">
        <v>2</v>
      </c>
      <c r="E52" s="313">
        <v>3</v>
      </c>
      <c r="G52" s="314">
        <v>45</v>
      </c>
      <c r="H52" s="313">
        <v>130</v>
      </c>
      <c r="I52" s="313">
        <v>38</v>
      </c>
      <c r="J52" s="313">
        <v>5.2</v>
      </c>
      <c r="K52" s="534">
        <v>1.5151852976740315E-10</v>
      </c>
      <c r="L52" s="528"/>
      <c r="M52" s="313">
        <v>79</v>
      </c>
      <c r="N52" s="534"/>
      <c r="O52" s="534"/>
      <c r="P52" s="534"/>
      <c r="Q52" s="534"/>
      <c r="R52" s="534"/>
      <c r="S52" s="534">
        <v>1.5151852976740278E-10</v>
      </c>
      <c r="T52" s="534"/>
      <c r="U52" s="531">
        <v>-3.6189151799194961E-13</v>
      </c>
      <c r="V52" s="535">
        <v>-2.3884307651842392E-15</v>
      </c>
    </row>
    <row r="53" spans="1:22">
      <c r="A53" s="313">
        <v>0</v>
      </c>
      <c r="B53" s="313">
        <v>0</v>
      </c>
      <c r="C53" s="313">
        <v>0</v>
      </c>
      <c r="D53" s="313">
        <v>3</v>
      </c>
      <c r="E53" s="313">
        <v>0</v>
      </c>
      <c r="G53" s="314">
        <v>30</v>
      </c>
      <c r="H53" s="313">
        <v>100</v>
      </c>
      <c r="I53" s="313">
        <v>38</v>
      </c>
      <c r="J53" s="313">
        <v>13.2</v>
      </c>
      <c r="K53" s="534">
        <v>2.0465320329334785E-10</v>
      </c>
      <c r="L53" s="528"/>
      <c r="M53" s="313">
        <v>96</v>
      </c>
      <c r="N53" s="534">
        <v>-8.0237434043303272E-15</v>
      </c>
      <c r="O53" s="534">
        <v>9.012912596305552E-13</v>
      </c>
      <c r="P53" s="534">
        <v>-3.177428701732072E-11</v>
      </c>
      <c r="Q53" s="534">
        <v>5.6336075206238878E-10</v>
      </c>
      <c r="R53" s="534"/>
      <c r="S53" s="534">
        <v>2.0465320329334795E-10</v>
      </c>
      <c r="T53" s="534"/>
      <c r="U53" s="531">
        <v>1.0339757656912846E-13</v>
      </c>
      <c r="V53" s="535">
        <v>5.0523312073898701E-16</v>
      </c>
    </row>
    <row r="54" spans="1:22">
      <c r="A54" s="313">
        <v>1</v>
      </c>
      <c r="B54" s="313">
        <v>0</v>
      </c>
      <c r="C54" s="313">
        <v>0</v>
      </c>
      <c r="D54" s="313">
        <v>3</v>
      </c>
      <c r="E54" s="313">
        <v>1</v>
      </c>
      <c r="G54" s="314">
        <v>35</v>
      </c>
      <c r="H54" s="313">
        <v>100</v>
      </c>
      <c r="I54" s="313">
        <v>38</v>
      </c>
      <c r="J54" s="313">
        <v>13.2</v>
      </c>
      <c r="K54" s="534">
        <v>2.1132450104293081E-10</v>
      </c>
      <c r="L54" s="528"/>
      <c r="M54" s="313">
        <v>97</v>
      </c>
      <c r="N54" s="534"/>
      <c r="O54" s="534"/>
      <c r="P54" s="534"/>
      <c r="Q54" s="534"/>
      <c r="R54" s="534"/>
      <c r="S54" s="534">
        <v>2.1132450104293086E-10</v>
      </c>
      <c r="T54" s="534"/>
      <c r="U54" s="531">
        <v>5.169878828456423E-14</v>
      </c>
      <c r="V54" s="535">
        <v>2.4464171465882964E-16</v>
      </c>
    </row>
    <row r="55" spans="1:22">
      <c r="A55" s="313">
        <v>2</v>
      </c>
      <c r="B55" s="313">
        <v>0</v>
      </c>
      <c r="C55" s="313">
        <v>0</v>
      </c>
      <c r="D55" s="313">
        <v>3</v>
      </c>
      <c r="E55" s="313">
        <v>2</v>
      </c>
      <c r="G55" s="314">
        <v>40</v>
      </c>
      <c r="H55" s="313">
        <v>100</v>
      </c>
      <c r="I55" s="313">
        <v>38</v>
      </c>
      <c r="J55" s="313">
        <v>13.2</v>
      </c>
      <c r="K55" s="534">
        <v>2.2093570890130731E-10</v>
      </c>
      <c r="L55" s="528"/>
      <c r="M55" s="313">
        <v>98</v>
      </c>
      <c r="N55" s="534"/>
      <c r="O55" s="534"/>
      <c r="P55" s="534"/>
      <c r="Q55" s="534"/>
      <c r="R55" s="534"/>
      <c r="S55" s="534">
        <v>2.2093570890130726E-10</v>
      </c>
      <c r="T55" s="534"/>
      <c r="U55" s="531">
        <v>-5.169878828456423E-14</v>
      </c>
      <c r="V55" s="535">
        <v>-2.339992414157833E-16</v>
      </c>
    </row>
    <row r="56" spans="1:22">
      <c r="A56" s="313">
        <v>3</v>
      </c>
      <c r="B56" s="313">
        <v>0</v>
      </c>
      <c r="C56" s="313">
        <v>0</v>
      </c>
      <c r="D56" s="313">
        <v>3</v>
      </c>
      <c r="E56" s="313">
        <v>3</v>
      </c>
      <c r="G56" s="314">
        <v>45</v>
      </c>
      <c r="H56" s="313">
        <v>100</v>
      </c>
      <c r="I56" s="313">
        <v>38</v>
      </c>
      <c r="J56" s="313">
        <v>13.2</v>
      </c>
      <c r="K56" s="534">
        <v>2.2746901931522959E-10</v>
      </c>
      <c r="L56" s="528"/>
      <c r="M56" s="313">
        <v>99</v>
      </c>
      <c r="N56" s="534"/>
      <c r="O56" s="534"/>
      <c r="P56" s="534"/>
      <c r="Q56" s="534"/>
      <c r="R56" s="534"/>
      <c r="S56" s="534">
        <v>2.2746901931522951E-10</v>
      </c>
      <c r="T56" s="534"/>
      <c r="U56" s="531">
        <v>-7.7548182426846345E-14</v>
      </c>
      <c r="V56" s="535">
        <v>-3.4091755730207393E-16</v>
      </c>
    </row>
    <row r="57" spans="1:22">
      <c r="A57" s="313">
        <v>0</v>
      </c>
      <c r="B57" s="313">
        <v>1</v>
      </c>
      <c r="C57" s="313">
        <v>0</v>
      </c>
      <c r="D57" s="313">
        <v>3</v>
      </c>
      <c r="E57" s="313">
        <v>0</v>
      </c>
      <c r="G57" s="314">
        <v>30</v>
      </c>
      <c r="H57" s="313">
        <v>110</v>
      </c>
      <c r="I57" s="313">
        <v>38</v>
      </c>
      <c r="J57" s="313">
        <v>13.2</v>
      </c>
      <c r="K57" s="534">
        <v>2.3047418295069075E-10</v>
      </c>
      <c r="L57" s="528"/>
      <c r="M57" s="313">
        <v>100</v>
      </c>
      <c r="N57" s="534">
        <v>-1.929594530046146E-14</v>
      </c>
      <c r="O57" s="534">
        <v>2.1682760151022018E-12</v>
      </c>
      <c r="P57" s="534">
        <v>-7.8725642459531621E-11</v>
      </c>
      <c r="Q57" s="534">
        <v>1.1617855662571172E-9</v>
      </c>
      <c r="R57" s="534"/>
      <c r="S57" s="534">
        <v>2.3047418295069049E-10</v>
      </c>
      <c r="T57" s="534"/>
      <c r="U57" s="531">
        <v>-2.5849394142282115E-13</v>
      </c>
      <c r="V57" s="535">
        <v>-1.1215743911678175E-15</v>
      </c>
    </row>
    <row r="58" spans="1:22">
      <c r="A58" s="313">
        <v>1</v>
      </c>
      <c r="B58" s="313">
        <v>1</v>
      </c>
      <c r="C58" s="313">
        <v>0</v>
      </c>
      <c r="D58" s="313">
        <v>3</v>
      </c>
      <c r="E58" s="313">
        <v>1</v>
      </c>
      <c r="G58" s="314">
        <v>35</v>
      </c>
      <c r="H58" s="313">
        <v>110</v>
      </c>
      <c r="I58" s="313">
        <v>38</v>
      </c>
      <c r="J58" s="313">
        <v>13.2</v>
      </c>
      <c r="K58" s="534">
        <v>2.3521254391642263E-10</v>
      </c>
      <c r="L58" s="528"/>
      <c r="M58" s="313">
        <v>101</v>
      </c>
      <c r="N58" s="534"/>
      <c r="O58" s="534"/>
      <c r="P58" s="534"/>
      <c r="Q58" s="534"/>
      <c r="R58" s="534"/>
      <c r="S58" s="534">
        <v>2.3521254391642268E-10</v>
      </c>
      <c r="T58" s="534"/>
      <c r="U58" s="531">
        <v>5.169878828456423E-14</v>
      </c>
      <c r="V58" s="535">
        <v>2.1979605094077894E-16</v>
      </c>
    </row>
    <row r="59" spans="1:22">
      <c r="A59" s="313">
        <v>2</v>
      </c>
      <c r="B59" s="313">
        <v>1</v>
      </c>
      <c r="C59" s="313">
        <v>0</v>
      </c>
      <c r="D59" s="313">
        <v>3</v>
      </c>
      <c r="E59" s="313">
        <v>2</v>
      </c>
      <c r="G59" s="314">
        <v>40</v>
      </c>
      <c r="H59" s="313">
        <v>110</v>
      </c>
      <c r="I59" s="313">
        <v>38</v>
      </c>
      <c r="J59" s="313">
        <v>13.2</v>
      </c>
      <c r="K59" s="534">
        <v>2.470609928098419E-10</v>
      </c>
      <c r="L59" s="528"/>
      <c r="M59" s="313">
        <v>102</v>
      </c>
      <c r="N59" s="534"/>
      <c r="O59" s="534"/>
      <c r="P59" s="534"/>
      <c r="Q59" s="534"/>
      <c r="R59" s="534"/>
      <c r="S59" s="534">
        <v>2.470609928098418E-10</v>
      </c>
      <c r="T59" s="534"/>
      <c r="U59" s="531">
        <v>-1.0339757656912846E-13</v>
      </c>
      <c r="V59" s="535">
        <v>-4.1851032570208922E-16</v>
      </c>
    </row>
    <row r="60" spans="1:22">
      <c r="A60" s="313">
        <v>3</v>
      </c>
      <c r="B60" s="313">
        <v>1</v>
      </c>
      <c r="C60" s="313">
        <v>0</v>
      </c>
      <c r="D60" s="313">
        <v>3</v>
      </c>
      <c r="E60" s="313">
        <v>3</v>
      </c>
      <c r="G60" s="314">
        <v>45</v>
      </c>
      <c r="H60" s="313">
        <v>110</v>
      </c>
      <c r="I60" s="313">
        <v>38</v>
      </c>
      <c r="J60" s="313">
        <v>13.2</v>
      </c>
      <c r="K60" s="534">
        <v>2.5154757065560242E-10</v>
      </c>
      <c r="L60" s="528"/>
      <c r="M60" s="313">
        <v>103</v>
      </c>
      <c r="N60" s="534"/>
      <c r="O60" s="534"/>
      <c r="P60" s="534"/>
      <c r="Q60" s="534"/>
      <c r="R60" s="534"/>
      <c r="S60" s="534">
        <v>2.5154757065560284E-10</v>
      </c>
      <c r="T60" s="534"/>
      <c r="U60" s="531">
        <v>4.1359030627651384E-13</v>
      </c>
      <c r="V60" s="535">
        <v>1.6441832660064388E-15</v>
      </c>
    </row>
    <row r="61" spans="1:22">
      <c r="A61" s="313">
        <v>0</v>
      </c>
      <c r="B61" s="313">
        <v>2</v>
      </c>
      <c r="C61" s="313">
        <v>0</v>
      </c>
      <c r="D61" s="313">
        <v>3</v>
      </c>
      <c r="E61" s="313">
        <v>0</v>
      </c>
      <c r="G61" s="314">
        <v>30</v>
      </c>
      <c r="H61" s="313">
        <v>120</v>
      </c>
      <c r="I61" s="313">
        <v>38</v>
      </c>
      <c r="J61" s="313">
        <v>13.2</v>
      </c>
      <c r="K61" s="534">
        <v>2.4827375347620219E-10</v>
      </c>
      <c r="L61" s="528"/>
      <c r="M61" s="313">
        <v>104</v>
      </c>
      <c r="N61" s="534">
        <v>-1.4456786204104459E-14</v>
      </c>
      <c r="O61" s="534">
        <v>1.6222376870459163E-12</v>
      </c>
      <c r="P61" s="534">
        <v>-5.8362855049700468E-11</v>
      </c>
      <c r="Q61" s="534">
        <v>9.2947871413671196E-10</v>
      </c>
      <c r="R61" s="534"/>
      <c r="S61" s="534">
        <v>2.482737534762024E-10</v>
      </c>
      <c r="T61" s="534"/>
      <c r="U61" s="531">
        <v>2.0679515313825692E-13</v>
      </c>
      <c r="V61" s="535">
        <v>8.3293199640645414E-16</v>
      </c>
    </row>
    <row r="62" spans="1:22">
      <c r="A62" s="313">
        <v>1</v>
      </c>
      <c r="B62" s="313">
        <v>2</v>
      </c>
      <c r="C62" s="313">
        <v>0</v>
      </c>
      <c r="D62" s="313">
        <v>3</v>
      </c>
      <c r="E62" s="313">
        <v>1</v>
      </c>
      <c r="G62" s="314">
        <v>35</v>
      </c>
      <c r="H62" s="313">
        <v>120</v>
      </c>
      <c r="I62" s="313">
        <v>38</v>
      </c>
      <c r="J62" s="313">
        <v>13.2</v>
      </c>
      <c r="K62" s="534">
        <v>2.5418524552746443E-10</v>
      </c>
      <c r="L62" s="528"/>
      <c r="M62" s="313">
        <v>105</v>
      </c>
      <c r="N62" s="534"/>
      <c r="O62" s="534"/>
      <c r="P62" s="534"/>
      <c r="Q62" s="534"/>
      <c r="R62" s="534"/>
      <c r="S62" s="534">
        <v>2.5418524552746396E-10</v>
      </c>
      <c r="T62" s="534"/>
      <c r="U62" s="531">
        <v>-4.6528909456107807E-13</v>
      </c>
      <c r="V62" s="535">
        <v>-1.8305118127354252E-15</v>
      </c>
    </row>
    <row r="63" spans="1:22">
      <c r="A63" s="313">
        <v>2</v>
      </c>
      <c r="B63" s="313">
        <v>2</v>
      </c>
      <c r="C63" s="313">
        <v>0</v>
      </c>
      <c r="D63" s="313">
        <v>3</v>
      </c>
      <c r="E63" s="313">
        <v>2</v>
      </c>
      <c r="G63" s="314">
        <v>40</v>
      </c>
      <c r="H63" s="313">
        <v>120</v>
      </c>
      <c r="I63" s="313">
        <v>38</v>
      </c>
      <c r="J63" s="313">
        <v>13.2</v>
      </c>
      <c r="K63" s="534">
        <v>2.6531049435947406E-10</v>
      </c>
      <c r="L63" s="528"/>
      <c r="M63" s="313">
        <v>106</v>
      </c>
      <c r="N63" s="534"/>
      <c r="O63" s="534"/>
      <c r="P63" s="534"/>
      <c r="Q63" s="534"/>
      <c r="R63" s="534"/>
      <c r="S63" s="534">
        <v>2.6531049435947406E-10</v>
      </c>
      <c r="T63" s="534"/>
      <c r="U63" s="531">
        <v>0</v>
      </c>
      <c r="V63" s="535">
        <v>0</v>
      </c>
    </row>
    <row r="64" spans="1:22">
      <c r="A64" s="313">
        <v>3</v>
      </c>
      <c r="B64" s="313">
        <v>2</v>
      </c>
      <c r="C64" s="313">
        <v>0</v>
      </c>
      <c r="D64" s="313">
        <v>3</v>
      </c>
      <c r="E64" s="313">
        <v>3</v>
      </c>
      <c r="G64" s="314">
        <v>45</v>
      </c>
      <c r="H64" s="313">
        <v>120</v>
      </c>
      <c r="I64" s="313">
        <v>38</v>
      </c>
      <c r="J64" s="313">
        <v>13.2</v>
      </c>
      <c r="K64" s="534">
        <v>2.708069103191527E-10</v>
      </c>
      <c r="L64" s="528"/>
      <c r="M64" s="313">
        <v>107</v>
      </c>
      <c r="N64" s="534"/>
      <c r="O64" s="534"/>
      <c r="P64" s="534"/>
      <c r="Q64" s="534"/>
      <c r="R64" s="534"/>
      <c r="S64" s="534">
        <v>2.7080691031915276E-10</v>
      </c>
      <c r="T64" s="534"/>
      <c r="U64" s="531">
        <v>5.169878828456423E-14</v>
      </c>
      <c r="V64" s="535">
        <v>1.9090645886264835E-16</v>
      </c>
    </row>
    <row r="65" spans="1:22">
      <c r="A65" s="313">
        <v>0</v>
      </c>
      <c r="B65" s="313">
        <v>3</v>
      </c>
      <c r="C65" s="313">
        <v>0</v>
      </c>
      <c r="D65" s="313">
        <v>3</v>
      </c>
      <c r="E65" s="313">
        <v>0</v>
      </c>
      <c r="G65" s="314">
        <v>30</v>
      </c>
      <c r="H65" s="313">
        <v>130</v>
      </c>
      <c r="I65" s="313">
        <v>38</v>
      </c>
      <c r="J65" s="313">
        <v>13.2</v>
      </c>
      <c r="K65" s="534">
        <v>2.7307884713178948E-10</v>
      </c>
      <c r="L65" s="528"/>
      <c r="M65" s="313">
        <v>108</v>
      </c>
      <c r="N65" s="534">
        <v>-3.0045270156888008E-14</v>
      </c>
      <c r="O65" s="534">
        <v>3.3383545088240526E-12</v>
      </c>
      <c r="P65" s="534">
        <v>-1.2077733870635162E-10</v>
      </c>
      <c r="Q65" s="534">
        <v>1.7031022446166682E-9</v>
      </c>
      <c r="R65" s="534"/>
      <c r="S65" s="534">
        <v>2.7307884713179041E-10</v>
      </c>
      <c r="T65" s="534"/>
      <c r="U65" s="531">
        <v>9.3057818912215613E-13</v>
      </c>
      <c r="V65" s="535">
        <v>3.4077271048132612E-15</v>
      </c>
    </row>
    <row r="66" spans="1:22">
      <c r="A66" s="313">
        <v>1</v>
      </c>
      <c r="B66" s="313">
        <v>3</v>
      </c>
      <c r="C66" s="313">
        <v>0</v>
      </c>
      <c r="D66" s="313">
        <v>3</v>
      </c>
      <c r="E66" s="313">
        <v>1</v>
      </c>
      <c r="G66" s="314">
        <v>35</v>
      </c>
      <c r="H66" s="313">
        <v>130</v>
      </c>
      <c r="I66" s="313">
        <v>38</v>
      </c>
      <c r="J66" s="313">
        <v>13.2</v>
      </c>
      <c r="K66" s="534">
        <v>2.7718870522725151E-10</v>
      </c>
      <c r="L66" s="528"/>
      <c r="M66" s="313">
        <v>109</v>
      </c>
      <c r="N66" s="534"/>
      <c r="O66" s="534"/>
      <c r="P66" s="534"/>
      <c r="Q66" s="534"/>
      <c r="R66" s="534"/>
      <c r="S66" s="534">
        <v>2.7718870522725264E-10</v>
      </c>
      <c r="T66" s="534"/>
      <c r="U66" s="531">
        <v>1.1373733422604131E-12</v>
      </c>
      <c r="V66" s="535">
        <v>4.1032456258560188E-15</v>
      </c>
    </row>
    <row r="67" spans="1:22">
      <c r="A67" s="313">
        <v>2</v>
      </c>
      <c r="B67" s="313">
        <v>3</v>
      </c>
      <c r="C67" s="313">
        <v>0</v>
      </c>
      <c r="D67" s="313">
        <v>3</v>
      </c>
      <c r="E67" s="313">
        <v>2</v>
      </c>
      <c r="G67" s="314">
        <v>40</v>
      </c>
      <c r="H67" s="313">
        <v>130</v>
      </c>
      <c r="I67" s="313">
        <v>38</v>
      </c>
      <c r="J67" s="313">
        <v>13.2</v>
      </c>
      <c r="K67" s="534">
        <v>2.9047862044025408E-10</v>
      </c>
      <c r="L67" s="528"/>
      <c r="M67" s="313">
        <v>110</v>
      </c>
      <c r="N67" s="534"/>
      <c r="O67" s="534"/>
      <c r="P67" s="534"/>
      <c r="Q67" s="534"/>
      <c r="R67" s="534"/>
      <c r="S67" s="534">
        <v>2.9047862044025516E-10</v>
      </c>
      <c r="T67" s="534"/>
      <c r="U67" s="531">
        <v>1.0856745539758488E-12</v>
      </c>
      <c r="V67" s="535">
        <v>3.7375368704601498E-15</v>
      </c>
    </row>
    <row r="68" spans="1:22">
      <c r="A68" s="313">
        <v>3</v>
      </c>
      <c r="B68" s="313">
        <v>3</v>
      </c>
      <c r="C68" s="313">
        <v>0</v>
      </c>
      <c r="D68" s="313">
        <v>3</v>
      </c>
      <c r="E68" s="313">
        <v>3</v>
      </c>
      <c r="G68" s="314">
        <v>45</v>
      </c>
      <c r="H68" s="313">
        <v>130</v>
      </c>
      <c r="I68" s="313">
        <v>38</v>
      </c>
      <c r="J68" s="313">
        <v>13.2</v>
      </c>
      <c r="K68" s="534">
        <v>2.9041464015313111E-10</v>
      </c>
      <c r="L68" s="528"/>
      <c r="M68" s="313">
        <v>111</v>
      </c>
      <c r="N68" s="534"/>
      <c r="O68" s="534"/>
      <c r="P68" s="534"/>
      <c r="Q68" s="534"/>
      <c r="R68" s="534"/>
      <c r="S68" s="534">
        <v>2.9041464015313163E-10</v>
      </c>
      <c r="T68" s="534"/>
      <c r="U68" s="531">
        <v>5.169878828456423E-13</v>
      </c>
      <c r="V68" s="535">
        <v>1.7801715594401253E-15</v>
      </c>
    </row>
    <row r="69" spans="1:22">
      <c r="A69" s="313">
        <v>0</v>
      </c>
      <c r="B69" s="313">
        <v>0</v>
      </c>
      <c r="C69" s="313">
        <v>0</v>
      </c>
      <c r="D69" s="313">
        <v>0</v>
      </c>
      <c r="E69" s="313">
        <v>0</v>
      </c>
      <c r="G69" s="313">
        <v>30</v>
      </c>
      <c r="H69" s="314">
        <v>100</v>
      </c>
      <c r="I69" s="313">
        <v>38</v>
      </c>
      <c r="J69" s="313">
        <v>1.21</v>
      </c>
      <c r="K69" s="313">
        <v>2.1481779288885484E-11</v>
      </c>
      <c r="M69" s="313">
        <v>0</v>
      </c>
      <c r="N69" s="534">
        <v>2.2592044171893565E-16</v>
      </c>
      <c r="O69" s="534">
        <v>-7.8453041873000075E-14</v>
      </c>
      <c r="P69" s="534">
        <v>9.2285516287002406E-12</v>
      </c>
      <c r="Q69" s="534">
        <v>-3.4276340657007342E-10</v>
      </c>
      <c r="R69" s="534"/>
      <c r="S69" s="534">
        <v>2.1481779288885629E-11</v>
      </c>
      <c r="T69" s="534"/>
      <c r="U69" s="531">
        <v>1.454028420503369E-13</v>
      </c>
      <c r="V69" s="535">
        <v>6.768659155043422E-15</v>
      </c>
    </row>
    <row r="70" spans="1:22">
      <c r="A70" s="313">
        <v>0</v>
      </c>
      <c r="B70" s="313">
        <v>1</v>
      </c>
      <c r="C70" s="313">
        <v>0</v>
      </c>
      <c r="D70" s="313">
        <v>0</v>
      </c>
      <c r="E70" s="313">
        <v>1</v>
      </c>
      <c r="G70" s="313">
        <v>30</v>
      </c>
      <c r="H70" s="314">
        <v>110</v>
      </c>
      <c r="I70" s="313">
        <v>38</v>
      </c>
      <c r="J70" s="313">
        <v>1.21</v>
      </c>
      <c r="K70" s="313">
        <v>2.3795573851555459E-11</v>
      </c>
      <c r="M70" s="313">
        <v>1</v>
      </c>
      <c r="N70" s="534"/>
      <c r="O70" s="534"/>
      <c r="P70" s="534"/>
      <c r="Q70" s="534"/>
      <c r="R70" s="534"/>
      <c r="S70" s="534">
        <v>2.3795573851555462E-11</v>
      </c>
      <c r="T70" s="534"/>
      <c r="U70" s="531">
        <v>3.2311742677852644E-15</v>
      </c>
      <c r="V70" s="535">
        <v>1.3578887771071972E-16</v>
      </c>
    </row>
    <row r="71" spans="1:22">
      <c r="A71" s="313">
        <v>0</v>
      </c>
      <c r="B71" s="313">
        <v>2</v>
      </c>
      <c r="C71" s="313">
        <v>0</v>
      </c>
      <c r="D71" s="313">
        <v>0</v>
      </c>
      <c r="E71" s="313">
        <v>2</v>
      </c>
      <c r="G71" s="313">
        <v>30</v>
      </c>
      <c r="H71" s="314">
        <v>120</v>
      </c>
      <c r="I71" s="313">
        <v>38</v>
      </c>
      <c r="J71" s="313">
        <v>1.21</v>
      </c>
      <c r="K71" s="313">
        <v>2.5329509193075147E-11</v>
      </c>
      <c r="M71" s="313">
        <v>2</v>
      </c>
      <c r="N71" s="534"/>
      <c r="O71" s="534"/>
      <c r="P71" s="534"/>
      <c r="Q71" s="534"/>
      <c r="R71" s="534"/>
      <c r="S71" s="534">
        <v>2.5329509193075121E-11</v>
      </c>
      <c r="T71" s="534"/>
      <c r="U71" s="531">
        <v>-2.5849394142282115E-14</v>
      </c>
      <c r="V71" s="535">
        <v>-1.0205248725999435E-15</v>
      </c>
    </row>
    <row r="72" spans="1:22">
      <c r="A72" s="313">
        <v>0</v>
      </c>
      <c r="B72" s="313">
        <v>3</v>
      </c>
      <c r="C72" s="313">
        <v>0</v>
      </c>
      <c r="D72" s="313">
        <v>0</v>
      </c>
      <c r="E72" s="313">
        <v>3</v>
      </c>
      <c r="G72" s="313">
        <v>30</v>
      </c>
      <c r="H72" s="314">
        <v>130</v>
      </c>
      <c r="I72" s="313">
        <v>38</v>
      </c>
      <c r="J72" s="313">
        <v>1.21</v>
      </c>
      <c r="K72" s="313">
        <v>2.7439107963758219E-11</v>
      </c>
      <c r="M72" s="313">
        <v>3</v>
      </c>
      <c r="N72" s="534"/>
      <c r="O72" s="534"/>
      <c r="P72" s="534"/>
      <c r="Q72" s="534"/>
      <c r="R72" s="534"/>
      <c r="S72" s="534">
        <v>2.7439107963758257E-11</v>
      </c>
      <c r="T72" s="534"/>
      <c r="U72" s="531">
        <v>3.8774091213423172E-14</v>
      </c>
      <c r="V72" s="535">
        <v>1.4130959091176099E-15</v>
      </c>
    </row>
    <row r="73" spans="1:22">
      <c r="A73" s="313">
        <v>1</v>
      </c>
      <c r="B73" s="313">
        <v>0</v>
      </c>
      <c r="C73" s="313">
        <v>0</v>
      </c>
      <c r="D73" s="313">
        <v>0</v>
      </c>
      <c r="E73" s="313">
        <v>0</v>
      </c>
      <c r="G73" s="313">
        <v>35</v>
      </c>
      <c r="H73" s="314">
        <v>100</v>
      </c>
      <c r="I73" s="313">
        <v>38</v>
      </c>
      <c r="J73" s="313">
        <v>1.21</v>
      </c>
      <c r="K73" s="313">
        <v>2.1388991957062909E-11</v>
      </c>
      <c r="M73" s="313">
        <v>4</v>
      </c>
      <c r="N73" s="534">
        <v>9.8410806478486014E-17</v>
      </c>
      <c r="O73" s="534">
        <v>-3.4293115588009799E-14</v>
      </c>
      <c r="P73" s="534">
        <v>4.1445803988797938E-12</v>
      </c>
      <c r="Q73" s="534">
        <v>-1.485486985293045E-10</v>
      </c>
      <c r="R73" s="534"/>
      <c r="S73" s="534">
        <v>2.1388991957062893E-11</v>
      </c>
      <c r="T73" s="534"/>
      <c r="U73" s="531">
        <v>-1.6155871338926322E-14</v>
      </c>
      <c r="V73" s="535">
        <v>-7.5533579943170039E-16</v>
      </c>
    </row>
    <row r="74" spans="1:22">
      <c r="A74" s="313">
        <v>1</v>
      </c>
      <c r="B74" s="313">
        <v>1</v>
      </c>
      <c r="C74" s="313">
        <v>0</v>
      </c>
      <c r="D74" s="313">
        <v>0</v>
      </c>
      <c r="E74" s="313">
        <v>1</v>
      </c>
      <c r="G74" s="313">
        <v>35</v>
      </c>
      <c r="H74" s="314">
        <v>110</v>
      </c>
      <c r="I74" s="313">
        <v>38</v>
      </c>
      <c r="J74" s="313">
        <v>1.21</v>
      </c>
      <c r="K74" s="313">
        <v>2.3393230155419149E-11</v>
      </c>
      <c r="M74" s="313">
        <v>5</v>
      </c>
      <c r="N74" s="534"/>
      <c r="O74" s="534"/>
      <c r="P74" s="534"/>
      <c r="Q74" s="534"/>
      <c r="R74" s="534"/>
      <c r="S74" s="534">
        <v>2.339323015541912E-11</v>
      </c>
      <c r="T74" s="534"/>
      <c r="U74" s="531">
        <v>-2.9080568410067379E-14</v>
      </c>
      <c r="V74" s="535">
        <v>-1.2431189800152816E-15</v>
      </c>
    </row>
    <row r="75" spans="1:22">
      <c r="A75" s="313">
        <v>1</v>
      </c>
      <c r="B75" s="313">
        <v>2</v>
      </c>
      <c r="C75" s="313">
        <v>0</v>
      </c>
      <c r="D75" s="313">
        <v>0</v>
      </c>
      <c r="E75" s="313">
        <v>2</v>
      </c>
      <c r="G75" s="313">
        <v>35</v>
      </c>
      <c r="H75" s="314">
        <v>120</v>
      </c>
      <c r="I75" s="313">
        <v>38</v>
      </c>
      <c r="J75" s="313">
        <v>1.21</v>
      </c>
      <c r="K75" s="313">
        <v>2.5033958463753495E-11</v>
      </c>
      <c r="M75" s="313">
        <v>6</v>
      </c>
      <c r="N75" s="534"/>
      <c r="O75" s="534"/>
      <c r="P75" s="534"/>
      <c r="Q75" s="534"/>
      <c r="R75" s="534"/>
      <c r="S75" s="534">
        <v>2.5033958463753499E-11</v>
      </c>
      <c r="T75" s="534"/>
      <c r="U75" s="531">
        <v>3.2311742677852644E-15</v>
      </c>
      <c r="V75" s="535">
        <v>1.2907164771658708E-16</v>
      </c>
    </row>
    <row r="76" spans="1:22">
      <c r="A76" s="313">
        <v>1</v>
      </c>
      <c r="B76" s="313">
        <v>3</v>
      </c>
      <c r="C76" s="313">
        <v>0</v>
      </c>
      <c r="D76" s="313">
        <v>0</v>
      </c>
      <c r="E76" s="313">
        <v>3</v>
      </c>
      <c r="G76" s="313">
        <v>35</v>
      </c>
      <c r="H76" s="314">
        <v>130</v>
      </c>
      <c r="I76" s="313">
        <v>38</v>
      </c>
      <c r="J76" s="313">
        <v>1.21</v>
      </c>
      <c r="K76" s="313">
        <v>2.6901641720936888E-11</v>
      </c>
      <c r="M76" s="313">
        <v>7</v>
      </c>
      <c r="N76" s="534"/>
      <c r="O76" s="534"/>
      <c r="P76" s="534"/>
      <c r="Q76" s="534"/>
      <c r="R76" s="534"/>
      <c r="S76" s="534">
        <v>2.6901641720936878E-11</v>
      </c>
      <c r="T76" s="534"/>
      <c r="U76" s="531">
        <v>-9.6935228033557931E-15</v>
      </c>
      <c r="V76" s="535">
        <v>-3.6033201631005151E-16</v>
      </c>
    </row>
    <row r="77" spans="1:22">
      <c r="A77" s="313">
        <v>2</v>
      </c>
      <c r="B77" s="313">
        <v>0</v>
      </c>
      <c r="C77" s="313">
        <v>0</v>
      </c>
      <c r="D77" s="313">
        <v>0</v>
      </c>
      <c r="E77" s="313">
        <v>0</v>
      </c>
      <c r="G77" s="313">
        <v>40</v>
      </c>
      <c r="H77" s="314">
        <v>100</v>
      </c>
      <c r="I77" s="313">
        <v>38</v>
      </c>
      <c r="J77" s="313">
        <v>1.21</v>
      </c>
      <c r="K77" s="313">
        <v>2.2437663877095409E-11</v>
      </c>
      <c r="M77" s="313">
        <v>8</v>
      </c>
      <c r="N77" s="534">
        <v>2.2695494884903391E-16</v>
      </c>
      <c r="O77" s="534">
        <v>-7.8782492605200606E-14</v>
      </c>
      <c r="P77" s="534">
        <v>9.265276631818728E-12</v>
      </c>
      <c r="Q77" s="534">
        <v>-3.4322002210180531E-10</v>
      </c>
      <c r="R77" s="534"/>
      <c r="S77" s="534">
        <v>2.2437663877095305E-11</v>
      </c>
      <c r="T77" s="534"/>
      <c r="U77" s="531">
        <v>-1.0339757656912846E-13</v>
      </c>
      <c r="V77" s="535">
        <v>-4.6082148808137612E-15</v>
      </c>
    </row>
    <row r="78" spans="1:22">
      <c r="A78" s="313">
        <v>2</v>
      </c>
      <c r="B78" s="313">
        <v>1</v>
      </c>
      <c r="C78" s="313">
        <v>0</v>
      </c>
      <c r="D78" s="313">
        <v>0</v>
      </c>
      <c r="E78" s="313">
        <v>1</v>
      </c>
      <c r="G78" s="313">
        <v>40</v>
      </c>
      <c r="H78" s="314">
        <v>110</v>
      </c>
      <c r="I78" s="313">
        <v>38</v>
      </c>
      <c r="J78" s="313">
        <v>1.21</v>
      </c>
      <c r="K78" s="313">
        <v>2.4769283793391676E-11</v>
      </c>
      <c r="M78" s="313">
        <v>9</v>
      </c>
      <c r="N78" s="534"/>
      <c r="O78" s="534"/>
      <c r="P78" s="534"/>
      <c r="Q78" s="534"/>
      <c r="R78" s="534"/>
      <c r="S78" s="534">
        <v>2.4769283793391669E-11</v>
      </c>
      <c r="T78" s="534"/>
      <c r="U78" s="531">
        <v>-6.4623485355705287E-15</v>
      </c>
      <c r="V78" s="535">
        <v>-2.6090171155028113E-16</v>
      </c>
    </row>
    <row r="79" spans="1:22">
      <c r="A79" s="313">
        <v>2</v>
      </c>
      <c r="B79" s="313">
        <v>2</v>
      </c>
      <c r="C79" s="313">
        <v>0</v>
      </c>
      <c r="D79" s="313">
        <v>0</v>
      </c>
      <c r="E79" s="313">
        <v>2</v>
      </c>
      <c r="G79" s="313">
        <v>40</v>
      </c>
      <c r="H79" s="314">
        <v>120</v>
      </c>
      <c r="I79" s="313">
        <v>38</v>
      </c>
      <c r="J79" s="313">
        <v>1.21</v>
      </c>
      <c r="K79" s="313">
        <v>2.6323431812684032E-11</v>
      </c>
      <c r="M79" s="313">
        <v>10</v>
      </c>
      <c r="N79" s="534"/>
      <c r="O79" s="534"/>
      <c r="P79" s="534"/>
      <c r="Q79" s="534"/>
      <c r="R79" s="534"/>
      <c r="S79" s="534">
        <v>2.6323431812683952E-11</v>
      </c>
      <c r="T79" s="534"/>
      <c r="U79" s="531">
        <v>-8.0779356694631609E-14</v>
      </c>
      <c r="V79" s="535">
        <v>-3.0687243695826854E-15</v>
      </c>
    </row>
    <row r="80" spans="1:22">
      <c r="A80" s="313">
        <v>2</v>
      </c>
      <c r="B80" s="313">
        <v>3</v>
      </c>
      <c r="C80" s="313">
        <v>0</v>
      </c>
      <c r="D80" s="313">
        <v>0</v>
      </c>
      <c r="E80" s="313">
        <v>3</v>
      </c>
      <c r="G80" s="313">
        <v>40</v>
      </c>
      <c r="H80" s="314">
        <v>130</v>
      </c>
      <c r="I80" s="313">
        <v>38</v>
      </c>
      <c r="J80" s="313">
        <v>1.21</v>
      </c>
      <c r="K80" s="313">
        <v>2.8461837628066738E-11</v>
      </c>
      <c r="M80" s="313">
        <v>11</v>
      </c>
      <c r="N80" s="534"/>
      <c r="O80" s="534"/>
      <c r="P80" s="534"/>
      <c r="Q80" s="534"/>
      <c r="R80" s="534"/>
      <c r="S80" s="534">
        <v>2.8461837628066573E-11</v>
      </c>
      <c r="T80" s="534"/>
      <c r="U80" s="531">
        <v>-1.6478988765704848E-13</v>
      </c>
      <c r="V80" s="535">
        <v>-5.7898541130930408E-15</v>
      </c>
    </row>
    <row r="81" spans="1:22">
      <c r="A81" s="313">
        <v>3</v>
      </c>
      <c r="B81" s="313">
        <v>0</v>
      </c>
      <c r="C81" s="313">
        <v>0</v>
      </c>
      <c r="D81" s="313">
        <v>0</v>
      </c>
      <c r="E81" s="313">
        <v>0</v>
      </c>
      <c r="G81" s="313">
        <v>45</v>
      </c>
      <c r="H81" s="314">
        <v>100</v>
      </c>
      <c r="I81" s="313">
        <v>38</v>
      </c>
      <c r="J81" s="313">
        <v>1.21</v>
      </c>
      <c r="K81" s="313">
        <v>2.2509283601486762E-11</v>
      </c>
      <c r="M81" s="313">
        <v>12</v>
      </c>
      <c r="N81" s="534">
        <v>9.732324770068681E-17</v>
      </c>
      <c r="O81" s="534">
        <v>-3.38514606209282E-14</v>
      </c>
      <c r="P81" s="534">
        <v>4.0877833048548826E-12</v>
      </c>
      <c r="Q81" s="534">
        <v>-1.4507768837540635E-10</v>
      </c>
      <c r="R81" s="534"/>
      <c r="S81" s="534">
        <v>2.2509283601486697E-11</v>
      </c>
      <c r="T81" s="534"/>
      <c r="U81" s="531">
        <v>-6.4623485355705287E-14</v>
      </c>
      <c r="V81" s="535">
        <v>-2.8709703293905293E-15</v>
      </c>
    </row>
    <row r="82" spans="1:22">
      <c r="A82" s="313">
        <v>3</v>
      </c>
      <c r="B82" s="313">
        <v>1</v>
      </c>
      <c r="C82" s="313">
        <v>0</v>
      </c>
      <c r="D82" s="313">
        <v>0</v>
      </c>
      <c r="E82" s="313">
        <v>1</v>
      </c>
      <c r="G82" s="313">
        <v>45</v>
      </c>
      <c r="H82" s="314">
        <v>110</v>
      </c>
      <c r="I82" s="313">
        <v>38</v>
      </c>
      <c r="J82" s="313">
        <v>1.21</v>
      </c>
      <c r="K82" s="313">
        <v>2.4513044335013719E-11</v>
      </c>
      <c r="M82" s="313">
        <v>13</v>
      </c>
      <c r="N82" s="534"/>
      <c r="O82" s="534"/>
      <c r="P82" s="534"/>
      <c r="Q82" s="534"/>
      <c r="R82" s="534"/>
      <c r="S82" s="534">
        <v>2.4513044335013655E-11</v>
      </c>
      <c r="T82" s="534"/>
      <c r="U82" s="531">
        <v>-6.4623485355705287E-14</v>
      </c>
      <c r="V82" s="535">
        <v>-2.6362896616394144E-15</v>
      </c>
    </row>
    <row r="83" spans="1:22">
      <c r="A83" s="313">
        <v>3</v>
      </c>
      <c r="B83" s="313">
        <v>2</v>
      </c>
      <c r="C83" s="313">
        <v>0</v>
      </c>
      <c r="D83" s="313">
        <v>0</v>
      </c>
      <c r="E83" s="313">
        <v>2</v>
      </c>
      <c r="G83" s="313">
        <v>45</v>
      </c>
      <c r="H83" s="314">
        <v>120</v>
      </c>
      <c r="I83" s="313">
        <v>38</v>
      </c>
      <c r="J83" s="313">
        <v>1.21</v>
      </c>
      <c r="K83" s="313">
        <v>2.6169847292600357E-11</v>
      </c>
      <c r="M83" s="313">
        <v>14</v>
      </c>
      <c r="N83" s="534"/>
      <c r="O83" s="534"/>
      <c r="P83" s="534"/>
      <c r="Q83" s="534"/>
      <c r="R83" s="534"/>
      <c r="S83" s="534">
        <v>2.6169847292600298E-11</v>
      </c>
      <c r="T83" s="534"/>
      <c r="U83" s="531">
        <v>-5.8161136820134758E-14</v>
      </c>
      <c r="V83" s="535">
        <v>-2.2224484602392039E-15</v>
      </c>
    </row>
    <row r="84" spans="1:22">
      <c r="A84" s="313">
        <v>3</v>
      </c>
      <c r="B84" s="313">
        <v>3</v>
      </c>
      <c r="C84" s="313">
        <v>0</v>
      </c>
      <c r="D84" s="313">
        <v>0</v>
      </c>
      <c r="E84" s="313">
        <v>3</v>
      </c>
      <c r="G84" s="313">
        <v>45</v>
      </c>
      <c r="H84" s="314">
        <v>130</v>
      </c>
      <c r="I84" s="313">
        <v>38</v>
      </c>
      <c r="J84" s="313">
        <v>1.21</v>
      </c>
      <c r="K84" s="313">
        <v>2.8063631960450819E-11</v>
      </c>
      <c r="M84" s="313">
        <v>15</v>
      </c>
      <c r="N84" s="534"/>
      <c r="O84" s="534"/>
      <c r="P84" s="534"/>
      <c r="Q84" s="534"/>
      <c r="R84" s="534"/>
      <c r="S84" s="534">
        <v>2.806363196045077E-11</v>
      </c>
      <c r="T84" s="534"/>
      <c r="U84" s="531">
        <v>-4.8467614016778965E-14</v>
      </c>
      <c r="V84" s="535">
        <v>-1.7270613470516869E-15</v>
      </c>
    </row>
    <row r="85" spans="1:22">
      <c r="A85" s="313">
        <v>0</v>
      </c>
      <c r="B85" s="313">
        <v>0</v>
      </c>
      <c r="C85" s="313">
        <v>1</v>
      </c>
      <c r="D85" s="313">
        <v>1</v>
      </c>
      <c r="E85" s="313">
        <v>0</v>
      </c>
      <c r="G85" s="313">
        <v>30</v>
      </c>
      <c r="H85" s="314">
        <v>100</v>
      </c>
      <c r="I85" s="313">
        <v>38</v>
      </c>
      <c r="J85" s="313">
        <v>3.2</v>
      </c>
      <c r="K85" s="313">
        <v>7.137685394819467E-11</v>
      </c>
      <c r="M85" s="313">
        <v>16</v>
      </c>
      <c r="N85" s="534">
        <v>8.6784537885622972E-16</v>
      </c>
      <c r="O85" s="534">
        <v>-3.0047418748618817E-13</v>
      </c>
      <c r="P85" s="534">
        <v>3.5227572615714614E-11</v>
      </c>
      <c r="Q85" s="534">
        <v>-1.3144839116176144E-9</v>
      </c>
      <c r="R85" s="534"/>
      <c r="S85" s="534">
        <v>7.1376853948194941E-11</v>
      </c>
      <c r="T85" s="534"/>
      <c r="U85" s="531">
        <v>2.7141863849396221E-13</v>
      </c>
      <c r="V85" s="535">
        <v>3.802614201670445E-15</v>
      </c>
    </row>
    <row r="86" spans="1:22">
      <c r="A86" s="313">
        <v>0</v>
      </c>
      <c r="B86" s="313">
        <v>1</v>
      </c>
      <c r="C86" s="313">
        <v>1</v>
      </c>
      <c r="D86" s="313">
        <v>1</v>
      </c>
      <c r="E86" s="313">
        <v>1</v>
      </c>
      <c r="G86" s="313">
        <v>30</v>
      </c>
      <c r="H86" s="314">
        <v>110</v>
      </c>
      <c r="I86" s="313">
        <v>38</v>
      </c>
      <c r="J86" s="313">
        <v>3.2</v>
      </c>
      <c r="K86" s="313">
        <v>7.9913606785757772E-11</v>
      </c>
      <c r="M86" s="313">
        <v>17</v>
      </c>
      <c r="N86" s="534"/>
      <c r="O86" s="534"/>
      <c r="P86" s="534"/>
      <c r="Q86" s="534"/>
      <c r="R86" s="534"/>
      <c r="S86" s="534">
        <v>7.9913606785758056E-11</v>
      </c>
      <c r="T86" s="534"/>
      <c r="U86" s="531">
        <v>2.8434333556510326E-13</v>
      </c>
      <c r="V86" s="535">
        <v>3.5581341776677139E-15</v>
      </c>
    </row>
    <row r="87" spans="1:22">
      <c r="A87" s="313">
        <v>0</v>
      </c>
      <c r="B87" s="313">
        <v>2</v>
      </c>
      <c r="C87" s="313">
        <v>1</v>
      </c>
      <c r="D87" s="313">
        <v>1</v>
      </c>
      <c r="E87" s="313">
        <v>2</v>
      </c>
      <c r="G87" s="313">
        <v>30</v>
      </c>
      <c r="H87" s="314">
        <v>120</v>
      </c>
      <c r="I87" s="313">
        <v>38</v>
      </c>
      <c r="J87" s="313">
        <v>3.2</v>
      </c>
      <c r="K87" s="313">
        <v>8.5633317130594294E-11</v>
      </c>
      <c r="M87" s="313">
        <v>18</v>
      </c>
      <c r="N87" s="534"/>
      <c r="O87" s="534"/>
      <c r="P87" s="534"/>
      <c r="Q87" s="534"/>
      <c r="R87" s="534"/>
      <c r="S87" s="534">
        <v>8.5633317130594772E-11</v>
      </c>
      <c r="T87" s="534"/>
      <c r="U87" s="531">
        <v>4.7821379163221912E-13</v>
      </c>
      <c r="V87" s="535">
        <v>5.5844361477078325E-15</v>
      </c>
    </row>
    <row r="88" spans="1:22">
      <c r="A88" s="313">
        <v>0</v>
      </c>
      <c r="B88" s="313">
        <v>3</v>
      </c>
      <c r="C88" s="313">
        <v>1</v>
      </c>
      <c r="D88" s="313">
        <v>1</v>
      </c>
      <c r="E88" s="313">
        <v>3</v>
      </c>
      <c r="G88" s="313">
        <v>30</v>
      </c>
      <c r="H88" s="314">
        <v>130</v>
      </c>
      <c r="I88" s="313">
        <v>38</v>
      </c>
      <c r="J88" s="313">
        <v>3.2</v>
      </c>
      <c r="K88" s="313">
        <v>9.3743057255841824E-11</v>
      </c>
      <c r="M88" s="313">
        <v>19</v>
      </c>
      <c r="N88" s="534"/>
      <c r="O88" s="534"/>
      <c r="P88" s="534"/>
      <c r="Q88" s="534"/>
      <c r="R88" s="534"/>
      <c r="S88" s="534">
        <v>9.3743057255842289E-11</v>
      </c>
      <c r="T88" s="534"/>
      <c r="U88" s="531">
        <v>4.6528909456107807E-13</v>
      </c>
      <c r="V88" s="535">
        <v>4.963451248354528E-15</v>
      </c>
    </row>
    <row r="89" spans="1:22">
      <c r="A89" s="313">
        <v>1</v>
      </c>
      <c r="B89" s="313">
        <v>0</v>
      </c>
      <c r="C89" s="313">
        <v>1</v>
      </c>
      <c r="D89" s="313">
        <v>1</v>
      </c>
      <c r="E89" s="313">
        <v>0</v>
      </c>
      <c r="G89" s="313">
        <v>35</v>
      </c>
      <c r="H89" s="314">
        <v>100</v>
      </c>
      <c r="I89" s="313">
        <v>38</v>
      </c>
      <c r="J89" s="313">
        <v>3.2</v>
      </c>
      <c r="K89" s="313">
        <v>7.195251737735807E-11</v>
      </c>
      <c r="M89" s="313">
        <v>20</v>
      </c>
      <c r="N89" s="534">
        <v>5.5200239429036061E-16</v>
      </c>
      <c r="O89" s="534">
        <v>-1.9129946694815518E-13</v>
      </c>
      <c r="P89" s="534">
        <v>2.2678173521929927E-11</v>
      </c>
      <c r="Q89" s="534">
        <v>-8.3487255962444321E-10</v>
      </c>
      <c r="R89" s="534"/>
      <c r="S89" s="534">
        <v>7.1952517377358626E-11</v>
      </c>
      <c r="T89" s="534"/>
      <c r="U89" s="531">
        <v>5.5576197405906547E-13</v>
      </c>
      <c r="V89" s="535">
        <v>7.7240101433053128E-15</v>
      </c>
    </row>
    <row r="90" spans="1:22">
      <c r="A90" s="313">
        <v>1</v>
      </c>
      <c r="B90" s="313">
        <v>1</v>
      </c>
      <c r="C90" s="313">
        <v>1</v>
      </c>
      <c r="D90" s="313">
        <v>1</v>
      </c>
      <c r="E90" s="313">
        <v>1</v>
      </c>
      <c r="G90" s="313">
        <v>35</v>
      </c>
      <c r="H90" s="314">
        <v>110</v>
      </c>
      <c r="I90" s="313">
        <v>38</v>
      </c>
      <c r="J90" s="313">
        <v>3.2</v>
      </c>
      <c r="K90" s="313">
        <v>7.9718164515640907E-11</v>
      </c>
      <c r="M90" s="313">
        <v>21</v>
      </c>
      <c r="N90" s="534"/>
      <c r="O90" s="534"/>
      <c r="P90" s="534"/>
      <c r="Q90" s="534"/>
      <c r="R90" s="534"/>
      <c r="S90" s="534">
        <v>7.9718164515640984E-11</v>
      </c>
      <c r="T90" s="534"/>
      <c r="U90" s="531">
        <v>7.7548182426846345E-14</v>
      </c>
      <c r="V90" s="535">
        <v>9.7277932699555809E-16</v>
      </c>
    </row>
    <row r="91" spans="1:22">
      <c r="A91" s="313">
        <v>1</v>
      </c>
      <c r="B91" s="313">
        <v>2</v>
      </c>
      <c r="C91" s="313">
        <v>1</v>
      </c>
      <c r="D91" s="313">
        <v>1</v>
      </c>
      <c r="E91" s="313">
        <v>2</v>
      </c>
      <c r="G91" s="313">
        <v>35</v>
      </c>
      <c r="H91" s="314">
        <v>120</v>
      </c>
      <c r="I91" s="313">
        <v>38</v>
      </c>
      <c r="J91" s="313">
        <v>3.2</v>
      </c>
      <c r="K91" s="313">
        <v>8.5656076287456444E-11</v>
      </c>
      <c r="M91" s="313">
        <v>22</v>
      </c>
      <c r="N91" s="534"/>
      <c r="O91" s="534"/>
      <c r="P91" s="534"/>
      <c r="Q91" s="534"/>
      <c r="R91" s="534"/>
      <c r="S91" s="534">
        <v>8.5656076287456353E-11</v>
      </c>
      <c r="T91" s="534"/>
      <c r="U91" s="531">
        <v>-9.0472879497987402E-14</v>
      </c>
      <c r="V91" s="535">
        <v>-1.0562342266807327E-15</v>
      </c>
    </row>
    <row r="92" spans="1:22">
      <c r="A92" s="313">
        <v>1</v>
      </c>
      <c r="B92" s="313">
        <v>3</v>
      </c>
      <c r="C92" s="313">
        <v>1</v>
      </c>
      <c r="D92" s="313">
        <v>1</v>
      </c>
      <c r="E92" s="313">
        <v>3</v>
      </c>
      <c r="G92" s="313">
        <v>35</v>
      </c>
      <c r="H92" s="314">
        <v>130</v>
      </c>
      <c r="I92" s="313">
        <v>38</v>
      </c>
      <c r="J92" s="313">
        <v>3.2</v>
      </c>
      <c r="K92" s="313">
        <v>9.3078267058546982E-11</v>
      </c>
      <c r="M92" s="313">
        <v>23</v>
      </c>
      <c r="N92" s="534"/>
      <c r="O92" s="534"/>
      <c r="P92" s="534"/>
      <c r="Q92" s="534"/>
      <c r="R92" s="534"/>
      <c r="S92" s="534">
        <v>9.3078267058546879E-11</v>
      </c>
      <c r="T92" s="534"/>
      <c r="U92" s="531">
        <v>-1.0339757656912846E-13</v>
      </c>
      <c r="V92" s="535">
        <v>-1.1108670137153558E-15</v>
      </c>
    </row>
    <row r="93" spans="1:22">
      <c r="A93" s="313">
        <v>2</v>
      </c>
      <c r="B93" s="313">
        <v>0</v>
      </c>
      <c r="C93" s="313">
        <v>1</v>
      </c>
      <c r="D93" s="313">
        <v>1</v>
      </c>
      <c r="E93" s="313">
        <v>0</v>
      </c>
      <c r="G93" s="313">
        <v>40</v>
      </c>
      <c r="H93" s="314">
        <v>100</v>
      </c>
      <c r="I93" s="313">
        <v>38</v>
      </c>
      <c r="J93" s="313">
        <v>3.2</v>
      </c>
      <c r="K93" s="313">
        <v>7.4958795097420862E-11</v>
      </c>
      <c r="M93" s="313">
        <v>24</v>
      </c>
      <c r="N93" s="534">
        <v>8.556169740619965E-16</v>
      </c>
      <c r="O93" s="534">
        <v>-2.9626772234026739E-13</v>
      </c>
      <c r="P93" s="534">
        <v>3.4752349218553915E-11</v>
      </c>
      <c r="Q93" s="534">
        <v>-1.2932158774172938E-9</v>
      </c>
      <c r="R93" s="534"/>
      <c r="S93" s="534">
        <v>7.495879509742019E-11</v>
      </c>
      <c r="T93" s="534"/>
      <c r="U93" s="531">
        <v>-6.7208424769933499E-13</v>
      </c>
      <c r="V93" s="535">
        <v>-8.9660492384630086E-15</v>
      </c>
    </row>
    <row r="94" spans="1:22">
      <c r="A94" s="313">
        <v>2</v>
      </c>
      <c r="B94" s="313">
        <v>1</v>
      </c>
      <c r="C94" s="313">
        <v>1</v>
      </c>
      <c r="D94" s="313">
        <v>1</v>
      </c>
      <c r="E94" s="313">
        <v>1</v>
      </c>
      <c r="G94" s="313">
        <v>40</v>
      </c>
      <c r="H94" s="314">
        <v>110</v>
      </c>
      <c r="I94" s="313">
        <v>38</v>
      </c>
      <c r="J94" s="313">
        <v>3.2</v>
      </c>
      <c r="K94" s="313">
        <v>8.3529288782919442E-11</v>
      </c>
      <c r="M94" s="313">
        <v>25</v>
      </c>
      <c r="N94" s="534"/>
      <c r="O94" s="534"/>
      <c r="P94" s="534"/>
      <c r="Q94" s="534"/>
      <c r="R94" s="534"/>
      <c r="S94" s="534">
        <v>8.3529288782918873E-11</v>
      </c>
      <c r="T94" s="534"/>
      <c r="U94" s="531">
        <v>-5.6868667113020653E-13</v>
      </c>
      <c r="V94" s="535">
        <v>-6.8082307345886907E-15</v>
      </c>
    </row>
    <row r="95" spans="1:22">
      <c r="A95" s="313">
        <v>2</v>
      </c>
      <c r="B95" s="313">
        <v>2</v>
      </c>
      <c r="C95" s="313">
        <v>1</v>
      </c>
      <c r="D95" s="313">
        <v>1</v>
      </c>
      <c r="E95" s="313">
        <v>2</v>
      </c>
      <c r="G95" s="313">
        <v>40</v>
      </c>
      <c r="H95" s="314">
        <v>120</v>
      </c>
      <c r="I95" s="313">
        <v>38</v>
      </c>
      <c r="J95" s="313">
        <v>3.2</v>
      </c>
      <c r="K95" s="313">
        <v>8.9316958288456216E-11</v>
      </c>
      <c r="M95" s="313">
        <v>26</v>
      </c>
      <c r="N95" s="534"/>
      <c r="O95" s="534"/>
      <c r="P95" s="534"/>
      <c r="Q95" s="534"/>
      <c r="R95" s="534"/>
      <c r="S95" s="534">
        <v>8.9316958288455118E-11</v>
      </c>
      <c r="T95" s="534"/>
      <c r="U95" s="531">
        <v>-1.0985992510469899E-12</v>
      </c>
      <c r="V95" s="535">
        <v>-1.2300007435306701E-14</v>
      </c>
    </row>
    <row r="96" spans="1:22">
      <c r="A96" s="313">
        <v>2</v>
      </c>
      <c r="B96" s="313">
        <v>3</v>
      </c>
      <c r="C96" s="313">
        <v>1</v>
      </c>
      <c r="D96" s="313">
        <v>1</v>
      </c>
      <c r="E96" s="313">
        <v>3</v>
      </c>
      <c r="G96" s="313">
        <v>40</v>
      </c>
      <c r="H96" s="314">
        <v>130</v>
      </c>
      <c r="I96" s="313">
        <v>38</v>
      </c>
      <c r="J96" s="313">
        <v>3.2</v>
      </c>
      <c r="K96" s="313">
        <v>9.7455505458403373E-11</v>
      </c>
      <c r="M96" s="313">
        <v>27</v>
      </c>
      <c r="N96" s="534"/>
      <c r="O96" s="534"/>
      <c r="P96" s="534"/>
      <c r="Q96" s="534"/>
      <c r="R96" s="534"/>
      <c r="S96" s="534">
        <v>9.745550545840212E-11</v>
      </c>
      <c r="T96" s="534"/>
      <c r="U96" s="531">
        <v>-1.2536956159006826E-12</v>
      </c>
      <c r="V96" s="535">
        <v>-1.2864287245791296E-14</v>
      </c>
    </row>
    <row r="97" spans="1:22">
      <c r="A97" s="313">
        <v>3</v>
      </c>
      <c r="B97" s="313">
        <v>0</v>
      </c>
      <c r="C97" s="313">
        <v>1</v>
      </c>
      <c r="D97" s="313">
        <v>1</v>
      </c>
      <c r="E97" s="313">
        <v>0</v>
      </c>
      <c r="G97" s="313">
        <v>45</v>
      </c>
      <c r="H97" s="314">
        <v>100</v>
      </c>
      <c r="I97" s="313">
        <v>38</v>
      </c>
      <c r="J97" s="313">
        <v>3.2</v>
      </c>
      <c r="K97" s="313">
        <v>7.5858020525890083E-11</v>
      </c>
      <c r="M97" s="313">
        <v>28</v>
      </c>
      <c r="N97" s="534">
        <v>5.4826225312770633E-16</v>
      </c>
      <c r="O97" s="534">
        <v>-1.8998245979407161E-13</v>
      </c>
      <c r="P97" s="534">
        <v>2.2528536044435147E-11</v>
      </c>
      <c r="Q97" s="534">
        <v>-8.254332391046149E-10</v>
      </c>
      <c r="R97" s="534"/>
      <c r="S97" s="534">
        <v>7.585802052588985E-11</v>
      </c>
      <c r="T97" s="534"/>
      <c r="U97" s="531">
        <v>-2.3264454728053903E-13</v>
      </c>
      <c r="V97" s="535">
        <v>-3.0668417876938701E-15</v>
      </c>
    </row>
    <row r="98" spans="1:22">
      <c r="A98" s="313">
        <v>3</v>
      </c>
      <c r="B98" s="313">
        <v>1</v>
      </c>
      <c r="C98" s="313">
        <v>1</v>
      </c>
      <c r="D98" s="313">
        <v>1</v>
      </c>
      <c r="E98" s="313">
        <v>1</v>
      </c>
      <c r="G98" s="313">
        <v>45</v>
      </c>
      <c r="H98" s="314">
        <v>110</v>
      </c>
      <c r="I98" s="313">
        <v>38</v>
      </c>
      <c r="J98" s="313">
        <v>3.2</v>
      </c>
      <c r="K98" s="313">
        <v>8.3655021187962034E-11</v>
      </c>
      <c r="M98" s="313">
        <v>29</v>
      </c>
      <c r="N98" s="534"/>
      <c r="O98" s="534"/>
      <c r="P98" s="534"/>
      <c r="Q98" s="534"/>
      <c r="R98" s="534"/>
      <c r="S98" s="534">
        <v>8.3655021187961892E-11</v>
      </c>
      <c r="T98" s="534"/>
      <c r="U98" s="531">
        <v>-1.4217166778255163E-13</v>
      </c>
      <c r="V98" s="535">
        <v>-1.6994995131626378E-15</v>
      </c>
    </row>
    <row r="99" spans="1:22">
      <c r="A99" s="313">
        <v>3</v>
      </c>
      <c r="B99" s="313">
        <v>2</v>
      </c>
      <c r="C99" s="313">
        <v>1</v>
      </c>
      <c r="D99" s="313">
        <v>1</v>
      </c>
      <c r="E99" s="313">
        <v>2</v>
      </c>
      <c r="G99" s="313">
        <v>45</v>
      </c>
      <c r="H99" s="314">
        <v>120</v>
      </c>
      <c r="I99" s="313">
        <v>38</v>
      </c>
      <c r="J99" s="313">
        <v>3.2</v>
      </c>
      <c r="K99" s="313">
        <v>8.9640838597648222E-11</v>
      </c>
      <c r="M99" s="313">
        <v>30</v>
      </c>
      <c r="N99" s="534"/>
      <c r="O99" s="534"/>
      <c r="P99" s="534"/>
      <c r="Q99" s="534"/>
      <c r="R99" s="534"/>
      <c r="S99" s="534">
        <v>8.9640838597647963E-11</v>
      </c>
      <c r="T99" s="534"/>
      <c r="U99" s="531">
        <v>-2.5849394142282115E-13</v>
      </c>
      <c r="V99" s="535">
        <v>-2.8836626861900293E-15</v>
      </c>
    </row>
    <row r="100" spans="1:22">
      <c r="A100" s="313">
        <v>3</v>
      </c>
      <c r="B100" s="313">
        <v>3</v>
      </c>
      <c r="C100" s="313">
        <v>1</v>
      </c>
      <c r="D100" s="313">
        <v>1</v>
      </c>
      <c r="E100" s="313">
        <v>3</v>
      </c>
      <c r="G100" s="313">
        <v>45</v>
      </c>
      <c r="H100" s="314">
        <v>130</v>
      </c>
      <c r="I100" s="313">
        <v>38</v>
      </c>
      <c r="J100" s="313">
        <v>3.2</v>
      </c>
      <c r="K100" s="313">
        <v>9.7105046273715019E-11</v>
      </c>
      <c r="M100" s="313">
        <v>31</v>
      </c>
      <c r="N100" s="534"/>
      <c r="O100" s="534"/>
      <c r="P100" s="534"/>
      <c r="Q100" s="534"/>
      <c r="R100" s="534"/>
      <c r="S100" s="534">
        <v>9.7105046273714877E-11</v>
      </c>
      <c r="T100" s="534"/>
      <c r="U100" s="531">
        <v>-1.4217166778255163E-13</v>
      </c>
      <c r="V100" s="535">
        <v>-1.4641017458743081E-15</v>
      </c>
    </row>
    <row r="101" spans="1:22">
      <c r="A101" s="313">
        <v>0</v>
      </c>
      <c r="B101" s="313">
        <v>0</v>
      </c>
      <c r="C101" s="313">
        <v>2</v>
      </c>
      <c r="D101" s="313">
        <v>2</v>
      </c>
      <c r="E101" s="313">
        <v>0</v>
      </c>
      <c r="G101" s="313">
        <v>30</v>
      </c>
      <c r="H101" s="314">
        <v>100</v>
      </c>
      <c r="I101" s="313">
        <v>38</v>
      </c>
      <c r="J101" s="313">
        <v>5.2</v>
      </c>
      <c r="K101" s="313">
        <v>1.0950401211528912E-10</v>
      </c>
      <c r="M101" s="313">
        <v>32</v>
      </c>
      <c r="N101" s="534">
        <v>1.3116224118441179E-15</v>
      </c>
      <c r="O101" s="534">
        <v>-4.5402687658124419E-13</v>
      </c>
      <c r="P101" s="534">
        <v>5.3272745744240119E-11</v>
      </c>
      <c r="Q101" s="534">
        <v>-1.9891242083403984E-9</v>
      </c>
      <c r="R101" s="534"/>
      <c r="S101" s="534">
        <v>1.0950401211528938E-10</v>
      </c>
      <c r="T101" s="534"/>
      <c r="U101" s="531">
        <v>2.5849394142282115E-13</v>
      </c>
      <c r="V101" s="535">
        <v>2.3605887714020099E-15</v>
      </c>
    </row>
    <row r="102" spans="1:22">
      <c r="A102" s="313">
        <v>0</v>
      </c>
      <c r="B102" s="313">
        <v>1</v>
      </c>
      <c r="C102" s="313">
        <v>2</v>
      </c>
      <c r="D102" s="313">
        <v>2</v>
      </c>
      <c r="E102" s="313">
        <v>1</v>
      </c>
      <c r="G102" s="313">
        <v>30</v>
      </c>
      <c r="H102" s="314">
        <v>110</v>
      </c>
      <c r="I102" s="313">
        <v>38</v>
      </c>
      <c r="J102" s="313">
        <v>5.2</v>
      </c>
      <c r="K102" s="313">
        <v>1.2292204705748065E-10</v>
      </c>
      <c r="M102" s="313">
        <v>33</v>
      </c>
      <c r="N102" s="534"/>
      <c r="O102" s="534"/>
      <c r="P102" s="534"/>
      <c r="Q102" s="534"/>
      <c r="R102" s="534"/>
      <c r="S102" s="534">
        <v>1.2292204705748122E-10</v>
      </c>
      <c r="T102" s="534"/>
      <c r="U102" s="531">
        <v>5.6868667113020653E-13</v>
      </c>
      <c r="V102" s="535">
        <v>4.6264009162186988E-15</v>
      </c>
    </row>
    <row r="103" spans="1:22">
      <c r="A103" s="313">
        <v>0</v>
      </c>
      <c r="B103" s="313">
        <v>2</v>
      </c>
      <c r="C103" s="313">
        <v>2</v>
      </c>
      <c r="D103" s="313">
        <v>2</v>
      </c>
      <c r="E103" s="313">
        <v>2</v>
      </c>
      <c r="G103" s="313">
        <v>30</v>
      </c>
      <c r="H103" s="314">
        <v>120</v>
      </c>
      <c r="I103" s="313">
        <v>38</v>
      </c>
      <c r="J103" s="313">
        <v>5.2</v>
      </c>
      <c r="K103" s="313">
        <v>1.3210178586513497E-10</v>
      </c>
      <c r="M103" s="313">
        <v>34</v>
      </c>
      <c r="N103" s="534"/>
      <c r="O103" s="534"/>
      <c r="P103" s="534"/>
      <c r="Q103" s="534"/>
      <c r="R103" s="534"/>
      <c r="S103" s="534">
        <v>1.3210178586513577E-10</v>
      </c>
      <c r="T103" s="534"/>
      <c r="U103" s="531">
        <v>8.0133121841074556E-13</v>
      </c>
      <c r="V103" s="535">
        <v>6.0660135149788107E-15</v>
      </c>
    </row>
    <row r="104" spans="1:22">
      <c r="A104" s="313">
        <v>0</v>
      </c>
      <c r="B104" s="313">
        <v>3</v>
      </c>
      <c r="C104" s="313">
        <v>2</v>
      </c>
      <c r="D104" s="313">
        <v>2</v>
      </c>
      <c r="E104" s="313">
        <v>3</v>
      </c>
      <c r="G104" s="313">
        <v>30</v>
      </c>
      <c r="H104" s="314">
        <v>130</v>
      </c>
      <c r="I104" s="313">
        <v>38</v>
      </c>
      <c r="J104" s="313">
        <v>5.2</v>
      </c>
      <c r="K104" s="313">
        <v>1.4491296300931711E-10</v>
      </c>
      <c r="M104" s="313">
        <v>35</v>
      </c>
      <c r="N104" s="534"/>
      <c r="O104" s="534"/>
      <c r="P104" s="534"/>
      <c r="Q104" s="534"/>
      <c r="R104" s="534"/>
      <c r="S104" s="534">
        <v>1.4491296300931576E-10</v>
      </c>
      <c r="T104" s="534"/>
      <c r="U104" s="531">
        <v>-1.34416849539867E-12</v>
      </c>
      <c r="V104" s="535">
        <v>-9.2756953379819263E-15</v>
      </c>
    </row>
    <row r="105" spans="1:22">
      <c r="A105" s="313">
        <v>1</v>
      </c>
      <c r="B105" s="313">
        <v>0</v>
      </c>
      <c r="C105" s="313">
        <v>2</v>
      </c>
      <c r="D105" s="313">
        <v>2</v>
      </c>
      <c r="E105" s="313">
        <v>0</v>
      </c>
      <c r="G105" s="313">
        <v>35</v>
      </c>
      <c r="H105" s="314">
        <v>100</v>
      </c>
      <c r="I105" s="313">
        <v>38</v>
      </c>
      <c r="J105" s="313">
        <v>5.2</v>
      </c>
      <c r="K105" s="313">
        <v>1.111030418285334E-10</v>
      </c>
      <c r="M105" s="313">
        <v>36</v>
      </c>
      <c r="N105" s="534">
        <v>8.7667847819780442E-16</v>
      </c>
      <c r="O105" s="534">
        <v>-3.037344764954169E-13</v>
      </c>
      <c r="P105" s="534">
        <v>3.6003978174598809E-11</v>
      </c>
      <c r="Q105" s="534">
        <v>-1.3286284888749832E-9</v>
      </c>
      <c r="R105" s="534"/>
      <c r="S105" s="534">
        <v>1.1110304182853305E-10</v>
      </c>
      <c r="T105" s="534"/>
      <c r="U105" s="531">
        <v>-3.4896682092080855E-13</v>
      </c>
      <c r="V105" s="535">
        <v>-3.14092949371605E-15</v>
      </c>
    </row>
    <row r="106" spans="1:22">
      <c r="A106" s="313">
        <v>1</v>
      </c>
      <c r="B106" s="313">
        <v>1</v>
      </c>
      <c r="C106" s="313">
        <v>2</v>
      </c>
      <c r="D106" s="313">
        <v>2</v>
      </c>
      <c r="E106" s="313">
        <v>1</v>
      </c>
      <c r="G106" s="313">
        <v>35</v>
      </c>
      <c r="H106" s="314">
        <v>110</v>
      </c>
      <c r="I106" s="313">
        <v>38</v>
      </c>
      <c r="J106" s="313">
        <v>5.2</v>
      </c>
      <c r="K106" s="313">
        <v>1.2348099921761937E-10</v>
      </c>
      <c r="M106" s="313">
        <v>37</v>
      </c>
      <c r="N106" s="534"/>
      <c r="O106" s="534"/>
      <c r="P106" s="534"/>
      <c r="Q106" s="534"/>
      <c r="R106" s="534"/>
      <c r="S106" s="534">
        <v>1.2348099921761843E-10</v>
      </c>
      <c r="T106" s="534"/>
      <c r="U106" s="531">
        <v>-9.3057818912215613E-13</v>
      </c>
      <c r="V106" s="535">
        <v>-7.5362055297441506E-15</v>
      </c>
    </row>
    <row r="107" spans="1:22">
      <c r="A107" s="313">
        <v>1</v>
      </c>
      <c r="B107" s="313">
        <v>2</v>
      </c>
      <c r="C107" s="313">
        <v>2</v>
      </c>
      <c r="D107" s="313">
        <v>2</v>
      </c>
      <c r="E107" s="313">
        <v>2</v>
      </c>
      <c r="G107" s="313">
        <v>35</v>
      </c>
      <c r="H107" s="314">
        <v>120</v>
      </c>
      <c r="I107" s="313">
        <v>38</v>
      </c>
      <c r="J107" s="313">
        <v>5.2</v>
      </c>
      <c r="K107" s="313">
        <v>1.3297284086867695E-10</v>
      </c>
      <c r="M107" s="313">
        <v>38</v>
      </c>
      <c r="N107" s="534"/>
      <c r="O107" s="534"/>
      <c r="P107" s="534"/>
      <c r="Q107" s="534"/>
      <c r="R107" s="534"/>
      <c r="S107" s="534">
        <v>1.3297284086867597E-10</v>
      </c>
      <c r="T107" s="534"/>
      <c r="U107" s="531">
        <v>-9.8227697740672036E-13</v>
      </c>
      <c r="V107" s="535">
        <v>-7.3870496485580112E-15</v>
      </c>
    </row>
    <row r="108" spans="1:22">
      <c r="A108" s="313">
        <v>1</v>
      </c>
      <c r="B108" s="313">
        <v>3</v>
      </c>
      <c r="C108" s="313">
        <v>2</v>
      </c>
      <c r="D108" s="313">
        <v>2</v>
      </c>
      <c r="E108" s="313">
        <v>3</v>
      </c>
      <c r="G108" s="313">
        <v>35</v>
      </c>
      <c r="H108" s="314">
        <v>130</v>
      </c>
      <c r="I108" s="313">
        <v>38</v>
      </c>
      <c r="J108" s="313">
        <v>5.2</v>
      </c>
      <c r="K108" s="313">
        <v>1.4483863765089319E-10</v>
      </c>
      <c r="M108" s="313">
        <v>39</v>
      </c>
      <c r="N108" s="534"/>
      <c r="O108" s="534"/>
      <c r="P108" s="534"/>
      <c r="Q108" s="534"/>
      <c r="R108" s="534"/>
      <c r="S108" s="534">
        <v>1.448386376508927E-10</v>
      </c>
      <c r="T108" s="534"/>
      <c r="U108" s="531">
        <v>-4.9113848870336018E-13</v>
      </c>
      <c r="V108" s="535">
        <v>-3.3909355726415964E-15</v>
      </c>
    </row>
    <row r="109" spans="1:22">
      <c r="A109" s="313">
        <v>2</v>
      </c>
      <c r="B109" s="313">
        <v>0</v>
      </c>
      <c r="C109" s="313">
        <v>2</v>
      </c>
      <c r="D109" s="313">
        <v>2</v>
      </c>
      <c r="E109" s="313">
        <v>0</v>
      </c>
      <c r="G109" s="313">
        <v>40</v>
      </c>
      <c r="H109" s="314">
        <v>100</v>
      </c>
      <c r="I109" s="313">
        <v>38</v>
      </c>
      <c r="J109" s="313">
        <v>5.2</v>
      </c>
      <c r="K109" s="313">
        <v>1.1562924925512381E-10</v>
      </c>
      <c r="M109" s="313">
        <v>40</v>
      </c>
      <c r="N109" s="534">
        <v>1.3062907212505258E-15</v>
      </c>
      <c r="O109" s="534">
        <v>-4.5216794684592625E-13</v>
      </c>
      <c r="P109" s="534">
        <v>5.3066679881671368E-11</v>
      </c>
      <c r="Q109" s="534">
        <v>-1.9756499917032758E-9</v>
      </c>
      <c r="R109" s="534"/>
      <c r="S109" s="534">
        <v>1.1562924925512397E-10</v>
      </c>
      <c r="T109" s="534"/>
      <c r="U109" s="531">
        <v>1.6802106192483375E-13</v>
      </c>
      <c r="V109" s="535">
        <v>1.4531017282150894E-15</v>
      </c>
    </row>
    <row r="110" spans="1:22">
      <c r="A110" s="313">
        <v>2</v>
      </c>
      <c r="B110" s="313">
        <v>1</v>
      </c>
      <c r="C110" s="313">
        <v>2</v>
      </c>
      <c r="D110" s="313">
        <v>2</v>
      </c>
      <c r="E110" s="313">
        <v>1</v>
      </c>
      <c r="G110" s="313">
        <v>40</v>
      </c>
      <c r="H110" s="314">
        <v>110</v>
      </c>
      <c r="I110" s="313">
        <v>38</v>
      </c>
      <c r="J110" s="313">
        <v>5.2</v>
      </c>
      <c r="K110" s="313">
        <v>1.2912558842931654E-10</v>
      </c>
      <c r="M110" s="313">
        <v>41</v>
      </c>
      <c r="N110" s="534"/>
      <c r="O110" s="534"/>
      <c r="P110" s="534"/>
      <c r="Q110" s="534"/>
      <c r="R110" s="534"/>
      <c r="S110" s="534">
        <v>1.2912558842931673E-10</v>
      </c>
      <c r="T110" s="534"/>
      <c r="U110" s="531">
        <v>1.809457589959748E-13</v>
      </c>
      <c r="V110" s="535">
        <v>1.4013160458511649E-15</v>
      </c>
    </row>
    <row r="111" spans="1:22">
      <c r="A111" s="313">
        <v>2</v>
      </c>
      <c r="B111" s="313">
        <v>2</v>
      </c>
      <c r="C111" s="313">
        <v>2</v>
      </c>
      <c r="D111" s="313">
        <v>2</v>
      </c>
      <c r="E111" s="313">
        <v>2</v>
      </c>
      <c r="G111" s="313">
        <v>40</v>
      </c>
      <c r="H111" s="314">
        <v>120</v>
      </c>
      <c r="I111" s="313">
        <v>38</v>
      </c>
      <c r="J111" s="313">
        <v>5.2</v>
      </c>
      <c r="K111" s="313">
        <v>1.3840352583685859E-10</v>
      </c>
      <c r="M111" s="313">
        <v>42</v>
      </c>
      <c r="N111" s="534"/>
      <c r="O111" s="534"/>
      <c r="P111" s="534"/>
      <c r="Q111" s="534"/>
      <c r="R111" s="534"/>
      <c r="S111" s="534">
        <v>1.3840352583685878E-10</v>
      </c>
      <c r="T111" s="534"/>
      <c r="U111" s="531">
        <v>1.809457589959748E-13</v>
      </c>
      <c r="V111" s="535">
        <v>1.3073782470633178E-15</v>
      </c>
    </row>
    <row r="112" spans="1:22">
      <c r="A112" s="313">
        <v>2</v>
      </c>
      <c r="B112" s="313">
        <v>3</v>
      </c>
      <c r="C112" s="313">
        <v>2</v>
      </c>
      <c r="D112" s="313">
        <v>2</v>
      </c>
      <c r="E112" s="313">
        <v>3</v>
      </c>
      <c r="G112" s="313">
        <v>40</v>
      </c>
      <c r="H112" s="314">
        <v>130</v>
      </c>
      <c r="I112" s="313">
        <v>38</v>
      </c>
      <c r="J112" s="313">
        <v>5.2</v>
      </c>
      <c r="K112" s="313">
        <v>1.5130080580525343E-10</v>
      </c>
      <c r="M112" s="313">
        <v>43</v>
      </c>
      <c r="N112" s="534"/>
      <c r="O112" s="534"/>
      <c r="P112" s="534"/>
      <c r="Q112" s="534"/>
      <c r="R112" s="534"/>
      <c r="S112" s="534">
        <v>1.5130080580525273E-10</v>
      </c>
      <c r="T112" s="534"/>
      <c r="U112" s="531">
        <v>-6.979336418416171E-13</v>
      </c>
      <c r="V112" s="535">
        <v>-4.6128878040475289E-15</v>
      </c>
    </row>
    <row r="113" spans="1:22">
      <c r="A113" s="313">
        <v>3</v>
      </c>
      <c r="B113" s="313">
        <v>0</v>
      </c>
      <c r="C113" s="313">
        <v>2</v>
      </c>
      <c r="D113" s="313">
        <v>2</v>
      </c>
      <c r="E113" s="313">
        <v>0</v>
      </c>
      <c r="G113" s="313">
        <v>45</v>
      </c>
      <c r="H113" s="314">
        <v>100</v>
      </c>
      <c r="I113" s="313">
        <v>38</v>
      </c>
      <c r="J113" s="313">
        <v>5.2</v>
      </c>
      <c r="K113" s="313">
        <v>1.1758685505515411E-10</v>
      </c>
      <c r="M113" s="313">
        <v>44</v>
      </c>
      <c r="N113" s="534">
        <v>8.734688535121387E-16</v>
      </c>
      <c r="O113" s="534">
        <v>-3.0260049752589439E-13</v>
      </c>
      <c r="P113" s="534">
        <v>3.5877762999563001E-11</v>
      </c>
      <c r="Q113" s="534">
        <v>-1.3176533231543406E-9</v>
      </c>
      <c r="R113" s="534"/>
      <c r="S113" s="534">
        <v>1.1758685505515387E-10</v>
      </c>
      <c r="T113" s="534"/>
      <c r="U113" s="531">
        <v>-2.3264454728053903E-13</v>
      </c>
      <c r="V113" s="535">
        <v>-1.9784911091585632E-15</v>
      </c>
    </row>
    <row r="114" spans="1:22">
      <c r="A114" s="313">
        <v>3</v>
      </c>
      <c r="B114" s="313">
        <v>1</v>
      </c>
      <c r="C114" s="313">
        <v>2</v>
      </c>
      <c r="D114" s="313">
        <v>2</v>
      </c>
      <c r="E114" s="313">
        <v>1</v>
      </c>
      <c r="G114" s="313">
        <v>45</v>
      </c>
      <c r="H114" s="314">
        <v>110</v>
      </c>
      <c r="I114" s="313">
        <v>38</v>
      </c>
      <c r="J114" s="313">
        <v>5.2</v>
      </c>
      <c r="K114" s="313">
        <v>1.3002163075892392E-10</v>
      </c>
      <c r="M114" s="313">
        <v>45</v>
      </c>
      <c r="N114" s="534"/>
      <c r="O114" s="534"/>
      <c r="P114" s="534"/>
      <c r="Q114" s="534"/>
      <c r="R114" s="534"/>
      <c r="S114" s="534">
        <v>1.300216307589241E-10</v>
      </c>
      <c r="T114" s="534"/>
      <c r="U114" s="531">
        <v>1.809457589959748E-13</v>
      </c>
      <c r="V114" s="535">
        <v>1.3916588950608571E-15</v>
      </c>
    </row>
    <row r="115" spans="1:22">
      <c r="A115" s="313">
        <v>3</v>
      </c>
      <c r="B115" s="313">
        <v>2</v>
      </c>
      <c r="C115" s="313">
        <v>2</v>
      </c>
      <c r="D115" s="313">
        <v>2</v>
      </c>
      <c r="E115" s="313">
        <v>2</v>
      </c>
      <c r="G115" s="313">
        <v>45</v>
      </c>
      <c r="H115" s="314">
        <v>120</v>
      </c>
      <c r="I115" s="313">
        <v>38</v>
      </c>
      <c r="J115" s="313">
        <v>5.2</v>
      </c>
      <c r="K115" s="313">
        <v>1.3958525128931592E-10</v>
      </c>
      <c r="M115" s="313">
        <v>46</v>
      </c>
      <c r="N115" s="534"/>
      <c r="O115" s="534"/>
      <c r="P115" s="534"/>
      <c r="Q115" s="534"/>
      <c r="R115" s="534"/>
      <c r="S115" s="534">
        <v>1.3958525128931574E-10</v>
      </c>
      <c r="T115" s="534"/>
      <c r="U115" s="531">
        <v>-1.809457589959748E-13</v>
      </c>
      <c r="V115" s="535">
        <v>-1.2963100135911328E-15</v>
      </c>
    </row>
    <row r="116" spans="1:22">
      <c r="A116" s="313">
        <v>3</v>
      </c>
      <c r="B116" s="313">
        <v>3</v>
      </c>
      <c r="C116" s="313">
        <v>2</v>
      </c>
      <c r="D116" s="313">
        <v>2</v>
      </c>
      <c r="E116" s="313">
        <v>3</v>
      </c>
      <c r="G116" s="313">
        <v>45</v>
      </c>
      <c r="H116" s="314">
        <v>130</v>
      </c>
      <c r="I116" s="313">
        <v>38</v>
      </c>
      <c r="J116" s="313">
        <v>5.2</v>
      </c>
      <c r="K116" s="313">
        <v>1.5151852976740315E-10</v>
      </c>
      <c r="M116" s="313">
        <v>47</v>
      </c>
      <c r="N116" s="534"/>
      <c r="O116" s="534"/>
      <c r="P116" s="534"/>
      <c r="Q116" s="534"/>
      <c r="R116" s="534"/>
      <c r="S116" s="534">
        <v>1.5151852976740278E-10</v>
      </c>
      <c r="T116" s="534"/>
      <c r="U116" s="531">
        <v>-3.6189151799194961E-13</v>
      </c>
      <c r="V116" s="535">
        <v>-2.3884307651842392E-15</v>
      </c>
    </row>
    <row r="117" spans="1:22">
      <c r="A117" s="313">
        <v>0</v>
      </c>
      <c r="B117" s="313">
        <v>0</v>
      </c>
      <c r="C117" s="313">
        <v>0</v>
      </c>
      <c r="D117" s="313">
        <v>3</v>
      </c>
      <c r="E117" s="313">
        <v>0</v>
      </c>
      <c r="G117" s="313">
        <v>30</v>
      </c>
      <c r="H117" s="314">
        <v>100</v>
      </c>
      <c r="I117" s="313">
        <v>38</v>
      </c>
      <c r="J117" s="313">
        <v>13.2</v>
      </c>
      <c r="K117" s="313">
        <v>2.0465320329334785E-10</v>
      </c>
      <c r="M117" s="313">
        <v>48</v>
      </c>
      <c r="N117" s="534">
        <v>2.5044887103177855E-15</v>
      </c>
      <c r="O117" s="534">
        <v>-8.6658832006402516E-13</v>
      </c>
      <c r="P117" s="534">
        <v>1.0166706886766084E-10</v>
      </c>
      <c r="Q117" s="534">
        <v>-3.8006591931502697E-9</v>
      </c>
      <c r="R117" s="534"/>
      <c r="S117" s="534">
        <v>2.0465320329334713E-10</v>
      </c>
      <c r="T117" s="534"/>
      <c r="U117" s="531">
        <v>-7.2378303598389922E-13</v>
      </c>
      <c r="V117" s="535">
        <v>-3.5366318451729089E-15</v>
      </c>
    </row>
    <row r="118" spans="1:22">
      <c r="A118" s="313">
        <v>0</v>
      </c>
      <c r="B118" s="313">
        <v>1</v>
      </c>
      <c r="C118" s="313">
        <v>0</v>
      </c>
      <c r="D118" s="313">
        <v>3</v>
      </c>
      <c r="E118" s="313">
        <v>1</v>
      </c>
      <c r="G118" s="313">
        <v>30</v>
      </c>
      <c r="H118" s="314">
        <v>110</v>
      </c>
      <c r="I118" s="313">
        <v>38</v>
      </c>
      <c r="J118" s="313">
        <v>13.2</v>
      </c>
      <c r="K118" s="313">
        <v>2.3047418295069075E-10</v>
      </c>
      <c r="M118" s="313">
        <v>49</v>
      </c>
      <c r="N118" s="534"/>
      <c r="O118" s="534"/>
      <c r="P118" s="534"/>
      <c r="Q118" s="534"/>
      <c r="R118" s="534"/>
      <c r="S118" s="534">
        <v>2.3047418295069091E-10</v>
      </c>
      <c r="T118" s="534"/>
      <c r="U118" s="531">
        <v>1.5509636485369269E-13</v>
      </c>
      <c r="V118" s="535">
        <v>6.7294463470069049E-16</v>
      </c>
    </row>
    <row r="119" spans="1:22">
      <c r="A119" s="313">
        <v>0</v>
      </c>
      <c r="B119" s="313">
        <v>2</v>
      </c>
      <c r="C119" s="313">
        <v>0</v>
      </c>
      <c r="D119" s="313">
        <v>3</v>
      </c>
      <c r="E119" s="313">
        <v>2</v>
      </c>
      <c r="G119" s="313">
        <v>30</v>
      </c>
      <c r="H119" s="314">
        <v>120</v>
      </c>
      <c r="I119" s="313">
        <v>38</v>
      </c>
      <c r="J119" s="313">
        <v>13.2</v>
      </c>
      <c r="K119" s="313">
        <v>2.4827375347620219E-10</v>
      </c>
      <c r="M119" s="313">
        <v>50</v>
      </c>
      <c r="N119" s="534"/>
      <c r="O119" s="534"/>
      <c r="P119" s="534"/>
      <c r="Q119" s="534"/>
      <c r="R119" s="534"/>
      <c r="S119" s="534">
        <v>2.4827375347620292E-10</v>
      </c>
      <c r="T119" s="534"/>
      <c r="U119" s="531">
        <v>7.2378303598389922E-13</v>
      </c>
      <c r="V119" s="535">
        <v>2.9152619874225895E-15</v>
      </c>
    </row>
    <row r="120" spans="1:22">
      <c r="A120" s="313">
        <v>0</v>
      </c>
      <c r="B120" s="313">
        <v>3</v>
      </c>
      <c r="C120" s="313">
        <v>0</v>
      </c>
      <c r="D120" s="313">
        <v>3</v>
      </c>
      <c r="E120" s="313">
        <v>3</v>
      </c>
      <c r="G120" s="313">
        <v>30</v>
      </c>
      <c r="H120" s="314">
        <v>130</v>
      </c>
      <c r="I120" s="313">
        <v>38</v>
      </c>
      <c r="J120" s="313">
        <v>13.2</v>
      </c>
      <c r="K120" s="313">
        <v>2.7307884713178948E-10</v>
      </c>
      <c r="M120" s="313">
        <v>51</v>
      </c>
      <c r="N120" s="534"/>
      <c r="O120" s="534"/>
      <c r="P120" s="534"/>
      <c r="Q120" s="534"/>
      <c r="R120" s="534"/>
      <c r="S120" s="534">
        <v>2.7307884713178979E-10</v>
      </c>
      <c r="T120" s="534"/>
      <c r="U120" s="531">
        <v>3.1019272970738538E-13</v>
      </c>
      <c r="V120" s="535">
        <v>1.1359090349377537E-15</v>
      </c>
    </row>
    <row r="121" spans="1:22">
      <c r="A121" s="313">
        <v>1</v>
      </c>
      <c r="B121" s="313">
        <v>0</v>
      </c>
      <c r="C121" s="313">
        <v>0</v>
      </c>
      <c r="D121" s="313">
        <v>3</v>
      </c>
      <c r="E121" s="313">
        <v>0</v>
      </c>
      <c r="G121" s="313">
        <v>35</v>
      </c>
      <c r="H121" s="314">
        <v>100</v>
      </c>
      <c r="I121" s="313">
        <v>38</v>
      </c>
      <c r="J121" s="313">
        <v>13.2</v>
      </c>
      <c r="K121" s="313">
        <v>2.1132450104293081E-10</v>
      </c>
      <c r="M121" s="313">
        <v>52</v>
      </c>
      <c r="N121" s="534">
        <v>1.4910165585324867E-15</v>
      </c>
      <c r="O121" s="534">
        <v>-5.1661217062796989E-13</v>
      </c>
      <c r="P121" s="534">
        <v>6.1524712031797525E-11</v>
      </c>
      <c r="Q121" s="534">
        <v>-2.2660415543896095E-9</v>
      </c>
      <c r="R121" s="534"/>
      <c r="S121" s="534">
        <v>2.1132450104293024E-10</v>
      </c>
      <c r="T121" s="534"/>
      <c r="U121" s="531">
        <v>-5.6868667113020653E-13</v>
      </c>
      <c r="V121" s="535">
        <v>-2.6910588612471262E-15</v>
      </c>
    </row>
    <row r="122" spans="1:22">
      <c r="A122" s="313">
        <v>1</v>
      </c>
      <c r="B122" s="313">
        <v>1</v>
      </c>
      <c r="C122" s="313">
        <v>0</v>
      </c>
      <c r="D122" s="313">
        <v>3</v>
      </c>
      <c r="E122" s="313">
        <v>1</v>
      </c>
      <c r="G122" s="313">
        <v>35</v>
      </c>
      <c r="H122" s="314">
        <v>110</v>
      </c>
      <c r="I122" s="313">
        <v>38</v>
      </c>
      <c r="J122" s="313">
        <v>13.2</v>
      </c>
      <c r="K122" s="313">
        <v>2.3521254391642263E-10</v>
      </c>
      <c r="M122" s="313">
        <v>53</v>
      </c>
      <c r="N122" s="534"/>
      <c r="O122" s="534"/>
      <c r="P122" s="534"/>
      <c r="Q122" s="534"/>
      <c r="R122" s="534"/>
      <c r="S122" s="534">
        <v>2.352125439164233E-10</v>
      </c>
      <c r="T122" s="534"/>
      <c r="U122" s="531">
        <v>6.7208424769933499E-13</v>
      </c>
      <c r="V122" s="535">
        <v>2.857348662230126E-15</v>
      </c>
    </row>
    <row r="123" spans="1:22">
      <c r="A123" s="313">
        <v>1</v>
      </c>
      <c r="B123" s="313">
        <v>2</v>
      </c>
      <c r="C123" s="313">
        <v>0</v>
      </c>
      <c r="D123" s="313">
        <v>3</v>
      </c>
      <c r="E123" s="313">
        <v>2</v>
      </c>
      <c r="G123" s="313">
        <v>35</v>
      </c>
      <c r="H123" s="314">
        <v>120</v>
      </c>
      <c r="I123" s="313">
        <v>38</v>
      </c>
      <c r="J123" s="313">
        <v>13.2</v>
      </c>
      <c r="K123" s="313">
        <v>2.5418524552746443E-10</v>
      </c>
      <c r="M123" s="313">
        <v>54</v>
      </c>
      <c r="N123" s="534"/>
      <c r="O123" s="534"/>
      <c r="P123" s="534"/>
      <c r="Q123" s="534"/>
      <c r="R123" s="534"/>
      <c r="S123" s="534">
        <v>2.5418524552746386E-10</v>
      </c>
      <c r="T123" s="534"/>
      <c r="U123" s="531">
        <v>-5.6868667113020653E-13</v>
      </c>
      <c r="V123" s="535">
        <v>-2.2372922155655199E-15</v>
      </c>
    </row>
    <row r="124" spans="1:22">
      <c r="A124" s="313">
        <v>1</v>
      </c>
      <c r="B124" s="313">
        <v>3</v>
      </c>
      <c r="C124" s="313">
        <v>0</v>
      </c>
      <c r="D124" s="313">
        <v>3</v>
      </c>
      <c r="E124" s="313">
        <v>3</v>
      </c>
      <c r="G124" s="313">
        <v>35</v>
      </c>
      <c r="H124" s="314">
        <v>130</v>
      </c>
      <c r="I124" s="313">
        <v>38</v>
      </c>
      <c r="J124" s="313">
        <v>13.2</v>
      </c>
      <c r="K124" s="313">
        <v>2.7718870522725151E-10</v>
      </c>
      <c r="M124" s="313">
        <v>55</v>
      </c>
      <c r="N124" s="534"/>
      <c r="O124" s="534"/>
      <c r="P124" s="534"/>
      <c r="Q124" s="534"/>
      <c r="R124" s="534"/>
      <c r="S124" s="534">
        <v>2.7718870522725161E-10</v>
      </c>
      <c r="T124" s="534"/>
      <c r="U124" s="531">
        <v>1.0339757656912846E-13</v>
      </c>
      <c r="V124" s="535">
        <v>3.7302232962327442E-16</v>
      </c>
    </row>
    <row r="125" spans="1:22">
      <c r="A125" s="313">
        <v>2</v>
      </c>
      <c r="B125" s="313">
        <v>0</v>
      </c>
      <c r="C125" s="313">
        <v>0</v>
      </c>
      <c r="D125" s="313">
        <v>3</v>
      </c>
      <c r="E125" s="313">
        <v>0</v>
      </c>
      <c r="G125" s="313">
        <v>40</v>
      </c>
      <c r="H125" s="314">
        <v>100</v>
      </c>
      <c r="I125" s="313">
        <v>38</v>
      </c>
      <c r="J125" s="313">
        <v>13.2</v>
      </c>
      <c r="K125" s="313">
        <v>2.2093570890130731E-10</v>
      </c>
      <c r="M125" s="313">
        <v>56</v>
      </c>
      <c r="N125" s="534">
        <v>2.4657344816749488E-15</v>
      </c>
      <c r="O125" s="534">
        <v>-8.5307129074724396E-13</v>
      </c>
      <c r="P125" s="534">
        <v>1.0014168810433385E-10</v>
      </c>
      <c r="Q125" s="534">
        <v>-3.7282546757345869E-9</v>
      </c>
      <c r="R125" s="534"/>
      <c r="S125" s="534">
        <v>2.2093570890130643E-10</v>
      </c>
      <c r="T125" s="534"/>
      <c r="U125" s="531">
        <v>-8.788794008375919E-13</v>
      </c>
      <c r="V125" s="535">
        <v>-3.9779871040683161E-15</v>
      </c>
    </row>
    <row r="126" spans="1:22">
      <c r="A126" s="313">
        <v>2</v>
      </c>
      <c r="B126" s="313">
        <v>1</v>
      </c>
      <c r="C126" s="313">
        <v>0</v>
      </c>
      <c r="D126" s="313">
        <v>3</v>
      </c>
      <c r="E126" s="313">
        <v>1</v>
      </c>
      <c r="G126" s="313">
        <v>40</v>
      </c>
      <c r="H126" s="314">
        <v>110</v>
      </c>
      <c r="I126" s="313">
        <v>38</v>
      </c>
      <c r="J126" s="313">
        <v>13.2</v>
      </c>
      <c r="K126" s="313">
        <v>2.470609928098419E-10</v>
      </c>
      <c r="M126" s="313">
        <v>57</v>
      </c>
      <c r="N126" s="534"/>
      <c r="O126" s="534"/>
      <c r="P126" s="534"/>
      <c r="Q126" s="534"/>
      <c r="R126" s="534"/>
      <c r="S126" s="534">
        <v>2.4706099280984262E-10</v>
      </c>
      <c r="T126" s="534"/>
      <c r="U126" s="531">
        <v>7.2378303598389922E-13</v>
      </c>
      <c r="V126" s="535">
        <v>2.9295722799146247E-15</v>
      </c>
    </row>
    <row r="127" spans="1:22">
      <c r="A127" s="313">
        <v>2</v>
      </c>
      <c r="B127" s="313">
        <v>2</v>
      </c>
      <c r="C127" s="313">
        <v>0</v>
      </c>
      <c r="D127" s="313">
        <v>3</v>
      </c>
      <c r="E127" s="313">
        <v>2</v>
      </c>
      <c r="G127" s="313">
        <v>40</v>
      </c>
      <c r="H127" s="314">
        <v>120</v>
      </c>
      <c r="I127" s="313">
        <v>38</v>
      </c>
      <c r="J127" s="313">
        <v>13.2</v>
      </c>
      <c r="K127" s="313">
        <v>2.6531049435947406E-10</v>
      </c>
      <c r="M127" s="313">
        <v>58</v>
      </c>
      <c r="N127" s="534"/>
      <c r="O127" s="534"/>
      <c r="P127" s="534"/>
      <c r="Q127" s="534"/>
      <c r="R127" s="534"/>
      <c r="S127" s="534">
        <v>2.6531049435947519E-10</v>
      </c>
      <c r="T127" s="534"/>
      <c r="U127" s="531">
        <v>1.1373733422604131E-12</v>
      </c>
      <c r="V127" s="535">
        <v>4.2869519541860451E-15</v>
      </c>
    </row>
    <row r="128" spans="1:22">
      <c r="A128" s="313">
        <v>2</v>
      </c>
      <c r="B128" s="313">
        <v>3</v>
      </c>
      <c r="C128" s="313">
        <v>0</v>
      </c>
      <c r="D128" s="313">
        <v>3</v>
      </c>
      <c r="E128" s="313">
        <v>3</v>
      </c>
      <c r="G128" s="313">
        <v>40</v>
      </c>
      <c r="H128" s="314">
        <v>130</v>
      </c>
      <c r="I128" s="313">
        <v>38</v>
      </c>
      <c r="J128" s="313">
        <v>13.2</v>
      </c>
      <c r="K128" s="313">
        <v>2.9047862044025408E-10</v>
      </c>
      <c r="M128" s="313">
        <v>59</v>
      </c>
      <c r="N128" s="534"/>
      <c r="O128" s="534"/>
      <c r="P128" s="534"/>
      <c r="Q128" s="534"/>
      <c r="R128" s="534"/>
      <c r="S128" s="534">
        <v>2.9047862044025248E-10</v>
      </c>
      <c r="T128" s="534"/>
      <c r="U128" s="531">
        <v>-1.6026624368214911E-12</v>
      </c>
      <c r="V128" s="535">
        <v>-5.51731633258403E-15</v>
      </c>
    </row>
    <row r="129" spans="1:22">
      <c r="A129" s="313">
        <v>3</v>
      </c>
      <c r="B129" s="313">
        <v>0</v>
      </c>
      <c r="C129" s="313">
        <v>0</v>
      </c>
      <c r="D129" s="313">
        <v>3</v>
      </c>
      <c r="E129" s="313">
        <v>0</v>
      </c>
      <c r="G129" s="313">
        <v>45</v>
      </c>
      <c r="H129" s="314">
        <v>100</v>
      </c>
      <c r="I129" s="313">
        <v>38</v>
      </c>
      <c r="J129" s="313">
        <v>13.2</v>
      </c>
      <c r="K129" s="313">
        <v>2.2746901931522959E-10</v>
      </c>
      <c r="M129" s="313">
        <v>60</v>
      </c>
      <c r="N129" s="534">
        <v>8.612669745417399E-16</v>
      </c>
      <c r="O129" s="534">
        <v>-3.0831415998288632E-13</v>
      </c>
      <c r="P129" s="534">
        <v>3.864589187311181E-11</v>
      </c>
      <c r="Q129" s="534">
        <v>-1.4152455427088284E-9</v>
      </c>
      <c r="R129" s="534"/>
      <c r="S129" s="534">
        <v>2.274690193152293E-10</v>
      </c>
      <c r="T129" s="534"/>
      <c r="U129" s="531">
        <v>-2.8434333556510326E-13</v>
      </c>
      <c r="V129" s="535">
        <v>-1.2500310434409378E-15</v>
      </c>
    </row>
    <row r="130" spans="1:22">
      <c r="A130" s="313">
        <v>3</v>
      </c>
      <c r="B130" s="313">
        <v>1</v>
      </c>
      <c r="C130" s="313">
        <v>0</v>
      </c>
      <c r="D130" s="313">
        <v>3</v>
      </c>
      <c r="E130" s="313">
        <v>1</v>
      </c>
      <c r="G130" s="313">
        <v>45</v>
      </c>
      <c r="H130" s="314">
        <v>110</v>
      </c>
      <c r="I130" s="313">
        <v>38</v>
      </c>
      <c r="J130" s="313">
        <v>13.2</v>
      </c>
      <c r="K130" s="313">
        <v>2.5154757065560242E-10</v>
      </c>
      <c r="M130" s="313">
        <v>61</v>
      </c>
      <c r="N130" s="534"/>
      <c r="O130" s="534"/>
      <c r="P130" s="534"/>
      <c r="Q130" s="534"/>
      <c r="R130" s="534"/>
      <c r="S130" s="534">
        <v>2.5154757065560159E-10</v>
      </c>
      <c r="T130" s="534"/>
      <c r="U130" s="531">
        <v>-8.2718061255302767E-13</v>
      </c>
      <c r="V130" s="535">
        <v>-3.2883665320128777E-15</v>
      </c>
    </row>
    <row r="131" spans="1:22">
      <c r="A131" s="313">
        <v>3</v>
      </c>
      <c r="B131" s="313">
        <v>2</v>
      </c>
      <c r="C131" s="313">
        <v>0</v>
      </c>
      <c r="D131" s="313">
        <v>3</v>
      </c>
      <c r="E131" s="313">
        <v>2</v>
      </c>
      <c r="G131" s="313">
        <v>45</v>
      </c>
      <c r="H131" s="314">
        <v>120</v>
      </c>
      <c r="I131" s="313">
        <v>38</v>
      </c>
      <c r="J131" s="313">
        <v>13.2</v>
      </c>
      <c r="K131" s="313">
        <v>2.708069103191527E-10</v>
      </c>
      <c r="M131" s="313">
        <v>62</v>
      </c>
      <c r="N131" s="534"/>
      <c r="O131" s="534"/>
      <c r="P131" s="534"/>
      <c r="Q131" s="534"/>
      <c r="R131" s="534"/>
      <c r="S131" s="534">
        <v>2.7080691031915265E-10</v>
      </c>
      <c r="T131" s="534"/>
      <c r="U131" s="531">
        <v>-5.169878828456423E-14</v>
      </c>
      <c r="V131" s="535">
        <v>-1.9090645886264835E-16</v>
      </c>
    </row>
    <row r="132" spans="1:22">
      <c r="A132" s="313">
        <v>3</v>
      </c>
      <c r="B132" s="313">
        <v>3</v>
      </c>
      <c r="C132" s="313">
        <v>0</v>
      </c>
      <c r="D132" s="313">
        <v>3</v>
      </c>
      <c r="E132" s="313">
        <v>3</v>
      </c>
      <c r="G132" s="313">
        <v>45</v>
      </c>
      <c r="H132" s="314">
        <v>130</v>
      </c>
      <c r="I132" s="313">
        <v>38</v>
      </c>
      <c r="J132" s="313">
        <v>13.2</v>
      </c>
      <c r="K132" s="313">
        <v>2.9041464015313111E-10</v>
      </c>
      <c r="M132" s="313">
        <v>63</v>
      </c>
      <c r="N132" s="534"/>
      <c r="O132" s="534"/>
      <c r="P132" s="534"/>
      <c r="Q132" s="534"/>
      <c r="R132" s="534"/>
      <c r="S132" s="534">
        <v>2.9041464015313059E-10</v>
      </c>
      <c r="T132" s="534"/>
      <c r="U132" s="531">
        <v>-5.169878828456423E-13</v>
      </c>
      <c r="V132" s="535">
        <v>-1.7801715594401253E-15</v>
      </c>
    </row>
    <row r="133" spans="1:22">
      <c r="A133" s="313">
        <v>0</v>
      </c>
      <c r="B133" s="313">
        <v>0</v>
      </c>
      <c r="C133" s="313">
        <v>0</v>
      </c>
      <c r="D133" s="313">
        <v>0</v>
      </c>
      <c r="E133" s="313">
        <v>0</v>
      </c>
      <c r="G133" s="313">
        <v>30</v>
      </c>
      <c r="H133" s="313">
        <v>100</v>
      </c>
      <c r="I133" s="313">
        <v>38</v>
      </c>
      <c r="J133" s="314">
        <v>1.21</v>
      </c>
      <c r="K133" s="313">
        <v>2.1481779288885484E-11</v>
      </c>
      <c r="M133" s="313">
        <v>0</v>
      </c>
      <c r="N133" s="534">
        <v>6.5813420351795893E-14</v>
      </c>
      <c r="O133" s="534">
        <v>-2.1385628982277807E-12</v>
      </c>
      <c r="P133" s="534">
        <v>3.347884780329175E-11</v>
      </c>
      <c r="Q133" s="534">
        <v>-1.6013149102574093E-11</v>
      </c>
      <c r="R133" s="534">
        <v>1.1893648897257342E-11</v>
      </c>
      <c r="S133" s="534">
        <v>2.148177928888548E-11</v>
      </c>
      <c r="T133" s="534"/>
      <c r="U133" s="531">
        <v>-3.2311742677852644E-15</v>
      </c>
      <c r="V133" s="535">
        <v>-1.5041464788985382E-16</v>
      </c>
    </row>
    <row r="134" spans="1:22">
      <c r="A134" s="313">
        <v>0</v>
      </c>
      <c r="B134" s="313">
        <v>0</v>
      </c>
      <c r="C134" s="313">
        <v>0</v>
      </c>
      <c r="D134" s="313">
        <v>1</v>
      </c>
      <c r="E134" s="313">
        <v>1</v>
      </c>
      <c r="G134" s="313">
        <v>30</v>
      </c>
      <c r="H134" s="313">
        <v>100</v>
      </c>
      <c r="I134" s="313">
        <v>38</v>
      </c>
      <c r="J134" s="314">
        <v>3.2</v>
      </c>
      <c r="K134" s="313">
        <v>7.137685394819467E-11</v>
      </c>
      <c r="M134" s="313">
        <v>1</v>
      </c>
      <c r="N134" s="534"/>
      <c r="O134" s="534"/>
      <c r="P134" s="534"/>
      <c r="Q134" s="534"/>
      <c r="R134" s="534"/>
      <c r="S134" s="534">
        <v>7.1376853948194683E-11</v>
      </c>
      <c r="T134" s="534"/>
      <c r="U134" s="531">
        <v>1.2924697071141057E-14</v>
      </c>
      <c r="V134" s="535">
        <v>1.8107686674621165E-16</v>
      </c>
    </row>
    <row r="135" spans="1:22">
      <c r="A135" s="313">
        <v>0</v>
      </c>
      <c r="B135" s="313">
        <v>0</v>
      </c>
      <c r="C135" s="313">
        <v>0</v>
      </c>
      <c r="D135" s="313">
        <v>2</v>
      </c>
      <c r="E135" s="313">
        <v>2</v>
      </c>
      <c r="G135" s="313">
        <v>30</v>
      </c>
      <c r="H135" s="313">
        <v>100</v>
      </c>
      <c r="I135" s="313">
        <v>38</v>
      </c>
      <c r="J135" s="314">
        <v>5.2</v>
      </c>
      <c r="K135" s="313">
        <v>1.0950401211528912E-10</v>
      </c>
      <c r="M135" s="313">
        <v>2</v>
      </c>
      <c r="N135" s="534"/>
      <c r="O135" s="534"/>
      <c r="P135" s="534"/>
      <c r="Q135" s="534"/>
      <c r="R135" s="534"/>
      <c r="S135" s="534">
        <v>1.0950401211528915E-10</v>
      </c>
      <c r="T135" s="534"/>
      <c r="U135" s="531">
        <v>2.5849394142282115E-14</v>
      </c>
      <c r="V135" s="535">
        <v>2.3605887714020097E-16</v>
      </c>
    </row>
    <row r="136" spans="1:22">
      <c r="A136" s="313">
        <v>0</v>
      </c>
      <c r="B136" s="313">
        <v>0</v>
      </c>
      <c r="C136" s="313">
        <v>0</v>
      </c>
      <c r="D136" s="313">
        <v>3</v>
      </c>
      <c r="E136" s="313">
        <v>3</v>
      </c>
      <c r="G136" s="313">
        <v>30</v>
      </c>
      <c r="H136" s="313">
        <v>100</v>
      </c>
      <c r="I136" s="313">
        <v>38</v>
      </c>
      <c r="J136" s="314">
        <v>13.2</v>
      </c>
      <c r="K136" s="313">
        <v>2.0465320329334785E-10</v>
      </c>
      <c r="M136" s="313">
        <v>3</v>
      </c>
      <c r="N136" s="534"/>
      <c r="O136" s="534"/>
      <c r="P136" s="534"/>
      <c r="Q136" s="534"/>
      <c r="R136" s="534"/>
      <c r="S136" s="534">
        <v>2.0465320329334777E-10</v>
      </c>
      <c r="T136" s="534"/>
      <c r="U136" s="531">
        <v>-7.7548182426846345E-14</v>
      </c>
      <c r="V136" s="535">
        <v>-3.7892484055424023E-16</v>
      </c>
    </row>
    <row r="137" spans="1:22">
      <c r="A137" s="313">
        <v>1</v>
      </c>
      <c r="B137" s="313">
        <v>0</v>
      </c>
      <c r="C137" s="313">
        <v>0</v>
      </c>
      <c r="D137" s="313">
        <v>0</v>
      </c>
      <c r="E137" s="313">
        <v>0</v>
      </c>
      <c r="G137" s="313">
        <v>35</v>
      </c>
      <c r="H137" s="313">
        <v>100</v>
      </c>
      <c r="I137" s="313">
        <v>38</v>
      </c>
      <c r="J137" s="314">
        <v>1.21</v>
      </c>
      <c r="K137" s="313">
        <v>2.1388991957062909E-11</v>
      </c>
      <c r="M137" s="313">
        <v>4</v>
      </c>
      <c r="N137" s="534">
        <v>6.3159570498134985E-14</v>
      </c>
      <c r="O137" s="534">
        <v>-2.0690047051385155E-12</v>
      </c>
      <c r="P137" s="534">
        <v>3.3549337707491754E-11</v>
      </c>
      <c r="Q137" s="534">
        <v>-1.6288367912080017E-11</v>
      </c>
      <c r="R137" s="534">
        <v>1.2527682401799678E-11</v>
      </c>
      <c r="S137" s="534">
        <v>2.1388991957062951E-11</v>
      </c>
      <c r="T137" s="534"/>
      <c r="U137" s="531">
        <v>4.2005265481208437E-14</v>
      </c>
      <c r="V137" s="535">
        <v>1.9638730785224209E-15</v>
      </c>
    </row>
    <row r="138" spans="1:22">
      <c r="A138" s="313">
        <v>1</v>
      </c>
      <c r="B138" s="313">
        <v>0</v>
      </c>
      <c r="C138" s="313">
        <v>0</v>
      </c>
      <c r="D138" s="313">
        <v>1</v>
      </c>
      <c r="E138" s="313">
        <v>1</v>
      </c>
      <c r="G138" s="313">
        <v>35</v>
      </c>
      <c r="H138" s="313">
        <v>100</v>
      </c>
      <c r="I138" s="313">
        <v>38</v>
      </c>
      <c r="J138" s="314">
        <v>3.2</v>
      </c>
      <c r="K138" s="313">
        <v>7.195251737735807E-11</v>
      </c>
      <c r="M138" s="313">
        <v>5</v>
      </c>
      <c r="N138" s="534"/>
      <c r="O138" s="534"/>
      <c r="P138" s="534"/>
      <c r="Q138" s="534"/>
      <c r="R138" s="534"/>
      <c r="S138" s="534">
        <v>7.1952517377358083E-11</v>
      </c>
      <c r="T138" s="534"/>
      <c r="U138" s="531">
        <v>1.2924697071141057E-14</v>
      </c>
      <c r="V138" s="535">
        <v>1.7962814286756541E-16</v>
      </c>
    </row>
    <row r="139" spans="1:22">
      <c r="A139" s="313">
        <v>1</v>
      </c>
      <c r="B139" s="313">
        <v>0</v>
      </c>
      <c r="C139" s="313">
        <v>0</v>
      </c>
      <c r="D139" s="313">
        <v>2</v>
      </c>
      <c r="E139" s="313">
        <v>2</v>
      </c>
      <c r="G139" s="313">
        <v>35</v>
      </c>
      <c r="H139" s="313">
        <v>100</v>
      </c>
      <c r="I139" s="313">
        <v>38</v>
      </c>
      <c r="J139" s="314">
        <v>5.2</v>
      </c>
      <c r="K139" s="313">
        <v>1.111030418285334E-10</v>
      </c>
      <c r="M139" s="313">
        <v>6</v>
      </c>
      <c r="N139" s="534"/>
      <c r="O139" s="534"/>
      <c r="P139" s="534"/>
      <c r="Q139" s="534"/>
      <c r="R139" s="534"/>
      <c r="S139" s="534">
        <v>1.1110304182853339E-10</v>
      </c>
      <c r="T139" s="534"/>
      <c r="U139" s="531">
        <v>-1.2924697071141057E-14</v>
      </c>
      <c r="V139" s="535">
        <v>-1.1633072198948334E-16</v>
      </c>
    </row>
    <row r="140" spans="1:22">
      <c r="A140" s="313">
        <v>1</v>
      </c>
      <c r="B140" s="313">
        <v>0</v>
      </c>
      <c r="C140" s="313">
        <v>0</v>
      </c>
      <c r="D140" s="313">
        <v>3</v>
      </c>
      <c r="E140" s="313">
        <v>3</v>
      </c>
      <c r="G140" s="313">
        <v>35</v>
      </c>
      <c r="H140" s="313">
        <v>100</v>
      </c>
      <c r="I140" s="313">
        <v>38</v>
      </c>
      <c r="J140" s="314">
        <v>13.2</v>
      </c>
      <c r="K140" s="313">
        <v>2.1132450104293081E-10</v>
      </c>
      <c r="M140" s="313">
        <v>7</v>
      </c>
      <c r="N140" s="534"/>
      <c r="O140" s="534"/>
      <c r="P140" s="534"/>
      <c r="Q140" s="534"/>
      <c r="R140" s="534"/>
      <c r="S140" s="534">
        <v>2.1132450104293073E-10</v>
      </c>
      <c r="T140" s="534"/>
      <c r="U140" s="531">
        <v>-7.7548182426846345E-14</v>
      </c>
      <c r="V140" s="535">
        <v>-3.6696257198824447E-16</v>
      </c>
    </row>
    <row r="141" spans="1:22">
      <c r="A141" s="313">
        <v>2</v>
      </c>
      <c r="B141" s="313">
        <v>0</v>
      </c>
      <c r="C141" s="313">
        <v>0</v>
      </c>
      <c r="D141" s="313">
        <v>0</v>
      </c>
      <c r="E141" s="313">
        <v>0</v>
      </c>
      <c r="G141" s="313">
        <v>40</v>
      </c>
      <c r="H141" s="313">
        <v>100</v>
      </c>
      <c r="I141" s="313">
        <v>38</v>
      </c>
      <c r="J141" s="314">
        <v>1.21</v>
      </c>
      <c r="K141" s="313">
        <v>2.2437663877095409E-11</v>
      </c>
      <c r="M141" s="313">
        <v>8</v>
      </c>
      <c r="N141" s="534">
        <v>6.6799719126005292E-14</v>
      </c>
      <c r="O141" s="534">
        <v>-2.1600658954295696E-12</v>
      </c>
      <c r="P141" s="534">
        <v>3.4877939745185655E-11</v>
      </c>
      <c r="Q141" s="534">
        <v>-1.6720430514295349E-11</v>
      </c>
      <c r="R141" s="534">
        <v>1.316330745577294E-11</v>
      </c>
      <c r="S141" s="534">
        <v>2.2437663877095447E-11</v>
      </c>
      <c r="T141" s="534"/>
      <c r="U141" s="531">
        <v>3.8774091213423172E-14</v>
      </c>
      <c r="V141" s="535">
        <v>1.7280805803051605E-15</v>
      </c>
    </row>
    <row r="142" spans="1:22">
      <c r="A142" s="313">
        <v>2</v>
      </c>
      <c r="B142" s="313">
        <v>0</v>
      </c>
      <c r="C142" s="313">
        <v>0</v>
      </c>
      <c r="D142" s="313">
        <v>1</v>
      </c>
      <c r="E142" s="313">
        <v>1</v>
      </c>
      <c r="G142" s="313">
        <v>40</v>
      </c>
      <c r="H142" s="313">
        <v>100</v>
      </c>
      <c r="I142" s="313">
        <v>38</v>
      </c>
      <c r="J142" s="314">
        <v>3.2</v>
      </c>
      <c r="K142" s="313">
        <v>7.4958795097420862E-11</v>
      </c>
      <c r="M142" s="313">
        <v>9</v>
      </c>
      <c r="N142" s="534"/>
      <c r="O142" s="534"/>
      <c r="P142" s="534"/>
      <c r="Q142" s="534"/>
      <c r="R142" s="534"/>
      <c r="S142" s="534">
        <v>7.4958795097420888E-11</v>
      </c>
      <c r="T142" s="534"/>
      <c r="U142" s="531">
        <v>2.5849394142282115E-14</v>
      </c>
      <c r="V142" s="535">
        <v>3.4484804763319264E-16</v>
      </c>
    </row>
    <row r="143" spans="1:22">
      <c r="A143" s="313">
        <v>2</v>
      </c>
      <c r="B143" s="313">
        <v>0</v>
      </c>
      <c r="C143" s="313">
        <v>0</v>
      </c>
      <c r="D143" s="313">
        <v>2</v>
      </c>
      <c r="E143" s="313">
        <v>2</v>
      </c>
      <c r="G143" s="313">
        <v>40</v>
      </c>
      <c r="H143" s="313">
        <v>100</v>
      </c>
      <c r="I143" s="313">
        <v>38</v>
      </c>
      <c r="J143" s="314">
        <v>5.2</v>
      </c>
      <c r="K143" s="313">
        <v>1.1562924925512381E-10</v>
      </c>
      <c r="M143" s="313">
        <v>10</v>
      </c>
      <c r="N143" s="534"/>
      <c r="O143" s="534"/>
      <c r="P143" s="534"/>
      <c r="Q143" s="534"/>
      <c r="R143" s="534"/>
      <c r="S143" s="534">
        <v>1.1562924925512384E-10</v>
      </c>
      <c r="T143" s="534"/>
      <c r="U143" s="531">
        <v>3.8774091213423172E-14</v>
      </c>
      <c r="V143" s="535">
        <v>3.3533116804963603E-16</v>
      </c>
    </row>
    <row r="144" spans="1:22">
      <c r="A144" s="313">
        <v>2</v>
      </c>
      <c r="B144" s="313">
        <v>0</v>
      </c>
      <c r="C144" s="313">
        <v>0</v>
      </c>
      <c r="D144" s="313">
        <v>3</v>
      </c>
      <c r="E144" s="313">
        <v>3</v>
      </c>
      <c r="G144" s="313">
        <v>40</v>
      </c>
      <c r="H144" s="313">
        <v>100</v>
      </c>
      <c r="I144" s="313">
        <v>38</v>
      </c>
      <c r="J144" s="314">
        <v>13.2</v>
      </c>
      <c r="K144" s="313">
        <v>2.2093570890130731E-10</v>
      </c>
      <c r="M144" s="313">
        <v>11</v>
      </c>
      <c r="N144" s="534"/>
      <c r="O144" s="534"/>
      <c r="P144" s="534"/>
      <c r="Q144" s="534"/>
      <c r="R144" s="534"/>
      <c r="S144" s="534">
        <v>2.2093570890130718E-10</v>
      </c>
      <c r="T144" s="534"/>
      <c r="U144" s="531">
        <v>-1.2924697071141057E-13</v>
      </c>
      <c r="V144" s="535">
        <v>-5.8499810353945824E-16</v>
      </c>
    </row>
    <row r="145" spans="1:22">
      <c r="A145" s="313">
        <v>3</v>
      </c>
      <c r="B145" s="313">
        <v>0</v>
      </c>
      <c r="C145" s="313">
        <v>0</v>
      </c>
      <c r="D145" s="313">
        <v>0</v>
      </c>
      <c r="E145" s="313">
        <v>0</v>
      </c>
      <c r="G145" s="313">
        <v>45</v>
      </c>
      <c r="H145" s="313">
        <v>100</v>
      </c>
      <c r="I145" s="313">
        <v>38</v>
      </c>
      <c r="J145" s="314">
        <v>1.21</v>
      </c>
      <c r="K145" s="313">
        <v>2.2509283601486762E-11</v>
      </c>
      <c r="M145" s="313">
        <v>12</v>
      </c>
      <c r="N145" s="534">
        <v>6.4787985477175257E-14</v>
      </c>
      <c r="O145" s="534">
        <v>-2.1123351595192445E-12</v>
      </c>
      <c r="P145" s="534">
        <v>3.5114664427664377E-11</v>
      </c>
      <c r="Q145" s="534">
        <v>-1.7001566317274926E-11</v>
      </c>
      <c r="R145" s="534">
        <v>1.3735270532509437E-11</v>
      </c>
      <c r="S145" s="534">
        <v>2.2509283601486775E-11</v>
      </c>
      <c r="T145" s="534"/>
      <c r="U145" s="531">
        <v>1.2924697071141057E-14</v>
      </c>
      <c r="V145" s="535">
        <v>5.7419406587810585E-16</v>
      </c>
    </row>
    <row r="146" spans="1:22">
      <c r="A146" s="313">
        <v>3</v>
      </c>
      <c r="B146" s="313">
        <v>0</v>
      </c>
      <c r="C146" s="313">
        <v>0</v>
      </c>
      <c r="D146" s="313">
        <v>1</v>
      </c>
      <c r="E146" s="313">
        <v>1</v>
      </c>
      <c r="G146" s="313">
        <v>45</v>
      </c>
      <c r="H146" s="313">
        <v>100</v>
      </c>
      <c r="I146" s="313">
        <v>38</v>
      </c>
      <c r="J146" s="314">
        <v>3.2</v>
      </c>
      <c r="K146" s="313">
        <v>7.5858020525890083E-11</v>
      </c>
      <c r="M146" s="313">
        <v>13</v>
      </c>
      <c r="N146" s="534"/>
      <c r="O146" s="534"/>
      <c r="P146" s="534"/>
      <c r="Q146" s="534"/>
      <c r="R146" s="534"/>
      <c r="S146" s="534">
        <v>7.5858020525890095E-11</v>
      </c>
      <c r="T146" s="534"/>
      <c r="U146" s="531">
        <v>1.2924697071141057E-14</v>
      </c>
      <c r="V146" s="535">
        <v>1.7038009931632611E-16</v>
      </c>
    </row>
    <row r="147" spans="1:22">
      <c r="A147" s="313">
        <v>3</v>
      </c>
      <c r="B147" s="313">
        <v>0</v>
      </c>
      <c r="C147" s="313">
        <v>0</v>
      </c>
      <c r="D147" s="313">
        <v>2</v>
      </c>
      <c r="E147" s="313">
        <v>2</v>
      </c>
      <c r="G147" s="313">
        <v>45</v>
      </c>
      <c r="H147" s="313">
        <v>100</v>
      </c>
      <c r="I147" s="313">
        <v>38</v>
      </c>
      <c r="J147" s="314">
        <v>5.2</v>
      </c>
      <c r="K147" s="313">
        <v>1.1758685505515411E-10</v>
      </c>
      <c r="M147" s="313">
        <v>14</v>
      </c>
      <c r="N147" s="534"/>
      <c r="O147" s="534"/>
      <c r="P147" s="534"/>
      <c r="Q147" s="534"/>
      <c r="R147" s="534"/>
      <c r="S147" s="534">
        <v>1.1758685505515413E-10</v>
      </c>
      <c r="T147" s="534"/>
      <c r="U147" s="531">
        <v>2.5849394142282115E-14</v>
      </c>
      <c r="V147" s="535">
        <v>2.1983234546206257E-16</v>
      </c>
    </row>
    <row r="148" spans="1:22">
      <c r="A148" s="313">
        <v>3</v>
      </c>
      <c r="B148" s="313">
        <v>0</v>
      </c>
      <c r="C148" s="313">
        <v>0</v>
      </c>
      <c r="D148" s="313">
        <v>3</v>
      </c>
      <c r="E148" s="313">
        <v>3</v>
      </c>
      <c r="G148" s="313">
        <v>45</v>
      </c>
      <c r="H148" s="313">
        <v>100</v>
      </c>
      <c r="I148" s="313">
        <v>38</v>
      </c>
      <c r="J148" s="314">
        <v>13.2</v>
      </c>
      <c r="K148" s="313">
        <v>2.2746901931522959E-10</v>
      </c>
      <c r="M148" s="313">
        <v>15</v>
      </c>
      <c r="N148" s="534"/>
      <c r="O148" s="534"/>
      <c r="P148" s="534"/>
      <c r="Q148" s="534"/>
      <c r="R148" s="534"/>
      <c r="S148" s="534">
        <v>2.2746901931522956E-10</v>
      </c>
      <c r="T148" s="534"/>
      <c r="U148" s="531">
        <v>-2.5849394142282115E-14</v>
      </c>
      <c r="V148" s="535">
        <v>-1.1363918576735797E-16</v>
      </c>
    </row>
    <row r="149" spans="1:22">
      <c r="A149" s="313">
        <v>0</v>
      </c>
      <c r="B149" s="313">
        <v>1</v>
      </c>
      <c r="C149" s="313">
        <v>0</v>
      </c>
      <c r="D149" s="313">
        <v>0</v>
      </c>
      <c r="E149" s="313">
        <v>0</v>
      </c>
      <c r="G149" s="313">
        <v>30</v>
      </c>
      <c r="H149" s="313">
        <v>110</v>
      </c>
      <c r="I149" s="313">
        <v>38</v>
      </c>
      <c r="J149" s="314">
        <v>1.21</v>
      </c>
      <c r="K149" s="313">
        <v>2.3795573851555459E-11</v>
      </c>
      <c r="M149" s="313">
        <v>16</v>
      </c>
      <c r="N149" s="534">
        <v>7.273762716746244E-14</v>
      </c>
      <c r="O149" s="534">
        <v>-2.377153061738207E-12</v>
      </c>
      <c r="P149" s="534">
        <v>3.7550292997592804E-11</v>
      </c>
      <c r="Q149" s="534">
        <v>-1.8288750021363365E-11</v>
      </c>
      <c r="R149" s="534">
        <v>1.3444016986651264E-11</v>
      </c>
      <c r="S149" s="534">
        <v>2.3795573851555436E-11</v>
      </c>
      <c r="T149" s="534"/>
      <c r="U149" s="531">
        <v>-2.261821987449685E-14</v>
      </c>
      <c r="V149" s="535">
        <v>-9.5052214397503807E-16</v>
      </c>
    </row>
    <row r="150" spans="1:22">
      <c r="A150" s="313">
        <v>0</v>
      </c>
      <c r="B150" s="313">
        <v>1</v>
      </c>
      <c r="C150" s="313">
        <v>0</v>
      </c>
      <c r="D150" s="313">
        <v>1</v>
      </c>
      <c r="E150" s="313">
        <v>1</v>
      </c>
      <c r="G150" s="313">
        <v>30</v>
      </c>
      <c r="H150" s="313">
        <v>110</v>
      </c>
      <c r="I150" s="313">
        <v>38</v>
      </c>
      <c r="J150" s="314">
        <v>3.2</v>
      </c>
      <c r="K150" s="313">
        <v>7.9913606785757772E-11</v>
      </c>
      <c r="M150" s="313">
        <v>17</v>
      </c>
      <c r="N150" s="534"/>
      <c r="O150" s="534"/>
      <c r="P150" s="534"/>
      <c r="Q150" s="534"/>
      <c r="R150" s="534"/>
      <c r="S150" s="534">
        <v>7.9913606785757772E-11</v>
      </c>
      <c r="T150" s="534"/>
      <c r="U150" s="531">
        <v>0</v>
      </c>
      <c r="V150" s="535">
        <v>0</v>
      </c>
    </row>
    <row r="151" spans="1:22">
      <c r="A151" s="313">
        <v>0</v>
      </c>
      <c r="B151" s="313">
        <v>1</v>
      </c>
      <c r="C151" s="313">
        <v>0</v>
      </c>
      <c r="D151" s="313">
        <v>2</v>
      </c>
      <c r="E151" s="313">
        <v>2</v>
      </c>
      <c r="G151" s="313">
        <v>30</v>
      </c>
      <c r="H151" s="313">
        <v>110</v>
      </c>
      <c r="I151" s="313">
        <v>38</v>
      </c>
      <c r="J151" s="314">
        <v>5.2</v>
      </c>
      <c r="K151" s="313">
        <v>1.2292204705748065E-10</v>
      </c>
      <c r="M151" s="313">
        <v>18</v>
      </c>
      <c r="N151" s="534"/>
      <c r="O151" s="534"/>
      <c r="P151" s="534"/>
      <c r="Q151" s="534"/>
      <c r="R151" s="534"/>
      <c r="S151" s="534">
        <v>1.2292204705748063E-10</v>
      </c>
      <c r="T151" s="534"/>
      <c r="U151" s="531">
        <v>-2.5849394142282115E-14</v>
      </c>
      <c r="V151" s="535">
        <v>-2.102909507372136E-16</v>
      </c>
    </row>
    <row r="152" spans="1:22">
      <c r="A152" s="313">
        <v>0</v>
      </c>
      <c r="B152" s="313">
        <v>1</v>
      </c>
      <c r="C152" s="313">
        <v>0</v>
      </c>
      <c r="D152" s="313">
        <v>3</v>
      </c>
      <c r="E152" s="313">
        <v>3</v>
      </c>
      <c r="G152" s="313">
        <v>30</v>
      </c>
      <c r="H152" s="313">
        <v>110</v>
      </c>
      <c r="I152" s="313">
        <v>38</v>
      </c>
      <c r="J152" s="314">
        <v>13.2</v>
      </c>
      <c r="K152" s="313">
        <v>2.3047418295069075E-10</v>
      </c>
      <c r="M152" s="313">
        <v>19</v>
      </c>
      <c r="N152" s="534"/>
      <c r="O152" s="534"/>
      <c r="P152" s="534"/>
      <c r="Q152" s="534"/>
      <c r="R152" s="534"/>
      <c r="S152" s="534">
        <v>2.3047418295069068E-10</v>
      </c>
      <c r="T152" s="534"/>
      <c r="U152" s="531">
        <v>-7.7548182426846345E-14</v>
      </c>
      <c r="V152" s="535">
        <v>-3.3647231735034525E-16</v>
      </c>
    </row>
    <row r="153" spans="1:22">
      <c r="A153" s="313">
        <v>1</v>
      </c>
      <c r="B153" s="313">
        <v>1</v>
      </c>
      <c r="C153" s="313">
        <v>0</v>
      </c>
      <c r="D153" s="313">
        <v>0</v>
      </c>
      <c r="E153" s="313">
        <v>0</v>
      </c>
      <c r="G153" s="313">
        <v>35</v>
      </c>
      <c r="H153" s="313">
        <v>110</v>
      </c>
      <c r="I153" s="313">
        <v>38</v>
      </c>
      <c r="J153" s="314">
        <v>1.21</v>
      </c>
      <c r="K153" s="313">
        <v>2.3393230155419149E-11</v>
      </c>
      <c r="M153" s="313">
        <v>20</v>
      </c>
      <c r="N153" s="534">
        <v>6.8237629802366683E-14</v>
      </c>
      <c r="O153" s="534">
        <v>-2.2654302300950033E-12</v>
      </c>
      <c r="P153" s="534">
        <v>3.7231658284843648E-11</v>
      </c>
      <c r="Q153" s="534">
        <v>-1.8461147093049854E-11</v>
      </c>
      <c r="R153" s="534">
        <v>1.396644308735041E-11</v>
      </c>
      <c r="S153" s="534">
        <v>2.3393230155419178E-11</v>
      </c>
      <c r="T153" s="534"/>
      <c r="U153" s="531">
        <v>2.9080568410067379E-14</v>
      </c>
      <c r="V153" s="535">
        <v>1.2431189800152816E-15</v>
      </c>
    </row>
    <row r="154" spans="1:22">
      <c r="A154" s="313">
        <v>1</v>
      </c>
      <c r="B154" s="313">
        <v>1</v>
      </c>
      <c r="C154" s="313">
        <v>0</v>
      </c>
      <c r="D154" s="313">
        <v>1</v>
      </c>
      <c r="E154" s="313">
        <v>1</v>
      </c>
      <c r="G154" s="313">
        <v>35</v>
      </c>
      <c r="H154" s="313">
        <v>110</v>
      </c>
      <c r="I154" s="313">
        <v>38</v>
      </c>
      <c r="J154" s="314">
        <v>3.2</v>
      </c>
      <c r="K154" s="313">
        <v>7.9718164515640907E-11</v>
      </c>
      <c r="M154" s="313">
        <v>21</v>
      </c>
      <c r="N154" s="534"/>
      <c r="O154" s="534"/>
      <c r="P154" s="534"/>
      <c r="Q154" s="534"/>
      <c r="R154" s="534"/>
      <c r="S154" s="534">
        <v>7.9718164515640933E-11</v>
      </c>
      <c r="T154" s="534"/>
      <c r="U154" s="531">
        <v>2.5849394142282115E-14</v>
      </c>
      <c r="V154" s="535">
        <v>3.2425977566518606E-16</v>
      </c>
    </row>
    <row r="155" spans="1:22">
      <c r="A155" s="313">
        <v>1</v>
      </c>
      <c r="B155" s="313">
        <v>1</v>
      </c>
      <c r="C155" s="313">
        <v>0</v>
      </c>
      <c r="D155" s="313">
        <v>2</v>
      </c>
      <c r="E155" s="313">
        <v>2</v>
      </c>
      <c r="G155" s="313">
        <v>35</v>
      </c>
      <c r="H155" s="313">
        <v>110</v>
      </c>
      <c r="I155" s="313">
        <v>38</v>
      </c>
      <c r="J155" s="314">
        <v>5.2</v>
      </c>
      <c r="K155" s="313">
        <v>1.2348099921761937E-10</v>
      </c>
      <c r="M155" s="313">
        <v>22</v>
      </c>
      <c r="N155" s="534"/>
      <c r="O155" s="534"/>
      <c r="P155" s="534"/>
      <c r="Q155" s="534"/>
      <c r="R155" s="534"/>
      <c r="S155" s="534">
        <v>1.2348099921761939E-10</v>
      </c>
      <c r="T155" s="534"/>
      <c r="U155" s="531">
        <v>2.5849394142282115E-14</v>
      </c>
      <c r="V155" s="535">
        <v>2.0933904249289307E-16</v>
      </c>
    </row>
    <row r="156" spans="1:22">
      <c r="A156" s="313">
        <v>1</v>
      </c>
      <c r="B156" s="313">
        <v>1</v>
      </c>
      <c r="C156" s="313">
        <v>0</v>
      </c>
      <c r="D156" s="313">
        <v>3</v>
      </c>
      <c r="E156" s="313">
        <v>3</v>
      </c>
      <c r="G156" s="313">
        <v>35</v>
      </c>
      <c r="H156" s="313">
        <v>110</v>
      </c>
      <c r="I156" s="313">
        <v>38</v>
      </c>
      <c r="J156" s="314">
        <v>13.2</v>
      </c>
      <c r="K156" s="313">
        <v>2.3521254391642263E-10</v>
      </c>
      <c r="M156" s="313">
        <v>23</v>
      </c>
      <c r="N156" s="534"/>
      <c r="O156" s="534"/>
      <c r="P156" s="534"/>
      <c r="Q156" s="534"/>
      <c r="R156" s="534"/>
      <c r="S156" s="534">
        <v>2.3521254391642258E-10</v>
      </c>
      <c r="T156" s="534"/>
      <c r="U156" s="531">
        <v>-5.169878828456423E-14</v>
      </c>
      <c r="V156" s="535">
        <v>-2.1979605094077894E-16</v>
      </c>
    </row>
    <row r="157" spans="1:22">
      <c r="A157" s="313">
        <v>2</v>
      </c>
      <c r="B157" s="313">
        <v>1</v>
      </c>
      <c r="C157" s="313">
        <v>0</v>
      </c>
      <c r="D157" s="313">
        <v>0</v>
      </c>
      <c r="E157" s="313">
        <v>0</v>
      </c>
      <c r="G157" s="313">
        <v>40</v>
      </c>
      <c r="H157" s="313">
        <v>110</v>
      </c>
      <c r="I157" s="313">
        <v>38</v>
      </c>
      <c r="J157" s="314">
        <v>1.21</v>
      </c>
      <c r="K157" s="313">
        <v>2.4769283793391676E-11</v>
      </c>
      <c r="M157" s="313">
        <v>24</v>
      </c>
      <c r="N157" s="534">
        <v>7.3475126286924375E-14</v>
      </c>
      <c r="O157" s="534">
        <v>-2.3926851553608558E-12</v>
      </c>
      <c r="P157" s="534">
        <v>3.8934926318838779E-11</v>
      </c>
      <c r="Q157" s="534">
        <v>-1.896901238463939E-11</v>
      </c>
      <c r="R157" s="534">
        <v>1.4741925547565673E-11</v>
      </c>
      <c r="S157" s="534">
        <v>2.4769283793391689E-11</v>
      </c>
      <c r="T157" s="534"/>
      <c r="U157" s="531">
        <v>1.2924697071141057E-14</v>
      </c>
      <c r="V157" s="535">
        <v>5.2180342310056227E-16</v>
      </c>
    </row>
    <row r="158" spans="1:22">
      <c r="A158" s="313">
        <v>2</v>
      </c>
      <c r="B158" s="313">
        <v>1</v>
      </c>
      <c r="C158" s="313">
        <v>0</v>
      </c>
      <c r="D158" s="313">
        <v>1</v>
      </c>
      <c r="E158" s="313">
        <v>1</v>
      </c>
      <c r="G158" s="313">
        <v>40</v>
      </c>
      <c r="H158" s="313">
        <v>110</v>
      </c>
      <c r="I158" s="313">
        <v>38</v>
      </c>
      <c r="J158" s="314">
        <v>3.2</v>
      </c>
      <c r="K158" s="313">
        <v>8.3529288782919442E-11</v>
      </c>
      <c r="M158" s="313">
        <v>25</v>
      </c>
      <c r="N158" s="534"/>
      <c r="O158" s="534"/>
      <c r="P158" s="534"/>
      <c r="Q158" s="534"/>
      <c r="R158" s="534"/>
      <c r="S158" s="534">
        <v>8.3529288782919494E-11</v>
      </c>
      <c r="T158" s="534"/>
      <c r="U158" s="531">
        <v>5.169878828456423E-14</v>
      </c>
      <c r="V158" s="535">
        <v>6.1893006678079006E-16</v>
      </c>
    </row>
    <row r="159" spans="1:22">
      <c r="A159" s="313">
        <v>2</v>
      </c>
      <c r="B159" s="313">
        <v>1</v>
      </c>
      <c r="C159" s="313">
        <v>0</v>
      </c>
      <c r="D159" s="313">
        <v>2</v>
      </c>
      <c r="E159" s="313">
        <v>2</v>
      </c>
      <c r="G159" s="313">
        <v>40</v>
      </c>
      <c r="H159" s="313">
        <v>110</v>
      </c>
      <c r="I159" s="313">
        <v>38</v>
      </c>
      <c r="J159" s="314">
        <v>5.2</v>
      </c>
      <c r="K159" s="313">
        <v>1.2912558842931654E-10</v>
      </c>
      <c r="M159" s="313">
        <v>26</v>
      </c>
      <c r="N159" s="534"/>
      <c r="O159" s="534"/>
      <c r="P159" s="534"/>
      <c r="Q159" s="534"/>
      <c r="R159" s="534"/>
      <c r="S159" s="534">
        <v>1.291255884293166E-10</v>
      </c>
      <c r="T159" s="534"/>
      <c r="U159" s="531">
        <v>5.169878828456423E-14</v>
      </c>
      <c r="V159" s="535">
        <v>4.0037601310033285E-16</v>
      </c>
    </row>
    <row r="160" spans="1:22">
      <c r="A160" s="313">
        <v>2</v>
      </c>
      <c r="B160" s="313">
        <v>1</v>
      </c>
      <c r="C160" s="313">
        <v>0</v>
      </c>
      <c r="D160" s="313">
        <v>3</v>
      </c>
      <c r="E160" s="313">
        <v>3</v>
      </c>
      <c r="G160" s="313">
        <v>40</v>
      </c>
      <c r="H160" s="313">
        <v>110</v>
      </c>
      <c r="I160" s="313">
        <v>38</v>
      </c>
      <c r="J160" s="314">
        <v>13.2</v>
      </c>
      <c r="K160" s="313">
        <v>2.470609928098419E-10</v>
      </c>
      <c r="M160" s="313">
        <v>27</v>
      </c>
      <c r="N160" s="534"/>
      <c r="O160" s="534"/>
      <c r="P160" s="534"/>
      <c r="Q160" s="534"/>
      <c r="R160" s="534"/>
      <c r="S160" s="534">
        <v>2.4706099280984185E-10</v>
      </c>
      <c r="T160" s="534"/>
      <c r="U160" s="531">
        <v>-5.169878828456423E-14</v>
      </c>
      <c r="V160" s="535">
        <v>-2.0925516285104461E-16</v>
      </c>
    </row>
    <row r="161" spans="1:22">
      <c r="A161" s="313">
        <v>3</v>
      </c>
      <c r="B161" s="313">
        <v>1</v>
      </c>
      <c r="C161" s="313">
        <v>0</v>
      </c>
      <c r="D161" s="313">
        <v>0</v>
      </c>
      <c r="E161" s="313">
        <v>0</v>
      </c>
      <c r="G161" s="313">
        <v>45</v>
      </c>
      <c r="H161" s="313">
        <v>110</v>
      </c>
      <c r="I161" s="313">
        <v>38</v>
      </c>
      <c r="J161" s="314">
        <v>1.21</v>
      </c>
      <c r="K161" s="313">
        <v>2.4513044335013719E-11</v>
      </c>
      <c r="M161" s="313">
        <v>28</v>
      </c>
      <c r="N161" s="534">
        <v>6.9967437687723653E-14</v>
      </c>
      <c r="O161" s="534">
        <v>-2.3105528838944455E-12</v>
      </c>
      <c r="P161" s="534">
        <v>3.8819304770072238E-11</v>
      </c>
      <c r="Q161" s="534">
        <v>-1.9199385543341369E-11</v>
      </c>
      <c r="R161" s="534">
        <v>1.5190742487084816E-11</v>
      </c>
      <c r="S161" s="534">
        <v>2.451304433501368E-11</v>
      </c>
      <c r="T161" s="534"/>
      <c r="U161" s="531">
        <v>-3.8774091213423172E-14</v>
      </c>
      <c r="V161" s="535">
        <v>-1.5817737969836487E-15</v>
      </c>
    </row>
    <row r="162" spans="1:22">
      <c r="A162" s="313">
        <v>3</v>
      </c>
      <c r="B162" s="313">
        <v>1</v>
      </c>
      <c r="C162" s="313">
        <v>0</v>
      </c>
      <c r="D162" s="313">
        <v>1</v>
      </c>
      <c r="E162" s="313">
        <v>1</v>
      </c>
      <c r="G162" s="313">
        <v>45</v>
      </c>
      <c r="H162" s="313">
        <v>110</v>
      </c>
      <c r="I162" s="313">
        <v>38</v>
      </c>
      <c r="J162" s="314">
        <v>3.2</v>
      </c>
      <c r="K162" s="313">
        <v>8.3655021187962034E-11</v>
      </c>
      <c r="M162" s="313">
        <v>29</v>
      </c>
      <c r="N162" s="534"/>
      <c r="O162" s="534"/>
      <c r="P162" s="534"/>
      <c r="Q162" s="534"/>
      <c r="R162" s="534"/>
      <c r="S162" s="534">
        <v>8.3655021187961996E-11</v>
      </c>
      <c r="T162" s="534"/>
      <c r="U162" s="531">
        <v>-3.8774091213423172E-14</v>
      </c>
      <c r="V162" s="535">
        <v>-4.6349986722617392E-16</v>
      </c>
    </row>
    <row r="163" spans="1:22">
      <c r="A163" s="313">
        <v>3</v>
      </c>
      <c r="B163" s="313">
        <v>1</v>
      </c>
      <c r="C163" s="313">
        <v>0</v>
      </c>
      <c r="D163" s="313">
        <v>2</v>
      </c>
      <c r="E163" s="313">
        <v>2</v>
      </c>
      <c r="G163" s="313">
        <v>45</v>
      </c>
      <c r="H163" s="313">
        <v>110</v>
      </c>
      <c r="I163" s="313">
        <v>38</v>
      </c>
      <c r="J163" s="314">
        <v>5.2</v>
      </c>
      <c r="K163" s="313">
        <v>1.3002163075892392E-10</v>
      </c>
      <c r="M163" s="313">
        <v>30</v>
      </c>
      <c r="N163" s="534"/>
      <c r="O163" s="534"/>
      <c r="P163" s="534"/>
      <c r="Q163" s="534"/>
      <c r="R163" s="534"/>
      <c r="S163" s="534">
        <v>1.300216307589239E-10</v>
      </c>
      <c r="T163" s="534"/>
      <c r="U163" s="531">
        <v>-2.5849394142282115E-14</v>
      </c>
      <c r="V163" s="535">
        <v>-1.9880841358012244E-16</v>
      </c>
    </row>
    <row r="164" spans="1:22">
      <c r="A164" s="313">
        <v>3</v>
      </c>
      <c r="B164" s="313">
        <v>1</v>
      </c>
      <c r="C164" s="313">
        <v>0</v>
      </c>
      <c r="D164" s="313">
        <v>3</v>
      </c>
      <c r="E164" s="313">
        <v>3</v>
      </c>
      <c r="G164" s="313">
        <v>45</v>
      </c>
      <c r="H164" s="313">
        <v>110</v>
      </c>
      <c r="I164" s="313">
        <v>38</v>
      </c>
      <c r="J164" s="314">
        <v>13.2</v>
      </c>
      <c r="K164" s="313">
        <v>2.5154757065560242E-10</v>
      </c>
      <c r="M164" s="313">
        <v>31</v>
      </c>
      <c r="N164" s="534"/>
      <c r="O164" s="534"/>
      <c r="P164" s="534"/>
      <c r="Q164" s="534"/>
      <c r="R164" s="534"/>
      <c r="S164" s="534">
        <v>2.5154757065560232E-10</v>
      </c>
      <c r="T164" s="534"/>
      <c r="U164" s="531">
        <v>-1.0339757656912846E-13</v>
      </c>
      <c r="V164" s="535">
        <v>-4.1104581650160971E-16</v>
      </c>
    </row>
    <row r="165" spans="1:22">
      <c r="A165" s="313">
        <v>0</v>
      </c>
      <c r="B165" s="313">
        <v>2</v>
      </c>
      <c r="C165" s="313">
        <v>0</v>
      </c>
      <c r="D165" s="313">
        <v>0</v>
      </c>
      <c r="E165" s="313">
        <v>0</v>
      </c>
      <c r="G165" s="313">
        <v>30</v>
      </c>
      <c r="H165" s="313">
        <v>120</v>
      </c>
      <c r="I165" s="313">
        <v>38</v>
      </c>
      <c r="J165" s="314">
        <v>1.21</v>
      </c>
      <c r="K165" s="313">
        <v>2.5329509193075147E-11</v>
      </c>
      <c r="M165" s="313">
        <v>32</v>
      </c>
      <c r="N165" s="534">
        <v>7.5100262727732926E-14</v>
      </c>
      <c r="O165" s="534">
        <v>-2.4934395165077261E-12</v>
      </c>
      <c r="P165" s="534">
        <v>4.0129720139655877E-11</v>
      </c>
      <c r="Q165" s="534">
        <v>-1.9709852076327711E-11</v>
      </c>
      <c r="R165" s="534">
        <v>1.4521495951383404E-11</v>
      </c>
      <c r="S165" s="534">
        <v>2.5329509193075147E-11</v>
      </c>
      <c r="T165" s="534"/>
      <c r="U165" s="531">
        <v>0</v>
      </c>
      <c r="V165" s="535">
        <v>0</v>
      </c>
    </row>
    <row r="166" spans="1:22">
      <c r="A166" s="313">
        <v>0</v>
      </c>
      <c r="B166" s="313">
        <v>2</v>
      </c>
      <c r="C166" s="313">
        <v>0</v>
      </c>
      <c r="D166" s="313">
        <v>1</v>
      </c>
      <c r="E166" s="313">
        <v>1</v>
      </c>
      <c r="G166" s="313">
        <v>30</v>
      </c>
      <c r="H166" s="313">
        <v>120</v>
      </c>
      <c r="I166" s="313">
        <v>38</v>
      </c>
      <c r="J166" s="314">
        <v>3.2</v>
      </c>
      <c r="K166" s="313">
        <v>8.5633317130594294E-11</v>
      </c>
      <c r="M166" s="313">
        <v>33</v>
      </c>
      <c r="N166" s="534"/>
      <c r="O166" s="534"/>
      <c r="P166" s="534"/>
      <c r="Q166" s="534"/>
      <c r="R166" s="534"/>
      <c r="S166" s="534">
        <v>8.563331713059432E-11</v>
      </c>
      <c r="T166" s="534"/>
      <c r="U166" s="531">
        <v>2.5849394142282115E-14</v>
      </c>
      <c r="V166" s="535">
        <v>3.0186141338961257E-16</v>
      </c>
    </row>
    <row r="167" spans="1:22">
      <c r="A167" s="313">
        <v>0</v>
      </c>
      <c r="B167" s="313">
        <v>2</v>
      </c>
      <c r="C167" s="313">
        <v>0</v>
      </c>
      <c r="D167" s="313">
        <v>2</v>
      </c>
      <c r="E167" s="313">
        <v>2</v>
      </c>
      <c r="G167" s="313">
        <v>30</v>
      </c>
      <c r="H167" s="313">
        <v>120</v>
      </c>
      <c r="I167" s="313">
        <v>38</v>
      </c>
      <c r="J167" s="314">
        <v>5.2</v>
      </c>
      <c r="K167" s="313">
        <v>1.3210178586513497E-10</v>
      </c>
      <c r="M167" s="313">
        <v>34</v>
      </c>
      <c r="N167" s="534"/>
      <c r="O167" s="534"/>
      <c r="P167" s="534"/>
      <c r="Q167" s="534"/>
      <c r="R167" s="534"/>
      <c r="S167" s="534">
        <v>1.32101785865135E-10</v>
      </c>
      <c r="T167" s="534"/>
      <c r="U167" s="531">
        <v>2.5849394142282115E-14</v>
      </c>
      <c r="V167" s="535">
        <v>1.9567785532189711E-16</v>
      </c>
    </row>
    <row r="168" spans="1:22">
      <c r="A168" s="313">
        <v>0</v>
      </c>
      <c r="B168" s="313">
        <v>2</v>
      </c>
      <c r="C168" s="313">
        <v>0</v>
      </c>
      <c r="D168" s="313">
        <v>3</v>
      </c>
      <c r="E168" s="313">
        <v>3</v>
      </c>
      <c r="G168" s="313">
        <v>30</v>
      </c>
      <c r="H168" s="313">
        <v>120</v>
      </c>
      <c r="I168" s="313">
        <v>38</v>
      </c>
      <c r="J168" s="314">
        <v>13.2</v>
      </c>
      <c r="K168" s="313">
        <v>2.4827375347620219E-10</v>
      </c>
      <c r="M168" s="313">
        <v>35</v>
      </c>
      <c r="N168" s="534"/>
      <c r="O168" s="534"/>
      <c r="P168" s="534"/>
      <c r="Q168" s="534"/>
      <c r="R168" s="534"/>
      <c r="S168" s="534">
        <v>2.4827375347620214E-10</v>
      </c>
      <c r="T168" s="534"/>
      <c r="U168" s="531">
        <v>-5.169878828456423E-14</v>
      </c>
      <c r="V168" s="535">
        <v>-2.0823299910161353E-16</v>
      </c>
    </row>
    <row r="169" spans="1:22">
      <c r="A169" s="313">
        <v>1</v>
      </c>
      <c r="B169" s="313">
        <v>2</v>
      </c>
      <c r="C169" s="313">
        <v>0</v>
      </c>
      <c r="D169" s="313">
        <v>0</v>
      </c>
      <c r="E169" s="313">
        <v>0</v>
      </c>
      <c r="G169" s="313">
        <v>35</v>
      </c>
      <c r="H169" s="313">
        <v>120</v>
      </c>
      <c r="I169" s="313">
        <v>38</v>
      </c>
      <c r="J169" s="314">
        <v>1.21</v>
      </c>
      <c r="K169" s="313">
        <v>2.5033958463753495E-11</v>
      </c>
      <c r="M169" s="313">
        <v>36</v>
      </c>
      <c r="N169" s="534">
        <v>7.1295161352062087E-14</v>
      </c>
      <c r="O169" s="534">
        <v>-2.3906586560307233E-12</v>
      </c>
      <c r="P169" s="534">
        <v>3.9895679901165139E-11</v>
      </c>
      <c r="Q169" s="534">
        <v>-1.9865954605701745E-11</v>
      </c>
      <c r="R169" s="534">
        <v>1.5151550582348438E-11</v>
      </c>
      <c r="S169" s="534">
        <v>2.5033958463753511E-11</v>
      </c>
      <c r="T169" s="534"/>
      <c r="U169" s="531">
        <v>1.6155871338926322E-14</v>
      </c>
      <c r="V169" s="535">
        <v>6.4535823858293535E-16</v>
      </c>
    </row>
    <row r="170" spans="1:22">
      <c r="A170" s="313">
        <v>1</v>
      </c>
      <c r="B170" s="313">
        <v>2</v>
      </c>
      <c r="C170" s="313">
        <v>0</v>
      </c>
      <c r="D170" s="313">
        <v>1</v>
      </c>
      <c r="E170" s="313">
        <v>1</v>
      </c>
      <c r="G170" s="313">
        <v>35</v>
      </c>
      <c r="H170" s="313">
        <v>120</v>
      </c>
      <c r="I170" s="313">
        <v>38</v>
      </c>
      <c r="J170" s="314">
        <v>3.2</v>
      </c>
      <c r="K170" s="313">
        <v>8.5656076287456444E-11</v>
      </c>
      <c r="M170" s="313">
        <v>37</v>
      </c>
      <c r="N170" s="534"/>
      <c r="O170" s="534"/>
      <c r="P170" s="534"/>
      <c r="Q170" s="534"/>
      <c r="R170" s="534"/>
      <c r="S170" s="534">
        <v>8.5656076287456457E-11</v>
      </c>
      <c r="T170" s="534"/>
      <c r="U170" s="531">
        <v>1.2924697071141057E-14</v>
      </c>
      <c r="V170" s="535">
        <v>1.5089060381153323E-16</v>
      </c>
    </row>
    <row r="171" spans="1:22">
      <c r="A171" s="313">
        <v>1</v>
      </c>
      <c r="B171" s="313">
        <v>2</v>
      </c>
      <c r="C171" s="313">
        <v>0</v>
      </c>
      <c r="D171" s="313">
        <v>2</v>
      </c>
      <c r="E171" s="313">
        <v>2</v>
      </c>
      <c r="G171" s="313">
        <v>35</v>
      </c>
      <c r="H171" s="313">
        <v>120</v>
      </c>
      <c r="I171" s="313">
        <v>38</v>
      </c>
      <c r="J171" s="314">
        <v>5.2</v>
      </c>
      <c r="K171" s="313">
        <v>1.3297284086867695E-10</v>
      </c>
      <c r="M171" s="313">
        <v>38</v>
      </c>
      <c r="N171" s="534"/>
      <c r="O171" s="534"/>
      <c r="P171" s="534"/>
      <c r="Q171" s="534"/>
      <c r="R171" s="534"/>
      <c r="S171" s="534">
        <v>1.3297284086867697E-10</v>
      </c>
      <c r="T171" s="534"/>
      <c r="U171" s="531">
        <v>2.5849394142282115E-14</v>
      </c>
      <c r="V171" s="535">
        <v>1.9439604338310556E-16</v>
      </c>
    </row>
    <row r="172" spans="1:22">
      <c r="A172" s="313">
        <v>1</v>
      </c>
      <c r="B172" s="313">
        <v>2</v>
      </c>
      <c r="C172" s="313">
        <v>0</v>
      </c>
      <c r="D172" s="313">
        <v>3</v>
      </c>
      <c r="E172" s="313">
        <v>3</v>
      </c>
      <c r="G172" s="313">
        <v>35</v>
      </c>
      <c r="H172" s="313">
        <v>120</v>
      </c>
      <c r="I172" s="313">
        <v>38</v>
      </c>
      <c r="J172" s="314">
        <v>13.2</v>
      </c>
      <c r="K172" s="313">
        <v>2.5418524552746443E-10</v>
      </c>
      <c r="M172" s="313">
        <v>39</v>
      </c>
      <c r="N172" s="534"/>
      <c r="O172" s="534"/>
      <c r="P172" s="534"/>
      <c r="Q172" s="534"/>
      <c r="R172" s="534"/>
      <c r="S172" s="534">
        <v>2.5418524552746438E-10</v>
      </c>
      <c r="T172" s="534"/>
      <c r="U172" s="531">
        <v>-5.169878828456423E-14</v>
      </c>
      <c r="V172" s="535">
        <v>-2.0339020141504725E-16</v>
      </c>
    </row>
    <row r="173" spans="1:22">
      <c r="A173" s="313">
        <v>2</v>
      </c>
      <c r="B173" s="313">
        <v>2</v>
      </c>
      <c r="C173" s="313">
        <v>0</v>
      </c>
      <c r="D173" s="313">
        <v>0</v>
      </c>
      <c r="E173" s="313">
        <v>0</v>
      </c>
      <c r="G173" s="313">
        <v>40</v>
      </c>
      <c r="H173" s="313">
        <v>120</v>
      </c>
      <c r="I173" s="313">
        <v>38</v>
      </c>
      <c r="J173" s="314">
        <v>1.21</v>
      </c>
      <c r="K173" s="313">
        <v>2.6323431812684032E-11</v>
      </c>
      <c r="M173" s="313">
        <v>40</v>
      </c>
      <c r="N173" s="534">
        <v>7.6263834837181916E-14</v>
      </c>
      <c r="O173" s="534">
        <v>-2.5152901033705558E-12</v>
      </c>
      <c r="P173" s="534">
        <v>4.1559574668093007E-11</v>
      </c>
      <c r="Q173" s="534">
        <v>-2.0416123330871647E-11</v>
      </c>
      <c r="R173" s="534">
        <v>1.5863371065326936E-11</v>
      </c>
      <c r="S173" s="534">
        <v>2.6323431812684049E-11</v>
      </c>
      <c r="T173" s="534"/>
      <c r="U173" s="531">
        <v>1.6155871338926322E-14</v>
      </c>
      <c r="V173" s="535">
        <v>6.1374487391653702E-16</v>
      </c>
    </row>
    <row r="174" spans="1:22">
      <c r="A174" s="313">
        <v>2</v>
      </c>
      <c r="B174" s="313">
        <v>2</v>
      </c>
      <c r="C174" s="313">
        <v>0</v>
      </c>
      <c r="D174" s="313">
        <v>1</v>
      </c>
      <c r="E174" s="313">
        <v>1</v>
      </c>
      <c r="G174" s="313">
        <v>40</v>
      </c>
      <c r="H174" s="313">
        <v>120</v>
      </c>
      <c r="I174" s="313">
        <v>38</v>
      </c>
      <c r="J174" s="314">
        <v>3.2</v>
      </c>
      <c r="K174" s="313">
        <v>8.9316958288456216E-11</v>
      </c>
      <c r="M174" s="313">
        <v>41</v>
      </c>
      <c r="N174" s="534"/>
      <c r="O174" s="534"/>
      <c r="P174" s="534"/>
      <c r="Q174" s="534"/>
      <c r="R174" s="534"/>
      <c r="S174" s="534">
        <v>8.9316958288456255E-11</v>
      </c>
      <c r="T174" s="534"/>
      <c r="U174" s="531">
        <v>3.8774091213423172E-14</v>
      </c>
      <c r="V174" s="535">
        <v>4.3411790948141297E-16</v>
      </c>
    </row>
    <row r="175" spans="1:22">
      <c r="A175" s="313">
        <v>2</v>
      </c>
      <c r="B175" s="313">
        <v>2</v>
      </c>
      <c r="C175" s="313">
        <v>0</v>
      </c>
      <c r="D175" s="313">
        <v>2</v>
      </c>
      <c r="E175" s="313">
        <v>2</v>
      </c>
      <c r="G175" s="313">
        <v>40</v>
      </c>
      <c r="H175" s="313">
        <v>120</v>
      </c>
      <c r="I175" s="313">
        <v>38</v>
      </c>
      <c r="J175" s="314">
        <v>5.2</v>
      </c>
      <c r="K175" s="313">
        <v>1.3840352583685859E-10</v>
      </c>
      <c r="M175" s="313">
        <v>42</v>
      </c>
      <c r="N175" s="534"/>
      <c r="O175" s="534"/>
      <c r="P175" s="534"/>
      <c r="Q175" s="534"/>
      <c r="R175" s="534"/>
      <c r="S175" s="534">
        <v>1.3840352583685862E-10</v>
      </c>
      <c r="T175" s="534"/>
      <c r="U175" s="531">
        <v>2.5849394142282115E-14</v>
      </c>
      <c r="V175" s="535">
        <v>1.867683210090454E-16</v>
      </c>
    </row>
    <row r="176" spans="1:22">
      <c r="A176" s="313">
        <v>2</v>
      </c>
      <c r="B176" s="313">
        <v>2</v>
      </c>
      <c r="C176" s="313">
        <v>0</v>
      </c>
      <c r="D176" s="313">
        <v>3</v>
      </c>
      <c r="E176" s="313">
        <v>3</v>
      </c>
      <c r="G176" s="313">
        <v>40</v>
      </c>
      <c r="H176" s="313">
        <v>120</v>
      </c>
      <c r="I176" s="313">
        <v>38</v>
      </c>
      <c r="J176" s="314">
        <v>13.2</v>
      </c>
      <c r="K176" s="313">
        <v>2.6531049435947406E-10</v>
      </c>
      <c r="M176" s="313">
        <v>43</v>
      </c>
      <c r="N176" s="534"/>
      <c r="O176" s="534"/>
      <c r="P176" s="534"/>
      <c r="Q176" s="534"/>
      <c r="R176" s="534"/>
      <c r="S176" s="534">
        <v>2.6531049435947406E-10</v>
      </c>
      <c r="T176" s="534"/>
      <c r="U176" s="531">
        <v>0</v>
      </c>
      <c r="V176" s="535">
        <v>0</v>
      </c>
    </row>
    <row r="177" spans="1:22">
      <c r="A177" s="313">
        <v>3</v>
      </c>
      <c r="B177" s="313">
        <v>2</v>
      </c>
      <c r="C177" s="313">
        <v>0</v>
      </c>
      <c r="D177" s="313">
        <v>0</v>
      </c>
      <c r="E177" s="313">
        <v>0</v>
      </c>
      <c r="G177" s="313">
        <v>45</v>
      </c>
      <c r="H177" s="313">
        <v>120</v>
      </c>
      <c r="I177" s="313">
        <v>38</v>
      </c>
      <c r="J177" s="314">
        <v>1.21</v>
      </c>
      <c r="K177" s="313">
        <v>2.6169847292600357E-11</v>
      </c>
      <c r="M177" s="313">
        <v>44</v>
      </c>
      <c r="N177" s="534">
        <v>7.3234254764114968E-14</v>
      </c>
      <c r="O177" s="534">
        <v>-2.438809799615309E-12</v>
      </c>
      <c r="P177" s="534">
        <v>4.1509417645721362E-11</v>
      </c>
      <c r="Q177" s="534">
        <v>-2.0615625580709868E-11</v>
      </c>
      <c r="R177" s="534">
        <v>1.6402707378729602E-11</v>
      </c>
      <c r="S177" s="534">
        <v>2.6169847292600376E-11</v>
      </c>
      <c r="T177" s="534"/>
      <c r="U177" s="531">
        <v>1.9387045606711586E-14</v>
      </c>
      <c r="V177" s="535">
        <v>7.4081615341306792E-16</v>
      </c>
    </row>
    <row r="178" spans="1:22">
      <c r="A178" s="313">
        <v>3</v>
      </c>
      <c r="B178" s="313">
        <v>2</v>
      </c>
      <c r="C178" s="313">
        <v>0</v>
      </c>
      <c r="D178" s="313">
        <v>1</v>
      </c>
      <c r="E178" s="313">
        <v>1</v>
      </c>
      <c r="G178" s="313">
        <v>45</v>
      </c>
      <c r="H178" s="313">
        <v>120</v>
      </c>
      <c r="I178" s="313">
        <v>38</v>
      </c>
      <c r="J178" s="314">
        <v>3.2</v>
      </c>
      <c r="K178" s="313">
        <v>8.9640838597648222E-11</v>
      </c>
      <c r="M178" s="313">
        <v>45</v>
      </c>
      <c r="N178" s="534"/>
      <c r="O178" s="534"/>
      <c r="P178" s="534"/>
      <c r="Q178" s="534"/>
      <c r="R178" s="534"/>
      <c r="S178" s="534">
        <v>8.9640838597648248E-11</v>
      </c>
      <c r="T178" s="534"/>
      <c r="U178" s="531">
        <v>2.5849394142282115E-14</v>
      </c>
      <c r="V178" s="535">
        <v>2.8836626861900296E-16</v>
      </c>
    </row>
    <row r="179" spans="1:22">
      <c r="A179" s="313">
        <v>3</v>
      </c>
      <c r="B179" s="313">
        <v>2</v>
      </c>
      <c r="C179" s="313">
        <v>0</v>
      </c>
      <c r="D179" s="313">
        <v>2</v>
      </c>
      <c r="E179" s="313">
        <v>2</v>
      </c>
      <c r="G179" s="313">
        <v>45</v>
      </c>
      <c r="H179" s="313">
        <v>120</v>
      </c>
      <c r="I179" s="313">
        <v>38</v>
      </c>
      <c r="J179" s="314">
        <v>5.2</v>
      </c>
      <c r="K179" s="313">
        <v>1.3958525128931592E-10</v>
      </c>
      <c r="M179" s="313">
        <v>46</v>
      </c>
      <c r="N179" s="534"/>
      <c r="O179" s="534"/>
      <c r="P179" s="534"/>
      <c r="Q179" s="534"/>
      <c r="R179" s="534"/>
      <c r="S179" s="534">
        <v>1.3958525128931594E-10</v>
      </c>
      <c r="T179" s="534"/>
      <c r="U179" s="531">
        <v>2.5849394142282115E-14</v>
      </c>
      <c r="V179" s="535">
        <v>1.8518714479873326E-16</v>
      </c>
    </row>
    <row r="180" spans="1:22">
      <c r="A180" s="313">
        <v>3</v>
      </c>
      <c r="B180" s="313">
        <v>2</v>
      </c>
      <c r="C180" s="313">
        <v>0</v>
      </c>
      <c r="D180" s="313">
        <v>3</v>
      </c>
      <c r="E180" s="313">
        <v>3</v>
      </c>
      <c r="G180" s="313">
        <v>45</v>
      </c>
      <c r="H180" s="313">
        <v>120</v>
      </c>
      <c r="I180" s="313">
        <v>38</v>
      </c>
      <c r="J180" s="314">
        <v>13.2</v>
      </c>
      <c r="K180" s="313">
        <v>2.708069103191527E-10</v>
      </c>
      <c r="M180" s="313">
        <v>47</v>
      </c>
      <c r="N180" s="534"/>
      <c r="O180" s="534"/>
      <c r="P180" s="534"/>
      <c r="Q180" s="534"/>
      <c r="R180" s="534"/>
      <c r="S180" s="534">
        <v>2.7080691031915265E-10</v>
      </c>
      <c r="T180" s="534"/>
      <c r="U180" s="531">
        <v>-5.169878828456423E-14</v>
      </c>
      <c r="V180" s="535">
        <v>-1.9090645886264835E-16</v>
      </c>
    </row>
    <row r="181" spans="1:22">
      <c r="A181" s="313">
        <v>0</v>
      </c>
      <c r="B181" s="313">
        <v>3</v>
      </c>
      <c r="C181" s="313">
        <v>0</v>
      </c>
      <c r="D181" s="313">
        <v>0</v>
      </c>
      <c r="E181" s="313">
        <v>0</v>
      </c>
      <c r="G181" s="313">
        <v>30</v>
      </c>
      <c r="H181" s="313">
        <v>130</v>
      </c>
      <c r="I181" s="313">
        <v>38</v>
      </c>
      <c r="J181" s="314">
        <v>1.21</v>
      </c>
      <c r="K181" s="313">
        <v>2.7439107963758219E-11</v>
      </c>
      <c r="M181" s="313">
        <v>48</v>
      </c>
      <c r="N181" s="534">
        <v>8.1887200894467865E-14</v>
      </c>
      <c r="O181" s="534">
        <v>-2.7251852754633659E-12</v>
      </c>
      <c r="P181" s="534">
        <v>4.4061151318400209E-11</v>
      </c>
      <c r="Q181" s="534">
        <v>-2.2030009541203918E-11</v>
      </c>
      <c r="R181" s="534">
        <v>1.602073551530905E-11</v>
      </c>
      <c r="S181" s="534">
        <v>2.7439107963758225E-11</v>
      </c>
      <c r="T181" s="534"/>
      <c r="U181" s="531">
        <v>6.4623485355705287E-15</v>
      </c>
      <c r="V181" s="535">
        <v>2.3551598485293499E-16</v>
      </c>
    </row>
    <row r="182" spans="1:22">
      <c r="A182" s="313">
        <v>0</v>
      </c>
      <c r="B182" s="313">
        <v>3</v>
      </c>
      <c r="C182" s="313">
        <v>0</v>
      </c>
      <c r="D182" s="313">
        <v>1</v>
      </c>
      <c r="E182" s="313">
        <v>1</v>
      </c>
      <c r="G182" s="313">
        <v>30</v>
      </c>
      <c r="H182" s="313">
        <v>130</v>
      </c>
      <c r="I182" s="313">
        <v>38</v>
      </c>
      <c r="J182" s="314">
        <v>3.2</v>
      </c>
      <c r="K182" s="313">
        <v>9.3743057255841824E-11</v>
      </c>
      <c r="M182" s="313">
        <v>49</v>
      </c>
      <c r="N182" s="534"/>
      <c r="O182" s="534"/>
      <c r="P182" s="534"/>
      <c r="Q182" s="534"/>
      <c r="R182" s="534"/>
      <c r="S182" s="534">
        <v>9.3743057255841811E-11</v>
      </c>
      <c r="T182" s="534"/>
      <c r="U182" s="531">
        <v>-1.2924697071141057E-14</v>
      </c>
      <c r="V182" s="535">
        <v>-1.3787364578762577E-16</v>
      </c>
    </row>
    <row r="183" spans="1:22">
      <c r="A183" s="313">
        <v>0</v>
      </c>
      <c r="B183" s="313">
        <v>3</v>
      </c>
      <c r="C183" s="313">
        <v>0</v>
      </c>
      <c r="D183" s="313">
        <v>2</v>
      </c>
      <c r="E183" s="313">
        <v>2</v>
      </c>
      <c r="G183" s="313">
        <v>30</v>
      </c>
      <c r="H183" s="313">
        <v>130</v>
      </c>
      <c r="I183" s="313">
        <v>38</v>
      </c>
      <c r="J183" s="314">
        <v>5.2</v>
      </c>
      <c r="K183" s="313">
        <v>1.4491296300931711E-10</v>
      </c>
      <c r="M183" s="313">
        <v>50</v>
      </c>
      <c r="N183" s="534"/>
      <c r="O183" s="534"/>
      <c r="P183" s="534"/>
      <c r="Q183" s="534"/>
      <c r="R183" s="534"/>
      <c r="S183" s="534">
        <v>1.4491296300931711E-10</v>
      </c>
      <c r="T183" s="534"/>
      <c r="U183" s="531">
        <v>0</v>
      </c>
      <c r="V183" s="535">
        <v>0</v>
      </c>
    </row>
    <row r="184" spans="1:22">
      <c r="A184" s="313">
        <v>0</v>
      </c>
      <c r="B184" s="313">
        <v>3</v>
      </c>
      <c r="C184" s="313">
        <v>0</v>
      </c>
      <c r="D184" s="313">
        <v>3</v>
      </c>
      <c r="E184" s="313">
        <v>3</v>
      </c>
      <c r="G184" s="313">
        <v>30</v>
      </c>
      <c r="H184" s="313">
        <v>130</v>
      </c>
      <c r="I184" s="313">
        <v>38</v>
      </c>
      <c r="J184" s="314">
        <v>13.2</v>
      </c>
      <c r="K184" s="313">
        <v>2.7307884713178948E-10</v>
      </c>
      <c r="M184" s="313">
        <v>51</v>
      </c>
      <c r="N184" s="534"/>
      <c r="O184" s="534"/>
      <c r="P184" s="534"/>
      <c r="Q184" s="534"/>
      <c r="R184" s="534"/>
      <c r="S184" s="534">
        <v>2.7307884713178933E-10</v>
      </c>
      <c r="T184" s="534"/>
      <c r="U184" s="531">
        <v>-1.5509636485369269E-13</v>
      </c>
      <c r="V184" s="535">
        <v>-5.6795451746887684E-16</v>
      </c>
    </row>
    <row r="185" spans="1:22">
      <c r="A185" s="313">
        <v>1</v>
      </c>
      <c r="B185" s="313">
        <v>3</v>
      </c>
      <c r="C185" s="313">
        <v>0</v>
      </c>
      <c r="D185" s="313">
        <v>0</v>
      </c>
      <c r="E185" s="313">
        <v>0</v>
      </c>
      <c r="G185" s="313">
        <v>35</v>
      </c>
      <c r="H185" s="313">
        <v>130</v>
      </c>
      <c r="I185" s="313">
        <v>38</v>
      </c>
      <c r="J185" s="314">
        <v>1.21</v>
      </c>
      <c r="K185" s="313">
        <v>2.6901641720936888E-11</v>
      </c>
      <c r="M185" s="313">
        <v>52</v>
      </c>
      <c r="N185" s="534">
        <v>7.627839381217178E-14</v>
      </c>
      <c r="O185" s="534">
        <v>-2.5812559912557437E-12</v>
      </c>
      <c r="P185" s="534">
        <v>4.344980462836905E-11</v>
      </c>
      <c r="Q185" s="534">
        <v>-2.2028536810212374E-11</v>
      </c>
      <c r="R185" s="534">
        <v>1.6543758447044792E-11</v>
      </c>
      <c r="S185" s="534">
        <v>2.6901641720936923E-11</v>
      </c>
      <c r="T185" s="534"/>
      <c r="U185" s="531">
        <v>3.5542916945637908E-14</v>
      </c>
      <c r="V185" s="535">
        <v>1.3212173931368556E-15</v>
      </c>
    </row>
    <row r="186" spans="1:22">
      <c r="A186" s="313">
        <v>1</v>
      </c>
      <c r="B186" s="313">
        <v>3</v>
      </c>
      <c r="C186" s="313">
        <v>0</v>
      </c>
      <c r="D186" s="313">
        <v>1</v>
      </c>
      <c r="E186" s="313">
        <v>1</v>
      </c>
      <c r="G186" s="313">
        <v>35</v>
      </c>
      <c r="H186" s="313">
        <v>130</v>
      </c>
      <c r="I186" s="313">
        <v>38</v>
      </c>
      <c r="J186" s="314">
        <v>3.2</v>
      </c>
      <c r="K186" s="313">
        <v>9.3078267058546982E-11</v>
      </c>
      <c r="M186" s="313">
        <v>53</v>
      </c>
      <c r="N186" s="534"/>
      <c r="O186" s="534"/>
      <c r="P186" s="534"/>
      <c r="Q186" s="534"/>
      <c r="R186" s="534"/>
      <c r="S186" s="534">
        <v>9.3078267058547008E-11</v>
      </c>
      <c r="T186" s="534"/>
      <c r="U186" s="531">
        <v>2.5849394142282115E-14</v>
      </c>
      <c r="V186" s="535">
        <v>2.7771675342883895E-16</v>
      </c>
    </row>
    <row r="187" spans="1:22">
      <c r="A187" s="313">
        <v>1</v>
      </c>
      <c r="B187" s="313">
        <v>3</v>
      </c>
      <c r="C187" s="313">
        <v>0</v>
      </c>
      <c r="D187" s="313">
        <v>2</v>
      </c>
      <c r="E187" s="313">
        <v>2</v>
      </c>
      <c r="G187" s="313">
        <v>35</v>
      </c>
      <c r="H187" s="313">
        <v>130</v>
      </c>
      <c r="I187" s="313">
        <v>38</v>
      </c>
      <c r="J187" s="314">
        <v>5.2</v>
      </c>
      <c r="K187" s="313">
        <v>1.4483863765089319E-10</v>
      </c>
      <c r="M187" s="313">
        <v>54</v>
      </c>
      <c r="N187" s="534"/>
      <c r="O187" s="534"/>
      <c r="P187" s="534"/>
      <c r="Q187" s="534"/>
      <c r="R187" s="534"/>
      <c r="S187" s="534">
        <v>1.4483863765089322E-10</v>
      </c>
      <c r="T187" s="534"/>
      <c r="U187" s="531">
        <v>2.5849394142282115E-14</v>
      </c>
      <c r="V187" s="535">
        <v>1.7847029329692611E-16</v>
      </c>
    </row>
    <row r="188" spans="1:22">
      <c r="A188" s="313">
        <v>1</v>
      </c>
      <c r="B188" s="313">
        <v>3</v>
      </c>
      <c r="C188" s="313">
        <v>0</v>
      </c>
      <c r="D188" s="313">
        <v>3</v>
      </c>
      <c r="E188" s="313">
        <v>3</v>
      </c>
      <c r="G188" s="313">
        <v>35</v>
      </c>
      <c r="H188" s="313">
        <v>130</v>
      </c>
      <c r="I188" s="313">
        <v>38</v>
      </c>
      <c r="J188" s="314">
        <v>13.2</v>
      </c>
      <c r="K188" s="313">
        <v>2.7718870522725151E-10</v>
      </c>
      <c r="M188" s="313">
        <v>55</v>
      </c>
      <c r="N188" s="534"/>
      <c r="O188" s="534"/>
      <c r="P188" s="534"/>
      <c r="Q188" s="534"/>
      <c r="R188" s="534"/>
      <c r="S188" s="534">
        <v>2.7718870522725151E-10</v>
      </c>
      <c r="T188" s="534"/>
      <c r="U188" s="531">
        <v>0</v>
      </c>
      <c r="V188" s="535">
        <v>0</v>
      </c>
    </row>
    <row r="189" spans="1:22">
      <c r="A189" s="313">
        <v>2</v>
      </c>
      <c r="B189" s="313">
        <v>3</v>
      </c>
      <c r="C189" s="313">
        <v>0</v>
      </c>
      <c r="D189" s="313">
        <v>0</v>
      </c>
      <c r="E189" s="313">
        <v>0</v>
      </c>
      <c r="G189" s="313">
        <v>40</v>
      </c>
      <c r="H189" s="313">
        <v>130</v>
      </c>
      <c r="I189" s="313">
        <v>38</v>
      </c>
      <c r="J189" s="314">
        <v>1.21</v>
      </c>
      <c r="K189" s="313">
        <v>2.8461837628066738E-11</v>
      </c>
      <c r="M189" s="313">
        <v>56</v>
      </c>
      <c r="N189" s="534">
        <v>8.2501724529509422E-14</v>
      </c>
      <c r="O189" s="534">
        <v>-2.7345795842423988E-12</v>
      </c>
      <c r="P189" s="534">
        <v>4.5444625694430029E-11</v>
      </c>
      <c r="Q189" s="534">
        <v>-2.2668618330513476E-11</v>
      </c>
      <c r="R189" s="534">
        <v>1.7397226829375085E-11</v>
      </c>
      <c r="S189" s="534">
        <v>2.8461837628066786E-11</v>
      </c>
      <c r="T189" s="534"/>
      <c r="U189" s="531">
        <v>4.8467614016778965E-14</v>
      </c>
      <c r="V189" s="535">
        <v>1.7028982685567766E-15</v>
      </c>
    </row>
    <row r="190" spans="1:22">
      <c r="A190" s="313">
        <v>2</v>
      </c>
      <c r="B190" s="313">
        <v>3</v>
      </c>
      <c r="C190" s="313">
        <v>0</v>
      </c>
      <c r="D190" s="313">
        <v>1</v>
      </c>
      <c r="E190" s="313">
        <v>1</v>
      </c>
      <c r="G190" s="313">
        <v>40</v>
      </c>
      <c r="H190" s="313">
        <v>130</v>
      </c>
      <c r="I190" s="313">
        <v>38</v>
      </c>
      <c r="J190" s="314">
        <v>3.2</v>
      </c>
      <c r="K190" s="313">
        <v>9.7455505458403373E-11</v>
      </c>
      <c r="M190" s="313">
        <v>57</v>
      </c>
      <c r="N190" s="534"/>
      <c r="O190" s="534"/>
      <c r="P190" s="534"/>
      <c r="Q190" s="534"/>
      <c r="R190" s="534"/>
      <c r="S190" s="534">
        <v>9.7455505458403438E-11</v>
      </c>
      <c r="T190" s="534"/>
      <c r="U190" s="531">
        <v>6.4623485355705287E-14</v>
      </c>
      <c r="V190" s="535">
        <v>6.6310758998924209E-16</v>
      </c>
    </row>
    <row r="191" spans="1:22">
      <c r="A191" s="313">
        <v>2</v>
      </c>
      <c r="B191" s="313">
        <v>3</v>
      </c>
      <c r="C191" s="313">
        <v>0</v>
      </c>
      <c r="D191" s="313">
        <v>2</v>
      </c>
      <c r="E191" s="313">
        <v>2</v>
      </c>
      <c r="G191" s="313">
        <v>40</v>
      </c>
      <c r="H191" s="313">
        <v>130</v>
      </c>
      <c r="I191" s="313">
        <v>38</v>
      </c>
      <c r="J191" s="314">
        <v>5.2</v>
      </c>
      <c r="K191" s="313">
        <v>1.5130080580525343E-10</v>
      </c>
      <c r="M191" s="313">
        <v>58</v>
      </c>
      <c r="N191" s="534"/>
      <c r="O191" s="534"/>
      <c r="P191" s="534"/>
      <c r="Q191" s="534"/>
      <c r="R191" s="534"/>
      <c r="S191" s="534">
        <v>1.5130080580525345E-10</v>
      </c>
      <c r="T191" s="534"/>
      <c r="U191" s="531">
        <v>2.5849394142282115E-14</v>
      </c>
      <c r="V191" s="535">
        <v>1.7084769644620477E-16</v>
      </c>
    </row>
    <row r="192" spans="1:22">
      <c r="A192" s="313">
        <v>2</v>
      </c>
      <c r="B192" s="313">
        <v>3</v>
      </c>
      <c r="C192" s="313">
        <v>0</v>
      </c>
      <c r="D192" s="313">
        <v>3</v>
      </c>
      <c r="E192" s="313">
        <v>3</v>
      </c>
      <c r="G192" s="313">
        <v>40</v>
      </c>
      <c r="H192" s="313">
        <v>130</v>
      </c>
      <c r="I192" s="313">
        <v>38</v>
      </c>
      <c r="J192" s="314">
        <v>13.2</v>
      </c>
      <c r="K192" s="313">
        <v>2.9047862044025408E-10</v>
      </c>
      <c r="M192" s="313">
        <v>59</v>
      </c>
      <c r="N192" s="534"/>
      <c r="O192" s="534"/>
      <c r="P192" s="534"/>
      <c r="Q192" s="534"/>
      <c r="R192" s="534"/>
      <c r="S192" s="534">
        <v>2.9047862044025408E-10</v>
      </c>
      <c r="T192" s="534"/>
      <c r="U192" s="531">
        <v>0</v>
      </c>
      <c r="V192" s="535">
        <v>0</v>
      </c>
    </row>
    <row r="193" spans="1:22">
      <c r="A193" s="313">
        <v>3</v>
      </c>
      <c r="B193" s="313">
        <v>3</v>
      </c>
      <c r="C193" s="313">
        <v>0</v>
      </c>
      <c r="D193" s="313">
        <v>0</v>
      </c>
      <c r="E193" s="313">
        <v>0</v>
      </c>
      <c r="G193" s="313">
        <v>45</v>
      </c>
      <c r="H193" s="313">
        <v>130</v>
      </c>
      <c r="I193" s="313">
        <v>38</v>
      </c>
      <c r="J193" s="314">
        <v>1.21</v>
      </c>
      <c r="K193" s="313">
        <v>2.8063631960450819E-11</v>
      </c>
      <c r="M193" s="313">
        <v>60</v>
      </c>
      <c r="N193" s="534">
        <v>7.4401806194380143E-14</v>
      </c>
      <c r="O193" s="534">
        <v>-2.5915518086614199E-12</v>
      </c>
      <c r="P193" s="534">
        <v>4.4964031549599019E-11</v>
      </c>
      <c r="Q193" s="534">
        <v>-2.2680362549686341E-11</v>
      </c>
      <c r="R193" s="534">
        <v>1.7362013798215999E-11</v>
      </c>
      <c r="S193" s="534">
        <v>2.8063631960450809E-11</v>
      </c>
      <c r="T193" s="534"/>
      <c r="U193" s="531">
        <v>-9.6935228033557931E-15</v>
      </c>
      <c r="V193" s="535">
        <v>-3.4541226941033738E-16</v>
      </c>
    </row>
    <row r="194" spans="1:22">
      <c r="A194" s="313">
        <v>3</v>
      </c>
      <c r="B194" s="313">
        <v>3</v>
      </c>
      <c r="C194" s="313">
        <v>0</v>
      </c>
      <c r="D194" s="313">
        <v>1</v>
      </c>
      <c r="E194" s="313">
        <v>1</v>
      </c>
      <c r="G194" s="313">
        <v>45</v>
      </c>
      <c r="H194" s="313">
        <v>130</v>
      </c>
      <c r="I194" s="313">
        <v>38</v>
      </c>
      <c r="J194" s="314">
        <v>3.2</v>
      </c>
      <c r="K194" s="313">
        <v>9.7105046273715019E-11</v>
      </c>
      <c r="M194" s="313">
        <v>61</v>
      </c>
      <c r="N194" s="534"/>
      <c r="O194" s="534"/>
      <c r="P194" s="534"/>
      <c r="Q194" s="534"/>
      <c r="R194" s="534"/>
      <c r="S194" s="534">
        <v>9.7105046273715032E-11</v>
      </c>
      <c r="T194" s="534"/>
      <c r="U194" s="531">
        <v>1.2924697071141057E-14</v>
      </c>
      <c r="V194" s="535">
        <v>1.331001587158462E-16</v>
      </c>
    </row>
    <row r="195" spans="1:22">
      <c r="A195" s="313">
        <v>3</v>
      </c>
      <c r="B195" s="313">
        <v>3</v>
      </c>
      <c r="C195" s="313">
        <v>0</v>
      </c>
      <c r="D195" s="313">
        <v>2</v>
      </c>
      <c r="E195" s="313">
        <v>2</v>
      </c>
      <c r="G195" s="313">
        <v>45</v>
      </c>
      <c r="H195" s="313">
        <v>130</v>
      </c>
      <c r="I195" s="313">
        <v>38</v>
      </c>
      <c r="J195" s="314">
        <v>5.2</v>
      </c>
      <c r="K195" s="313">
        <v>1.5151852976740315E-10</v>
      </c>
      <c r="M195" s="313">
        <v>62</v>
      </c>
      <c r="N195" s="534"/>
      <c r="O195" s="534"/>
      <c r="P195" s="534"/>
      <c r="Q195" s="534"/>
      <c r="R195" s="534"/>
      <c r="S195" s="534">
        <v>1.515185297674032E-10</v>
      </c>
      <c r="T195" s="534"/>
      <c r="U195" s="531">
        <v>5.169878828456423E-14</v>
      </c>
      <c r="V195" s="535">
        <v>3.4120439502631985E-16</v>
      </c>
    </row>
    <row r="196" spans="1:22">
      <c r="A196" s="313">
        <v>3</v>
      </c>
      <c r="B196" s="313">
        <v>3</v>
      </c>
      <c r="C196" s="313">
        <v>0</v>
      </c>
      <c r="D196" s="313">
        <v>3</v>
      </c>
      <c r="E196" s="313">
        <v>3</v>
      </c>
      <c r="G196" s="313">
        <v>45</v>
      </c>
      <c r="H196" s="313">
        <v>130</v>
      </c>
      <c r="I196" s="313">
        <v>38</v>
      </c>
      <c r="J196" s="314">
        <v>13.2</v>
      </c>
      <c r="K196" s="313">
        <v>2.9041464015313111E-10</v>
      </c>
      <c r="M196" s="313">
        <v>63</v>
      </c>
      <c r="N196" s="534"/>
      <c r="O196" s="534"/>
      <c r="P196" s="534"/>
      <c r="Q196" s="534"/>
      <c r="R196" s="534"/>
      <c r="S196" s="534">
        <v>2.9041464015313101E-10</v>
      </c>
      <c r="T196" s="534"/>
      <c r="U196" s="531">
        <v>-1.0339757656912846E-13</v>
      </c>
      <c r="V196" s="535">
        <v>-3.5603431188802508E-16</v>
      </c>
    </row>
    <row r="197" spans="1:22">
      <c r="A197" s="313">
        <v>0</v>
      </c>
      <c r="B197" s="313">
        <v>0</v>
      </c>
      <c r="C197" s="313">
        <v>1</v>
      </c>
      <c r="D197" s="313">
        <v>0</v>
      </c>
      <c r="E197" s="313">
        <v>0</v>
      </c>
      <c r="G197" s="313">
        <v>30</v>
      </c>
      <c r="H197" s="313">
        <v>100</v>
      </c>
      <c r="I197" s="313">
        <v>38</v>
      </c>
      <c r="J197" s="314">
        <v>1.21</v>
      </c>
      <c r="K197" s="313">
        <v>2.1481779288885484E-11</v>
      </c>
      <c r="M197" s="313">
        <v>64</v>
      </c>
      <c r="N197" s="534">
        <v>6.5813420351795893E-14</v>
      </c>
      <c r="O197" s="534">
        <v>-2.1385628982277807E-12</v>
      </c>
      <c r="P197" s="534">
        <v>3.347884780329175E-11</v>
      </c>
      <c r="Q197" s="534">
        <v>-1.6013149102574093E-11</v>
      </c>
      <c r="R197" s="534">
        <v>1.1893648897257342E-11</v>
      </c>
      <c r="S197" s="534">
        <v>2.148177928888548E-11</v>
      </c>
      <c r="T197" s="534"/>
      <c r="U197" s="531">
        <v>-3.2311742677852644E-15</v>
      </c>
      <c r="V197" s="535">
        <v>-1.5041464788985382E-16</v>
      </c>
    </row>
    <row r="198" spans="1:22">
      <c r="A198" s="313">
        <v>0</v>
      </c>
      <c r="B198" s="313">
        <v>0</v>
      </c>
      <c r="C198" s="313">
        <v>1</v>
      </c>
      <c r="D198" s="313">
        <v>1</v>
      </c>
      <c r="E198" s="313">
        <v>1</v>
      </c>
      <c r="G198" s="313">
        <v>30</v>
      </c>
      <c r="H198" s="313">
        <v>100</v>
      </c>
      <c r="I198" s="313">
        <v>38</v>
      </c>
      <c r="J198" s="314">
        <v>3.2</v>
      </c>
      <c r="K198" s="313">
        <v>7.137685394819467E-11</v>
      </c>
      <c r="M198" s="313">
        <v>65</v>
      </c>
      <c r="N198" s="534"/>
      <c r="O198" s="534"/>
      <c r="P198" s="534"/>
      <c r="Q198" s="534"/>
      <c r="R198" s="534"/>
      <c r="S198" s="534">
        <v>7.1376853948194683E-11</v>
      </c>
      <c r="T198" s="534"/>
      <c r="U198" s="531">
        <v>1.2924697071141057E-14</v>
      </c>
      <c r="V198" s="535">
        <v>1.8107686674621165E-16</v>
      </c>
    </row>
    <row r="199" spans="1:22">
      <c r="A199" s="313">
        <v>0</v>
      </c>
      <c r="B199" s="313">
        <v>0</v>
      </c>
      <c r="C199" s="313">
        <v>1</v>
      </c>
      <c r="D199" s="313">
        <v>2</v>
      </c>
      <c r="E199" s="313">
        <v>2</v>
      </c>
      <c r="G199" s="313">
        <v>30</v>
      </c>
      <c r="H199" s="313">
        <v>100</v>
      </c>
      <c r="I199" s="313">
        <v>38</v>
      </c>
      <c r="J199" s="314">
        <v>5.2</v>
      </c>
      <c r="K199" s="313">
        <v>1.0950401211528912E-10</v>
      </c>
      <c r="M199" s="313">
        <v>66</v>
      </c>
      <c r="N199" s="534"/>
      <c r="O199" s="534"/>
      <c r="P199" s="534"/>
      <c r="Q199" s="534"/>
      <c r="R199" s="534"/>
      <c r="S199" s="534">
        <v>1.0950401211528915E-10</v>
      </c>
      <c r="T199" s="534"/>
      <c r="U199" s="531">
        <v>2.5849394142282115E-14</v>
      </c>
      <c r="V199" s="535">
        <v>2.3605887714020097E-16</v>
      </c>
    </row>
    <row r="200" spans="1:22">
      <c r="A200" s="313">
        <v>0</v>
      </c>
      <c r="B200" s="313">
        <v>0</v>
      </c>
      <c r="C200" s="313">
        <v>1</v>
      </c>
      <c r="D200" s="313">
        <v>3</v>
      </c>
      <c r="E200" s="313">
        <v>3</v>
      </c>
      <c r="G200" s="313">
        <v>30</v>
      </c>
      <c r="H200" s="313">
        <v>100</v>
      </c>
      <c r="I200" s="313">
        <v>38</v>
      </c>
      <c r="J200" s="314">
        <v>13.2</v>
      </c>
      <c r="K200" s="313">
        <v>2.0465320329334785E-10</v>
      </c>
      <c r="M200" s="313">
        <v>67</v>
      </c>
      <c r="N200" s="534"/>
      <c r="O200" s="534"/>
      <c r="P200" s="534"/>
      <c r="Q200" s="534"/>
      <c r="R200" s="534"/>
      <c r="S200" s="534">
        <v>2.0465320329334777E-10</v>
      </c>
      <c r="T200" s="534"/>
      <c r="U200" s="531">
        <v>-7.7548182426846345E-14</v>
      </c>
      <c r="V200" s="535">
        <v>-3.7892484055424023E-16</v>
      </c>
    </row>
    <row r="201" spans="1:22">
      <c r="A201" s="313">
        <v>1</v>
      </c>
      <c r="B201" s="313">
        <v>0</v>
      </c>
      <c r="C201" s="313">
        <v>1</v>
      </c>
      <c r="D201" s="313">
        <v>0</v>
      </c>
      <c r="E201" s="313">
        <v>0</v>
      </c>
      <c r="G201" s="313">
        <v>35</v>
      </c>
      <c r="H201" s="313">
        <v>100</v>
      </c>
      <c r="I201" s="313">
        <v>38</v>
      </c>
      <c r="J201" s="314">
        <v>1.21</v>
      </c>
      <c r="K201" s="313">
        <v>2.1388991957062909E-11</v>
      </c>
      <c r="M201" s="313">
        <v>68</v>
      </c>
      <c r="N201" s="534">
        <v>6.3159570498134985E-14</v>
      </c>
      <c r="O201" s="534">
        <v>-2.0690047051385155E-12</v>
      </c>
      <c r="P201" s="534">
        <v>3.3549337707491754E-11</v>
      </c>
      <c r="Q201" s="534">
        <v>-1.6288367912080017E-11</v>
      </c>
      <c r="R201" s="534">
        <v>1.2527682401799678E-11</v>
      </c>
      <c r="S201" s="534">
        <v>2.1388991957062951E-11</v>
      </c>
      <c r="T201" s="534"/>
      <c r="U201" s="531">
        <v>4.2005265481208437E-14</v>
      </c>
      <c r="V201" s="535">
        <v>1.9638730785224209E-15</v>
      </c>
    </row>
    <row r="202" spans="1:22">
      <c r="A202" s="313">
        <v>1</v>
      </c>
      <c r="B202" s="313">
        <v>0</v>
      </c>
      <c r="C202" s="313">
        <v>1</v>
      </c>
      <c r="D202" s="313">
        <v>1</v>
      </c>
      <c r="E202" s="313">
        <v>1</v>
      </c>
      <c r="G202" s="313">
        <v>35</v>
      </c>
      <c r="H202" s="313">
        <v>100</v>
      </c>
      <c r="I202" s="313">
        <v>38</v>
      </c>
      <c r="J202" s="314">
        <v>3.2</v>
      </c>
      <c r="K202" s="313">
        <v>7.195251737735807E-11</v>
      </c>
      <c r="M202" s="313">
        <v>69</v>
      </c>
      <c r="N202" s="534"/>
      <c r="O202" s="534"/>
      <c r="P202" s="534"/>
      <c r="Q202" s="534"/>
      <c r="R202" s="534"/>
      <c r="S202" s="534">
        <v>7.1952517377358083E-11</v>
      </c>
      <c r="T202" s="534"/>
      <c r="U202" s="531">
        <v>1.2924697071141057E-14</v>
      </c>
      <c r="V202" s="535">
        <v>1.7962814286756541E-16</v>
      </c>
    </row>
    <row r="203" spans="1:22">
      <c r="A203" s="313">
        <v>1</v>
      </c>
      <c r="B203" s="313">
        <v>0</v>
      </c>
      <c r="C203" s="313">
        <v>1</v>
      </c>
      <c r="D203" s="313">
        <v>2</v>
      </c>
      <c r="E203" s="313">
        <v>2</v>
      </c>
      <c r="G203" s="313">
        <v>35</v>
      </c>
      <c r="H203" s="313">
        <v>100</v>
      </c>
      <c r="I203" s="313">
        <v>38</v>
      </c>
      <c r="J203" s="314">
        <v>5.2</v>
      </c>
      <c r="K203" s="313">
        <v>1.111030418285334E-10</v>
      </c>
      <c r="M203" s="313">
        <v>70</v>
      </c>
      <c r="N203" s="534"/>
      <c r="O203" s="534"/>
      <c r="P203" s="534"/>
      <c r="Q203" s="534"/>
      <c r="R203" s="534"/>
      <c r="S203" s="534">
        <v>1.1110304182853339E-10</v>
      </c>
      <c r="T203" s="534"/>
      <c r="U203" s="531">
        <v>-1.2924697071141057E-14</v>
      </c>
      <c r="V203" s="535">
        <v>-1.1633072198948334E-16</v>
      </c>
    </row>
    <row r="204" spans="1:22">
      <c r="A204" s="313">
        <v>1</v>
      </c>
      <c r="B204" s="313">
        <v>0</v>
      </c>
      <c r="C204" s="313">
        <v>1</v>
      </c>
      <c r="D204" s="313">
        <v>3</v>
      </c>
      <c r="E204" s="313">
        <v>3</v>
      </c>
      <c r="G204" s="313">
        <v>35</v>
      </c>
      <c r="H204" s="313">
        <v>100</v>
      </c>
      <c r="I204" s="313">
        <v>38</v>
      </c>
      <c r="J204" s="314">
        <v>13.2</v>
      </c>
      <c r="K204" s="313">
        <v>2.1132450104293081E-10</v>
      </c>
      <c r="M204" s="313">
        <v>71</v>
      </c>
      <c r="N204" s="534"/>
      <c r="O204" s="534"/>
      <c r="P204" s="534"/>
      <c r="Q204" s="534"/>
      <c r="R204" s="534"/>
      <c r="S204" s="534">
        <v>2.1132450104293073E-10</v>
      </c>
      <c r="T204" s="534"/>
      <c r="U204" s="531">
        <v>-7.7548182426846345E-14</v>
      </c>
      <c r="V204" s="535">
        <v>-3.6696257198824447E-16</v>
      </c>
    </row>
    <row r="205" spans="1:22">
      <c r="A205" s="313">
        <v>2</v>
      </c>
      <c r="B205" s="313">
        <v>0</v>
      </c>
      <c r="C205" s="313">
        <v>1</v>
      </c>
      <c r="D205" s="313">
        <v>0</v>
      </c>
      <c r="E205" s="313">
        <v>0</v>
      </c>
      <c r="G205" s="313">
        <v>40</v>
      </c>
      <c r="H205" s="313">
        <v>100</v>
      </c>
      <c r="I205" s="313">
        <v>38</v>
      </c>
      <c r="J205" s="314">
        <v>1.21</v>
      </c>
      <c r="K205" s="313">
        <v>2.2437663877095409E-11</v>
      </c>
      <c r="M205" s="313">
        <v>72</v>
      </c>
      <c r="N205" s="534">
        <v>6.6799719126005292E-14</v>
      </c>
      <c r="O205" s="534">
        <v>-2.1600658954295696E-12</v>
      </c>
      <c r="P205" s="534">
        <v>3.4877939745185655E-11</v>
      </c>
      <c r="Q205" s="534">
        <v>-1.6720430514295349E-11</v>
      </c>
      <c r="R205" s="534">
        <v>1.316330745577294E-11</v>
      </c>
      <c r="S205" s="534">
        <v>2.2437663877095447E-11</v>
      </c>
      <c r="T205" s="534"/>
      <c r="U205" s="531">
        <v>3.8774091213423172E-14</v>
      </c>
      <c r="V205" s="535">
        <v>1.7280805803051605E-15</v>
      </c>
    </row>
    <row r="206" spans="1:22">
      <c r="A206" s="313">
        <v>2</v>
      </c>
      <c r="B206" s="313">
        <v>0</v>
      </c>
      <c r="C206" s="313">
        <v>1</v>
      </c>
      <c r="D206" s="313">
        <v>1</v>
      </c>
      <c r="E206" s="313">
        <v>1</v>
      </c>
      <c r="G206" s="313">
        <v>40</v>
      </c>
      <c r="H206" s="313">
        <v>100</v>
      </c>
      <c r="I206" s="313">
        <v>38</v>
      </c>
      <c r="J206" s="314">
        <v>3.2</v>
      </c>
      <c r="K206" s="313">
        <v>7.4958795097420862E-11</v>
      </c>
      <c r="M206" s="313">
        <v>73</v>
      </c>
      <c r="N206" s="534"/>
      <c r="O206" s="534"/>
      <c r="P206" s="534"/>
      <c r="Q206" s="534"/>
      <c r="R206" s="534"/>
      <c r="S206" s="534">
        <v>7.4958795097420888E-11</v>
      </c>
      <c r="T206" s="534"/>
      <c r="U206" s="531">
        <v>2.5849394142282115E-14</v>
      </c>
      <c r="V206" s="535">
        <v>3.4484804763319264E-16</v>
      </c>
    </row>
    <row r="207" spans="1:22">
      <c r="A207" s="313">
        <v>2</v>
      </c>
      <c r="B207" s="313">
        <v>0</v>
      </c>
      <c r="C207" s="313">
        <v>1</v>
      </c>
      <c r="D207" s="313">
        <v>2</v>
      </c>
      <c r="E207" s="313">
        <v>2</v>
      </c>
      <c r="G207" s="313">
        <v>40</v>
      </c>
      <c r="H207" s="313">
        <v>100</v>
      </c>
      <c r="I207" s="313">
        <v>38</v>
      </c>
      <c r="J207" s="314">
        <v>5.2</v>
      </c>
      <c r="K207" s="313">
        <v>1.1562924925512381E-10</v>
      </c>
      <c r="M207" s="313">
        <v>74</v>
      </c>
      <c r="N207" s="534"/>
      <c r="O207" s="534"/>
      <c r="P207" s="534"/>
      <c r="Q207" s="534"/>
      <c r="R207" s="534"/>
      <c r="S207" s="534">
        <v>1.1562924925512384E-10</v>
      </c>
      <c r="T207" s="534"/>
      <c r="U207" s="531">
        <v>3.8774091213423172E-14</v>
      </c>
      <c r="V207" s="535">
        <v>3.3533116804963603E-16</v>
      </c>
    </row>
    <row r="208" spans="1:22">
      <c r="A208" s="313">
        <v>2</v>
      </c>
      <c r="B208" s="313">
        <v>0</v>
      </c>
      <c r="C208" s="313">
        <v>1</v>
      </c>
      <c r="D208" s="313">
        <v>3</v>
      </c>
      <c r="E208" s="313">
        <v>3</v>
      </c>
      <c r="G208" s="313">
        <v>40</v>
      </c>
      <c r="H208" s="313">
        <v>100</v>
      </c>
      <c r="I208" s="313">
        <v>38</v>
      </c>
      <c r="J208" s="314">
        <v>13.2</v>
      </c>
      <c r="K208" s="313">
        <v>2.2093570890130731E-10</v>
      </c>
      <c r="M208" s="313">
        <v>75</v>
      </c>
      <c r="N208" s="534"/>
      <c r="O208" s="534"/>
      <c r="P208" s="534"/>
      <c r="Q208" s="534"/>
      <c r="R208" s="534"/>
      <c r="S208" s="534">
        <v>2.2093570890130718E-10</v>
      </c>
      <c r="T208" s="534"/>
      <c r="U208" s="531">
        <v>-1.2924697071141057E-13</v>
      </c>
      <c r="V208" s="535">
        <v>-5.8499810353945824E-16</v>
      </c>
    </row>
    <row r="209" spans="1:22">
      <c r="A209" s="313">
        <v>3</v>
      </c>
      <c r="B209" s="313">
        <v>0</v>
      </c>
      <c r="C209" s="313">
        <v>1</v>
      </c>
      <c r="D209" s="313">
        <v>0</v>
      </c>
      <c r="E209" s="313">
        <v>0</v>
      </c>
      <c r="G209" s="313">
        <v>45</v>
      </c>
      <c r="H209" s="313">
        <v>100</v>
      </c>
      <c r="I209" s="313">
        <v>38</v>
      </c>
      <c r="J209" s="314">
        <v>1.21</v>
      </c>
      <c r="K209" s="313">
        <v>2.2509283601486762E-11</v>
      </c>
      <c r="M209" s="313">
        <v>76</v>
      </c>
      <c r="N209" s="534">
        <v>6.4787985477175257E-14</v>
      </c>
      <c r="O209" s="534">
        <v>-2.1123351595192445E-12</v>
      </c>
      <c r="P209" s="534">
        <v>3.5114664427664377E-11</v>
      </c>
      <c r="Q209" s="534">
        <v>-1.7001566317274926E-11</v>
      </c>
      <c r="R209" s="534">
        <v>1.3735270532509437E-11</v>
      </c>
      <c r="S209" s="534">
        <v>2.2509283601486775E-11</v>
      </c>
      <c r="T209" s="534"/>
      <c r="U209" s="531">
        <v>1.2924697071141057E-14</v>
      </c>
      <c r="V209" s="535">
        <v>5.7419406587810585E-16</v>
      </c>
    </row>
    <row r="210" spans="1:22">
      <c r="A210" s="313">
        <v>3</v>
      </c>
      <c r="B210" s="313">
        <v>0</v>
      </c>
      <c r="C210" s="313">
        <v>1</v>
      </c>
      <c r="D210" s="313">
        <v>1</v>
      </c>
      <c r="E210" s="313">
        <v>1</v>
      </c>
      <c r="G210" s="313">
        <v>45</v>
      </c>
      <c r="H210" s="313">
        <v>100</v>
      </c>
      <c r="I210" s="313">
        <v>38</v>
      </c>
      <c r="J210" s="314">
        <v>3.2</v>
      </c>
      <c r="K210" s="313">
        <v>7.5858020525890083E-11</v>
      </c>
      <c r="M210" s="313">
        <v>77</v>
      </c>
      <c r="N210" s="534"/>
      <c r="O210" s="534"/>
      <c r="P210" s="534"/>
      <c r="Q210" s="534"/>
      <c r="R210" s="534"/>
      <c r="S210" s="534">
        <v>7.5858020525890095E-11</v>
      </c>
      <c r="T210" s="534"/>
      <c r="U210" s="531">
        <v>1.2924697071141057E-14</v>
      </c>
      <c r="V210" s="535">
        <v>1.7038009931632611E-16</v>
      </c>
    </row>
    <row r="211" spans="1:22">
      <c r="A211" s="313">
        <v>3</v>
      </c>
      <c r="B211" s="313">
        <v>0</v>
      </c>
      <c r="C211" s="313">
        <v>1</v>
      </c>
      <c r="D211" s="313">
        <v>2</v>
      </c>
      <c r="E211" s="313">
        <v>2</v>
      </c>
      <c r="G211" s="313">
        <v>45</v>
      </c>
      <c r="H211" s="313">
        <v>100</v>
      </c>
      <c r="I211" s="313">
        <v>38</v>
      </c>
      <c r="J211" s="314">
        <v>5.2</v>
      </c>
      <c r="K211" s="313">
        <v>1.1758685505515411E-10</v>
      </c>
      <c r="M211" s="313">
        <v>78</v>
      </c>
      <c r="N211" s="534"/>
      <c r="O211" s="534"/>
      <c r="P211" s="534"/>
      <c r="Q211" s="534"/>
      <c r="R211" s="534"/>
      <c r="S211" s="534">
        <v>1.1758685505515413E-10</v>
      </c>
      <c r="T211" s="534"/>
      <c r="U211" s="531">
        <v>2.5849394142282115E-14</v>
      </c>
      <c r="V211" s="535">
        <v>2.1983234546206257E-16</v>
      </c>
    </row>
    <row r="212" spans="1:22">
      <c r="A212" s="313">
        <v>3</v>
      </c>
      <c r="B212" s="313">
        <v>0</v>
      </c>
      <c r="C212" s="313">
        <v>1</v>
      </c>
      <c r="D212" s="313">
        <v>3</v>
      </c>
      <c r="E212" s="313">
        <v>3</v>
      </c>
      <c r="G212" s="313">
        <v>45</v>
      </c>
      <c r="H212" s="313">
        <v>100</v>
      </c>
      <c r="I212" s="313">
        <v>38</v>
      </c>
      <c r="J212" s="314">
        <v>13.2</v>
      </c>
      <c r="K212" s="313">
        <v>2.2746901931522959E-10</v>
      </c>
      <c r="M212" s="313">
        <v>79</v>
      </c>
      <c r="N212" s="534"/>
      <c r="O212" s="534"/>
      <c r="P212" s="534"/>
      <c r="Q212" s="534"/>
      <c r="R212" s="534"/>
      <c r="S212" s="534">
        <v>2.2746901931522956E-10</v>
      </c>
      <c r="T212" s="534"/>
      <c r="U212" s="531">
        <v>-2.5849394142282115E-14</v>
      </c>
      <c r="V212" s="535">
        <v>-1.1363918576735797E-16</v>
      </c>
    </row>
    <row r="213" spans="1:22">
      <c r="A213" s="313">
        <v>0</v>
      </c>
      <c r="B213" s="313">
        <v>1</v>
      </c>
      <c r="C213" s="313">
        <v>1</v>
      </c>
      <c r="D213" s="313">
        <v>0</v>
      </c>
      <c r="E213" s="313">
        <v>0</v>
      </c>
      <c r="G213" s="313">
        <v>30</v>
      </c>
      <c r="H213" s="313">
        <v>110</v>
      </c>
      <c r="I213" s="313">
        <v>38</v>
      </c>
      <c r="J213" s="314">
        <v>1.21</v>
      </c>
      <c r="K213" s="313">
        <v>2.3795573851555459E-11</v>
      </c>
      <c r="M213" s="313">
        <v>80</v>
      </c>
      <c r="N213" s="534">
        <v>7.273762716746244E-14</v>
      </c>
      <c r="O213" s="534">
        <v>-2.377153061738207E-12</v>
      </c>
      <c r="P213" s="534">
        <v>3.7550292997592804E-11</v>
      </c>
      <c r="Q213" s="534">
        <v>-1.8288750021363365E-11</v>
      </c>
      <c r="R213" s="534">
        <v>1.3444016986651264E-11</v>
      </c>
      <c r="S213" s="534">
        <v>2.3795573851555436E-11</v>
      </c>
      <c r="T213" s="534"/>
      <c r="U213" s="531">
        <v>-2.261821987449685E-14</v>
      </c>
      <c r="V213" s="535">
        <v>-9.5052214397503807E-16</v>
      </c>
    </row>
    <row r="214" spans="1:22">
      <c r="A214" s="313">
        <v>0</v>
      </c>
      <c r="B214" s="313">
        <v>1</v>
      </c>
      <c r="C214" s="313">
        <v>1</v>
      </c>
      <c r="D214" s="313">
        <v>1</v>
      </c>
      <c r="E214" s="313">
        <v>1</v>
      </c>
      <c r="G214" s="313">
        <v>30</v>
      </c>
      <c r="H214" s="313">
        <v>110</v>
      </c>
      <c r="I214" s="313">
        <v>38</v>
      </c>
      <c r="J214" s="314">
        <v>3.2</v>
      </c>
      <c r="K214" s="313">
        <v>7.9913606785757772E-11</v>
      </c>
      <c r="M214" s="313">
        <v>81</v>
      </c>
      <c r="N214" s="534"/>
      <c r="O214" s="534"/>
      <c r="P214" s="534"/>
      <c r="Q214" s="534"/>
      <c r="R214" s="534"/>
      <c r="S214" s="534">
        <v>7.9913606785757772E-11</v>
      </c>
      <c r="T214" s="534"/>
      <c r="U214" s="531">
        <v>0</v>
      </c>
      <c r="V214" s="535">
        <v>0</v>
      </c>
    </row>
    <row r="215" spans="1:22">
      <c r="A215" s="313">
        <v>0</v>
      </c>
      <c r="B215" s="313">
        <v>1</v>
      </c>
      <c r="C215" s="313">
        <v>1</v>
      </c>
      <c r="D215" s="313">
        <v>2</v>
      </c>
      <c r="E215" s="313">
        <v>2</v>
      </c>
      <c r="G215" s="313">
        <v>30</v>
      </c>
      <c r="H215" s="313">
        <v>110</v>
      </c>
      <c r="I215" s="313">
        <v>38</v>
      </c>
      <c r="J215" s="314">
        <v>5.2</v>
      </c>
      <c r="K215" s="313">
        <v>1.2292204705748065E-10</v>
      </c>
      <c r="M215" s="313">
        <v>82</v>
      </c>
      <c r="N215" s="534"/>
      <c r="O215" s="534"/>
      <c r="P215" s="534"/>
      <c r="Q215" s="534"/>
      <c r="R215" s="534"/>
      <c r="S215" s="534">
        <v>1.2292204705748063E-10</v>
      </c>
      <c r="T215" s="534"/>
      <c r="U215" s="531">
        <v>-2.5849394142282115E-14</v>
      </c>
      <c r="V215" s="535">
        <v>-2.102909507372136E-16</v>
      </c>
    </row>
    <row r="216" spans="1:22">
      <c r="A216" s="313">
        <v>0</v>
      </c>
      <c r="B216" s="313">
        <v>1</v>
      </c>
      <c r="C216" s="313">
        <v>1</v>
      </c>
      <c r="D216" s="313">
        <v>3</v>
      </c>
      <c r="E216" s="313">
        <v>3</v>
      </c>
      <c r="G216" s="313">
        <v>30</v>
      </c>
      <c r="H216" s="313">
        <v>110</v>
      </c>
      <c r="I216" s="313">
        <v>38</v>
      </c>
      <c r="J216" s="314">
        <v>13.2</v>
      </c>
      <c r="K216" s="313">
        <v>2.3047418295069075E-10</v>
      </c>
      <c r="M216" s="313">
        <v>83</v>
      </c>
      <c r="N216" s="534"/>
      <c r="O216" s="534"/>
      <c r="P216" s="534"/>
      <c r="Q216" s="534"/>
      <c r="R216" s="534"/>
      <c r="S216" s="534">
        <v>2.3047418295069068E-10</v>
      </c>
      <c r="T216" s="534"/>
      <c r="U216" s="531">
        <v>-7.7548182426846345E-14</v>
      </c>
      <c r="V216" s="535">
        <v>-3.3647231735034525E-16</v>
      </c>
    </row>
    <row r="217" spans="1:22">
      <c r="A217" s="313">
        <v>1</v>
      </c>
      <c r="B217" s="313">
        <v>1</v>
      </c>
      <c r="C217" s="313">
        <v>1</v>
      </c>
      <c r="D217" s="313">
        <v>0</v>
      </c>
      <c r="E217" s="313">
        <v>0</v>
      </c>
      <c r="G217" s="313">
        <v>35</v>
      </c>
      <c r="H217" s="313">
        <v>110</v>
      </c>
      <c r="I217" s="313">
        <v>38</v>
      </c>
      <c r="J217" s="314">
        <v>1.21</v>
      </c>
      <c r="K217" s="313">
        <v>2.3393230155419149E-11</v>
      </c>
      <c r="M217" s="313">
        <v>84</v>
      </c>
      <c r="N217" s="534">
        <v>6.8237629802366683E-14</v>
      </c>
      <c r="O217" s="534">
        <v>-2.2654302300950033E-12</v>
      </c>
      <c r="P217" s="534">
        <v>3.7231658284843648E-11</v>
      </c>
      <c r="Q217" s="534">
        <v>-1.8461147093049854E-11</v>
      </c>
      <c r="R217" s="534">
        <v>1.396644308735041E-11</v>
      </c>
      <c r="S217" s="534">
        <v>2.3393230155419178E-11</v>
      </c>
      <c r="T217" s="534"/>
      <c r="U217" s="531">
        <v>2.9080568410067379E-14</v>
      </c>
      <c r="V217" s="535">
        <v>1.2431189800152816E-15</v>
      </c>
    </row>
    <row r="218" spans="1:22">
      <c r="A218" s="313">
        <v>1</v>
      </c>
      <c r="B218" s="313">
        <v>1</v>
      </c>
      <c r="C218" s="313">
        <v>1</v>
      </c>
      <c r="D218" s="313">
        <v>1</v>
      </c>
      <c r="E218" s="313">
        <v>1</v>
      </c>
      <c r="G218" s="313">
        <v>35</v>
      </c>
      <c r="H218" s="313">
        <v>110</v>
      </c>
      <c r="I218" s="313">
        <v>38</v>
      </c>
      <c r="J218" s="314">
        <v>3.2</v>
      </c>
      <c r="K218" s="313">
        <v>7.9718164515640907E-11</v>
      </c>
      <c r="M218" s="313">
        <v>85</v>
      </c>
      <c r="N218" s="534"/>
      <c r="O218" s="534"/>
      <c r="P218" s="534"/>
      <c r="Q218" s="534"/>
      <c r="R218" s="534"/>
      <c r="S218" s="534">
        <v>7.9718164515640933E-11</v>
      </c>
      <c r="T218" s="534"/>
      <c r="U218" s="531">
        <v>2.5849394142282115E-14</v>
      </c>
      <c r="V218" s="535">
        <v>3.2425977566518606E-16</v>
      </c>
    </row>
    <row r="219" spans="1:22">
      <c r="A219" s="313">
        <v>1</v>
      </c>
      <c r="B219" s="313">
        <v>1</v>
      </c>
      <c r="C219" s="313">
        <v>1</v>
      </c>
      <c r="D219" s="313">
        <v>2</v>
      </c>
      <c r="E219" s="313">
        <v>2</v>
      </c>
      <c r="G219" s="313">
        <v>35</v>
      </c>
      <c r="H219" s="313">
        <v>110</v>
      </c>
      <c r="I219" s="313">
        <v>38</v>
      </c>
      <c r="J219" s="314">
        <v>5.2</v>
      </c>
      <c r="K219" s="313">
        <v>1.2348099921761937E-10</v>
      </c>
      <c r="M219" s="313">
        <v>86</v>
      </c>
      <c r="N219" s="534"/>
      <c r="O219" s="534"/>
      <c r="P219" s="534"/>
      <c r="Q219" s="534"/>
      <c r="R219" s="534"/>
      <c r="S219" s="534">
        <v>1.2348099921761939E-10</v>
      </c>
      <c r="T219" s="534"/>
      <c r="U219" s="531">
        <v>2.5849394142282115E-14</v>
      </c>
      <c r="V219" s="535">
        <v>2.0933904249289307E-16</v>
      </c>
    </row>
    <row r="220" spans="1:22">
      <c r="A220" s="313">
        <v>1</v>
      </c>
      <c r="B220" s="313">
        <v>1</v>
      </c>
      <c r="C220" s="313">
        <v>1</v>
      </c>
      <c r="D220" s="313">
        <v>3</v>
      </c>
      <c r="E220" s="313">
        <v>3</v>
      </c>
      <c r="G220" s="313">
        <v>35</v>
      </c>
      <c r="H220" s="313">
        <v>110</v>
      </c>
      <c r="I220" s="313">
        <v>38</v>
      </c>
      <c r="J220" s="314">
        <v>13.2</v>
      </c>
      <c r="K220" s="313">
        <v>2.3521254391642263E-10</v>
      </c>
      <c r="M220" s="313">
        <v>87</v>
      </c>
      <c r="N220" s="534"/>
      <c r="O220" s="534"/>
      <c r="P220" s="534"/>
      <c r="Q220" s="534"/>
      <c r="R220" s="534"/>
      <c r="S220" s="534">
        <v>2.3521254391642258E-10</v>
      </c>
      <c r="T220" s="534"/>
      <c r="U220" s="531">
        <v>-5.169878828456423E-14</v>
      </c>
      <c r="V220" s="535">
        <v>-2.1979605094077894E-16</v>
      </c>
    </row>
    <row r="221" spans="1:22">
      <c r="A221" s="313">
        <v>2</v>
      </c>
      <c r="B221" s="313">
        <v>1</v>
      </c>
      <c r="C221" s="313">
        <v>1</v>
      </c>
      <c r="D221" s="313">
        <v>0</v>
      </c>
      <c r="E221" s="313">
        <v>0</v>
      </c>
      <c r="G221" s="313">
        <v>40</v>
      </c>
      <c r="H221" s="313">
        <v>110</v>
      </c>
      <c r="I221" s="313">
        <v>38</v>
      </c>
      <c r="J221" s="314">
        <v>1.21</v>
      </c>
      <c r="K221" s="313">
        <v>2.4769283793391676E-11</v>
      </c>
      <c r="M221" s="313">
        <v>88</v>
      </c>
      <c r="N221" s="534">
        <v>7.3475126286924375E-14</v>
      </c>
      <c r="O221" s="534">
        <v>-2.3926851553608558E-12</v>
      </c>
      <c r="P221" s="534">
        <v>3.8934926318838779E-11</v>
      </c>
      <c r="Q221" s="534">
        <v>-1.896901238463939E-11</v>
      </c>
      <c r="R221" s="534">
        <v>1.4741925547565673E-11</v>
      </c>
      <c r="S221" s="534">
        <v>2.4769283793391689E-11</v>
      </c>
      <c r="T221" s="534"/>
      <c r="U221" s="531">
        <v>1.2924697071141057E-14</v>
      </c>
      <c r="V221" s="535">
        <v>5.2180342310056227E-16</v>
      </c>
    </row>
    <row r="222" spans="1:22">
      <c r="A222" s="313">
        <v>2</v>
      </c>
      <c r="B222" s="313">
        <v>1</v>
      </c>
      <c r="C222" s="313">
        <v>1</v>
      </c>
      <c r="D222" s="313">
        <v>1</v>
      </c>
      <c r="E222" s="313">
        <v>1</v>
      </c>
      <c r="G222" s="313">
        <v>40</v>
      </c>
      <c r="H222" s="313">
        <v>110</v>
      </c>
      <c r="I222" s="313">
        <v>38</v>
      </c>
      <c r="J222" s="314">
        <v>3.2</v>
      </c>
      <c r="K222" s="313">
        <v>8.3529288782919442E-11</v>
      </c>
      <c r="M222" s="313">
        <v>89</v>
      </c>
      <c r="N222" s="534"/>
      <c r="O222" s="534"/>
      <c r="P222" s="534"/>
      <c r="Q222" s="534"/>
      <c r="R222" s="534"/>
      <c r="S222" s="534">
        <v>8.3529288782919494E-11</v>
      </c>
      <c r="T222" s="534"/>
      <c r="U222" s="531">
        <v>5.169878828456423E-14</v>
      </c>
      <c r="V222" s="535">
        <v>6.1893006678079006E-16</v>
      </c>
    </row>
    <row r="223" spans="1:22">
      <c r="A223" s="313">
        <v>2</v>
      </c>
      <c r="B223" s="313">
        <v>1</v>
      </c>
      <c r="C223" s="313">
        <v>1</v>
      </c>
      <c r="D223" s="313">
        <v>2</v>
      </c>
      <c r="E223" s="313">
        <v>2</v>
      </c>
      <c r="G223" s="313">
        <v>40</v>
      </c>
      <c r="H223" s="313">
        <v>110</v>
      </c>
      <c r="I223" s="313">
        <v>38</v>
      </c>
      <c r="J223" s="314">
        <v>5.2</v>
      </c>
      <c r="K223" s="313">
        <v>1.2912558842931654E-10</v>
      </c>
      <c r="M223" s="313">
        <v>90</v>
      </c>
      <c r="N223" s="534"/>
      <c r="O223" s="534"/>
      <c r="P223" s="534"/>
      <c r="Q223" s="534"/>
      <c r="R223" s="534"/>
      <c r="S223" s="534">
        <v>1.291255884293166E-10</v>
      </c>
      <c r="T223" s="534"/>
      <c r="U223" s="531">
        <v>5.169878828456423E-14</v>
      </c>
      <c r="V223" s="535">
        <v>4.0037601310033285E-16</v>
      </c>
    </row>
    <row r="224" spans="1:22">
      <c r="A224" s="313">
        <v>2</v>
      </c>
      <c r="B224" s="313">
        <v>1</v>
      </c>
      <c r="C224" s="313">
        <v>1</v>
      </c>
      <c r="D224" s="313">
        <v>3</v>
      </c>
      <c r="E224" s="313">
        <v>3</v>
      </c>
      <c r="G224" s="313">
        <v>40</v>
      </c>
      <c r="H224" s="313">
        <v>110</v>
      </c>
      <c r="I224" s="313">
        <v>38</v>
      </c>
      <c r="J224" s="314">
        <v>13.2</v>
      </c>
      <c r="K224" s="313">
        <v>2.470609928098419E-10</v>
      </c>
      <c r="M224" s="313">
        <v>91</v>
      </c>
      <c r="N224" s="534"/>
      <c r="O224" s="534"/>
      <c r="P224" s="534"/>
      <c r="Q224" s="534"/>
      <c r="R224" s="534"/>
      <c r="S224" s="534">
        <v>2.4706099280984185E-10</v>
      </c>
      <c r="T224" s="534"/>
      <c r="U224" s="531">
        <v>-5.169878828456423E-14</v>
      </c>
      <c r="V224" s="535">
        <v>-2.0925516285104461E-16</v>
      </c>
    </row>
    <row r="225" spans="1:22">
      <c r="A225" s="313">
        <v>3</v>
      </c>
      <c r="B225" s="313">
        <v>1</v>
      </c>
      <c r="C225" s="313">
        <v>1</v>
      </c>
      <c r="D225" s="313">
        <v>0</v>
      </c>
      <c r="E225" s="313">
        <v>0</v>
      </c>
      <c r="G225" s="313">
        <v>45</v>
      </c>
      <c r="H225" s="313">
        <v>110</v>
      </c>
      <c r="I225" s="313">
        <v>38</v>
      </c>
      <c r="J225" s="314">
        <v>1.21</v>
      </c>
      <c r="K225" s="313">
        <v>2.4513044335013719E-11</v>
      </c>
      <c r="M225" s="313">
        <v>92</v>
      </c>
      <c r="N225" s="534">
        <v>6.9967437687723653E-14</v>
      </c>
      <c r="O225" s="534">
        <v>-2.3105528838944455E-12</v>
      </c>
      <c r="P225" s="534">
        <v>3.8819304770072238E-11</v>
      </c>
      <c r="Q225" s="534">
        <v>-1.9199385543341369E-11</v>
      </c>
      <c r="R225" s="534">
        <v>1.5190742487084816E-11</v>
      </c>
      <c r="S225" s="534">
        <v>2.451304433501368E-11</v>
      </c>
      <c r="T225" s="534"/>
      <c r="U225" s="531">
        <v>-3.8774091213423172E-14</v>
      </c>
      <c r="V225" s="535">
        <v>-1.5817737969836487E-15</v>
      </c>
    </row>
    <row r="226" spans="1:22">
      <c r="A226" s="313">
        <v>3</v>
      </c>
      <c r="B226" s="313">
        <v>1</v>
      </c>
      <c r="C226" s="313">
        <v>1</v>
      </c>
      <c r="D226" s="313">
        <v>1</v>
      </c>
      <c r="E226" s="313">
        <v>1</v>
      </c>
      <c r="G226" s="313">
        <v>45</v>
      </c>
      <c r="H226" s="313">
        <v>110</v>
      </c>
      <c r="I226" s="313">
        <v>38</v>
      </c>
      <c r="J226" s="314">
        <v>3.2</v>
      </c>
      <c r="K226" s="313">
        <v>8.3655021187962034E-11</v>
      </c>
      <c r="M226" s="313">
        <v>93</v>
      </c>
      <c r="N226" s="534"/>
      <c r="O226" s="534"/>
      <c r="P226" s="534"/>
      <c r="Q226" s="534"/>
      <c r="R226" s="534"/>
      <c r="S226" s="534">
        <v>8.3655021187961996E-11</v>
      </c>
      <c r="T226" s="534"/>
      <c r="U226" s="531">
        <v>-3.8774091213423172E-14</v>
      </c>
      <c r="V226" s="535">
        <v>-4.6349986722617392E-16</v>
      </c>
    </row>
    <row r="227" spans="1:22">
      <c r="A227" s="313">
        <v>3</v>
      </c>
      <c r="B227" s="313">
        <v>1</v>
      </c>
      <c r="C227" s="313">
        <v>1</v>
      </c>
      <c r="D227" s="313">
        <v>2</v>
      </c>
      <c r="E227" s="313">
        <v>2</v>
      </c>
      <c r="G227" s="313">
        <v>45</v>
      </c>
      <c r="H227" s="313">
        <v>110</v>
      </c>
      <c r="I227" s="313">
        <v>38</v>
      </c>
      <c r="J227" s="314">
        <v>5.2</v>
      </c>
      <c r="K227" s="313">
        <v>1.3002163075892392E-10</v>
      </c>
      <c r="M227" s="313">
        <v>94</v>
      </c>
      <c r="N227" s="534"/>
      <c r="O227" s="534"/>
      <c r="P227" s="534"/>
      <c r="Q227" s="534"/>
      <c r="R227" s="534"/>
      <c r="S227" s="534">
        <v>1.300216307589239E-10</v>
      </c>
      <c r="T227" s="534"/>
      <c r="U227" s="531">
        <v>-2.5849394142282115E-14</v>
      </c>
      <c r="V227" s="535">
        <v>-1.9880841358012244E-16</v>
      </c>
    </row>
    <row r="228" spans="1:22">
      <c r="A228" s="313">
        <v>3</v>
      </c>
      <c r="B228" s="313">
        <v>1</v>
      </c>
      <c r="C228" s="313">
        <v>1</v>
      </c>
      <c r="D228" s="313">
        <v>3</v>
      </c>
      <c r="E228" s="313">
        <v>3</v>
      </c>
      <c r="G228" s="313">
        <v>45</v>
      </c>
      <c r="H228" s="313">
        <v>110</v>
      </c>
      <c r="I228" s="313">
        <v>38</v>
      </c>
      <c r="J228" s="314">
        <v>13.2</v>
      </c>
      <c r="K228" s="313">
        <v>2.5154757065560242E-10</v>
      </c>
      <c r="M228" s="313">
        <v>95</v>
      </c>
      <c r="N228" s="534"/>
      <c r="O228" s="534"/>
      <c r="P228" s="534"/>
      <c r="Q228" s="534"/>
      <c r="R228" s="534"/>
      <c r="S228" s="534">
        <v>2.5154757065560232E-10</v>
      </c>
      <c r="T228" s="534"/>
      <c r="U228" s="531">
        <v>-1.0339757656912846E-13</v>
      </c>
      <c r="V228" s="535">
        <v>-4.1104581650160971E-16</v>
      </c>
    </row>
    <row r="229" spans="1:22">
      <c r="A229" s="313">
        <v>0</v>
      </c>
      <c r="B229" s="313">
        <v>2</v>
      </c>
      <c r="C229" s="313">
        <v>1</v>
      </c>
      <c r="D229" s="313">
        <v>0</v>
      </c>
      <c r="E229" s="313">
        <v>0</v>
      </c>
      <c r="G229" s="313">
        <v>30</v>
      </c>
      <c r="H229" s="313">
        <v>120</v>
      </c>
      <c r="I229" s="313">
        <v>38</v>
      </c>
      <c r="J229" s="314">
        <v>1.21</v>
      </c>
      <c r="K229" s="313">
        <v>2.5329509193075147E-11</v>
      </c>
      <c r="M229" s="313">
        <v>96</v>
      </c>
      <c r="N229" s="534">
        <v>7.5100262727732926E-14</v>
      </c>
      <c r="O229" s="534">
        <v>-2.4934395165077261E-12</v>
      </c>
      <c r="P229" s="534">
        <v>4.0129720139655877E-11</v>
      </c>
      <c r="Q229" s="534">
        <v>-1.9709852076327711E-11</v>
      </c>
      <c r="R229" s="534">
        <v>1.4521495951383404E-11</v>
      </c>
      <c r="S229" s="534">
        <v>2.5329509193075147E-11</v>
      </c>
      <c r="T229" s="534"/>
      <c r="U229" s="531">
        <v>0</v>
      </c>
      <c r="V229" s="535">
        <v>0</v>
      </c>
    </row>
    <row r="230" spans="1:22">
      <c r="A230" s="313">
        <v>0</v>
      </c>
      <c r="B230" s="313">
        <v>2</v>
      </c>
      <c r="C230" s="313">
        <v>1</v>
      </c>
      <c r="D230" s="313">
        <v>1</v>
      </c>
      <c r="E230" s="313">
        <v>1</v>
      </c>
      <c r="G230" s="313">
        <v>30</v>
      </c>
      <c r="H230" s="313">
        <v>120</v>
      </c>
      <c r="I230" s="313">
        <v>38</v>
      </c>
      <c r="J230" s="314">
        <v>3.2</v>
      </c>
      <c r="K230" s="313">
        <v>8.5633317130594294E-11</v>
      </c>
      <c r="M230" s="313">
        <v>97</v>
      </c>
      <c r="N230" s="534"/>
      <c r="O230" s="534"/>
      <c r="P230" s="534"/>
      <c r="Q230" s="534"/>
      <c r="R230" s="534"/>
      <c r="S230" s="534">
        <v>8.563331713059432E-11</v>
      </c>
      <c r="T230" s="534"/>
      <c r="U230" s="531">
        <v>2.5849394142282115E-14</v>
      </c>
      <c r="V230" s="535">
        <v>3.0186141338961257E-16</v>
      </c>
    </row>
    <row r="231" spans="1:22">
      <c r="A231" s="313">
        <v>0</v>
      </c>
      <c r="B231" s="313">
        <v>2</v>
      </c>
      <c r="C231" s="313">
        <v>1</v>
      </c>
      <c r="D231" s="313">
        <v>2</v>
      </c>
      <c r="E231" s="313">
        <v>2</v>
      </c>
      <c r="G231" s="313">
        <v>30</v>
      </c>
      <c r="H231" s="313">
        <v>120</v>
      </c>
      <c r="I231" s="313">
        <v>38</v>
      </c>
      <c r="J231" s="314">
        <v>5.2</v>
      </c>
      <c r="K231" s="313">
        <v>1.3210178586513497E-10</v>
      </c>
      <c r="M231" s="313">
        <v>98</v>
      </c>
      <c r="N231" s="534"/>
      <c r="O231" s="534"/>
      <c r="P231" s="534"/>
      <c r="Q231" s="534"/>
      <c r="R231" s="534"/>
      <c r="S231" s="534">
        <v>1.32101785865135E-10</v>
      </c>
      <c r="T231" s="534"/>
      <c r="U231" s="531">
        <v>2.5849394142282115E-14</v>
      </c>
      <c r="V231" s="535">
        <v>1.9567785532189711E-16</v>
      </c>
    </row>
    <row r="232" spans="1:22">
      <c r="A232" s="313">
        <v>0</v>
      </c>
      <c r="B232" s="313">
        <v>2</v>
      </c>
      <c r="C232" s="313">
        <v>1</v>
      </c>
      <c r="D232" s="313">
        <v>3</v>
      </c>
      <c r="E232" s="313">
        <v>3</v>
      </c>
      <c r="G232" s="313">
        <v>30</v>
      </c>
      <c r="H232" s="313">
        <v>120</v>
      </c>
      <c r="I232" s="313">
        <v>38</v>
      </c>
      <c r="J232" s="314">
        <v>13.2</v>
      </c>
      <c r="K232" s="313">
        <v>2.4827375347620219E-10</v>
      </c>
      <c r="M232" s="313">
        <v>99</v>
      </c>
      <c r="N232" s="534"/>
      <c r="O232" s="534"/>
      <c r="P232" s="534"/>
      <c r="Q232" s="534"/>
      <c r="R232" s="534"/>
      <c r="S232" s="534">
        <v>2.4827375347620214E-10</v>
      </c>
      <c r="T232" s="534"/>
      <c r="U232" s="531">
        <v>-5.169878828456423E-14</v>
      </c>
      <c r="V232" s="535">
        <v>-2.0823299910161353E-16</v>
      </c>
    </row>
    <row r="233" spans="1:22">
      <c r="A233" s="313">
        <v>1</v>
      </c>
      <c r="B233" s="313">
        <v>2</v>
      </c>
      <c r="C233" s="313">
        <v>1</v>
      </c>
      <c r="D233" s="313">
        <v>0</v>
      </c>
      <c r="E233" s="313">
        <v>0</v>
      </c>
      <c r="G233" s="313">
        <v>35</v>
      </c>
      <c r="H233" s="313">
        <v>120</v>
      </c>
      <c r="I233" s="313">
        <v>38</v>
      </c>
      <c r="J233" s="314">
        <v>1.21</v>
      </c>
      <c r="K233" s="313">
        <v>2.5033958463753495E-11</v>
      </c>
      <c r="M233" s="313">
        <v>100</v>
      </c>
      <c r="N233" s="534">
        <v>7.1295161352062087E-14</v>
      </c>
      <c r="O233" s="534">
        <v>-2.3906586560307233E-12</v>
      </c>
      <c r="P233" s="534">
        <v>3.9895679901165139E-11</v>
      </c>
      <c r="Q233" s="534">
        <v>-1.9865954605701745E-11</v>
      </c>
      <c r="R233" s="534">
        <v>1.5151550582348438E-11</v>
      </c>
      <c r="S233" s="534">
        <v>2.5033958463753511E-11</v>
      </c>
      <c r="T233" s="534"/>
      <c r="U233" s="531">
        <v>1.6155871338926322E-14</v>
      </c>
      <c r="V233" s="535">
        <v>6.4535823858293535E-16</v>
      </c>
    </row>
    <row r="234" spans="1:22">
      <c r="A234" s="313">
        <v>1</v>
      </c>
      <c r="B234" s="313">
        <v>2</v>
      </c>
      <c r="C234" s="313">
        <v>1</v>
      </c>
      <c r="D234" s="313">
        <v>1</v>
      </c>
      <c r="E234" s="313">
        <v>1</v>
      </c>
      <c r="G234" s="313">
        <v>35</v>
      </c>
      <c r="H234" s="313">
        <v>120</v>
      </c>
      <c r="I234" s="313">
        <v>38</v>
      </c>
      <c r="J234" s="314">
        <v>3.2</v>
      </c>
      <c r="K234" s="313">
        <v>8.5656076287456444E-11</v>
      </c>
      <c r="M234" s="313">
        <v>101</v>
      </c>
      <c r="N234" s="534"/>
      <c r="O234" s="534"/>
      <c r="P234" s="534"/>
      <c r="Q234" s="534"/>
      <c r="R234" s="534"/>
      <c r="S234" s="534">
        <v>8.5656076287456457E-11</v>
      </c>
      <c r="T234" s="534"/>
      <c r="U234" s="531">
        <v>1.2924697071141057E-14</v>
      </c>
      <c r="V234" s="535">
        <v>1.5089060381153323E-16</v>
      </c>
    </row>
    <row r="235" spans="1:22">
      <c r="A235" s="313">
        <v>1</v>
      </c>
      <c r="B235" s="313">
        <v>2</v>
      </c>
      <c r="C235" s="313">
        <v>1</v>
      </c>
      <c r="D235" s="313">
        <v>2</v>
      </c>
      <c r="E235" s="313">
        <v>2</v>
      </c>
      <c r="G235" s="313">
        <v>35</v>
      </c>
      <c r="H235" s="313">
        <v>120</v>
      </c>
      <c r="I235" s="313">
        <v>38</v>
      </c>
      <c r="J235" s="314">
        <v>5.2</v>
      </c>
      <c r="K235" s="313">
        <v>1.3297284086867695E-10</v>
      </c>
      <c r="M235" s="313">
        <v>102</v>
      </c>
      <c r="N235" s="534"/>
      <c r="O235" s="534"/>
      <c r="P235" s="534"/>
      <c r="Q235" s="534"/>
      <c r="R235" s="534"/>
      <c r="S235" s="534">
        <v>1.3297284086867697E-10</v>
      </c>
      <c r="T235" s="534"/>
      <c r="U235" s="531">
        <v>2.5849394142282115E-14</v>
      </c>
      <c r="V235" s="535">
        <v>1.9439604338310556E-16</v>
      </c>
    </row>
    <row r="236" spans="1:22">
      <c r="A236" s="313">
        <v>1</v>
      </c>
      <c r="B236" s="313">
        <v>2</v>
      </c>
      <c r="C236" s="313">
        <v>1</v>
      </c>
      <c r="D236" s="313">
        <v>3</v>
      </c>
      <c r="E236" s="313">
        <v>3</v>
      </c>
      <c r="G236" s="313">
        <v>35</v>
      </c>
      <c r="H236" s="313">
        <v>120</v>
      </c>
      <c r="I236" s="313">
        <v>38</v>
      </c>
      <c r="J236" s="314">
        <v>13.2</v>
      </c>
      <c r="K236" s="313">
        <v>2.5418524552746443E-10</v>
      </c>
      <c r="M236" s="313">
        <v>103</v>
      </c>
      <c r="N236" s="534"/>
      <c r="O236" s="534"/>
      <c r="P236" s="534"/>
      <c r="Q236" s="534"/>
      <c r="R236" s="534"/>
      <c r="S236" s="534">
        <v>2.5418524552746438E-10</v>
      </c>
      <c r="T236" s="534"/>
      <c r="U236" s="531">
        <v>-5.169878828456423E-14</v>
      </c>
      <c r="V236" s="535">
        <v>-2.0339020141504725E-16</v>
      </c>
    </row>
    <row r="237" spans="1:22">
      <c r="A237" s="313">
        <v>2</v>
      </c>
      <c r="B237" s="313">
        <v>2</v>
      </c>
      <c r="C237" s="313">
        <v>1</v>
      </c>
      <c r="D237" s="313">
        <v>0</v>
      </c>
      <c r="E237" s="313">
        <v>0</v>
      </c>
      <c r="G237" s="313">
        <v>40</v>
      </c>
      <c r="H237" s="313">
        <v>120</v>
      </c>
      <c r="I237" s="313">
        <v>38</v>
      </c>
      <c r="J237" s="314">
        <v>1.21</v>
      </c>
      <c r="K237" s="313">
        <v>2.6323431812684032E-11</v>
      </c>
      <c r="M237" s="313">
        <v>104</v>
      </c>
      <c r="N237" s="534">
        <v>7.6263834837181916E-14</v>
      </c>
      <c r="O237" s="534">
        <v>-2.5152901033705558E-12</v>
      </c>
      <c r="P237" s="534">
        <v>4.1559574668093007E-11</v>
      </c>
      <c r="Q237" s="534">
        <v>-2.0416123330871647E-11</v>
      </c>
      <c r="R237" s="534">
        <v>1.5863371065326936E-11</v>
      </c>
      <c r="S237" s="534">
        <v>2.6323431812684049E-11</v>
      </c>
      <c r="T237" s="534"/>
      <c r="U237" s="531">
        <v>1.6155871338926322E-14</v>
      </c>
      <c r="V237" s="535">
        <v>6.1374487391653702E-16</v>
      </c>
    </row>
    <row r="238" spans="1:22">
      <c r="A238" s="313">
        <v>2</v>
      </c>
      <c r="B238" s="313">
        <v>2</v>
      </c>
      <c r="C238" s="313">
        <v>1</v>
      </c>
      <c r="D238" s="313">
        <v>1</v>
      </c>
      <c r="E238" s="313">
        <v>1</v>
      </c>
      <c r="G238" s="313">
        <v>40</v>
      </c>
      <c r="H238" s="313">
        <v>120</v>
      </c>
      <c r="I238" s="313">
        <v>38</v>
      </c>
      <c r="J238" s="314">
        <v>3.2</v>
      </c>
      <c r="K238" s="313">
        <v>8.9316958288456216E-11</v>
      </c>
      <c r="M238" s="313">
        <v>105</v>
      </c>
      <c r="N238" s="534"/>
      <c r="O238" s="534"/>
      <c r="P238" s="534"/>
      <c r="Q238" s="534"/>
      <c r="R238" s="534"/>
      <c r="S238" s="534">
        <v>8.9316958288456255E-11</v>
      </c>
      <c r="T238" s="534"/>
      <c r="U238" s="531">
        <v>3.8774091213423172E-14</v>
      </c>
      <c r="V238" s="535">
        <v>4.3411790948141297E-16</v>
      </c>
    </row>
    <row r="239" spans="1:22">
      <c r="A239" s="313">
        <v>2</v>
      </c>
      <c r="B239" s="313">
        <v>2</v>
      </c>
      <c r="C239" s="313">
        <v>1</v>
      </c>
      <c r="D239" s="313">
        <v>2</v>
      </c>
      <c r="E239" s="313">
        <v>2</v>
      </c>
      <c r="G239" s="313">
        <v>40</v>
      </c>
      <c r="H239" s="313">
        <v>120</v>
      </c>
      <c r="I239" s="313">
        <v>38</v>
      </c>
      <c r="J239" s="314">
        <v>5.2</v>
      </c>
      <c r="K239" s="313">
        <v>1.3840352583685859E-10</v>
      </c>
      <c r="M239" s="313">
        <v>106</v>
      </c>
      <c r="N239" s="534"/>
      <c r="O239" s="534"/>
      <c r="P239" s="534"/>
      <c r="Q239" s="534"/>
      <c r="R239" s="534"/>
      <c r="S239" s="534">
        <v>1.3840352583685862E-10</v>
      </c>
      <c r="T239" s="534"/>
      <c r="U239" s="531">
        <v>2.5849394142282115E-14</v>
      </c>
      <c r="V239" s="535">
        <v>1.867683210090454E-16</v>
      </c>
    </row>
    <row r="240" spans="1:22">
      <c r="A240" s="313">
        <v>2</v>
      </c>
      <c r="B240" s="313">
        <v>2</v>
      </c>
      <c r="C240" s="313">
        <v>1</v>
      </c>
      <c r="D240" s="313">
        <v>3</v>
      </c>
      <c r="E240" s="313">
        <v>3</v>
      </c>
      <c r="G240" s="313">
        <v>40</v>
      </c>
      <c r="H240" s="313">
        <v>120</v>
      </c>
      <c r="I240" s="313">
        <v>38</v>
      </c>
      <c r="J240" s="314">
        <v>13.2</v>
      </c>
      <c r="K240" s="313">
        <v>2.6531049435947406E-10</v>
      </c>
      <c r="M240" s="313">
        <v>107</v>
      </c>
      <c r="N240" s="534"/>
      <c r="O240" s="534"/>
      <c r="P240" s="534"/>
      <c r="Q240" s="534"/>
      <c r="R240" s="534"/>
      <c r="S240" s="534">
        <v>2.6531049435947406E-10</v>
      </c>
      <c r="T240" s="534"/>
      <c r="U240" s="531">
        <v>0</v>
      </c>
      <c r="V240" s="535">
        <v>0</v>
      </c>
    </row>
    <row r="241" spans="1:22">
      <c r="A241" s="313">
        <v>3</v>
      </c>
      <c r="B241" s="313">
        <v>2</v>
      </c>
      <c r="C241" s="313">
        <v>1</v>
      </c>
      <c r="D241" s="313">
        <v>0</v>
      </c>
      <c r="E241" s="313">
        <v>0</v>
      </c>
      <c r="G241" s="313">
        <v>45</v>
      </c>
      <c r="H241" s="313">
        <v>120</v>
      </c>
      <c r="I241" s="313">
        <v>38</v>
      </c>
      <c r="J241" s="314">
        <v>1.21</v>
      </c>
      <c r="K241" s="313">
        <v>2.6169847292600357E-11</v>
      </c>
      <c r="M241" s="313">
        <v>108</v>
      </c>
      <c r="N241" s="534">
        <v>7.3234254764114968E-14</v>
      </c>
      <c r="O241" s="534">
        <v>-2.438809799615309E-12</v>
      </c>
      <c r="P241" s="534">
        <v>4.1509417645721362E-11</v>
      </c>
      <c r="Q241" s="534">
        <v>-2.0615625580709868E-11</v>
      </c>
      <c r="R241" s="534">
        <v>1.6402707378729602E-11</v>
      </c>
      <c r="S241" s="534">
        <v>2.6169847292600376E-11</v>
      </c>
      <c r="T241" s="534"/>
      <c r="U241" s="531">
        <v>1.9387045606711586E-14</v>
      </c>
      <c r="V241" s="535">
        <v>7.4081615341306792E-16</v>
      </c>
    </row>
    <row r="242" spans="1:22">
      <c r="A242" s="313">
        <v>3</v>
      </c>
      <c r="B242" s="313">
        <v>2</v>
      </c>
      <c r="C242" s="313">
        <v>1</v>
      </c>
      <c r="D242" s="313">
        <v>1</v>
      </c>
      <c r="E242" s="313">
        <v>1</v>
      </c>
      <c r="G242" s="313">
        <v>45</v>
      </c>
      <c r="H242" s="313">
        <v>120</v>
      </c>
      <c r="I242" s="313">
        <v>38</v>
      </c>
      <c r="J242" s="314">
        <v>3.2</v>
      </c>
      <c r="K242" s="313">
        <v>8.9640838597648222E-11</v>
      </c>
      <c r="M242" s="313">
        <v>109</v>
      </c>
      <c r="N242" s="534"/>
      <c r="O242" s="534"/>
      <c r="P242" s="534"/>
      <c r="Q242" s="534"/>
      <c r="R242" s="534"/>
      <c r="S242" s="534">
        <v>8.9640838597648248E-11</v>
      </c>
      <c r="T242" s="534"/>
      <c r="U242" s="531">
        <v>2.5849394142282115E-14</v>
      </c>
      <c r="V242" s="535">
        <v>2.8836626861900296E-16</v>
      </c>
    </row>
    <row r="243" spans="1:22">
      <c r="A243" s="313">
        <v>3</v>
      </c>
      <c r="B243" s="313">
        <v>2</v>
      </c>
      <c r="C243" s="313">
        <v>1</v>
      </c>
      <c r="D243" s="313">
        <v>2</v>
      </c>
      <c r="E243" s="313">
        <v>2</v>
      </c>
      <c r="G243" s="313">
        <v>45</v>
      </c>
      <c r="H243" s="313">
        <v>120</v>
      </c>
      <c r="I243" s="313">
        <v>38</v>
      </c>
      <c r="J243" s="314">
        <v>5.2</v>
      </c>
      <c r="K243" s="313">
        <v>1.3958525128931592E-10</v>
      </c>
      <c r="M243" s="313">
        <v>110</v>
      </c>
      <c r="N243" s="534"/>
      <c r="O243" s="534"/>
      <c r="P243" s="534"/>
      <c r="Q243" s="534"/>
      <c r="R243" s="534"/>
      <c r="S243" s="534">
        <v>1.3958525128931594E-10</v>
      </c>
      <c r="T243" s="534"/>
      <c r="U243" s="531">
        <v>2.5849394142282115E-14</v>
      </c>
      <c r="V243" s="535">
        <v>1.8518714479873326E-16</v>
      </c>
    </row>
    <row r="244" spans="1:22">
      <c r="A244" s="313">
        <v>3</v>
      </c>
      <c r="B244" s="313">
        <v>2</v>
      </c>
      <c r="C244" s="313">
        <v>1</v>
      </c>
      <c r="D244" s="313">
        <v>3</v>
      </c>
      <c r="E244" s="313">
        <v>3</v>
      </c>
      <c r="G244" s="313">
        <v>45</v>
      </c>
      <c r="H244" s="313">
        <v>120</v>
      </c>
      <c r="I244" s="313">
        <v>38</v>
      </c>
      <c r="J244" s="314">
        <v>13.2</v>
      </c>
      <c r="K244" s="313">
        <v>2.708069103191527E-10</v>
      </c>
      <c r="M244" s="313">
        <v>111</v>
      </c>
      <c r="N244" s="534"/>
      <c r="O244" s="534"/>
      <c r="P244" s="534"/>
      <c r="Q244" s="534"/>
      <c r="R244" s="534"/>
      <c r="S244" s="534">
        <v>2.7080691031915265E-10</v>
      </c>
      <c r="T244" s="534"/>
      <c r="U244" s="531">
        <v>-5.169878828456423E-14</v>
      </c>
      <c r="V244" s="535">
        <v>-1.9090645886264835E-16</v>
      </c>
    </row>
    <row r="245" spans="1:22">
      <c r="A245" s="313">
        <v>0</v>
      </c>
      <c r="B245" s="313">
        <v>3</v>
      </c>
      <c r="C245" s="313">
        <v>1</v>
      </c>
      <c r="D245" s="313">
        <v>0</v>
      </c>
      <c r="E245" s="313">
        <v>0</v>
      </c>
      <c r="G245" s="313">
        <v>30</v>
      </c>
      <c r="H245" s="313">
        <v>130</v>
      </c>
      <c r="I245" s="313">
        <v>38</v>
      </c>
      <c r="J245" s="314">
        <v>1.21</v>
      </c>
      <c r="K245" s="313">
        <v>2.7439107963758219E-11</v>
      </c>
      <c r="M245" s="313">
        <v>112</v>
      </c>
      <c r="N245" s="534">
        <v>8.1887200894467865E-14</v>
      </c>
      <c r="O245" s="534">
        <v>-2.7251852754633659E-12</v>
      </c>
      <c r="P245" s="534">
        <v>4.4061151318400209E-11</v>
      </c>
      <c r="Q245" s="534">
        <v>-2.2030009541203918E-11</v>
      </c>
      <c r="R245" s="534">
        <v>1.602073551530905E-11</v>
      </c>
      <c r="S245" s="534">
        <v>2.7439107963758225E-11</v>
      </c>
      <c r="T245" s="534"/>
      <c r="U245" s="531">
        <v>6.4623485355705287E-15</v>
      </c>
      <c r="V245" s="535">
        <v>2.3551598485293499E-16</v>
      </c>
    </row>
    <row r="246" spans="1:22">
      <c r="A246" s="313">
        <v>0</v>
      </c>
      <c r="B246" s="313">
        <v>3</v>
      </c>
      <c r="C246" s="313">
        <v>1</v>
      </c>
      <c r="D246" s="313">
        <v>1</v>
      </c>
      <c r="E246" s="313">
        <v>1</v>
      </c>
      <c r="G246" s="313">
        <v>30</v>
      </c>
      <c r="H246" s="313">
        <v>130</v>
      </c>
      <c r="I246" s="313">
        <v>38</v>
      </c>
      <c r="J246" s="314">
        <v>3.2</v>
      </c>
      <c r="K246" s="313">
        <v>9.3743057255841824E-11</v>
      </c>
      <c r="M246" s="313">
        <v>113</v>
      </c>
      <c r="N246" s="534"/>
      <c r="O246" s="534"/>
      <c r="P246" s="534"/>
      <c r="Q246" s="534"/>
      <c r="R246" s="534"/>
      <c r="S246" s="534">
        <v>9.3743057255841811E-11</v>
      </c>
      <c r="T246" s="534"/>
      <c r="U246" s="531">
        <v>-1.2924697071141057E-14</v>
      </c>
      <c r="V246" s="535">
        <v>-1.3787364578762577E-16</v>
      </c>
    </row>
    <row r="247" spans="1:22">
      <c r="A247" s="313">
        <v>0</v>
      </c>
      <c r="B247" s="313">
        <v>3</v>
      </c>
      <c r="C247" s="313">
        <v>1</v>
      </c>
      <c r="D247" s="313">
        <v>2</v>
      </c>
      <c r="E247" s="313">
        <v>2</v>
      </c>
      <c r="G247" s="313">
        <v>30</v>
      </c>
      <c r="H247" s="313">
        <v>130</v>
      </c>
      <c r="I247" s="313">
        <v>38</v>
      </c>
      <c r="J247" s="314">
        <v>5.2</v>
      </c>
      <c r="K247" s="313">
        <v>1.4491296300931711E-10</v>
      </c>
      <c r="M247" s="313">
        <v>114</v>
      </c>
      <c r="N247" s="534"/>
      <c r="O247" s="534"/>
      <c r="P247" s="534"/>
      <c r="Q247" s="534"/>
      <c r="R247" s="534"/>
      <c r="S247" s="534">
        <v>1.4491296300931711E-10</v>
      </c>
      <c r="T247" s="534"/>
      <c r="U247" s="531">
        <v>0</v>
      </c>
      <c r="V247" s="535">
        <v>0</v>
      </c>
    </row>
    <row r="248" spans="1:22">
      <c r="A248" s="313">
        <v>0</v>
      </c>
      <c r="B248" s="313">
        <v>3</v>
      </c>
      <c r="C248" s="313">
        <v>1</v>
      </c>
      <c r="D248" s="313">
        <v>3</v>
      </c>
      <c r="E248" s="313">
        <v>3</v>
      </c>
      <c r="G248" s="313">
        <v>30</v>
      </c>
      <c r="H248" s="313">
        <v>130</v>
      </c>
      <c r="I248" s="313">
        <v>38</v>
      </c>
      <c r="J248" s="314">
        <v>13.2</v>
      </c>
      <c r="K248" s="313">
        <v>2.7307884713178948E-10</v>
      </c>
      <c r="M248" s="313">
        <v>115</v>
      </c>
      <c r="N248" s="534"/>
      <c r="O248" s="534"/>
      <c r="P248" s="534"/>
      <c r="Q248" s="534"/>
      <c r="R248" s="534"/>
      <c r="S248" s="534">
        <v>2.7307884713178933E-10</v>
      </c>
      <c r="T248" s="534"/>
      <c r="U248" s="531">
        <v>-1.5509636485369269E-13</v>
      </c>
      <c r="V248" s="535">
        <v>-5.6795451746887684E-16</v>
      </c>
    </row>
    <row r="249" spans="1:22">
      <c r="A249" s="313">
        <v>1</v>
      </c>
      <c r="B249" s="313">
        <v>3</v>
      </c>
      <c r="C249" s="313">
        <v>1</v>
      </c>
      <c r="D249" s="313">
        <v>0</v>
      </c>
      <c r="E249" s="313">
        <v>0</v>
      </c>
      <c r="G249" s="313">
        <v>35</v>
      </c>
      <c r="H249" s="313">
        <v>130</v>
      </c>
      <c r="I249" s="313">
        <v>38</v>
      </c>
      <c r="J249" s="314">
        <v>1.21</v>
      </c>
      <c r="K249" s="313">
        <v>2.6901641720936888E-11</v>
      </c>
      <c r="M249" s="313">
        <v>116</v>
      </c>
      <c r="N249" s="534">
        <v>7.627839381217178E-14</v>
      </c>
      <c r="O249" s="534">
        <v>-2.5812559912557437E-12</v>
      </c>
      <c r="P249" s="534">
        <v>4.344980462836905E-11</v>
      </c>
      <c r="Q249" s="534">
        <v>-2.2028536810212374E-11</v>
      </c>
      <c r="R249" s="534">
        <v>1.6543758447044792E-11</v>
      </c>
      <c r="S249" s="534">
        <v>2.6901641720936923E-11</v>
      </c>
      <c r="T249" s="534"/>
      <c r="U249" s="531">
        <v>3.5542916945637908E-14</v>
      </c>
      <c r="V249" s="535">
        <v>1.3212173931368556E-15</v>
      </c>
    </row>
    <row r="250" spans="1:22">
      <c r="A250" s="313">
        <v>1</v>
      </c>
      <c r="B250" s="313">
        <v>3</v>
      </c>
      <c r="C250" s="313">
        <v>1</v>
      </c>
      <c r="D250" s="313">
        <v>1</v>
      </c>
      <c r="E250" s="313">
        <v>1</v>
      </c>
      <c r="G250" s="313">
        <v>35</v>
      </c>
      <c r="H250" s="313">
        <v>130</v>
      </c>
      <c r="I250" s="313">
        <v>38</v>
      </c>
      <c r="J250" s="314">
        <v>3.2</v>
      </c>
      <c r="K250" s="313">
        <v>9.3078267058546982E-11</v>
      </c>
      <c r="M250" s="313">
        <v>117</v>
      </c>
      <c r="N250" s="534"/>
      <c r="O250" s="534"/>
      <c r="P250" s="534"/>
      <c r="Q250" s="534"/>
      <c r="R250" s="534"/>
      <c r="S250" s="534">
        <v>9.3078267058547008E-11</v>
      </c>
      <c r="T250" s="534"/>
      <c r="U250" s="531">
        <v>2.5849394142282115E-14</v>
      </c>
      <c r="V250" s="535">
        <v>2.7771675342883895E-16</v>
      </c>
    </row>
    <row r="251" spans="1:22">
      <c r="A251" s="313">
        <v>1</v>
      </c>
      <c r="B251" s="313">
        <v>3</v>
      </c>
      <c r="C251" s="313">
        <v>1</v>
      </c>
      <c r="D251" s="313">
        <v>2</v>
      </c>
      <c r="E251" s="313">
        <v>2</v>
      </c>
      <c r="G251" s="313">
        <v>35</v>
      </c>
      <c r="H251" s="313">
        <v>130</v>
      </c>
      <c r="I251" s="313">
        <v>38</v>
      </c>
      <c r="J251" s="314">
        <v>5.2</v>
      </c>
      <c r="K251" s="313">
        <v>1.4483863765089319E-10</v>
      </c>
      <c r="M251" s="313">
        <v>118</v>
      </c>
      <c r="N251" s="534"/>
      <c r="O251" s="534"/>
      <c r="P251" s="534"/>
      <c r="Q251" s="534"/>
      <c r="R251" s="534"/>
      <c r="S251" s="534">
        <v>1.4483863765089322E-10</v>
      </c>
      <c r="T251" s="534"/>
      <c r="U251" s="531">
        <v>2.5849394142282115E-14</v>
      </c>
      <c r="V251" s="535">
        <v>1.7847029329692611E-16</v>
      </c>
    </row>
    <row r="252" spans="1:22">
      <c r="A252" s="313">
        <v>1</v>
      </c>
      <c r="B252" s="313">
        <v>3</v>
      </c>
      <c r="C252" s="313">
        <v>1</v>
      </c>
      <c r="D252" s="313">
        <v>3</v>
      </c>
      <c r="E252" s="313">
        <v>3</v>
      </c>
      <c r="G252" s="313">
        <v>35</v>
      </c>
      <c r="H252" s="313">
        <v>130</v>
      </c>
      <c r="I252" s="313">
        <v>38</v>
      </c>
      <c r="J252" s="314">
        <v>13.2</v>
      </c>
      <c r="K252" s="313">
        <v>2.7718870522725151E-10</v>
      </c>
      <c r="M252" s="313">
        <v>119</v>
      </c>
      <c r="N252" s="534"/>
      <c r="O252" s="534"/>
      <c r="P252" s="534"/>
      <c r="Q252" s="534"/>
      <c r="R252" s="534"/>
      <c r="S252" s="534">
        <v>2.7718870522725151E-10</v>
      </c>
      <c r="T252" s="534"/>
      <c r="U252" s="531">
        <v>0</v>
      </c>
      <c r="V252" s="535">
        <v>0</v>
      </c>
    </row>
    <row r="253" spans="1:22">
      <c r="A253" s="313">
        <v>2</v>
      </c>
      <c r="B253" s="313">
        <v>3</v>
      </c>
      <c r="C253" s="313">
        <v>1</v>
      </c>
      <c r="D253" s="313">
        <v>0</v>
      </c>
      <c r="E253" s="313">
        <v>0</v>
      </c>
      <c r="G253" s="313">
        <v>40</v>
      </c>
      <c r="H253" s="313">
        <v>130</v>
      </c>
      <c r="I253" s="313">
        <v>38</v>
      </c>
      <c r="J253" s="314">
        <v>1.21</v>
      </c>
      <c r="K253" s="313">
        <v>2.8461837628066738E-11</v>
      </c>
      <c r="M253" s="313">
        <v>120</v>
      </c>
      <c r="N253" s="534">
        <v>8.2501724529509422E-14</v>
      </c>
      <c r="O253" s="534">
        <v>-2.7345795842423988E-12</v>
      </c>
      <c r="P253" s="534">
        <v>4.5444625694430029E-11</v>
      </c>
      <c r="Q253" s="534">
        <v>-2.2668618330513476E-11</v>
      </c>
      <c r="R253" s="534">
        <v>1.7397226829375085E-11</v>
      </c>
      <c r="S253" s="534">
        <v>2.8461837628066786E-11</v>
      </c>
      <c r="T253" s="534"/>
      <c r="U253" s="531">
        <v>4.8467614016778965E-14</v>
      </c>
      <c r="V253" s="535">
        <v>1.7028982685567766E-15</v>
      </c>
    </row>
    <row r="254" spans="1:22">
      <c r="A254" s="313">
        <v>2</v>
      </c>
      <c r="B254" s="313">
        <v>3</v>
      </c>
      <c r="C254" s="313">
        <v>1</v>
      </c>
      <c r="D254" s="313">
        <v>1</v>
      </c>
      <c r="E254" s="313">
        <v>1</v>
      </c>
      <c r="G254" s="313">
        <v>40</v>
      </c>
      <c r="H254" s="313">
        <v>130</v>
      </c>
      <c r="I254" s="313">
        <v>38</v>
      </c>
      <c r="J254" s="314">
        <v>3.2</v>
      </c>
      <c r="K254" s="313">
        <v>9.7455505458403373E-11</v>
      </c>
      <c r="M254" s="313">
        <v>121</v>
      </c>
      <c r="N254" s="534"/>
      <c r="O254" s="534"/>
      <c r="P254" s="534"/>
      <c r="Q254" s="534"/>
      <c r="R254" s="534"/>
      <c r="S254" s="534">
        <v>9.7455505458403438E-11</v>
      </c>
      <c r="T254" s="534"/>
      <c r="U254" s="531">
        <v>6.4623485355705287E-14</v>
      </c>
      <c r="V254" s="535">
        <v>6.6310758998924209E-16</v>
      </c>
    </row>
    <row r="255" spans="1:22">
      <c r="A255" s="313">
        <v>2</v>
      </c>
      <c r="B255" s="313">
        <v>3</v>
      </c>
      <c r="C255" s="313">
        <v>1</v>
      </c>
      <c r="D255" s="313">
        <v>2</v>
      </c>
      <c r="E255" s="313">
        <v>2</v>
      </c>
      <c r="G255" s="313">
        <v>40</v>
      </c>
      <c r="H255" s="313">
        <v>130</v>
      </c>
      <c r="I255" s="313">
        <v>38</v>
      </c>
      <c r="J255" s="314">
        <v>5.2</v>
      </c>
      <c r="K255" s="313">
        <v>1.5130080580525343E-10</v>
      </c>
      <c r="M255" s="313">
        <v>122</v>
      </c>
      <c r="N255" s="534"/>
      <c r="O255" s="534"/>
      <c r="P255" s="534"/>
      <c r="Q255" s="534"/>
      <c r="R255" s="534"/>
      <c r="S255" s="534">
        <v>1.5130080580525345E-10</v>
      </c>
      <c r="T255" s="534"/>
      <c r="U255" s="531">
        <v>2.5849394142282115E-14</v>
      </c>
      <c r="V255" s="535">
        <v>1.7084769644620477E-16</v>
      </c>
    </row>
    <row r="256" spans="1:22">
      <c r="A256" s="313">
        <v>2</v>
      </c>
      <c r="B256" s="313">
        <v>3</v>
      </c>
      <c r="C256" s="313">
        <v>1</v>
      </c>
      <c r="D256" s="313">
        <v>3</v>
      </c>
      <c r="E256" s="313">
        <v>3</v>
      </c>
      <c r="G256" s="313">
        <v>40</v>
      </c>
      <c r="H256" s="313">
        <v>130</v>
      </c>
      <c r="I256" s="313">
        <v>38</v>
      </c>
      <c r="J256" s="314">
        <v>13.2</v>
      </c>
      <c r="K256" s="313">
        <v>2.9047862044025408E-10</v>
      </c>
      <c r="M256" s="313">
        <v>123</v>
      </c>
      <c r="N256" s="534"/>
      <c r="O256" s="534"/>
      <c r="P256" s="534"/>
      <c r="Q256" s="534"/>
      <c r="R256" s="534"/>
      <c r="S256" s="534">
        <v>2.9047862044025408E-10</v>
      </c>
      <c r="T256" s="534"/>
      <c r="U256" s="531">
        <v>0</v>
      </c>
      <c r="V256" s="535">
        <v>0</v>
      </c>
    </row>
    <row r="257" spans="1:22">
      <c r="A257" s="313">
        <v>3</v>
      </c>
      <c r="B257" s="313">
        <v>3</v>
      </c>
      <c r="C257" s="313">
        <v>1</v>
      </c>
      <c r="D257" s="313">
        <v>0</v>
      </c>
      <c r="E257" s="313">
        <v>0</v>
      </c>
      <c r="G257" s="313">
        <v>45</v>
      </c>
      <c r="H257" s="313">
        <v>130</v>
      </c>
      <c r="I257" s="313">
        <v>38</v>
      </c>
      <c r="J257" s="314">
        <v>1.21</v>
      </c>
      <c r="K257" s="313">
        <v>2.8063631960450819E-11</v>
      </c>
      <c r="M257" s="313">
        <v>124</v>
      </c>
      <c r="N257" s="534">
        <v>7.4401806194380143E-14</v>
      </c>
      <c r="O257" s="534">
        <v>-2.5915518086614199E-12</v>
      </c>
      <c r="P257" s="534">
        <v>4.4964031549599019E-11</v>
      </c>
      <c r="Q257" s="534">
        <v>-2.2680362549686341E-11</v>
      </c>
      <c r="R257" s="534">
        <v>1.7362013798215999E-11</v>
      </c>
      <c r="S257" s="534">
        <v>2.8063631960450809E-11</v>
      </c>
      <c r="T257" s="534"/>
      <c r="U257" s="531">
        <v>-9.6935228033557931E-15</v>
      </c>
      <c r="V257" s="535">
        <v>-3.4541226941033738E-16</v>
      </c>
    </row>
    <row r="258" spans="1:22">
      <c r="A258" s="313">
        <v>3</v>
      </c>
      <c r="B258" s="313">
        <v>3</v>
      </c>
      <c r="C258" s="313">
        <v>1</v>
      </c>
      <c r="D258" s="313">
        <v>1</v>
      </c>
      <c r="E258" s="313">
        <v>1</v>
      </c>
      <c r="G258" s="313">
        <v>45</v>
      </c>
      <c r="H258" s="313">
        <v>130</v>
      </c>
      <c r="I258" s="313">
        <v>38</v>
      </c>
      <c r="J258" s="314">
        <v>3.2</v>
      </c>
      <c r="K258" s="313">
        <v>9.7105046273715019E-11</v>
      </c>
      <c r="M258" s="313">
        <v>125</v>
      </c>
      <c r="N258" s="534"/>
      <c r="O258" s="534"/>
      <c r="P258" s="534"/>
      <c r="Q258" s="534"/>
      <c r="R258" s="534"/>
      <c r="S258" s="534">
        <v>9.7105046273715032E-11</v>
      </c>
      <c r="T258" s="534"/>
      <c r="U258" s="531">
        <v>1.2924697071141057E-14</v>
      </c>
      <c r="V258" s="535">
        <v>1.331001587158462E-16</v>
      </c>
    </row>
    <row r="259" spans="1:22">
      <c r="A259" s="313">
        <v>3</v>
      </c>
      <c r="B259" s="313">
        <v>3</v>
      </c>
      <c r="C259" s="313">
        <v>1</v>
      </c>
      <c r="D259" s="313">
        <v>2</v>
      </c>
      <c r="E259" s="313">
        <v>2</v>
      </c>
      <c r="G259" s="313">
        <v>45</v>
      </c>
      <c r="H259" s="313">
        <v>130</v>
      </c>
      <c r="I259" s="313">
        <v>38</v>
      </c>
      <c r="J259" s="314">
        <v>5.2</v>
      </c>
      <c r="K259" s="313">
        <v>1.5151852976740315E-10</v>
      </c>
      <c r="M259" s="313">
        <v>126</v>
      </c>
      <c r="N259" s="534"/>
      <c r="O259" s="534"/>
      <c r="P259" s="534"/>
      <c r="Q259" s="534"/>
      <c r="R259" s="534"/>
      <c r="S259" s="534">
        <v>1.515185297674032E-10</v>
      </c>
      <c r="T259" s="534"/>
      <c r="U259" s="531">
        <v>5.169878828456423E-14</v>
      </c>
      <c r="V259" s="535">
        <v>3.4120439502631985E-16</v>
      </c>
    </row>
    <row r="260" spans="1:22">
      <c r="A260" s="313">
        <v>3</v>
      </c>
      <c r="B260" s="313">
        <v>3</v>
      </c>
      <c r="C260" s="313">
        <v>1</v>
      </c>
      <c r="D260" s="313">
        <v>3</v>
      </c>
      <c r="E260" s="313">
        <v>3</v>
      </c>
      <c r="G260" s="313">
        <v>45</v>
      </c>
      <c r="H260" s="313">
        <v>130</v>
      </c>
      <c r="I260" s="313">
        <v>38</v>
      </c>
      <c r="J260" s="314">
        <v>13.2</v>
      </c>
      <c r="K260" s="313">
        <v>2.9041464015313111E-10</v>
      </c>
      <c r="M260" s="313">
        <v>127</v>
      </c>
      <c r="N260" s="534"/>
      <c r="O260" s="534"/>
      <c r="P260" s="534"/>
      <c r="Q260" s="534"/>
      <c r="R260" s="534"/>
      <c r="S260" s="534">
        <v>2.9041464015313101E-10</v>
      </c>
      <c r="T260" s="534"/>
      <c r="U260" s="531">
        <v>-1.0339757656912846E-13</v>
      </c>
      <c r="V260" s="535">
        <v>-3.5603431188802508E-16</v>
      </c>
    </row>
  </sheetData>
  <sheetProtection selectLockedCells="1"/>
  <mergeCells count="4">
    <mergeCell ref="F2:K2"/>
    <mergeCell ref="N2:Q2"/>
    <mergeCell ref="S2:V2"/>
    <mergeCell ref="AB11:AB13"/>
  </mergeCells>
  <phoneticPr fontId="2"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sheetPr codeName="Sheet35"/>
  <dimension ref="A1:AD684"/>
  <sheetViews>
    <sheetView topLeftCell="Q1" workbookViewId="0">
      <selection sqref="A1:IV65536"/>
    </sheetView>
  </sheetViews>
  <sheetFormatPr defaultRowHeight="12.75"/>
  <cols>
    <col min="1" max="19" width="9.140625" style="313"/>
    <col min="20" max="21" width="14.5703125" style="313" customWidth="1"/>
    <col min="22" max="27" width="9.140625" style="313"/>
    <col min="28" max="28" width="15.7109375" style="313" customWidth="1"/>
    <col min="29" max="16384" width="9.140625" style="313"/>
  </cols>
  <sheetData>
    <row r="1" spans="1:30">
      <c r="Y1" s="528">
        <f>MIN(Y4:Y19)</f>
        <v>0</v>
      </c>
    </row>
    <row r="2" spans="1:30">
      <c r="E2" s="839" t="s">
        <v>1115</v>
      </c>
      <c r="F2" s="839"/>
      <c r="G2" s="839"/>
      <c r="H2" s="839"/>
      <c r="I2" s="839"/>
      <c r="J2" s="839"/>
      <c r="M2" s="839" t="s">
        <v>1116</v>
      </c>
      <c r="N2" s="839"/>
      <c r="O2" s="839"/>
      <c r="P2" s="839"/>
      <c r="R2" s="839" t="s">
        <v>1117</v>
      </c>
      <c r="S2" s="839"/>
      <c r="T2" s="839"/>
      <c r="U2" s="839"/>
    </row>
    <row r="3" spans="1:30">
      <c r="F3" s="529" t="s">
        <v>1120</v>
      </c>
      <c r="G3" s="529" t="s">
        <v>1228</v>
      </c>
      <c r="H3" s="529" t="s">
        <v>1229</v>
      </c>
      <c r="I3" s="529"/>
      <c r="M3" s="313" t="s">
        <v>1122</v>
      </c>
      <c r="N3" s="313" t="s">
        <v>1123</v>
      </c>
      <c r="O3" s="313" t="s">
        <v>1124</v>
      </c>
      <c r="P3" s="313" t="s">
        <v>1125</v>
      </c>
      <c r="T3" s="313" t="s">
        <v>1126</v>
      </c>
      <c r="U3" s="313" t="s">
        <v>1127</v>
      </c>
      <c r="AB3" s="530"/>
      <c r="AC3" s="530"/>
      <c r="AD3" s="530"/>
    </row>
    <row r="4" spans="1:30">
      <c r="A4" s="313">
        <v>0</v>
      </c>
      <c r="B4" s="313">
        <v>0</v>
      </c>
      <c r="C4" s="313">
        <v>0</v>
      </c>
      <c r="D4" s="313">
        <v>0</v>
      </c>
      <c r="F4" s="314">
        <v>30</v>
      </c>
      <c r="G4" s="313">
        <v>130</v>
      </c>
      <c r="H4" s="313">
        <v>35</v>
      </c>
      <c r="J4" s="534">
        <v>3.413873529321153E-12</v>
      </c>
      <c r="K4" s="528"/>
      <c r="L4" s="313">
        <v>0</v>
      </c>
      <c r="M4" s="534">
        <v>1.3793428401298364E-16</v>
      </c>
      <c r="N4" s="534">
        <v>-1.6552114081557985E-14</v>
      </c>
      <c r="O4" s="534">
        <v>7.0956578795139935E-13</v>
      </c>
      <c r="P4" s="534">
        <v>-6.7004231041692007E-12</v>
      </c>
      <c r="Q4" s="534"/>
      <c r="R4" s="534">
        <v>3.4138735293211514E-12</v>
      </c>
      <c r="S4" s="534"/>
      <c r="T4" s="531">
        <v>-1.6155871338926322E-15</v>
      </c>
      <c r="U4" s="535">
        <v>-4.7324164765233434E-16</v>
      </c>
      <c r="V4" s="534"/>
      <c r="W4" s="534"/>
      <c r="X4" s="528"/>
      <c r="Y4" s="528"/>
      <c r="AA4" s="533"/>
    </row>
    <row r="5" spans="1:30">
      <c r="A5" s="313">
        <v>1</v>
      </c>
      <c r="B5" s="313">
        <v>0</v>
      </c>
      <c r="C5" s="313">
        <v>0</v>
      </c>
      <c r="D5" s="313">
        <v>1</v>
      </c>
      <c r="F5" s="314">
        <v>35</v>
      </c>
      <c r="G5" s="313">
        <v>130</v>
      </c>
      <c r="H5" s="313">
        <v>35</v>
      </c>
      <c r="J5" s="534">
        <v>3.7719721512779195E-12</v>
      </c>
      <c r="K5" s="528"/>
      <c r="L5" s="313">
        <v>1</v>
      </c>
      <c r="M5" s="534"/>
      <c r="N5" s="534"/>
      <c r="O5" s="534"/>
      <c r="P5" s="534"/>
      <c r="Q5" s="534"/>
      <c r="R5" s="534">
        <v>3.7719721512779211E-12</v>
      </c>
      <c r="S5" s="534"/>
      <c r="T5" s="531">
        <v>1.6155871338926322E-15</v>
      </c>
      <c r="U5" s="535">
        <v>4.2831364312837828E-16</v>
      </c>
      <c r="V5" s="528"/>
      <c r="W5" s="528"/>
      <c r="X5" s="528"/>
      <c r="Y5" s="528"/>
      <c r="AA5" s="533"/>
    </row>
    <row r="6" spans="1:30">
      <c r="A6" s="313">
        <v>2</v>
      </c>
      <c r="B6" s="313">
        <v>0</v>
      </c>
      <c r="C6" s="313">
        <v>0</v>
      </c>
      <c r="D6" s="313">
        <v>2</v>
      </c>
      <c r="F6" s="314">
        <v>40</v>
      </c>
      <c r="G6" s="313">
        <v>130</v>
      </c>
      <c r="H6" s="313">
        <v>35</v>
      </c>
      <c r="J6" s="534">
        <v>4.0266200602249509E-12</v>
      </c>
      <c r="K6" s="528"/>
      <c r="L6" s="313">
        <v>2</v>
      </c>
      <c r="M6" s="534"/>
      <c r="N6" s="534"/>
      <c r="O6" s="534"/>
      <c r="P6" s="534"/>
      <c r="Q6" s="534"/>
      <c r="R6" s="534">
        <v>4.0266200602249525E-12</v>
      </c>
      <c r="S6" s="534"/>
      <c r="T6" s="531">
        <v>1.6155871338926322E-15</v>
      </c>
      <c r="U6" s="535">
        <v>4.0122661431393554E-16</v>
      </c>
      <c r="V6" s="528"/>
      <c r="W6" s="528"/>
      <c r="X6" s="528"/>
      <c r="Y6" s="528"/>
    </row>
    <row r="7" spans="1:30">
      <c r="A7" s="313">
        <v>3</v>
      </c>
      <c r="B7" s="313">
        <v>0</v>
      </c>
      <c r="C7" s="313">
        <v>0</v>
      </c>
      <c r="D7" s="313">
        <v>3</v>
      </c>
      <c r="F7" s="314">
        <v>45</v>
      </c>
      <c r="G7" s="313">
        <v>130</v>
      </c>
      <c r="H7" s="313">
        <v>35</v>
      </c>
      <c r="J7" s="534">
        <v>4.2812679691719855E-12</v>
      </c>
      <c r="K7" s="528"/>
      <c r="L7" s="313">
        <v>3</v>
      </c>
      <c r="M7" s="534"/>
      <c r="N7" s="534"/>
      <c r="O7" s="534"/>
      <c r="P7" s="534"/>
      <c r="Q7" s="534"/>
      <c r="R7" s="534">
        <v>4.2812679691719839E-12</v>
      </c>
      <c r="S7" s="534"/>
      <c r="T7" s="531">
        <v>-1.6155871338926322E-15</v>
      </c>
      <c r="U7" s="535">
        <v>-3.773618342803927E-16</v>
      </c>
      <c r="V7" s="528"/>
      <c r="W7" s="528"/>
      <c r="X7" s="528"/>
      <c r="Y7" s="528"/>
    </row>
    <row r="8" spans="1:30">
      <c r="A8" s="313">
        <v>0</v>
      </c>
      <c r="B8" s="313">
        <v>1</v>
      </c>
      <c r="C8" s="313">
        <v>0</v>
      </c>
      <c r="D8" s="313">
        <v>0</v>
      </c>
      <c r="F8" s="314">
        <v>30</v>
      </c>
      <c r="G8" s="313">
        <v>140</v>
      </c>
      <c r="H8" s="313">
        <v>35</v>
      </c>
      <c r="J8" s="534">
        <v>3.4854932537125096E-12</v>
      </c>
      <c r="K8" s="528"/>
      <c r="L8" s="313">
        <v>4</v>
      </c>
      <c r="M8" s="534">
        <v>-1.1671362493406091E-16</v>
      </c>
      <c r="N8" s="534">
        <v>1.2254930618076401E-14</v>
      </c>
      <c r="O8" s="534">
        <v>-3.6711740206532163E-13</v>
      </c>
      <c r="P8" s="534">
        <v>6.6208456326230452E-12</v>
      </c>
      <c r="Q8" s="534"/>
      <c r="R8" s="534">
        <v>3.485493253712512E-12</v>
      </c>
      <c r="S8" s="534"/>
      <c r="T8" s="531">
        <v>2.4233807008389483E-15</v>
      </c>
      <c r="U8" s="535">
        <v>6.9527625631113427E-16</v>
      </c>
      <c r="V8" s="528"/>
      <c r="W8" s="528"/>
      <c r="X8" s="528"/>
      <c r="Y8" s="528"/>
    </row>
    <row r="9" spans="1:30">
      <c r="A9" s="313">
        <v>1</v>
      </c>
      <c r="B9" s="313">
        <v>1</v>
      </c>
      <c r="C9" s="313">
        <v>0</v>
      </c>
      <c r="D9" s="313">
        <v>1</v>
      </c>
      <c r="F9" s="314">
        <v>35</v>
      </c>
      <c r="G9" s="313">
        <v>140</v>
      </c>
      <c r="H9" s="313">
        <v>35</v>
      </c>
      <c r="J9" s="534">
        <v>3.7799298984325157E-12</v>
      </c>
      <c r="K9" s="528"/>
      <c r="L9" s="313">
        <v>5</v>
      </c>
      <c r="M9" s="534"/>
      <c r="N9" s="534"/>
      <c r="O9" s="534"/>
      <c r="P9" s="534"/>
      <c r="Q9" s="534"/>
      <c r="R9" s="534">
        <v>3.7799298984325198E-12</v>
      </c>
      <c r="S9" s="534"/>
      <c r="T9" s="531">
        <v>4.0389678347315804E-15</v>
      </c>
      <c r="U9" s="535">
        <v>1.0685298254886907E-15</v>
      </c>
      <c r="V9" s="528"/>
      <c r="W9" s="528"/>
      <c r="X9" s="528"/>
      <c r="Y9" s="528"/>
    </row>
    <row r="10" spans="1:30">
      <c r="A10" s="313">
        <v>2</v>
      </c>
      <c r="B10" s="313">
        <v>1</v>
      </c>
      <c r="C10" s="313">
        <v>0</v>
      </c>
      <c r="D10" s="313">
        <v>2</v>
      </c>
      <c r="F10" s="314">
        <v>40</v>
      </c>
      <c r="G10" s="313">
        <v>140</v>
      </c>
      <c r="H10" s="313">
        <v>35</v>
      </c>
      <c r="J10" s="534">
        <v>4.0743665431525219E-12</v>
      </c>
      <c r="K10" s="528"/>
      <c r="L10" s="313">
        <v>6</v>
      </c>
      <c r="M10" s="534"/>
      <c r="N10" s="534"/>
      <c r="O10" s="534"/>
      <c r="P10" s="534"/>
      <c r="Q10" s="534"/>
      <c r="R10" s="534">
        <v>4.0743665431525243E-12</v>
      </c>
      <c r="S10" s="534"/>
      <c r="T10" s="531">
        <v>2.4233807008389483E-15</v>
      </c>
      <c r="U10" s="535">
        <v>5.9478710989116577E-16</v>
      </c>
      <c r="V10" s="528"/>
      <c r="W10" s="528"/>
      <c r="X10" s="528"/>
      <c r="Y10" s="528"/>
      <c r="AA10" s="840"/>
    </row>
    <row r="11" spans="1:30">
      <c r="A11" s="313">
        <v>3</v>
      </c>
      <c r="B11" s="313">
        <v>1</v>
      </c>
      <c r="C11" s="313">
        <v>0</v>
      </c>
      <c r="D11" s="313">
        <v>3</v>
      </c>
      <c r="F11" s="314">
        <v>45</v>
      </c>
      <c r="G11" s="313">
        <v>140</v>
      </c>
      <c r="H11" s="313">
        <v>35</v>
      </c>
      <c r="J11" s="534">
        <v>4.2812679691719823E-12</v>
      </c>
      <c r="K11" s="528"/>
      <c r="L11" s="313">
        <v>7</v>
      </c>
      <c r="M11" s="534"/>
      <c r="N11" s="534"/>
      <c r="O11" s="534"/>
      <c r="P11" s="534"/>
      <c r="Q11" s="534"/>
      <c r="R11" s="534">
        <v>4.2812679691719847E-12</v>
      </c>
      <c r="S11" s="534"/>
      <c r="T11" s="531">
        <v>2.4233807008389483E-15</v>
      </c>
      <c r="U11" s="535">
        <v>5.6604275142058952E-16</v>
      </c>
      <c r="V11" s="528"/>
      <c r="W11" s="528"/>
      <c r="X11" s="528"/>
      <c r="Y11" s="528"/>
      <c r="AA11" s="840"/>
    </row>
    <row r="12" spans="1:30">
      <c r="A12" s="313">
        <v>0</v>
      </c>
      <c r="B12" s="313">
        <v>2</v>
      </c>
      <c r="C12" s="313">
        <v>0</v>
      </c>
      <c r="D12" s="313">
        <v>0</v>
      </c>
      <c r="F12" s="314">
        <v>30</v>
      </c>
      <c r="G12" s="313">
        <v>150</v>
      </c>
      <c r="H12" s="313">
        <v>35</v>
      </c>
      <c r="J12" s="534">
        <v>3.3263383106206105E-12</v>
      </c>
      <c r="K12" s="528"/>
      <c r="L12" s="313">
        <v>8</v>
      </c>
      <c r="M12" s="534">
        <v>1.3793428401297092E-16</v>
      </c>
      <c r="N12" s="534">
        <v>-1.6552114081556584E-14</v>
      </c>
      <c r="O12" s="534">
        <v>7.0638268908951095E-13</v>
      </c>
      <c r="P12" s="534">
        <v>-6.6924653570140083E-12</v>
      </c>
      <c r="Q12" s="534"/>
      <c r="R12" s="534">
        <v>3.3263383106206105E-12</v>
      </c>
      <c r="S12" s="534"/>
      <c r="T12" s="531">
        <v>0</v>
      </c>
      <c r="U12" s="535">
        <v>0</v>
      </c>
      <c r="V12" s="528"/>
      <c r="W12" s="528"/>
      <c r="X12" s="528"/>
      <c r="Y12" s="528"/>
      <c r="AA12" s="840"/>
    </row>
    <row r="13" spans="1:30">
      <c r="A13" s="313">
        <v>1</v>
      </c>
      <c r="B13" s="313">
        <v>2</v>
      </c>
      <c r="C13" s="313">
        <v>0</v>
      </c>
      <c r="D13" s="313">
        <v>1</v>
      </c>
      <c r="F13" s="314">
        <v>35</v>
      </c>
      <c r="G13" s="313">
        <v>150</v>
      </c>
      <c r="H13" s="313">
        <v>35</v>
      </c>
      <c r="J13" s="534">
        <v>3.6685214382681877E-12</v>
      </c>
      <c r="K13" s="528"/>
      <c r="L13" s="313">
        <v>9</v>
      </c>
      <c r="M13" s="534"/>
      <c r="N13" s="534"/>
      <c r="O13" s="534"/>
      <c r="P13" s="534"/>
      <c r="Q13" s="534"/>
      <c r="R13" s="534">
        <v>3.6685214382681877E-12</v>
      </c>
      <c r="S13" s="534"/>
      <c r="T13" s="531">
        <v>0</v>
      </c>
      <c r="U13" s="535">
        <v>0</v>
      </c>
      <c r="V13" s="528"/>
      <c r="W13" s="528"/>
      <c r="X13" s="528"/>
      <c r="Y13" s="528"/>
    </row>
    <row r="14" spans="1:30">
      <c r="A14" s="313">
        <v>2</v>
      </c>
      <c r="B14" s="313">
        <v>2</v>
      </c>
      <c r="C14" s="313">
        <v>0</v>
      </c>
      <c r="D14" s="313">
        <v>2</v>
      </c>
      <c r="F14" s="314">
        <v>40</v>
      </c>
      <c r="G14" s="313">
        <v>150</v>
      </c>
      <c r="H14" s="313">
        <v>35</v>
      </c>
      <c r="J14" s="534">
        <v>3.9072538529060331E-12</v>
      </c>
      <c r="K14" s="528"/>
      <c r="L14" s="313">
        <v>10</v>
      </c>
      <c r="M14" s="534"/>
      <c r="N14" s="534"/>
      <c r="O14" s="534"/>
      <c r="P14" s="534"/>
      <c r="Q14" s="534"/>
      <c r="R14" s="534">
        <v>3.9072538529060331E-12</v>
      </c>
      <c r="S14" s="534"/>
      <c r="T14" s="531">
        <v>0</v>
      </c>
      <c r="U14" s="535">
        <v>0</v>
      </c>
      <c r="V14" s="528"/>
      <c r="W14" s="528"/>
      <c r="X14" s="528"/>
      <c r="Y14" s="528"/>
    </row>
    <row r="15" spans="1:30">
      <c r="A15" s="313">
        <v>3</v>
      </c>
      <c r="B15" s="313">
        <v>2</v>
      </c>
      <c r="C15" s="313">
        <v>0</v>
      </c>
      <c r="D15" s="313">
        <v>3</v>
      </c>
      <c r="F15" s="314">
        <v>45</v>
      </c>
      <c r="G15" s="313">
        <v>150</v>
      </c>
      <c r="H15" s="313">
        <v>35</v>
      </c>
      <c r="J15" s="534">
        <v>4.1459862675438752E-12</v>
      </c>
      <c r="K15" s="528"/>
      <c r="L15" s="313">
        <v>11</v>
      </c>
      <c r="M15" s="534"/>
      <c r="N15" s="534"/>
      <c r="O15" s="534"/>
      <c r="P15" s="534"/>
      <c r="Q15" s="534"/>
      <c r="R15" s="534">
        <v>4.145986267543872E-12</v>
      </c>
      <c r="S15" s="534"/>
      <c r="T15" s="531">
        <v>-3.2311742677852644E-15</v>
      </c>
      <c r="U15" s="535">
        <v>-7.7934996868656901E-16</v>
      </c>
      <c r="V15" s="528"/>
      <c r="W15" s="528"/>
      <c r="X15" s="528"/>
      <c r="Y15" s="528"/>
    </row>
    <row r="16" spans="1:30">
      <c r="A16" s="313">
        <v>0</v>
      </c>
      <c r="B16" s="313">
        <v>3</v>
      </c>
      <c r="C16" s="313">
        <v>0</v>
      </c>
      <c r="D16" s="313">
        <v>0</v>
      </c>
      <c r="F16" s="314">
        <v>30</v>
      </c>
      <c r="G16" s="313">
        <v>160</v>
      </c>
      <c r="H16" s="313">
        <v>35</v>
      </c>
      <c r="J16" s="534">
        <v>3.40591578216656E-12</v>
      </c>
      <c r="K16" s="528"/>
      <c r="L16" s="313">
        <v>12</v>
      </c>
      <c r="M16" s="534">
        <v>-8.4882636315680378E-17</v>
      </c>
      <c r="N16" s="534">
        <v>8.753521870054582E-15</v>
      </c>
      <c r="O16" s="534">
        <v>-2.437723211690994E-13</v>
      </c>
      <c r="P16" s="534">
        <v>5.1327469147137895E-12</v>
      </c>
      <c r="Q16" s="534"/>
      <c r="R16" s="534">
        <v>3.4059157821665608E-12</v>
      </c>
      <c r="S16" s="534"/>
      <c r="T16" s="531">
        <v>8.0779356694631609E-16</v>
      </c>
      <c r="U16" s="535">
        <v>2.3717367621828424E-16</v>
      </c>
      <c r="V16" s="528"/>
      <c r="W16" s="528"/>
      <c r="X16" s="528"/>
      <c r="Y16" s="528"/>
    </row>
    <row r="17" spans="1:25">
      <c r="A17" s="313">
        <v>1</v>
      </c>
      <c r="B17" s="313">
        <v>3</v>
      </c>
      <c r="C17" s="313">
        <v>0</v>
      </c>
      <c r="D17" s="313">
        <v>1</v>
      </c>
      <c r="F17" s="314">
        <v>35</v>
      </c>
      <c r="G17" s="313">
        <v>160</v>
      </c>
      <c r="H17" s="313">
        <v>35</v>
      </c>
      <c r="J17" s="534">
        <v>3.6844369325773769E-12</v>
      </c>
      <c r="K17" s="528"/>
      <c r="L17" s="313">
        <v>13</v>
      </c>
      <c r="M17" s="534"/>
      <c r="N17" s="534"/>
      <c r="O17" s="534"/>
      <c r="P17" s="534"/>
      <c r="Q17" s="534"/>
      <c r="R17" s="534">
        <v>3.6844369325773769E-12</v>
      </c>
      <c r="S17" s="534"/>
      <c r="T17" s="531">
        <v>0</v>
      </c>
      <c r="U17" s="535">
        <v>0</v>
      </c>
      <c r="V17" s="528"/>
      <c r="W17" s="528"/>
      <c r="X17" s="528"/>
      <c r="Y17" s="528"/>
    </row>
    <row r="18" spans="1:25">
      <c r="A18" s="313">
        <v>2</v>
      </c>
      <c r="B18" s="313">
        <v>3</v>
      </c>
      <c r="C18" s="313">
        <v>0</v>
      </c>
      <c r="D18" s="313">
        <v>2</v>
      </c>
      <c r="F18" s="314">
        <v>40</v>
      </c>
      <c r="G18" s="313">
        <v>160</v>
      </c>
      <c r="H18" s="313">
        <v>35</v>
      </c>
      <c r="J18" s="534">
        <v>3.9550003358336008E-12</v>
      </c>
      <c r="K18" s="528"/>
      <c r="L18" s="313">
        <v>14</v>
      </c>
      <c r="M18" s="534"/>
      <c r="N18" s="534"/>
      <c r="O18" s="534"/>
      <c r="P18" s="534"/>
      <c r="Q18" s="534"/>
      <c r="R18" s="534">
        <v>3.9550003358336016E-12</v>
      </c>
      <c r="S18" s="534"/>
      <c r="T18" s="531">
        <v>8.0779356694631609E-16</v>
      </c>
      <c r="U18" s="535">
        <v>2.0424614370508171E-16</v>
      </c>
      <c r="V18" s="528"/>
      <c r="W18" s="528"/>
      <c r="X18" s="528"/>
      <c r="Y18" s="528"/>
    </row>
    <row r="19" spans="1:25">
      <c r="A19" s="313">
        <v>3</v>
      </c>
      <c r="B19" s="313">
        <v>3</v>
      </c>
      <c r="C19" s="313">
        <v>0</v>
      </c>
      <c r="D19" s="313">
        <v>3</v>
      </c>
      <c r="F19" s="314">
        <v>45</v>
      </c>
      <c r="G19" s="313">
        <v>160</v>
      </c>
      <c r="H19" s="313">
        <v>35</v>
      </c>
      <c r="J19" s="534">
        <v>4.1539440146984714E-12</v>
      </c>
      <c r="K19" s="528"/>
      <c r="L19" s="313">
        <v>15</v>
      </c>
      <c r="M19" s="534"/>
      <c r="N19" s="534"/>
      <c r="O19" s="534"/>
      <c r="P19" s="534"/>
      <c r="Q19" s="534"/>
      <c r="R19" s="534">
        <v>4.153944014698469E-12</v>
      </c>
      <c r="S19" s="534"/>
      <c r="T19" s="531">
        <v>-2.4233807008389483E-15</v>
      </c>
      <c r="U19" s="535">
        <v>-5.8339272081279071E-16</v>
      </c>
      <c r="V19" s="528"/>
      <c r="W19" s="528"/>
      <c r="X19" s="528"/>
      <c r="Y19" s="528"/>
    </row>
    <row r="20" spans="1:25">
      <c r="A20" s="313">
        <v>0</v>
      </c>
      <c r="B20" s="313">
        <v>0</v>
      </c>
      <c r="C20" s="313">
        <v>0</v>
      </c>
      <c r="D20" s="313">
        <v>0</v>
      </c>
      <c r="F20" s="313">
        <v>30</v>
      </c>
      <c r="G20" s="314">
        <v>130</v>
      </c>
      <c r="H20" s="313">
        <v>35</v>
      </c>
      <c r="J20" s="534">
        <v>3.413873529321153E-12</v>
      </c>
      <c r="K20" s="534"/>
      <c r="L20" s="313">
        <v>0</v>
      </c>
      <c r="M20" s="534">
        <v>7.8251180353510942E-17</v>
      </c>
      <c r="N20" s="534">
        <v>-3.4019369085890749E-14</v>
      </c>
      <c r="O20" s="534">
        <v>4.9120520602925844E-12</v>
      </c>
      <c r="P20" s="534">
        <v>-2.3214339999382472E-10</v>
      </c>
      <c r="Q20" s="534"/>
      <c r="R20" s="534">
        <v>3.4138735293210916E-12</v>
      </c>
      <c r="S20" s="534"/>
      <c r="T20" s="531">
        <v>-6.1392311087920023E-14</v>
      </c>
      <c r="U20" s="535">
        <v>-1.7983182610788705E-14</v>
      </c>
      <c r="V20" s="528"/>
      <c r="W20" s="528"/>
      <c r="X20" s="528"/>
      <c r="Y20" s="528"/>
    </row>
    <row r="21" spans="1:25">
      <c r="A21" s="313">
        <v>0</v>
      </c>
      <c r="B21" s="313">
        <v>1</v>
      </c>
      <c r="C21" s="313">
        <v>0</v>
      </c>
      <c r="D21" s="313">
        <v>1</v>
      </c>
      <c r="F21" s="313">
        <v>30</v>
      </c>
      <c r="G21" s="314">
        <v>140</v>
      </c>
      <c r="H21" s="313">
        <v>35</v>
      </c>
      <c r="J21" s="534">
        <v>3.4854932537125096E-12</v>
      </c>
      <c r="K21" s="534"/>
      <c r="L21" s="313">
        <v>1</v>
      </c>
      <c r="M21" s="534"/>
      <c r="N21" s="534"/>
      <c r="O21" s="534"/>
      <c r="P21" s="534"/>
      <c r="Q21" s="534"/>
      <c r="R21" s="534">
        <v>3.4854932537123803E-12</v>
      </c>
      <c r="S21" s="534"/>
      <c r="T21" s="531">
        <v>-1.2924697071141057E-13</v>
      </c>
      <c r="U21" s="535">
        <v>-3.7081400336593827E-14</v>
      </c>
      <c r="V21" s="528"/>
      <c r="W21" s="528"/>
      <c r="X21" s="528"/>
      <c r="Y21" s="528"/>
    </row>
    <row r="22" spans="1:25">
      <c r="A22" s="313">
        <v>0</v>
      </c>
      <c r="B22" s="313">
        <v>2</v>
      </c>
      <c r="C22" s="313">
        <v>0</v>
      </c>
      <c r="D22" s="313">
        <v>2</v>
      </c>
      <c r="F22" s="313">
        <v>30</v>
      </c>
      <c r="G22" s="314">
        <v>150</v>
      </c>
      <c r="H22" s="313">
        <v>35</v>
      </c>
      <c r="J22" s="534">
        <v>3.3263383106206105E-12</v>
      </c>
      <c r="K22" s="534"/>
      <c r="L22" s="313">
        <v>2</v>
      </c>
      <c r="M22" s="534"/>
      <c r="N22" s="534"/>
      <c r="O22" s="534"/>
      <c r="P22" s="534"/>
      <c r="Q22" s="534"/>
      <c r="R22" s="534">
        <v>3.3263383106206622E-12</v>
      </c>
      <c r="S22" s="534"/>
      <c r="T22" s="531">
        <v>5.169878828456423E-14</v>
      </c>
      <c r="U22" s="535">
        <v>1.5542252007108243E-14</v>
      </c>
      <c r="V22" s="528"/>
      <c r="W22" s="528"/>
      <c r="X22" s="528"/>
      <c r="Y22" s="528"/>
    </row>
    <row r="23" spans="1:25">
      <c r="A23" s="313">
        <v>0</v>
      </c>
      <c r="B23" s="313">
        <v>3</v>
      </c>
      <c r="C23" s="313">
        <v>0</v>
      </c>
      <c r="D23" s="313">
        <v>3</v>
      </c>
      <c r="F23" s="313">
        <v>30</v>
      </c>
      <c r="G23" s="314">
        <v>160</v>
      </c>
      <c r="H23" s="313">
        <v>35</v>
      </c>
      <c r="J23" s="534">
        <v>3.40591578216656E-12</v>
      </c>
      <c r="K23" s="534"/>
      <c r="L23" s="313">
        <v>3</v>
      </c>
      <c r="M23" s="534"/>
      <c r="N23" s="534"/>
      <c r="O23" s="534"/>
      <c r="P23" s="534"/>
      <c r="Q23" s="534"/>
      <c r="R23" s="534">
        <v>3.4059157821664695E-12</v>
      </c>
      <c r="S23" s="534"/>
      <c r="T23" s="531">
        <v>-9.0472879497987402E-14</v>
      </c>
      <c r="U23" s="535">
        <v>-2.6563451736447838E-14</v>
      </c>
      <c r="V23" s="528"/>
      <c r="W23" s="528"/>
      <c r="X23" s="528"/>
      <c r="Y23" s="528"/>
    </row>
    <row r="24" spans="1:25">
      <c r="A24" s="313">
        <v>1</v>
      </c>
      <c r="B24" s="313">
        <v>0</v>
      </c>
      <c r="C24" s="313">
        <v>0</v>
      </c>
      <c r="D24" s="313">
        <v>0</v>
      </c>
      <c r="F24" s="313">
        <v>35</v>
      </c>
      <c r="G24" s="314">
        <v>130</v>
      </c>
      <c r="H24" s="313">
        <v>35</v>
      </c>
      <c r="J24" s="534">
        <v>3.7719721512779195E-12</v>
      </c>
      <c r="K24" s="534"/>
      <c r="L24" s="313">
        <v>4</v>
      </c>
      <c r="M24" s="534">
        <v>4.11150269654036E-17</v>
      </c>
      <c r="N24" s="534">
        <v>-1.7865142362064062E-14</v>
      </c>
      <c r="O24" s="534">
        <v>2.5753922374651773E-12</v>
      </c>
      <c r="P24" s="534">
        <v>-1.1943782704330419E-10</v>
      </c>
      <c r="Q24" s="534"/>
      <c r="R24" s="534">
        <v>3.7719721512779227E-12</v>
      </c>
      <c r="S24" s="534"/>
      <c r="T24" s="531">
        <v>3.2311742677852644E-15</v>
      </c>
      <c r="U24" s="535">
        <v>8.5662728625675657E-16</v>
      </c>
      <c r="V24" s="528"/>
      <c r="W24" s="528"/>
      <c r="X24" s="528"/>
      <c r="Y24" s="528"/>
    </row>
    <row r="25" spans="1:25">
      <c r="A25" s="313">
        <v>1</v>
      </c>
      <c r="B25" s="313">
        <v>1</v>
      </c>
      <c r="C25" s="313">
        <v>0</v>
      </c>
      <c r="D25" s="313">
        <v>1</v>
      </c>
      <c r="F25" s="313">
        <v>35</v>
      </c>
      <c r="G25" s="314">
        <v>140</v>
      </c>
      <c r="H25" s="313">
        <v>35</v>
      </c>
      <c r="J25" s="534">
        <v>3.7799298984325157E-12</v>
      </c>
      <c r="K25" s="528"/>
      <c r="L25" s="313">
        <v>5</v>
      </c>
      <c r="M25" s="534"/>
      <c r="N25" s="534"/>
      <c r="O25" s="534"/>
      <c r="P25" s="534"/>
      <c r="Q25" s="534"/>
      <c r="R25" s="534">
        <v>3.7799298984324931E-12</v>
      </c>
      <c r="S25" s="534"/>
      <c r="T25" s="531">
        <v>-2.261821987449685E-14</v>
      </c>
      <c r="U25" s="535">
        <v>-5.9837670227366677E-15</v>
      </c>
    </row>
    <row r="26" spans="1:25">
      <c r="A26" s="313">
        <v>1</v>
      </c>
      <c r="B26" s="313">
        <v>2</v>
      </c>
      <c r="C26" s="313">
        <v>0</v>
      </c>
      <c r="D26" s="313">
        <v>2</v>
      </c>
      <c r="F26" s="313">
        <v>35</v>
      </c>
      <c r="G26" s="314">
        <v>150</v>
      </c>
      <c r="H26" s="313">
        <v>35</v>
      </c>
      <c r="J26" s="534">
        <v>3.6685214382681877E-12</v>
      </c>
      <c r="K26" s="528"/>
      <c r="L26" s="313">
        <v>6</v>
      </c>
      <c r="M26" s="534"/>
      <c r="N26" s="534"/>
      <c r="O26" s="534"/>
      <c r="P26" s="534"/>
      <c r="Q26" s="534"/>
      <c r="R26" s="534">
        <v>3.6685214382681974E-12</v>
      </c>
      <c r="S26" s="534"/>
      <c r="T26" s="531">
        <v>9.6935228033557931E-15</v>
      </c>
      <c r="U26" s="535">
        <v>2.6423514122713835E-15</v>
      </c>
    </row>
    <row r="27" spans="1:25">
      <c r="A27" s="313">
        <v>1</v>
      </c>
      <c r="B27" s="313">
        <v>3</v>
      </c>
      <c r="C27" s="313">
        <v>0</v>
      </c>
      <c r="D27" s="313">
        <v>3</v>
      </c>
      <c r="F27" s="313">
        <v>35</v>
      </c>
      <c r="G27" s="314">
        <v>160</v>
      </c>
      <c r="H27" s="313">
        <v>35</v>
      </c>
      <c r="J27" s="534">
        <v>3.6844369325773769E-12</v>
      </c>
      <c r="K27" s="528"/>
      <c r="L27" s="313">
        <v>7</v>
      </c>
      <c r="M27" s="534"/>
      <c r="N27" s="534"/>
      <c r="O27" s="534"/>
      <c r="P27" s="534"/>
      <c r="Q27" s="534"/>
      <c r="R27" s="534">
        <v>3.6844369325773382E-12</v>
      </c>
      <c r="S27" s="534"/>
      <c r="T27" s="531">
        <v>-3.8774091213423172E-14</v>
      </c>
      <c r="U27" s="535">
        <v>-1.0523749469175878E-14</v>
      </c>
    </row>
    <row r="28" spans="1:25">
      <c r="A28" s="313">
        <v>2</v>
      </c>
      <c r="B28" s="313">
        <v>0</v>
      </c>
      <c r="C28" s="313">
        <v>0</v>
      </c>
      <c r="D28" s="313">
        <v>0</v>
      </c>
      <c r="F28" s="313">
        <v>40</v>
      </c>
      <c r="G28" s="314">
        <v>130</v>
      </c>
      <c r="H28" s="313">
        <v>35</v>
      </c>
      <c r="J28" s="534">
        <v>4.0266200602249509E-12</v>
      </c>
      <c r="K28" s="528"/>
      <c r="L28" s="313">
        <v>8</v>
      </c>
      <c r="M28" s="534">
        <v>7.1619724391346893E-17</v>
      </c>
      <c r="N28" s="534">
        <v>-3.1154580110235872E-14</v>
      </c>
      <c r="O28" s="534">
        <v>4.4989123538497636E-12</v>
      </c>
      <c r="P28" s="534">
        <v>-2.1166811656504716E-10</v>
      </c>
      <c r="Q28" s="534"/>
      <c r="R28" s="534">
        <v>4.0266200602250284E-12</v>
      </c>
      <c r="S28" s="534"/>
      <c r="T28" s="531">
        <v>7.7548182426846345E-14</v>
      </c>
      <c r="U28" s="535">
        <v>1.9258877487068905E-14</v>
      </c>
    </row>
    <row r="29" spans="1:25">
      <c r="A29" s="313">
        <v>2</v>
      </c>
      <c r="B29" s="313">
        <v>1</v>
      </c>
      <c r="C29" s="313">
        <v>0</v>
      </c>
      <c r="D29" s="313">
        <v>1</v>
      </c>
      <c r="F29" s="313">
        <v>40</v>
      </c>
      <c r="G29" s="314">
        <v>140</v>
      </c>
      <c r="H29" s="313">
        <v>35</v>
      </c>
      <c r="J29" s="534">
        <v>4.0743665431525219E-12</v>
      </c>
      <c r="K29" s="528"/>
      <c r="L29" s="313">
        <v>9</v>
      </c>
      <c r="M29" s="534"/>
      <c r="N29" s="534"/>
      <c r="O29" s="534"/>
      <c r="P29" s="534"/>
      <c r="Q29" s="534"/>
      <c r="R29" s="534">
        <v>4.0743665431525542E-12</v>
      </c>
      <c r="S29" s="534"/>
      <c r="T29" s="531">
        <v>3.2311742677852644E-14</v>
      </c>
      <c r="U29" s="535">
        <v>7.9304947985488777E-15</v>
      </c>
    </row>
    <row r="30" spans="1:25">
      <c r="A30" s="313">
        <v>2</v>
      </c>
      <c r="B30" s="313">
        <v>2</v>
      </c>
      <c r="C30" s="313">
        <v>0</v>
      </c>
      <c r="D30" s="313">
        <v>2</v>
      </c>
      <c r="F30" s="313">
        <v>40</v>
      </c>
      <c r="G30" s="314">
        <v>150</v>
      </c>
      <c r="H30" s="313">
        <v>35</v>
      </c>
      <c r="J30" s="534">
        <v>3.9072538529060331E-12</v>
      </c>
      <c r="K30" s="528"/>
      <c r="L30" s="313">
        <v>10</v>
      </c>
      <c r="M30" s="534"/>
      <c r="N30" s="534"/>
      <c r="O30" s="534"/>
      <c r="P30" s="534"/>
      <c r="Q30" s="534"/>
      <c r="R30" s="534">
        <v>3.9072538529059555E-12</v>
      </c>
      <c r="S30" s="534"/>
      <c r="T30" s="531">
        <v>-7.7548182426846345E-14</v>
      </c>
      <c r="U30" s="535">
        <v>-1.9847234233109689E-14</v>
      </c>
    </row>
    <row r="31" spans="1:25">
      <c r="A31" s="313">
        <v>2</v>
      </c>
      <c r="B31" s="313">
        <v>3</v>
      </c>
      <c r="C31" s="313">
        <v>0</v>
      </c>
      <c r="D31" s="313">
        <v>3</v>
      </c>
      <c r="F31" s="313">
        <v>40</v>
      </c>
      <c r="G31" s="314">
        <v>160</v>
      </c>
      <c r="H31" s="313">
        <v>35</v>
      </c>
      <c r="J31" s="534">
        <v>3.9550003358336008E-12</v>
      </c>
      <c r="K31" s="528"/>
      <c r="L31" s="313">
        <v>11</v>
      </c>
      <c r="M31" s="534"/>
      <c r="N31" s="534"/>
      <c r="O31" s="534"/>
      <c r="P31" s="534"/>
      <c r="Q31" s="534"/>
      <c r="R31" s="534">
        <v>3.9550003358335847E-12</v>
      </c>
      <c r="S31" s="534"/>
      <c r="T31" s="531">
        <v>-1.6155871338926322E-14</v>
      </c>
      <c r="U31" s="535">
        <v>-4.0849228741016345E-15</v>
      </c>
    </row>
    <row r="32" spans="1:25">
      <c r="A32" s="313">
        <v>3</v>
      </c>
      <c r="B32" s="313">
        <v>0</v>
      </c>
      <c r="C32" s="313">
        <v>0</v>
      </c>
      <c r="D32" s="313">
        <v>0</v>
      </c>
      <c r="F32" s="313">
        <v>45</v>
      </c>
      <c r="G32" s="314">
        <v>130</v>
      </c>
      <c r="H32" s="313">
        <v>35</v>
      </c>
      <c r="J32" s="534">
        <v>4.2812679691719855E-12</v>
      </c>
      <c r="K32" s="528"/>
      <c r="L32" s="313">
        <v>12</v>
      </c>
      <c r="M32" s="534">
        <v>4.6420191735130759E-17</v>
      </c>
      <c r="N32" s="534">
        <v>-2.0172889036895363E-14</v>
      </c>
      <c r="O32" s="534">
        <v>2.9074955520500922E-12</v>
      </c>
      <c r="P32" s="534">
        <v>-1.3475649031589065E-10</v>
      </c>
      <c r="Q32" s="534"/>
      <c r="R32" s="534">
        <v>4.2812679691719532E-12</v>
      </c>
      <c r="S32" s="534"/>
      <c r="T32" s="531">
        <v>-3.2311742677852644E-14</v>
      </c>
      <c r="U32" s="535">
        <v>-7.5472366856078534E-15</v>
      </c>
    </row>
    <row r="33" spans="1:21">
      <c r="A33" s="313">
        <v>3</v>
      </c>
      <c r="B33" s="313">
        <v>1</v>
      </c>
      <c r="C33" s="313">
        <v>0</v>
      </c>
      <c r="D33" s="313">
        <v>1</v>
      </c>
      <c r="F33" s="313">
        <v>45</v>
      </c>
      <c r="G33" s="314">
        <v>140</v>
      </c>
      <c r="H33" s="313">
        <v>35</v>
      </c>
      <c r="J33" s="534">
        <v>4.2812679691719823E-12</v>
      </c>
      <c r="K33" s="528"/>
      <c r="L33" s="313">
        <v>13</v>
      </c>
      <c r="M33" s="534"/>
      <c r="N33" s="534"/>
      <c r="O33" s="534"/>
      <c r="P33" s="534"/>
      <c r="Q33" s="534"/>
      <c r="R33" s="534">
        <v>4.2812679691719532E-12</v>
      </c>
      <c r="S33" s="534"/>
      <c r="T33" s="531">
        <v>-2.9080568410067379E-14</v>
      </c>
      <c r="U33" s="535">
        <v>-6.7925130170470734E-15</v>
      </c>
    </row>
    <row r="34" spans="1:21">
      <c r="A34" s="313">
        <v>3</v>
      </c>
      <c r="B34" s="313">
        <v>2</v>
      </c>
      <c r="C34" s="313">
        <v>0</v>
      </c>
      <c r="D34" s="313">
        <v>2</v>
      </c>
      <c r="F34" s="313">
        <v>45</v>
      </c>
      <c r="G34" s="314">
        <v>150</v>
      </c>
      <c r="H34" s="313">
        <v>35</v>
      </c>
      <c r="J34" s="534">
        <v>4.1459862675438752E-12</v>
      </c>
      <c r="K34" s="528"/>
      <c r="L34" s="313">
        <v>14</v>
      </c>
      <c r="M34" s="534"/>
      <c r="N34" s="534"/>
      <c r="O34" s="534"/>
      <c r="P34" s="534"/>
      <c r="Q34" s="534"/>
      <c r="R34" s="534">
        <v>4.1459862675437912E-12</v>
      </c>
      <c r="S34" s="534"/>
      <c r="T34" s="531">
        <v>-8.4010530962416873E-14</v>
      </c>
      <c r="U34" s="535">
        <v>-2.0263099185850796E-14</v>
      </c>
    </row>
    <row r="35" spans="1:21">
      <c r="A35" s="313">
        <v>3</v>
      </c>
      <c r="B35" s="313">
        <v>3</v>
      </c>
      <c r="C35" s="313">
        <v>0</v>
      </c>
      <c r="D35" s="313">
        <v>3</v>
      </c>
      <c r="F35" s="313">
        <v>45</v>
      </c>
      <c r="G35" s="314">
        <v>160</v>
      </c>
      <c r="H35" s="313">
        <v>35</v>
      </c>
      <c r="J35" s="534">
        <v>4.1539440146984714E-12</v>
      </c>
      <c r="K35" s="528"/>
      <c r="L35" s="313">
        <v>15</v>
      </c>
      <c r="M35" s="534"/>
      <c r="N35" s="534"/>
      <c r="O35" s="534"/>
      <c r="P35" s="534"/>
      <c r="Q35" s="534"/>
      <c r="R35" s="534">
        <v>4.1539440146983616E-12</v>
      </c>
      <c r="S35" s="534"/>
      <c r="T35" s="531">
        <v>-1.0985992510469899E-13</v>
      </c>
      <c r="U35" s="535">
        <v>-2.6447136676846511E-14</v>
      </c>
    </row>
    <row r="36" spans="1:21">
      <c r="A36" s="313">
        <v>0</v>
      </c>
      <c r="B36" s="313">
        <v>0</v>
      </c>
      <c r="C36" s="313">
        <v>0</v>
      </c>
      <c r="D36" s="313">
        <v>0</v>
      </c>
      <c r="F36" s="313">
        <v>30</v>
      </c>
      <c r="G36" s="313">
        <v>130</v>
      </c>
      <c r="H36" s="314">
        <v>35</v>
      </c>
      <c r="J36" s="534">
        <v>3.413873529321153E-12</v>
      </c>
      <c r="K36" s="534"/>
      <c r="L36" s="313">
        <v>0</v>
      </c>
      <c r="M36" s="534">
        <v>0</v>
      </c>
      <c r="N36" s="534">
        <v>0</v>
      </c>
      <c r="O36" s="534">
        <v>0</v>
      </c>
      <c r="P36" s="534">
        <v>3.413873529321153E-12</v>
      </c>
      <c r="Q36" s="534"/>
      <c r="R36" s="534">
        <v>3.413873529321153E-12</v>
      </c>
      <c r="S36" s="534"/>
      <c r="T36" s="531">
        <v>0</v>
      </c>
      <c r="U36" s="535">
        <v>0</v>
      </c>
    </row>
    <row r="37" spans="1:21">
      <c r="A37" s="313">
        <v>0</v>
      </c>
      <c r="B37" s="313">
        <v>0</v>
      </c>
      <c r="C37" s="313">
        <v>1</v>
      </c>
      <c r="D37" s="313">
        <v>1</v>
      </c>
      <c r="F37" s="313">
        <v>30</v>
      </c>
      <c r="G37" s="313">
        <v>130</v>
      </c>
      <c r="H37" s="314">
        <v>35</v>
      </c>
      <c r="J37" s="534">
        <v>3.413873529321153E-12</v>
      </c>
      <c r="K37" s="534"/>
      <c r="L37" s="313">
        <v>1</v>
      </c>
      <c r="M37" s="534"/>
      <c r="N37" s="534"/>
      <c r="O37" s="534"/>
      <c r="P37" s="534"/>
      <c r="Q37" s="534"/>
      <c r="R37" s="534">
        <v>3.413873529321153E-12</v>
      </c>
      <c r="S37" s="534"/>
      <c r="T37" s="531">
        <v>0</v>
      </c>
      <c r="U37" s="535">
        <v>0</v>
      </c>
    </row>
    <row r="38" spans="1:21">
      <c r="A38" s="313">
        <v>0</v>
      </c>
      <c r="B38" s="313">
        <v>0</v>
      </c>
      <c r="C38" s="313">
        <v>2</v>
      </c>
      <c r="D38" s="313">
        <v>2</v>
      </c>
      <c r="F38" s="313">
        <v>30</v>
      </c>
      <c r="G38" s="313">
        <v>130</v>
      </c>
      <c r="H38" s="314">
        <v>35</v>
      </c>
      <c r="J38" s="534">
        <v>3.413873529321153E-12</v>
      </c>
      <c r="K38" s="534"/>
      <c r="L38" s="313">
        <v>2</v>
      </c>
      <c r="M38" s="534"/>
      <c r="N38" s="534"/>
      <c r="O38" s="534"/>
      <c r="P38" s="534"/>
      <c r="Q38" s="534"/>
      <c r="R38" s="534">
        <v>3.413873529321153E-12</v>
      </c>
      <c r="S38" s="534"/>
      <c r="T38" s="531">
        <v>0</v>
      </c>
      <c r="U38" s="535">
        <v>0</v>
      </c>
    </row>
    <row r="39" spans="1:21">
      <c r="A39" s="313">
        <v>0</v>
      </c>
      <c r="B39" s="313">
        <v>0</v>
      </c>
      <c r="C39" s="313">
        <v>0</v>
      </c>
      <c r="D39" s="313">
        <v>3</v>
      </c>
      <c r="F39" s="313">
        <v>30</v>
      </c>
      <c r="G39" s="313">
        <v>130</v>
      </c>
      <c r="H39" s="314">
        <v>35</v>
      </c>
      <c r="J39" s="534">
        <v>3.413873529321153E-12</v>
      </c>
      <c r="K39" s="534"/>
      <c r="L39" s="313">
        <v>3</v>
      </c>
      <c r="M39" s="534"/>
      <c r="N39" s="534"/>
      <c r="O39" s="534"/>
      <c r="P39" s="534"/>
      <c r="Q39" s="534"/>
      <c r="R39" s="534">
        <v>3.413873529321153E-12</v>
      </c>
      <c r="S39" s="534"/>
      <c r="T39" s="531">
        <v>0</v>
      </c>
      <c r="U39" s="535">
        <v>0</v>
      </c>
    </row>
    <row r="40" spans="1:21">
      <c r="A40" s="313">
        <v>1</v>
      </c>
      <c r="B40" s="313">
        <v>0</v>
      </c>
      <c r="C40" s="313">
        <v>1</v>
      </c>
      <c r="D40" s="313">
        <v>0</v>
      </c>
      <c r="F40" s="313">
        <v>35</v>
      </c>
      <c r="G40" s="313">
        <v>130</v>
      </c>
      <c r="H40" s="314">
        <v>35</v>
      </c>
      <c r="J40" s="534">
        <v>3.7719721512779195E-12</v>
      </c>
      <c r="K40" s="534"/>
      <c r="L40" s="313">
        <v>4</v>
      </c>
      <c r="M40" s="534">
        <v>0</v>
      </c>
      <c r="N40" s="534">
        <v>0</v>
      </c>
      <c r="O40" s="534">
        <v>0</v>
      </c>
      <c r="P40" s="534">
        <v>3.7719721512779195E-12</v>
      </c>
      <c r="Q40" s="534"/>
      <c r="R40" s="534">
        <v>3.7719721512779195E-12</v>
      </c>
      <c r="S40" s="534"/>
      <c r="T40" s="531">
        <v>0</v>
      </c>
      <c r="U40" s="535">
        <v>0</v>
      </c>
    </row>
    <row r="41" spans="1:21">
      <c r="A41" s="313">
        <v>1</v>
      </c>
      <c r="B41" s="313">
        <v>0</v>
      </c>
      <c r="C41" s="313">
        <v>2</v>
      </c>
      <c r="D41" s="313">
        <v>1</v>
      </c>
      <c r="F41" s="313">
        <v>35</v>
      </c>
      <c r="G41" s="313">
        <v>130</v>
      </c>
      <c r="H41" s="314">
        <v>35</v>
      </c>
      <c r="J41" s="534">
        <v>3.7719721512779195E-12</v>
      </c>
      <c r="K41" s="528"/>
      <c r="L41" s="313">
        <v>5</v>
      </c>
      <c r="M41" s="534"/>
      <c r="N41" s="534"/>
      <c r="O41" s="534"/>
      <c r="P41" s="534"/>
      <c r="Q41" s="534"/>
      <c r="R41" s="534">
        <v>3.7719721512779195E-12</v>
      </c>
      <c r="S41" s="534"/>
      <c r="T41" s="531">
        <v>0</v>
      </c>
      <c r="U41" s="535">
        <v>0</v>
      </c>
    </row>
    <row r="42" spans="1:21">
      <c r="A42" s="313">
        <v>1</v>
      </c>
      <c r="B42" s="313">
        <v>0</v>
      </c>
      <c r="C42" s="313">
        <v>0</v>
      </c>
      <c r="D42" s="313">
        <v>2</v>
      </c>
      <c r="F42" s="313">
        <v>35</v>
      </c>
      <c r="G42" s="313">
        <v>130</v>
      </c>
      <c r="H42" s="314">
        <v>35</v>
      </c>
      <c r="J42" s="534">
        <v>3.7719721512779195E-12</v>
      </c>
      <c r="K42" s="528"/>
      <c r="L42" s="313">
        <v>6</v>
      </c>
      <c r="M42" s="534"/>
      <c r="N42" s="534"/>
      <c r="O42" s="534"/>
      <c r="P42" s="534"/>
      <c r="Q42" s="534"/>
      <c r="R42" s="534">
        <v>3.7719721512779195E-12</v>
      </c>
      <c r="S42" s="534"/>
      <c r="T42" s="531">
        <v>0</v>
      </c>
      <c r="U42" s="535">
        <v>0</v>
      </c>
    </row>
    <row r="43" spans="1:21">
      <c r="A43" s="313">
        <v>1</v>
      </c>
      <c r="B43" s="313">
        <v>0</v>
      </c>
      <c r="C43" s="313">
        <v>1</v>
      </c>
      <c r="D43" s="313">
        <v>3</v>
      </c>
      <c r="F43" s="313">
        <v>35</v>
      </c>
      <c r="G43" s="313">
        <v>130</v>
      </c>
      <c r="H43" s="314">
        <v>35</v>
      </c>
      <c r="J43" s="534">
        <v>3.7719721512779195E-12</v>
      </c>
      <c r="K43" s="528"/>
      <c r="L43" s="313">
        <v>7</v>
      </c>
      <c r="M43" s="534"/>
      <c r="N43" s="534"/>
      <c r="O43" s="534"/>
      <c r="P43" s="534"/>
      <c r="Q43" s="534"/>
      <c r="R43" s="534">
        <v>3.7719721512779195E-12</v>
      </c>
      <c r="S43" s="534"/>
      <c r="T43" s="531">
        <v>0</v>
      </c>
      <c r="U43" s="535">
        <v>0</v>
      </c>
    </row>
    <row r="44" spans="1:21">
      <c r="A44" s="313">
        <v>2</v>
      </c>
      <c r="B44" s="313">
        <v>0</v>
      </c>
      <c r="C44" s="313">
        <v>2</v>
      </c>
      <c r="D44" s="313">
        <v>0</v>
      </c>
      <c r="F44" s="313">
        <v>40</v>
      </c>
      <c r="G44" s="313">
        <v>130</v>
      </c>
      <c r="H44" s="314">
        <v>35</v>
      </c>
      <c r="J44" s="534">
        <v>4.0266200602249509E-12</v>
      </c>
      <c r="K44" s="528"/>
      <c r="L44" s="313">
        <v>8</v>
      </c>
      <c r="M44" s="534">
        <v>0</v>
      </c>
      <c r="N44" s="534">
        <v>0</v>
      </c>
      <c r="O44" s="534">
        <v>0</v>
      </c>
      <c r="P44" s="534">
        <v>4.0266200602249509E-12</v>
      </c>
      <c r="Q44" s="534"/>
      <c r="R44" s="534">
        <v>4.0266200602249509E-12</v>
      </c>
      <c r="S44" s="534"/>
      <c r="T44" s="531">
        <v>0</v>
      </c>
      <c r="U44" s="535">
        <v>0</v>
      </c>
    </row>
    <row r="45" spans="1:21">
      <c r="A45" s="313">
        <v>2</v>
      </c>
      <c r="B45" s="313">
        <v>0</v>
      </c>
      <c r="C45" s="313">
        <v>0</v>
      </c>
      <c r="D45" s="313">
        <v>1</v>
      </c>
      <c r="F45" s="313">
        <v>40</v>
      </c>
      <c r="G45" s="313">
        <v>130</v>
      </c>
      <c r="H45" s="314">
        <v>35</v>
      </c>
      <c r="J45" s="534">
        <v>4.0266200602249509E-12</v>
      </c>
      <c r="K45" s="528"/>
      <c r="L45" s="313">
        <v>9</v>
      </c>
      <c r="M45" s="534"/>
      <c r="N45" s="534"/>
      <c r="O45" s="534"/>
      <c r="P45" s="534"/>
      <c r="Q45" s="534"/>
      <c r="R45" s="534">
        <v>4.0266200602249509E-12</v>
      </c>
      <c r="S45" s="534"/>
      <c r="T45" s="531">
        <v>0</v>
      </c>
      <c r="U45" s="535">
        <v>0</v>
      </c>
    </row>
    <row r="46" spans="1:21">
      <c r="A46" s="313">
        <v>2</v>
      </c>
      <c r="B46" s="313">
        <v>0</v>
      </c>
      <c r="C46" s="313">
        <v>1</v>
      </c>
      <c r="D46" s="313">
        <v>2</v>
      </c>
      <c r="F46" s="313">
        <v>40</v>
      </c>
      <c r="G46" s="313">
        <v>130</v>
      </c>
      <c r="H46" s="314">
        <v>35</v>
      </c>
      <c r="J46" s="534">
        <v>4.0266200602249509E-12</v>
      </c>
      <c r="K46" s="528"/>
      <c r="L46" s="313">
        <v>10</v>
      </c>
      <c r="M46" s="534"/>
      <c r="N46" s="534"/>
      <c r="O46" s="534"/>
      <c r="P46" s="534"/>
      <c r="Q46" s="534"/>
      <c r="R46" s="534">
        <v>4.0266200602249509E-12</v>
      </c>
      <c r="S46" s="534"/>
      <c r="T46" s="531">
        <v>0</v>
      </c>
      <c r="U46" s="535">
        <v>0</v>
      </c>
    </row>
    <row r="47" spans="1:21">
      <c r="A47" s="313">
        <v>2</v>
      </c>
      <c r="B47" s="313">
        <v>0</v>
      </c>
      <c r="C47" s="313">
        <v>2</v>
      </c>
      <c r="D47" s="313">
        <v>3</v>
      </c>
      <c r="F47" s="313">
        <v>40</v>
      </c>
      <c r="G47" s="313">
        <v>130</v>
      </c>
      <c r="H47" s="314">
        <v>35</v>
      </c>
      <c r="J47" s="534">
        <v>4.0266200602249509E-12</v>
      </c>
      <c r="K47" s="528"/>
      <c r="L47" s="313">
        <v>11</v>
      </c>
      <c r="M47" s="534"/>
      <c r="N47" s="534"/>
      <c r="O47" s="534"/>
      <c r="P47" s="534"/>
      <c r="Q47" s="534"/>
      <c r="R47" s="534">
        <v>4.0266200602249509E-12</v>
      </c>
      <c r="S47" s="534"/>
      <c r="T47" s="531">
        <v>0</v>
      </c>
      <c r="U47" s="535">
        <v>0</v>
      </c>
    </row>
    <row r="48" spans="1:21">
      <c r="A48" s="313">
        <v>3</v>
      </c>
      <c r="B48" s="313">
        <v>0</v>
      </c>
      <c r="C48" s="313">
        <v>0</v>
      </c>
      <c r="D48" s="313">
        <v>0</v>
      </c>
      <c r="F48" s="313">
        <v>45</v>
      </c>
      <c r="G48" s="313">
        <v>130</v>
      </c>
      <c r="H48" s="314">
        <v>35</v>
      </c>
      <c r="J48" s="534">
        <v>4.2812679691719855E-12</v>
      </c>
      <c r="K48" s="528"/>
      <c r="L48" s="313">
        <v>12</v>
      </c>
      <c r="M48" s="534">
        <v>0</v>
      </c>
      <c r="N48" s="534">
        <v>0</v>
      </c>
      <c r="O48" s="534">
        <v>0</v>
      </c>
      <c r="P48" s="534">
        <v>4.2812679691719855E-12</v>
      </c>
      <c r="Q48" s="534"/>
      <c r="R48" s="534">
        <v>4.2812679691719855E-12</v>
      </c>
      <c r="S48" s="534"/>
      <c r="T48" s="531">
        <v>0</v>
      </c>
      <c r="U48" s="535">
        <v>0</v>
      </c>
    </row>
    <row r="49" spans="1:21">
      <c r="A49" s="313">
        <v>3</v>
      </c>
      <c r="B49" s="313">
        <v>0</v>
      </c>
      <c r="C49" s="313">
        <v>1</v>
      </c>
      <c r="D49" s="313">
        <v>1</v>
      </c>
      <c r="F49" s="313">
        <v>45</v>
      </c>
      <c r="G49" s="313">
        <v>130</v>
      </c>
      <c r="H49" s="314">
        <v>35</v>
      </c>
      <c r="J49" s="534">
        <v>4.2812679691719855E-12</v>
      </c>
      <c r="K49" s="528"/>
      <c r="L49" s="313">
        <v>13</v>
      </c>
      <c r="M49" s="534"/>
      <c r="N49" s="534"/>
      <c r="O49" s="534"/>
      <c r="P49" s="534"/>
      <c r="Q49" s="534"/>
      <c r="R49" s="534">
        <v>4.2812679691719855E-12</v>
      </c>
      <c r="S49" s="534"/>
      <c r="T49" s="531">
        <v>0</v>
      </c>
      <c r="U49" s="535">
        <v>0</v>
      </c>
    </row>
    <row r="50" spans="1:21">
      <c r="A50" s="313">
        <v>3</v>
      </c>
      <c r="B50" s="313">
        <v>0</v>
      </c>
      <c r="C50" s="313">
        <v>2</v>
      </c>
      <c r="D50" s="313">
        <v>2</v>
      </c>
      <c r="F50" s="313">
        <v>45</v>
      </c>
      <c r="G50" s="313">
        <v>130</v>
      </c>
      <c r="H50" s="314">
        <v>35</v>
      </c>
      <c r="J50" s="534">
        <v>4.2812679691719855E-12</v>
      </c>
      <c r="K50" s="528"/>
      <c r="L50" s="313">
        <v>14</v>
      </c>
      <c r="M50" s="534"/>
      <c r="N50" s="534"/>
      <c r="O50" s="534"/>
      <c r="P50" s="534"/>
      <c r="Q50" s="534"/>
      <c r="R50" s="534">
        <v>4.2812679691719855E-12</v>
      </c>
      <c r="S50" s="534"/>
      <c r="T50" s="531">
        <v>0</v>
      </c>
      <c r="U50" s="535">
        <v>0</v>
      </c>
    </row>
    <row r="51" spans="1:21">
      <c r="A51" s="313">
        <v>3</v>
      </c>
      <c r="B51" s="313">
        <v>0</v>
      </c>
      <c r="C51" s="313">
        <v>0</v>
      </c>
      <c r="D51" s="313">
        <v>3</v>
      </c>
      <c r="F51" s="313">
        <v>45</v>
      </c>
      <c r="G51" s="313">
        <v>130</v>
      </c>
      <c r="H51" s="314">
        <v>35</v>
      </c>
      <c r="J51" s="534">
        <v>4.2812679691719855E-12</v>
      </c>
      <c r="K51" s="528"/>
      <c r="L51" s="313">
        <v>15</v>
      </c>
      <c r="M51" s="534"/>
      <c r="N51" s="534"/>
      <c r="O51" s="534"/>
      <c r="P51" s="534"/>
      <c r="Q51" s="534"/>
      <c r="R51" s="534">
        <v>4.2812679691719855E-12</v>
      </c>
      <c r="S51" s="534"/>
      <c r="T51" s="531">
        <v>0</v>
      </c>
      <c r="U51" s="535">
        <v>0</v>
      </c>
    </row>
    <row r="52" spans="1:21">
      <c r="A52" s="313">
        <v>0</v>
      </c>
      <c r="B52" s="313">
        <v>1</v>
      </c>
      <c r="C52" s="313">
        <v>1</v>
      </c>
      <c r="D52" s="313">
        <v>0</v>
      </c>
      <c r="F52" s="313">
        <v>30</v>
      </c>
      <c r="G52" s="313">
        <v>140</v>
      </c>
      <c r="H52" s="314">
        <v>35</v>
      </c>
      <c r="J52" s="534">
        <v>3.4854932537125096E-12</v>
      </c>
      <c r="K52" s="528"/>
      <c r="L52" s="313">
        <v>16</v>
      </c>
      <c r="M52" s="534">
        <v>0</v>
      </c>
      <c r="N52" s="534">
        <v>0</v>
      </c>
      <c r="O52" s="534">
        <v>0</v>
      </c>
      <c r="P52" s="534">
        <v>3.4854932537125096E-12</v>
      </c>
      <c r="Q52" s="534"/>
      <c r="R52" s="534">
        <v>3.4854932537125096E-12</v>
      </c>
      <c r="S52" s="534"/>
      <c r="T52" s="531">
        <v>0</v>
      </c>
      <c r="U52" s="535">
        <v>0</v>
      </c>
    </row>
    <row r="53" spans="1:21">
      <c r="A53" s="313">
        <v>0</v>
      </c>
      <c r="B53" s="313">
        <v>1</v>
      </c>
      <c r="C53" s="313">
        <v>2</v>
      </c>
      <c r="D53" s="313">
        <v>1</v>
      </c>
      <c r="F53" s="313">
        <v>30</v>
      </c>
      <c r="G53" s="313">
        <v>140</v>
      </c>
      <c r="H53" s="314">
        <v>35</v>
      </c>
      <c r="J53" s="534">
        <v>3.4854932537125096E-12</v>
      </c>
      <c r="K53" s="528"/>
      <c r="L53" s="313">
        <v>17</v>
      </c>
      <c r="M53" s="534"/>
      <c r="N53" s="534"/>
      <c r="O53" s="534"/>
      <c r="P53" s="534"/>
      <c r="Q53" s="534"/>
      <c r="R53" s="534">
        <v>3.4854932537125096E-12</v>
      </c>
      <c r="S53" s="534"/>
      <c r="T53" s="531">
        <v>0</v>
      </c>
      <c r="U53" s="535">
        <v>0</v>
      </c>
    </row>
    <row r="54" spans="1:21">
      <c r="G54" s="314"/>
      <c r="J54" s="534"/>
      <c r="K54" s="528"/>
      <c r="M54" s="534"/>
      <c r="N54" s="534"/>
      <c r="O54" s="534"/>
      <c r="P54" s="534"/>
      <c r="Q54" s="534"/>
      <c r="R54" s="534"/>
      <c r="S54" s="534"/>
      <c r="T54" s="531"/>
      <c r="U54" s="535"/>
    </row>
    <row r="55" spans="1:21">
      <c r="G55" s="314"/>
      <c r="J55" s="534"/>
      <c r="K55" s="528"/>
      <c r="M55" s="534"/>
      <c r="N55" s="534"/>
      <c r="O55" s="534"/>
      <c r="P55" s="534"/>
      <c r="Q55" s="534"/>
      <c r="R55" s="534"/>
      <c r="S55" s="534"/>
      <c r="T55" s="531"/>
      <c r="U55" s="535"/>
    </row>
    <row r="56" spans="1:21">
      <c r="H56" s="314"/>
      <c r="K56" s="528"/>
      <c r="M56" s="534"/>
      <c r="N56" s="534"/>
      <c r="O56" s="534"/>
      <c r="P56" s="534"/>
      <c r="Q56" s="534"/>
      <c r="R56" s="534"/>
      <c r="S56" s="534"/>
      <c r="T56" s="531"/>
      <c r="U56" s="535"/>
    </row>
    <row r="57" spans="1:21">
      <c r="H57" s="314"/>
      <c r="K57" s="528"/>
      <c r="M57" s="534"/>
      <c r="N57" s="534"/>
      <c r="O57" s="534"/>
      <c r="P57" s="534"/>
      <c r="Q57" s="534"/>
      <c r="R57" s="534"/>
      <c r="S57" s="534"/>
      <c r="T57" s="531"/>
      <c r="U57" s="535"/>
    </row>
    <row r="58" spans="1:21">
      <c r="H58" s="314"/>
      <c r="K58" s="528"/>
      <c r="M58" s="534"/>
      <c r="N58" s="534"/>
      <c r="O58" s="534"/>
      <c r="P58" s="534"/>
      <c r="Q58" s="534"/>
      <c r="R58" s="534"/>
      <c r="S58" s="534"/>
      <c r="T58" s="531"/>
      <c r="U58" s="535"/>
    </row>
    <row r="59" spans="1:21">
      <c r="H59" s="314"/>
      <c r="K59" s="528"/>
      <c r="M59" s="534"/>
      <c r="N59" s="534"/>
      <c r="O59" s="534"/>
      <c r="P59" s="534"/>
      <c r="Q59" s="534"/>
      <c r="R59" s="534"/>
      <c r="S59" s="534"/>
      <c r="T59" s="531"/>
      <c r="U59" s="535"/>
    </row>
    <row r="60" spans="1:21">
      <c r="F60" s="314"/>
      <c r="J60" s="534"/>
      <c r="K60" s="528"/>
      <c r="M60" s="534"/>
      <c r="N60" s="534"/>
      <c r="O60" s="534"/>
      <c r="P60" s="534"/>
      <c r="Q60" s="534"/>
      <c r="R60" s="534"/>
      <c r="S60" s="534"/>
      <c r="T60" s="531"/>
      <c r="U60" s="535"/>
    </row>
    <row r="61" spans="1:21">
      <c r="F61" s="314"/>
      <c r="J61" s="534"/>
      <c r="K61" s="528"/>
      <c r="M61" s="534"/>
      <c r="N61" s="534"/>
      <c r="O61" s="534"/>
      <c r="P61" s="534"/>
      <c r="Q61" s="534"/>
      <c r="R61" s="534"/>
      <c r="S61" s="534"/>
      <c r="T61" s="531"/>
      <c r="U61" s="535"/>
    </row>
    <row r="62" spans="1:21">
      <c r="F62" s="314"/>
      <c r="J62" s="534"/>
      <c r="K62" s="528"/>
      <c r="M62" s="534"/>
      <c r="N62" s="534"/>
      <c r="O62" s="534"/>
      <c r="P62" s="534"/>
      <c r="Q62" s="534"/>
      <c r="R62" s="534"/>
      <c r="S62" s="534"/>
      <c r="T62" s="531"/>
      <c r="U62" s="535"/>
    </row>
    <row r="63" spans="1:21">
      <c r="F63" s="314"/>
      <c r="J63" s="534"/>
      <c r="K63" s="528"/>
      <c r="M63" s="534"/>
      <c r="N63" s="534"/>
      <c r="O63" s="534"/>
      <c r="P63" s="534"/>
      <c r="Q63" s="534"/>
      <c r="R63" s="534"/>
      <c r="S63" s="534"/>
      <c r="T63" s="531"/>
      <c r="U63" s="535"/>
    </row>
    <row r="64" spans="1:21">
      <c r="F64" s="314"/>
      <c r="J64" s="534"/>
      <c r="K64" s="528"/>
      <c r="M64" s="534"/>
      <c r="N64" s="534"/>
      <c r="O64" s="534"/>
      <c r="P64" s="534"/>
      <c r="Q64" s="534"/>
      <c r="R64" s="534"/>
      <c r="S64" s="534"/>
      <c r="T64" s="531"/>
      <c r="U64" s="535"/>
    </row>
    <row r="65" spans="6:21">
      <c r="F65" s="314"/>
      <c r="J65" s="534"/>
      <c r="K65" s="528"/>
      <c r="M65" s="534"/>
      <c r="N65" s="534"/>
      <c r="O65" s="534"/>
      <c r="P65" s="534"/>
      <c r="Q65" s="534"/>
      <c r="R65" s="534"/>
      <c r="S65" s="534"/>
      <c r="T65" s="531"/>
      <c r="U65" s="535"/>
    </row>
    <row r="66" spans="6:21">
      <c r="F66" s="314"/>
      <c r="J66" s="534"/>
      <c r="K66" s="528"/>
      <c r="M66" s="534"/>
      <c r="N66" s="534"/>
      <c r="O66" s="534"/>
      <c r="P66" s="534"/>
      <c r="Q66" s="534"/>
      <c r="R66" s="534"/>
      <c r="S66" s="534"/>
      <c r="T66" s="531"/>
      <c r="U66" s="535"/>
    </row>
    <row r="67" spans="6:21">
      <c r="F67" s="314"/>
      <c r="J67" s="534"/>
      <c r="K67" s="528"/>
      <c r="M67" s="534"/>
      <c r="N67" s="534"/>
      <c r="O67" s="534"/>
      <c r="P67" s="534"/>
      <c r="Q67" s="534"/>
      <c r="R67" s="534"/>
      <c r="S67" s="534"/>
      <c r="T67" s="531"/>
      <c r="U67" s="535"/>
    </row>
    <row r="68" spans="6:21">
      <c r="F68" s="314"/>
      <c r="J68" s="534"/>
      <c r="K68" s="528"/>
      <c r="M68" s="534"/>
      <c r="N68" s="534"/>
      <c r="O68" s="534"/>
      <c r="P68" s="534"/>
      <c r="Q68" s="534"/>
      <c r="R68" s="534"/>
      <c r="S68" s="534"/>
      <c r="T68" s="531"/>
      <c r="U68" s="535"/>
    </row>
    <row r="69" spans="6:21">
      <c r="F69" s="314"/>
      <c r="J69" s="534"/>
      <c r="K69" s="528"/>
      <c r="M69" s="534"/>
      <c r="N69" s="534"/>
      <c r="O69" s="534"/>
      <c r="P69" s="534"/>
      <c r="Q69" s="534"/>
      <c r="R69" s="534"/>
      <c r="S69" s="534"/>
      <c r="T69" s="531"/>
      <c r="U69" s="535"/>
    </row>
    <row r="70" spans="6:21">
      <c r="F70" s="314"/>
      <c r="J70" s="534"/>
      <c r="K70" s="528"/>
      <c r="M70" s="534"/>
      <c r="N70" s="534"/>
      <c r="O70" s="534"/>
      <c r="P70" s="534"/>
      <c r="Q70" s="534"/>
      <c r="R70" s="534"/>
      <c r="S70" s="534"/>
      <c r="T70" s="531"/>
      <c r="U70" s="535"/>
    </row>
    <row r="71" spans="6:21">
      <c r="F71" s="314"/>
      <c r="J71" s="534"/>
      <c r="K71" s="528"/>
      <c r="M71" s="534"/>
      <c r="N71" s="534"/>
      <c r="O71" s="534"/>
      <c r="P71" s="534"/>
      <c r="Q71" s="534"/>
      <c r="R71" s="534"/>
      <c r="S71" s="534"/>
      <c r="T71" s="531"/>
      <c r="U71" s="535"/>
    </row>
    <row r="72" spans="6:21">
      <c r="F72" s="314"/>
      <c r="J72" s="534"/>
      <c r="K72" s="528"/>
      <c r="M72" s="534"/>
      <c r="N72" s="534"/>
      <c r="O72" s="534"/>
      <c r="P72" s="534"/>
      <c r="Q72" s="534"/>
      <c r="R72" s="534"/>
      <c r="S72" s="534"/>
      <c r="T72" s="531"/>
      <c r="U72" s="535"/>
    </row>
    <row r="73" spans="6:21">
      <c r="F73" s="314"/>
      <c r="J73" s="534"/>
      <c r="K73" s="528"/>
      <c r="M73" s="534"/>
      <c r="N73" s="534"/>
      <c r="O73" s="534"/>
      <c r="P73" s="534"/>
      <c r="Q73" s="534"/>
      <c r="R73" s="534"/>
      <c r="S73" s="534"/>
      <c r="T73" s="531"/>
      <c r="U73" s="535"/>
    </row>
    <row r="74" spans="6:21">
      <c r="F74" s="314"/>
      <c r="J74" s="534"/>
      <c r="K74" s="528"/>
      <c r="M74" s="534"/>
      <c r="N74" s="534"/>
      <c r="O74" s="534"/>
      <c r="P74" s="534"/>
      <c r="Q74" s="534"/>
      <c r="R74" s="534"/>
      <c r="S74" s="534"/>
      <c r="T74" s="531"/>
      <c r="U74" s="535"/>
    </row>
    <row r="75" spans="6:21">
      <c r="F75" s="314"/>
      <c r="J75" s="534"/>
      <c r="K75" s="528"/>
      <c r="M75" s="534"/>
      <c r="N75" s="534"/>
      <c r="O75" s="534"/>
      <c r="P75" s="534"/>
      <c r="Q75" s="534"/>
      <c r="R75" s="534"/>
      <c r="S75" s="534"/>
      <c r="T75" s="531"/>
      <c r="U75" s="535"/>
    </row>
    <row r="76" spans="6:21">
      <c r="F76" s="314"/>
      <c r="J76" s="534"/>
      <c r="K76" s="528"/>
      <c r="M76" s="534"/>
      <c r="N76" s="534"/>
      <c r="O76" s="534"/>
      <c r="P76" s="534"/>
      <c r="Q76" s="534"/>
      <c r="R76" s="534"/>
      <c r="S76" s="534"/>
      <c r="T76" s="531"/>
      <c r="U76" s="535"/>
    </row>
    <row r="77" spans="6:21">
      <c r="F77" s="314"/>
      <c r="J77" s="534"/>
      <c r="K77" s="528"/>
      <c r="M77" s="534"/>
      <c r="N77" s="534"/>
      <c r="O77" s="534"/>
      <c r="P77" s="534"/>
      <c r="Q77" s="534"/>
      <c r="R77" s="534"/>
      <c r="S77" s="534"/>
      <c r="T77" s="531"/>
      <c r="U77" s="535"/>
    </row>
    <row r="78" spans="6:21">
      <c r="F78" s="314"/>
      <c r="J78" s="534"/>
      <c r="K78" s="528"/>
      <c r="M78" s="534"/>
      <c r="N78" s="534"/>
      <c r="O78" s="534"/>
      <c r="P78" s="534"/>
      <c r="Q78" s="534"/>
      <c r="R78" s="534"/>
      <c r="S78" s="534"/>
      <c r="T78" s="531"/>
      <c r="U78" s="535"/>
    </row>
    <row r="79" spans="6:21">
      <c r="F79" s="314"/>
      <c r="J79" s="534"/>
      <c r="K79" s="528"/>
      <c r="M79" s="534"/>
      <c r="N79" s="534"/>
      <c r="O79" s="534"/>
      <c r="P79" s="534"/>
      <c r="Q79" s="534"/>
      <c r="R79" s="534"/>
      <c r="S79" s="534"/>
      <c r="T79" s="531"/>
      <c r="U79" s="535"/>
    </row>
    <row r="80" spans="6:21">
      <c r="F80" s="314"/>
      <c r="J80" s="534"/>
      <c r="K80" s="528"/>
      <c r="M80" s="534"/>
      <c r="N80" s="534"/>
      <c r="O80" s="534"/>
      <c r="P80" s="534"/>
      <c r="Q80" s="534"/>
      <c r="R80" s="534"/>
      <c r="S80" s="534"/>
      <c r="T80" s="531"/>
      <c r="U80" s="535"/>
    </row>
    <row r="81" spans="6:21">
      <c r="F81" s="314"/>
      <c r="J81" s="534"/>
      <c r="K81" s="528"/>
      <c r="M81" s="534"/>
      <c r="N81" s="534"/>
      <c r="O81" s="534"/>
      <c r="P81" s="534"/>
      <c r="Q81" s="534"/>
      <c r="R81" s="534"/>
      <c r="S81" s="534"/>
      <c r="T81" s="531"/>
      <c r="U81" s="535"/>
    </row>
    <row r="82" spans="6:21">
      <c r="F82" s="314"/>
      <c r="J82" s="534"/>
      <c r="K82" s="528"/>
      <c r="M82" s="534"/>
      <c r="N82" s="534"/>
      <c r="O82" s="534"/>
      <c r="P82" s="534"/>
      <c r="Q82" s="534"/>
      <c r="R82" s="534"/>
      <c r="S82" s="534"/>
      <c r="T82" s="531"/>
      <c r="U82" s="535"/>
    </row>
    <row r="83" spans="6:21">
      <c r="F83" s="314"/>
      <c r="J83" s="534"/>
      <c r="K83" s="528"/>
      <c r="M83" s="534"/>
      <c r="N83" s="534"/>
      <c r="O83" s="534"/>
      <c r="P83" s="534"/>
      <c r="Q83" s="534"/>
      <c r="R83" s="534"/>
      <c r="S83" s="534"/>
      <c r="T83" s="531"/>
      <c r="U83" s="535"/>
    </row>
    <row r="84" spans="6:21">
      <c r="F84" s="314"/>
      <c r="J84" s="534"/>
      <c r="K84" s="528"/>
      <c r="M84" s="534"/>
      <c r="N84" s="534"/>
      <c r="O84" s="534"/>
      <c r="P84" s="534"/>
      <c r="Q84" s="534"/>
      <c r="R84" s="534"/>
      <c r="S84" s="534"/>
      <c r="T84" s="531"/>
      <c r="U84" s="535"/>
    </row>
    <row r="85" spans="6:21">
      <c r="F85" s="314"/>
      <c r="J85" s="534"/>
      <c r="K85" s="528"/>
      <c r="M85" s="534"/>
      <c r="N85" s="534"/>
      <c r="O85" s="534"/>
      <c r="P85" s="534"/>
      <c r="Q85" s="534"/>
      <c r="R85" s="534"/>
      <c r="S85" s="534"/>
      <c r="T85" s="531"/>
      <c r="U85" s="535"/>
    </row>
    <row r="86" spans="6:21">
      <c r="F86" s="314"/>
      <c r="J86" s="534"/>
      <c r="K86" s="528"/>
      <c r="M86" s="534"/>
      <c r="N86" s="534"/>
      <c r="O86" s="534"/>
      <c r="P86" s="534"/>
      <c r="Q86" s="534"/>
      <c r="R86" s="534"/>
      <c r="S86" s="534"/>
      <c r="T86" s="531"/>
      <c r="U86" s="535"/>
    </row>
    <row r="87" spans="6:21">
      <c r="F87" s="314"/>
      <c r="J87" s="534"/>
      <c r="K87" s="528"/>
      <c r="M87" s="534"/>
      <c r="N87" s="534"/>
      <c r="O87" s="534"/>
      <c r="P87" s="534"/>
      <c r="Q87" s="534"/>
      <c r="R87" s="534"/>
      <c r="S87" s="534"/>
      <c r="T87" s="531"/>
      <c r="U87" s="535"/>
    </row>
    <row r="88" spans="6:21">
      <c r="F88" s="314"/>
      <c r="J88" s="534"/>
      <c r="K88" s="528"/>
      <c r="M88" s="534"/>
      <c r="N88" s="534"/>
      <c r="O88" s="534"/>
      <c r="P88" s="534"/>
      <c r="Q88" s="534"/>
      <c r="R88" s="534"/>
      <c r="S88" s="534"/>
      <c r="T88" s="531"/>
      <c r="U88" s="535"/>
    </row>
    <row r="89" spans="6:21">
      <c r="F89" s="314"/>
      <c r="J89" s="534"/>
      <c r="K89" s="528"/>
      <c r="M89" s="534"/>
      <c r="N89" s="534"/>
      <c r="O89" s="534"/>
      <c r="P89" s="534"/>
      <c r="Q89" s="534"/>
      <c r="R89" s="534"/>
      <c r="S89" s="534"/>
      <c r="T89" s="531"/>
      <c r="U89" s="535"/>
    </row>
    <row r="90" spans="6:21">
      <c r="F90" s="314"/>
      <c r="J90" s="534"/>
      <c r="K90" s="528"/>
      <c r="M90" s="534"/>
      <c r="N90" s="534"/>
      <c r="O90" s="534"/>
      <c r="P90" s="534"/>
      <c r="Q90" s="534"/>
      <c r="R90" s="534"/>
      <c r="S90" s="534"/>
      <c r="T90" s="531"/>
      <c r="U90" s="535"/>
    </row>
    <row r="91" spans="6:21">
      <c r="F91" s="314"/>
      <c r="J91" s="534"/>
      <c r="K91" s="528"/>
      <c r="M91" s="534"/>
      <c r="N91" s="534"/>
      <c r="O91" s="534"/>
      <c r="P91" s="534"/>
      <c r="Q91" s="534"/>
      <c r="R91" s="534"/>
      <c r="S91" s="534"/>
      <c r="T91" s="531"/>
      <c r="U91" s="535"/>
    </row>
    <row r="92" spans="6:21">
      <c r="F92" s="314"/>
      <c r="J92" s="534"/>
      <c r="K92" s="528"/>
      <c r="M92" s="534"/>
      <c r="N92" s="534"/>
      <c r="O92" s="534"/>
      <c r="P92" s="534"/>
      <c r="Q92" s="534"/>
      <c r="R92" s="534"/>
      <c r="S92" s="534"/>
      <c r="T92" s="531"/>
      <c r="U92" s="535"/>
    </row>
    <row r="93" spans="6:21">
      <c r="F93" s="314"/>
      <c r="J93" s="534"/>
      <c r="K93" s="528"/>
      <c r="M93" s="534"/>
      <c r="N93" s="534"/>
      <c r="O93" s="534"/>
      <c r="P93" s="534"/>
      <c r="Q93" s="534"/>
      <c r="R93" s="534"/>
      <c r="S93" s="534"/>
      <c r="T93" s="531"/>
      <c r="U93" s="535"/>
    </row>
    <row r="94" spans="6:21">
      <c r="F94" s="314"/>
      <c r="J94" s="534"/>
      <c r="K94" s="528"/>
      <c r="M94" s="534"/>
      <c r="N94" s="534"/>
      <c r="O94" s="534"/>
      <c r="P94" s="534"/>
      <c r="Q94" s="534"/>
      <c r="R94" s="534"/>
      <c r="S94" s="534"/>
      <c r="T94" s="531"/>
      <c r="U94" s="535"/>
    </row>
    <row r="95" spans="6:21">
      <c r="F95" s="314"/>
      <c r="J95" s="534"/>
      <c r="K95" s="528"/>
      <c r="M95" s="534"/>
      <c r="N95" s="534"/>
      <c r="O95" s="534"/>
      <c r="P95" s="534"/>
      <c r="Q95" s="534"/>
      <c r="R95" s="534"/>
      <c r="S95" s="534"/>
      <c r="T95" s="531"/>
      <c r="U95" s="535"/>
    </row>
    <row r="96" spans="6:21">
      <c r="F96" s="314"/>
      <c r="J96" s="534"/>
      <c r="K96" s="528"/>
      <c r="M96" s="534"/>
      <c r="N96" s="534"/>
      <c r="O96" s="534"/>
      <c r="P96" s="534"/>
      <c r="Q96" s="534"/>
      <c r="R96" s="534"/>
      <c r="S96" s="534"/>
      <c r="T96" s="531"/>
      <c r="U96" s="535"/>
    </row>
    <row r="97" spans="6:21">
      <c r="F97" s="314"/>
      <c r="J97" s="534"/>
      <c r="K97" s="528"/>
      <c r="M97" s="534"/>
      <c r="N97" s="534"/>
      <c r="O97" s="534"/>
      <c r="P97" s="534"/>
      <c r="Q97" s="534"/>
      <c r="R97" s="534"/>
      <c r="S97" s="534"/>
      <c r="T97" s="531"/>
      <c r="U97" s="535"/>
    </row>
    <row r="98" spans="6:21">
      <c r="F98" s="314"/>
      <c r="J98" s="534"/>
      <c r="K98" s="528"/>
      <c r="M98" s="534"/>
      <c r="N98" s="534"/>
      <c r="O98" s="534"/>
      <c r="P98" s="534"/>
      <c r="Q98" s="534"/>
      <c r="R98" s="534"/>
      <c r="S98" s="534"/>
      <c r="T98" s="531"/>
      <c r="U98" s="535"/>
    </row>
    <row r="99" spans="6:21">
      <c r="F99" s="314"/>
      <c r="J99" s="534"/>
      <c r="K99" s="528"/>
      <c r="M99" s="534"/>
      <c r="N99" s="534"/>
      <c r="O99" s="534"/>
      <c r="P99" s="534"/>
      <c r="Q99" s="534"/>
      <c r="R99" s="534"/>
      <c r="S99" s="534"/>
      <c r="T99" s="531"/>
      <c r="U99" s="535"/>
    </row>
    <row r="100" spans="6:21">
      <c r="F100" s="314"/>
      <c r="J100" s="534"/>
      <c r="K100" s="528"/>
      <c r="M100" s="534"/>
      <c r="N100" s="534"/>
      <c r="O100" s="534"/>
      <c r="P100" s="534"/>
      <c r="Q100" s="534"/>
      <c r="R100" s="534"/>
      <c r="S100" s="534"/>
      <c r="T100" s="531"/>
      <c r="U100" s="535"/>
    </row>
    <row r="101" spans="6:21">
      <c r="F101" s="314"/>
      <c r="J101" s="534"/>
      <c r="K101" s="528"/>
      <c r="M101" s="534"/>
      <c r="N101" s="534"/>
      <c r="O101" s="534"/>
      <c r="P101" s="534"/>
      <c r="Q101" s="534"/>
      <c r="R101" s="534"/>
      <c r="S101" s="534"/>
      <c r="T101" s="531"/>
      <c r="U101" s="535"/>
    </row>
    <row r="102" spans="6:21">
      <c r="F102" s="314"/>
      <c r="J102" s="534"/>
      <c r="K102" s="528"/>
      <c r="M102" s="534"/>
      <c r="N102" s="534"/>
      <c r="O102" s="534"/>
      <c r="P102" s="534"/>
      <c r="Q102" s="534"/>
      <c r="R102" s="534"/>
      <c r="S102" s="534"/>
      <c r="T102" s="531"/>
      <c r="U102" s="535"/>
    </row>
    <row r="103" spans="6:21">
      <c r="F103" s="314"/>
      <c r="J103" s="534"/>
      <c r="K103" s="528"/>
      <c r="M103" s="534"/>
      <c r="N103" s="534"/>
      <c r="O103" s="534"/>
      <c r="P103" s="534"/>
      <c r="Q103" s="534"/>
      <c r="R103" s="534"/>
      <c r="S103" s="534"/>
      <c r="T103" s="531"/>
      <c r="U103" s="535"/>
    </row>
    <row r="104" spans="6:21">
      <c r="F104" s="314"/>
      <c r="J104" s="534"/>
      <c r="K104" s="528"/>
      <c r="M104" s="534"/>
      <c r="N104" s="534"/>
      <c r="O104" s="534"/>
      <c r="P104" s="534"/>
      <c r="Q104" s="534"/>
      <c r="R104" s="534"/>
      <c r="S104" s="534"/>
      <c r="T104" s="531"/>
      <c r="U104" s="535"/>
    </row>
    <row r="105" spans="6:21">
      <c r="F105" s="314"/>
      <c r="J105" s="534"/>
      <c r="K105" s="528"/>
      <c r="M105" s="534"/>
      <c r="N105" s="534"/>
      <c r="O105" s="534"/>
      <c r="P105" s="534"/>
      <c r="Q105" s="534"/>
      <c r="R105" s="534"/>
      <c r="S105" s="534"/>
      <c r="T105" s="531"/>
      <c r="U105" s="535"/>
    </row>
    <row r="106" spans="6:21">
      <c r="R106" s="534"/>
    </row>
    <row r="107" spans="6:21">
      <c r="G107" s="314"/>
      <c r="M107" s="534"/>
      <c r="N107" s="534"/>
      <c r="O107" s="534"/>
      <c r="P107" s="534"/>
      <c r="Q107" s="534"/>
      <c r="R107" s="534"/>
      <c r="S107" s="534"/>
      <c r="T107" s="531"/>
      <c r="U107" s="535"/>
    </row>
    <row r="108" spans="6:21">
      <c r="G108" s="314"/>
      <c r="M108" s="534"/>
      <c r="N108" s="534"/>
      <c r="O108" s="534"/>
      <c r="P108" s="534"/>
      <c r="Q108" s="534"/>
      <c r="R108" s="534"/>
      <c r="S108" s="534"/>
      <c r="T108" s="531"/>
      <c r="U108" s="535"/>
    </row>
    <row r="109" spans="6:21">
      <c r="G109" s="314"/>
      <c r="M109" s="534"/>
      <c r="N109" s="534"/>
      <c r="O109" s="534"/>
      <c r="P109" s="534"/>
      <c r="Q109" s="534"/>
      <c r="R109" s="534"/>
      <c r="S109" s="534"/>
      <c r="T109" s="531"/>
      <c r="U109" s="535"/>
    </row>
    <row r="110" spans="6:21">
      <c r="G110" s="314"/>
      <c r="M110" s="534"/>
      <c r="N110" s="534"/>
      <c r="O110" s="534"/>
      <c r="P110" s="534"/>
      <c r="Q110" s="534"/>
      <c r="R110" s="534"/>
      <c r="S110" s="534"/>
      <c r="T110" s="531"/>
      <c r="U110" s="535"/>
    </row>
    <row r="111" spans="6:21">
      <c r="G111" s="314"/>
      <c r="M111" s="534"/>
      <c r="N111" s="534"/>
      <c r="O111" s="534"/>
      <c r="P111" s="534"/>
      <c r="Q111" s="534"/>
      <c r="R111" s="534"/>
      <c r="S111" s="534"/>
      <c r="T111" s="531"/>
      <c r="U111" s="535"/>
    </row>
    <row r="112" spans="6:21">
      <c r="G112" s="314"/>
      <c r="M112" s="534"/>
      <c r="N112" s="534"/>
      <c r="O112" s="534"/>
      <c r="P112" s="534"/>
      <c r="Q112" s="534"/>
      <c r="R112" s="534"/>
      <c r="S112" s="534"/>
      <c r="T112" s="531"/>
      <c r="U112" s="535"/>
    </row>
    <row r="113" spans="7:21">
      <c r="G113" s="314"/>
      <c r="M113" s="534"/>
      <c r="N113" s="534"/>
      <c r="O113" s="534"/>
      <c r="P113" s="534"/>
      <c r="Q113" s="534"/>
      <c r="R113" s="534"/>
      <c r="S113" s="534"/>
      <c r="T113" s="531"/>
      <c r="U113" s="535"/>
    </row>
    <row r="114" spans="7:21">
      <c r="G114" s="314"/>
      <c r="M114" s="534"/>
      <c r="N114" s="534"/>
      <c r="O114" s="534"/>
      <c r="P114" s="534"/>
      <c r="Q114" s="534"/>
      <c r="R114" s="534"/>
      <c r="S114" s="534"/>
      <c r="T114" s="531"/>
      <c r="U114" s="535"/>
    </row>
    <row r="115" spans="7:21">
      <c r="G115" s="314"/>
      <c r="M115" s="534"/>
      <c r="N115" s="534"/>
      <c r="O115" s="534"/>
      <c r="P115" s="534"/>
      <c r="Q115" s="534"/>
      <c r="R115" s="534"/>
      <c r="S115" s="534"/>
      <c r="T115" s="531"/>
      <c r="U115" s="535"/>
    </row>
    <row r="116" spans="7:21">
      <c r="G116" s="314"/>
      <c r="M116" s="534"/>
      <c r="N116" s="534"/>
      <c r="O116" s="534"/>
      <c r="P116" s="534"/>
      <c r="Q116" s="534"/>
      <c r="R116" s="534"/>
      <c r="S116" s="534"/>
      <c r="T116" s="531"/>
      <c r="U116" s="535"/>
    </row>
    <row r="117" spans="7:21">
      <c r="G117" s="314"/>
      <c r="M117" s="534"/>
      <c r="N117" s="534"/>
      <c r="O117" s="534"/>
      <c r="P117" s="534"/>
      <c r="Q117" s="534"/>
      <c r="R117" s="534"/>
      <c r="S117" s="534"/>
      <c r="T117" s="531"/>
      <c r="U117" s="535"/>
    </row>
    <row r="118" spans="7:21">
      <c r="G118" s="314"/>
      <c r="M118" s="534"/>
      <c r="N118" s="534"/>
      <c r="O118" s="534"/>
      <c r="P118" s="534"/>
      <c r="Q118" s="534"/>
      <c r="R118" s="534"/>
      <c r="S118" s="534"/>
      <c r="T118" s="531"/>
      <c r="U118" s="535"/>
    </row>
    <row r="119" spans="7:21">
      <c r="G119" s="314"/>
      <c r="M119" s="534"/>
      <c r="N119" s="534"/>
      <c r="O119" s="534"/>
      <c r="P119" s="534"/>
      <c r="Q119" s="534"/>
      <c r="R119" s="534"/>
      <c r="S119" s="534"/>
      <c r="T119" s="531"/>
      <c r="U119" s="535"/>
    </row>
    <row r="120" spans="7:21">
      <c r="G120" s="314"/>
      <c r="M120" s="534"/>
      <c r="N120" s="534"/>
      <c r="O120" s="534"/>
      <c r="P120" s="534"/>
      <c r="Q120" s="534"/>
      <c r="R120" s="534"/>
      <c r="S120" s="534"/>
      <c r="T120" s="531"/>
      <c r="U120" s="535"/>
    </row>
    <row r="121" spans="7:21">
      <c r="G121" s="314"/>
      <c r="M121" s="534"/>
      <c r="N121" s="534"/>
      <c r="O121" s="534"/>
      <c r="P121" s="534"/>
      <c r="Q121" s="534"/>
      <c r="R121" s="534"/>
      <c r="S121" s="534"/>
      <c r="T121" s="531"/>
      <c r="U121" s="535"/>
    </row>
    <row r="122" spans="7:21">
      <c r="G122" s="314"/>
      <c r="M122" s="534"/>
      <c r="N122" s="534"/>
      <c r="O122" s="534"/>
      <c r="P122" s="534"/>
      <c r="Q122" s="534"/>
      <c r="R122" s="534"/>
      <c r="S122" s="534"/>
      <c r="T122" s="531"/>
      <c r="U122" s="535"/>
    </row>
    <row r="123" spans="7:21">
      <c r="G123" s="314"/>
      <c r="M123" s="534"/>
      <c r="N123" s="534"/>
      <c r="O123" s="534"/>
      <c r="P123" s="534"/>
      <c r="Q123" s="534"/>
      <c r="R123" s="534"/>
      <c r="S123" s="534"/>
      <c r="T123" s="531"/>
      <c r="U123" s="535"/>
    </row>
    <row r="124" spans="7:21">
      <c r="G124" s="314"/>
      <c r="M124" s="534"/>
      <c r="N124" s="534"/>
      <c r="O124" s="534"/>
      <c r="P124" s="534"/>
      <c r="Q124" s="534"/>
      <c r="R124" s="534"/>
      <c r="S124" s="534"/>
      <c r="T124" s="531"/>
      <c r="U124" s="535"/>
    </row>
    <row r="125" spans="7:21">
      <c r="G125" s="314"/>
      <c r="M125" s="534"/>
      <c r="N125" s="534"/>
      <c r="O125" s="534"/>
      <c r="P125" s="534"/>
      <c r="Q125" s="534"/>
      <c r="R125" s="534"/>
      <c r="S125" s="534"/>
      <c r="T125" s="531"/>
      <c r="U125" s="535"/>
    </row>
    <row r="126" spans="7:21">
      <c r="G126" s="314"/>
      <c r="M126" s="534"/>
      <c r="N126" s="534"/>
      <c r="O126" s="534"/>
      <c r="P126" s="534"/>
      <c r="Q126" s="534"/>
      <c r="R126" s="534"/>
      <c r="S126" s="534"/>
      <c r="T126" s="531"/>
      <c r="U126" s="535"/>
    </row>
    <row r="127" spans="7:21">
      <c r="G127" s="314"/>
      <c r="M127" s="534"/>
      <c r="N127" s="534"/>
      <c r="O127" s="534"/>
      <c r="P127" s="534"/>
      <c r="Q127" s="534"/>
      <c r="R127" s="534"/>
      <c r="S127" s="534"/>
      <c r="T127" s="531"/>
      <c r="U127" s="535"/>
    </row>
    <row r="128" spans="7:21">
      <c r="G128" s="314"/>
      <c r="M128" s="534"/>
      <c r="N128" s="534"/>
      <c r="O128" s="534"/>
      <c r="P128" s="534"/>
      <c r="Q128" s="534"/>
      <c r="R128" s="534"/>
      <c r="S128" s="534"/>
      <c r="T128" s="531"/>
      <c r="U128" s="535"/>
    </row>
    <row r="129" spans="7:21">
      <c r="G129" s="314"/>
      <c r="M129" s="534"/>
      <c r="N129" s="534"/>
      <c r="O129" s="534"/>
      <c r="P129" s="534"/>
      <c r="Q129" s="534"/>
      <c r="R129" s="534"/>
      <c r="S129" s="534"/>
      <c r="T129" s="531"/>
      <c r="U129" s="535"/>
    </row>
    <row r="130" spans="7:21">
      <c r="G130" s="314"/>
      <c r="M130" s="534"/>
      <c r="N130" s="534"/>
      <c r="O130" s="534"/>
      <c r="P130" s="534"/>
      <c r="Q130" s="534"/>
      <c r="R130" s="534"/>
      <c r="S130" s="534"/>
      <c r="T130" s="531"/>
      <c r="U130" s="535"/>
    </row>
    <row r="131" spans="7:21">
      <c r="G131" s="314"/>
      <c r="M131" s="534"/>
      <c r="N131" s="534"/>
      <c r="O131" s="534"/>
      <c r="P131" s="534"/>
      <c r="Q131" s="534"/>
      <c r="R131" s="534"/>
      <c r="S131" s="534"/>
      <c r="T131" s="531"/>
      <c r="U131" s="535"/>
    </row>
    <row r="132" spans="7:21">
      <c r="G132" s="314"/>
      <c r="M132" s="534"/>
      <c r="N132" s="534"/>
      <c r="O132" s="534"/>
      <c r="P132" s="534"/>
      <c r="Q132" s="534"/>
      <c r="R132" s="534"/>
      <c r="S132" s="534"/>
      <c r="T132" s="531"/>
      <c r="U132" s="535"/>
    </row>
    <row r="133" spans="7:21">
      <c r="G133" s="314"/>
      <c r="M133" s="534"/>
      <c r="N133" s="534"/>
      <c r="O133" s="534"/>
      <c r="P133" s="534"/>
      <c r="Q133" s="534"/>
      <c r="R133" s="534"/>
      <c r="S133" s="534"/>
      <c r="T133" s="531"/>
      <c r="U133" s="535"/>
    </row>
    <row r="134" spans="7:21">
      <c r="G134" s="314"/>
      <c r="M134" s="534"/>
      <c r="N134" s="534"/>
      <c r="O134" s="534"/>
      <c r="P134" s="534"/>
      <c r="Q134" s="534"/>
      <c r="R134" s="534"/>
      <c r="S134" s="534"/>
      <c r="T134" s="531"/>
      <c r="U134" s="535"/>
    </row>
    <row r="135" spans="7:21">
      <c r="G135" s="314"/>
      <c r="M135" s="534"/>
      <c r="N135" s="534"/>
      <c r="O135" s="534"/>
      <c r="P135" s="534"/>
      <c r="Q135" s="534"/>
      <c r="R135" s="534"/>
      <c r="S135" s="534"/>
      <c r="T135" s="531"/>
      <c r="U135" s="535"/>
    </row>
    <row r="136" spans="7:21">
      <c r="G136" s="314"/>
      <c r="M136" s="534"/>
      <c r="N136" s="534"/>
      <c r="O136" s="534"/>
      <c r="P136" s="534"/>
      <c r="Q136" s="534"/>
      <c r="R136" s="534"/>
      <c r="S136" s="534"/>
      <c r="T136" s="531"/>
      <c r="U136" s="535"/>
    </row>
    <row r="137" spans="7:21">
      <c r="G137" s="314"/>
      <c r="M137" s="534"/>
      <c r="N137" s="534"/>
      <c r="O137" s="534"/>
      <c r="P137" s="534"/>
      <c r="Q137" s="534"/>
      <c r="R137" s="534"/>
      <c r="S137" s="534"/>
      <c r="T137" s="531"/>
      <c r="U137" s="535"/>
    </row>
    <row r="138" spans="7:21">
      <c r="G138" s="314"/>
      <c r="M138" s="534"/>
      <c r="N138" s="534"/>
      <c r="O138" s="534"/>
      <c r="P138" s="534"/>
      <c r="Q138" s="534"/>
      <c r="R138" s="534"/>
      <c r="S138" s="534"/>
      <c r="T138" s="531"/>
      <c r="U138" s="535"/>
    </row>
    <row r="139" spans="7:21">
      <c r="G139" s="314"/>
      <c r="M139" s="534"/>
      <c r="N139" s="534"/>
      <c r="O139" s="534"/>
      <c r="P139" s="534"/>
      <c r="Q139" s="534"/>
      <c r="R139" s="534"/>
      <c r="S139" s="534"/>
      <c r="T139" s="531"/>
      <c r="U139" s="535"/>
    </row>
    <row r="140" spans="7:21">
      <c r="G140" s="314"/>
      <c r="M140" s="534"/>
      <c r="N140" s="534"/>
      <c r="O140" s="534"/>
      <c r="P140" s="534"/>
      <c r="Q140" s="534"/>
      <c r="R140" s="534"/>
      <c r="S140" s="534"/>
      <c r="T140" s="531"/>
      <c r="U140" s="535"/>
    </row>
    <row r="141" spans="7:21">
      <c r="G141" s="314"/>
      <c r="M141" s="534"/>
      <c r="N141" s="534"/>
      <c r="O141" s="534"/>
      <c r="P141" s="534"/>
      <c r="Q141" s="534"/>
      <c r="R141" s="534"/>
      <c r="S141" s="534"/>
      <c r="T141" s="531"/>
      <c r="U141" s="535"/>
    </row>
    <row r="142" spans="7:21">
      <c r="G142" s="314"/>
      <c r="M142" s="534"/>
      <c r="N142" s="534"/>
      <c r="O142" s="534"/>
      <c r="P142" s="534"/>
      <c r="Q142" s="534"/>
      <c r="R142" s="534"/>
      <c r="S142" s="534"/>
      <c r="T142" s="531"/>
      <c r="U142" s="535"/>
    </row>
    <row r="143" spans="7:21">
      <c r="G143" s="314"/>
      <c r="M143" s="534"/>
      <c r="N143" s="534"/>
      <c r="O143" s="534"/>
      <c r="P143" s="534"/>
      <c r="Q143" s="534"/>
      <c r="R143" s="534"/>
      <c r="S143" s="534"/>
      <c r="T143" s="531"/>
      <c r="U143" s="535"/>
    </row>
    <row r="144" spans="7:21">
      <c r="G144" s="314"/>
      <c r="M144" s="534"/>
      <c r="N144" s="534"/>
      <c r="O144" s="534"/>
      <c r="P144" s="534"/>
      <c r="Q144" s="534"/>
      <c r="R144" s="534"/>
      <c r="S144" s="534"/>
      <c r="T144" s="531"/>
      <c r="U144" s="535"/>
    </row>
    <row r="145" spans="7:21">
      <c r="G145" s="314"/>
      <c r="M145" s="534"/>
      <c r="N145" s="534"/>
      <c r="O145" s="534"/>
      <c r="P145" s="534"/>
      <c r="Q145" s="534"/>
      <c r="R145" s="534"/>
      <c r="S145" s="534"/>
      <c r="T145" s="531"/>
      <c r="U145" s="535"/>
    </row>
    <row r="146" spans="7:21">
      <c r="G146" s="314"/>
      <c r="M146" s="534"/>
      <c r="N146" s="534"/>
      <c r="O146" s="534"/>
      <c r="P146" s="534"/>
      <c r="Q146" s="534"/>
      <c r="R146" s="534"/>
      <c r="S146" s="534"/>
      <c r="T146" s="531"/>
      <c r="U146" s="535"/>
    </row>
    <row r="147" spans="7:21">
      <c r="G147" s="314"/>
      <c r="M147" s="534"/>
      <c r="N147" s="534"/>
      <c r="O147" s="534"/>
      <c r="P147" s="534"/>
      <c r="Q147" s="534"/>
      <c r="R147" s="534"/>
      <c r="S147" s="534"/>
      <c r="T147" s="531"/>
      <c r="U147" s="535"/>
    </row>
    <row r="148" spans="7:21">
      <c r="G148" s="314"/>
      <c r="M148" s="534"/>
      <c r="N148" s="534"/>
      <c r="O148" s="534"/>
      <c r="P148" s="534"/>
      <c r="Q148" s="534"/>
      <c r="R148" s="534"/>
      <c r="S148" s="534"/>
      <c r="T148" s="531"/>
      <c r="U148" s="535"/>
    </row>
    <row r="149" spans="7:21">
      <c r="G149" s="314"/>
      <c r="M149" s="534"/>
      <c r="N149" s="534"/>
      <c r="O149" s="534"/>
      <c r="P149" s="534"/>
      <c r="Q149" s="534"/>
      <c r="R149" s="534"/>
      <c r="S149" s="534"/>
      <c r="T149" s="531"/>
      <c r="U149" s="535"/>
    </row>
    <row r="150" spans="7:21">
      <c r="G150" s="314"/>
      <c r="M150" s="534"/>
      <c r="N150" s="534"/>
      <c r="O150" s="534"/>
      <c r="P150" s="534"/>
      <c r="Q150" s="534"/>
      <c r="R150" s="534"/>
      <c r="S150" s="534"/>
      <c r="T150" s="531"/>
      <c r="U150" s="535"/>
    </row>
    <row r="151" spans="7:21">
      <c r="G151" s="314"/>
      <c r="M151" s="534"/>
      <c r="N151" s="534"/>
      <c r="O151" s="534"/>
      <c r="P151" s="534"/>
      <c r="Q151" s="534"/>
      <c r="R151" s="534"/>
      <c r="S151" s="534"/>
      <c r="T151" s="531"/>
      <c r="U151" s="535"/>
    </row>
    <row r="152" spans="7:21">
      <c r="G152" s="314"/>
      <c r="M152" s="534"/>
      <c r="N152" s="534"/>
      <c r="O152" s="534"/>
      <c r="P152" s="534"/>
      <c r="Q152" s="534"/>
      <c r="R152" s="534"/>
      <c r="S152" s="534"/>
      <c r="T152" s="531"/>
      <c r="U152" s="535"/>
    </row>
    <row r="153" spans="7:21">
      <c r="G153" s="314"/>
      <c r="M153" s="534"/>
      <c r="N153" s="534"/>
      <c r="O153" s="534"/>
      <c r="P153" s="534"/>
      <c r="Q153" s="534"/>
      <c r="R153" s="534"/>
      <c r="S153" s="534"/>
      <c r="T153" s="531"/>
      <c r="U153" s="535"/>
    </row>
    <row r="154" spans="7:21">
      <c r="G154" s="314"/>
      <c r="M154" s="534"/>
      <c r="N154" s="534"/>
      <c r="O154" s="534"/>
      <c r="P154" s="534"/>
      <c r="Q154" s="534"/>
      <c r="R154" s="534"/>
      <c r="S154" s="534"/>
      <c r="T154" s="531"/>
      <c r="U154" s="535"/>
    </row>
    <row r="155" spans="7:21">
      <c r="G155" s="314"/>
      <c r="M155" s="534"/>
      <c r="N155" s="534"/>
      <c r="O155" s="534"/>
      <c r="P155" s="534"/>
      <c r="Q155" s="534"/>
      <c r="R155" s="534"/>
      <c r="S155" s="534"/>
      <c r="T155" s="531"/>
      <c r="U155" s="535"/>
    </row>
    <row r="156" spans="7:21">
      <c r="G156" s="314"/>
      <c r="M156" s="534"/>
      <c r="N156" s="534"/>
      <c r="O156" s="534"/>
      <c r="P156" s="534"/>
      <c r="Q156" s="534"/>
      <c r="R156" s="534"/>
      <c r="S156" s="534"/>
      <c r="T156" s="531"/>
      <c r="U156" s="535"/>
    </row>
    <row r="157" spans="7:21">
      <c r="G157" s="314"/>
      <c r="M157" s="534"/>
      <c r="N157" s="534"/>
      <c r="O157" s="534"/>
      <c r="P157" s="534"/>
      <c r="Q157" s="534"/>
      <c r="R157" s="534"/>
      <c r="S157" s="534"/>
      <c r="T157" s="531"/>
      <c r="U157" s="535"/>
    </row>
    <row r="158" spans="7:21">
      <c r="G158" s="314"/>
      <c r="M158" s="534"/>
      <c r="N158" s="534"/>
      <c r="O158" s="534"/>
      <c r="P158" s="534"/>
      <c r="Q158" s="534"/>
      <c r="R158" s="534"/>
      <c r="S158" s="534"/>
      <c r="T158" s="531"/>
      <c r="U158" s="535"/>
    </row>
    <row r="159" spans="7:21">
      <c r="G159" s="314"/>
      <c r="M159" s="534"/>
      <c r="N159" s="534"/>
      <c r="O159" s="534"/>
      <c r="P159" s="534"/>
      <c r="Q159" s="534"/>
      <c r="R159" s="534"/>
      <c r="S159" s="534"/>
      <c r="T159" s="531"/>
      <c r="U159" s="535"/>
    </row>
    <row r="160" spans="7:21">
      <c r="G160" s="314"/>
      <c r="M160" s="534"/>
      <c r="N160" s="534"/>
      <c r="O160" s="534"/>
      <c r="P160" s="534"/>
      <c r="Q160" s="534"/>
      <c r="R160" s="534"/>
      <c r="S160" s="534"/>
      <c r="T160" s="531"/>
      <c r="U160" s="535"/>
    </row>
    <row r="161" spans="7:21">
      <c r="G161" s="314"/>
      <c r="M161" s="534"/>
      <c r="N161" s="534"/>
      <c r="O161" s="534"/>
      <c r="P161" s="534"/>
      <c r="Q161" s="534"/>
      <c r="R161" s="534"/>
      <c r="S161" s="534"/>
      <c r="T161" s="531"/>
      <c r="U161" s="535"/>
    </row>
    <row r="162" spans="7:21">
      <c r="G162" s="314"/>
      <c r="M162" s="534"/>
      <c r="N162" s="534"/>
      <c r="O162" s="534"/>
      <c r="P162" s="534"/>
      <c r="Q162" s="534"/>
      <c r="R162" s="534"/>
      <c r="S162" s="534"/>
      <c r="T162" s="531"/>
      <c r="U162" s="535"/>
    </row>
    <row r="163" spans="7:21">
      <c r="G163" s="314"/>
      <c r="M163" s="534"/>
      <c r="N163" s="534"/>
      <c r="O163" s="534"/>
      <c r="P163" s="534"/>
      <c r="Q163" s="534"/>
      <c r="R163" s="534"/>
      <c r="S163" s="534"/>
      <c r="T163" s="531"/>
      <c r="U163" s="535"/>
    </row>
    <row r="164" spans="7:21">
      <c r="G164" s="314"/>
      <c r="M164" s="534"/>
      <c r="N164" s="534"/>
      <c r="O164" s="534"/>
      <c r="P164" s="534"/>
      <c r="Q164" s="534"/>
      <c r="R164" s="534"/>
      <c r="S164" s="534"/>
      <c r="T164" s="531"/>
      <c r="U164" s="535"/>
    </row>
    <row r="165" spans="7:21">
      <c r="G165" s="314"/>
      <c r="M165" s="534"/>
      <c r="N165" s="534"/>
      <c r="O165" s="534"/>
      <c r="P165" s="534"/>
      <c r="Q165" s="534"/>
      <c r="R165" s="534"/>
      <c r="S165" s="534"/>
      <c r="T165" s="531"/>
      <c r="U165" s="535"/>
    </row>
    <row r="166" spans="7:21">
      <c r="G166" s="314"/>
      <c r="M166" s="534"/>
      <c r="N166" s="534"/>
      <c r="O166" s="534"/>
      <c r="P166" s="534"/>
      <c r="Q166" s="534"/>
      <c r="R166" s="534"/>
      <c r="S166" s="534"/>
      <c r="T166" s="531"/>
      <c r="U166" s="535"/>
    </row>
    <row r="167" spans="7:21">
      <c r="G167" s="314"/>
      <c r="M167" s="534"/>
      <c r="N167" s="534"/>
      <c r="O167" s="534"/>
      <c r="P167" s="534"/>
      <c r="Q167" s="534"/>
      <c r="R167" s="534"/>
      <c r="S167" s="534"/>
      <c r="T167" s="531"/>
      <c r="U167" s="535"/>
    </row>
    <row r="168" spans="7:21">
      <c r="G168" s="314"/>
      <c r="M168" s="534"/>
      <c r="N168" s="534"/>
      <c r="O168" s="534"/>
      <c r="P168" s="534"/>
      <c r="Q168" s="534"/>
      <c r="R168" s="534"/>
      <c r="S168" s="534"/>
      <c r="T168" s="531"/>
      <c r="U168" s="535"/>
    </row>
    <row r="169" spans="7:21">
      <c r="G169" s="314"/>
      <c r="M169" s="534"/>
      <c r="N169" s="534"/>
      <c r="O169" s="534"/>
      <c r="P169" s="534"/>
      <c r="Q169" s="534"/>
      <c r="R169" s="534"/>
      <c r="S169" s="534"/>
      <c r="T169" s="531"/>
      <c r="U169" s="535"/>
    </row>
    <row r="170" spans="7:21">
      <c r="G170" s="314"/>
      <c r="M170" s="534"/>
      <c r="N170" s="534"/>
      <c r="O170" s="534"/>
      <c r="P170" s="534"/>
      <c r="Q170" s="534"/>
      <c r="R170" s="534"/>
      <c r="S170" s="534"/>
      <c r="T170" s="531"/>
      <c r="U170" s="535"/>
    </row>
    <row r="171" spans="7:21">
      <c r="G171" s="314"/>
      <c r="M171" s="534"/>
      <c r="N171" s="534"/>
      <c r="O171" s="534"/>
      <c r="P171" s="534"/>
      <c r="Q171" s="534"/>
      <c r="R171" s="534"/>
      <c r="S171" s="534"/>
      <c r="T171" s="531"/>
      <c r="U171" s="535"/>
    </row>
    <row r="172" spans="7:21">
      <c r="G172" s="314"/>
      <c r="M172" s="534"/>
      <c r="N172" s="534"/>
      <c r="O172" s="534"/>
      <c r="P172" s="534"/>
      <c r="Q172" s="534"/>
      <c r="R172" s="534"/>
      <c r="S172" s="534"/>
      <c r="T172" s="531"/>
      <c r="U172" s="535"/>
    </row>
    <row r="173" spans="7:21">
      <c r="G173" s="314"/>
      <c r="M173" s="534"/>
      <c r="N173" s="534"/>
      <c r="O173" s="534"/>
      <c r="P173" s="534"/>
      <c r="Q173" s="534"/>
      <c r="R173" s="534"/>
      <c r="S173" s="534"/>
      <c r="T173" s="531"/>
      <c r="U173" s="535"/>
    </row>
    <row r="174" spans="7:21">
      <c r="G174" s="314"/>
      <c r="M174" s="534"/>
      <c r="N174" s="534"/>
      <c r="O174" s="534"/>
      <c r="P174" s="534"/>
      <c r="Q174" s="534"/>
      <c r="R174" s="534"/>
      <c r="S174" s="534"/>
      <c r="T174" s="531"/>
      <c r="U174" s="535"/>
    </row>
    <row r="175" spans="7:21">
      <c r="G175" s="314"/>
      <c r="M175" s="534"/>
      <c r="N175" s="534"/>
      <c r="O175" s="534"/>
      <c r="P175" s="534"/>
      <c r="Q175" s="534"/>
      <c r="R175" s="534"/>
      <c r="S175" s="534"/>
      <c r="T175" s="531"/>
      <c r="U175" s="535"/>
    </row>
    <row r="176" spans="7:21">
      <c r="G176" s="314"/>
      <c r="M176" s="534"/>
      <c r="N176" s="534"/>
      <c r="O176" s="534"/>
      <c r="P176" s="534"/>
      <c r="Q176" s="534"/>
      <c r="R176" s="534"/>
      <c r="S176" s="534"/>
      <c r="T176" s="531"/>
      <c r="U176" s="535"/>
    </row>
    <row r="177" spans="7:21">
      <c r="G177" s="314"/>
      <c r="M177" s="534"/>
      <c r="N177" s="534"/>
      <c r="O177" s="534"/>
      <c r="P177" s="534"/>
      <c r="Q177" s="534"/>
      <c r="R177" s="534"/>
      <c r="S177" s="534"/>
      <c r="T177" s="531"/>
      <c r="U177" s="535"/>
    </row>
    <row r="178" spans="7:21">
      <c r="G178" s="314"/>
      <c r="M178" s="534"/>
      <c r="N178" s="534"/>
      <c r="O178" s="534"/>
      <c r="P178" s="534"/>
      <c r="Q178" s="534"/>
      <c r="R178" s="534"/>
      <c r="S178" s="534"/>
      <c r="T178" s="531"/>
      <c r="U178" s="535"/>
    </row>
    <row r="179" spans="7:21">
      <c r="G179" s="314"/>
      <c r="M179" s="534"/>
      <c r="N179" s="534"/>
      <c r="O179" s="534"/>
      <c r="P179" s="534"/>
      <c r="Q179" s="534"/>
      <c r="R179" s="534"/>
      <c r="S179" s="534"/>
      <c r="T179" s="531"/>
      <c r="U179" s="535"/>
    </row>
    <row r="180" spans="7:21">
      <c r="G180" s="314"/>
      <c r="M180" s="534"/>
      <c r="N180" s="534"/>
      <c r="O180" s="534"/>
      <c r="P180" s="534"/>
      <c r="Q180" s="534"/>
      <c r="R180" s="534"/>
      <c r="S180" s="534"/>
      <c r="T180" s="531"/>
      <c r="U180" s="535"/>
    </row>
    <row r="181" spans="7:21">
      <c r="G181" s="314"/>
      <c r="M181" s="534"/>
      <c r="N181" s="534"/>
      <c r="O181" s="534"/>
      <c r="P181" s="534"/>
      <c r="Q181" s="534"/>
      <c r="R181" s="534"/>
      <c r="S181" s="534"/>
      <c r="T181" s="531"/>
      <c r="U181" s="535"/>
    </row>
    <row r="182" spans="7:21">
      <c r="G182" s="314"/>
      <c r="M182" s="534"/>
      <c r="N182" s="534"/>
      <c r="O182" s="534"/>
      <c r="P182" s="534"/>
      <c r="Q182" s="534"/>
      <c r="R182" s="534"/>
      <c r="S182" s="534"/>
      <c r="T182" s="531"/>
      <c r="U182" s="535"/>
    </row>
    <row r="183" spans="7:21">
      <c r="G183" s="314"/>
      <c r="M183" s="534"/>
      <c r="N183" s="534"/>
      <c r="O183" s="534"/>
      <c r="P183" s="534"/>
      <c r="Q183" s="534"/>
      <c r="R183" s="534"/>
      <c r="S183" s="534"/>
      <c r="T183" s="531"/>
      <c r="U183" s="535"/>
    </row>
    <row r="184" spans="7:21">
      <c r="G184" s="314"/>
      <c r="M184" s="534"/>
      <c r="N184" s="534"/>
      <c r="O184" s="534"/>
      <c r="P184" s="534"/>
      <c r="Q184" s="534"/>
      <c r="R184" s="534"/>
      <c r="S184" s="534"/>
      <c r="T184" s="531"/>
      <c r="U184" s="535"/>
    </row>
    <row r="185" spans="7:21">
      <c r="G185" s="314"/>
      <c r="M185" s="534"/>
      <c r="N185" s="534"/>
      <c r="O185" s="534"/>
      <c r="P185" s="534"/>
      <c r="Q185" s="534"/>
      <c r="R185" s="534"/>
      <c r="S185" s="534"/>
      <c r="T185" s="531"/>
      <c r="U185" s="535"/>
    </row>
    <row r="186" spans="7:21">
      <c r="G186" s="314"/>
      <c r="M186" s="534"/>
      <c r="N186" s="534"/>
      <c r="O186" s="534"/>
      <c r="P186" s="534"/>
      <c r="Q186" s="534"/>
      <c r="R186" s="534"/>
      <c r="S186" s="534"/>
      <c r="T186" s="531"/>
      <c r="U186" s="535"/>
    </row>
    <row r="187" spans="7:21">
      <c r="G187" s="314"/>
      <c r="M187" s="534"/>
      <c r="N187" s="534"/>
      <c r="O187" s="534"/>
      <c r="P187" s="534"/>
      <c r="Q187" s="534"/>
      <c r="R187" s="534"/>
      <c r="S187" s="534"/>
      <c r="T187" s="531"/>
      <c r="U187" s="535"/>
    </row>
    <row r="188" spans="7:21">
      <c r="G188" s="314"/>
      <c r="M188" s="534"/>
      <c r="N188" s="534"/>
      <c r="O188" s="534"/>
      <c r="P188" s="534"/>
      <c r="Q188" s="534"/>
      <c r="R188" s="534"/>
      <c r="S188" s="534"/>
      <c r="T188" s="531"/>
      <c r="U188" s="535"/>
    </row>
    <row r="189" spans="7:21">
      <c r="G189" s="314"/>
      <c r="M189" s="534"/>
      <c r="N189" s="534"/>
      <c r="O189" s="534"/>
      <c r="P189" s="534"/>
      <c r="Q189" s="534"/>
      <c r="R189" s="534"/>
      <c r="S189" s="534"/>
      <c r="T189" s="531"/>
      <c r="U189" s="535"/>
    </row>
    <row r="190" spans="7:21">
      <c r="G190" s="314"/>
      <c r="M190" s="534"/>
      <c r="N190" s="534"/>
      <c r="O190" s="534"/>
      <c r="P190" s="534"/>
      <c r="Q190" s="534"/>
      <c r="R190" s="534"/>
      <c r="S190" s="534"/>
      <c r="T190" s="531"/>
      <c r="U190" s="535"/>
    </row>
    <row r="191" spans="7:21">
      <c r="G191" s="314"/>
      <c r="M191" s="534"/>
      <c r="N191" s="534"/>
      <c r="O191" s="534"/>
      <c r="P191" s="534"/>
      <c r="Q191" s="534"/>
      <c r="R191" s="534"/>
      <c r="S191" s="534"/>
      <c r="T191" s="531"/>
      <c r="U191" s="535"/>
    </row>
    <row r="192" spans="7:21">
      <c r="G192" s="314"/>
      <c r="M192" s="534"/>
      <c r="N192" s="534"/>
      <c r="O192" s="534"/>
      <c r="P192" s="534"/>
      <c r="Q192" s="534"/>
      <c r="R192" s="534"/>
      <c r="S192" s="534"/>
      <c r="T192" s="531"/>
      <c r="U192" s="535"/>
    </row>
    <row r="193" spans="7:21">
      <c r="G193" s="314"/>
      <c r="M193" s="534"/>
      <c r="N193" s="534"/>
      <c r="O193" s="534"/>
      <c r="P193" s="534"/>
      <c r="Q193" s="534"/>
      <c r="R193" s="534"/>
      <c r="S193" s="534"/>
      <c r="T193" s="531"/>
      <c r="U193" s="535"/>
    </row>
    <row r="194" spans="7:21">
      <c r="G194" s="314"/>
      <c r="M194" s="534"/>
      <c r="N194" s="534"/>
      <c r="O194" s="534"/>
      <c r="P194" s="534"/>
      <c r="Q194" s="534"/>
      <c r="R194" s="534"/>
      <c r="S194" s="534"/>
      <c r="T194" s="531"/>
      <c r="U194" s="535"/>
    </row>
    <row r="195" spans="7:21">
      <c r="G195" s="314"/>
      <c r="M195" s="534"/>
      <c r="N195" s="534"/>
      <c r="O195" s="534"/>
      <c r="P195" s="534"/>
      <c r="Q195" s="534"/>
      <c r="R195" s="534"/>
      <c r="S195" s="534"/>
      <c r="T195" s="531"/>
      <c r="U195" s="535"/>
    </row>
    <row r="196" spans="7:21">
      <c r="G196" s="314"/>
      <c r="M196" s="534"/>
      <c r="N196" s="534"/>
      <c r="O196" s="534"/>
      <c r="P196" s="534"/>
      <c r="Q196" s="534"/>
      <c r="R196" s="534"/>
      <c r="S196" s="534"/>
      <c r="T196" s="531"/>
      <c r="U196" s="535"/>
    </row>
    <row r="197" spans="7:21">
      <c r="G197" s="314"/>
      <c r="M197" s="534"/>
      <c r="N197" s="534"/>
      <c r="O197" s="534"/>
      <c r="P197" s="534"/>
      <c r="Q197" s="534"/>
      <c r="R197" s="534"/>
      <c r="S197" s="534"/>
      <c r="T197" s="531"/>
      <c r="U197" s="535"/>
    </row>
    <row r="198" spans="7:21">
      <c r="G198" s="314"/>
      <c r="M198" s="534"/>
      <c r="N198" s="534"/>
      <c r="O198" s="534"/>
      <c r="P198" s="534"/>
      <c r="Q198" s="534"/>
      <c r="R198" s="534"/>
      <c r="S198" s="534"/>
      <c r="T198" s="531"/>
      <c r="U198" s="535"/>
    </row>
    <row r="199" spans="7:21">
      <c r="G199" s="314"/>
      <c r="M199" s="534"/>
      <c r="N199" s="534"/>
      <c r="O199" s="534"/>
      <c r="P199" s="534"/>
      <c r="Q199" s="534"/>
      <c r="R199" s="534"/>
      <c r="S199" s="534"/>
      <c r="T199" s="531"/>
      <c r="U199" s="535"/>
    </row>
    <row r="200" spans="7:21">
      <c r="G200" s="314"/>
      <c r="M200" s="534"/>
      <c r="N200" s="534"/>
      <c r="O200" s="534"/>
      <c r="P200" s="534"/>
      <c r="Q200" s="534"/>
      <c r="R200" s="534"/>
      <c r="S200" s="534"/>
      <c r="T200" s="531"/>
      <c r="U200" s="535"/>
    </row>
    <row r="201" spans="7:21">
      <c r="G201" s="314"/>
      <c r="M201" s="534"/>
      <c r="N201" s="534"/>
      <c r="O201" s="534"/>
      <c r="P201" s="534"/>
      <c r="Q201" s="534"/>
      <c r="R201" s="534"/>
      <c r="S201" s="534"/>
      <c r="T201" s="531"/>
      <c r="U201" s="535"/>
    </row>
    <row r="202" spans="7:21">
      <c r="G202" s="314"/>
      <c r="M202" s="534"/>
      <c r="N202" s="534"/>
      <c r="O202" s="534"/>
      <c r="P202" s="534"/>
      <c r="Q202" s="534"/>
      <c r="R202" s="534"/>
      <c r="S202" s="534"/>
      <c r="T202" s="531"/>
      <c r="U202" s="535"/>
    </row>
    <row r="203" spans="7:21">
      <c r="G203" s="314"/>
      <c r="M203" s="534"/>
      <c r="N203" s="534"/>
      <c r="O203" s="534"/>
      <c r="P203" s="534"/>
      <c r="Q203" s="534"/>
      <c r="R203" s="534"/>
      <c r="S203" s="534"/>
      <c r="T203" s="531"/>
      <c r="U203" s="535"/>
    </row>
    <row r="204" spans="7:21">
      <c r="G204" s="314"/>
      <c r="M204" s="534"/>
      <c r="N204" s="534"/>
      <c r="O204" s="534"/>
      <c r="P204" s="534"/>
      <c r="Q204" s="534"/>
      <c r="R204" s="534"/>
      <c r="S204" s="534"/>
      <c r="T204" s="531"/>
      <c r="U204" s="535"/>
    </row>
    <row r="205" spans="7:21">
      <c r="G205" s="314"/>
      <c r="M205" s="534"/>
      <c r="N205" s="534"/>
      <c r="O205" s="534"/>
      <c r="P205" s="534"/>
      <c r="Q205" s="534"/>
      <c r="R205" s="534"/>
      <c r="S205" s="534"/>
      <c r="T205" s="531"/>
      <c r="U205" s="535"/>
    </row>
    <row r="206" spans="7:21">
      <c r="G206" s="314"/>
      <c r="M206" s="534"/>
      <c r="N206" s="534"/>
      <c r="O206" s="534"/>
      <c r="P206" s="534"/>
      <c r="Q206" s="534"/>
      <c r="R206" s="534"/>
      <c r="S206" s="534"/>
      <c r="T206" s="531"/>
      <c r="U206" s="535"/>
    </row>
    <row r="207" spans="7:21">
      <c r="G207" s="314"/>
      <c r="M207" s="534"/>
      <c r="N207" s="534"/>
      <c r="O207" s="534"/>
      <c r="P207" s="534"/>
      <c r="Q207" s="534"/>
      <c r="R207" s="534"/>
      <c r="S207" s="534"/>
      <c r="T207" s="531"/>
      <c r="U207" s="535"/>
    </row>
    <row r="208" spans="7:21">
      <c r="G208" s="314"/>
      <c r="M208" s="534"/>
      <c r="N208" s="534"/>
      <c r="O208" s="534"/>
      <c r="P208" s="534"/>
      <c r="Q208" s="534"/>
      <c r="R208" s="534"/>
      <c r="S208" s="534"/>
      <c r="T208" s="531"/>
      <c r="U208" s="535"/>
    </row>
    <row r="209" spans="7:21">
      <c r="G209" s="314"/>
      <c r="M209" s="534"/>
      <c r="N209" s="534"/>
      <c r="O209" s="534"/>
      <c r="P209" s="534"/>
      <c r="Q209" s="534"/>
      <c r="R209" s="534"/>
      <c r="S209" s="534"/>
      <c r="T209" s="531"/>
      <c r="U209" s="535"/>
    </row>
    <row r="210" spans="7:21">
      <c r="G210" s="314"/>
      <c r="M210" s="534"/>
      <c r="N210" s="534"/>
      <c r="O210" s="534"/>
      <c r="P210" s="534"/>
      <c r="Q210" s="534"/>
      <c r="R210" s="534"/>
      <c r="S210" s="534"/>
      <c r="T210" s="531"/>
      <c r="U210" s="535"/>
    </row>
    <row r="211" spans="7:21">
      <c r="G211" s="314"/>
      <c r="M211" s="534"/>
      <c r="N211" s="534"/>
      <c r="O211" s="534"/>
      <c r="P211" s="534"/>
      <c r="Q211" s="534"/>
      <c r="R211" s="534"/>
      <c r="S211" s="534"/>
      <c r="T211" s="531"/>
      <c r="U211" s="535"/>
    </row>
    <row r="212" spans="7:21">
      <c r="G212" s="314"/>
      <c r="M212" s="534"/>
      <c r="N212" s="534"/>
      <c r="O212" s="534"/>
      <c r="P212" s="534"/>
      <c r="Q212" s="534"/>
      <c r="R212" s="534"/>
      <c r="S212" s="534"/>
      <c r="T212" s="531"/>
      <c r="U212" s="535"/>
    </row>
    <row r="213" spans="7:21">
      <c r="G213" s="314"/>
      <c r="M213" s="534"/>
      <c r="N213" s="534"/>
      <c r="O213" s="534"/>
      <c r="P213" s="534"/>
      <c r="Q213" s="534"/>
      <c r="R213" s="534"/>
      <c r="S213" s="534"/>
      <c r="T213" s="531"/>
      <c r="U213" s="535"/>
    </row>
    <row r="214" spans="7:21">
      <c r="G214" s="314"/>
      <c r="M214" s="534"/>
      <c r="N214" s="534"/>
      <c r="O214" s="534"/>
      <c r="P214" s="534"/>
      <c r="Q214" s="534"/>
      <c r="R214" s="534"/>
      <c r="S214" s="534"/>
      <c r="T214" s="531"/>
      <c r="U214" s="535"/>
    </row>
    <row r="215" spans="7:21">
      <c r="G215" s="314"/>
      <c r="M215" s="534"/>
      <c r="N215" s="534"/>
      <c r="O215" s="534"/>
      <c r="P215" s="534"/>
      <c r="Q215" s="534"/>
      <c r="R215" s="534"/>
      <c r="S215" s="534"/>
      <c r="T215" s="531"/>
      <c r="U215" s="535"/>
    </row>
    <row r="216" spans="7:21">
      <c r="G216" s="314"/>
      <c r="M216" s="534"/>
      <c r="N216" s="534"/>
      <c r="O216" s="534"/>
      <c r="P216" s="534"/>
      <c r="Q216" s="534"/>
      <c r="R216" s="534"/>
      <c r="S216" s="534"/>
      <c r="T216" s="531"/>
      <c r="U216" s="535"/>
    </row>
    <row r="217" spans="7:21">
      <c r="G217" s="314"/>
      <c r="M217" s="534"/>
      <c r="N217" s="534"/>
      <c r="O217" s="534"/>
      <c r="P217" s="534"/>
      <c r="Q217" s="534"/>
      <c r="R217" s="534"/>
      <c r="S217" s="534"/>
      <c r="T217" s="531"/>
      <c r="U217" s="535"/>
    </row>
    <row r="218" spans="7:21">
      <c r="G218" s="314"/>
      <c r="M218" s="534"/>
      <c r="N218" s="534"/>
      <c r="O218" s="534"/>
      <c r="P218" s="534"/>
      <c r="Q218" s="534"/>
      <c r="R218" s="534"/>
      <c r="S218" s="534"/>
      <c r="T218" s="531"/>
      <c r="U218" s="535"/>
    </row>
    <row r="219" spans="7:21">
      <c r="G219" s="314"/>
      <c r="M219" s="534"/>
      <c r="N219" s="534"/>
      <c r="O219" s="534"/>
      <c r="P219" s="534"/>
      <c r="Q219" s="534"/>
      <c r="R219" s="534"/>
      <c r="S219" s="534"/>
      <c r="T219" s="531"/>
      <c r="U219" s="535"/>
    </row>
    <row r="220" spans="7:21">
      <c r="G220" s="314"/>
      <c r="M220" s="534"/>
      <c r="N220" s="534"/>
      <c r="O220" s="534"/>
      <c r="P220" s="534"/>
      <c r="Q220" s="534"/>
      <c r="R220" s="534"/>
      <c r="S220" s="534"/>
      <c r="T220" s="531"/>
      <c r="U220" s="535"/>
    </row>
    <row r="221" spans="7:21">
      <c r="G221" s="314"/>
      <c r="M221" s="534"/>
      <c r="N221" s="534"/>
      <c r="O221" s="534"/>
      <c r="P221" s="534"/>
      <c r="Q221" s="534"/>
      <c r="R221" s="534"/>
      <c r="S221" s="534"/>
      <c r="T221" s="531"/>
      <c r="U221" s="535"/>
    </row>
    <row r="222" spans="7:21">
      <c r="G222" s="314"/>
      <c r="M222" s="534"/>
      <c r="N222" s="534"/>
      <c r="O222" s="534"/>
      <c r="P222" s="534"/>
      <c r="Q222" s="534"/>
      <c r="R222" s="534"/>
      <c r="S222" s="534"/>
      <c r="T222" s="531"/>
      <c r="U222" s="535"/>
    </row>
    <row r="223" spans="7:21">
      <c r="G223" s="314"/>
      <c r="M223" s="534"/>
      <c r="N223" s="534"/>
      <c r="O223" s="534"/>
      <c r="P223" s="534"/>
      <c r="Q223" s="534"/>
      <c r="R223" s="534"/>
      <c r="S223" s="534"/>
      <c r="T223" s="531"/>
      <c r="U223" s="535"/>
    </row>
    <row r="224" spans="7:21">
      <c r="G224" s="314"/>
      <c r="M224" s="534"/>
      <c r="N224" s="534"/>
      <c r="O224" s="534"/>
      <c r="P224" s="534"/>
      <c r="Q224" s="534"/>
      <c r="R224" s="534"/>
      <c r="S224" s="534"/>
      <c r="T224" s="531"/>
      <c r="U224" s="535"/>
    </row>
    <row r="225" spans="7:21">
      <c r="G225" s="314"/>
      <c r="M225" s="534"/>
      <c r="N225" s="534"/>
      <c r="O225" s="534"/>
      <c r="P225" s="534"/>
      <c r="Q225" s="534"/>
      <c r="R225" s="534"/>
      <c r="S225" s="534"/>
      <c r="T225" s="531"/>
      <c r="U225" s="535"/>
    </row>
    <row r="226" spans="7:21">
      <c r="G226" s="314"/>
      <c r="M226" s="534"/>
      <c r="N226" s="534"/>
      <c r="O226" s="534"/>
      <c r="P226" s="534"/>
      <c r="Q226" s="534"/>
      <c r="R226" s="534"/>
      <c r="S226" s="534"/>
      <c r="T226" s="531"/>
      <c r="U226" s="535"/>
    </row>
    <row r="227" spans="7:21">
      <c r="G227" s="314"/>
      <c r="M227" s="534"/>
      <c r="N227" s="534"/>
      <c r="O227" s="534"/>
      <c r="P227" s="534"/>
      <c r="Q227" s="534"/>
      <c r="R227" s="534"/>
      <c r="S227" s="534"/>
      <c r="T227" s="531"/>
      <c r="U227" s="535"/>
    </row>
    <row r="228" spans="7:21">
      <c r="G228" s="314"/>
      <c r="M228" s="534"/>
      <c r="N228" s="534"/>
      <c r="O228" s="534"/>
      <c r="P228" s="534"/>
      <c r="Q228" s="534"/>
      <c r="R228" s="534"/>
      <c r="S228" s="534"/>
      <c r="T228" s="531"/>
      <c r="U228" s="535"/>
    </row>
    <row r="229" spans="7:21">
      <c r="G229" s="314"/>
      <c r="M229" s="534"/>
      <c r="N229" s="534"/>
      <c r="O229" s="534"/>
      <c r="P229" s="534"/>
      <c r="Q229" s="534"/>
      <c r="R229" s="534"/>
      <c r="S229" s="534"/>
      <c r="T229" s="531"/>
      <c r="U229" s="535"/>
    </row>
    <row r="230" spans="7:21">
      <c r="G230" s="314"/>
      <c r="M230" s="534"/>
      <c r="N230" s="534"/>
      <c r="O230" s="534"/>
      <c r="P230" s="534"/>
      <c r="Q230" s="534"/>
      <c r="R230" s="534"/>
      <c r="S230" s="534"/>
      <c r="T230" s="531"/>
      <c r="U230" s="535"/>
    </row>
    <row r="231" spans="7:21">
      <c r="G231" s="314"/>
      <c r="M231" s="534"/>
      <c r="N231" s="534"/>
      <c r="O231" s="534"/>
      <c r="P231" s="534"/>
      <c r="Q231" s="534"/>
      <c r="R231" s="534"/>
      <c r="S231" s="534"/>
      <c r="T231" s="531"/>
      <c r="U231" s="535"/>
    </row>
    <row r="232" spans="7:21">
      <c r="G232" s="314"/>
      <c r="M232" s="534"/>
      <c r="N232" s="534"/>
      <c r="O232" s="534"/>
      <c r="P232" s="534"/>
      <c r="Q232" s="534"/>
      <c r="R232" s="534"/>
      <c r="S232" s="534"/>
      <c r="T232" s="531"/>
      <c r="U232" s="535"/>
    </row>
    <row r="233" spans="7:21">
      <c r="G233" s="314"/>
      <c r="M233" s="534"/>
      <c r="N233" s="534"/>
      <c r="O233" s="534"/>
      <c r="P233" s="534"/>
      <c r="Q233" s="534"/>
      <c r="R233" s="534"/>
      <c r="S233" s="534"/>
      <c r="T233" s="531"/>
      <c r="U233" s="535"/>
    </row>
    <row r="234" spans="7:21">
      <c r="G234" s="314"/>
      <c r="M234" s="534"/>
      <c r="N234" s="534"/>
      <c r="O234" s="534"/>
      <c r="P234" s="534"/>
      <c r="Q234" s="534"/>
      <c r="R234" s="534"/>
      <c r="S234" s="534"/>
      <c r="T234" s="531"/>
      <c r="U234" s="535"/>
    </row>
    <row r="235" spans="7:21">
      <c r="G235" s="314"/>
      <c r="M235" s="534"/>
      <c r="N235" s="534"/>
      <c r="O235" s="534"/>
      <c r="P235" s="534"/>
      <c r="Q235" s="534"/>
      <c r="R235" s="534"/>
      <c r="S235" s="534"/>
      <c r="T235" s="531"/>
      <c r="U235" s="535"/>
    </row>
    <row r="236" spans="7:21">
      <c r="G236" s="314"/>
      <c r="M236" s="534"/>
      <c r="N236" s="534"/>
      <c r="O236" s="534"/>
      <c r="P236" s="534"/>
      <c r="Q236" s="534"/>
      <c r="R236" s="534"/>
      <c r="S236" s="534"/>
      <c r="T236" s="531"/>
      <c r="U236" s="535"/>
    </row>
    <row r="237" spans="7:21">
      <c r="G237" s="314"/>
      <c r="M237" s="534"/>
      <c r="N237" s="534"/>
      <c r="O237" s="534"/>
      <c r="P237" s="534"/>
      <c r="Q237" s="534"/>
      <c r="R237" s="534"/>
      <c r="S237" s="534"/>
      <c r="T237" s="531"/>
      <c r="U237" s="535"/>
    </row>
    <row r="238" spans="7:21">
      <c r="G238" s="314"/>
      <c r="M238" s="534"/>
      <c r="N238" s="534"/>
      <c r="O238" s="534"/>
      <c r="P238" s="534"/>
      <c r="Q238" s="534"/>
      <c r="R238" s="534"/>
      <c r="S238" s="534"/>
      <c r="T238" s="531"/>
      <c r="U238" s="535"/>
    </row>
    <row r="239" spans="7:21">
      <c r="G239" s="314"/>
      <c r="M239" s="534"/>
      <c r="N239" s="534"/>
      <c r="O239" s="534"/>
      <c r="P239" s="534"/>
      <c r="Q239" s="534"/>
      <c r="R239" s="534"/>
      <c r="S239" s="534"/>
      <c r="T239" s="531"/>
      <c r="U239" s="535"/>
    </row>
    <row r="240" spans="7:21">
      <c r="G240" s="314"/>
      <c r="M240" s="534"/>
      <c r="N240" s="534"/>
      <c r="O240" s="534"/>
      <c r="P240" s="534"/>
      <c r="Q240" s="534"/>
      <c r="R240" s="534"/>
      <c r="S240" s="534"/>
      <c r="T240" s="531"/>
      <c r="U240" s="535"/>
    </row>
    <row r="241" spans="7:21">
      <c r="G241" s="314"/>
      <c r="M241" s="534"/>
      <c r="N241" s="534"/>
      <c r="O241" s="534"/>
      <c r="P241" s="534"/>
      <c r="Q241" s="534"/>
      <c r="R241" s="534"/>
      <c r="S241" s="534"/>
      <c r="T241" s="531"/>
      <c r="U241" s="535"/>
    </row>
    <row r="242" spans="7:21">
      <c r="G242" s="314"/>
      <c r="M242" s="534"/>
      <c r="N242" s="534"/>
      <c r="O242" s="534"/>
      <c r="P242" s="534"/>
      <c r="Q242" s="534"/>
      <c r="R242" s="534"/>
      <c r="S242" s="534"/>
      <c r="T242" s="531"/>
      <c r="U242" s="535"/>
    </row>
    <row r="243" spans="7:21">
      <c r="G243" s="314"/>
      <c r="M243" s="534"/>
      <c r="N243" s="534"/>
      <c r="O243" s="534"/>
      <c r="P243" s="534"/>
      <c r="Q243" s="534"/>
      <c r="R243" s="534"/>
      <c r="S243" s="534"/>
      <c r="T243" s="531"/>
      <c r="U243" s="535"/>
    </row>
    <row r="244" spans="7:21">
      <c r="G244" s="314"/>
      <c r="M244" s="534"/>
      <c r="N244" s="534"/>
      <c r="O244" s="534"/>
      <c r="P244" s="534"/>
      <c r="Q244" s="534"/>
      <c r="R244" s="534"/>
      <c r="S244" s="534"/>
      <c r="T244" s="531"/>
      <c r="U244" s="535"/>
    </row>
    <row r="245" spans="7:21">
      <c r="G245" s="314"/>
      <c r="M245" s="534"/>
      <c r="N245" s="534"/>
      <c r="O245" s="534"/>
      <c r="P245" s="534"/>
      <c r="Q245" s="534"/>
      <c r="R245" s="534"/>
      <c r="S245" s="534"/>
      <c r="T245" s="531"/>
      <c r="U245" s="535"/>
    </row>
    <row r="246" spans="7:21">
      <c r="G246" s="314"/>
      <c r="M246" s="534"/>
      <c r="N246" s="534"/>
      <c r="O246" s="534"/>
      <c r="P246" s="534"/>
      <c r="Q246" s="534"/>
      <c r="R246" s="534"/>
      <c r="S246" s="534"/>
      <c r="T246" s="531"/>
      <c r="U246" s="535"/>
    </row>
    <row r="247" spans="7:21">
      <c r="G247" s="314"/>
      <c r="M247" s="534"/>
      <c r="N247" s="534"/>
      <c r="O247" s="534"/>
      <c r="P247" s="534"/>
      <c r="Q247" s="534"/>
      <c r="R247" s="534"/>
      <c r="S247" s="534"/>
      <c r="T247" s="531"/>
      <c r="U247" s="535"/>
    </row>
    <row r="248" spans="7:21">
      <c r="G248" s="314"/>
      <c r="M248" s="534"/>
      <c r="N248" s="534"/>
      <c r="O248" s="534"/>
      <c r="P248" s="534"/>
      <c r="Q248" s="534"/>
      <c r="R248" s="534"/>
      <c r="S248" s="534"/>
      <c r="T248" s="531"/>
      <c r="U248" s="535"/>
    </row>
    <row r="249" spans="7:21">
      <c r="G249" s="314"/>
      <c r="M249" s="534"/>
      <c r="N249" s="534"/>
      <c r="O249" s="534"/>
      <c r="P249" s="534"/>
      <c r="Q249" s="534"/>
      <c r="R249" s="534"/>
      <c r="S249" s="534"/>
      <c r="T249" s="531"/>
      <c r="U249" s="535"/>
    </row>
    <row r="250" spans="7:21">
      <c r="G250" s="314"/>
      <c r="M250" s="534"/>
      <c r="N250" s="534"/>
      <c r="O250" s="534"/>
      <c r="P250" s="534"/>
      <c r="Q250" s="534"/>
      <c r="R250" s="534"/>
      <c r="S250" s="534"/>
      <c r="T250" s="531"/>
      <c r="U250" s="535"/>
    </row>
    <row r="251" spans="7:21">
      <c r="G251" s="314"/>
      <c r="M251" s="534"/>
      <c r="N251" s="534"/>
      <c r="O251" s="534"/>
      <c r="P251" s="534"/>
      <c r="Q251" s="534"/>
      <c r="R251" s="534"/>
      <c r="S251" s="534"/>
      <c r="T251" s="531"/>
      <c r="U251" s="535"/>
    </row>
    <row r="252" spans="7:21">
      <c r="G252" s="314"/>
      <c r="M252" s="534"/>
      <c r="N252" s="534"/>
      <c r="O252" s="534"/>
      <c r="P252" s="534"/>
      <c r="Q252" s="534"/>
      <c r="R252" s="534"/>
      <c r="S252" s="534"/>
      <c r="T252" s="531"/>
      <c r="U252" s="535"/>
    </row>
    <row r="253" spans="7:21">
      <c r="G253" s="314"/>
      <c r="M253" s="534"/>
      <c r="N253" s="534"/>
      <c r="O253" s="534"/>
      <c r="P253" s="534"/>
      <c r="Q253" s="534"/>
      <c r="R253" s="534"/>
      <c r="S253" s="534"/>
      <c r="T253" s="531"/>
      <c r="U253" s="535"/>
    </row>
    <row r="254" spans="7:21">
      <c r="G254" s="314"/>
      <c r="M254" s="534"/>
      <c r="N254" s="534"/>
      <c r="O254" s="534"/>
      <c r="P254" s="534"/>
      <c r="Q254" s="534"/>
      <c r="R254" s="534"/>
      <c r="S254" s="534"/>
      <c r="T254" s="531"/>
      <c r="U254" s="535"/>
    </row>
    <row r="255" spans="7:21">
      <c r="G255" s="314"/>
      <c r="M255" s="534"/>
      <c r="N255" s="534"/>
      <c r="O255" s="534"/>
      <c r="P255" s="534"/>
      <c r="Q255" s="534"/>
      <c r="R255" s="534"/>
      <c r="S255" s="534"/>
      <c r="T255" s="531"/>
      <c r="U255" s="535"/>
    </row>
    <row r="256" spans="7:21">
      <c r="G256" s="314"/>
      <c r="M256" s="534"/>
      <c r="N256" s="534"/>
      <c r="O256" s="534"/>
      <c r="P256" s="534"/>
      <c r="Q256" s="534"/>
      <c r="R256" s="534"/>
      <c r="S256" s="534"/>
      <c r="T256" s="531"/>
      <c r="U256" s="535"/>
    </row>
    <row r="257" spans="7:21">
      <c r="G257" s="314"/>
      <c r="M257" s="534"/>
      <c r="N257" s="534"/>
      <c r="O257" s="534"/>
      <c r="P257" s="534"/>
      <c r="Q257" s="534"/>
      <c r="R257" s="534"/>
      <c r="S257" s="534"/>
      <c r="T257" s="531"/>
      <c r="U257" s="535"/>
    </row>
    <row r="258" spans="7:21">
      <c r="G258" s="314"/>
      <c r="M258" s="534"/>
      <c r="N258" s="534"/>
      <c r="O258" s="534"/>
      <c r="P258" s="534"/>
      <c r="Q258" s="534"/>
      <c r="R258" s="534"/>
      <c r="S258" s="534"/>
      <c r="T258" s="531"/>
      <c r="U258" s="535"/>
    </row>
    <row r="259" spans="7:21">
      <c r="G259" s="314"/>
      <c r="M259" s="534"/>
      <c r="N259" s="534"/>
      <c r="O259" s="534"/>
      <c r="P259" s="534"/>
      <c r="Q259" s="534"/>
      <c r="R259" s="534"/>
      <c r="S259" s="534"/>
      <c r="T259" s="531"/>
      <c r="U259" s="535"/>
    </row>
    <row r="260" spans="7:21">
      <c r="G260" s="314"/>
      <c r="M260" s="534"/>
      <c r="N260" s="534"/>
      <c r="O260" s="534"/>
      <c r="P260" s="534"/>
      <c r="Q260" s="534"/>
      <c r="R260" s="534"/>
      <c r="S260" s="534"/>
      <c r="T260" s="531"/>
      <c r="U260" s="535"/>
    </row>
    <row r="261" spans="7:21">
      <c r="G261" s="314"/>
      <c r="M261" s="534"/>
      <c r="N261" s="534"/>
      <c r="O261" s="534"/>
      <c r="P261" s="534"/>
      <c r="Q261" s="534"/>
      <c r="R261" s="534"/>
      <c r="S261" s="534"/>
      <c r="T261" s="531"/>
      <c r="U261" s="535"/>
    </row>
    <row r="262" spans="7:21">
      <c r="G262" s="314"/>
      <c r="M262" s="534"/>
      <c r="N262" s="534"/>
      <c r="O262" s="534"/>
      <c r="P262" s="534"/>
      <c r="Q262" s="534"/>
      <c r="R262" s="534"/>
      <c r="S262" s="534"/>
      <c r="T262" s="531"/>
      <c r="U262" s="535"/>
    </row>
    <row r="263" spans="7:21">
      <c r="G263" s="314"/>
      <c r="M263" s="534"/>
      <c r="N263" s="534"/>
      <c r="O263" s="534"/>
      <c r="P263" s="534"/>
      <c r="Q263" s="534"/>
      <c r="R263" s="534"/>
      <c r="S263" s="534"/>
      <c r="T263" s="531"/>
      <c r="U263" s="535"/>
    </row>
    <row r="264" spans="7:21">
      <c r="G264" s="314"/>
      <c r="M264" s="534"/>
      <c r="N264" s="534"/>
      <c r="O264" s="534"/>
      <c r="P264" s="534"/>
      <c r="Q264" s="534"/>
      <c r="R264" s="534"/>
      <c r="S264" s="534"/>
      <c r="T264" s="531"/>
      <c r="U264" s="535"/>
    </row>
    <row r="265" spans="7:21">
      <c r="G265" s="314"/>
      <c r="M265" s="534"/>
      <c r="N265" s="534"/>
      <c r="O265" s="534"/>
      <c r="P265" s="534"/>
      <c r="Q265" s="534"/>
      <c r="R265" s="534"/>
      <c r="S265" s="534"/>
      <c r="T265" s="531"/>
      <c r="U265" s="535"/>
    </row>
    <row r="266" spans="7:21">
      <c r="G266" s="314"/>
      <c r="M266" s="534"/>
      <c r="N266" s="534"/>
      <c r="O266" s="534"/>
      <c r="P266" s="534"/>
      <c r="Q266" s="534"/>
      <c r="R266" s="534"/>
      <c r="S266" s="534"/>
      <c r="T266" s="531"/>
      <c r="U266" s="535"/>
    </row>
    <row r="267" spans="7:21">
      <c r="G267" s="314"/>
      <c r="M267" s="534"/>
      <c r="N267" s="534"/>
      <c r="O267" s="534"/>
      <c r="P267" s="534"/>
      <c r="Q267" s="534"/>
      <c r="R267" s="534"/>
      <c r="S267" s="534"/>
      <c r="T267" s="531"/>
      <c r="U267" s="535"/>
    </row>
    <row r="268" spans="7:21">
      <c r="G268" s="314"/>
      <c r="M268" s="534"/>
      <c r="N268" s="534"/>
      <c r="O268" s="534"/>
      <c r="P268" s="534"/>
      <c r="Q268" s="534"/>
      <c r="R268" s="534"/>
      <c r="S268" s="534"/>
      <c r="T268" s="531"/>
      <c r="U268" s="535"/>
    </row>
    <row r="269" spans="7:21">
      <c r="G269" s="314"/>
      <c r="M269" s="534"/>
      <c r="N269" s="534"/>
      <c r="O269" s="534"/>
      <c r="P269" s="534"/>
      <c r="Q269" s="534"/>
      <c r="R269" s="534"/>
      <c r="S269" s="534"/>
      <c r="T269" s="531"/>
      <c r="U269" s="535"/>
    </row>
    <row r="270" spans="7:21">
      <c r="G270" s="314"/>
      <c r="M270" s="534"/>
      <c r="N270" s="534"/>
      <c r="O270" s="534"/>
      <c r="P270" s="534"/>
      <c r="Q270" s="534"/>
      <c r="R270" s="534"/>
      <c r="S270" s="534"/>
      <c r="T270" s="531"/>
      <c r="U270" s="535"/>
    </row>
    <row r="271" spans="7:21">
      <c r="G271" s="314"/>
      <c r="M271" s="534"/>
      <c r="N271" s="534"/>
      <c r="O271" s="534"/>
      <c r="P271" s="534"/>
      <c r="Q271" s="534"/>
      <c r="R271" s="534"/>
      <c r="S271" s="534"/>
      <c r="T271" s="531"/>
      <c r="U271" s="535"/>
    </row>
    <row r="272" spans="7:21">
      <c r="G272" s="314"/>
      <c r="M272" s="534"/>
      <c r="N272" s="534"/>
      <c r="O272" s="534"/>
      <c r="P272" s="534"/>
      <c r="Q272" s="534"/>
      <c r="R272" s="534"/>
      <c r="S272" s="534"/>
      <c r="T272" s="531"/>
      <c r="U272" s="535"/>
    </row>
    <row r="273" spans="7:21">
      <c r="G273" s="314"/>
      <c r="M273" s="534"/>
      <c r="N273" s="534"/>
      <c r="O273" s="534"/>
      <c r="P273" s="534"/>
      <c r="Q273" s="534"/>
      <c r="R273" s="534"/>
      <c r="S273" s="534"/>
      <c r="T273" s="531"/>
      <c r="U273" s="535"/>
    </row>
    <row r="274" spans="7:21">
      <c r="G274" s="314"/>
      <c r="M274" s="534"/>
      <c r="N274" s="534"/>
      <c r="O274" s="534"/>
      <c r="P274" s="534"/>
      <c r="Q274" s="534"/>
      <c r="R274" s="534"/>
      <c r="S274" s="534"/>
      <c r="T274" s="531"/>
      <c r="U274" s="535"/>
    </row>
    <row r="275" spans="7:21">
      <c r="G275" s="314"/>
      <c r="M275" s="534"/>
      <c r="N275" s="534"/>
      <c r="O275" s="534"/>
      <c r="P275" s="534"/>
      <c r="Q275" s="534"/>
      <c r="R275" s="534"/>
      <c r="S275" s="534"/>
      <c r="T275" s="531"/>
      <c r="U275" s="535"/>
    </row>
    <row r="276" spans="7:21">
      <c r="G276" s="314"/>
      <c r="M276" s="534"/>
      <c r="N276" s="534"/>
      <c r="O276" s="534"/>
      <c r="P276" s="534"/>
      <c r="Q276" s="534"/>
      <c r="R276" s="534"/>
      <c r="S276" s="534"/>
      <c r="T276" s="531"/>
      <c r="U276" s="535"/>
    </row>
    <row r="277" spans="7:21">
      <c r="G277" s="314"/>
      <c r="M277" s="534"/>
      <c r="N277" s="534"/>
      <c r="O277" s="534"/>
      <c r="P277" s="534"/>
      <c r="Q277" s="534"/>
      <c r="R277" s="534"/>
      <c r="S277" s="534"/>
      <c r="T277" s="531"/>
      <c r="U277" s="535"/>
    </row>
    <row r="278" spans="7:21">
      <c r="G278" s="314"/>
      <c r="M278" s="534"/>
      <c r="N278" s="534"/>
      <c r="O278" s="534"/>
      <c r="P278" s="534"/>
      <c r="Q278" s="534"/>
      <c r="R278" s="534"/>
      <c r="S278" s="534"/>
      <c r="T278" s="531"/>
      <c r="U278" s="535"/>
    </row>
    <row r="279" spans="7:21">
      <c r="G279" s="314"/>
      <c r="M279" s="534"/>
      <c r="N279" s="534"/>
      <c r="O279" s="534"/>
      <c r="P279" s="534"/>
      <c r="Q279" s="534"/>
      <c r="R279" s="534"/>
      <c r="S279" s="534"/>
      <c r="T279" s="531"/>
      <c r="U279" s="535"/>
    </row>
    <row r="280" spans="7:21">
      <c r="G280" s="314"/>
      <c r="M280" s="534"/>
      <c r="N280" s="534"/>
      <c r="O280" s="534"/>
      <c r="P280" s="534"/>
      <c r="Q280" s="534"/>
      <c r="R280" s="534"/>
      <c r="S280" s="534"/>
      <c r="T280" s="531"/>
      <c r="U280" s="535"/>
    </row>
    <row r="281" spans="7:21">
      <c r="G281" s="314"/>
      <c r="M281" s="534"/>
      <c r="N281" s="534"/>
      <c r="O281" s="534"/>
      <c r="P281" s="534"/>
      <c r="Q281" s="534"/>
      <c r="R281" s="534"/>
      <c r="S281" s="534"/>
      <c r="T281" s="531"/>
      <c r="U281" s="535"/>
    </row>
    <row r="282" spans="7:21">
      <c r="G282" s="314"/>
      <c r="M282" s="534"/>
      <c r="N282" s="534"/>
      <c r="O282" s="534"/>
      <c r="P282" s="534"/>
      <c r="Q282" s="534"/>
      <c r="R282" s="534"/>
      <c r="S282" s="534"/>
      <c r="T282" s="531"/>
      <c r="U282" s="535"/>
    </row>
    <row r="283" spans="7:21">
      <c r="G283" s="314"/>
      <c r="M283" s="534"/>
      <c r="N283" s="534"/>
      <c r="O283" s="534"/>
      <c r="P283" s="534"/>
      <c r="Q283" s="534"/>
      <c r="R283" s="534"/>
      <c r="S283" s="534"/>
      <c r="T283" s="531"/>
      <c r="U283" s="535"/>
    </row>
    <row r="284" spans="7:21">
      <c r="G284" s="314"/>
      <c r="M284" s="534"/>
      <c r="N284" s="534"/>
      <c r="O284" s="534"/>
      <c r="P284" s="534"/>
      <c r="Q284" s="534"/>
      <c r="R284" s="534"/>
      <c r="S284" s="534"/>
      <c r="T284" s="531"/>
      <c r="U284" s="535"/>
    </row>
    <row r="285" spans="7:21">
      <c r="G285" s="314"/>
      <c r="M285" s="534"/>
      <c r="N285" s="534"/>
      <c r="O285" s="534"/>
      <c r="P285" s="534"/>
      <c r="Q285" s="534"/>
      <c r="R285" s="534"/>
      <c r="S285" s="534"/>
      <c r="T285" s="531"/>
      <c r="U285" s="535"/>
    </row>
    <row r="286" spans="7:21">
      <c r="G286" s="314"/>
      <c r="M286" s="534"/>
      <c r="N286" s="534"/>
      <c r="O286" s="534"/>
      <c r="P286" s="534"/>
      <c r="Q286" s="534"/>
      <c r="R286" s="534"/>
      <c r="S286" s="534"/>
      <c r="T286" s="531"/>
      <c r="U286" s="535"/>
    </row>
    <row r="287" spans="7:21">
      <c r="G287" s="314"/>
      <c r="M287" s="534"/>
      <c r="N287" s="534"/>
      <c r="O287" s="534"/>
      <c r="P287" s="534"/>
      <c r="Q287" s="534"/>
      <c r="R287" s="534"/>
      <c r="S287" s="534"/>
      <c r="T287" s="531"/>
      <c r="U287" s="535"/>
    </row>
    <row r="288" spans="7:21">
      <c r="G288" s="314"/>
      <c r="M288" s="534"/>
      <c r="N288" s="534"/>
      <c r="O288" s="534"/>
      <c r="P288" s="534"/>
      <c r="Q288" s="534"/>
      <c r="R288" s="534"/>
      <c r="S288" s="534"/>
      <c r="T288" s="531"/>
      <c r="U288" s="535"/>
    </row>
    <row r="289" spans="7:21">
      <c r="G289" s="314"/>
      <c r="M289" s="534"/>
      <c r="N289" s="534"/>
      <c r="O289" s="534"/>
      <c r="P289" s="534"/>
      <c r="Q289" s="534"/>
      <c r="R289" s="534"/>
      <c r="S289" s="534"/>
      <c r="T289" s="531"/>
      <c r="U289" s="535"/>
    </row>
    <row r="290" spans="7:21">
      <c r="G290" s="314"/>
      <c r="M290" s="534"/>
      <c r="N290" s="534"/>
      <c r="O290" s="534"/>
      <c r="P290" s="534"/>
      <c r="Q290" s="534"/>
      <c r="R290" s="534"/>
      <c r="S290" s="534"/>
      <c r="T290" s="531"/>
      <c r="U290" s="535"/>
    </row>
    <row r="291" spans="7:21">
      <c r="G291" s="314"/>
      <c r="M291" s="534"/>
      <c r="N291" s="534"/>
      <c r="O291" s="534"/>
      <c r="P291" s="534"/>
      <c r="Q291" s="534"/>
      <c r="R291" s="534"/>
      <c r="S291" s="534"/>
      <c r="T291" s="531"/>
      <c r="U291" s="535"/>
    </row>
    <row r="292" spans="7:21">
      <c r="G292" s="314"/>
      <c r="M292" s="534"/>
      <c r="N292" s="534"/>
      <c r="O292" s="534"/>
      <c r="P292" s="534"/>
      <c r="Q292" s="534"/>
      <c r="R292" s="534"/>
      <c r="S292" s="534"/>
      <c r="T292" s="531"/>
      <c r="U292" s="535"/>
    </row>
    <row r="293" spans="7:21">
      <c r="G293" s="314"/>
      <c r="M293" s="534"/>
      <c r="N293" s="534"/>
      <c r="O293" s="534"/>
      <c r="P293" s="534"/>
      <c r="Q293" s="534"/>
      <c r="R293" s="534"/>
      <c r="S293" s="534"/>
      <c r="T293" s="531"/>
      <c r="U293" s="535"/>
    </row>
    <row r="294" spans="7:21">
      <c r="G294" s="314"/>
      <c r="M294" s="534"/>
      <c r="N294" s="534"/>
      <c r="O294" s="534"/>
      <c r="P294" s="534"/>
      <c r="Q294" s="534"/>
      <c r="R294" s="534"/>
      <c r="S294" s="534"/>
      <c r="T294" s="531"/>
      <c r="U294" s="535"/>
    </row>
    <row r="295" spans="7:21">
      <c r="G295" s="314"/>
      <c r="M295" s="534"/>
      <c r="N295" s="534"/>
      <c r="O295" s="534"/>
      <c r="P295" s="534"/>
      <c r="Q295" s="534"/>
      <c r="R295" s="534"/>
      <c r="S295" s="534"/>
      <c r="T295" s="531"/>
      <c r="U295" s="535"/>
    </row>
    <row r="296" spans="7:21">
      <c r="G296" s="314"/>
      <c r="M296" s="534"/>
      <c r="N296" s="534"/>
      <c r="O296" s="534"/>
      <c r="P296" s="534"/>
      <c r="Q296" s="534"/>
      <c r="R296" s="534"/>
      <c r="S296" s="534"/>
      <c r="T296" s="531"/>
      <c r="U296" s="535"/>
    </row>
    <row r="297" spans="7:21">
      <c r="G297" s="314"/>
      <c r="M297" s="534"/>
      <c r="N297" s="534"/>
      <c r="O297" s="534"/>
      <c r="P297" s="534"/>
      <c r="Q297" s="534"/>
      <c r="R297" s="534"/>
      <c r="S297" s="534"/>
      <c r="T297" s="531"/>
      <c r="U297" s="535"/>
    </row>
    <row r="298" spans="7:21">
      <c r="G298" s="314"/>
      <c r="M298" s="534"/>
      <c r="N298" s="534"/>
      <c r="O298" s="534"/>
      <c r="P298" s="534"/>
      <c r="Q298" s="534"/>
      <c r="R298" s="534"/>
      <c r="S298" s="534"/>
      <c r="T298" s="531"/>
      <c r="U298" s="535"/>
    </row>
    <row r="299" spans="7:21">
      <c r="R299" s="534"/>
    </row>
    <row r="300" spans="7:21">
      <c r="H300" s="314"/>
      <c r="M300" s="534"/>
      <c r="N300" s="534"/>
      <c r="O300" s="534"/>
      <c r="P300" s="534"/>
      <c r="Q300" s="534"/>
      <c r="R300" s="534"/>
      <c r="S300" s="534"/>
      <c r="T300" s="531"/>
      <c r="U300" s="535"/>
    </row>
    <row r="301" spans="7:21">
      <c r="H301" s="314"/>
      <c r="M301" s="534"/>
      <c r="N301" s="534"/>
      <c r="O301" s="534"/>
      <c r="P301" s="534"/>
      <c r="Q301" s="534"/>
      <c r="R301" s="534"/>
      <c r="S301" s="534"/>
      <c r="T301" s="531"/>
      <c r="U301" s="535"/>
    </row>
    <row r="302" spans="7:21">
      <c r="H302" s="314"/>
      <c r="M302" s="534"/>
      <c r="N302" s="534"/>
      <c r="O302" s="534"/>
      <c r="P302" s="534"/>
      <c r="Q302" s="534"/>
      <c r="R302" s="534"/>
      <c r="S302" s="534"/>
      <c r="T302" s="531"/>
      <c r="U302" s="535"/>
    </row>
    <row r="303" spans="7:21">
      <c r="H303" s="314"/>
      <c r="M303" s="534"/>
      <c r="N303" s="534"/>
      <c r="O303" s="534"/>
      <c r="P303" s="534"/>
      <c r="Q303" s="534"/>
      <c r="R303" s="534"/>
      <c r="S303" s="534"/>
      <c r="T303" s="531"/>
      <c r="U303" s="535"/>
    </row>
    <row r="304" spans="7:21">
      <c r="H304" s="314"/>
      <c r="M304" s="534"/>
      <c r="N304" s="534"/>
      <c r="O304" s="534"/>
      <c r="P304" s="534"/>
      <c r="Q304" s="534"/>
      <c r="R304" s="534"/>
      <c r="S304" s="534"/>
      <c r="T304" s="531"/>
      <c r="U304" s="535"/>
    </row>
    <row r="305" spans="8:21">
      <c r="H305" s="314"/>
      <c r="M305" s="534"/>
      <c r="N305" s="534"/>
      <c r="O305" s="534"/>
      <c r="P305" s="534"/>
      <c r="Q305" s="534"/>
      <c r="R305" s="534"/>
      <c r="S305" s="534"/>
      <c r="T305" s="531"/>
      <c r="U305" s="535"/>
    </row>
    <row r="306" spans="8:21">
      <c r="H306" s="314"/>
      <c r="M306" s="534"/>
      <c r="N306" s="534"/>
      <c r="O306" s="534"/>
      <c r="P306" s="534"/>
      <c r="Q306" s="534"/>
      <c r="R306" s="534"/>
      <c r="S306" s="534"/>
      <c r="T306" s="531"/>
      <c r="U306" s="535"/>
    </row>
    <row r="307" spans="8:21">
      <c r="H307" s="314"/>
      <c r="M307" s="534"/>
      <c r="N307" s="534"/>
      <c r="O307" s="534"/>
      <c r="P307" s="534"/>
      <c r="Q307" s="534"/>
      <c r="R307" s="534"/>
      <c r="S307" s="534"/>
      <c r="T307" s="531"/>
      <c r="U307" s="535"/>
    </row>
    <row r="308" spans="8:21">
      <c r="H308" s="314"/>
      <c r="M308" s="534"/>
      <c r="N308" s="534"/>
      <c r="O308" s="534"/>
      <c r="P308" s="534"/>
      <c r="Q308" s="534"/>
      <c r="R308" s="534"/>
      <c r="S308" s="534"/>
      <c r="T308" s="531"/>
      <c r="U308" s="535"/>
    </row>
    <row r="309" spans="8:21">
      <c r="H309" s="314"/>
      <c r="M309" s="534"/>
      <c r="N309" s="534"/>
      <c r="O309" s="534"/>
      <c r="P309" s="534"/>
      <c r="Q309" s="534"/>
      <c r="R309" s="534"/>
      <c r="S309" s="534"/>
      <c r="T309" s="531"/>
      <c r="U309" s="535"/>
    </row>
    <row r="310" spans="8:21">
      <c r="H310" s="314"/>
      <c r="M310" s="534"/>
      <c r="N310" s="534"/>
      <c r="O310" s="534"/>
      <c r="P310" s="534"/>
      <c r="Q310" s="534"/>
      <c r="R310" s="534"/>
      <c r="S310" s="534"/>
      <c r="T310" s="531"/>
      <c r="U310" s="535"/>
    </row>
    <row r="311" spans="8:21">
      <c r="H311" s="314"/>
      <c r="M311" s="534"/>
      <c r="N311" s="534"/>
      <c r="O311" s="534"/>
      <c r="P311" s="534"/>
      <c r="Q311" s="534"/>
      <c r="R311" s="534"/>
      <c r="S311" s="534"/>
      <c r="T311" s="531"/>
      <c r="U311" s="535"/>
    </row>
    <row r="312" spans="8:21">
      <c r="H312" s="314"/>
      <c r="M312" s="534"/>
      <c r="N312" s="534"/>
      <c r="O312" s="534"/>
      <c r="P312" s="534"/>
      <c r="Q312" s="534"/>
      <c r="R312" s="534"/>
      <c r="S312" s="534"/>
      <c r="T312" s="531"/>
      <c r="U312" s="535"/>
    </row>
    <row r="313" spans="8:21">
      <c r="H313" s="314"/>
      <c r="M313" s="534"/>
      <c r="N313" s="534"/>
      <c r="O313" s="534"/>
      <c r="P313" s="534"/>
      <c r="Q313" s="534"/>
      <c r="R313" s="534"/>
      <c r="S313" s="534"/>
      <c r="T313" s="531"/>
      <c r="U313" s="535"/>
    </row>
    <row r="314" spans="8:21">
      <c r="H314" s="314"/>
      <c r="M314" s="534"/>
      <c r="N314" s="534"/>
      <c r="O314" s="534"/>
      <c r="P314" s="534"/>
      <c r="Q314" s="534"/>
      <c r="R314" s="534"/>
      <c r="S314" s="534"/>
      <c r="T314" s="531"/>
      <c r="U314" s="535"/>
    </row>
    <row r="315" spans="8:21">
      <c r="H315" s="314"/>
      <c r="M315" s="534"/>
      <c r="N315" s="534"/>
      <c r="O315" s="534"/>
      <c r="P315" s="534"/>
      <c r="Q315" s="534"/>
      <c r="R315" s="534"/>
      <c r="S315" s="534"/>
      <c r="T315" s="531"/>
      <c r="U315" s="535"/>
    </row>
    <row r="316" spans="8:21">
      <c r="H316" s="314"/>
      <c r="M316" s="534"/>
      <c r="N316" s="534"/>
      <c r="O316" s="534"/>
      <c r="P316" s="534"/>
      <c r="Q316" s="534"/>
      <c r="R316" s="534"/>
      <c r="S316" s="534"/>
      <c r="T316" s="531"/>
      <c r="U316" s="535"/>
    </row>
    <row r="317" spans="8:21">
      <c r="H317" s="314"/>
      <c r="M317" s="534"/>
      <c r="N317" s="534"/>
      <c r="O317" s="534"/>
      <c r="P317" s="534"/>
      <c r="Q317" s="534"/>
      <c r="R317" s="534"/>
      <c r="S317" s="534"/>
      <c r="T317" s="531"/>
      <c r="U317" s="535"/>
    </row>
    <row r="318" spans="8:21">
      <c r="H318" s="314"/>
      <c r="M318" s="534"/>
      <c r="N318" s="534"/>
      <c r="O318" s="534"/>
      <c r="P318" s="534"/>
      <c r="Q318" s="534"/>
      <c r="R318" s="534"/>
      <c r="S318" s="534"/>
      <c r="T318" s="531"/>
      <c r="U318" s="535"/>
    </row>
    <row r="319" spans="8:21">
      <c r="H319" s="314"/>
      <c r="M319" s="534"/>
      <c r="N319" s="534"/>
      <c r="O319" s="534"/>
      <c r="P319" s="534"/>
      <c r="Q319" s="534"/>
      <c r="R319" s="534"/>
      <c r="S319" s="534"/>
      <c r="T319" s="531"/>
      <c r="U319" s="535"/>
    </row>
    <row r="320" spans="8:21">
      <c r="H320" s="314"/>
      <c r="M320" s="534"/>
      <c r="N320" s="534"/>
      <c r="O320" s="534"/>
      <c r="P320" s="534"/>
      <c r="Q320" s="534"/>
      <c r="R320" s="534"/>
      <c r="S320" s="534"/>
      <c r="T320" s="531"/>
      <c r="U320" s="535"/>
    </row>
    <row r="321" spans="8:21">
      <c r="H321" s="314"/>
      <c r="M321" s="534"/>
      <c r="N321" s="534"/>
      <c r="O321" s="534"/>
      <c r="P321" s="534"/>
      <c r="Q321" s="534"/>
      <c r="R321" s="534"/>
      <c r="S321" s="534"/>
      <c r="T321" s="531"/>
      <c r="U321" s="535"/>
    </row>
    <row r="322" spans="8:21">
      <c r="H322" s="314"/>
      <c r="M322" s="534"/>
      <c r="N322" s="534"/>
      <c r="O322" s="534"/>
      <c r="P322" s="534"/>
      <c r="Q322" s="534"/>
      <c r="R322" s="534"/>
      <c r="S322" s="534"/>
      <c r="T322" s="531"/>
      <c r="U322" s="535"/>
    </row>
    <row r="323" spans="8:21">
      <c r="H323" s="314"/>
      <c r="M323" s="534"/>
      <c r="N323" s="534"/>
      <c r="O323" s="534"/>
      <c r="P323" s="534"/>
      <c r="Q323" s="534"/>
      <c r="R323" s="534"/>
      <c r="S323" s="534"/>
      <c r="T323" s="531"/>
      <c r="U323" s="535"/>
    </row>
    <row r="324" spans="8:21">
      <c r="H324" s="314"/>
      <c r="M324" s="534"/>
      <c r="N324" s="534"/>
      <c r="O324" s="534"/>
      <c r="P324" s="534"/>
      <c r="Q324" s="534"/>
      <c r="R324" s="534"/>
      <c r="S324" s="534"/>
      <c r="T324" s="531"/>
      <c r="U324" s="535"/>
    </row>
    <row r="325" spans="8:21">
      <c r="H325" s="314"/>
      <c r="M325" s="534"/>
      <c r="N325" s="534"/>
      <c r="O325" s="534"/>
      <c r="P325" s="534"/>
      <c r="Q325" s="534"/>
      <c r="R325" s="534"/>
      <c r="S325" s="534"/>
      <c r="T325" s="531"/>
      <c r="U325" s="535"/>
    </row>
    <row r="326" spans="8:21">
      <c r="H326" s="314"/>
      <c r="M326" s="534"/>
      <c r="N326" s="534"/>
      <c r="O326" s="534"/>
      <c r="P326" s="534"/>
      <c r="Q326" s="534"/>
      <c r="R326" s="534"/>
      <c r="S326" s="534"/>
      <c r="T326" s="531"/>
      <c r="U326" s="535"/>
    </row>
    <row r="327" spans="8:21">
      <c r="H327" s="314"/>
      <c r="M327" s="534"/>
      <c r="N327" s="534"/>
      <c r="O327" s="534"/>
      <c r="P327" s="534"/>
      <c r="Q327" s="534"/>
      <c r="R327" s="534"/>
      <c r="S327" s="534"/>
      <c r="T327" s="531"/>
      <c r="U327" s="535"/>
    </row>
    <row r="328" spans="8:21">
      <c r="H328" s="314"/>
      <c r="M328" s="534"/>
      <c r="N328" s="534"/>
      <c r="O328" s="534"/>
      <c r="P328" s="534"/>
      <c r="Q328" s="534"/>
      <c r="R328" s="534"/>
      <c r="S328" s="534"/>
      <c r="T328" s="531"/>
      <c r="U328" s="535"/>
    </row>
    <row r="329" spans="8:21">
      <c r="H329" s="314"/>
      <c r="M329" s="534"/>
      <c r="N329" s="534"/>
      <c r="O329" s="534"/>
      <c r="P329" s="534"/>
      <c r="Q329" s="534"/>
      <c r="R329" s="534"/>
      <c r="S329" s="534"/>
      <c r="T329" s="531"/>
      <c r="U329" s="535"/>
    </row>
    <row r="330" spans="8:21">
      <c r="H330" s="314"/>
      <c r="M330" s="534"/>
      <c r="N330" s="534"/>
      <c r="O330" s="534"/>
      <c r="P330" s="534"/>
      <c r="Q330" s="534"/>
      <c r="R330" s="534"/>
      <c r="S330" s="534"/>
      <c r="T330" s="531"/>
      <c r="U330" s="535"/>
    </row>
    <row r="331" spans="8:21">
      <c r="H331" s="314"/>
      <c r="M331" s="534"/>
      <c r="N331" s="534"/>
      <c r="O331" s="534"/>
      <c r="P331" s="534"/>
      <c r="Q331" s="534"/>
      <c r="R331" s="534"/>
      <c r="S331" s="534"/>
      <c r="T331" s="531"/>
      <c r="U331" s="535"/>
    </row>
    <row r="332" spans="8:21">
      <c r="H332" s="314"/>
      <c r="M332" s="534"/>
      <c r="N332" s="534"/>
      <c r="O332" s="534"/>
      <c r="P332" s="534"/>
      <c r="Q332" s="534"/>
      <c r="R332" s="534"/>
      <c r="S332" s="534"/>
      <c r="T332" s="531"/>
      <c r="U332" s="535"/>
    </row>
    <row r="333" spans="8:21">
      <c r="H333" s="314"/>
      <c r="M333" s="534"/>
      <c r="N333" s="534"/>
      <c r="O333" s="534"/>
      <c r="P333" s="534"/>
      <c r="Q333" s="534"/>
      <c r="R333" s="534"/>
      <c r="S333" s="534"/>
      <c r="T333" s="531"/>
      <c r="U333" s="535"/>
    </row>
    <row r="334" spans="8:21">
      <c r="H334" s="314"/>
      <c r="M334" s="534"/>
      <c r="N334" s="534"/>
      <c r="O334" s="534"/>
      <c r="P334" s="534"/>
      <c r="Q334" s="534"/>
      <c r="R334" s="534"/>
      <c r="S334" s="534"/>
      <c r="T334" s="531"/>
      <c r="U334" s="535"/>
    </row>
    <row r="335" spans="8:21">
      <c r="H335" s="314"/>
      <c r="M335" s="534"/>
      <c r="N335" s="534"/>
      <c r="O335" s="534"/>
      <c r="P335" s="534"/>
      <c r="Q335" s="534"/>
      <c r="R335" s="534"/>
      <c r="S335" s="534"/>
      <c r="T335" s="531"/>
      <c r="U335" s="535"/>
    </row>
    <row r="336" spans="8:21">
      <c r="H336" s="314"/>
      <c r="M336" s="534"/>
      <c r="N336" s="534"/>
      <c r="O336" s="534"/>
      <c r="P336" s="534"/>
      <c r="Q336" s="534"/>
      <c r="R336" s="534"/>
      <c r="S336" s="534"/>
      <c r="T336" s="531"/>
      <c r="U336" s="535"/>
    </row>
    <row r="337" spans="8:21">
      <c r="H337" s="314"/>
      <c r="M337" s="534"/>
      <c r="N337" s="534"/>
      <c r="O337" s="534"/>
      <c r="P337" s="534"/>
      <c r="Q337" s="534"/>
      <c r="R337" s="534"/>
      <c r="S337" s="534"/>
      <c r="T337" s="531"/>
      <c r="U337" s="535"/>
    </row>
    <row r="338" spans="8:21">
      <c r="H338" s="314"/>
      <c r="M338" s="534"/>
      <c r="N338" s="534"/>
      <c r="O338" s="534"/>
      <c r="P338" s="534"/>
      <c r="Q338" s="534"/>
      <c r="R338" s="534"/>
      <c r="S338" s="534"/>
      <c r="T338" s="531"/>
      <c r="U338" s="535"/>
    </row>
    <row r="339" spans="8:21">
      <c r="H339" s="314"/>
      <c r="M339" s="534"/>
      <c r="N339" s="534"/>
      <c r="O339" s="534"/>
      <c r="P339" s="534"/>
      <c r="Q339" s="534"/>
      <c r="R339" s="534"/>
      <c r="S339" s="534"/>
      <c r="T339" s="531"/>
      <c r="U339" s="535"/>
    </row>
    <row r="340" spans="8:21">
      <c r="H340" s="314"/>
      <c r="M340" s="534"/>
      <c r="N340" s="534"/>
      <c r="O340" s="534"/>
      <c r="P340" s="534"/>
      <c r="Q340" s="534"/>
      <c r="R340" s="534"/>
      <c r="S340" s="534"/>
      <c r="T340" s="531"/>
      <c r="U340" s="535"/>
    </row>
    <row r="341" spans="8:21">
      <c r="H341" s="314"/>
      <c r="M341" s="534"/>
      <c r="N341" s="534"/>
      <c r="O341" s="534"/>
      <c r="P341" s="534"/>
      <c r="Q341" s="534"/>
      <c r="R341" s="534"/>
      <c r="S341" s="534"/>
      <c r="T341" s="531"/>
      <c r="U341" s="535"/>
    </row>
    <row r="342" spans="8:21">
      <c r="H342" s="314"/>
      <c r="M342" s="534"/>
      <c r="N342" s="534"/>
      <c r="O342" s="534"/>
      <c r="P342" s="534"/>
      <c r="Q342" s="534"/>
      <c r="R342" s="534"/>
      <c r="S342" s="534"/>
      <c r="T342" s="531"/>
      <c r="U342" s="535"/>
    </row>
    <row r="343" spans="8:21">
      <c r="H343" s="314"/>
      <c r="M343" s="534"/>
      <c r="N343" s="534"/>
      <c r="O343" s="534"/>
      <c r="P343" s="534"/>
      <c r="Q343" s="534"/>
      <c r="R343" s="534"/>
      <c r="S343" s="534"/>
      <c r="T343" s="531"/>
      <c r="U343" s="535"/>
    </row>
    <row r="344" spans="8:21">
      <c r="H344" s="314"/>
      <c r="M344" s="534"/>
      <c r="N344" s="534"/>
      <c r="O344" s="534"/>
      <c r="P344" s="534"/>
      <c r="Q344" s="534"/>
      <c r="R344" s="534"/>
      <c r="S344" s="534"/>
      <c r="T344" s="531"/>
      <c r="U344" s="535"/>
    </row>
    <row r="345" spans="8:21">
      <c r="H345" s="314"/>
      <c r="M345" s="534"/>
      <c r="N345" s="534"/>
      <c r="O345" s="534"/>
      <c r="P345" s="534"/>
      <c r="Q345" s="534"/>
      <c r="R345" s="534"/>
      <c r="S345" s="534"/>
      <c r="T345" s="531"/>
      <c r="U345" s="535"/>
    </row>
    <row r="346" spans="8:21">
      <c r="H346" s="314"/>
      <c r="M346" s="534"/>
      <c r="N346" s="534"/>
      <c r="O346" s="534"/>
      <c r="P346" s="534"/>
      <c r="Q346" s="534"/>
      <c r="R346" s="534"/>
      <c r="S346" s="534"/>
      <c r="T346" s="531"/>
      <c r="U346" s="535"/>
    </row>
    <row r="347" spans="8:21">
      <c r="H347" s="314"/>
      <c r="M347" s="534"/>
      <c r="N347" s="534"/>
      <c r="O347" s="534"/>
      <c r="P347" s="534"/>
      <c r="Q347" s="534"/>
      <c r="R347" s="534"/>
      <c r="S347" s="534"/>
      <c r="T347" s="531"/>
      <c r="U347" s="535"/>
    </row>
    <row r="348" spans="8:21">
      <c r="H348" s="314"/>
      <c r="M348" s="534"/>
      <c r="N348" s="534"/>
      <c r="O348" s="534"/>
      <c r="P348" s="534"/>
      <c r="Q348" s="534"/>
      <c r="R348" s="534"/>
      <c r="S348" s="534"/>
      <c r="T348" s="531"/>
      <c r="U348" s="535"/>
    </row>
    <row r="349" spans="8:21">
      <c r="H349" s="314"/>
      <c r="M349" s="534"/>
      <c r="N349" s="534"/>
      <c r="O349" s="534"/>
      <c r="P349" s="534"/>
      <c r="Q349" s="534"/>
      <c r="R349" s="534"/>
      <c r="S349" s="534"/>
      <c r="T349" s="531"/>
      <c r="U349" s="535"/>
    </row>
    <row r="350" spans="8:21">
      <c r="H350" s="314"/>
      <c r="M350" s="534"/>
      <c r="N350" s="534"/>
      <c r="O350" s="534"/>
      <c r="P350" s="534"/>
      <c r="Q350" s="534"/>
      <c r="R350" s="534"/>
      <c r="S350" s="534"/>
      <c r="T350" s="531"/>
      <c r="U350" s="535"/>
    </row>
    <row r="351" spans="8:21">
      <c r="H351" s="314"/>
      <c r="M351" s="534"/>
      <c r="N351" s="534"/>
      <c r="O351" s="534"/>
      <c r="P351" s="534"/>
      <c r="Q351" s="534"/>
      <c r="R351" s="534"/>
      <c r="S351" s="534"/>
      <c r="T351" s="531"/>
      <c r="U351" s="535"/>
    </row>
    <row r="352" spans="8:21">
      <c r="H352" s="314"/>
      <c r="M352" s="534"/>
      <c r="N352" s="534"/>
      <c r="O352" s="534"/>
      <c r="P352" s="534"/>
      <c r="Q352" s="534"/>
      <c r="R352" s="534"/>
      <c r="S352" s="534"/>
      <c r="T352" s="531"/>
      <c r="U352" s="535"/>
    </row>
    <row r="353" spans="8:21">
      <c r="H353" s="314"/>
      <c r="M353" s="534"/>
      <c r="N353" s="534"/>
      <c r="O353" s="534"/>
      <c r="P353" s="534"/>
      <c r="Q353" s="534"/>
      <c r="R353" s="534"/>
      <c r="S353" s="534"/>
      <c r="T353" s="531"/>
      <c r="U353" s="535"/>
    </row>
    <row r="354" spans="8:21">
      <c r="H354" s="314"/>
      <c r="M354" s="534"/>
      <c r="N354" s="534"/>
      <c r="O354" s="534"/>
      <c r="P354" s="534"/>
      <c r="Q354" s="534"/>
      <c r="R354" s="534"/>
      <c r="S354" s="534"/>
      <c r="T354" s="531"/>
      <c r="U354" s="535"/>
    </row>
    <row r="355" spans="8:21">
      <c r="H355" s="314"/>
      <c r="M355" s="534"/>
      <c r="N355" s="534"/>
      <c r="O355" s="534"/>
      <c r="P355" s="534"/>
      <c r="Q355" s="534"/>
      <c r="R355" s="534"/>
      <c r="S355" s="534"/>
      <c r="T355" s="531"/>
      <c r="U355" s="535"/>
    </row>
    <row r="356" spans="8:21">
      <c r="H356" s="314"/>
      <c r="M356" s="534"/>
      <c r="N356" s="534"/>
      <c r="O356" s="534"/>
      <c r="P356" s="534"/>
      <c r="Q356" s="534"/>
      <c r="R356" s="534"/>
      <c r="S356" s="534"/>
      <c r="T356" s="531"/>
      <c r="U356" s="535"/>
    </row>
    <row r="357" spans="8:21">
      <c r="H357" s="314"/>
      <c r="M357" s="534"/>
      <c r="N357" s="534"/>
      <c r="O357" s="534"/>
      <c r="P357" s="534"/>
      <c r="Q357" s="534"/>
      <c r="R357" s="534"/>
      <c r="S357" s="534"/>
      <c r="T357" s="531"/>
      <c r="U357" s="535"/>
    </row>
    <row r="358" spans="8:21">
      <c r="H358" s="314"/>
      <c r="M358" s="534"/>
      <c r="N358" s="534"/>
      <c r="O358" s="534"/>
      <c r="P358" s="534"/>
      <c r="Q358" s="534"/>
      <c r="R358" s="534"/>
      <c r="S358" s="534"/>
      <c r="T358" s="531"/>
      <c r="U358" s="535"/>
    </row>
    <row r="359" spans="8:21">
      <c r="H359" s="314"/>
      <c r="M359" s="534"/>
      <c r="N359" s="534"/>
      <c r="O359" s="534"/>
      <c r="P359" s="534"/>
      <c r="Q359" s="534"/>
      <c r="R359" s="534"/>
      <c r="S359" s="534"/>
      <c r="T359" s="531"/>
      <c r="U359" s="535"/>
    </row>
    <row r="360" spans="8:21">
      <c r="H360" s="314"/>
      <c r="M360" s="534"/>
      <c r="N360" s="534"/>
      <c r="O360" s="534"/>
      <c r="P360" s="534"/>
      <c r="Q360" s="534"/>
      <c r="R360" s="534"/>
      <c r="S360" s="534"/>
      <c r="T360" s="531"/>
      <c r="U360" s="535"/>
    </row>
    <row r="361" spans="8:21">
      <c r="H361" s="314"/>
      <c r="M361" s="534"/>
      <c r="N361" s="534"/>
      <c r="O361" s="534"/>
      <c r="P361" s="534"/>
      <c r="Q361" s="534"/>
      <c r="R361" s="534"/>
      <c r="S361" s="534"/>
      <c r="T361" s="531"/>
      <c r="U361" s="535"/>
    </row>
    <row r="362" spans="8:21">
      <c r="H362" s="314"/>
      <c r="M362" s="534"/>
      <c r="N362" s="534"/>
      <c r="O362" s="534"/>
      <c r="P362" s="534"/>
      <c r="Q362" s="534"/>
      <c r="R362" s="534"/>
      <c r="S362" s="534"/>
      <c r="T362" s="531"/>
      <c r="U362" s="535"/>
    </row>
    <row r="363" spans="8:21">
      <c r="H363" s="314"/>
      <c r="M363" s="534"/>
      <c r="N363" s="534"/>
      <c r="O363" s="534"/>
      <c r="P363" s="534"/>
      <c r="Q363" s="534"/>
      <c r="R363" s="534"/>
      <c r="S363" s="534"/>
      <c r="T363" s="531"/>
      <c r="U363" s="535"/>
    </row>
    <row r="364" spans="8:21">
      <c r="H364" s="314"/>
      <c r="M364" s="534"/>
      <c r="N364" s="534"/>
      <c r="O364" s="534"/>
      <c r="P364" s="534"/>
      <c r="Q364" s="534"/>
      <c r="R364" s="534"/>
      <c r="S364" s="534"/>
      <c r="T364" s="531"/>
      <c r="U364" s="535"/>
    </row>
    <row r="365" spans="8:21">
      <c r="H365" s="314"/>
      <c r="M365" s="534"/>
      <c r="N365" s="534"/>
      <c r="O365" s="534"/>
      <c r="P365" s="534"/>
      <c r="Q365" s="534"/>
      <c r="R365" s="534"/>
      <c r="S365" s="534"/>
      <c r="T365" s="531"/>
      <c r="U365" s="535"/>
    </row>
    <row r="366" spans="8:21">
      <c r="H366" s="314"/>
      <c r="M366" s="534"/>
      <c r="N366" s="534"/>
      <c r="O366" s="534"/>
      <c r="P366" s="534"/>
      <c r="Q366" s="534"/>
      <c r="R366" s="534"/>
      <c r="S366" s="534"/>
      <c r="T366" s="531"/>
      <c r="U366" s="535"/>
    </row>
    <row r="367" spans="8:21">
      <c r="H367" s="314"/>
      <c r="M367" s="534"/>
      <c r="N367" s="534"/>
      <c r="O367" s="534"/>
      <c r="P367" s="534"/>
      <c r="Q367" s="534"/>
      <c r="R367" s="534"/>
      <c r="S367" s="534"/>
      <c r="T367" s="531"/>
      <c r="U367" s="535"/>
    </row>
    <row r="368" spans="8:21">
      <c r="H368" s="314"/>
      <c r="M368" s="534"/>
      <c r="N368" s="534"/>
      <c r="O368" s="534"/>
      <c r="P368" s="534"/>
      <c r="Q368" s="534"/>
      <c r="R368" s="534"/>
      <c r="S368" s="534"/>
      <c r="T368" s="531"/>
      <c r="U368" s="535"/>
    </row>
    <row r="369" spans="8:21">
      <c r="H369" s="314"/>
      <c r="M369" s="534"/>
      <c r="N369" s="534"/>
      <c r="O369" s="534"/>
      <c r="P369" s="534"/>
      <c r="Q369" s="534"/>
      <c r="R369" s="534"/>
      <c r="S369" s="534"/>
      <c r="T369" s="531"/>
      <c r="U369" s="535"/>
    </row>
    <row r="370" spans="8:21">
      <c r="H370" s="314"/>
      <c r="M370" s="534"/>
      <c r="N370" s="534"/>
      <c r="O370" s="534"/>
      <c r="P370" s="534"/>
      <c r="Q370" s="534"/>
      <c r="R370" s="534"/>
      <c r="S370" s="534"/>
      <c r="T370" s="531"/>
      <c r="U370" s="535"/>
    </row>
    <row r="371" spans="8:21">
      <c r="H371" s="314"/>
      <c r="M371" s="534"/>
      <c r="N371" s="534"/>
      <c r="O371" s="534"/>
      <c r="P371" s="534"/>
      <c r="Q371" s="534"/>
      <c r="R371" s="534"/>
      <c r="S371" s="534"/>
      <c r="T371" s="531"/>
      <c r="U371" s="535"/>
    </row>
    <row r="372" spans="8:21">
      <c r="H372" s="314"/>
      <c r="M372" s="534"/>
      <c r="N372" s="534"/>
      <c r="O372" s="534"/>
      <c r="P372" s="534"/>
      <c r="Q372" s="534"/>
      <c r="R372" s="534"/>
      <c r="S372" s="534"/>
      <c r="T372" s="531"/>
      <c r="U372" s="535"/>
    </row>
    <row r="373" spans="8:21">
      <c r="H373" s="314"/>
      <c r="M373" s="534"/>
      <c r="N373" s="534"/>
      <c r="O373" s="534"/>
      <c r="P373" s="534"/>
      <c r="Q373" s="534"/>
      <c r="R373" s="534"/>
      <c r="S373" s="534"/>
      <c r="T373" s="531"/>
      <c r="U373" s="535"/>
    </row>
    <row r="374" spans="8:21">
      <c r="H374" s="314"/>
      <c r="M374" s="534"/>
      <c r="N374" s="534"/>
      <c r="O374" s="534"/>
      <c r="P374" s="534"/>
      <c r="Q374" s="534"/>
      <c r="R374" s="534"/>
      <c r="S374" s="534"/>
      <c r="T374" s="531"/>
      <c r="U374" s="535"/>
    </row>
    <row r="375" spans="8:21">
      <c r="H375" s="314"/>
      <c r="M375" s="534"/>
      <c r="N375" s="534"/>
      <c r="O375" s="534"/>
      <c r="P375" s="534"/>
      <c r="Q375" s="534"/>
      <c r="R375" s="534"/>
      <c r="S375" s="534"/>
      <c r="T375" s="531"/>
      <c r="U375" s="535"/>
    </row>
    <row r="376" spans="8:21">
      <c r="H376" s="314"/>
      <c r="M376" s="534"/>
      <c r="N376" s="534"/>
      <c r="O376" s="534"/>
      <c r="P376" s="534"/>
      <c r="Q376" s="534"/>
      <c r="R376" s="534"/>
      <c r="S376" s="534"/>
      <c r="T376" s="531"/>
      <c r="U376" s="535"/>
    </row>
    <row r="377" spans="8:21">
      <c r="H377" s="314"/>
      <c r="M377" s="534"/>
      <c r="N377" s="534"/>
      <c r="O377" s="534"/>
      <c r="P377" s="534"/>
      <c r="Q377" s="534"/>
      <c r="R377" s="534"/>
      <c r="S377" s="534"/>
      <c r="T377" s="531"/>
      <c r="U377" s="535"/>
    </row>
    <row r="378" spans="8:21">
      <c r="H378" s="314"/>
      <c r="M378" s="534"/>
      <c r="N378" s="534"/>
      <c r="O378" s="534"/>
      <c r="P378" s="534"/>
      <c r="Q378" s="534"/>
      <c r="R378" s="534"/>
      <c r="S378" s="534"/>
      <c r="T378" s="531"/>
      <c r="U378" s="535"/>
    </row>
    <row r="379" spans="8:21">
      <c r="H379" s="314"/>
      <c r="M379" s="534"/>
      <c r="N379" s="534"/>
      <c r="O379" s="534"/>
      <c r="P379" s="534"/>
      <c r="Q379" s="534"/>
      <c r="R379" s="534"/>
      <c r="S379" s="534"/>
      <c r="T379" s="531"/>
      <c r="U379" s="535"/>
    </row>
    <row r="380" spans="8:21">
      <c r="H380" s="314"/>
      <c r="M380" s="534"/>
      <c r="N380" s="534"/>
      <c r="O380" s="534"/>
      <c r="P380" s="534"/>
      <c r="Q380" s="534"/>
      <c r="R380" s="534"/>
      <c r="S380" s="534"/>
      <c r="T380" s="531"/>
      <c r="U380" s="535"/>
    </row>
    <row r="381" spans="8:21">
      <c r="H381" s="314"/>
      <c r="M381" s="534"/>
      <c r="N381" s="534"/>
      <c r="O381" s="534"/>
      <c r="P381" s="534"/>
      <c r="Q381" s="534"/>
      <c r="R381" s="534"/>
      <c r="S381" s="534"/>
      <c r="T381" s="531"/>
      <c r="U381" s="535"/>
    </row>
    <row r="382" spans="8:21">
      <c r="H382" s="314"/>
      <c r="M382" s="534"/>
      <c r="N382" s="534"/>
      <c r="O382" s="534"/>
      <c r="P382" s="534"/>
      <c r="Q382" s="534"/>
      <c r="R382" s="534"/>
      <c r="S382" s="534"/>
      <c r="T382" s="531"/>
      <c r="U382" s="535"/>
    </row>
    <row r="383" spans="8:21">
      <c r="H383" s="314"/>
      <c r="M383" s="534"/>
      <c r="N383" s="534"/>
      <c r="O383" s="534"/>
      <c r="P383" s="534"/>
      <c r="Q383" s="534"/>
      <c r="R383" s="534"/>
      <c r="S383" s="534"/>
      <c r="T383" s="531"/>
      <c r="U383" s="535"/>
    </row>
    <row r="384" spans="8:21">
      <c r="H384" s="314"/>
      <c r="M384" s="534"/>
      <c r="N384" s="534"/>
      <c r="O384" s="534"/>
      <c r="P384" s="534"/>
      <c r="Q384" s="534"/>
      <c r="R384" s="534"/>
      <c r="S384" s="534"/>
      <c r="T384" s="531"/>
      <c r="U384" s="535"/>
    </row>
    <row r="385" spans="8:21">
      <c r="H385" s="314"/>
      <c r="M385" s="534"/>
      <c r="N385" s="534"/>
      <c r="O385" s="534"/>
      <c r="P385" s="534"/>
      <c r="Q385" s="534"/>
      <c r="R385" s="534"/>
      <c r="S385" s="534"/>
      <c r="T385" s="531"/>
      <c r="U385" s="535"/>
    </row>
    <row r="386" spans="8:21">
      <c r="H386" s="314"/>
      <c r="M386" s="534"/>
      <c r="N386" s="534"/>
      <c r="O386" s="534"/>
      <c r="P386" s="534"/>
      <c r="Q386" s="534"/>
      <c r="R386" s="534"/>
      <c r="S386" s="534"/>
      <c r="T386" s="531"/>
      <c r="U386" s="535"/>
    </row>
    <row r="387" spans="8:21">
      <c r="H387" s="314"/>
      <c r="M387" s="534"/>
      <c r="N387" s="534"/>
      <c r="O387" s="534"/>
      <c r="P387" s="534"/>
      <c r="Q387" s="534"/>
      <c r="R387" s="534"/>
      <c r="S387" s="534"/>
      <c r="T387" s="531"/>
      <c r="U387" s="535"/>
    </row>
    <row r="388" spans="8:21">
      <c r="H388" s="314"/>
      <c r="M388" s="534"/>
      <c r="N388" s="534"/>
      <c r="O388" s="534"/>
      <c r="P388" s="534"/>
      <c r="Q388" s="534"/>
      <c r="R388" s="534"/>
      <c r="S388" s="534"/>
      <c r="T388" s="531"/>
      <c r="U388" s="535"/>
    </row>
    <row r="389" spans="8:21">
      <c r="H389" s="314"/>
      <c r="M389" s="534"/>
      <c r="N389" s="534"/>
      <c r="O389" s="534"/>
      <c r="P389" s="534"/>
      <c r="Q389" s="534"/>
      <c r="R389" s="534"/>
      <c r="S389" s="534"/>
      <c r="T389" s="531"/>
      <c r="U389" s="535"/>
    </row>
    <row r="390" spans="8:21">
      <c r="H390" s="314"/>
      <c r="M390" s="534"/>
      <c r="N390" s="534"/>
      <c r="O390" s="534"/>
      <c r="P390" s="534"/>
      <c r="Q390" s="534"/>
      <c r="R390" s="534"/>
      <c r="S390" s="534"/>
      <c r="T390" s="531"/>
      <c r="U390" s="535"/>
    </row>
    <row r="391" spans="8:21">
      <c r="H391" s="314"/>
      <c r="M391" s="534"/>
      <c r="N391" s="534"/>
      <c r="O391" s="534"/>
      <c r="P391" s="534"/>
      <c r="Q391" s="534"/>
      <c r="R391" s="534"/>
      <c r="S391" s="534"/>
      <c r="T391" s="531"/>
      <c r="U391" s="535"/>
    </row>
    <row r="392" spans="8:21">
      <c r="H392" s="314"/>
      <c r="M392" s="534"/>
      <c r="N392" s="534"/>
      <c r="O392" s="534"/>
      <c r="P392" s="534"/>
      <c r="Q392" s="534"/>
      <c r="R392" s="534"/>
      <c r="S392" s="534"/>
      <c r="T392" s="531"/>
      <c r="U392" s="535"/>
    </row>
    <row r="393" spans="8:21">
      <c r="H393" s="314"/>
      <c r="M393" s="534"/>
      <c r="N393" s="534"/>
      <c r="O393" s="534"/>
      <c r="P393" s="534"/>
      <c r="Q393" s="534"/>
      <c r="R393" s="534"/>
      <c r="S393" s="534"/>
      <c r="T393" s="531"/>
      <c r="U393" s="535"/>
    </row>
    <row r="394" spans="8:21">
      <c r="H394" s="314"/>
      <c r="M394" s="534"/>
      <c r="N394" s="534"/>
      <c r="O394" s="534"/>
      <c r="P394" s="534"/>
      <c r="Q394" s="534"/>
      <c r="R394" s="534"/>
      <c r="S394" s="534"/>
      <c r="T394" s="531"/>
      <c r="U394" s="535"/>
    </row>
    <row r="395" spans="8:21">
      <c r="H395" s="314"/>
      <c r="M395" s="534"/>
      <c r="N395" s="534"/>
      <c r="O395" s="534"/>
      <c r="P395" s="534"/>
      <c r="Q395" s="534"/>
      <c r="R395" s="534"/>
      <c r="S395" s="534"/>
      <c r="T395" s="531"/>
      <c r="U395" s="535"/>
    </row>
    <row r="396" spans="8:21">
      <c r="H396" s="314"/>
      <c r="M396" s="534"/>
      <c r="N396" s="534"/>
      <c r="O396" s="534"/>
      <c r="P396" s="534"/>
      <c r="Q396" s="534"/>
      <c r="R396" s="534"/>
      <c r="S396" s="534"/>
      <c r="T396" s="531"/>
      <c r="U396" s="535"/>
    </row>
    <row r="397" spans="8:21">
      <c r="H397" s="314"/>
      <c r="M397" s="534"/>
      <c r="N397" s="534"/>
      <c r="O397" s="534"/>
      <c r="P397" s="534"/>
      <c r="Q397" s="534"/>
      <c r="R397" s="534"/>
      <c r="S397" s="534"/>
      <c r="T397" s="531"/>
      <c r="U397" s="535"/>
    </row>
    <row r="398" spans="8:21">
      <c r="H398" s="314"/>
      <c r="M398" s="534"/>
      <c r="N398" s="534"/>
      <c r="O398" s="534"/>
      <c r="P398" s="534"/>
      <c r="Q398" s="534"/>
      <c r="R398" s="534"/>
      <c r="S398" s="534"/>
      <c r="T398" s="531"/>
      <c r="U398" s="535"/>
    </row>
    <row r="399" spans="8:21">
      <c r="H399" s="314"/>
      <c r="M399" s="534"/>
      <c r="N399" s="534"/>
      <c r="O399" s="534"/>
      <c r="P399" s="534"/>
      <c r="Q399" s="534"/>
      <c r="R399" s="534"/>
      <c r="S399" s="534"/>
      <c r="T399" s="531"/>
      <c r="U399" s="535"/>
    </row>
    <row r="400" spans="8:21">
      <c r="H400" s="314"/>
      <c r="M400" s="534"/>
      <c r="N400" s="534"/>
      <c r="O400" s="534"/>
      <c r="P400" s="534"/>
      <c r="Q400" s="534"/>
      <c r="R400" s="534"/>
      <c r="S400" s="534"/>
      <c r="T400" s="531"/>
      <c r="U400" s="535"/>
    </row>
    <row r="401" spans="8:21">
      <c r="H401" s="314"/>
      <c r="M401" s="534"/>
      <c r="N401" s="534"/>
      <c r="O401" s="534"/>
      <c r="P401" s="534"/>
      <c r="Q401" s="534"/>
      <c r="R401" s="534"/>
      <c r="S401" s="534"/>
      <c r="T401" s="531"/>
      <c r="U401" s="535"/>
    </row>
    <row r="402" spans="8:21">
      <c r="H402" s="314"/>
      <c r="M402" s="534"/>
      <c r="N402" s="534"/>
      <c r="O402" s="534"/>
      <c r="P402" s="534"/>
      <c r="Q402" s="534"/>
      <c r="R402" s="534"/>
      <c r="S402" s="534"/>
      <c r="T402" s="531"/>
      <c r="U402" s="535"/>
    </row>
    <row r="403" spans="8:21">
      <c r="H403" s="314"/>
      <c r="M403" s="534"/>
      <c r="N403" s="534"/>
      <c r="O403" s="534"/>
      <c r="P403" s="534"/>
      <c r="Q403" s="534"/>
      <c r="R403" s="534"/>
      <c r="S403" s="534"/>
      <c r="T403" s="531"/>
      <c r="U403" s="535"/>
    </row>
    <row r="404" spans="8:21">
      <c r="H404" s="314"/>
      <c r="M404" s="534"/>
      <c r="N404" s="534"/>
      <c r="O404" s="534"/>
      <c r="P404" s="534"/>
      <c r="Q404" s="534"/>
      <c r="R404" s="534"/>
      <c r="S404" s="534"/>
      <c r="T404" s="531"/>
      <c r="U404" s="535"/>
    </row>
    <row r="405" spans="8:21">
      <c r="H405" s="314"/>
      <c r="M405" s="534"/>
      <c r="N405" s="534"/>
      <c r="O405" s="534"/>
      <c r="P405" s="534"/>
      <c r="Q405" s="534"/>
      <c r="R405" s="534"/>
      <c r="S405" s="534"/>
      <c r="T405" s="531"/>
      <c r="U405" s="535"/>
    </row>
    <row r="406" spans="8:21">
      <c r="H406" s="314"/>
      <c r="M406" s="534"/>
      <c r="N406" s="534"/>
      <c r="O406" s="534"/>
      <c r="P406" s="534"/>
      <c r="Q406" s="534"/>
      <c r="R406" s="534"/>
      <c r="S406" s="534"/>
      <c r="T406" s="531"/>
      <c r="U406" s="535"/>
    </row>
    <row r="407" spans="8:21">
      <c r="H407" s="314"/>
      <c r="M407" s="534"/>
      <c r="N407" s="534"/>
      <c r="O407" s="534"/>
      <c r="P407" s="534"/>
      <c r="Q407" s="534"/>
      <c r="R407" s="534"/>
      <c r="S407" s="534"/>
      <c r="T407" s="531"/>
      <c r="U407" s="535"/>
    </row>
    <row r="408" spans="8:21">
      <c r="H408" s="314"/>
      <c r="M408" s="534"/>
      <c r="N408" s="534"/>
      <c r="O408" s="534"/>
      <c r="P408" s="534"/>
      <c r="Q408" s="534"/>
      <c r="R408" s="534"/>
      <c r="S408" s="534"/>
      <c r="T408" s="531"/>
      <c r="U408" s="535"/>
    </row>
    <row r="409" spans="8:21">
      <c r="H409" s="314"/>
      <c r="M409" s="534"/>
      <c r="N409" s="534"/>
      <c r="O409" s="534"/>
      <c r="P409" s="534"/>
      <c r="Q409" s="534"/>
      <c r="R409" s="534"/>
      <c r="S409" s="534"/>
      <c r="T409" s="531"/>
      <c r="U409" s="535"/>
    </row>
    <row r="410" spans="8:21">
      <c r="H410" s="314"/>
      <c r="M410" s="534"/>
      <c r="N410" s="534"/>
      <c r="O410" s="534"/>
      <c r="P410" s="534"/>
      <c r="Q410" s="534"/>
      <c r="R410" s="534"/>
      <c r="S410" s="534"/>
      <c r="T410" s="531"/>
      <c r="U410" s="535"/>
    </row>
    <row r="411" spans="8:21">
      <c r="H411" s="314"/>
      <c r="M411" s="534"/>
      <c r="N411" s="534"/>
      <c r="O411" s="534"/>
      <c r="P411" s="534"/>
      <c r="Q411" s="534"/>
      <c r="R411" s="534"/>
      <c r="S411" s="534"/>
      <c r="T411" s="531"/>
      <c r="U411" s="535"/>
    </row>
    <row r="412" spans="8:21">
      <c r="H412" s="314"/>
      <c r="M412" s="534"/>
      <c r="N412" s="534"/>
      <c r="O412" s="534"/>
      <c r="P412" s="534"/>
      <c r="Q412" s="534"/>
      <c r="R412" s="534"/>
      <c r="S412" s="534"/>
      <c r="T412" s="531"/>
      <c r="U412" s="535"/>
    </row>
    <row r="413" spans="8:21">
      <c r="H413" s="314"/>
      <c r="M413" s="534"/>
      <c r="N413" s="534"/>
      <c r="O413" s="534"/>
      <c r="P413" s="534"/>
      <c r="Q413" s="534"/>
      <c r="R413" s="534"/>
      <c r="S413" s="534"/>
      <c r="T413" s="531"/>
      <c r="U413" s="535"/>
    </row>
    <row r="414" spans="8:21">
      <c r="H414" s="314"/>
      <c r="M414" s="534"/>
      <c r="N414" s="534"/>
      <c r="O414" s="534"/>
      <c r="P414" s="534"/>
      <c r="Q414" s="534"/>
      <c r="R414" s="534"/>
      <c r="S414" s="534"/>
      <c r="T414" s="531"/>
      <c r="U414" s="535"/>
    </row>
    <row r="415" spans="8:21">
      <c r="H415" s="314"/>
      <c r="M415" s="534"/>
      <c r="N415" s="534"/>
      <c r="O415" s="534"/>
      <c r="P415" s="534"/>
      <c r="Q415" s="534"/>
      <c r="R415" s="534"/>
      <c r="S415" s="534"/>
      <c r="T415" s="531"/>
      <c r="U415" s="535"/>
    </row>
    <row r="416" spans="8:21">
      <c r="H416" s="314"/>
      <c r="M416" s="534"/>
      <c r="N416" s="534"/>
      <c r="O416" s="534"/>
      <c r="P416" s="534"/>
      <c r="Q416" s="534"/>
      <c r="R416" s="534"/>
      <c r="S416" s="534"/>
      <c r="T416" s="531"/>
      <c r="U416" s="535"/>
    </row>
    <row r="417" spans="8:21">
      <c r="H417" s="314"/>
      <c r="M417" s="534"/>
      <c r="N417" s="534"/>
      <c r="O417" s="534"/>
      <c r="P417" s="534"/>
      <c r="Q417" s="534"/>
      <c r="R417" s="534"/>
      <c r="S417" s="534"/>
      <c r="T417" s="531"/>
      <c r="U417" s="535"/>
    </row>
    <row r="418" spans="8:21">
      <c r="H418" s="314"/>
      <c r="M418" s="534"/>
      <c r="N418" s="534"/>
      <c r="O418" s="534"/>
      <c r="P418" s="534"/>
      <c r="Q418" s="534"/>
      <c r="R418" s="534"/>
      <c r="S418" s="534"/>
      <c r="T418" s="531"/>
      <c r="U418" s="535"/>
    </row>
    <row r="419" spans="8:21">
      <c r="H419" s="314"/>
      <c r="M419" s="534"/>
      <c r="N419" s="534"/>
      <c r="O419" s="534"/>
      <c r="P419" s="534"/>
      <c r="Q419" s="534"/>
      <c r="R419" s="534"/>
      <c r="S419" s="534"/>
      <c r="T419" s="531"/>
      <c r="U419" s="535"/>
    </row>
    <row r="420" spans="8:21">
      <c r="H420" s="314"/>
      <c r="M420" s="534"/>
      <c r="N420" s="534"/>
      <c r="O420" s="534"/>
      <c r="P420" s="534"/>
      <c r="Q420" s="534"/>
      <c r="R420" s="534"/>
      <c r="S420" s="534"/>
      <c r="T420" s="531"/>
      <c r="U420" s="535"/>
    </row>
    <row r="421" spans="8:21">
      <c r="H421" s="314"/>
      <c r="M421" s="534"/>
      <c r="N421" s="534"/>
      <c r="O421" s="534"/>
      <c r="P421" s="534"/>
      <c r="Q421" s="534"/>
      <c r="R421" s="534"/>
      <c r="S421" s="534"/>
      <c r="T421" s="531"/>
      <c r="U421" s="535"/>
    </row>
    <row r="422" spans="8:21">
      <c r="H422" s="314"/>
      <c r="M422" s="534"/>
      <c r="N422" s="534"/>
      <c r="O422" s="534"/>
      <c r="P422" s="534"/>
      <c r="Q422" s="534"/>
      <c r="R422" s="534"/>
      <c r="S422" s="534"/>
      <c r="T422" s="531"/>
      <c r="U422" s="535"/>
    </row>
    <row r="423" spans="8:21">
      <c r="H423" s="314"/>
      <c r="M423" s="534"/>
      <c r="N423" s="534"/>
      <c r="O423" s="534"/>
      <c r="P423" s="534"/>
      <c r="Q423" s="534"/>
      <c r="R423" s="534"/>
      <c r="S423" s="534"/>
      <c r="T423" s="531"/>
      <c r="U423" s="535"/>
    </row>
    <row r="424" spans="8:21">
      <c r="H424" s="314"/>
      <c r="M424" s="534"/>
      <c r="N424" s="534"/>
      <c r="O424" s="534"/>
      <c r="P424" s="534"/>
      <c r="Q424" s="534"/>
      <c r="R424" s="534"/>
      <c r="S424" s="534"/>
      <c r="T424" s="531"/>
      <c r="U424" s="535"/>
    </row>
    <row r="425" spans="8:21">
      <c r="H425" s="314"/>
      <c r="M425" s="534"/>
      <c r="N425" s="534"/>
      <c r="O425" s="534"/>
      <c r="P425" s="534"/>
      <c r="Q425" s="534"/>
      <c r="R425" s="534"/>
      <c r="S425" s="534"/>
      <c r="T425" s="531"/>
      <c r="U425" s="535"/>
    </row>
    <row r="426" spans="8:21">
      <c r="H426" s="314"/>
      <c r="M426" s="534"/>
      <c r="N426" s="534"/>
      <c r="O426" s="534"/>
      <c r="P426" s="534"/>
      <c r="Q426" s="534"/>
      <c r="R426" s="534"/>
      <c r="S426" s="534"/>
      <c r="T426" s="531"/>
      <c r="U426" s="535"/>
    </row>
    <row r="427" spans="8:21">
      <c r="H427" s="314"/>
      <c r="M427" s="534"/>
      <c r="N427" s="534"/>
      <c r="O427" s="534"/>
      <c r="P427" s="534"/>
      <c r="Q427" s="534"/>
      <c r="R427" s="534"/>
      <c r="S427" s="534"/>
      <c r="T427" s="531"/>
      <c r="U427" s="535"/>
    </row>
    <row r="428" spans="8:21">
      <c r="H428" s="314"/>
      <c r="M428" s="534"/>
      <c r="N428" s="534"/>
      <c r="O428" s="534"/>
      <c r="P428" s="534"/>
      <c r="Q428" s="534"/>
      <c r="R428" s="534"/>
      <c r="S428" s="534"/>
      <c r="T428" s="531"/>
      <c r="U428" s="535"/>
    </row>
    <row r="429" spans="8:21">
      <c r="H429" s="314"/>
      <c r="M429" s="534"/>
      <c r="N429" s="534"/>
      <c r="O429" s="534"/>
      <c r="P429" s="534"/>
      <c r="Q429" s="534"/>
      <c r="R429" s="534"/>
      <c r="S429" s="534"/>
      <c r="T429" s="531"/>
      <c r="U429" s="535"/>
    </row>
    <row r="430" spans="8:21">
      <c r="H430" s="314"/>
      <c r="M430" s="534"/>
      <c r="N430" s="534"/>
      <c r="O430" s="534"/>
      <c r="P430" s="534"/>
      <c r="Q430" s="534"/>
      <c r="R430" s="534"/>
      <c r="S430" s="534"/>
      <c r="T430" s="531"/>
      <c r="U430" s="535"/>
    </row>
    <row r="431" spans="8:21">
      <c r="H431" s="314"/>
      <c r="M431" s="534"/>
      <c r="N431" s="534"/>
      <c r="O431" s="534"/>
      <c r="P431" s="534"/>
      <c r="Q431" s="534"/>
      <c r="R431" s="534"/>
      <c r="S431" s="534"/>
      <c r="T431" s="531"/>
      <c r="U431" s="535"/>
    </row>
    <row r="432" spans="8:21">
      <c r="H432" s="314"/>
      <c r="M432" s="534"/>
      <c r="N432" s="534"/>
      <c r="O432" s="534"/>
      <c r="P432" s="534"/>
      <c r="Q432" s="534"/>
      <c r="R432" s="534"/>
      <c r="S432" s="534"/>
      <c r="T432" s="531"/>
      <c r="U432" s="535"/>
    </row>
    <row r="433" spans="8:21">
      <c r="H433" s="314"/>
      <c r="M433" s="534"/>
      <c r="N433" s="534"/>
      <c r="O433" s="534"/>
      <c r="P433" s="534"/>
      <c r="Q433" s="534"/>
      <c r="R433" s="534"/>
      <c r="S433" s="534"/>
      <c r="T433" s="531"/>
      <c r="U433" s="535"/>
    </row>
    <row r="434" spans="8:21">
      <c r="H434" s="314"/>
      <c r="M434" s="534"/>
      <c r="N434" s="534"/>
      <c r="O434" s="534"/>
      <c r="P434" s="534"/>
      <c r="Q434" s="534"/>
      <c r="R434" s="534"/>
      <c r="S434" s="534"/>
      <c r="T434" s="531"/>
      <c r="U434" s="535"/>
    </row>
    <row r="435" spans="8:21">
      <c r="H435" s="314"/>
      <c r="M435" s="534"/>
      <c r="N435" s="534"/>
      <c r="O435" s="534"/>
      <c r="P435" s="534"/>
      <c r="Q435" s="534"/>
      <c r="R435" s="534"/>
      <c r="S435" s="534"/>
      <c r="T435" s="531"/>
      <c r="U435" s="535"/>
    </row>
    <row r="436" spans="8:21">
      <c r="H436" s="314"/>
      <c r="M436" s="534"/>
      <c r="N436" s="534"/>
      <c r="O436" s="534"/>
      <c r="P436" s="534"/>
      <c r="Q436" s="534"/>
      <c r="R436" s="534"/>
      <c r="S436" s="534"/>
      <c r="T436" s="531"/>
      <c r="U436" s="535"/>
    </row>
    <row r="437" spans="8:21">
      <c r="H437" s="314"/>
      <c r="M437" s="534"/>
      <c r="N437" s="534"/>
      <c r="O437" s="534"/>
      <c r="P437" s="534"/>
      <c r="Q437" s="534"/>
      <c r="R437" s="534"/>
      <c r="S437" s="534"/>
      <c r="T437" s="531"/>
      <c r="U437" s="535"/>
    </row>
    <row r="438" spans="8:21">
      <c r="H438" s="314"/>
      <c r="M438" s="534"/>
      <c r="N438" s="534"/>
      <c r="O438" s="534"/>
      <c r="P438" s="534"/>
      <c r="Q438" s="534"/>
      <c r="R438" s="534"/>
      <c r="S438" s="534"/>
      <c r="T438" s="531"/>
      <c r="U438" s="535"/>
    </row>
    <row r="439" spans="8:21">
      <c r="H439" s="314"/>
      <c r="M439" s="534"/>
      <c r="N439" s="534"/>
      <c r="O439" s="534"/>
      <c r="P439" s="534"/>
      <c r="Q439" s="534"/>
      <c r="R439" s="534"/>
      <c r="S439" s="534"/>
      <c r="T439" s="531"/>
      <c r="U439" s="535"/>
    </row>
    <row r="440" spans="8:21">
      <c r="H440" s="314"/>
      <c r="M440" s="534"/>
      <c r="N440" s="534"/>
      <c r="O440" s="534"/>
      <c r="P440" s="534"/>
      <c r="Q440" s="534"/>
      <c r="R440" s="534"/>
      <c r="S440" s="534"/>
      <c r="T440" s="531"/>
      <c r="U440" s="535"/>
    </row>
    <row r="441" spans="8:21">
      <c r="H441" s="314"/>
      <c r="M441" s="534"/>
      <c r="N441" s="534"/>
      <c r="O441" s="534"/>
      <c r="P441" s="534"/>
      <c r="Q441" s="534"/>
      <c r="R441" s="534"/>
      <c r="S441" s="534"/>
      <c r="T441" s="531"/>
      <c r="U441" s="535"/>
    </row>
    <row r="442" spans="8:21">
      <c r="H442" s="314"/>
      <c r="M442" s="534"/>
      <c r="N442" s="534"/>
      <c r="O442" s="534"/>
      <c r="P442" s="534"/>
      <c r="Q442" s="534"/>
      <c r="R442" s="534"/>
      <c r="S442" s="534"/>
      <c r="T442" s="531"/>
      <c r="U442" s="535"/>
    </row>
    <row r="443" spans="8:21">
      <c r="H443" s="314"/>
      <c r="M443" s="534"/>
      <c r="N443" s="534"/>
      <c r="O443" s="534"/>
      <c r="P443" s="534"/>
      <c r="Q443" s="534"/>
      <c r="R443" s="534"/>
      <c r="S443" s="534"/>
      <c r="T443" s="531"/>
      <c r="U443" s="535"/>
    </row>
    <row r="444" spans="8:21">
      <c r="H444" s="314"/>
      <c r="M444" s="534"/>
      <c r="N444" s="534"/>
      <c r="O444" s="534"/>
      <c r="P444" s="534"/>
      <c r="Q444" s="534"/>
      <c r="R444" s="534"/>
      <c r="S444" s="534"/>
      <c r="T444" s="531"/>
      <c r="U444" s="535"/>
    </row>
    <row r="445" spans="8:21">
      <c r="H445" s="314"/>
      <c r="M445" s="534"/>
      <c r="N445" s="534"/>
      <c r="O445" s="534"/>
      <c r="P445" s="534"/>
      <c r="Q445" s="534"/>
      <c r="R445" s="534"/>
      <c r="S445" s="534"/>
      <c r="T445" s="531"/>
      <c r="U445" s="535"/>
    </row>
    <row r="446" spans="8:21">
      <c r="H446" s="314"/>
      <c r="M446" s="534"/>
      <c r="N446" s="534"/>
      <c r="O446" s="534"/>
      <c r="P446" s="534"/>
      <c r="Q446" s="534"/>
      <c r="R446" s="534"/>
      <c r="S446" s="534"/>
      <c r="T446" s="531"/>
      <c r="U446" s="535"/>
    </row>
    <row r="447" spans="8:21">
      <c r="H447" s="314"/>
      <c r="M447" s="534"/>
      <c r="N447" s="534"/>
      <c r="O447" s="534"/>
      <c r="P447" s="534"/>
      <c r="Q447" s="534"/>
      <c r="R447" s="534"/>
      <c r="S447" s="534"/>
      <c r="T447" s="531"/>
      <c r="U447" s="535"/>
    </row>
    <row r="448" spans="8:21">
      <c r="H448" s="314"/>
      <c r="M448" s="534"/>
      <c r="N448" s="534"/>
      <c r="O448" s="534"/>
      <c r="P448" s="534"/>
      <c r="Q448" s="534"/>
      <c r="R448" s="534"/>
      <c r="S448" s="534"/>
      <c r="T448" s="531"/>
      <c r="U448" s="535"/>
    </row>
    <row r="449" spans="8:21">
      <c r="H449" s="314"/>
      <c r="M449" s="534"/>
      <c r="N449" s="534"/>
      <c r="O449" s="534"/>
      <c r="P449" s="534"/>
      <c r="Q449" s="534"/>
      <c r="R449" s="534"/>
      <c r="S449" s="534"/>
      <c r="T449" s="531"/>
      <c r="U449" s="535"/>
    </row>
    <row r="450" spans="8:21">
      <c r="H450" s="314"/>
      <c r="M450" s="534"/>
      <c r="N450" s="534"/>
      <c r="O450" s="534"/>
      <c r="P450" s="534"/>
      <c r="Q450" s="534"/>
      <c r="R450" s="534"/>
      <c r="S450" s="534"/>
      <c r="T450" s="531"/>
      <c r="U450" s="535"/>
    </row>
    <row r="451" spans="8:21">
      <c r="H451" s="314"/>
      <c r="M451" s="534"/>
      <c r="N451" s="534"/>
      <c r="O451" s="534"/>
      <c r="P451" s="534"/>
      <c r="Q451" s="534"/>
      <c r="R451" s="534"/>
      <c r="S451" s="534"/>
      <c r="T451" s="531"/>
      <c r="U451" s="535"/>
    </row>
    <row r="452" spans="8:21">
      <c r="H452" s="314"/>
      <c r="M452" s="534"/>
      <c r="N452" s="534"/>
      <c r="O452" s="534"/>
      <c r="P452" s="534"/>
      <c r="Q452" s="534"/>
      <c r="R452" s="534"/>
      <c r="S452" s="534"/>
      <c r="T452" s="531"/>
      <c r="U452" s="535"/>
    </row>
    <row r="453" spans="8:21">
      <c r="H453" s="314"/>
      <c r="M453" s="534"/>
      <c r="N453" s="534"/>
      <c r="O453" s="534"/>
      <c r="P453" s="534"/>
      <c r="Q453" s="534"/>
      <c r="R453" s="534"/>
      <c r="S453" s="534"/>
      <c r="T453" s="531"/>
      <c r="U453" s="535"/>
    </row>
    <row r="454" spans="8:21">
      <c r="H454" s="314"/>
      <c r="M454" s="534"/>
      <c r="N454" s="534"/>
      <c r="O454" s="534"/>
      <c r="P454" s="534"/>
      <c r="Q454" s="534"/>
      <c r="R454" s="534"/>
      <c r="S454" s="534"/>
      <c r="T454" s="531"/>
      <c r="U454" s="535"/>
    </row>
    <row r="455" spans="8:21">
      <c r="H455" s="314"/>
      <c r="M455" s="534"/>
      <c r="N455" s="534"/>
      <c r="O455" s="534"/>
      <c r="P455" s="534"/>
      <c r="Q455" s="534"/>
      <c r="R455" s="534"/>
      <c r="S455" s="534"/>
      <c r="T455" s="531"/>
      <c r="U455" s="535"/>
    </row>
    <row r="456" spans="8:21">
      <c r="H456" s="314"/>
      <c r="M456" s="534"/>
      <c r="N456" s="534"/>
      <c r="O456" s="534"/>
      <c r="P456" s="534"/>
      <c r="Q456" s="534"/>
      <c r="R456" s="534"/>
      <c r="S456" s="534"/>
      <c r="T456" s="531"/>
      <c r="U456" s="535"/>
    </row>
    <row r="457" spans="8:21">
      <c r="H457" s="314"/>
      <c r="M457" s="534"/>
      <c r="N457" s="534"/>
      <c r="O457" s="534"/>
      <c r="P457" s="534"/>
      <c r="Q457" s="534"/>
      <c r="R457" s="534"/>
      <c r="S457" s="534"/>
      <c r="T457" s="531"/>
      <c r="U457" s="535"/>
    </row>
    <row r="458" spans="8:21">
      <c r="H458" s="314"/>
      <c r="M458" s="534"/>
      <c r="N458" s="534"/>
      <c r="O458" s="534"/>
      <c r="P458" s="534"/>
      <c r="Q458" s="534"/>
      <c r="R458" s="534"/>
      <c r="S458" s="534"/>
      <c r="T458" s="531"/>
      <c r="U458" s="535"/>
    </row>
    <row r="459" spans="8:21">
      <c r="H459" s="314"/>
      <c r="M459" s="534"/>
      <c r="N459" s="534"/>
      <c r="O459" s="534"/>
      <c r="P459" s="534"/>
      <c r="Q459" s="534"/>
      <c r="R459" s="534"/>
      <c r="S459" s="534"/>
      <c r="T459" s="531"/>
      <c r="U459" s="535"/>
    </row>
    <row r="460" spans="8:21">
      <c r="H460" s="314"/>
      <c r="M460" s="534"/>
      <c r="N460" s="534"/>
      <c r="O460" s="534"/>
      <c r="P460" s="534"/>
      <c r="Q460" s="534"/>
      <c r="R460" s="534"/>
      <c r="S460" s="534"/>
      <c r="T460" s="531"/>
      <c r="U460" s="535"/>
    </row>
    <row r="461" spans="8:21">
      <c r="H461" s="314"/>
      <c r="M461" s="534"/>
      <c r="N461" s="534"/>
      <c r="O461" s="534"/>
      <c r="P461" s="534"/>
      <c r="Q461" s="534"/>
      <c r="R461" s="534"/>
      <c r="S461" s="534"/>
      <c r="T461" s="531"/>
      <c r="U461" s="535"/>
    </row>
    <row r="462" spans="8:21">
      <c r="H462" s="314"/>
      <c r="M462" s="534"/>
      <c r="N462" s="534"/>
      <c r="O462" s="534"/>
      <c r="P462" s="534"/>
      <c r="Q462" s="534"/>
      <c r="R462" s="534"/>
      <c r="S462" s="534"/>
      <c r="T462" s="531"/>
      <c r="U462" s="535"/>
    </row>
    <row r="463" spans="8:21">
      <c r="H463" s="314"/>
      <c r="M463" s="534"/>
      <c r="N463" s="534"/>
      <c r="O463" s="534"/>
      <c r="P463" s="534"/>
      <c r="Q463" s="534"/>
      <c r="R463" s="534"/>
      <c r="S463" s="534"/>
      <c r="T463" s="531"/>
      <c r="U463" s="535"/>
    </row>
    <row r="464" spans="8:21">
      <c r="H464" s="314"/>
      <c r="M464" s="534"/>
      <c r="N464" s="534"/>
      <c r="O464" s="534"/>
      <c r="P464" s="534"/>
      <c r="Q464" s="534"/>
      <c r="R464" s="534"/>
      <c r="S464" s="534"/>
      <c r="T464" s="531"/>
      <c r="U464" s="535"/>
    </row>
    <row r="465" spans="8:21">
      <c r="H465" s="314"/>
      <c r="M465" s="534"/>
      <c r="N465" s="534"/>
      <c r="O465" s="534"/>
      <c r="P465" s="534"/>
      <c r="Q465" s="534"/>
      <c r="R465" s="534"/>
      <c r="S465" s="534"/>
      <c r="T465" s="531"/>
      <c r="U465" s="535"/>
    </row>
    <row r="466" spans="8:21">
      <c r="H466" s="314"/>
      <c r="M466" s="534"/>
      <c r="N466" s="534"/>
      <c r="O466" s="534"/>
      <c r="P466" s="534"/>
      <c r="Q466" s="534"/>
      <c r="R466" s="534"/>
      <c r="S466" s="534"/>
      <c r="T466" s="531"/>
      <c r="U466" s="535"/>
    </row>
    <row r="467" spans="8:21">
      <c r="H467" s="314"/>
      <c r="M467" s="534"/>
      <c r="N467" s="534"/>
      <c r="O467" s="534"/>
      <c r="P467" s="534"/>
      <c r="Q467" s="534"/>
      <c r="R467" s="534"/>
      <c r="S467" s="534"/>
      <c r="T467" s="531"/>
      <c r="U467" s="535"/>
    </row>
    <row r="468" spans="8:21">
      <c r="H468" s="314"/>
      <c r="M468" s="534"/>
      <c r="N468" s="534"/>
      <c r="O468" s="534"/>
      <c r="P468" s="534"/>
      <c r="Q468" s="534"/>
      <c r="R468" s="534"/>
      <c r="S468" s="534"/>
      <c r="T468" s="531"/>
      <c r="U468" s="535"/>
    </row>
    <row r="469" spans="8:21">
      <c r="H469" s="314"/>
      <c r="M469" s="534"/>
      <c r="N469" s="534"/>
      <c r="O469" s="534"/>
      <c r="P469" s="534"/>
      <c r="Q469" s="534"/>
      <c r="R469" s="534"/>
      <c r="S469" s="534"/>
      <c r="T469" s="531"/>
      <c r="U469" s="535"/>
    </row>
    <row r="470" spans="8:21">
      <c r="H470" s="314"/>
      <c r="M470" s="534"/>
      <c r="N470" s="534"/>
      <c r="O470" s="534"/>
      <c r="P470" s="534"/>
      <c r="Q470" s="534"/>
      <c r="R470" s="534"/>
      <c r="S470" s="534"/>
      <c r="T470" s="531"/>
      <c r="U470" s="535"/>
    </row>
    <row r="471" spans="8:21">
      <c r="H471" s="314"/>
      <c r="M471" s="534"/>
      <c r="N471" s="534"/>
      <c r="O471" s="534"/>
      <c r="P471" s="534"/>
      <c r="Q471" s="534"/>
      <c r="R471" s="534"/>
      <c r="S471" s="534"/>
      <c r="T471" s="531"/>
      <c r="U471" s="535"/>
    </row>
    <row r="472" spans="8:21">
      <c r="H472" s="314"/>
      <c r="M472" s="534"/>
      <c r="N472" s="534"/>
      <c r="O472" s="534"/>
      <c r="P472" s="534"/>
      <c r="Q472" s="534"/>
      <c r="R472" s="534"/>
      <c r="S472" s="534"/>
      <c r="T472" s="531"/>
      <c r="U472" s="535"/>
    </row>
    <row r="473" spans="8:21">
      <c r="H473" s="314"/>
      <c r="M473" s="534"/>
      <c r="N473" s="534"/>
      <c r="O473" s="534"/>
      <c r="P473" s="534"/>
      <c r="Q473" s="534"/>
      <c r="R473" s="534"/>
      <c r="S473" s="534"/>
      <c r="T473" s="531"/>
      <c r="U473" s="535"/>
    </row>
    <row r="474" spans="8:21">
      <c r="H474" s="314"/>
      <c r="M474" s="534"/>
      <c r="N474" s="534"/>
      <c r="O474" s="534"/>
      <c r="P474" s="534"/>
      <c r="Q474" s="534"/>
      <c r="R474" s="534"/>
      <c r="S474" s="534"/>
      <c r="T474" s="531"/>
      <c r="U474" s="535"/>
    </row>
    <row r="475" spans="8:21">
      <c r="H475" s="314"/>
      <c r="M475" s="534"/>
      <c r="N475" s="534"/>
      <c r="O475" s="534"/>
      <c r="P475" s="534"/>
      <c r="Q475" s="534"/>
      <c r="R475" s="534"/>
      <c r="S475" s="534"/>
      <c r="T475" s="531"/>
      <c r="U475" s="535"/>
    </row>
    <row r="476" spans="8:21">
      <c r="H476" s="314"/>
      <c r="M476" s="534"/>
      <c r="N476" s="534"/>
      <c r="O476" s="534"/>
      <c r="P476" s="534"/>
      <c r="Q476" s="534"/>
      <c r="R476" s="534"/>
      <c r="S476" s="534"/>
      <c r="T476" s="531"/>
      <c r="U476" s="535"/>
    </row>
    <row r="477" spans="8:21">
      <c r="H477" s="314"/>
      <c r="M477" s="534"/>
      <c r="N477" s="534"/>
      <c r="O477" s="534"/>
      <c r="P477" s="534"/>
      <c r="Q477" s="534"/>
      <c r="R477" s="534"/>
      <c r="S477" s="534"/>
      <c r="T477" s="531"/>
      <c r="U477" s="535"/>
    </row>
    <row r="478" spans="8:21">
      <c r="H478" s="314"/>
      <c r="M478" s="534"/>
      <c r="N478" s="534"/>
      <c r="O478" s="534"/>
      <c r="P478" s="534"/>
      <c r="Q478" s="534"/>
      <c r="R478" s="534"/>
      <c r="S478" s="534"/>
      <c r="T478" s="531"/>
      <c r="U478" s="535"/>
    </row>
    <row r="479" spans="8:21">
      <c r="H479" s="314"/>
      <c r="M479" s="534"/>
      <c r="N479" s="534"/>
      <c r="O479" s="534"/>
      <c r="P479" s="534"/>
      <c r="Q479" s="534"/>
      <c r="R479" s="534"/>
      <c r="S479" s="534"/>
      <c r="T479" s="531"/>
      <c r="U479" s="535"/>
    </row>
    <row r="480" spans="8:21">
      <c r="H480" s="314"/>
      <c r="M480" s="534"/>
      <c r="N480" s="534"/>
      <c r="O480" s="534"/>
      <c r="P480" s="534"/>
      <c r="Q480" s="534"/>
      <c r="R480" s="534"/>
      <c r="S480" s="534"/>
      <c r="T480" s="531"/>
      <c r="U480" s="535"/>
    </row>
    <row r="481" spans="8:21">
      <c r="H481" s="314"/>
      <c r="M481" s="534"/>
      <c r="N481" s="534"/>
      <c r="O481" s="534"/>
      <c r="P481" s="534"/>
      <c r="Q481" s="534"/>
      <c r="R481" s="534"/>
      <c r="S481" s="534"/>
      <c r="T481" s="531"/>
      <c r="U481" s="535"/>
    </row>
    <row r="482" spans="8:21">
      <c r="H482" s="314"/>
      <c r="M482" s="534"/>
      <c r="N482" s="534"/>
      <c r="O482" s="534"/>
      <c r="P482" s="534"/>
      <c r="Q482" s="534"/>
      <c r="R482" s="534"/>
      <c r="S482" s="534"/>
      <c r="T482" s="531"/>
      <c r="U482" s="535"/>
    </row>
    <row r="483" spans="8:21">
      <c r="H483" s="314"/>
      <c r="M483" s="534"/>
      <c r="N483" s="534"/>
      <c r="O483" s="534"/>
      <c r="P483" s="534"/>
      <c r="Q483" s="534"/>
      <c r="R483" s="534"/>
      <c r="S483" s="534"/>
      <c r="T483" s="531"/>
      <c r="U483" s="535"/>
    </row>
    <row r="484" spans="8:21">
      <c r="H484" s="314"/>
      <c r="M484" s="534"/>
      <c r="N484" s="534"/>
      <c r="O484" s="534"/>
      <c r="P484" s="534"/>
      <c r="Q484" s="534"/>
      <c r="R484" s="534"/>
      <c r="S484" s="534"/>
      <c r="T484" s="531"/>
      <c r="U484" s="535"/>
    </row>
    <row r="485" spans="8:21">
      <c r="H485" s="314"/>
      <c r="M485" s="534"/>
      <c r="N485" s="534"/>
      <c r="O485" s="534"/>
      <c r="P485" s="534"/>
      <c r="Q485" s="534"/>
      <c r="R485" s="534"/>
      <c r="S485" s="534"/>
      <c r="T485" s="531"/>
      <c r="U485" s="535"/>
    </row>
    <row r="486" spans="8:21">
      <c r="H486" s="314"/>
      <c r="M486" s="534"/>
      <c r="N486" s="534"/>
      <c r="O486" s="534"/>
      <c r="P486" s="534"/>
      <c r="Q486" s="534"/>
      <c r="R486" s="534"/>
      <c r="S486" s="534"/>
      <c r="T486" s="531"/>
      <c r="U486" s="535"/>
    </row>
    <row r="487" spans="8:21">
      <c r="H487" s="314"/>
      <c r="M487" s="534"/>
      <c r="N487" s="534"/>
      <c r="O487" s="534"/>
      <c r="P487" s="534"/>
      <c r="Q487" s="534"/>
      <c r="R487" s="534"/>
      <c r="S487" s="534"/>
      <c r="T487" s="531"/>
      <c r="U487" s="535"/>
    </row>
    <row r="488" spans="8:21">
      <c r="H488" s="314"/>
      <c r="M488" s="534"/>
      <c r="N488" s="534"/>
      <c r="O488" s="534"/>
      <c r="P488" s="534"/>
      <c r="Q488" s="534"/>
      <c r="R488" s="534"/>
      <c r="S488" s="534"/>
      <c r="T488" s="531"/>
      <c r="U488" s="535"/>
    </row>
    <row r="489" spans="8:21">
      <c r="H489" s="314"/>
      <c r="M489" s="534"/>
      <c r="N489" s="534"/>
      <c r="O489" s="534"/>
      <c r="P489" s="534"/>
      <c r="Q489" s="534"/>
      <c r="R489" s="534"/>
      <c r="S489" s="534"/>
      <c r="T489" s="531"/>
      <c r="U489" s="535"/>
    </row>
    <row r="490" spans="8:21">
      <c r="H490" s="314"/>
      <c r="M490" s="534"/>
      <c r="N490" s="534"/>
      <c r="O490" s="534"/>
      <c r="P490" s="534"/>
      <c r="Q490" s="534"/>
      <c r="R490" s="534"/>
      <c r="S490" s="534"/>
      <c r="T490" s="531"/>
      <c r="U490" s="535"/>
    </row>
    <row r="491" spans="8:21">
      <c r="H491" s="314"/>
      <c r="M491" s="534"/>
      <c r="N491" s="534"/>
      <c r="O491" s="534"/>
      <c r="P491" s="534"/>
      <c r="Q491" s="534"/>
      <c r="R491" s="534"/>
      <c r="S491" s="534"/>
      <c r="T491" s="531"/>
      <c r="U491" s="535"/>
    </row>
    <row r="493" spans="8:21">
      <c r="I493" s="314"/>
      <c r="M493" s="534"/>
      <c r="N493" s="534"/>
      <c r="O493" s="534"/>
      <c r="P493" s="534"/>
      <c r="Q493" s="534"/>
      <c r="R493" s="534"/>
      <c r="S493" s="534"/>
      <c r="T493" s="531"/>
      <c r="U493" s="535"/>
    </row>
    <row r="494" spans="8:21">
      <c r="I494" s="314"/>
      <c r="M494" s="534"/>
      <c r="N494" s="534"/>
      <c r="O494" s="534"/>
      <c r="P494" s="534"/>
      <c r="Q494" s="534"/>
      <c r="R494" s="534"/>
      <c r="S494" s="534"/>
      <c r="T494" s="531"/>
      <c r="U494" s="535"/>
    </row>
    <row r="495" spans="8:21">
      <c r="I495" s="314"/>
      <c r="M495" s="534"/>
      <c r="N495" s="534"/>
      <c r="O495" s="534"/>
      <c r="P495" s="534"/>
      <c r="Q495" s="534"/>
      <c r="R495" s="534"/>
      <c r="S495" s="534"/>
      <c r="T495" s="531"/>
      <c r="U495" s="535"/>
    </row>
    <row r="496" spans="8:21">
      <c r="I496" s="314"/>
      <c r="M496" s="534"/>
      <c r="N496" s="534"/>
      <c r="O496" s="534"/>
      <c r="P496" s="534"/>
      <c r="Q496" s="534"/>
      <c r="R496" s="534"/>
      <c r="S496" s="534"/>
      <c r="T496" s="531"/>
      <c r="U496" s="535"/>
    </row>
    <row r="497" spans="9:21">
      <c r="I497" s="314"/>
      <c r="M497" s="534"/>
      <c r="N497" s="534"/>
      <c r="O497" s="534"/>
      <c r="P497" s="534"/>
      <c r="Q497" s="534"/>
      <c r="R497" s="534"/>
      <c r="S497" s="534"/>
      <c r="T497" s="531"/>
      <c r="U497" s="535"/>
    </row>
    <row r="498" spans="9:21">
      <c r="I498" s="314"/>
      <c r="M498" s="534"/>
      <c r="N498" s="534"/>
      <c r="O498" s="534"/>
      <c r="P498" s="534"/>
      <c r="Q498" s="534"/>
      <c r="R498" s="534"/>
      <c r="S498" s="534"/>
      <c r="T498" s="531"/>
      <c r="U498" s="535"/>
    </row>
    <row r="499" spans="9:21">
      <c r="I499" s="314"/>
      <c r="M499" s="534"/>
      <c r="N499" s="534"/>
      <c r="O499" s="534"/>
      <c r="P499" s="534"/>
      <c r="Q499" s="534"/>
      <c r="R499" s="534"/>
      <c r="S499" s="534"/>
      <c r="T499" s="531"/>
      <c r="U499" s="535"/>
    </row>
    <row r="500" spans="9:21">
      <c r="I500" s="314"/>
      <c r="M500" s="534"/>
      <c r="N500" s="534"/>
      <c r="O500" s="534"/>
      <c r="P500" s="534"/>
      <c r="Q500" s="534"/>
      <c r="R500" s="534"/>
      <c r="S500" s="534"/>
      <c r="T500" s="531"/>
      <c r="U500" s="535"/>
    </row>
    <row r="501" spans="9:21">
      <c r="I501" s="314"/>
      <c r="M501" s="534"/>
      <c r="N501" s="534"/>
      <c r="O501" s="534"/>
      <c r="P501" s="534"/>
      <c r="Q501" s="534"/>
      <c r="R501" s="534"/>
      <c r="S501" s="534"/>
      <c r="T501" s="531"/>
      <c r="U501" s="535"/>
    </row>
    <row r="502" spans="9:21">
      <c r="I502" s="314"/>
      <c r="M502" s="534"/>
      <c r="N502" s="534"/>
      <c r="O502" s="534"/>
      <c r="P502" s="534"/>
      <c r="Q502" s="534"/>
      <c r="R502" s="534"/>
      <c r="S502" s="534"/>
      <c r="T502" s="531"/>
      <c r="U502" s="535"/>
    </row>
    <row r="503" spans="9:21">
      <c r="I503" s="314"/>
      <c r="M503" s="534"/>
      <c r="N503" s="534"/>
      <c r="O503" s="534"/>
      <c r="P503" s="534"/>
      <c r="Q503" s="534"/>
      <c r="R503" s="534"/>
      <c r="S503" s="534"/>
      <c r="T503" s="531"/>
      <c r="U503" s="535"/>
    </row>
    <row r="504" spans="9:21">
      <c r="I504" s="314"/>
      <c r="M504" s="534"/>
      <c r="N504" s="534"/>
      <c r="O504" s="534"/>
      <c r="P504" s="534"/>
      <c r="Q504" s="534"/>
      <c r="R504" s="534"/>
      <c r="S504" s="534"/>
      <c r="T504" s="531"/>
      <c r="U504" s="535"/>
    </row>
    <row r="505" spans="9:21">
      <c r="I505" s="314"/>
      <c r="M505" s="534"/>
      <c r="N505" s="534"/>
      <c r="O505" s="534"/>
      <c r="P505" s="534"/>
      <c r="Q505" s="534"/>
      <c r="R505" s="534"/>
      <c r="S505" s="534"/>
      <c r="T505" s="531"/>
      <c r="U505" s="535"/>
    </row>
    <row r="506" spans="9:21">
      <c r="I506" s="314"/>
      <c r="M506" s="534"/>
      <c r="N506" s="534"/>
      <c r="O506" s="534"/>
      <c r="P506" s="534"/>
      <c r="Q506" s="534"/>
      <c r="R506" s="534"/>
      <c r="S506" s="534"/>
      <c r="T506" s="531"/>
      <c r="U506" s="535"/>
    </row>
    <row r="507" spans="9:21">
      <c r="I507" s="314"/>
      <c r="M507" s="534"/>
      <c r="N507" s="534"/>
      <c r="O507" s="534"/>
      <c r="P507" s="534"/>
      <c r="Q507" s="534"/>
      <c r="R507" s="534"/>
      <c r="S507" s="534"/>
      <c r="T507" s="531"/>
      <c r="U507" s="535"/>
    </row>
    <row r="508" spans="9:21">
      <c r="I508" s="314"/>
      <c r="M508" s="534"/>
      <c r="N508" s="534"/>
      <c r="O508" s="534"/>
      <c r="P508" s="534"/>
      <c r="Q508" s="534"/>
      <c r="R508" s="534"/>
      <c r="S508" s="534"/>
      <c r="T508" s="531"/>
      <c r="U508" s="535"/>
    </row>
    <row r="509" spans="9:21">
      <c r="I509" s="314"/>
      <c r="M509" s="534"/>
      <c r="N509" s="534"/>
      <c r="O509" s="534"/>
      <c r="P509" s="534"/>
      <c r="Q509" s="534"/>
      <c r="R509" s="534"/>
      <c r="S509" s="534"/>
      <c r="T509" s="531"/>
      <c r="U509" s="535"/>
    </row>
    <row r="510" spans="9:21">
      <c r="I510" s="314"/>
      <c r="M510" s="534"/>
      <c r="N510" s="534"/>
      <c r="O510" s="534"/>
      <c r="P510" s="534"/>
      <c r="Q510" s="534"/>
      <c r="R510" s="534"/>
      <c r="S510" s="534"/>
      <c r="T510" s="531"/>
      <c r="U510" s="535"/>
    </row>
    <row r="511" spans="9:21">
      <c r="I511" s="314"/>
      <c r="M511" s="534"/>
      <c r="N511" s="534"/>
      <c r="O511" s="534"/>
      <c r="P511" s="534"/>
      <c r="Q511" s="534"/>
      <c r="R511" s="534"/>
      <c r="S511" s="534"/>
      <c r="T511" s="531"/>
      <c r="U511" s="535"/>
    </row>
    <row r="512" spans="9:21">
      <c r="I512" s="314"/>
      <c r="M512" s="534"/>
      <c r="N512" s="534"/>
      <c r="O512" s="534"/>
      <c r="P512" s="534"/>
      <c r="Q512" s="534"/>
      <c r="R512" s="534"/>
      <c r="S512" s="534"/>
      <c r="T512" s="531"/>
      <c r="U512" s="535"/>
    </row>
    <row r="513" spans="9:21">
      <c r="I513" s="314"/>
      <c r="M513" s="534"/>
      <c r="N513" s="534"/>
      <c r="O513" s="534"/>
      <c r="P513" s="534"/>
      <c r="Q513" s="534"/>
      <c r="R513" s="534"/>
      <c r="S513" s="534"/>
      <c r="T513" s="531"/>
      <c r="U513" s="535"/>
    </row>
    <row r="514" spans="9:21">
      <c r="I514" s="314"/>
      <c r="M514" s="534"/>
      <c r="N514" s="534"/>
      <c r="O514" s="534"/>
      <c r="P514" s="534"/>
      <c r="Q514" s="534"/>
      <c r="R514" s="534"/>
      <c r="S514" s="534"/>
      <c r="T514" s="531"/>
      <c r="U514" s="535"/>
    </row>
    <row r="515" spans="9:21">
      <c r="I515" s="314"/>
      <c r="M515" s="534"/>
      <c r="N515" s="534"/>
      <c r="O515" s="534"/>
      <c r="P515" s="534"/>
      <c r="Q515" s="534"/>
      <c r="R515" s="534"/>
      <c r="S515" s="534"/>
      <c r="T515" s="531"/>
      <c r="U515" s="535"/>
    </row>
    <row r="516" spans="9:21">
      <c r="I516" s="314"/>
      <c r="M516" s="534"/>
      <c r="N516" s="534"/>
      <c r="O516" s="534"/>
      <c r="P516" s="534"/>
      <c r="Q516" s="534"/>
      <c r="R516" s="534"/>
      <c r="S516" s="534"/>
      <c r="T516" s="531"/>
      <c r="U516" s="535"/>
    </row>
    <row r="517" spans="9:21">
      <c r="I517" s="314"/>
      <c r="M517" s="534"/>
      <c r="N517" s="534"/>
      <c r="O517" s="534"/>
      <c r="P517" s="534"/>
      <c r="Q517" s="534"/>
      <c r="R517" s="534"/>
      <c r="S517" s="534"/>
      <c r="T517" s="531"/>
      <c r="U517" s="535"/>
    </row>
    <row r="518" spans="9:21">
      <c r="I518" s="314"/>
      <c r="M518" s="534"/>
      <c r="N518" s="534"/>
      <c r="O518" s="534"/>
      <c r="P518" s="534"/>
      <c r="Q518" s="534"/>
      <c r="R518" s="534"/>
      <c r="S518" s="534"/>
      <c r="T518" s="531"/>
      <c r="U518" s="535"/>
    </row>
    <row r="519" spans="9:21">
      <c r="I519" s="314"/>
      <c r="M519" s="534"/>
      <c r="N519" s="534"/>
      <c r="O519" s="534"/>
      <c r="P519" s="534"/>
      <c r="Q519" s="534"/>
      <c r="R519" s="534"/>
      <c r="S519" s="534"/>
      <c r="T519" s="531"/>
      <c r="U519" s="535"/>
    </row>
    <row r="520" spans="9:21">
      <c r="I520" s="314"/>
      <c r="M520" s="534"/>
      <c r="N520" s="534"/>
      <c r="O520" s="534"/>
      <c r="P520" s="534"/>
      <c r="Q520" s="534"/>
      <c r="R520" s="534"/>
      <c r="S520" s="534"/>
      <c r="T520" s="531"/>
      <c r="U520" s="535"/>
    </row>
    <row r="521" spans="9:21">
      <c r="I521" s="314"/>
      <c r="M521" s="534"/>
      <c r="N521" s="534"/>
      <c r="O521" s="534"/>
      <c r="P521" s="534"/>
      <c r="Q521" s="534"/>
      <c r="R521" s="534"/>
      <c r="S521" s="534"/>
      <c r="T521" s="531"/>
      <c r="U521" s="535"/>
    </row>
    <row r="522" spans="9:21">
      <c r="I522" s="314"/>
      <c r="M522" s="534"/>
      <c r="N522" s="534"/>
      <c r="O522" s="534"/>
      <c r="P522" s="534"/>
      <c r="Q522" s="534"/>
      <c r="R522" s="534"/>
      <c r="S522" s="534"/>
      <c r="T522" s="531"/>
      <c r="U522" s="535"/>
    </row>
    <row r="523" spans="9:21">
      <c r="I523" s="314"/>
      <c r="M523" s="534"/>
      <c r="N523" s="534"/>
      <c r="O523" s="534"/>
      <c r="P523" s="534"/>
      <c r="Q523" s="534"/>
      <c r="R523" s="534"/>
      <c r="S523" s="534"/>
      <c r="T523" s="531"/>
      <c r="U523" s="535"/>
    </row>
    <row r="524" spans="9:21">
      <c r="I524" s="314"/>
      <c r="M524" s="534"/>
      <c r="N524" s="534"/>
      <c r="O524" s="534"/>
      <c r="P524" s="534"/>
      <c r="Q524" s="534"/>
      <c r="R524" s="534"/>
      <c r="S524" s="534"/>
      <c r="T524" s="531"/>
      <c r="U524" s="535"/>
    </row>
    <row r="525" spans="9:21">
      <c r="I525" s="314"/>
      <c r="M525" s="534"/>
      <c r="N525" s="534"/>
      <c r="O525" s="534"/>
      <c r="P525" s="534"/>
      <c r="Q525" s="534"/>
      <c r="R525" s="534"/>
      <c r="S525" s="534"/>
      <c r="T525" s="531"/>
      <c r="U525" s="535"/>
    </row>
    <row r="526" spans="9:21">
      <c r="I526" s="314"/>
      <c r="M526" s="534"/>
      <c r="N526" s="534"/>
      <c r="O526" s="534"/>
      <c r="P526" s="534"/>
      <c r="Q526" s="534"/>
      <c r="R526" s="534"/>
      <c r="S526" s="534"/>
      <c r="T526" s="531"/>
      <c r="U526" s="535"/>
    </row>
    <row r="527" spans="9:21">
      <c r="I527" s="314"/>
      <c r="M527" s="534"/>
      <c r="N527" s="534"/>
      <c r="O527" s="534"/>
      <c r="P527" s="534"/>
      <c r="Q527" s="534"/>
      <c r="R527" s="534"/>
      <c r="S527" s="534"/>
      <c r="T527" s="531"/>
      <c r="U527" s="535"/>
    </row>
    <row r="528" spans="9:21">
      <c r="I528" s="314"/>
      <c r="M528" s="534"/>
      <c r="N528" s="534"/>
      <c r="O528" s="534"/>
      <c r="P528" s="534"/>
      <c r="Q528" s="534"/>
      <c r="R528" s="534"/>
      <c r="S528" s="534"/>
      <c r="T528" s="531"/>
      <c r="U528" s="535"/>
    </row>
    <row r="529" spans="9:21">
      <c r="I529" s="314"/>
      <c r="M529" s="534"/>
      <c r="N529" s="534"/>
      <c r="O529" s="534"/>
      <c r="P529" s="534"/>
      <c r="Q529" s="534"/>
      <c r="R529" s="534"/>
      <c r="S529" s="534"/>
      <c r="T529" s="531"/>
      <c r="U529" s="535"/>
    </row>
    <row r="530" spans="9:21">
      <c r="I530" s="314"/>
      <c r="M530" s="534"/>
      <c r="N530" s="534"/>
      <c r="O530" s="534"/>
      <c r="P530" s="534"/>
      <c r="Q530" s="534"/>
      <c r="R530" s="534"/>
      <c r="S530" s="534"/>
      <c r="T530" s="531"/>
      <c r="U530" s="535"/>
    </row>
    <row r="531" spans="9:21">
      <c r="I531" s="314"/>
      <c r="M531" s="534"/>
      <c r="N531" s="534"/>
      <c r="O531" s="534"/>
      <c r="P531" s="534"/>
      <c r="Q531" s="534"/>
      <c r="R531" s="534"/>
      <c r="S531" s="534"/>
      <c r="T531" s="531"/>
      <c r="U531" s="535"/>
    </row>
    <row r="532" spans="9:21">
      <c r="I532" s="314"/>
      <c r="M532" s="534"/>
      <c r="N532" s="534"/>
      <c r="O532" s="534"/>
      <c r="P532" s="534"/>
      <c r="Q532" s="534"/>
      <c r="R532" s="534"/>
      <c r="S532" s="534"/>
      <c r="T532" s="531"/>
      <c r="U532" s="535"/>
    </row>
    <row r="533" spans="9:21">
      <c r="I533" s="314"/>
      <c r="M533" s="534"/>
      <c r="N533" s="534"/>
      <c r="O533" s="534"/>
      <c r="P533" s="534"/>
      <c r="Q533" s="534"/>
      <c r="R533" s="534"/>
      <c r="S533" s="534"/>
      <c r="T533" s="531"/>
      <c r="U533" s="535"/>
    </row>
    <row r="534" spans="9:21">
      <c r="I534" s="314"/>
      <c r="M534" s="534"/>
      <c r="N534" s="534"/>
      <c r="O534" s="534"/>
      <c r="P534" s="534"/>
      <c r="Q534" s="534"/>
      <c r="R534" s="534"/>
      <c r="S534" s="534"/>
      <c r="T534" s="531"/>
      <c r="U534" s="535"/>
    </row>
    <row r="535" spans="9:21">
      <c r="I535" s="314"/>
      <c r="M535" s="534"/>
      <c r="N535" s="534"/>
      <c r="O535" s="534"/>
      <c r="P535" s="534"/>
      <c r="Q535" s="534"/>
      <c r="R535" s="534"/>
      <c r="S535" s="534"/>
      <c r="T535" s="531"/>
      <c r="U535" s="535"/>
    </row>
    <row r="536" spans="9:21">
      <c r="I536" s="314"/>
      <c r="M536" s="534"/>
      <c r="N536" s="534"/>
      <c r="O536" s="534"/>
      <c r="P536" s="534"/>
      <c r="Q536" s="534"/>
      <c r="R536" s="534"/>
      <c r="S536" s="534"/>
      <c r="T536" s="531"/>
      <c r="U536" s="535"/>
    </row>
    <row r="537" spans="9:21">
      <c r="I537" s="314"/>
      <c r="M537" s="534"/>
      <c r="N537" s="534"/>
      <c r="O537" s="534"/>
      <c r="P537" s="534"/>
      <c r="Q537" s="534"/>
      <c r="R537" s="534"/>
      <c r="S537" s="534"/>
      <c r="T537" s="531"/>
      <c r="U537" s="535"/>
    </row>
    <row r="538" spans="9:21">
      <c r="I538" s="314"/>
      <c r="M538" s="534"/>
      <c r="N538" s="534"/>
      <c r="O538" s="534"/>
      <c r="P538" s="534"/>
      <c r="Q538" s="534"/>
      <c r="R538" s="534"/>
      <c r="S538" s="534"/>
      <c r="T538" s="531"/>
      <c r="U538" s="535"/>
    </row>
    <row r="539" spans="9:21">
      <c r="I539" s="314"/>
      <c r="M539" s="534"/>
      <c r="N539" s="534"/>
      <c r="O539" s="534"/>
      <c r="P539" s="534"/>
      <c r="Q539" s="534"/>
      <c r="R539" s="534"/>
      <c r="S539" s="534"/>
      <c r="T539" s="531"/>
      <c r="U539" s="535"/>
    </row>
    <row r="540" spans="9:21">
      <c r="I540" s="314"/>
      <c r="M540" s="534"/>
      <c r="N540" s="534"/>
      <c r="O540" s="534"/>
      <c r="P540" s="534"/>
      <c r="Q540" s="534"/>
      <c r="R540" s="534"/>
      <c r="S540" s="534"/>
      <c r="T540" s="531"/>
      <c r="U540" s="535"/>
    </row>
    <row r="541" spans="9:21">
      <c r="I541" s="314"/>
      <c r="M541" s="534"/>
      <c r="N541" s="534"/>
      <c r="O541" s="534"/>
      <c r="P541" s="534"/>
      <c r="Q541" s="534"/>
      <c r="R541" s="534"/>
      <c r="S541" s="534"/>
      <c r="T541" s="531"/>
      <c r="U541" s="535"/>
    </row>
    <row r="542" spans="9:21">
      <c r="I542" s="314"/>
      <c r="M542" s="534"/>
      <c r="N542" s="534"/>
      <c r="O542" s="534"/>
      <c r="P542" s="534"/>
      <c r="Q542" s="534"/>
      <c r="R542" s="534"/>
      <c r="S542" s="534"/>
      <c r="T542" s="531"/>
      <c r="U542" s="535"/>
    </row>
    <row r="543" spans="9:21">
      <c r="I543" s="314"/>
      <c r="M543" s="534"/>
      <c r="N543" s="534"/>
      <c r="O543" s="534"/>
      <c r="P543" s="534"/>
      <c r="Q543" s="534"/>
      <c r="R543" s="534"/>
      <c r="S543" s="534"/>
      <c r="T543" s="531"/>
      <c r="U543" s="535"/>
    </row>
    <row r="544" spans="9:21">
      <c r="I544" s="314"/>
      <c r="M544" s="534"/>
      <c r="N544" s="534"/>
      <c r="O544" s="534"/>
      <c r="P544" s="534"/>
      <c r="Q544" s="534"/>
      <c r="R544" s="534"/>
      <c r="S544" s="534"/>
      <c r="T544" s="531"/>
      <c r="U544" s="535"/>
    </row>
    <row r="545" spans="9:21">
      <c r="I545" s="314"/>
      <c r="M545" s="534"/>
      <c r="N545" s="534"/>
      <c r="O545" s="534"/>
      <c r="P545" s="534"/>
      <c r="Q545" s="534"/>
      <c r="R545" s="534"/>
      <c r="S545" s="534"/>
      <c r="T545" s="531"/>
      <c r="U545" s="535"/>
    </row>
    <row r="546" spans="9:21">
      <c r="I546" s="314"/>
      <c r="M546" s="534"/>
      <c r="N546" s="534"/>
      <c r="O546" s="534"/>
      <c r="P546" s="534"/>
      <c r="Q546" s="534"/>
      <c r="R546" s="534"/>
      <c r="S546" s="534"/>
      <c r="T546" s="531"/>
      <c r="U546" s="535"/>
    </row>
    <row r="547" spans="9:21">
      <c r="I547" s="314"/>
      <c r="M547" s="534"/>
      <c r="N547" s="534"/>
      <c r="O547" s="534"/>
      <c r="P547" s="534"/>
      <c r="Q547" s="534"/>
      <c r="R547" s="534"/>
      <c r="S547" s="534"/>
      <c r="T547" s="531"/>
      <c r="U547" s="535"/>
    </row>
    <row r="548" spans="9:21">
      <c r="I548" s="314"/>
      <c r="M548" s="534"/>
      <c r="N548" s="534"/>
      <c r="O548" s="534"/>
      <c r="P548" s="534"/>
      <c r="Q548" s="534"/>
      <c r="R548" s="534"/>
      <c r="S548" s="534"/>
      <c r="T548" s="531"/>
      <c r="U548" s="535"/>
    </row>
    <row r="549" spans="9:21">
      <c r="I549" s="314"/>
      <c r="M549" s="534"/>
      <c r="N549" s="534"/>
      <c r="O549" s="534"/>
      <c r="P549" s="534"/>
      <c r="Q549" s="534"/>
      <c r="R549" s="534"/>
      <c r="S549" s="534"/>
      <c r="T549" s="531"/>
      <c r="U549" s="535"/>
    </row>
    <row r="550" spans="9:21">
      <c r="I550" s="314"/>
      <c r="M550" s="534"/>
      <c r="N550" s="534"/>
      <c r="O550" s="534"/>
      <c r="P550" s="534"/>
      <c r="Q550" s="534"/>
      <c r="R550" s="534"/>
      <c r="S550" s="534"/>
      <c r="T550" s="531"/>
      <c r="U550" s="535"/>
    </row>
    <row r="551" spans="9:21">
      <c r="I551" s="314"/>
      <c r="M551" s="534"/>
      <c r="N551" s="534"/>
      <c r="O551" s="534"/>
      <c r="P551" s="534"/>
      <c r="Q551" s="534"/>
      <c r="R551" s="534"/>
      <c r="S551" s="534"/>
      <c r="T551" s="531"/>
      <c r="U551" s="535"/>
    </row>
    <row r="552" spans="9:21">
      <c r="I552" s="314"/>
      <c r="M552" s="534"/>
      <c r="N552" s="534"/>
      <c r="O552" s="534"/>
      <c r="P552" s="534"/>
      <c r="Q552" s="534"/>
      <c r="R552" s="534"/>
      <c r="S552" s="534"/>
      <c r="T552" s="531"/>
      <c r="U552" s="535"/>
    </row>
    <row r="553" spans="9:21">
      <c r="I553" s="314"/>
      <c r="M553" s="534"/>
      <c r="N553" s="534"/>
      <c r="O553" s="534"/>
      <c r="P553" s="534"/>
      <c r="Q553" s="534"/>
      <c r="R553" s="534"/>
      <c r="S553" s="534"/>
      <c r="T553" s="531"/>
      <c r="U553" s="535"/>
    </row>
    <row r="554" spans="9:21">
      <c r="I554" s="314"/>
      <c r="M554" s="534"/>
      <c r="N554" s="534"/>
      <c r="O554" s="534"/>
      <c r="P554" s="534"/>
      <c r="Q554" s="534"/>
      <c r="R554" s="534"/>
      <c r="S554" s="534"/>
      <c r="T554" s="531"/>
      <c r="U554" s="535"/>
    </row>
    <row r="555" spans="9:21">
      <c r="I555" s="314"/>
      <c r="M555" s="534"/>
      <c r="N555" s="534"/>
      <c r="O555" s="534"/>
      <c r="P555" s="534"/>
      <c r="Q555" s="534"/>
      <c r="R555" s="534"/>
      <c r="S555" s="534"/>
      <c r="T555" s="531"/>
      <c r="U555" s="535"/>
    </row>
    <row r="556" spans="9:21">
      <c r="I556" s="314"/>
      <c r="M556" s="534"/>
      <c r="N556" s="534"/>
      <c r="O556" s="534"/>
      <c r="P556" s="534"/>
      <c r="Q556" s="534"/>
      <c r="R556" s="534"/>
      <c r="S556" s="534"/>
      <c r="T556" s="531"/>
      <c r="U556" s="535"/>
    </row>
    <row r="557" spans="9:21">
      <c r="I557" s="314"/>
      <c r="M557" s="534"/>
      <c r="N557" s="534"/>
      <c r="O557" s="534"/>
      <c r="P557" s="534"/>
      <c r="Q557" s="534"/>
      <c r="R557" s="534"/>
      <c r="S557" s="534"/>
      <c r="T557" s="531"/>
      <c r="U557" s="535"/>
    </row>
    <row r="558" spans="9:21">
      <c r="I558" s="314"/>
      <c r="M558" s="534"/>
      <c r="N558" s="534"/>
      <c r="O558" s="534"/>
      <c r="P558" s="534"/>
      <c r="Q558" s="534"/>
      <c r="R558" s="534"/>
      <c r="S558" s="534"/>
      <c r="T558" s="531"/>
      <c r="U558" s="535"/>
    </row>
    <row r="559" spans="9:21">
      <c r="I559" s="314"/>
      <c r="M559" s="534"/>
      <c r="N559" s="534"/>
      <c r="O559" s="534"/>
      <c r="P559" s="534"/>
      <c r="Q559" s="534"/>
      <c r="R559" s="534"/>
      <c r="S559" s="534"/>
      <c r="T559" s="531"/>
      <c r="U559" s="535"/>
    </row>
    <row r="560" spans="9:21">
      <c r="I560" s="314"/>
      <c r="M560" s="534"/>
      <c r="N560" s="534"/>
      <c r="O560" s="534"/>
      <c r="P560" s="534"/>
      <c r="Q560" s="534"/>
      <c r="R560" s="534"/>
      <c r="S560" s="534"/>
      <c r="T560" s="531"/>
      <c r="U560" s="535"/>
    </row>
    <row r="561" spans="9:21">
      <c r="I561" s="314"/>
      <c r="M561" s="534"/>
      <c r="N561" s="534"/>
      <c r="O561" s="534"/>
      <c r="P561" s="534"/>
      <c r="Q561" s="534"/>
      <c r="R561" s="534"/>
      <c r="S561" s="534"/>
      <c r="T561" s="531"/>
      <c r="U561" s="535"/>
    </row>
    <row r="562" spans="9:21">
      <c r="I562" s="314"/>
      <c r="M562" s="534"/>
      <c r="N562" s="534"/>
      <c r="O562" s="534"/>
      <c r="P562" s="534"/>
      <c r="Q562" s="534"/>
      <c r="R562" s="534"/>
      <c r="S562" s="534"/>
      <c r="T562" s="531"/>
      <c r="U562" s="535"/>
    </row>
    <row r="563" spans="9:21">
      <c r="I563" s="314"/>
      <c r="M563" s="534"/>
      <c r="N563" s="534"/>
      <c r="O563" s="534"/>
      <c r="P563" s="534"/>
      <c r="Q563" s="534"/>
      <c r="R563" s="534"/>
      <c r="S563" s="534"/>
      <c r="T563" s="531"/>
      <c r="U563" s="535"/>
    </row>
    <row r="564" spans="9:21">
      <c r="I564" s="314"/>
      <c r="M564" s="534"/>
      <c r="N564" s="534"/>
      <c r="O564" s="534"/>
      <c r="P564" s="534"/>
      <c r="Q564" s="534"/>
      <c r="R564" s="534"/>
      <c r="S564" s="534"/>
      <c r="T564" s="531"/>
      <c r="U564" s="535"/>
    </row>
    <row r="565" spans="9:21">
      <c r="I565" s="314"/>
      <c r="M565" s="534"/>
      <c r="N565" s="534"/>
      <c r="O565" s="534"/>
      <c r="P565" s="534"/>
      <c r="Q565" s="534"/>
      <c r="R565" s="534"/>
      <c r="S565" s="534"/>
      <c r="T565" s="531"/>
      <c r="U565" s="535"/>
    </row>
    <row r="566" spans="9:21">
      <c r="I566" s="314"/>
      <c r="M566" s="534"/>
      <c r="N566" s="534"/>
      <c r="O566" s="534"/>
      <c r="P566" s="534"/>
      <c r="Q566" s="534"/>
      <c r="R566" s="534"/>
      <c r="S566" s="534"/>
      <c r="T566" s="531"/>
      <c r="U566" s="535"/>
    </row>
    <row r="567" spans="9:21">
      <c r="I567" s="314"/>
      <c r="M567" s="534"/>
      <c r="N567" s="534"/>
      <c r="O567" s="534"/>
      <c r="P567" s="534"/>
      <c r="Q567" s="534"/>
      <c r="R567" s="534"/>
      <c r="S567" s="534"/>
      <c r="T567" s="531"/>
      <c r="U567" s="535"/>
    </row>
    <row r="568" spans="9:21">
      <c r="I568" s="314"/>
      <c r="M568" s="534"/>
      <c r="N568" s="534"/>
      <c r="O568" s="534"/>
      <c r="P568" s="534"/>
      <c r="Q568" s="534"/>
      <c r="R568" s="534"/>
      <c r="S568" s="534"/>
      <c r="T568" s="531"/>
      <c r="U568" s="535"/>
    </row>
    <row r="569" spans="9:21">
      <c r="I569" s="314"/>
      <c r="M569" s="534"/>
      <c r="N569" s="534"/>
      <c r="O569" s="534"/>
      <c r="P569" s="534"/>
      <c r="Q569" s="534"/>
      <c r="R569" s="534"/>
      <c r="S569" s="534"/>
      <c r="T569" s="531"/>
      <c r="U569" s="535"/>
    </row>
    <row r="570" spans="9:21">
      <c r="I570" s="314"/>
      <c r="M570" s="534"/>
      <c r="N570" s="534"/>
      <c r="O570" s="534"/>
      <c r="P570" s="534"/>
      <c r="Q570" s="534"/>
      <c r="R570" s="534"/>
      <c r="S570" s="534"/>
      <c r="T570" s="531"/>
      <c r="U570" s="535"/>
    </row>
    <row r="571" spans="9:21">
      <c r="I571" s="314"/>
      <c r="M571" s="534"/>
      <c r="N571" s="534"/>
      <c r="O571" s="534"/>
      <c r="P571" s="534"/>
      <c r="Q571" s="534"/>
      <c r="R571" s="534"/>
      <c r="S571" s="534"/>
      <c r="T571" s="531"/>
      <c r="U571" s="535"/>
    </row>
    <row r="572" spans="9:21">
      <c r="I572" s="314"/>
      <c r="M572" s="534"/>
      <c r="N572" s="534"/>
      <c r="O572" s="534"/>
      <c r="P572" s="534"/>
      <c r="Q572" s="534"/>
      <c r="R572" s="534"/>
      <c r="S572" s="534"/>
      <c r="T572" s="531"/>
      <c r="U572" s="535"/>
    </row>
    <row r="573" spans="9:21">
      <c r="I573" s="314"/>
      <c r="M573" s="534"/>
      <c r="N573" s="534"/>
      <c r="O573" s="534"/>
      <c r="P573" s="534"/>
      <c r="Q573" s="534"/>
      <c r="R573" s="534"/>
      <c r="S573" s="534"/>
      <c r="T573" s="531"/>
      <c r="U573" s="535"/>
    </row>
    <row r="574" spans="9:21">
      <c r="I574" s="314"/>
      <c r="M574" s="534"/>
      <c r="N574" s="534"/>
      <c r="O574" s="534"/>
      <c r="P574" s="534"/>
      <c r="Q574" s="534"/>
      <c r="R574" s="534"/>
      <c r="S574" s="534"/>
      <c r="T574" s="531"/>
      <c r="U574" s="535"/>
    </row>
    <row r="575" spans="9:21">
      <c r="I575" s="314"/>
      <c r="M575" s="534"/>
      <c r="N575" s="534"/>
      <c r="O575" s="534"/>
      <c r="P575" s="534"/>
      <c r="Q575" s="534"/>
      <c r="R575" s="534"/>
      <c r="S575" s="534"/>
      <c r="T575" s="531"/>
      <c r="U575" s="535"/>
    </row>
    <row r="576" spans="9:21">
      <c r="I576" s="314"/>
      <c r="M576" s="534"/>
      <c r="N576" s="534"/>
      <c r="O576" s="534"/>
      <c r="P576" s="534"/>
      <c r="Q576" s="534"/>
      <c r="R576" s="534"/>
      <c r="S576" s="534"/>
      <c r="T576" s="531"/>
      <c r="U576" s="535"/>
    </row>
    <row r="577" spans="9:21">
      <c r="I577" s="314"/>
      <c r="M577" s="534"/>
      <c r="N577" s="534"/>
      <c r="O577" s="534"/>
      <c r="P577" s="534"/>
      <c r="Q577" s="534"/>
      <c r="R577" s="534"/>
      <c r="S577" s="534"/>
      <c r="T577" s="531"/>
      <c r="U577" s="535"/>
    </row>
    <row r="578" spans="9:21">
      <c r="I578" s="314"/>
      <c r="M578" s="534"/>
      <c r="N578" s="534"/>
      <c r="O578" s="534"/>
      <c r="P578" s="534"/>
      <c r="Q578" s="534"/>
      <c r="R578" s="534"/>
      <c r="S578" s="534"/>
      <c r="T578" s="531"/>
      <c r="U578" s="535"/>
    </row>
    <row r="579" spans="9:21">
      <c r="I579" s="314"/>
      <c r="M579" s="534"/>
      <c r="N579" s="534"/>
      <c r="O579" s="534"/>
      <c r="P579" s="534"/>
      <c r="Q579" s="534"/>
      <c r="R579" s="534"/>
      <c r="S579" s="534"/>
      <c r="T579" s="531"/>
      <c r="U579" s="535"/>
    </row>
    <row r="580" spans="9:21">
      <c r="I580" s="314"/>
      <c r="M580" s="534"/>
      <c r="N580" s="534"/>
      <c r="O580" s="534"/>
      <c r="P580" s="534"/>
      <c r="Q580" s="534"/>
      <c r="R580" s="534"/>
      <c r="S580" s="534"/>
      <c r="T580" s="531"/>
      <c r="U580" s="535"/>
    </row>
    <row r="581" spans="9:21">
      <c r="I581" s="314"/>
      <c r="M581" s="534"/>
      <c r="N581" s="534"/>
      <c r="O581" s="534"/>
      <c r="P581" s="534"/>
      <c r="Q581" s="534"/>
      <c r="R581" s="534"/>
      <c r="S581" s="534"/>
      <c r="T581" s="531"/>
      <c r="U581" s="535"/>
    </row>
    <row r="582" spans="9:21">
      <c r="I582" s="314"/>
      <c r="M582" s="534"/>
      <c r="N582" s="534"/>
      <c r="O582" s="534"/>
      <c r="P582" s="534"/>
      <c r="Q582" s="534"/>
      <c r="R582" s="534"/>
      <c r="S582" s="534"/>
      <c r="T582" s="531"/>
      <c r="U582" s="535"/>
    </row>
    <row r="583" spans="9:21">
      <c r="I583" s="314"/>
      <c r="M583" s="534"/>
      <c r="N583" s="534"/>
      <c r="O583" s="534"/>
      <c r="P583" s="534"/>
      <c r="Q583" s="534"/>
      <c r="R583" s="534"/>
      <c r="S583" s="534"/>
      <c r="T583" s="531"/>
      <c r="U583" s="535"/>
    </row>
    <row r="584" spans="9:21">
      <c r="I584" s="314"/>
      <c r="M584" s="534"/>
      <c r="N584" s="534"/>
      <c r="O584" s="534"/>
      <c r="P584" s="534"/>
      <c r="Q584" s="534"/>
      <c r="R584" s="534"/>
      <c r="S584" s="534"/>
      <c r="T584" s="531"/>
      <c r="U584" s="535"/>
    </row>
    <row r="585" spans="9:21">
      <c r="I585" s="314"/>
      <c r="M585" s="534"/>
      <c r="N585" s="534"/>
      <c r="O585" s="534"/>
      <c r="P585" s="534"/>
      <c r="Q585" s="534"/>
      <c r="R585" s="534"/>
      <c r="S585" s="534"/>
      <c r="T585" s="531"/>
      <c r="U585" s="535"/>
    </row>
    <row r="586" spans="9:21">
      <c r="I586" s="314"/>
      <c r="M586" s="534"/>
      <c r="N586" s="534"/>
      <c r="O586" s="534"/>
      <c r="P586" s="534"/>
      <c r="Q586" s="534"/>
      <c r="R586" s="534"/>
      <c r="S586" s="534"/>
      <c r="T586" s="531"/>
      <c r="U586" s="535"/>
    </row>
    <row r="587" spans="9:21">
      <c r="I587" s="314"/>
      <c r="M587" s="534"/>
      <c r="N587" s="534"/>
      <c r="O587" s="534"/>
      <c r="P587" s="534"/>
      <c r="Q587" s="534"/>
      <c r="R587" s="534"/>
      <c r="S587" s="534"/>
      <c r="T587" s="531"/>
      <c r="U587" s="535"/>
    </row>
    <row r="588" spans="9:21">
      <c r="I588" s="314"/>
      <c r="M588" s="534"/>
      <c r="N588" s="534"/>
      <c r="O588" s="534"/>
      <c r="P588" s="534"/>
      <c r="Q588" s="534"/>
      <c r="R588" s="534"/>
      <c r="S588" s="534"/>
      <c r="T588" s="531"/>
      <c r="U588" s="535"/>
    </row>
    <row r="589" spans="9:21">
      <c r="I589" s="314"/>
      <c r="M589" s="534"/>
      <c r="N589" s="534"/>
      <c r="O589" s="534"/>
      <c r="P589" s="534"/>
      <c r="Q589" s="534"/>
      <c r="R589" s="534"/>
      <c r="S589" s="534"/>
      <c r="T589" s="531"/>
      <c r="U589" s="535"/>
    </row>
    <row r="590" spans="9:21">
      <c r="I590" s="314"/>
      <c r="M590" s="534"/>
      <c r="N590" s="534"/>
      <c r="O590" s="534"/>
      <c r="P590" s="534"/>
      <c r="Q590" s="534"/>
      <c r="R590" s="534"/>
      <c r="S590" s="534"/>
      <c r="T590" s="531"/>
      <c r="U590" s="535"/>
    </row>
    <row r="591" spans="9:21">
      <c r="I591" s="314"/>
      <c r="M591" s="534"/>
      <c r="N591" s="534"/>
      <c r="O591" s="534"/>
      <c r="P591" s="534"/>
      <c r="Q591" s="534"/>
      <c r="R591" s="534"/>
      <c r="S591" s="534"/>
      <c r="T591" s="531"/>
      <c r="U591" s="535"/>
    </row>
    <row r="592" spans="9:21">
      <c r="I592" s="314"/>
      <c r="M592" s="534"/>
      <c r="N592" s="534"/>
      <c r="O592" s="534"/>
      <c r="P592" s="534"/>
      <c r="Q592" s="534"/>
      <c r="R592" s="534"/>
      <c r="S592" s="534"/>
      <c r="T592" s="531"/>
      <c r="U592" s="535"/>
    </row>
    <row r="593" spans="9:21">
      <c r="I593" s="314"/>
      <c r="M593" s="534"/>
      <c r="N593" s="534"/>
      <c r="O593" s="534"/>
      <c r="P593" s="534"/>
      <c r="Q593" s="534"/>
      <c r="R593" s="534"/>
      <c r="S593" s="534"/>
      <c r="T593" s="531"/>
      <c r="U593" s="535"/>
    </row>
    <row r="594" spans="9:21">
      <c r="I594" s="314"/>
      <c r="M594" s="534"/>
      <c r="N594" s="534"/>
      <c r="O594" s="534"/>
      <c r="P594" s="534"/>
      <c r="Q594" s="534"/>
      <c r="R594" s="534"/>
      <c r="S594" s="534"/>
      <c r="T594" s="531"/>
      <c r="U594" s="535"/>
    </row>
    <row r="595" spans="9:21">
      <c r="I595" s="314"/>
      <c r="M595" s="534"/>
      <c r="N595" s="534"/>
      <c r="O595" s="534"/>
      <c r="P595" s="534"/>
      <c r="Q595" s="534"/>
      <c r="R595" s="534"/>
      <c r="S595" s="534"/>
      <c r="T595" s="531"/>
      <c r="U595" s="535"/>
    </row>
    <row r="596" spans="9:21">
      <c r="I596" s="314"/>
      <c r="M596" s="534"/>
      <c r="N596" s="534"/>
      <c r="O596" s="534"/>
      <c r="P596" s="534"/>
      <c r="Q596" s="534"/>
      <c r="R596" s="534"/>
      <c r="S596" s="534"/>
      <c r="T596" s="531"/>
      <c r="U596" s="535"/>
    </row>
    <row r="597" spans="9:21">
      <c r="I597" s="314"/>
      <c r="M597" s="534"/>
      <c r="N597" s="534"/>
      <c r="O597" s="534"/>
      <c r="P597" s="534"/>
      <c r="Q597" s="534"/>
      <c r="R597" s="534"/>
      <c r="S597" s="534"/>
      <c r="T597" s="531"/>
      <c r="U597" s="535"/>
    </row>
    <row r="598" spans="9:21">
      <c r="I598" s="314"/>
      <c r="M598" s="534"/>
      <c r="N598" s="534"/>
      <c r="O598" s="534"/>
      <c r="P598" s="534"/>
      <c r="Q598" s="534"/>
      <c r="R598" s="534"/>
      <c r="S598" s="534"/>
      <c r="T598" s="531"/>
      <c r="U598" s="535"/>
    </row>
    <row r="599" spans="9:21">
      <c r="I599" s="314"/>
      <c r="M599" s="534"/>
      <c r="N599" s="534"/>
      <c r="O599" s="534"/>
      <c r="P599" s="534"/>
      <c r="Q599" s="534"/>
      <c r="R599" s="534"/>
      <c r="S599" s="534"/>
      <c r="T599" s="531"/>
      <c r="U599" s="535"/>
    </row>
    <row r="600" spans="9:21">
      <c r="I600" s="314"/>
      <c r="M600" s="534"/>
      <c r="N600" s="534"/>
      <c r="O600" s="534"/>
      <c r="P600" s="534"/>
      <c r="Q600" s="534"/>
      <c r="R600" s="534"/>
      <c r="S600" s="534"/>
      <c r="T600" s="531"/>
      <c r="U600" s="535"/>
    </row>
    <row r="601" spans="9:21">
      <c r="I601" s="314"/>
      <c r="M601" s="534"/>
      <c r="N601" s="534"/>
      <c r="O601" s="534"/>
      <c r="P601" s="534"/>
      <c r="Q601" s="534"/>
      <c r="R601" s="534"/>
      <c r="S601" s="534"/>
      <c r="T601" s="531"/>
      <c r="U601" s="535"/>
    </row>
    <row r="602" spans="9:21">
      <c r="I602" s="314"/>
      <c r="M602" s="534"/>
      <c r="N602" s="534"/>
      <c r="O602" s="534"/>
      <c r="P602" s="534"/>
      <c r="Q602" s="534"/>
      <c r="R602" s="534"/>
      <c r="S602" s="534"/>
      <c r="T602" s="531"/>
      <c r="U602" s="535"/>
    </row>
    <row r="603" spans="9:21">
      <c r="I603" s="314"/>
      <c r="M603" s="534"/>
      <c r="N603" s="534"/>
      <c r="O603" s="534"/>
      <c r="P603" s="534"/>
      <c r="Q603" s="534"/>
      <c r="R603" s="534"/>
      <c r="S603" s="534"/>
      <c r="T603" s="531"/>
      <c r="U603" s="535"/>
    </row>
    <row r="604" spans="9:21">
      <c r="I604" s="314"/>
      <c r="M604" s="534"/>
      <c r="N604" s="534"/>
      <c r="O604" s="534"/>
      <c r="P604" s="534"/>
      <c r="Q604" s="534"/>
      <c r="R604" s="534"/>
      <c r="S604" s="534"/>
      <c r="T604" s="531"/>
      <c r="U604" s="535"/>
    </row>
    <row r="605" spans="9:21">
      <c r="I605" s="314"/>
      <c r="M605" s="534"/>
      <c r="N605" s="534"/>
      <c r="O605" s="534"/>
      <c r="P605" s="534"/>
      <c r="Q605" s="534"/>
      <c r="R605" s="534"/>
      <c r="S605" s="534"/>
      <c r="T605" s="531"/>
      <c r="U605" s="535"/>
    </row>
    <row r="606" spans="9:21">
      <c r="I606" s="314"/>
      <c r="M606" s="534"/>
      <c r="N606" s="534"/>
      <c r="O606" s="534"/>
      <c r="P606" s="534"/>
      <c r="Q606" s="534"/>
      <c r="R606" s="534"/>
      <c r="S606" s="534"/>
      <c r="T606" s="531"/>
      <c r="U606" s="535"/>
    </row>
    <row r="607" spans="9:21">
      <c r="I607" s="314"/>
      <c r="M607" s="534"/>
      <c r="N607" s="534"/>
      <c r="O607" s="534"/>
      <c r="P607" s="534"/>
      <c r="Q607" s="534"/>
      <c r="R607" s="534"/>
      <c r="S607" s="534"/>
      <c r="T607" s="531"/>
      <c r="U607" s="535"/>
    </row>
    <row r="608" spans="9:21">
      <c r="I608" s="314"/>
      <c r="M608" s="534"/>
      <c r="N608" s="534"/>
      <c r="O608" s="534"/>
      <c r="P608" s="534"/>
      <c r="Q608" s="534"/>
      <c r="R608" s="534"/>
      <c r="S608" s="534"/>
      <c r="T608" s="531"/>
      <c r="U608" s="535"/>
    </row>
    <row r="609" spans="9:21">
      <c r="I609" s="314"/>
      <c r="M609" s="534"/>
      <c r="N609" s="534"/>
      <c r="O609" s="534"/>
      <c r="P609" s="534"/>
      <c r="Q609" s="534"/>
      <c r="R609" s="534"/>
      <c r="S609" s="534"/>
      <c r="T609" s="531"/>
      <c r="U609" s="535"/>
    </row>
    <row r="610" spans="9:21">
      <c r="I610" s="314"/>
      <c r="M610" s="534"/>
      <c r="N610" s="534"/>
      <c r="O610" s="534"/>
      <c r="P610" s="534"/>
      <c r="Q610" s="534"/>
      <c r="R610" s="534"/>
      <c r="S610" s="534"/>
      <c r="T610" s="531"/>
      <c r="U610" s="535"/>
    </row>
    <row r="611" spans="9:21">
      <c r="I611" s="314"/>
      <c r="M611" s="534"/>
      <c r="N611" s="534"/>
      <c r="O611" s="534"/>
      <c r="P611" s="534"/>
      <c r="Q611" s="534"/>
      <c r="R611" s="534"/>
      <c r="S611" s="534"/>
      <c r="T611" s="531"/>
      <c r="U611" s="535"/>
    </row>
    <row r="612" spans="9:21">
      <c r="I612" s="314"/>
      <c r="M612" s="534"/>
      <c r="N612" s="534"/>
      <c r="O612" s="534"/>
      <c r="P612" s="534"/>
      <c r="Q612" s="534"/>
      <c r="R612" s="534"/>
      <c r="S612" s="534"/>
      <c r="T612" s="531"/>
      <c r="U612" s="535"/>
    </row>
    <row r="613" spans="9:21">
      <c r="I613" s="314"/>
      <c r="M613" s="534"/>
      <c r="N613" s="534"/>
      <c r="O613" s="534"/>
      <c r="P613" s="534"/>
      <c r="Q613" s="534"/>
      <c r="R613" s="534"/>
      <c r="S613" s="534"/>
      <c r="T613" s="531"/>
      <c r="U613" s="535"/>
    </row>
    <row r="614" spans="9:21">
      <c r="I614" s="314"/>
      <c r="M614" s="534"/>
      <c r="N614" s="534"/>
      <c r="O614" s="534"/>
      <c r="P614" s="534"/>
      <c r="Q614" s="534"/>
      <c r="R614" s="534"/>
      <c r="S614" s="534"/>
      <c r="T614" s="531"/>
      <c r="U614" s="535"/>
    </row>
    <row r="615" spans="9:21">
      <c r="I615" s="314"/>
      <c r="M615" s="534"/>
      <c r="N615" s="534"/>
      <c r="O615" s="534"/>
      <c r="P615" s="534"/>
      <c r="Q615" s="534"/>
      <c r="R615" s="534"/>
      <c r="S615" s="534"/>
      <c r="T615" s="531"/>
      <c r="U615" s="535"/>
    </row>
    <row r="616" spans="9:21">
      <c r="I616" s="314"/>
      <c r="M616" s="534"/>
      <c r="N616" s="534"/>
      <c r="O616" s="534"/>
      <c r="P616" s="534"/>
      <c r="Q616" s="534"/>
      <c r="R616" s="534"/>
      <c r="S616" s="534"/>
      <c r="T616" s="531"/>
      <c r="U616" s="535"/>
    </row>
    <row r="617" spans="9:21">
      <c r="I617" s="314"/>
      <c r="M617" s="534"/>
      <c r="N617" s="534"/>
      <c r="O617" s="534"/>
      <c r="P617" s="534"/>
      <c r="Q617" s="534"/>
      <c r="R617" s="534"/>
      <c r="S617" s="534"/>
      <c r="T617" s="531"/>
      <c r="U617" s="535"/>
    </row>
    <row r="618" spans="9:21">
      <c r="I618" s="314"/>
      <c r="M618" s="534"/>
      <c r="N618" s="534"/>
      <c r="O618" s="534"/>
      <c r="P618" s="534"/>
      <c r="Q618" s="534"/>
      <c r="R618" s="534"/>
      <c r="S618" s="534"/>
      <c r="T618" s="531"/>
      <c r="U618" s="535"/>
    </row>
    <row r="619" spans="9:21">
      <c r="I619" s="314"/>
      <c r="M619" s="534"/>
      <c r="N619" s="534"/>
      <c r="O619" s="534"/>
      <c r="P619" s="534"/>
      <c r="Q619" s="534"/>
      <c r="R619" s="534"/>
      <c r="S619" s="534"/>
      <c r="T619" s="531"/>
      <c r="U619" s="535"/>
    </row>
    <row r="620" spans="9:21">
      <c r="I620" s="314"/>
      <c r="M620" s="534"/>
      <c r="N620" s="534"/>
      <c r="O620" s="534"/>
      <c r="P620" s="534"/>
      <c r="Q620" s="534"/>
      <c r="R620" s="534"/>
      <c r="S620" s="534"/>
      <c r="T620" s="531"/>
      <c r="U620" s="535"/>
    </row>
    <row r="621" spans="9:21">
      <c r="I621" s="314"/>
      <c r="M621" s="534"/>
      <c r="N621" s="534"/>
      <c r="O621" s="534"/>
      <c r="P621" s="534"/>
      <c r="Q621" s="534"/>
      <c r="R621" s="534"/>
      <c r="S621" s="534"/>
      <c r="T621" s="531"/>
      <c r="U621" s="535"/>
    </row>
    <row r="622" spans="9:21">
      <c r="I622" s="314"/>
      <c r="M622" s="534"/>
      <c r="N622" s="534"/>
      <c r="O622" s="534"/>
      <c r="P622" s="534"/>
      <c r="Q622" s="534"/>
      <c r="R622" s="534"/>
      <c r="S622" s="534"/>
      <c r="T622" s="531"/>
      <c r="U622" s="535"/>
    </row>
    <row r="623" spans="9:21">
      <c r="I623" s="314"/>
      <c r="M623" s="534"/>
      <c r="N623" s="534"/>
      <c r="O623" s="534"/>
      <c r="P623" s="534"/>
      <c r="Q623" s="534"/>
      <c r="R623" s="534"/>
      <c r="S623" s="534"/>
      <c r="T623" s="531"/>
      <c r="U623" s="535"/>
    </row>
    <row r="624" spans="9:21">
      <c r="I624" s="314"/>
      <c r="M624" s="534"/>
      <c r="N624" s="534"/>
      <c r="O624" s="534"/>
      <c r="P624" s="534"/>
      <c r="Q624" s="534"/>
      <c r="R624" s="534"/>
      <c r="S624" s="534"/>
      <c r="T624" s="531"/>
      <c r="U624" s="535"/>
    </row>
    <row r="625" spans="9:21">
      <c r="I625" s="314"/>
      <c r="M625" s="534"/>
      <c r="N625" s="534"/>
      <c r="O625" s="534"/>
      <c r="P625" s="534"/>
      <c r="Q625" s="534"/>
      <c r="R625" s="534"/>
      <c r="S625" s="534"/>
      <c r="T625" s="531"/>
      <c r="U625" s="535"/>
    </row>
    <row r="626" spans="9:21">
      <c r="I626" s="314"/>
      <c r="M626" s="534"/>
      <c r="N626" s="534"/>
      <c r="O626" s="534"/>
      <c r="P626" s="534"/>
      <c r="Q626" s="534"/>
      <c r="R626" s="534"/>
      <c r="S626" s="534"/>
      <c r="T626" s="531"/>
      <c r="U626" s="535"/>
    </row>
    <row r="627" spans="9:21">
      <c r="I627" s="314"/>
      <c r="M627" s="534"/>
      <c r="N627" s="534"/>
      <c r="O627" s="534"/>
      <c r="P627" s="534"/>
      <c r="Q627" s="534"/>
      <c r="R627" s="534"/>
      <c r="S627" s="534"/>
      <c r="T627" s="531"/>
      <c r="U627" s="535"/>
    </row>
    <row r="628" spans="9:21">
      <c r="I628" s="314"/>
      <c r="M628" s="534"/>
      <c r="N628" s="534"/>
      <c r="O628" s="534"/>
      <c r="P628" s="534"/>
      <c r="Q628" s="534"/>
      <c r="R628" s="534"/>
      <c r="S628" s="534"/>
      <c r="T628" s="531"/>
      <c r="U628" s="535"/>
    </row>
    <row r="629" spans="9:21">
      <c r="I629" s="314"/>
      <c r="M629" s="534"/>
      <c r="N629" s="534"/>
      <c r="O629" s="534"/>
      <c r="P629" s="534"/>
      <c r="Q629" s="534"/>
      <c r="R629" s="534"/>
      <c r="S629" s="534"/>
      <c r="T629" s="531"/>
      <c r="U629" s="535"/>
    </row>
    <row r="630" spans="9:21">
      <c r="I630" s="314"/>
      <c r="M630" s="534"/>
      <c r="N630" s="534"/>
      <c r="O630" s="534"/>
      <c r="P630" s="534"/>
      <c r="Q630" s="534"/>
      <c r="R630" s="534"/>
      <c r="S630" s="534"/>
      <c r="T630" s="531"/>
      <c r="U630" s="535"/>
    </row>
    <row r="631" spans="9:21">
      <c r="I631" s="314"/>
      <c r="M631" s="534"/>
      <c r="N631" s="534"/>
      <c r="O631" s="534"/>
      <c r="P631" s="534"/>
      <c r="Q631" s="534"/>
      <c r="R631" s="534"/>
      <c r="S631" s="534"/>
      <c r="T631" s="531"/>
      <c r="U631" s="535"/>
    </row>
    <row r="632" spans="9:21">
      <c r="I632" s="314"/>
      <c r="M632" s="534"/>
      <c r="N632" s="534"/>
      <c r="O632" s="534"/>
      <c r="P632" s="534"/>
      <c r="Q632" s="534"/>
      <c r="R632" s="534"/>
      <c r="S632" s="534"/>
      <c r="T632" s="531"/>
      <c r="U632" s="535"/>
    </row>
    <row r="633" spans="9:21">
      <c r="I633" s="314"/>
      <c r="M633" s="534"/>
      <c r="N633" s="534"/>
      <c r="O633" s="534"/>
      <c r="P633" s="534"/>
      <c r="Q633" s="534"/>
      <c r="R633" s="534"/>
      <c r="S633" s="534"/>
      <c r="T633" s="531"/>
      <c r="U633" s="535"/>
    </row>
    <row r="634" spans="9:21">
      <c r="I634" s="314"/>
      <c r="M634" s="534"/>
      <c r="N634" s="534"/>
      <c r="O634" s="534"/>
      <c r="P634" s="534"/>
      <c r="Q634" s="534"/>
      <c r="R634" s="534"/>
      <c r="S634" s="534"/>
      <c r="T634" s="531"/>
      <c r="U634" s="535"/>
    </row>
    <row r="635" spans="9:21">
      <c r="I635" s="314"/>
      <c r="M635" s="534"/>
      <c r="N635" s="534"/>
      <c r="O635" s="534"/>
      <c r="P635" s="534"/>
      <c r="Q635" s="534"/>
      <c r="R635" s="534"/>
      <c r="S635" s="534"/>
      <c r="T635" s="531"/>
      <c r="U635" s="535"/>
    </row>
    <row r="636" spans="9:21">
      <c r="I636" s="314"/>
      <c r="M636" s="534"/>
      <c r="N636" s="534"/>
      <c r="O636" s="534"/>
      <c r="P636" s="534"/>
      <c r="Q636" s="534"/>
      <c r="R636" s="534"/>
      <c r="S636" s="534"/>
      <c r="T636" s="531"/>
      <c r="U636" s="535"/>
    </row>
    <row r="637" spans="9:21">
      <c r="I637" s="314"/>
      <c r="M637" s="534"/>
      <c r="N637" s="534"/>
      <c r="O637" s="534"/>
      <c r="P637" s="534"/>
      <c r="Q637" s="534"/>
      <c r="R637" s="534"/>
      <c r="S637" s="534"/>
      <c r="T637" s="531"/>
      <c r="U637" s="535"/>
    </row>
    <row r="638" spans="9:21">
      <c r="I638" s="314"/>
      <c r="M638" s="534"/>
      <c r="N638" s="534"/>
      <c r="O638" s="534"/>
      <c r="P638" s="534"/>
      <c r="Q638" s="534"/>
      <c r="R638" s="534"/>
      <c r="S638" s="534"/>
      <c r="T638" s="531"/>
      <c r="U638" s="535"/>
    </row>
    <row r="639" spans="9:21">
      <c r="I639" s="314"/>
      <c r="M639" s="534"/>
      <c r="N639" s="534"/>
      <c r="O639" s="534"/>
      <c r="P639" s="534"/>
      <c r="Q639" s="534"/>
      <c r="R639" s="534"/>
      <c r="S639" s="534"/>
      <c r="T639" s="531"/>
      <c r="U639" s="535"/>
    </row>
    <row r="640" spans="9:21">
      <c r="I640" s="314"/>
      <c r="M640" s="534"/>
      <c r="N640" s="534"/>
      <c r="O640" s="534"/>
      <c r="P640" s="534"/>
      <c r="Q640" s="534"/>
      <c r="R640" s="534"/>
      <c r="S640" s="534"/>
      <c r="T640" s="531"/>
      <c r="U640" s="535"/>
    </row>
    <row r="641" spans="9:21">
      <c r="I641" s="314"/>
      <c r="M641" s="534"/>
      <c r="N641" s="534"/>
      <c r="O641" s="534"/>
      <c r="P641" s="534"/>
      <c r="Q641" s="534"/>
      <c r="R641" s="534"/>
      <c r="S641" s="534"/>
      <c r="T641" s="531"/>
      <c r="U641" s="535"/>
    </row>
    <row r="642" spans="9:21">
      <c r="I642" s="314"/>
      <c r="M642" s="534"/>
      <c r="N642" s="534"/>
      <c r="O642" s="534"/>
      <c r="P642" s="534"/>
      <c r="Q642" s="534"/>
      <c r="R642" s="534"/>
      <c r="S642" s="534"/>
      <c r="T642" s="531"/>
      <c r="U642" s="535"/>
    </row>
    <row r="643" spans="9:21">
      <c r="I643" s="314"/>
      <c r="M643" s="534"/>
      <c r="N643" s="534"/>
      <c r="O643" s="534"/>
      <c r="P643" s="534"/>
      <c r="Q643" s="534"/>
      <c r="R643" s="534"/>
      <c r="S643" s="534"/>
      <c r="T643" s="531"/>
      <c r="U643" s="535"/>
    </row>
    <row r="644" spans="9:21">
      <c r="I644" s="314"/>
      <c r="M644" s="534"/>
      <c r="N644" s="534"/>
      <c r="O644" s="534"/>
      <c r="P644" s="534"/>
      <c r="Q644" s="534"/>
      <c r="R644" s="534"/>
      <c r="S644" s="534"/>
      <c r="T644" s="531"/>
      <c r="U644" s="535"/>
    </row>
    <row r="645" spans="9:21">
      <c r="I645" s="314"/>
      <c r="M645" s="534"/>
      <c r="N645" s="534"/>
      <c r="O645" s="534"/>
      <c r="P645" s="534"/>
      <c r="Q645" s="534"/>
      <c r="R645" s="534"/>
      <c r="S645" s="534"/>
      <c r="T645" s="531"/>
      <c r="U645" s="535"/>
    </row>
    <row r="646" spans="9:21">
      <c r="I646" s="314"/>
      <c r="M646" s="534"/>
      <c r="N646" s="534"/>
      <c r="O646" s="534"/>
      <c r="P646" s="534"/>
      <c r="Q646" s="534"/>
      <c r="R646" s="534"/>
      <c r="S646" s="534"/>
      <c r="T646" s="531"/>
      <c r="U646" s="535"/>
    </row>
    <row r="647" spans="9:21">
      <c r="I647" s="314"/>
      <c r="M647" s="534"/>
      <c r="N647" s="534"/>
      <c r="O647" s="534"/>
      <c r="P647" s="534"/>
      <c r="Q647" s="534"/>
      <c r="R647" s="534"/>
      <c r="S647" s="534"/>
      <c r="T647" s="531"/>
      <c r="U647" s="535"/>
    </row>
    <row r="648" spans="9:21">
      <c r="I648" s="314"/>
      <c r="M648" s="534"/>
      <c r="N648" s="534"/>
      <c r="O648" s="534"/>
      <c r="P648" s="534"/>
      <c r="Q648" s="534"/>
      <c r="R648" s="534"/>
      <c r="S648" s="534"/>
      <c r="T648" s="531"/>
      <c r="U648" s="535"/>
    </row>
    <row r="649" spans="9:21">
      <c r="I649" s="314"/>
      <c r="M649" s="534"/>
      <c r="N649" s="534"/>
      <c r="O649" s="534"/>
      <c r="P649" s="534"/>
      <c r="Q649" s="534"/>
      <c r="R649" s="534"/>
      <c r="S649" s="534"/>
      <c r="T649" s="531"/>
      <c r="U649" s="535"/>
    </row>
    <row r="650" spans="9:21">
      <c r="I650" s="314"/>
      <c r="M650" s="534"/>
      <c r="N650" s="534"/>
      <c r="O650" s="534"/>
      <c r="P650" s="534"/>
      <c r="Q650" s="534"/>
      <c r="R650" s="534"/>
      <c r="S650" s="534"/>
      <c r="T650" s="531"/>
      <c r="U650" s="535"/>
    </row>
    <row r="651" spans="9:21">
      <c r="I651" s="314"/>
      <c r="M651" s="534"/>
      <c r="N651" s="534"/>
      <c r="O651" s="534"/>
      <c r="P651" s="534"/>
      <c r="Q651" s="534"/>
      <c r="R651" s="534"/>
      <c r="S651" s="534"/>
      <c r="T651" s="531"/>
      <c r="U651" s="535"/>
    </row>
    <row r="652" spans="9:21">
      <c r="I652" s="314"/>
      <c r="M652" s="534"/>
      <c r="N652" s="534"/>
      <c r="O652" s="534"/>
      <c r="P652" s="534"/>
      <c r="Q652" s="534"/>
      <c r="R652" s="534"/>
      <c r="S652" s="534"/>
      <c r="T652" s="531"/>
      <c r="U652" s="535"/>
    </row>
    <row r="653" spans="9:21">
      <c r="I653" s="314"/>
      <c r="M653" s="534"/>
      <c r="N653" s="534"/>
      <c r="O653" s="534"/>
      <c r="P653" s="534"/>
      <c r="Q653" s="534"/>
      <c r="R653" s="534"/>
      <c r="S653" s="534"/>
      <c r="T653" s="531"/>
      <c r="U653" s="535"/>
    </row>
    <row r="654" spans="9:21">
      <c r="I654" s="314"/>
      <c r="M654" s="534"/>
      <c r="N654" s="534"/>
      <c r="O654" s="534"/>
      <c r="P654" s="534"/>
      <c r="Q654" s="534"/>
      <c r="R654" s="534"/>
      <c r="S654" s="534"/>
      <c r="T654" s="531"/>
      <c r="U654" s="535"/>
    </row>
    <row r="655" spans="9:21">
      <c r="I655" s="314"/>
      <c r="M655" s="534"/>
      <c r="N655" s="534"/>
      <c r="O655" s="534"/>
      <c r="P655" s="534"/>
      <c r="Q655" s="534"/>
      <c r="R655" s="534"/>
      <c r="S655" s="534"/>
      <c r="T655" s="531"/>
      <c r="U655" s="535"/>
    </row>
    <row r="656" spans="9:21">
      <c r="I656" s="314"/>
      <c r="M656" s="534"/>
      <c r="N656" s="534"/>
      <c r="O656" s="534"/>
      <c r="P656" s="534"/>
      <c r="Q656" s="534"/>
      <c r="R656" s="534"/>
      <c r="S656" s="534"/>
      <c r="T656" s="531"/>
      <c r="U656" s="535"/>
    </row>
    <row r="657" spans="9:21">
      <c r="I657" s="314"/>
      <c r="M657" s="534"/>
      <c r="N657" s="534"/>
      <c r="O657" s="534"/>
      <c r="P657" s="534"/>
      <c r="Q657" s="534"/>
      <c r="R657" s="534"/>
      <c r="S657" s="534"/>
      <c r="T657" s="531"/>
      <c r="U657" s="535"/>
    </row>
    <row r="658" spans="9:21">
      <c r="I658" s="314"/>
      <c r="M658" s="534"/>
      <c r="N658" s="534"/>
      <c r="O658" s="534"/>
      <c r="P658" s="534"/>
      <c r="Q658" s="534"/>
      <c r="R658" s="534"/>
      <c r="S658" s="534"/>
      <c r="T658" s="531"/>
      <c r="U658" s="535"/>
    </row>
    <row r="659" spans="9:21">
      <c r="I659" s="314"/>
      <c r="M659" s="534"/>
      <c r="N659" s="534"/>
      <c r="O659" s="534"/>
      <c r="P659" s="534"/>
      <c r="Q659" s="534"/>
      <c r="R659" s="534"/>
      <c r="S659" s="534"/>
      <c r="T659" s="531"/>
      <c r="U659" s="535"/>
    </row>
    <row r="660" spans="9:21">
      <c r="I660" s="314"/>
      <c r="M660" s="534"/>
      <c r="N660" s="534"/>
      <c r="O660" s="534"/>
      <c r="P660" s="534"/>
      <c r="Q660" s="534"/>
      <c r="R660" s="534"/>
      <c r="S660" s="534"/>
      <c r="T660" s="531"/>
      <c r="U660" s="535"/>
    </row>
    <row r="661" spans="9:21">
      <c r="I661" s="314"/>
      <c r="M661" s="534"/>
      <c r="N661" s="534"/>
      <c r="O661" s="534"/>
      <c r="P661" s="534"/>
      <c r="Q661" s="534"/>
      <c r="R661" s="534"/>
      <c r="S661" s="534"/>
      <c r="T661" s="531"/>
      <c r="U661" s="535"/>
    </row>
    <row r="662" spans="9:21">
      <c r="I662" s="314"/>
      <c r="M662" s="534"/>
      <c r="N662" s="534"/>
      <c r="O662" s="534"/>
      <c r="P662" s="534"/>
      <c r="Q662" s="534"/>
      <c r="R662" s="534"/>
      <c r="S662" s="534"/>
      <c r="T662" s="531"/>
      <c r="U662" s="535"/>
    </row>
    <row r="663" spans="9:21">
      <c r="I663" s="314"/>
      <c r="M663" s="534"/>
      <c r="N663" s="534"/>
      <c r="O663" s="534"/>
      <c r="P663" s="534"/>
      <c r="Q663" s="534"/>
      <c r="R663" s="534"/>
      <c r="S663" s="534"/>
      <c r="T663" s="531"/>
      <c r="U663" s="535"/>
    </row>
    <row r="664" spans="9:21">
      <c r="I664" s="314"/>
      <c r="M664" s="534"/>
      <c r="N664" s="534"/>
      <c r="O664" s="534"/>
      <c r="P664" s="534"/>
      <c r="Q664" s="534"/>
      <c r="R664" s="534"/>
      <c r="S664" s="534"/>
      <c r="T664" s="531"/>
      <c r="U664" s="535"/>
    </row>
    <row r="665" spans="9:21">
      <c r="I665" s="314"/>
      <c r="M665" s="534"/>
      <c r="N665" s="534"/>
      <c r="O665" s="534"/>
      <c r="P665" s="534"/>
      <c r="Q665" s="534"/>
      <c r="R665" s="534"/>
      <c r="S665" s="534"/>
      <c r="T665" s="531"/>
      <c r="U665" s="535"/>
    </row>
    <row r="666" spans="9:21">
      <c r="I666" s="314"/>
      <c r="M666" s="534"/>
      <c r="N666" s="534"/>
      <c r="O666" s="534"/>
      <c r="P666" s="534"/>
      <c r="Q666" s="534"/>
      <c r="R666" s="534"/>
      <c r="S666" s="534"/>
      <c r="T666" s="531"/>
      <c r="U666" s="535"/>
    </row>
    <row r="667" spans="9:21">
      <c r="I667" s="314"/>
      <c r="M667" s="534"/>
      <c r="N667" s="534"/>
      <c r="O667" s="534"/>
      <c r="P667" s="534"/>
      <c r="Q667" s="534"/>
      <c r="R667" s="534"/>
      <c r="S667" s="534"/>
      <c r="T667" s="531"/>
      <c r="U667" s="535"/>
    </row>
    <row r="668" spans="9:21">
      <c r="I668" s="314"/>
      <c r="M668" s="534"/>
      <c r="N668" s="534"/>
      <c r="O668" s="534"/>
      <c r="P668" s="534"/>
      <c r="Q668" s="534"/>
      <c r="R668" s="534"/>
      <c r="S668" s="534"/>
      <c r="T668" s="531"/>
      <c r="U668" s="535"/>
    </row>
    <row r="669" spans="9:21">
      <c r="I669" s="314"/>
      <c r="M669" s="534"/>
      <c r="N669" s="534"/>
      <c r="O669" s="534"/>
      <c r="P669" s="534"/>
      <c r="Q669" s="534"/>
      <c r="R669" s="534"/>
      <c r="S669" s="534"/>
      <c r="T669" s="531"/>
      <c r="U669" s="535"/>
    </row>
    <row r="670" spans="9:21">
      <c r="I670" s="314"/>
      <c r="M670" s="534"/>
      <c r="N670" s="534"/>
      <c r="O670" s="534"/>
      <c r="P670" s="534"/>
      <c r="Q670" s="534"/>
      <c r="R670" s="534"/>
      <c r="S670" s="534"/>
      <c r="T670" s="531"/>
      <c r="U670" s="535"/>
    </row>
    <row r="671" spans="9:21">
      <c r="I671" s="314"/>
      <c r="M671" s="534"/>
      <c r="N671" s="534"/>
      <c r="O671" s="534"/>
      <c r="P671" s="534"/>
      <c r="Q671" s="534"/>
      <c r="R671" s="534"/>
      <c r="S671" s="534"/>
      <c r="T671" s="531"/>
      <c r="U671" s="535"/>
    </row>
    <row r="672" spans="9:21">
      <c r="I672" s="314"/>
      <c r="M672" s="534"/>
      <c r="N672" s="534"/>
      <c r="O672" s="534"/>
      <c r="P672" s="534"/>
      <c r="Q672" s="534"/>
      <c r="R672" s="534"/>
      <c r="S672" s="534"/>
      <c r="T672" s="531"/>
      <c r="U672" s="535"/>
    </row>
    <row r="673" spans="9:21">
      <c r="I673" s="314"/>
      <c r="M673" s="534"/>
      <c r="N673" s="534"/>
      <c r="O673" s="534"/>
      <c r="P673" s="534"/>
      <c r="Q673" s="534"/>
      <c r="R673" s="534"/>
      <c r="S673" s="534"/>
      <c r="T673" s="531"/>
      <c r="U673" s="535"/>
    </row>
    <row r="674" spans="9:21">
      <c r="I674" s="314"/>
      <c r="M674" s="534"/>
      <c r="N674" s="534"/>
      <c r="O674" s="534"/>
      <c r="P674" s="534"/>
      <c r="Q674" s="534"/>
      <c r="R674" s="534"/>
      <c r="S674" s="534"/>
      <c r="T674" s="531"/>
      <c r="U674" s="535"/>
    </row>
    <row r="675" spans="9:21">
      <c r="I675" s="314"/>
      <c r="M675" s="534"/>
      <c r="N675" s="534"/>
      <c r="O675" s="534"/>
      <c r="P675" s="534"/>
      <c r="Q675" s="534"/>
      <c r="R675" s="534"/>
      <c r="S675" s="534"/>
      <c r="T675" s="531"/>
      <c r="U675" s="535"/>
    </row>
    <row r="676" spans="9:21">
      <c r="I676" s="314"/>
      <c r="M676" s="534"/>
      <c r="N676" s="534"/>
      <c r="O676" s="534"/>
      <c r="P676" s="534"/>
      <c r="Q676" s="534"/>
      <c r="R676" s="534"/>
      <c r="S676" s="534"/>
      <c r="T676" s="531"/>
      <c r="U676" s="535"/>
    </row>
    <row r="677" spans="9:21">
      <c r="I677" s="314"/>
      <c r="M677" s="534"/>
      <c r="N677" s="534"/>
      <c r="O677" s="534"/>
      <c r="P677" s="534"/>
      <c r="Q677" s="534"/>
      <c r="R677" s="534"/>
      <c r="S677" s="534"/>
      <c r="T677" s="531"/>
      <c r="U677" s="535"/>
    </row>
    <row r="678" spans="9:21">
      <c r="I678" s="314"/>
      <c r="M678" s="534"/>
      <c r="N678" s="534"/>
      <c r="O678" s="534"/>
      <c r="P678" s="534"/>
      <c r="Q678" s="534"/>
      <c r="R678" s="534"/>
      <c r="S678" s="534"/>
      <c r="T678" s="531"/>
      <c r="U678" s="535"/>
    </row>
    <row r="679" spans="9:21">
      <c r="I679" s="314"/>
      <c r="M679" s="534"/>
      <c r="N679" s="534"/>
      <c r="O679" s="534"/>
      <c r="P679" s="534"/>
      <c r="Q679" s="534"/>
      <c r="R679" s="534"/>
      <c r="S679" s="534"/>
      <c r="T679" s="531"/>
      <c r="U679" s="535"/>
    </row>
    <row r="680" spans="9:21">
      <c r="I680" s="314"/>
      <c r="M680" s="534"/>
      <c r="N680" s="534"/>
      <c r="O680" s="534"/>
      <c r="P680" s="534"/>
      <c r="Q680" s="534"/>
      <c r="R680" s="534"/>
      <c r="S680" s="534"/>
      <c r="T680" s="531"/>
      <c r="U680" s="535"/>
    </row>
    <row r="681" spans="9:21">
      <c r="I681" s="314"/>
      <c r="M681" s="534"/>
      <c r="N681" s="534"/>
      <c r="O681" s="534"/>
      <c r="P681" s="534"/>
      <c r="Q681" s="534"/>
      <c r="R681" s="534"/>
      <c r="S681" s="534"/>
      <c r="T681" s="531"/>
      <c r="U681" s="535"/>
    </row>
    <row r="682" spans="9:21">
      <c r="I682" s="314"/>
      <c r="M682" s="534"/>
      <c r="N682" s="534"/>
      <c r="O682" s="534"/>
      <c r="P682" s="534"/>
      <c r="Q682" s="534"/>
      <c r="R682" s="534"/>
      <c r="S682" s="534"/>
      <c r="T682" s="531"/>
      <c r="U682" s="535"/>
    </row>
    <row r="683" spans="9:21">
      <c r="I683" s="314"/>
      <c r="M683" s="534"/>
      <c r="N683" s="534"/>
      <c r="O683" s="534"/>
      <c r="P683" s="534"/>
      <c r="Q683" s="534"/>
      <c r="R683" s="534"/>
      <c r="S683" s="534"/>
      <c r="T683" s="531"/>
      <c r="U683" s="535"/>
    </row>
    <row r="684" spans="9:21">
      <c r="I684" s="314"/>
      <c r="M684" s="534"/>
      <c r="N684" s="534"/>
      <c r="O684" s="534"/>
      <c r="P684" s="534"/>
      <c r="Q684" s="534"/>
      <c r="R684" s="534"/>
      <c r="S684" s="534"/>
      <c r="T684" s="531"/>
      <c r="U684" s="535"/>
    </row>
  </sheetData>
  <sheetProtection selectLockedCells="1"/>
  <mergeCells count="4">
    <mergeCell ref="E2:J2"/>
    <mergeCell ref="M2:P2"/>
    <mergeCell ref="R2:U2"/>
    <mergeCell ref="AA10:AA12"/>
  </mergeCells>
  <phoneticPr fontId="2"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sheetPr codeName="Sheet32"/>
  <dimension ref="A1:AD684"/>
  <sheetViews>
    <sheetView workbookViewId="0">
      <selection sqref="A1:IV65536"/>
    </sheetView>
  </sheetViews>
  <sheetFormatPr defaultRowHeight="12.75"/>
  <cols>
    <col min="1" max="19" width="9.140625" style="313"/>
    <col min="20" max="21" width="14.5703125" style="313" customWidth="1"/>
    <col min="22" max="27" width="9.140625" style="313"/>
    <col min="28" max="28" width="15.7109375" style="313" customWidth="1"/>
    <col min="29" max="16384" width="9.140625" style="313"/>
  </cols>
  <sheetData>
    <row r="1" spans="1:30">
      <c r="Y1" s="528">
        <f>MIN(Y4:Y19)</f>
        <v>0</v>
      </c>
    </row>
    <row r="2" spans="1:30">
      <c r="E2" s="839" t="s">
        <v>1115</v>
      </c>
      <c r="F2" s="839"/>
      <c r="G2" s="839"/>
      <c r="H2" s="839"/>
      <c r="I2" s="839"/>
      <c r="J2" s="839"/>
      <c r="M2" s="839" t="s">
        <v>1116</v>
      </c>
      <c r="N2" s="839"/>
      <c r="O2" s="839"/>
      <c r="P2" s="839"/>
      <c r="R2" s="839" t="s">
        <v>1117</v>
      </c>
      <c r="S2" s="839"/>
      <c r="T2" s="839"/>
      <c r="U2" s="839"/>
    </row>
    <row r="3" spans="1:30">
      <c r="F3" s="529" t="s">
        <v>1120</v>
      </c>
      <c r="G3" s="529" t="s">
        <v>1228</v>
      </c>
      <c r="H3" s="529" t="s">
        <v>1229</v>
      </c>
      <c r="I3" s="529"/>
      <c r="M3" s="313" t="s">
        <v>1122</v>
      </c>
      <c r="N3" s="313" t="s">
        <v>1123</v>
      </c>
      <c r="O3" s="313" t="s">
        <v>1124</v>
      </c>
      <c r="P3" s="313" t="s">
        <v>1125</v>
      </c>
      <c r="T3" s="313" t="s">
        <v>1126</v>
      </c>
      <c r="U3" s="313" t="s">
        <v>1127</v>
      </c>
      <c r="AB3" s="530"/>
      <c r="AC3" s="530"/>
      <c r="AD3" s="530"/>
    </row>
    <row r="4" spans="1:30">
      <c r="A4" s="313">
        <v>0</v>
      </c>
      <c r="B4" s="313">
        <v>0</v>
      </c>
      <c r="C4" s="313">
        <v>0</v>
      </c>
      <c r="D4" s="313">
        <v>0</v>
      </c>
      <c r="F4" s="314">
        <v>30</v>
      </c>
      <c r="G4" s="313">
        <v>100</v>
      </c>
      <c r="H4" s="313">
        <v>35</v>
      </c>
      <c r="J4" s="534">
        <v>5.116831420404433E-12</v>
      </c>
      <c r="K4" s="528"/>
      <c r="L4" s="313">
        <v>0</v>
      </c>
      <c r="M4" s="534">
        <v>5.9417845420976057E-16</v>
      </c>
      <c r="N4" s="534">
        <v>-6.7640850814057553E-14</v>
      </c>
      <c r="O4" s="534">
        <v>2.6024485777910521E-12</v>
      </c>
      <c r="P4" s="534">
        <v>-2.8122678444338875E-11</v>
      </c>
      <c r="Q4" s="534"/>
      <c r="R4" s="534">
        <v>5.1168314204044234E-12</v>
      </c>
      <c r="S4" s="534"/>
      <c r="T4" s="531">
        <v>-9.6935228033557931E-15</v>
      </c>
      <c r="U4" s="535">
        <v>-1.8944385708508685E-15</v>
      </c>
      <c r="V4" s="534"/>
      <c r="W4" s="534"/>
      <c r="X4" s="528"/>
      <c r="Y4" s="528"/>
      <c r="AA4" s="533"/>
    </row>
    <row r="5" spans="1:30">
      <c r="A5" s="313">
        <v>1</v>
      </c>
      <c r="B5" s="313">
        <v>0</v>
      </c>
      <c r="C5" s="313">
        <v>0</v>
      </c>
      <c r="D5" s="313">
        <v>1</v>
      </c>
      <c r="F5" s="314">
        <v>35</v>
      </c>
      <c r="G5" s="313">
        <v>100</v>
      </c>
      <c r="H5" s="313">
        <v>35</v>
      </c>
      <c r="J5" s="534">
        <v>5.5783807553709345E-12</v>
      </c>
      <c r="K5" s="528"/>
      <c r="L5" s="313">
        <v>1</v>
      </c>
      <c r="M5" s="534"/>
      <c r="N5" s="534"/>
      <c r="O5" s="534"/>
      <c r="P5" s="534"/>
      <c r="Q5" s="534"/>
      <c r="R5" s="534">
        <v>5.5783807553709281E-12</v>
      </c>
      <c r="S5" s="534"/>
      <c r="T5" s="531">
        <v>-6.4623485355705287E-15</v>
      </c>
      <c r="U5" s="535">
        <v>-1.1584631488893078E-15</v>
      </c>
      <c r="V5" s="528"/>
      <c r="W5" s="528"/>
      <c r="X5" s="528"/>
      <c r="Y5" s="528"/>
      <c r="AA5" s="533"/>
    </row>
    <row r="6" spans="1:30">
      <c r="A6" s="313">
        <v>2</v>
      </c>
      <c r="B6" s="313">
        <v>0</v>
      </c>
      <c r="C6" s="313">
        <v>0</v>
      </c>
      <c r="D6" s="313">
        <v>2</v>
      </c>
      <c r="F6" s="314">
        <v>40</v>
      </c>
      <c r="G6" s="313">
        <v>100</v>
      </c>
      <c r="H6" s="313">
        <v>35</v>
      </c>
      <c r="J6" s="534">
        <v>5.7773244342358019E-12</v>
      </c>
      <c r="K6" s="528"/>
      <c r="L6" s="313">
        <v>2</v>
      </c>
      <c r="M6" s="534"/>
      <c r="N6" s="534"/>
      <c r="O6" s="534"/>
      <c r="P6" s="534"/>
      <c r="Q6" s="534"/>
      <c r="R6" s="534">
        <v>5.7773244342357955E-12</v>
      </c>
      <c r="S6" s="534"/>
      <c r="T6" s="531">
        <v>-6.4623485355705287E-15</v>
      </c>
      <c r="U6" s="535">
        <v>-1.1185711671782439E-15</v>
      </c>
      <c r="V6" s="528"/>
      <c r="W6" s="528"/>
      <c r="X6" s="528"/>
      <c r="Y6" s="528"/>
    </row>
    <row r="7" spans="1:30">
      <c r="A7" s="313">
        <v>3</v>
      </c>
      <c r="B7" s="313">
        <v>0</v>
      </c>
      <c r="C7" s="313">
        <v>0</v>
      </c>
      <c r="D7" s="313">
        <v>3</v>
      </c>
      <c r="F7" s="314">
        <v>45</v>
      </c>
      <c r="G7" s="313">
        <v>100</v>
      </c>
      <c r="H7" s="313">
        <v>35</v>
      </c>
      <c r="J7" s="534">
        <v>6.1592962976563571E-12</v>
      </c>
      <c r="K7" s="528"/>
      <c r="L7" s="313">
        <v>3</v>
      </c>
      <c r="M7" s="534"/>
      <c r="N7" s="534"/>
      <c r="O7" s="534"/>
      <c r="P7" s="534"/>
      <c r="Q7" s="534"/>
      <c r="R7" s="534">
        <v>6.1592962976563506E-12</v>
      </c>
      <c r="S7" s="534"/>
      <c r="T7" s="531">
        <v>-6.4623485355705287E-15</v>
      </c>
      <c r="U7" s="535">
        <v>-1.0492024126245534E-15</v>
      </c>
      <c r="V7" s="528"/>
      <c r="W7" s="528"/>
      <c r="X7" s="528"/>
      <c r="Y7" s="528"/>
    </row>
    <row r="8" spans="1:30">
      <c r="A8" s="313">
        <v>0</v>
      </c>
      <c r="B8" s="313">
        <v>1</v>
      </c>
      <c r="C8" s="313">
        <v>0</v>
      </c>
      <c r="D8" s="313">
        <v>0</v>
      </c>
      <c r="F8" s="314">
        <v>30</v>
      </c>
      <c r="G8" s="313">
        <v>110</v>
      </c>
      <c r="H8" s="313">
        <v>35</v>
      </c>
      <c r="J8" s="534">
        <v>4.7746482927568559E-12</v>
      </c>
      <c r="K8" s="528"/>
      <c r="L8" s="313">
        <v>4</v>
      </c>
      <c r="M8" s="534">
        <v>7.7455405638053862E-16</v>
      </c>
      <c r="N8" s="534">
        <v>-8.673944398508099E-14</v>
      </c>
      <c r="O8" s="534">
        <v>3.2632068498607606E-12</v>
      </c>
      <c r="P8" s="534">
        <v>-3.5969017138767614E-11</v>
      </c>
      <c r="Q8" s="534"/>
      <c r="R8" s="534">
        <v>4.7746482927568559E-12</v>
      </c>
      <c r="S8" s="534"/>
      <c r="T8" s="531">
        <v>0</v>
      </c>
      <c r="U8" s="535">
        <v>0</v>
      </c>
      <c r="V8" s="528"/>
      <c r="W8" s="528"/>
      <c r="X8" s="528"/>
      <c r="Y8" s="528"/>
    </row>
    <row r="9" spans="1:30">
      <c r="A9" s="313">
        <v>1</v>
      </c>
      <c r="B9" s="313">
        <v>1</v>
      </c>
      <c r="C9" s="313">
        <v>0</v>
      </c>
      <c r="D9" s="313">
        <v>1</v>
      </c>
      <c r="F9" s="314">
        <v>35</v>
      </c>
      <c r="G9" s="313">
        <v>110</v>
      </c>
      <c r="H9" s="313">
        <v>35</v>
      </c>
      <c r="J9" s="534">
        <v>5.1964088919503826E-12</v>
      </c>
      <c r="K9" s="528"/>
      <c r="L9" s="313">
        <v>5</v>
      </c>
      <c r="M9" s="534"/>
      <c r="N9" s="534"/>
      <c r="O9" s="534"/>
      <c r="P9" s="534"/>
      <c r="Q9" s="534"/>
      <c r="R9" s="534">
        <v>5.1964088919503923E-12</v>
      </c>
      <c r="S9" s="534"/>
      <c r="T9" s="531">
        <v>9.6935228033557931E-15</v>
      </c>
      <c r="U9" s="535">
        <v>1.8654272604243611E-15</v>
      </c>
      <c r="V9" s="528"/>
      <c r="W9" s="528"/>
      <c r="X9" s="528"/>
      <c r="Y9" s="528"/>
    </row>
    <row r="10" spans="1:30">
      <c r="A10" s="313">
        <v>2</v>
      </c>
      <c r="B10" s="313">
        <v>1</v>
      </c>
      <c r="C10" s="313">
        <v>0</v>
      </c>
      <c r="D10" s="313">
        <v>2</v>
      </c>
      <c r="F10" s="314">
        <v>40</v>
      </c>
      <c r="G10" s="313">
        <v>110</v>
      </c>
      <c r="H10" s="313">
        <v>35</v>
      </c>
      <c r="J10" s="534">
        <v>5.3476060878876886E-12</v>
      </c>
      <c r="K10" s="528"/>
      <c r="L10" s="313">
        <v>6</v>
      </c>
      <c r="M10" s="534"/>
      <c r="N10" s="534"/>
      <c r="O10" s="534"/>
      <c r="P10" s="534"/>
      <c r="Q10" s="534"/>
      <c r="R10" s="534">
        <v>5.3476060878876951E-12</v>
      </c>
      <c r="S10" s="534"/>
      <c r="T10" s="531">
        <v>6.4623485355705287E-15</v>
      </c>
      <c r="U10" s="535">
        <v>1.2084563502550661E-15</v>
      </c>
      <c r="V10" s="528"/>
      <c r="W10" s="528"/>
      <c r="X10" s="528"/>
      <c r="Y10" s="528"/>
      <c r="AA10" s="840"/>
    </row>
    <row r="11" spans="1:30">
      <c r="A11" s="313">
        <v>3</v>
      </c>
      <c r="B11" s="313">
        <v>1</v>
      </c>
      <c r="C11" s="313">
        <v>0</v>
      </c>
      <c r="D11" s="313">
        <v>3</v>
      </c>
      <c r="F11" s="314">
        <v>45</v>
      </c>
      <c r="G11" s="313">
        <v>110</v>
      </c>
      <c r="H11" s="313">
        <v>35</v>
      </c>
      <c r="J11" s="534">
        <v>5.8091554228541804E-12</v>
      </c>
      <c r="K11" s="528"/>
      <c r="L11" s="313">
        <v>7</v>
      </c>
      <c r="M11" s="534"/>
      <c r="N11" s="534"/>
      <c r="O11" s="534"/>
      <c r="P11" s="534"/>
      <c r="Q11" s="534"/>
      <c r="R11" s="534">
        <v>5.8091554228541998E-12</v>
      </c>
      <c r="S11" s="534"/>
      <c r="T11" s="531">
        <v>1.9387045606711586E-14</v>
      </c>
      <c r="U11" s="535">
        <v>3.3373260302934461E-15</v>
      </c>
      <c r="V11" s="528"/>
      <c r="W11" s="528"/>
      <c r="X11" s="528"/>
      <c r="Y11" s="528"/>
      <c r="AA11" s="840"/>
    </row>
    <row r="12" spans="1:30">
      <c r="A12" s="313">
        <v>0</v>
      </c>
      <c r="B12" s="313">
        <v>2</v>
      </c>
      <c r="C12" s="313">
        <v>0</v>
      </c>
      <c r="D12" s="313">
        <v>0</v>
      </c>
      <c r="F12" s="314">
        <v>30</v>
      </c>
      <c r="G12" s="313">
        <v>120</v>
      </c>
      <c r="H12" s="313">
        <v>35</v>
      </c>
      <c r="J12" s="534">
        <v>4.647324338283345E-12</v>
      </c>
      <c r="K12" s="528"/>
      <c r="L12" s="313">
        <v>8</v>
      </c>
      <c r="M12" s="534">
        <v>7.63943726841082E-16</v>
      </c>
      <c r="N12" s="534">
        <v>-8.45112747817946E-14</v>
      </c>
      <c r="O12" s="534">
        <v>3.1313735053329722E-12</v>
      </c>
      <c r="P12" s="534">
        <v>-3.3860214142799906E-11</v>
      </c>
      <c r="Q12" s="534"/>
      <c r="R12" s="534">
        <v>4.6473243382833418E-12</v>
      </c>
      <c r="S12" s="534"/>
      <c r="T12" s="531">
        <v>-3.2311742677852644E-15</v>
      </c>
      <c r="U12" s="535">
        <v>-6.9527625631113446E-16</v>
      </c>
      <c r="V12" s="528"/>
      <c r="W12" s="528"/>
      <c r="X12" s="528"/>
      <c r="Y12" s="528"/>
      <c r="AA12" s="840"/>
    </row>
    <row r="13" spans="1:30">
      <c r="A13" s="313">
        <v>1</v>
      </c>
      <c r="B13" s="313">
        <v>2</v>
      </c>
      <c r="C13" s="313">
        <v>0</v>
      </c>
      <c r="D13" s="313">
        <v>1</v>
      </c>
      <c r="F13" s="314">
        <v>35</v>
      </c>
      <c r="G13" s="313">
        <v>120</v>
      </c>
      <c r="H13" s="313">
        <v>35</v>
      </c>
      <c r="J13" s="534">
        <v>4.9656342244671302E-12</v>
      </c>
      <c r="K13" s="528"/>
      <c r="L13" s="313">
        <v>9</v>
      </c>
      <c r="M13" s="534"/>
      <c r="N13" s="534"/>
      <c r="O13" s="534"/>
      <c r="P13" s="534"/>
      <c r="Q13" s="534"/>
      <c r="R13" s="534">
        <v>4.965634224467127E-12</v>
      </c>
      <c r="S13" s="534"/>
      <c r="T13" s="531">
        <v>-3.2311742677852644E-15</v>
      </c>
      <c r="U13" s="535">
        <v>-6.5070726552195995E-16</v>
      </c>
      <c r="V13" s="528"/>
      <c r="W13" s="528"/>
      <c r="X13" s="528"/>
      <c r="Y13" s="528"/>
    </row>
    <row r="14" spans="1:30">
      <c r="A14" s="313">
        <v>2</v>
      </c>
      <c r="B14" s="313">
        <v>2</v>
      </c>
      <c r="C14" s="313">
        <v>0</v>
      </c>
      <c r="D14" s="313">
        <v>2</v>
      </c>
      <c r="F14" s="314">
        <v>40</v>
      </c>
      <c r="G14" s="313">
        <v>120</v>
      </c>
      <c r="H14" s="313">
        <v>35</v>
      </c>
      <c r="J14" s="534">
        <v>5.0690849374768653E-12</v>
      </c>
      <c r="K14" s="528"/>
      <c r="L14" s="313">
        <v>10</v>
      </c>
      <c r="M14" s="534"/>
      <c r="N14" s="534"/>
      <c r="O14" s="534"/>
      <c r="P14" s="534"/>
      <c r="Q14" s="534"/>
      <c r="R14" s="534">
        <v>5.0690849374768653E-12</v>
      </c>
      <c r="S14" s="534"/>
      <c r="T14" s="531">
        <v>0</v>
      </c>
      <c r="U14" s="535">
        <v>0</v>
      </c>
      <c r="V14" s="528"/>
      <c r="W14" s="528"/>
      <c r="X14" s="528"/>
      <c r="Y14" s="528"/>
    </row>
    <row r="15" spans="1:30">
      <c r="A15" s="313">
        <v>3</v>
      </c>
      <c r="B15" s="313">
        <v>2</v>
      </c>
      <c r="C15" s="313">
        <v>0</v>
      </c>
      <c r="D15" s="313">
        <v>3</v>
      </c>
      <c r="F15" s="314">
        <v>45</v>
      </c>
      <c r="G15" s="313">
        <v>120</v>
      </c>
      <c r="H15" s="313">
        <v>35</v>
      </c>
      <c r="J15" s="534">
        <v>5.5306342724433635E-12</v>
      </c>
      <c r="K15" s="528"/>
      <c r="L15" s="313">
        <v>11</v>
      </c>
      <c r="M15" s="534"/>
      <c r="N15" s="534"/>
      <c r="O15" s="534"/>
      <c r="P15" s="534"/>
      <c r="Q15" s="534"/>
      <c r="R15" s="534">
        <v>5.5306342724433829E-12</v>
      </c>
      <c r="S15" s="534"/>
      <c r="T15" s="531">
        <v>1.9387045606711586E-14</v>
      </c>
      <c r="U15" s="535">
        <v>3.5053928087974323E-15</v>
      </c>
      <c r="V15" s="528"/>
      <c r="W15" s="528"/>
      <c r="X15" s="528"/>
      <c r="Y15" s="528"/>
    </row>
    <row r="16" spans="1:30">
      <c r="A16" s="313">
        <v>0</v>
      </c>
      <c r="B16" s="313">
        <v>3</v>
      </c>
      <c r="C16" s="313">
        <v>0</v>
      </c>
      <c r="D16" s="313">
        <v>0</v>
      </c>
      <c r="F16" s="314">
        <v>30</v>
      </c>
      <c r="G16" s="313">
        <v>130</v>
      </c>
      <c r="H16" s="313">
        <v>35</v>
      </c>
      <c r="J16" s="534">
        <v>4.5040848895006417E-12</v>
      </c>
      <c r="K16" s="528"/>
      <c r="L16" s="313">
        <v>12</v>
      </c>
      <c r="M16" s="534">
        <v>-1.6976527263136899E-16</v>
      </c>
      <c r="N16" s="534">
        <v>1.9098593171028953E-14</v>
      </c>
      <c r="O16" s="534">
        <v>-6.6420662917023078E-13</v>
      </c>
      <c r="P16" s="534">
        <v>1.1825212271728469E-11</v>
      </c>
      <c r="Q16" s="534"/>
      <c r="R16" s="534">
        <v>4.5040848895006433E-12</v>
      </c>
      <c r="S16" s="534"/>
      <c r="T16" s="531">
        <v>1.6155871338926322E-15</v>
      </c>
      <c r="U16" s="535">
        <v>3.5869375767288191E-16</v>
      </c>
      <c r="V16" s="528"/>
      <c r="W16" s="528"/>
      <c r="X16" s="528"/>
      <c r="Y16" s="528"/>
    </row>
    <row r="17" spans="1:25">
      <c r="A17" s="313">
        <v>1</v>
      </c>
      <c r="B17" s="313">
        <v>3</v>
      </c>
      <c r="C17" s="313">
        <v>0</v>
      </c>
      <c r="D17" s="313">
        <v>1</v>
      </c>
      <c r="F17" s="314">
        <v>35</v>
      </c>
      <c r="G17" s="313">
        <v>130</v>
      </c>
      <c r="H17" s="313">
        <v>35</v>
      </c>
      <c r="J17" s="534">
        <v>4.695070821210916E-12</v>
      </c>
      <c r="K17" s="528"/>
      <c r="L17" s="313">
        <v>13</v>
      </c>
      <c r="M17" s="534"/>
      <c r="N17" s="534"/>
      <c r="O17" s="534"/>
      <c r="P17" s="534"/>
      <c r="Q17" s="534"/>
      <c r="R17" s="534">
        <v>4.6950708212109176E-12</v>
      </c>
      <c r="S17" s="534"/>
      <c r="T17" s="531">
        <v>1.6155871338926322E-15</v>
      </c>
      <c r="U17" s="535">
        <v>3.4410282515737484E-16</v>
      </c>
      <c r="V17" s="528"/>
      <c r="W17" s="528"/>
      <c r="X17" s="528"/>
      <c r="Y17" s="528"/>
    </row>
    <row r="18" spans="1:25">
      <c r="A18" s="313">
        <v>2</v>
      </c>
      <c r="B18" s="313">
        <v>3</v>
      </c>
      <c r="C18" s="313">
        <v>0</v>
      </c>
      <c r="D18" s="313">
        <v>2</v>
      </c>
      <c r="F18" s="314">
        <v>40</v>
      </c>
      <c r="G18" s="313">
        <v>130</v>
      </c>
      <c r="H18" s="313">
        <v>35</v>
      </c>
      <c r="J18" s="534">
        <v>4.9497187301579507E-12</v>
      </c>
      <c r="K18" s="528"/>
      <c r="L18" s="313">
        <v>14</v>
      </c>
      <c r="M18" s="534"/>
      <c r="N18" s="534"/>
      <c r="O18" s="534"/>
      <c r="P18" s="534"/>
      <c r="Q18" s="534"/>
      <c r="R18" s="534">
        <v>4.949718730157949E-12</v>
      </c>
      <c r="S18" s="534"/>
      <c r="T18" s="531">
        <v>-1.6155871338926322E-15</v>
      </c>
      <c r="U18" s="535">
        <v>-3.2639978592098246E-16</v>
      </c>
      <c r="V18" s="528"/>
      <c r="W18" s="528"/>
      <c r="X18" s="528"/>
      <c r="Y18" s="528"/>
    </row>
    <row r="19" spans="1:25">
      <c r="A19" s="313">
        <v>3</v>
      </c>
      <c r="B19" s="313">
        <v>3</v>
      </c>
      <c r="C19" s="313">
        <v>0</v>
      </c>
      <c r="D19" s="313">
        <v>3</v>
      </c>
      <c r="F19" s="314">
        <v>45</v>
      </c>
      <c r="G19" s="313">
        <v>130</v>
      </c>
      <c r="H19" s="313">
        <v>35</v>
      </c>
      <c r="J19" s="534">
        <v>5.1407046618682186E-12</v>
      </c>
      <c r="K19" s="528"/>
      <c r="L19" s="313">
        <v>15</v>
      </c>
      <c r="M19" s="534"/>
      <c r="N19" s="534"/>
      <c r="O19" s="534"/>
      <c r="P19" s="534"/>
      <c r="Q19" s="534"/>
      <c r="R19" s="534">
        <v>5.1407046618682169E-12</v>
      </c>
      <c r="S19" s="534"/>
      <c r="T19" s="531">
        <v>-1.6155871338926322E-15</v>
      </c>
      <c r="U19" s="535">
        <v>-3.1427347808490919E-16</v>
      </c>
      <c r="V19" s="528"/>
      <c r="W19" s="528"/>
      <c r="X19" s="528"/>
      <c r="Y19" s="528"/>
    </row>
    <row r="20" spans="1:25">
      <c r="A20" s="313">
        <v>0</v>
      </c>
      <c r="B20" s="313">
        <v>0</v>
      </c>
      <c r="C20" s="313">
        <v>0</v>
      </c>
      <c r="D20" s="313">
        <v>0</v>
      </c>
      <c r="F20" s="313">
        <v>30</v>
      </c>
      <c r="G20" s="314">
        <v>100</v>
      </c>
      <c r="H20" s="313">
        <v>35</v>
      </c>
      <c r="J20" s="534">
        <v>5.116831420404433E-12</v>
      </c>
      <c r="K20" s="534"/>
      <c r="L20" s="313">
        <v>0</v>
      </c>
      <c r="M20" s="534">
        <v>-3.8462444580541485E-17</v>
      </c>
      <c r="N20" s="534">
        <v>1.3766902577448999E-14</v>
      </c>
      <c r="O20" s="534">
        <v>-1.652160938413124E-12</v>
      </c>
      <c r="P20" s="534">
        <v>7.1126344067768323E-11</v>
      </c>
      <c r="Q20" s="534"/>
      <c r="R20" s="534">
        <v>5.116831420404404E-12</v>
      </c>
      <c r="S20" s="534"/>
      <c r="T20" s="531">
        <v>-2.9080568410067379E-14</v>
      </c>
      <c r="U20" s="535">
        <v>-5.683315712552605E-15</v>
      </c>
      <c r="V20" s="528"/>
      <c r="W20" s="528"/>
      <c r="X20" s="528"/>
      <c r="Y20" s="528"/>
    </row>
    <row r="21" spans="1:25">
      <c r="A21" s="313">
        <v>0</v>
      </c>
      <c r="B21" s="313">
        <v>1</v>
      </c>
      <c r="C21" s="313">
        <v>0</v>
      </c>
      <c r="D21" s="313">
        <v>1</v>
      </c>
      <c r="F21" s="313">
        <v>30</v>
      </c>
      <c r="G21" s="314">
        <v>110</v>
      </c>
      <c r="H21" s="313">
        <v>35</v>
      </c>
      <c r="J21" s="534">
        <v>4.7746482927568559E-12</v>
      </c>
      <c r="K21" s="534"/>
      <c r="L21" s="313">
        <v>1</v>
      </c>
      <c r="M21" s="534"/>
      <c r="N21" s="534"/>
      <c r="O21" s="534"/>
      <c r="P21" s="534"/>
      <c r="Q21" s="534"/>
      <c r="R21" s="534">
        <v>4.7746482927568688E-12</v>
      </c>
      <c r="S21" s="534"/>
      <c r="T21" s="531">
        <v>1.2924697071141057E-14</v>
      </c>
      <c r="U21" s="535">
        <v>2.7069422245713533E-15</v>
      </c>
      <c r="V21" s="528"/>
      <c r="W21" s="528"/>
      <c r="X21" s="528"/>
      <c r="Y21" s="528"/>
    </row>
    <row r="22" spans="1:25">
      <c r="A22" s="313">
        <v>0</v>
      </c>
      <c r="B22" s="313">
        <v>2</v>
      </c>
      <c r="C22" s="313">
        <v>0</v>
      </c>
      <c r="D22" s="313">
        <v>2</v>
      </c>
      <c r="F22" s="313">
        <v>30</v>
      </c>
      <c r="G22" s="314">
        <v>120</v>
      </c>
      <c r="H22" s="313">
        <v>35</v>
      </c>
      <c r="J22" s="534">
        <v>4.647324338283345E-12</v>
      </c>
      <c r="K22" s="534"/>
      <c r="L22" s="313">
        <v>2</v>
      </c>
      <c r="M22" s="534"/>
      <c r="N22" s="534"/>
      <c r="O22" s="534"/>
      <c r="P22" s="534"/>
      <c r="Q22" s="534"/>
      <c r="R22" s="534">
        <v>4.6473243382833288E-12</v>
      </c>
      <c r="S22" s="534"/>
      <c r="T22" s="531">
        <v>-1.6155871338926322E-14</v>
      </c>
      <c r="U22" s="535">
        <v>-3.4763812815556724E-15</v>
      </c>
      <c r="V22" s="528"/>
      <c r="W22" s="528"/>
      <c r="X22" s="528"/>
      <c r="Y22" s="528"/>
    </row>
    <row r="23" spans="1:25">
      <c r="A23" s="313">
        <v>0</v>
      </c>
      <c r="B23" s="313">
        <v>3</v>
      </c>
      <c r="C23" s="313">
        <v>0</v>
      </c>
      <c r="D23" s="313">
        <v>3</v>
      </c>
      <c r="F23" s="313">
        <v>30</v>
      </c>
      <c r="G23" s="314">
        <v>130</v>
      </c>
      <c r="H23" s="313">
        <v>35</v>
      </c>
      <c r="J23" s="534">
        <v>4.5040848895006417E-12</v>
      </c>
      <c r="K23" s="534"/>
      <c r="L23" s="313">
        <v>3</v>
      </c>
      <c r="M23" s="534"/>
      <c r="N23" s="534"/>
      <c r="O23" s="534"/>
      <c r="P23" s="534"/>
      <c r="Q23" s="534"/>
      <c r="R23" s="534">
        <v>4.5040848895006223E-12</v>
      </c>
      <c r="S23" s="534"/>
      <c r="T23" s="531">
        <v>-1.9387045606711586E-14</v>
      </c>
      <c r="U23" s="535">
        <v>-4.3043250920745831E-15</v>
      </c>
      <c r="V23" s="528"/>
      <c r="W23" s="528"/>
      <c r="X23" s="528"/>
      <c r="Y23" s="528"/>
    </row>
    <row r="24" spans="1:25">
      <c r="A24" s="313">
        <v>1</v>
      </c>
      <c r="B24" s="313">
        <v>0</v>
      </c>
      <c r="C24" s="313">
        <v>0</v>
      </c>
      <c r="D24" s="313">
        <v>0</v>
      </c>
      <c r="F24" s="313">
        <v>35</v>
      </c>
      <c r="G24" s="314">
        <v>100</v>
      </c>
      <c r="H24" s="313">
        <v>35</v>
      </c>
      <c r="J24" s="534">
        <v>5.5783807553709345E-12</v>
      </c>
      <c r="K24" s="534"/>
      <c r="L24" s="313">
        <v>4</v>
      </c>
      <c r="M24" s="534">
        <v>-3.1830988618375561E-17</v>
      </c>
      <c r="N24" s="534">
        <v>1.1260212223750416E-14</v>
      </c>
      <c r="O24" s="534">
        <v>-1.3492360300614109E-12</v>
      </c>
      <c r="P24" s="534">
        <v>5.9730850142383422E-11</v>
      </c>
      <c r="Q24" s="534"/>
      <c r="R24" s="534">
        <v>5.5783807553709216E-12</v>
      </c>
      <c r="S24" s="534"/>
      <c r="T24" s="531">
        <v>-1.2924697071141057E-14</v>
      </c>
      <c r="U24" s="535">
        <v>-2.3169262977786157E-15</v>
      </c>
      <c r="V24" s="528"/>
      <c r="W24" s="528"/>
      <c r="X24" s="528"/>
      <c r="Y24" s="528"/>
    </row>
    <row r="25" spans="1:25">
      <c r="A25" s="313">
        <v>1</v>
      </c>
      <c r="B25" s="313">
        <v>1</v>
      </c>
      <c r="C25" s="313">
        <v>0</v>
      </c>
      <c r="D25" s="313">
        <v>1</v>
      </c>
      <c r="F25" s="313">
        <v>35</v>
      </c>
      <c r="G25" s="314">
        <v>110</v>
      </c>
      <c r="H25" s="313">
        <v>35</v>
      </c>
      <c r="J25" s="534">
        <v>5.1964088919503826E-12</v>
      </c>
      <c r="K25" s="528"/>
      <c r="L25" s="313">
        <v>5</v>
      </c>
      <c r="M25" s="534"/>
      <c r="N25" s="534"/>
      <c r="O25" s="534"/>
      <c r="P25" s="534"/>
      <c r="Q25" s="534"/>
      <c r="R25" s="534">
        <v>5.1964088919503923E-12</v>
      </c>
      <c r="S25" s="534"/>
      <c r="T25" s="531">
        <v>9.6935228033557931E-15</v>
      </c>
      <c r="U25" s="535">
        <v>1.8654272604243611E-15</v>
      </c>
    </row>
    <row r="26" spans="1:25">
      <c r="A26" s="313">
        <v>1</v>
      </c>
      <c r="B26" s="313">
        <v>2</v>
      </c>
      <c r="C26" s="313">
        <v>0</v>
      </c>
      <c r="D26" s="313">
        <v>2</v>
      </c>
      <c r="F26" s="313">
        <v>35</v>
      </c>
      <c r="G26" s="314">
        <v>120</v>
      </c>
      <c r="H26" s="313">
        <v>35</v>
      </c>
      <c r="J26" s="534">
        <v>4.9656342244671302E-12</v>
      </c>
      <c r="K26" s="528"/>
      <c r="L26" s="313">
        <v>6</v>
      </c>
      <c r="M26" s="534"/>
      <c r="N26" s="534"/>
      <c r="O26" s="534"/>
      <c r="P26" s="534"/>
      <c r="Q26" s="534"/>
      <c r="R26" s="534">
        <v>4.965634224467127E-12</v>
      </c>
      <c r="S26" s="534"/>
      <c r="T26" s="531">
        <v>-3.2311742677852644E-15</v>
      </c>
      <c r="U26" s="535">
        <v>-6.5070726552195995E-16</v>
      </c>
    </row>
    <row r="27" spans="1:25">
      <c r="A27" s="313">
        <v>1</v>
      </c>
      <c r="B27" s="313">
        <v>3</v>
      </c>
      <c r="C27" s="313">
        <v>0</v>
      </c>
      <c r="D27" s="313">
        <v>3</v>
      </c>
      <c r="F27" s="313">
        <v>35</v>
      </c>
      <c r="G27" s="314">
        <v>130</v>
      </c>
      <c r="H27" s="313">
        <v>35</v>
      </c>
      <c r="J27" s="534">
        <v>4.695070821210916E-12</v>
      </c>
      <c r="K27" s="528"/>
      <c r="L27" s="313">
        <v>7</v>
      </c>
      <c r="M27" s="534"/>
      <c r="N27" s="534"/>
      <c r="O27" s="534"/>
      <c r="P27" s="534"/>
      <c r="Q27" s="534"/>
      <c r="R27" s="534">
        <v>4.6950708212109322E-12</v>
      </c>
      <c r="S27" s="534"/>
      <c r="T27" s="531">
        <v>1.6155871338926322E-14</v>
      </c>
      <c r="U27" s="535">
        <v>3.4410282515737485E-15</v>
      </c>
    </row>
    <row r="28" spans="1:25">
      <c r="A28" s="313">
        <v>2</v>
      </c>
      <c r="B28" s="313">
        <v>0</v>
      </c>
      <c r="C28" s="313">
        <v>0</v>
      </c>
      <c r="D28" s="313">
        <v>0</v>
      </c>
      <c r="F28" s="313">
        <v>40</v>
      </c>
      <c r="G28" s="314">
        <v>100</v>
      </c>
      <c r="H28" s="313">
        <v>35</v>
      </c>
      <c r="J28" s="534">
        <v>5.7773244342358019E-12</v>
      </c>
      <c r="K28" s="528"/>
      <c r="L28" s="313">
        <v>8</v>
      </c>
      <c r="M28" s="534">
        <v>1.3262911924366428E-18</v>
      </c>
      <c r="N28" s="534">
        <v>3.183098861823544E-16</v>
      </c>
      <c r="O28" s="534">
        <v>-1.5371714920275856E-13</v>
      </c>
      <c r="P28" s="534">
        <v>1.6639649300251467E-11</v>
      </c>
      <c r="Q28" s="534"/>
      <c r="R28" s="534">
        <v>5.7773244342357987E-12</v>
      </c>
      <c r="S28" s="534"/>
      <c r="T28" s="531">
        <v>-3.2311742677852644E-15</v>
      </c>
      <c r="U28" s="535">
        <v>-5.5928558358912194E-16</v>
      </c>
    </row>
    <row r="29" spans="1:25">
      <c r="A29" s="313">
        <v>2</v>
      </c>
      <c r="B29" s="313">
        <v>1</v>
      </c>
      <c r="C29" s="313">
        <v>0</v>
      </c>
      <c r="D29" s="313">
        <v>1</v>
      </c>
      <c r="F29" s="313">
        <v>40</v>
      </c>
      <c r="G29" s="314">
        <v>110</v>
      </c>
      <c r="H29" s="313">
        <v>35</v>
      </c>
      <c r="J29" s="534">
        <v>5.3476060878876886E-12</v>
      </c>
      <c r="K29" s="528"/>
      <c r="L29" s="313">
        <v>9</v>
      </c>
      <c r="M29" s="534"/>
      <c r="N29" s="534"/>
      <c r="O29" s="534"/>
      <c r="P29" s="534"/>
      <c r="Q29" s="534"/>
      <c r="R29" s="534">
        <v>5.3476060878876854E-12</v>
      </c>
      <c r="S29" s="534"/>
      <c r="T29" s="531">
        <v>-3.2311742677852644E-15</v>
      </c>
      <c r="U29" s="535">
        <v>-6.0422817512753306E-16</v>
      </c>
    </row>
    <row r="30" spans="1:25">
      <c r="A30" s="313">
        <v>2</v>
      </c>
      <c r="B30" s="313">
        <v>2</v>
      </c>
      <c r="C30" s="313">
        <v>0</v>
      </c>
      <c r="D30" s="313">
        <v>2</v>
      </c>
      <c r="F30" s="313">
        <v>40</v>
      </c>
      <c r="G30" s="314">
        <v>120</v>
      </c>
      <c r="H30" s="313">
        <v>35</v>
      </c>
      <c r="J30" s="534">
        <v>5.0690849374768653E-12</v>
      </c>
      <c r="K30" s="528"/>
      <c r="L30" s="313">
        <v>10</v>
      </c>
      <c r="M30" s="534"/>
      <c r="N30" s="534"/>
      <c r="O30" s="534"/>
      <c r="P30" s="534"/>
      <c r="Q30" s="534"/>
      <c r="R30" s="534">
        <v>5.069084937476862E-12</v>
      </c>
      <c r="S30" s="534"/>
      <c r="T30" s="531">
        <v>-3.2311742677852644E-15</v>
      </c>
      <c r="U30" s="535">
        <v>-6.374275254092664E-16</v>
      </c>
    </row>
    <row r="31" spans="1:25">
      <c r="A31" s="313">
        <v>2</v>
      </c>
      <c r="B31" s="313">
        <v>3</v>
      </c>
      <c r="C31" s="313">
        <v>0</v>
      </c>
      <c r="D31" s="313">
        <v>3</v>
      </c>
      <c r="F31" s="313">
        <v>40</v>
      </c>
      <c r="G31" s="314">
        <v>130</v>
      </c>
      <c r="H31" s="313">
        <v>35</v>
      </c>
      <c r="J31" s="534">
        <v>4.9497187301579507E-12</v>
      </c>
      <c r="K31" s="528"/>
      <c r="L31" s="313">
        <v>11</v>
      </c>
      <c r="M31" s="534"/>
      <c r="N31" s="534"/>
      <c r="O31" s="534"/>
      <c r="P31" s="534"/>
      <c r="Q31" s="534"/>
      <c r="R31" s="534">
        <v>4.9497187301579474E-12</v>
      </c>
      <c r="S31" s="534"/>
      <c r="T31" s="531">
        <v>-3.2311742677852644E-15</v>
      </c>
      <c r="U31" s="535">
        <v>-6.5279957184196493E-16</v>
      </c>
    </row>
    <row r="32" spans="1:25">
      <c r="A32" s="313">
        <v>3</v>
      </c>
      <c r="B32" s="313">
        <v>0</v>
      </c>
      <c r="C32" s="313">
        <v>0</v>
      </c>
      <c r="D32" s="313">
        <v>0</v>
      </c>
      <c r="F32" s="313">
        <v>45</v>
      </c>
      <c r="G32" s="314">
        <v>100</v>
      </c>
      <c r="H32" s="313">
        <v>35</v>
      </c>
      <c r="J32" s="534">
        <v>6.1592962976563571E-12</v>
      </c>
      <c r="K32" s="528"/>
      <c r="L32" s="313">
        <v>12</v>
      </c>
      <c r="M32" s="534">
        <v>-3.0504697425946768E-17</v>
      </c>
      <c r="N32" s="534">
        <v>1.0424648772519214E-14</v>
      </c>
      <c r="O32" s="534">
        <v>-1.2144848449104143E-12</v>
      </c>
      <c r="P32" s="534">
        <v>5.3865990489452445E-11</v>
      </c>
      <c r="Q32" s="534"/>
      <c r="R32" s="534">
        <v>6.1592962976563765E-12</v>
      </c>
      <c r="S32" s="534"/>
      <c r="T32" s="531">
        <v>1.9387045606711586E-14</v>
      </c>
      <c r="U32" s="535">
        <v>3.1476072378736597E-15</v>
      </c>
    </row>
    <row r="33" spans="1:21">
      <c r="A33" s="313">
        <v>3</v>
      </c>
      <c r="B33" s="313">
        <v>1</v>
      </c>
      <c r="C33" s="313">
        <v>0</v>
      </c>
      <c r="D33" s="313">
        <v>1</v>
      </c>
      <c r="F33" s="313">
        <v>45</v>
      </c>
      <c r="G33" s="314">
        <v>110</v>
      </c>
      <c r="H33" s="313">
        <v>35</v>
      </c>
      <c r="J33" s="534">
        <v>5.8091554228541804E-12</v>
      </c>
      <c r="K33" s="528"/>
      <c r="L33" s="313">
        <v>13</v>
      </c>
      <c r="M33" s="534"/>
      <c r="N33" s="534"/>
      <c r="O33" s="534"/>
      <c r="P33" s="534"/>
      <c r="Q33" s="534"/>
      <c r="R33" s="534">
        <v>5.8091554228541934E-12</v>
      </c>
      <c r="S33" s="534"/>
      <c r="T33" s="531">
        <v>1.2924697071141057E-14</v>
      </c>
      <c r="U33" s="535">
        <v>2.2248840201956304E-15</v>
      </c>
    </row>
    <row r="34" spans="1:21">
      <c r="A34" s="313">
        <v>3</v>
      </c>
      <c r="B34" s="313">
        <v>2</v>
      </c>
      <c r="C34" s="313">
        <v>0</v>
      </c>
      <c r="D34" s="313">
        <v>2</v>
      </c>
      <c r="F34" s="313">
        <v>45</v>
      </c>
      <c r="G34" s="314">
        <v>120</v>
      </c>
      <c r="H34" s="313">
        <v>35</v>
      </c>
      <c r="J34" s="534">
        <v>5.5306342724433635E-12</v>
      </c>
      <c r="K34" s="528"/>
      <c r="L34" s="313">
        <v>14</v>
      </c>
      <c r="M34" s="534"/>
      <c r="N34" s="534"/>
      <c r="O34" s="534"/>
      <c r="P34" s="534"/>
      <c r="Q34" s="534"/>
      <c r="R34" s="534">
        <v>5.5306342724433765E-12</v>
      </c>
      <c r="S34" s="534"/>
      <c r="T34" s="531">
        <v>1.2924697071141057E-14</v>
      </c>
      <c r="U34" s="535">
        <v>2.3369285391982883E-15</v>
      </c>
    </row>
    <row r="35" spans="1:21">
      <c r="A35" s="313">
        <v>3</v>
      </c>
      <c r="B35" s="313">
        <v>3</v>
      </c>
      <c r="C35" s="313">
        <v>0</v>
      </c>
      <c r="D35" s="313">
        <v>3</v>
      </c>
      <c r="F35" s="313">
        <v>45</v>
      </c>
      <c r="G35" s="314">
        <v>130</v>
      </c>
      <c r="H35" s="313">
        <v>35</v>
      </c>
      <c r="J35" s="534">
        <v>5.1407046618682186E-12</v>
      </c>
      <c r="K35" s="528"/>
      <c r="L35" s="313">
        <v>15</v>
      </c>
      <c r="M35" s="534"/>
      <c r="N35" s="534"/>
      <c r="O35" s="534"/>
      <c r="P35" s="534"/>
      <c r="Q35" s="534"/>
      <c r="R35" s="534">
        <v>5.140704661868225E-12</v>
      </c>
      <c r="S35" s="534"/>
      <c r="T35" s="531">
        <v>6.4623485355705287E-15</v>
      </c>
      <c r="U35" s="535">
        <v>1.2570939123396368E-15</v>
      </c>
    </row>
    <row r="36" spans="1:21">
      <c r="A36" s="313">
        <v>0</v>
      </c>
      <c r="B36" s="313">
        <v>0</v>
      </c>
      <c r="C36" s="313">
        <v>0</v>
      </c>
      <c r="D36" s="313">
        <v>0</v>
      </c>
      <c r="F36" s="313">
        <v>30</v>
      </c>
      <c r="G36" s="313">
        <v>100</v>
      </c>
      <c r="H36" s="314">
        <v>35</v>
      </c>
      <c r="J36" s="534">
        <v>5.116831420404433E-12</v>
      </c>
      <c r="K36" s="534"/>
      <c r="L36" s="313">
        <v>0</v>
      </c>
      <c r="M36" s="534">
        <v>0</v>
      </c>
      <c r="N36" s="534">
        <v>0</v>
      </c>
      <c r="O36" s="534">
        <v>0</v>
      </c>
      <c r="P36" s="534">
        <v>5.116831420404433E-12</v>
      </c>
      <c r="Q36" s="534"/>
      <c r="R36" s="534">
        <v>5.116831420404433E-12</v>
      </c>
      <c r="S36" s="534"/>
      <c r="T36" s="531">
        <v>0</v>
      </c>
      <c r="U36" s="535">
        <v>0</v>
      </c>
    </row>
    <row r="37" spans="1:21">
      <c r="A37" s="313">
        <v>0</v>
      </c>
      <c r="B37" s="313">
        <v>0</v>
      </c>
      <c r="C37" s="313">
        <v>1</v>
      </c>
      <c r="D37" s="313">
        <v>1</v>
      </c>
      <c r="F37" s="313">
        <v>30</v>
      </c>
      <c r="G37" s="313">
        <v>100</v>
      </c>
      <c r="H37" s="314">
        <v>35</v>
      </c>
      <c r="J37" s="534">
        <v>5.116831420404433E-12</v>
      </c>
      <c r="K37" s="534"/>
      <c r="L37" s="313">
        <v>1</v>
      </c>
      <c r="M37" s="534"/>
      <c r="N37" s="534"/>
      <c r="O37" s="534"/>
      <c r="P37" s="534"/>
      <c r="Q37" s="534"/>
      <c r="R37" s="534">
        <v>5.116831420404433E-12</v>
      </c>
      <c r="S37" s="534"/>
      <c r="T37" s="531">
        <v>0</v>
      </c>
      <c r="U37" s="535">
        <v>0</v>
      </c>
    </row>
    <row r="38" spans="1:21">
      <c r="A38" s="313">
        <v>0</v>
      </c>
      <c r="B38" s="313">
        <v>0</v>
      </c>
      <c r="C38" s="313">
        <v>2</v>
      </c>
      <c r="D38" s="313">
        <v>2</v>
      </c>
      <c r="F38" s="313">
        <v>30</v>
      </c>
      <c r="G38" s="313">
        <v>100</v>
      </c>
      <c r="H38" s="314">
        <v>35</v>
      </c>
      <c r="J38" s="534">
        <v>5.116831420404433E-12</v>
      </c>
      <c r="K38" s="534"/>
      <c r="L38" s="313">
        <v>2</v>
      </c>
      <c r="M38" s="534"/>
      <c r="N38" s="534"/>
      <c r="O38" s="534"/>
      <c r="P38" s="534"/>
      <c r="Q38" s="534"/>
      <c r="R38" s="534">
        <v>5.116831420404433E-12</v>
      </c>
      <c r="S38" s="534"/>
      <c r="T38" s="531">
        <v>0</v>
      </c>
      <c r="U38" s="535">
        <v>0</v>
      </c>
    </row>
    <row r="39" spans="1:21">
      <c r="A39" s="313">
        <v>0</v>
      </c>
      <c r="B39" s="313">
        <v>0</v>
      </c>
      <c r="C39" s="313">
        <v>0</v>
      </c>
      <c r="D39" s="313">
        <v>3</v>
      </c>
      <c r="F39" s="313">
        <v>30</v>
      </c>
      <c r="G39" s="313">
        <v>100</v>
      </c>
      <c r="H39" s="314">
        <v>35</v>
      </c>
      <c r="J39" s="534">
        <v>5.116831420404433E-12</v>
      </c>
      <c r="K39" s="534"/>
      <c r="L39" s="313">
        <v>3</v>
      </c>
      <c r="M39" s="534"/>
      <c r="N39" s="534"/>
      <c r="O39" s="534"/>
      <c r="P39" s="534"/>
      <c r="Q39" s="534"/>
      <c r="R39" s="534">
        <v>5.116831420404433E-12</v>
      </c>
      <c r="S39" s="534"/>
      <c r="T39" s="531">
        <v>0</v>
      </c>
      <c r="U39" s="535">
        <v>0</v>
      </c>
    </row>
    <row r="40" spans="1:21">
      <c r="A40" s="313">
        <v>1</v>
      </c>
      <c r="B40" s="313">
        <v>0</v>
      </c>
      <c r="C40" s="313">
        <v>1</v>
      </c>
      <c r="D40" s="313">
        <v>0</v>
      </c>
      <c r="F40" s="313">
        <v>35</v>
      </c>
      <c r="G40" s="313">
        <v>100</v>
      </c>
      <c r="H40" s="314">
        <v>35</v>
      </c>
      <c r="J40" s="534">
        <v>5.5783807553709345E-12</v>
      </c>
      <c r="K40" s="534"/>
      <c r="L40" s="313">
        <v>4</v>
      </c>
      <c r="M40" s="534">
        <v>0</v>
      </c>
      <c r="N40" s="534">
        <v>0</v>
      </c>
      <c r="O40" s="534">
        <v>0</v>
      </c>
      <c r="P40" s="534">
        <v>5.5783807553709345E-12</v>
      </c>
      <c r="Q40" s="534"/>
      <c r="R40" s="534">
        <v>5.5783807553709345E-12</v>
      </c>
      <c r="S40" s="534"/>
      <c r="T40" s="531">
        <v>0</v>
      </c>
      <c r="U40" s="535">
        <v>0</v>
      </c>
    </row>
    <row r="41" spans="1:21">
      <c r="A41" s="313">
        <v>1</v>
      </c>
      <c r="B41" s="313">
        <v>0</v>
      </c>
      <c r="C41" s="313">
        <v>2</v>
      </c>
      <c r="D41" s="313">
        <v>1</v>
      </c>
      <c r="F41" s="313">
        <v>35</v>
      </c>
      <c r="G41" s="313">
        <v>100</v>
      </c>
      <c r="H41" s="314">
        <v>35</v>
      </c>
      <c r="J41" s="534">
        <v>5.5783807553709345E-12</v>
      </c>
      <c r="K41" s="528"/>
      <c r="L41" s="313">
        <v>5</v>
      </c>
      <c r="M41" s="534"/>
      <c r="N41" s="534"/>
      <c r="O41" s="534"/>
      <c r="P41" s="534"/>
      <c r="Q41" s="534"/>
      <c r="R41" s="534">
        <v>5.5783807553709345E-12</v>
      </c>
      <c r="S41" s="534"/>
      <c r="T41" s="531">
        <v>0</v>
      </c>
      <c r="U41" s="535">
        <v>0</v>
      </c>
    </row>
    <row r="42" spans="1:21">
      <c r="A42" s="313">
        <v>1</v>
      </c>
      <c r="B42" s="313">
        <v>0</v>
      </c>
      <c r="C42" s="313">
        <v>0</v>
      </c>
      <c r="D42" s="313">
        <v>2</v>
      </c>
      <c r="F42" s="313">
        <v>35</v>
      </c>
      <c r="G42" s="313">
        <v>100</v>
      </c>
      <c r="H42" s="314">
        <v>35</v>
      </c>
      <c r="J42" s="534">
        <v>5.5783807553709345E-12</v>
      </c>
      <c r="K42" s="528"/>
      <c r="L42" s="313">
        <v>6</v>
      </c>
      <c r="M42" s="534"/>
      <c r="N42" s="534"/>
      <c r="O42" s="534"/>
      <c r="P42" s="534"/>
      <c r="Q42" s="534"/>
      <c r="R42" s="534">
        <v>5.5783807553709345E-12</v>
      </c>
      <c r="S42" s="534"/>
      <c r="T42" s="531">
        <v>0</v>
      </c>
      <c r="U42" s="535">
        <v>0</v>
      </c>
    </row>
    <row r="43" spans="1:21">
      <c r="A43" s="313">
        <v>1</v>
      </c>
      <c r="B43" s="313">
        <v>0</v>
      </c>
      <c r="C43" s="313">
        <v>1</v>
      </c>
      <c r="D43" s="313">
        <v>3</v>
      </c>
      <c r="F43" s="313">
        <v>35</v>
      </c>
      <c r="G43" s="313">
        <v>100</v>
      </c>
      <c r="H43" s="314">
        <v>35</v>
      </c>
      <c r="J43" s="534">
        <v>5.5783807553709345E-12</v>
      </c>
      <c r="K43" s="528"/>
      <c r="L43" s="313">
        <v>7</v>
      </c>
      <c r="M43" s="534"/>
      <c r="N43" s="534"/>
      <c r="O43" s="534"/>
      <c r="P43" s="534"/>
      <c r="Q43" s="534"/>
      <c r="R43" s="534">
        <v>5.5783807553709345E-12</v>
      </c>
      <c r="S43" s="534"/>
      <c r="T43" s="531">
        <v>0</v>
      </c>
      <c r="U43" s="535">
        <v>0</v>
      </c>
    </row>
    <row r="44" spans="1:21">
      <c r="A44" s="313">
        <v>2</v>
      </c>
      <c r="B44" s="313">
        <v>0</v>
      </c>
      <c r="C44" s="313">
        <v>2</v>
      </c>
      <c r="D44" s="313">
        <v>0</v>
      </c>
      <c r="F44" s="313">
        <v>40</v>
      </c>
      <c r="G44" s="313">
        <v>100</v>
      </c>
      <c r="H44" s="314">
        <v>35</v>
      </c>
      <c r="J44" s="534">
        <v>5.7773244342358019E-12</v>
      </c>
      <c r="K44" s="528"/>
      <c r="L44" s="313">
        <v>8</v>
      </c>
      <c r="M44" s="534">
        <v>0</v>
      </c>
      <c r="N44" s="534">
        <v>0</v>
      </c>
      <c r="O44" s="534">
        <v>0</v>
      </c>
      <c r="P44" s="534">
        <v>5.7773244342358019E-12</v>
      </c>
      <c r="Q44" s="534"/>
      <c r="R44" s="534">
        <v>5.7773244342358019E-12</v>
      </c>
      <c r="S44" s="534"/>
      <c r="T44" s="531">
        <v>0</v>
      </c>
      <c r="U44" s="535">
        <v>0</v>
      </c>
    </row>
    <row r="45" spans="1:21">
      <c r="A45" s="313">
        <v>2</v>
      </c>
      <c r="B45" s="313">
        <v>0</v>
      </c>
      <c r="C45" s="313">
        <v>0</v>
      </c>
      <c r="D45" s="313">
        <v>1</v>
      </c>
      <c r="F45" s="313">
        <v>40</v>
      </c>
      <c r="G45" s="313">
        <v>100</v>
      </c>
      <c r="H45" s="314">
        <v>35</v>
      </c>
      <c r="J45" s="534">
        <v>5.7773244342358019E-12</v>
      </c>
      <c r="K45" s="528"/>
      <c r="L45" s="313">
        <v>9</v>
      </c>
      <c r="M45" s="534"/>
      <c r="N45" s="534"/>
      <c r="O45" s="534"/>
      <c r="P45" s="534"/>
      <c r="Q45" s="534"/>
      <c r="R45" s="534">
        <v>5.7773244342358019E-12</v>
      </c>
      <c r="S45" s="534"/>
      <c r="T45" s="531">
        <v>0</v>
      </c>
      <c r="U45" s="535">
        <v>0</v>
      </c>
    </row>
    <row r="46" spans="1:21">
      <c r="A46" s="313">
        <v>2</v>
      </c>
      <c r="B46" s="313">
        <v>0</v>
      </c>
      <c r="C46" s="313">
        <v>1</v>
      </c>
      <c r="D46" s="313">
        <v>2</v>
      </c>
      <c r="F46" s="313">
        <v>40</v>
      </c>
      <c r="G46" s="313">
        <v>100</v>
      </c>
      <c r="H46" s="314">
        <v>35</v>
      </c>
      <c r="J46" s="534">
        <v>5.7773244342358019E-12</v>
      </c>
      <c r="K46" s="528"/>
      <c r="L46" s="313">
        <v>10</v>
      </c>
      <c r="M46" s="534"/>
      <c r="N46" s="534"/>
      <c r="O46" s="534"/>
      <c r="P46" s="534"/>
      <c r="Q46" s="534"/>
      <c r="R46" s="534">
        <v>5.7773244342358019E-12</v>
      </c>
      <c r="S46" s="534"/>
      <c r="T46" s="531">
        <v>0</v>
      </c>
      <c r="U46" s="535">
        <v>0</v>
      </c>
    </row>
    <row r="47" spans="1:21">
      <c r="A47" s="313">
        <v>2</v>
      </c>
      <c r="B47" s="313">
        <v>0</v>
      </c>
      <c r="C47" s="313">
        <v>2</v>
      </c>
      <c r="D47" s="313">
        <v>3</v>
      </c>
      <c r="F47" s="313">
        <v>40</v>
      </c>
      <c r="G47" s="313">
        <v>100</v>
      </c>
      <c r="H47" s="314">
        <v>35</v>
      </c>
      <c r="J47" s="534">
        <v>5.7773244342358019E-12</v>
      </c>
      <c r="K47" s="528"/>
      <c r="L47" s="313">
        <v>11</v>
      </c>
      <c r="M47" s="534"/>
      <c r="N47" s="534"/>
      <c r="O47" s="534"/>
      <c r="P47" s="534"/>
      <c r="Q47" s="534"/>
      <c r="R47" s="534">
        <v>5.7773244342358019E-12</v>
      </c>
      <c r="S47" s="534"/>
      <c r="T47" s="531">
        <v>0</v>
      </c>
      <c r="U47" s="535">
        <v>0</v>
      </c>
    </row>
    <row r="48" spans="1:21">
      <c r="A48" s="313">
        <v>3</v>
      </c>
      <c r="B48" s="313">
        <v>0</v>
      </c>
      <c r="C48" s="313">
        <v>0</v>
      </c>
      <c r="D48" s="313">
        <v>0</v>
      </c>
      <c r="F48" s="313">
        <v>45</v>
      </c>
      <c r="G48" s="313">
        <v>100</v>
      </c>
      <c r="H48" s="314">
        <v>35</v>
      </c>
      <c r="J48" s="534">
        <v>6.1592962976563571E-12</v>
      </c>
      <c r="K48" s="528"/>
      <c r="L48" s="313">
        <v>12</v>
      </c>
      <c r="M48" s="534">
        <v>0</v>
      </c>
      <c r="N48" s="534">
        <v>0</v>
      </c>
      <c r="O48" s="534">
        <v>0</v>
      </c>
      <c r="P48" s="534">
        <v>6.1592962976563571E-12</v>
      </c>
      <c r="Q48" s="534"/>
      <c r="R48" s="534">
        <v>6.1592962976563571E-12</v>
      </c>
      <c r="S48" s="534"/>
      <c r="T48" s="531">
        <v>0</v>
      </c>
      <c r="U48" s="535">
        <v>0</v>
      </c>
    </row>
    <row r="49" spans="1:21">
      <c r="A49" s="313">
        <v>3</v>
      </c>
      <c r="B49" s="313">
        <v>0</v>
      </c>
      <c r="C49" s="313">
        <v>1</v>
      </c>
      <c r="D49" s="313">
        <v>1</v>
      </c>
      <c r="F49" s="313">
        <v>45</v>
      </c>
      <c r="G49" s="313">
        <v>100</v>
      </c>
      <c r="H49" s="314">
        <v>35</v>
      </c>
      <c r="J49" s="534">
        <v>6.1592962976563571E-12</v>
      </c>
      <c r="K49" s="528"/>
      <c r="L49" s="313">
        <v>13</v>
      </c>
      <c r="M49" s="534"/>
      <c r="N49" s="534"/>
      <c r="O49" s="534"/>
      <c r="P49" s="534"/>
      <c r="Q49" s="534"/>
      <c r="R49" s="534">
        <v>6.1592962976563571E-12</v>
      </c>
      <c r="S49" s="534"/>
      <c r="T49" s="531">
        <v>0</v>
      </c>
      <c r="U49" s="535">
        <v>0</v>
      </c>
    </row>
    <row r="50" spans="1:21">
      <c r="A50" s="313">
        <v>3</v>
      </c>
      <c r="B50" s="313">
        <v>0</v>
      </c>
      <c r="C50" s="313">
        <v>2</v>
      </c>
      <c r="D50" s="313">
        <v>2</v>
      </c>
      <c r="F50" s="313">
        <v>45</v>
      </c>
      <c r="G50" s="313">
        <v>100</v>
      </c>
      <c r="H50" s="314">
        <v>35</v>
      </c>
      <c r="J50" s="534">
        <v>6.1592962976563571E-12</v>
      </c>
      <c r="K50" s="528"/>
      <c r="L50" s="313">
        <v>14</v>
      </c>
      <c r="M50" s="534"/>
      <c r="N50" s="534"/>
      <c r="O50" s="534"/>
      <c r="P50" s="534"/>
      <c r="Q50" s="534"/>
      <c r="R50" s="534">
        <v>6.1592962976563571E-12</v>
      </c>
      <c r="S50" s="534"/>
      <c r="T50" s="531">
        <v>0</v>
      </c>
      <c r="U50" s="535">
        <v>0</v>
      </c>
    </row>
    <row r="51" spans="1:21">
      <c r="A51" s="313">
        <v>3</v>
      </c>
      <c r="B51" s="313">
        <v>0</v>
      </c>
      <c r="C51" s="313">
        <v>0</v>
      </c>
      <c r="D51" s="313">
        <v>3</v>
      </c>
      <c r="F51" s="313">
        <v>45</v>
      </c>
      <c r="G51" s="313">
        <v>100</v>
      </c>
      <c r="H51" s="314">
        <v>35</v>
      </c>
      <c r="J51" s="534">
        <v>6.1592962976563571E-12</v>
      </c>
      <c r="K51" s="528"/>
      <c r="L51" s="313">
        <v>15</v>
      </c>
      <c r="M51" s="534"/>
      <c r="N51" s="534"/>
      <c r="O51" s="534"/>
      <c r="P51" s="534"/>
      <c r="Q51" s="534"/>
      <c r="R51" s="534">
        <v>6.1592962976563571E-12</v>
      </c>
      <c r="S51" s="534"/>
      <c r="T51" s="531">
        <v>0</v>
      </c>
      <c r="U51" s="535">
        <v>0</v>
      </c>
    </row>
    <row r="52" spans="1:21">
      <c r="A52" s="313">
        <v>0</v>
      </c>
      <c r="B52" s="313">
        <v>1</v>
      </c>
      <c r="C52" s="313">
        <v>1</v>
      </c>
      <c r="D52" s="313">
        <v>0</v>
      </c>
      <c r="F52" s="313">
        <v>30</v>
      </c>
      <c r="G52" s="313">
        <v>110</v>
      </c>
      <c r="H52" s="314">
        <v>35</v>
      </c>
      <c r="J52" s="534">
        <v>4.7746482927568559E-12</v>
      </c>
      <c r="K52" s="528"/>
      <c r="L52" s="313">
        <v>16</v>
      </c>
      <c r="M52" s="534">
        <v>0</v>
      </c>
      <c r="N52" s="534">
        <v>0</v>
      </c>
      <c r="O52" s="534">
        <v>0</v>
      </c>
      <c r="P52" s="534">
        <v>4.7746482927568559E-12</v>
      </c>
      <c r="Q52" s="534"/>
      <c r="R52" s="534">
        <v>4.7746482927568559E-12</v>
      </c>
      <c r="S52" s="534"/>
      <c r="T52" s="531">
        <v>0</v>
      </c>
      <c r="U52" s="535">
        <v>0</v>
      </c>
    </row>
    <row r="53" spans="1:21">
      <c r="A53" s="313">
        <v>0</v>
      </c>
      <c r="B53" s="313">
        <v>1</v>
      </c>
      <c r="C53" s="313">
        <v>2</v>
      </c>
      <c r="D53" s="313">
        <v>1</v>
      </c>
      <c r="F53" s="313">
        <v>30</v>
      </c>
      <c r="G53" s="313">
        <v>110</v>
      </c>
      <c r="H53" s="314">
        <v>35</v>
      </c>
      <c r="J53" s="534">
        <v>4.7746482927568559E-12</v>
      </c>
      <c r="K53" s="528"/>
      <c r="L53" s="313">
        <v>17</v>
      </c>
      <c r="M53" s="534"/>
      <c r="N53" s="534"/>
      <c r="O53" s="534"/>
      <c r="P53" s="534"/>
      <c r="Q53" s="534"/>
      <c r="R53" s="534">
        <v>4.7746482927568559E-12</v>
      </c>
      <c r="S53" s="534"/>
      <c r="T53" s="531">
        <v>0</v>
      </c>
      <c r="U53" s="535">
        <v>0</v>
      </c>
    </row>
    <row r="54" spans="1:21">
      <c r="G54" s="314"/>
      <c r="J54" s="534"/>
      <c r="K54" s="528"/>
      <c r="M54" s="534"/>
      <c r="N54" s="534"/>
      <c r="O54" s="534"/>
      <c r="P54" s="534"/>
      <c r="Q54" s="534"/>
      <c r="R54" s="534"/>
      <c r="S54" s="534"/>
      <c r="T54" s="531"/>
      <c r="U54" s="535"/>
    </row>
    <row r="55" spans="1:21">
      <c r="G55" s="314"/>
      <c r="J55" s="534"/>
      <c r="K55" s="528"/>
      <c r="M55" s="534"/>
      <c r="N55" s="534"/>
      <c r="O55" s="534"/>
      <c r="P55" s="534"/>
      <c r="Q55" s="534"/>
      <c r="R55" s="534"/>
      <c r="S55" s="534"/>
      <c r="T55" s="531"/>
      <c r="U55" s="535"/>
    </row>
    <row r="56" spans="1:21">
      <c r="H56" s="314"/>
      <c r="K56" s="528"/>
      <c r="M56" s="534"/>
      <c r="N56" s="534"/>
      <c r="O56" s="534"/>
      <c r="P56" s="534"/>
      <c r="Q56" s="534"/>
      <c r="R56" s="534"/>
      <c r="S56" s="534"/>
      <c r="T56" s="531"/>
      <c r="U56" s="535"/>
    </row>
    <row r="57" spans="1:21">
      <c r="H57" s="314"/>
      <c r="K57" s="528"/>
      <c r="M57" s="534"/>
      <c r="N57" s="534"/>
      <c r="O57" s="534"/>
      <c r="P57" s="534"/>
      <c r="Q57" s="534"/>
      <c r="R57" s="534"/>
      <c r="S57" s="534"/>
      <c r="T57" s="531"/>
      <c r="U57" s="535"/>
    </row>
    <row r="58" spans="1:21">
      <c r="H58" s="314"/>
      <c r="K58" s="528"/>
      <c r="M58" s="534"/>
      <c r="N58" s="534"/>
      <c r="O58" s="534"/>
      <c r="P58" s="534"/>
      <c r="Q58" s="534"/>
      <c r="R58" s="534"/>
      <c r="S58" s="534"/>
      <c r="T58" s="531"/>
      <c r="U58" s="535"/>
    </row>
    <row r="59" spans="1:21">
      <c r="H59" s="314"/>
      <c r="K59" s="528"/>
      <c r="M59" s="534"/>
      <c r="N59" s="534"/>
      <c r="O59" s="534"/>
      <c r="P59" s="534"/>
      <c r="Q59" s="534"/>
      <c r="R59" s="534"/>
      <c r="S59" s="534"/>
      <c r="T59" s="531"/>
      <c r="U59" s="535"/>
    </row>
    <row r="60" spans="1:21">
      <c r="F60" s="314"/>
      <c r="J60" s="534"/>
      <c r="K60" s="528"/>
      <c r="M60" s="534"/>
      <c r="N60" s="534"/>
      <c r="O60" s="534"/>
      <c r="P60" s="534"/>
      <c r="Q60" s="534"/>
      <c r="R60" s="534"/>
      <c r="S60" s="534"/>
      <c r="T60" s="531"/>
      <c r="U60" s="535"/>
    </row>
    <row r="61" spans="1:21">
      <c r="F61" s="314"/>
      <c r="J61" s="534"/>
      <c r="K61" s="528"/>
      <c r="M61" s="534"/>
      <c r="N61" s="534"/>
      <c r="O61" s="534"/>
      <c r="P61" s="534"/>
      <c r="Q61" s="534"/>
      <c r="R61" s="534"/>
      <c r="S61" s="534"/>
      <c r="T61" s="531"/>
      <c r="U61" s="535"/>
    </row>
    <row r="62" spans="1:21">
      <c r="F62" s="314"/>
      <c r="J62" s="534"/>
      <c r="K62" s="528"/>
      <c r="M62" s="534"/>
      <c r="N62" s="534"/>
      <c r="O62" s="534"/>
      <c r="P62" s="534"/>
      <c r="Q62" s="534"/>
      <c r="R62" s="534"/>
      <c r="S62" s="534"/>
      <c r="T62" s="531"/>
      <c r="U62" s="535"/>
    </row>
    <row r="63" spans="1:21">
      <c r="F63" s="314"/>
      <c r="J63" s="534"/>
      <c r="K63" s="528"/>
      <c r="M63" s="534"/>
      <c r="N63" s="534"/>
      <c r="O63" s="534"/>
      <c r="P63" s="534"/>
      <c r="Q63" s="534"/>
      <c r="R63" s="534"/>
      <c r="S63" s="534"/>
      <c r="T63" s="531"/>
      <c r="U63" s="535"/>
    </row>
    <row r="64" spans="1:21">
      <c r="F64" s="314"/>
      <c r="J64" s="534"/>
      <c r="K64" s="528"/>
      <c r="M64" s="534"/>
      <c r="N64" s="534"/>
      <c r="O64" s="534"/>
      <c r="P64" s="534"/>
      <c r="Q64" s="534"/>
      <c r="R64" s="534"/>
      <c r="S64" s="534"/>
      <c r="T64" s="531"/>
      <c r="U64" s="535"/>
    </row>
    <row r="65" spans="6:21">
      <c r="F65" s="314"/>
      <c r="J65" s="534"/>
      <c r="K65" s="528"/>
      <c r="M65" s="534"/>
      <c r="N65" s="534"/>
      <c r="O65" s="534"/>
      <c r="P65" s="534"/>
      <c r="Q65" s="534"/>
      <c r="R65" s="534"/>
      <c r="S65" s="534"/>
      <c r="T65" s="531"/>
      <c r="U65" s="535"/>
    </row>
    <row r="66" spans="6:21">
      <c r="F66" s="314"/>
      <c r="J66" s="534"/>
      <c r="K66" s="528"/>
      <c r="M66" s="534"/>
      <c r="N66" s="534"/>
      <c r="O66" s="534"/>
      <c r="P66" s="534"/>
      <c r="Q66" s="534"/>
      <c r="R66" s="534"/>
      <c r="S66" s="534"/>
      <c r="T66" s="531"/>
      <c r="U66" s="535"/>
    </row>
    <row r="67" spans="6:21">
      <c r="F67" s="314"/>
      <c r="J67" s="534"/>
      <c r="K67" s="528"/>
      <c r="M67" s="534"/>
      <c r="N67" s="534"/>
      <c r="O67" s="534"/>
      <c r="P67" s="534"/>
      <c r="Q67" s="534"/>
      <c r="R67" s="534"/>
      <c r="S67" s="534"/>
      <c r="T67" s="531"/>
      <c r="U67" s="535"/>
    </row>
    <row r="68" spans="6:21">
      <c r="F68" s="314"/>
      <c r="J68" s="534"/>
      <c r="K68" s="528"/>
      <c r="M68" s="534"/>
      <c r="N68" s="534"/>
      <c r="O68" s="534"/>
      <c r="P68" s="534"/>
      <c r="Q68" s="534"/>
      <c r="R68" s="534"/>
      <c r="S68" s="534"/>
      <c r="T68" s="531"/>
      <c r="U68" s="535"/>
    </row>
    <row r="69" spans="6:21">
      <c r="F69" s="314"/>
      <c r="J69" s="534"/>
      <c r="K69" s="528"/>
      <c r="M69" s="534"/>
      <c r="N69" s="534"/>
      <c r="O69" s="534"/>
      <c r="P69" s="534"/>
      <c r="Q69" s="534"/>
      <c r="R69" s="534"/>
      <c r="S69" s="534"/>
      <c r="T69" s="531"/>
      <c r="U69" s="535"/>
    </row>
    <row r="70" spans="6:21">
      <c r="F70" s="314"/>
      <c r="J70" s="534"/>
      <c r="K70" s="528"/>
      <c r="M70" s="534"/>
      <c r="N70" s="534"/>
      <c r="O70" s="534"/>
      <c r="P70" s="534"/>
      <c r="Q70" s="534"/>
      <c r="R70" s="534"/>
      <c r="S70" s="534"/>
      <c r="T70" s="531"/>
      <c r="U70" s="535"/>
    </row>
    <row r="71" spans="6:21">
      <c r="F71" s="314"/>
      <c r="J71" s="534"/>
      <c r="K71" s="528"/>
      <c r="M71" s="534"/>
      <c r="N71" s="534"/>
      <c r="O71" s="534"/>
      <c r="P71" s="534"/>
      <c r="Q71" s="534"/>
      <c r="R71" s="534"/>
      <c r="S71" s="534"/>
      <c r="T71" s="531"/>
      <c r="U71" s="535"/>
    </row>
    <row r="72" spans="6:21">
      <c r="F72" s="314"/>
      <c r="J72" s="534"/>
      <c r="K72" s="528"/>
      <c r="M72" s="534"/>
      <c r="N72" s="534"/>
      <c r="O72" s="534"/>
      <c r="P72" s="534"/>
      <c r="Q72" s="534"/>
      <c r="R72" s="534"/>
      <c r="S72" s="534"/>
      <c r="T72" s="531"/>
      <c r="U72" s="535"/>
    </row>
    <row r="73" spans="6:21">
      <c r="F73" s="314"/>
      <c r="J73" s="534"/>
      <c r="K73" s="528"/>
      <c r="M73" s="534"/>
      <c r="N73" s="534"/>
      <c r="O73" s="534"/>
      <c r="P73" s="534"/>
      <c r="Q73" s="534"/>
      <c r="R73" s="534"/>
      <c r="S73" s="534"/>
      <c r="T73" s="531"/>
      <c r="U73" s="535"/>
    </row>
    <row r="74" spans="6:21">
      <c r="F74" s="314"/>
      <c r="J74" s="534"/>
      <c r="K74" s="528"/>
      <c r="M74" s="534"/>
      <c r="N74" s="534"/>
      <c r="O74" s="534"/>
      <c r="P74" s="534"/>
      <c r="Q74" s="534"/>
      <c r="R74" s="534"/>
      <c r="S74" s="534"/>
      <c r="T74" s="531"/>
      <c r="U74" s="535"/>
    </row>
    <row r="75" spans="6:21">
      <c r="F75" s="314"/>
      <c r="J75" s="534"/>
      <c r="K75" s="528"/>
      <c r="M75" s="534"/>
      <c r="N75" s="534"/>
      <c r="O75" s="534"/>
      <c r="P75" s="534"/>
      <c r="Q75" s="534"/>
      <c r="R75" s="534"/>
      <c r="S75" s="534"/>
      <c r="T75" s="531"/>
      <c r="U75" s="535"/>
    </row>
    <row r="76" spans="6:21">
      <c r="F76" s="314"/>
      <c r="J76" s="534"/>
      <c r="K76" s="528"/>
      <c r="M76" s="534"/>
      <c r="N76" s="534"/>
      <c r="O76" s="534"/>
      <c r="P76" s="534"/>
      <c r="Q76" s="534"/>
      <c r="R76" s="534"/>
      <c r="S76" s="534"/>
      <c r="T76" s="531"/>
      <c r="U76" s="535"/>
    </row>
    <row r="77" spans="6:21">
      <c r="F77" s="314"/>
      <c r="J77" s="534"/>
      <c r="K77" s="528"/>
      <c r="M77" s="534"/>
      <c r="N77" s="534"/>
      <c r="O77" s="534"/>
      <c r="P77" s="534"/>
      <c r="Q77" s="534"/>
      <c r="R77" s="534"/>
      <c r="S77" s="534"/>
      <c r="T77" s="531"/>
      <c r="U77" s="535"/>
    </row>
    <row r="78" spans="6:21">
      <c r="F78" s="314"/>
      <c r="J78" s="534"/>
      <c r="K78" s="528"/>
      <c r="M78" s="534"/>
      <c r="N78" s="534"/>
      <c r="O78" s="534"/>
      <c r="P78" s="534"/>
      <c r="Q78" s="534"/>
      <c r="R78" s="534"/>
      <c r="S78" s="534"/>
      <c r="T78" s="531"/>
      <c r="U78" s="535"/>
    </row>
    <row r="79" spans="6:21">
      <c r="F79" s="314"/>
      <c r="J79" s="534"/>
      <c r="K79" s="528"/>
      <c r="M79" s="534"/>
      <c r="N79" s="534"/>
      <c r="O79" s="534"/>
      <c r="P79" s="534"/>
      <c r="Q79" s="534"/>
      <c r="R79" s="534"/>
      <c r="S79" s="534"/>
      <c r="T79" s="531"/>
      <c r="U79" s="535"/>
    </row>
    <row r="80" spans="6:21">
      <c r="F80" s="314"/>
      <c r="J80" s="534"/>
      <c r="K80" s="528"/>
      <c r="M80" s="534"/>
      <c r="N80" s="534"/>
      <c r="O80" s="534"/>
      <c r="P80" s="534"/>
      <c r="Q80" s="534"/>
      <c r="R80" s="534"/>
      <c r="S80" s="534"/>
      <c r="T80" s="531"/>
      <c r="U80" s="535"/>
    </row>
    <row r="81" spans="6:21">
      <c r="F81" s="314"/>
      <c r="J81" s="534"/>
      <c r="K81" s="528"/>
      <c r="M81" s="534"/>
      <c r="N81" s="534"/>
      <c r="O81" s="534"/>
      <c r="P81" s="534"/>
      <c r="Q81" s="534"/>
      <c r="R81" s="534"/>
      <c r="S81" s="534"/>
      <c r="T81" s="531"/>
      <c r="U81" s="535"/>
    </row>
    <row r="82" spans="6:21">
      <c r="F82" s="314"/>
      <c r="J82" s="534"/>
      <c r="K82" s="528"/>
      <c r="M82" s="534"/>
      <c r="N82" s="534"/>
      <c r="O82" s="534"/>
      <c r="P82" s="534"/>
      <c r="Q82" s="534"/>
      <c r="R82" s="534"/>
      <c r="S82" s="534"/>
      <c r="T82" s="531"/>
      <c r="U82" s="535"/>
    </row>
    <row r="83" spans="6:21">
      <c r="F83" s="314"/>
      <c r="J83" s="534"/>
      <c r="K83" s="528"/>
      <c r="M83" s="534"/>
      <c r="N83" s="534"/>
      <c r="O83" s="534"/>
      <c r="P83" s="534"/>
      <c r="Q83" s="534"/>
      <c r="R83" s="534"/>
      <c r="S83" s="534"/>
      <c r="T83" s="531"/>
      <c r="U83" s="535"/>
    </row>
    <row r="84" spans="6:21">
      <c r="F84" s="314"/>
      <c r="J84" s="534"/>
      <c r="K84" s="528"/>
      <c r="M84" s="534"/>
      <c r="N84" s="534"/>
      <c r="O84" s="534"/>
      <c r="P84" s="534"/>
      <c r="Q84" s="534"/>
      <c r="R84" s="534"/>
      <c r="S84" s="534"/>
      <c r="T84" s="531"/>
      <c r="U84" s="535"/>
    </row>
    <row r="85" spans="6:21">
      <c r="F85" s="314"/>
      <c r="J85" s="534"/>
      <c r="K85" s="528"/>
      <c r="M85" s="534"/>
      <c r="N85" s="534"/>
      <c r="O85" s="534"/>
      <c r="P85" s="534"/>
      <c r="Q85" s="534"/>
      <c r="R85" s="534"/>
      <c r="S85" s="534"/>
      <c r="T85" s="531"/>
      <c r="U85" s="535"/>
    </row>
    <row r="86" spans="6:21">
      <c r="F86" s="314"/>
      <c r="J86" s="534"/>
      <c r="K86" s="528"/>
      <c r="M86" s="534"/>
      <c r="N86" s="534"/>
      <c r="O86" s="534"/>
      <c r="P86" s="534"/>
      <c r="Q86" s="534"/>
      <c r="R86" s="534"/>
      <c r="S86" s="534"/>
      <c r="T86" s="531"/>
      <c r="U86" s="535"/>
    </row>
    <row r="87" spans="6:21">
      <c r="F87" s="314"/>
      <c r="J87" s="534"/>
      <c r="K87" s="528"/>
      <c r="M87" s="534"/>
      <c r="N87" s="534"/>
      <c r="O87" s="534"/>
      <c r="P87" s="534"/>
      <c r="Q87" s="534"/>
      <c r="R87" s="534"/>
      <c r="S87" s="534"/>
      <c r="T87" s="531"/>
      <c r="U87" s="535"/>
    </row>
    <row r="88" spans="6:21">
      <c r="F88" s="314"/>
      <c r="J88" s="534"/>
      <c r="K88" s="528"/>
      <c r="M88" s="534"/>
      <c r="N88" s="534"/>
      <c r="O88" s="534"/>
      <c r="P88" s="534"/>
      <c r="Q88" s="534"/>
      <c r="R88" s="534"/>
      <c r="S88" s="534"/>
      <c r="T88" s="531"/>
      <c r="U88" s="535"/>
    </row>
    <row r="89" spans="6:21">
      <c r="F89" s="314"/>
      <c r="J89" s="534"/>
      <c r="K89" s="528"/>
      <c r="M89" s="534"/>
      <c r="N89" s="534"/>
      <c r="O89" s="534"/>
      <c r="P89" s="534"/>
      <c r="Q89" s="534"/>
      <c r="R89" s="534"/>
      <c r="S89" s="534"/>
      <c r="T89" s="531"/>
      <c r="U89" s="535"/>
    </row>
    <row r="90" spans="6:21">
      <c r="F90" s="314"/>
      <c r="J90" s="534"/>
      <c r="K90" s="528"/>
      <c r="M90" s="534"/>
      <c r="N90" s="534"/>
      <c r="O90" s="534"/>
      <c r="P90" s="534"/>
      <c r="Q90" s="534"/>
      <c r="R90" s="534"/>
      <c r="S90" s="534"/>
      <c r="T90" s="531"/>
      <c r="U90" s="535"/>
    </row>
    <row r="91" spans="6:21">
      <c r="F91" s="314"/>
      <c r="J91" s="534"/>
      <c r="K91" s="528"/>
      <c r="M91" s="534"/>
      <c r="N91" s="534"/>
      <c r="O91" s="534"/>
      <c r="P91" s="534"/>
      <c r="Q91" s="534"/>
      <c r="R91" s="534"/>
      <c r="S91" s="534"/>
      <c r="T91" s="531"/>
      <c r="U91" s="535"/>
    </row>
    <row r="92" spans="6:21">
      <c r="F92" s="314"/>
      <c r="J92" s="534"/>
      <c r="K92" s="528"/>
      <c r="M92" s="534"/>
      <c r="N92" s="534"/>
      <c r="O92" s="534"/>
      <c r="P92" s="534"/>
      <c r="Q92" s="534"/>
      <c r="R92" s="534"/>
      <c r="S92" s="534"/>
      <c r="T92" s="531"/>
      <c r="U92" s="535"/>
    </row>
    <row r="93" spans="6:21">
      <c r="F93" s="314"/>
      <c r="J93" s="534"/>
      <c r="K93" s="528"/>
      <c r="M93" s="534"/>
      <c r="N93" s="534"/>
      <c r="O93" s="534"/>
      <c r="P93" s="534"/>
      <c r="Q93" s="534"/>
      <c r="R93" s="534"/>
      <c r="S93" s="534"/>
      <c r="T93" s="531"/>
      <c r="U93" s="535"/>
    </row>
    <row r="94" spans="6:21">
      <c r="F94" s="314"/>
      <c r="J94" s="534"/>
      <c r="K94" s="528"/>
      <c r="M94" s="534"/>
      <c r="N94" s="534"/>
      <c r="O94" s="534"/>
      <c r="P94" s="534"/>
      <c r="Q94" s="534"/>
      <c r="R94" s="534"/>
      <c r="S94" s="534"/>
      <c r="T94" s="531"/>
      <c r="U94" s="535"/>
    </row>
    <row r="95" spans="6:21">
      <c r="F95" s="314"/>
      <c r="J95" s="534"/>
      <c r="K95" s="528"/>
      <c r="M95" s="534"/>
      <c r="N95" s="534"/>
      <c r="O95" s="534"/>
      <c r="P95" s="534"/>
      <c r="Q95" s="534"/>
      <c r="R95" s="534"/>
      <c r="S95" s="534"/>
      <c r="T95" s="531"/>
      <c r="U95" s="535"/>
    </row>
    <row r="96" spans="6:21">
      <c r="F96" s="314"/>
      <c r="J96" s="534"/>
      <c r="K96" s="528"/>
      <c r="M96" s="534"/>
      <c r="N96" s="534"/>
      <c r="O96" s="534"/>
      <c r="P96" s="534"/>
      <c r="Q96" s="534"/>
      <c r="R96" s="534"/>
      <c r="S96" s="534"/>
      <c r="T96" s="531"/>
      <c r="U96" s="535"/>
    </row>
    <row r="97" spans="6:21">
      <c r="F97" s="314"/>
      <c r="J97" s="534"/>
      <c r="K97" s="528"/>
      <c r="M97" s="534"/>
      <c r="N97" s="534"/>
      <c r="O97" s="534"/>
      <c r="P97" s="534"/>
      <c r="Q97" s="534"/>
      <c r="R97" s="534"/>
      <c r="S97" s="534"/>
      <c r="T97" s="531"/>
      <c r="U97" s="535"/>
    </row>
    <row r="98" spans="6:21">
      <c r="F98" s="314"/>
      <c r="J98" s="534"/>
      <c r="K98" s="528"/>
      <c r="M98" s="534"/>
      <c r="N98" s="534"/>
      <c r="O98" s="534"/>
      <c r="P98" s="534"/>
      <c r="Q98" s="534"/>
      <c r="R98" s="534"/>
      <c r="S98" s="534"/>
      <c r="T98" s="531"/>
      <c r="U98" s="535"/>
    </row>
    <row r="99" spans="6:21">
      <c r="F99" s="314"/>
      <c r="J99" s="534"/>
      <c r="K99" s="528"/>
      <c r="M99" s="534"/>
      <c r="N99" s="534"/>
      <c r="O99" s="534"/>
      <c r="P99" s="534"/>
      <c r="Q99" s="534"/>
      <c r="R99" s="534"/>
      <c r="S99" s="534"/>
      <c r="T99" s="531"/>
      <c r="U99" s="535"/>
    </row>
    <row r="100" spans="6:21">
      <c r="F100" s="314"/>
      <c r="J100" s="534"/>
      <c r="K100" s="528"/>
      <c r="M100" s="534"/>
      <c r="N100" s="534"/>
      <c r="O100" s="534"/>
      <c r="P100" s="534"/>
      <c r="Q100" s="534"/>
      <c r="R100" s="534"/>
      <c r="S100" s="534"/>
      <c r="T100" s="531"/>
      <c r="U100" s="535"/>
    </row>
    <row r="101" spans="6:21">
      <c r="F101" s="314"/>
      <c r="J101" s="534"/>
      <c r="K101" s="528"/>
      <c r="M101" s="534"/>
      <c r="N101" s="534"/>
      <c r="O101" s="534"/>
      <c r="P101" s="534"/>
      <c r="Q101" s="534"/>
      <c r="R101" s="534"/>
      <c r="S101" s="534"/>
      <c r="T101" s="531"/>
      <c r="U101" s="535"/>
    </row>
    <row r="102" spans="6:21">
      <c r="F102" s="314"/>
      <c r="J102" s="534"/>
      <c r="K102" s="528"/>
      <c r="M102" s="534"/>
      <c r="N102" s="534"/>
      <c r="O102" s="534"/>
      <c r="P102" s="534"/>
      <c r="Q102" s="534"/>
      <c r="R102" s="534"/>
      <c r="S102" s="534"/>
      <c r="T102" s="531"/>
      <c r="U102" s="535"/>
    </row>
    <row r="103" spans="6:21">
      <c r="F103" s="314"/>
      <c r="J103" s="534"/>
      <c r="K103" s="528"/>
      <c r="M103" s="534"/>
      <c r="N103" s="534"/>
      <c r="O103" s="534"/>
      <c r="P103" s="534"/>
      <c r="Q103" s="534"/>
      <c r="R103" s="534"/>
      <c r="S103" s="534"/>
      <c r="T103" s="531"/>
      <c r="U103" s="535"/>
    </row>
    <row r="104" spans="6:21">
      <c r="F104" s="314"/>
      <c r="J104" s="534"/>
      <c r="K104" s="528"/>
      <c r="M104" s="534"/>
      <c r="N104" s="534"/>
      <c r="O104" s="534"/>
      <c r="P104" s="534"/>
      <c r="Q104" s="534"/>
      <c r="R104" s="534"/>
      <c r="S104" s="534"/>
      <c r="T104" s="531"/>
      <c r="U104" s="535"/>
    </row>
    <row r="105" spans="6:21">
      <c r="F105" s="314"/>
      <c r="J105" s="534"/>
      <c r="K105" s="528"/>
      <c r="M105" s="534"/>
      <c r="N105" s="534"/>
      <c r="O105" s="534"/>
      <c r="P105" s="534"/>
      <c r="Q105" s="534"/>
      <c r="R105" s="534"/>
      <c r="S105" s="534"/>
      <c r="T105" s="531"/>
      <c r="U105" s="535"/>
    </row>
    <row r="106" spans="6:21">
      <c r="R106" s="534"/>
    </row>
    <row r="107" spans="6:21">
      <c r="G107" s="314"/>
      <c r="M107" s="534"/>
      <c r="N107" s="534"/>
      <c r="O107" s="534"/>
      <c r="P107" s="534"/>
      <c r="Q107" s="534"/>
      <c r="R107" s="534"/>
      <c r="S107" s="534"/>
      <c r="T107" s="531"/>
      <c r="U107" s="535"/>
    </row>
    <row r="108" spans="6:21">
      <c r="G108" s="314"/>
      <c r="M108" s="534"/>
      <c r="N108" s="534"/>
      <c r="O108" s="534"/>
      <c r="P108" s="534"/>
      <c r="Q108" s="534"/>
      <c r="R108" s="534"/>
      <c r="S108" s="534"/>
      <c r="T108" s="531"/>
      <c r="U108" s="535"/>
    </row>
    <row r="109" spans="6:21">
      <c r="G109" s="314"/>
      <c r="M109" s="534"/>
      <c r="N109" s="534"/>
      <c r="O109" s="534"/>
      <c r="P109" s="534"/>
      <c r="Q109" s="534"/>
      <c r="R109" s="534"/>
      <c r="S109" s="534"/>
      <c r="T109" s="531"/>
      <c r="U109" s="535"/>
    </row>
    <row r="110" spans="6:21">
      <c r="G110" s="314"/>
      <c r="M110" s="534"/>
      <c r="N110" s="534"/>
      <c r="O110" s="534"/>
      <c r="P110" s="534"/>
      <c r="Q110" s="534"/>
      <c r="R110" s="534"/>
      <c r="S110" s="534"/>
      <c r="T110" s="531"/>
      <c r="U110" s="535"/>
    </row>
    <row r="111" spans="6:21">
      <c r="G111" s="314"/>
      <c r="M111" s="534"/>
      <c r="N111" s="534"/>
      <c r="O111" s="534"/>
      <c r="P111" s="534"/>
      <c r="Q111" s="534"/>
      <c r="R111" s="534"/>
      <c r="S111" s="534"/>
      <c r="T111" s="531"/>
      <c r="U111" s="535"/>
    </row>
    <row r="112" spans="6:21">
      <c r="G112" s="314"/>
      <c r="M112" s="534"/>
      <c r="N112" s="534"/>
      <c r="O112" s="534"/>
      <c r="P112" s="534"/>
      <c r="Q112" s="534"/>
      <c r="R112" s="534"/>
      <c r="S112" s="534"/>
      <c r="T112" s="531"/>
      <c r="U112" s="535"/>
    </row>
    <row r="113" spans="7:21">
      <c r="G113" s="314"/>
      <c r="M113" s="534"/>
      <c r="N113" s="534"/>
      <c r="O113" s="534"/>
      <c r="P113" s="534"/>
      <c r="Q113" s="534"/>
      <c r="R113" s="534"/>
      <c r="S113" s="534"/>
      <c r="T113" s="531"/>
      <c r="U113" s="535"/>
    </row>
    <row r="114" spans="7:21">
      <c r="G114" s="314"/>
      <c r="M114" s="534"/>
      <c r="N114" s="534"/>
      <c r="O114" s="534"/>
      <c r="P114" s="534"/>
      <c r="Q114" s="534"/>
      <c r="R114" s="534"/>
      <c r="S114" s="534"/>
      <c r="T114" s="531"/>
      <c r="U114" s="535"/>
    </row>
    <row r="115" spans="7:21">
      <c r="G115" s="314"/>
      <c r="M115" s="534"/>
      <c r="N115" s="534"/>
      <c r="O115" s="534"/>
      <c r="P115" s="534"/>
      <c r="Q115" s="534"/>
      <c r="R115" s="534"/>
      <c r="S115" s="534"/>
      <c r="T115" s="531"/>
      <c r="U115" s="535"/>
    </row>
    <row r="116" spans="7:21">
      <c r="G116" s="314"/>
      <c r="M116" s="534"/>
      <c r="N116" s="534"/>
      <c r="O116" s="534"/>
      <c r="P116" s="534"/>
      <c r="Q116" s="534"/>
      <c r="R116" s="534"/>
      <c r="S116" s="534"/>
      <c r="T116" s="531"/>
      <c r="U116" s="535"/>
    </row>
    <row r="117" spans="7:21">
      <c r="G117" s="314"/>
      <c r="M117" s="534"/>
      <c r="N117" s="534"/>
      <c r="O117" s="534"/>
      <c r="P117" s="534"/>
      <c r="Q117" s="534"/>
      <c r="R117" s="534"/>
      <c r="S117" s="534"/>
      <c r="T117" s="531"/>
      <c r="U117" s="535"/>
    </row>
    <row r="118" spans="7:21">
      <c r="G118" s="314"/>
      <c r="M118" s="534"/>
      <c r="N118" s="534"/>
      <c r="O118" s="534"/>
      <c r="P118" s="534"/>
      <c r="Q118" s="534"/>
      <c r="R118" s="534"/>
      <c r="S118" s="534"/>
      <c r="T118" s="531"/>
      <c r="U118" s="535"/>
    </row>
    <row r="119" spans="7:21">
      <c r="G119" s="314"/>
      <c r="M119" s="534"/>
      <c r="N119" s="534"/>
      <c r="O119" s="534"/>
      <c r="P119" s="534"/>
      <c r="Q119" s="534"/>
      <c r="R119" s="534"/>
      <c r="S119" s="534"/>
      <c r="T119" s="531"/>
      <c r="U119" s="535"/>
    </row>
    <row r="120" spans="7:21">
      <c r="G120" s="314"/>
      <c r="M120" s="534"/>
      <c r="N120" s="534"/>
      <c r="O120" s="534"/>
      <c r="P120" s="534"/>
      <c r="Q120" s="534"/>
      <c r="R120" s="534"/>
      <c r="S120" s="534"/>
      <c r="T120" s="531"/>
      <c r="U120" s="535"/>
    </row>
    <row r="121" spans="7:21">
      <c r="G121" s="314"/>
      <c r="M121" s="534"/>
      <c r="N121" s="534"/>
      <c r="O121" s="534"/>
      <c r="P121" s="534"/>
      <c r="Q121" s="534"/>
      <c r="R121" s="534"/>
      <c r="S121" s="534"/>
      <c r="T121" s="531"/>
      <c r="U121" s="535"/>
    </row>
    <row r="122" spans="7:21">
      <c r="G122" s="314"/>
      <c r="M122" s="534"/>
      <c r="N122" s="534"/>
      <c r="O122" s="534"/>
      <c r="P122" s="534"/>
      <c r="Q122" s="534"/>
      <c r="R122" s="534"/>
      <c r="S122" s="534"/>
      <c r="T122" s="531"/>
      <c r="U122" s="535"/>
    </row>
    <row r="123" spans="7:21">
      <c r="G123" s="314"/>
      <c r="M123" s="534"/>
      <c r="N123" s="534"/>
      <c r="O123" s="534"/>
      <c r="P123" s="534"/>
      <c r="Q123" s="534"/>
      <c r="R123" s="534"/>
      <c r="S123" s="534"/>
      <c r="T123" s="531"/>
      <c r="U123" s="535"/>
    </row>
    <row r="124" spans="7:21">
      <c r="G124" s="314"/>
      <c r="M124" s="534"/>
      <c r="N124" s="534"/>
      <c r="O124" s="534"/>
      <c r="P124" s="534"/>
      <c r="Q124" s="534"/>
      <c r="R124" s="534"/>
      <c r="S124" s="534"/>
      <c r="T124" s="531"/>
      <c r="U124" s="535"/>
    </row>
    <row r="125" spans="7:21">
      <c r="G125" s="314"/>
      <c r="M125" s="534"/>
      <c r="N125" s="534"/>
      <c r="O125" s="534"/>
      <c r="P125" s="534"/>
      <c r="Q125" s="534"/>
      <c r="R125" s="534"/>
      <c r="S125" s="534"/>
      <c r="T125" s="531"/>
      <c r="U125" s="535"/>
    </row>
    <row r="126" spans="7:21">
      <c r="G126" s="314"/>
      <c r="M126" s="534"/>
      <c r="N126" s="534"/>
      <c r="O126" s="534"/>
      <c r="P126" s="534"/>
      <c r="Q126" s="534"/>
      <c r="R126" s="534"/>
      <c r="S126" s="534"/>
      <c r="T126" s="531"/>
      <c r="U126" s="535"/>
    </row>
    <row r="127" spans="7:21">
      <c r="G127" s="314"/>
      <c r="M127" s="534"/>
      <c r="N127" s="534"/>
      <c r="O127" s="534"/>
      <c r="P127" s="534"/>
      <c r="Q127" s="534"/>
      <c r="R127" s="534"/>
      <c r="S127" s="534"/>
      <c r="T127" s="531"/>
      <c r="U127" s="535"/>
    </row>
    <row r="128" spans="7:21">
      <c r="G128" s="314"/>
      <c r="M128" s="534"/>
      <c r="N128" s="534"/>
      <c r="O128" s="534"/>
      <c r="P128" s="534"/>
      <c r="Q128" s="534"/>
      <c r="R128" s="534"/>
      <c r="S128" s="534"/>
      <c r="T128" s="531"/>
      <c r="U128" s="535"/>
    </row>
    <row r="129" spans="7:21">
      <c r="G129" s="314"/>
      <c r="M129" s="534"/>
      <c r="N129" s="534"/>
      <c r="O129" s="534"/>
      <c r="P129" s="534"/>
      <c r="Q129" s="534"/>
      <c r="R129" s="534"/>
      <c r="S129" s="534"/>
      <c r="T129" s="531"/>
      <c r="U129" s="535"/>
    </row>
    <row r="130" spans="7:21">
      <c r="G130" s="314"/>
      <c r="M130" s="534"/>
      <c r="N130" s="534"/>
      <c r="O130" s="534"/>
      <c r="P130" s="534"/>
      <c r="Q130" s="534"/>
      <c r="R130" s="534"/>
      <c r="S130" s="534"/>
      <c r="T130" s="531"/>
      <c r="U130" s="535"/>
    </row>
    <row r="131" spans="7:21">
      <c r="G131" s="314"/>
      <c r="M131" s="534"/>
      <c r="N131" s="534"/>
      <c r="O131" s="534"/>
      <c r="P131" s="534"/>
      <c r="Q131" s="534"/>
      <c r="R131" s="534"/>
      <c r="S131" s="534"/>
      <c r="T131" s="531"/>
      <c r="U131" s="535"/>
    </row>
    <row r="132" spans="7:21">
      <c r="G132" s="314"/>
      <c r="M132" s="534"/>
      <c r="N132" s="534"/>
      <c r="O132" s="534"/>
      <c r="P132" s="534"/>
      <c r="Q132" s="534"/>
      <c r="R132" s="534"/>
      <c r="S132" s="534"/>
      <c r="T132" s="531"/>
      <c r="U132" s="535"/>
    </row>
    <row r="133" spans="7:21">
      <c r="G133" s="314"/>
      <c r="M133" s="534"/>
      <c r="N133" s="534"/>
      <c r="O133" s="534"/>
      <c r="P133" s="534"/>
      <c r="Q133" s="534"/>
      <c r="R133" s="534"/>
      <c r="S133" s="534"/>
      <c r="T133" s="531"/>
      <c r="U133" s="535"/>
    </row>
    <row r="134" spans="7:21">
      <c r="G134" s="314"/>
      <c r="M134" s="534"/>
      <c r="N134" s="534"/>
      <c r="O134" s="534"/>
      <c r="P134" s="534"/>
      <c r="Q134" s="534"/>
      <c r="R134" s="534"/>
      <c r="S134" s="534"/>
      <c r="T134" s="531"/>
      <c r="U134" s="535"/>
    </row>
    <row r="135" spans="7:21">
      <c r="G135" s="314"/>
      <c r="M135" s="534"/>
      <c r="N135" s="534"/>
      <c r="O135" s="534"/>
      <c r="P135" s="534"/>
      <c r="Q135" s="534"/>
      <c r="R135" s="534"/>
      <c r="S135" s="534"/>
      <c r="T135" s="531"/>
      <c r="U135" s="535"/>
    </row>
    <row r="136" spans="7:21">
      <c r="G136" s="314"/>
      <c r="M136" s="534"/>
      <c r="N136" s="534"/>
      <c r="O136" s="534"/>
      <c r="P136" s="534"/>
      <c r="Q136" s="534"/>
      <c r="R136" s="534"/>
      <c r="S136" s="534"/>
      <c r="T136" s="531"/>
      <c r="U136" s="535"/>
    </row>
    <row r="137" spans="7:21">
      <c r="G137" s="314"/>
      <c r="M137" s="534"/>
      <c r="N137" s="534"/>
      <c r="O137" s="534"/>
      <c r="P137" s="534"/>
      <c r="Q137" s="534"/>
      <c r="R137" s="534"/>
      <c r="S137" s="534"/>
      <c r="T137" s="531"/>
      <c r="U137" s="535"/>
    </row>
    <row r="138" spans="7:21">
      <c r="G138" s="314"/>
      <c r="M138" s="534"/>
      <c r="N138" s="534"/>
      <c r="O138" s="534"/>
      <c r="P138" s="534"/>
      <c r="Q138" s="534"/>
      <c r="R138" s="534"/>
      <c r="S138" s="534"/>
      <c r="T138" s="531"/>
      <c r="U138" s="535"/>
    </row>
    <row r="139" spans="7:21">
      <c r="G139" s="314"/>
      <c r="M139" s="534"/>
      <c r="N139" s="534"/>
      <c r="O139" s="534"/>
      <c r="P139" s="534"/>
      <c r="Q139" s="534"/>
      <c r="R139" s="534"/>
      <c r="S139" s="534"/>
      <c r="T139" s="531"/>
      <c r="U139" s="535"/>
    </row>
    <row r="140" spans="7:21">
      <c r="G140" s="314"/>
      <c r="M140" s="534"/>
      <c r="N140" s="534"/>
      <c r="O140" s="534"/>
      <c r="P140" s="534"/>
      <c r="Q140" s="534"/>
      <c r="R140" s="534"/>
      <c r="S140" s="534"/>
      <c r="T140" s="531"/>
      <c r="U140" s="535"/>
    </row>
    <row r="141" spans="7:21">
      <c r="G141" s="314"/>
      <c r="M141" s="534"/>
      <c r="N141" s="534"/>
      <c r="O141" s="534"/>
      <c r="P141" s="534"/>
      <c r="Q141" s="534"/>
      <c r="R141" s="534"/>
      <c r="S141" s="534"/>
      <c r="T141" s="531"/>
      <c r="U141" s="535"/>
    </row>
    <row r="142" spans="7:21">
      <c r="G142" s="314"/>
      <c r="M142" s="534"/>
      <c r="N142" s="534"/>
      <c r="O142" s="534"/>
      <c r="P142" s="534"/>
      <c r="Q142" s="534"/>
      <c r="R142" s="534"/>
      <c r="S142" s="534"/>
      <c r="T142" s="531"/>
      <c r="U142" s="535"/>
    </row>
    <row r="143" spans="7:21">
      <c r="G143" s="314"/>
      <c r="M143" s="534"/>
      <c r="N143" s="534"/>
      <c r="O143" s="534"/>
      <c r="P143" s="534"/>
      <c r="Q143" s="534"/>
      <c r="R143" s="534"/>
      <c r="S143" s="534"/>
      <c r="T143" s="531"/>
      <c r="U143" s="535"/>
    </row>
    <row r="144" spans="7:21">
      <c r="G144" s="314"/>
      <c r="M144" s="534"/>
      <c r="N144" s="534"/>
      <c r="O144" s="534"/>
      <c r="P144" s="534"/>
      <c r="Q144" s="534"/>
      <c r="R144" s="534"/>
      <c r="S144" s="534"/>
      <c r="T144" s="531"/>
      <c r="U144" s="535"/>
    </row>
    <row r="145" spans="7:21">
      <c r="G145" s="314"/>
      <c r="M145" s="534"/>
      <c r="N145" s="534"/>
      <c r="O145" s="534"/>
      <c r="P145" s="534"/>
      <c r="Q145" s="534"/>
      <c r="R145" s="534"/>
      <c r="S145" s="534"/>
      <c r="T145" s="531"/>
      <c r="U145" s="535"/>
    </row>
    <row r="146" spans="7:21">
      <c r="G146" s="314"/>
      <c r="M146" s="534"/>
      <c r="N146" s="534"/>
      <c r="O146" s="534"/>
      <c r="P146" s="534"/>
      <c r="Q146" s="534"/>
      <c r="R146" s="534"/>
      <c r="S146" s="534"/>
      <c r="T146" s="531"/>
      <c r="U146" s="535"/>
    </row>
    <row r="147" spans="7:21">
      <c r="G147" s="314"/>
      <c r="M147" s="534"/>
      <c r="N147" s="534"/>
      <c r="O147" s="534"/>
      <c r="P147" s="534"/>
      <c r="Q147" s="534"/>
      <c r="R147" s="534"/>
      <c r="S147" s="534"/>
      <c r="T147" s="531"/>
      <c r="U147" s="535"/>
    </row>
    <row r="148" spans="7:21">
      <c r="G148" s="314"/>
      <c r="M148" s="534"/>
      <c r="N148" s="534"/>
      <c r="O148" s="534"/>
      <c r="P148" s="534"/>
      <c r="Q148" s="534"/>
      <c r="R148" s="534"/>
      <c r="S148" s="534"/>
      <c r="T148" s="531"/>
      <c r="U148" s="535"/>
    </row>
    <row r="149" spans="7:21">
      <c r="G149" s="314"/>
      <c r="M149" s="534"/>
      <c r="N149" s="534"/>
      <c r="O149" s="534"/>
      <c r="P149" s="534"/>
      <c r="Q149" s="534"/>
      <c r="R149" s="534"/>
      <c r="S149" s="534"/>
      <c r="T149" s="531"/>
      <c r="U149" s="535"/>
    </row>
    <row r="150" spans="7:21">
      <c r="G150" s="314"/>
      <c r="M150" s="534"/>
      <c r="N150" s="534"/>
      <c r="O150" s="534"/>
      <c r="P150" s="534"/>
      <c r="Q150" s="534"/>
      <c r="R150" s="534"/>
      <c r="S150" s="534"/>
      <c r="T150" s="531"/>
      <c r="U150" s="535"/>
    </row>
    <row r="151" spans="7:21">
      <c r="G151" s="314"/>
      <c r="M151" s="534"/>
      <c r="N151" s="534"/>
      <c r="O151" s="534"/>
      <c r="P151" s="534"/>
      <c r="Q151" s="534"/>
      <c r="R151" s="534"/>
      <c r="S151" s="534"/>
      <c r="T151" s="531"/>
      <c r="U151" s="535"/>
    </row>
    <row r="152" spans="7:21">
      <c r="G152" s="314"/>
      <c r="M152" s="534"/>
      <c r="N152" s="534"/>
      <c r="O152" s="534"/>
      <c r="P152" s="534"/>
      <c r="Q152" s="534"/>
      <c r="R152" s="534"/>
      <c r="S152" s="534"/>
      <c r="T152" s="531"/>
      <c r="U152" s="535"/>
    </row>
    <row r="153" spans="7:21">
      <c r="G153" s="314"/>
      <c r="M153" s="534"/>
      <c r="N153" s="534"/>
      <c r="O153" s="534"/>
      <c r="P153" s="534"/>
      <c r="Q153" s="534"/>
      <c r="R153" s="534"/>
      <c r="S153" s="534"/>
      <c r="T153" s="531"/>
      <c r="U153" s="535"/>
    </row>
    <row r="154" spans="7:21">
      <c r="G154" s="314"/>
      <c r="M154" s="534"/>
      <c r="N154" s="534"/>
      <c r="O154" s="534"/>
      <c r="P154" s="534"/>
      <c r="Q154" s="534"/>
      <c r="R154" s="534"/>
      <c r="S154" s="534"/>
      <c r="T154" s="531"/>
      <c r="U154" s="535"/>
    </row>
    <row r="155" spans="7:21">
      <c r="G155" s="314"/>
      <c r="M155" s="534"/>
      <c r="N155" s="534"/>
      <c r="O155" s="534"/>
      <c r="P155" s="534"/>
      <c r="Q155" s="534"/>
      <c r="R155" s="534"/>
      <c r="S155" s="534"/>
      <c r="T155" s="531"/>
      <c r="U155" s="535"/>
    </row>
    <row r="156" spans="7:21">
      <c r="G156" s="314"/>
      <c r="M156" s="534"/>
      <c r="N156" s="534"/>
      <c r="O156" s="534"/>
      <c r="P156" s="534"/>
      <c r="Q156" s="534"/>
      <c r="R156" s="534"/>
      <c r="S156" s="534"/>
      <c r="T156" s="531"/>
      <c r="U156" s="535"/>
    </row>
    <row r="157" spans="7:21">
      <c r="G157" s="314"/>
      <c r="M157" s="534"/>
      <c r="N157" s="534"/>
      <c r="O157" s="534"/>
      <c r="P157" s="534"/>
      <c r="Q157" s="534"/>
      <c r="R157" s="534"/>
      <c r="S157" s="534"/>
      <c r="T157" s="531"/>
      <c r="U157" s="535"/>
    </row>
    <row r="158" spans="7:21">
      <c r="G158" s="314"/>
      <c r="M158" s="534"/>
      <c r="N158" s="534"/>
      <c r="O158" s="534"/>
      <c r="P158" s="534"/>
      <c r="Q158" s="534"/>
      <c r="R158" s="534"/>
      <c r="S158" s="534"/>
      <c r="T158" s="531"/>
      <c r="U158" s="535"/>
    </row>
    <row r="159" spans="7:21">
      <c r="G159" s="314"/>
      <c r="M159" s="534"/>
      <c r="N159" s="534"/>
      <c r="O159" s="534"/>
      <c r="P159" s="534"/>
      <c r="Q159" s="534"/>
      <c r="R159" s="534"/>
      <c r="S159" s="534"/>
      <c r="T159" s="531"/>
      <c r="U159" s="535"/>
    </row>
    <row r="160" spans="7:21">
      <c r="G160" s="314"/>
      <c r="M160" s="534"/>
      <c r="N160" s="534"/>
      <c r="O160" s="534"/>
      <c r="P160" s="534"/>
      <c r="Q160" s="534"/>
      <c r="R160" s="534"/>
      <c r="S160" s="534"/>
      <c r="T160" s="531"/>
      <c r="U160" s="535"/>
    </row>
    <row r="161" spans="7:21">
      <c r="G161" s="314"/>
      <c r="M161" s="534"/>
      <c r="N161" s="534"/>
      <c r="O161" s="534"/>
      <c r="P161" s="534"/>
      <c r="Q161" s="534"/>
      <c r="R161" s="534"/>
      <c r="S161" s="534"/>
      <c r="T161" s="531"/>
      <c r="U161" s="535"/>
    </row>
    <row r="162" spans="7:21">
      <c r="G162" s="314"/>
      <c r="M162" s="534"/>
      <c r="N162" s="534"/>
      <c r="O162" s="534"/>
      <c r="P162" s="534"/>
      <c r="Q162" s="534"/>
      <c r="R162" s="534"/>
      <c r="S162" s="534"/>
      <c r="T162" s="531"/>
      <c r="U162" s="535"/>
    </row>
    <row r="163" spans="7:21">
      <c r="G163" s="314"/>
      <c r="M163" s="534"/>
      <c r="N163" s="534"/>
      <c r="O163" s="534"/>
      <c r="P163" s="534"/>
      <c r="Q163" s="534"/>
      <c r="R163" s="534"/>
      <c r="S163" s="534"/>
      <c r="T163" s="531"/>
      <c r="U163" s="535"/>
    </row>
    <row r="164" spans="7:21">
      <c r="G164" s="314"/>
      <c r="M164" s="534"/>
      <c r="N164" s="534"/>
      <c r="O164" s="534"/>
      <c r="P164" s="534"/>
      <c r="Q164" s="534"/>
      <c r="R164" s="534"/>
      <c r="S164" s="534"/>
      <c r="T164" s="531"/>
      <c r="U164" s="535"/>
    </row>
    <row r="165" spans="7:21">
      <c r="G165" s="314"/>
      <c r="M165" s="534"/>
      <c r="N165" s="534"/>
      <c r="O165" s="534"/>
      <c r="P165" s="534"/>
      <c r="Q165" s="534"/>
      <c r="R165" s="534"/>
      <c r="S165" s="534"/>
      <c r="T165" s="531"/>
      <c r="U165" s="535"/>
    </row>
    <row r="166" spans="7:21">
      <c r="G166" s="314"/>
      <c r="M166" s="534"/>
      <c r="N166" s="534"/>
      <c r="O166" s="534"/>
      <c r="P166" s="534"/>
      <c r="Q166" s="534"/>
      <c r="R166" s="534"/>
      <c r="S166" s="534"/>
      <c r="T166" s="531"/>
      <c r="U166" s="535"/>
    </row>
    <row r="167" spans="7:21">
      <c r="G167" s="314"/>
      <c r="M167" s="534"/>
      <c r="N167" s="534"/>
      <c r="O167" s="534"/>
      <c r="P167" s="534"/>
      <c r="Q167" s="534"/>
      <c r="R167" s="534"/>
      <c r="S167" s="534"/>
      <c r="T167" s="531"/>
      <c r="U167" s="535"/>
    </row>
    <row r="168" spans="7:21">
      <c r="G168" s="314"/>
      <c r="M168" s="534"/>
      <c r="N168" s="534"/>
      <c r="O168" s="534"/>
      <c r="P168" s="534"/>
      <c r="Q168" s="534"/>
      <c r="R168" s="534"/>
      <c r="S168" s="534"/>
      <c r="T168" s="531"/>
      <c r="U168" s="535"/>
    </row>
    <row r="169" spans="7:21">
      <c r="G169" s="314"/>
      <c r="M169" s="534"/>
      <c r="N169" s="534"/>
      <c r="O169" s="534"/>
      <c r="P169" s="534"/>
      <c r="Q169" s="534"/>
      <c r="R169" s="534"/>
      <c r="S169" s="534"/>
      <c r="T169" s="531"/>
      <c r="U169" s="535"/>
    </row>
    <row r="170" spans="7:21">
      <c r="G170" s="314"/>
      <c r="M170" s="534"/>
      <c r="N170" s="534"/>
      <c r="O170" s="534"/>
      <c r="P170" s="534"/>
      <c r="Q170" s="534"/>
      <c r="R170" s="534"/>
      <c r="S170" s="534"/>
      <c r="T170" s="531"/>
      <c r="U170" s="535"/>
    </row>
    <row r="171" spans="7:21">
      <c r="G171" s="314"/>
      <c r="M171" s="534"/>
      <c r="N171" s="534"/>
      <c r="O171" s="534"/>
      <c r="P171" s="534"/>
      <c r="Q171" s="534"/>
      <c r="R171" s="534"/>
      <c r="S171" s="534"/>
      <c r="T171" s="531"/>
      <c r="U171" s="535"/>
    </row>
    <row r="172" spans="7:21">
      <c r="G172" s="314"/>
      <c r="M172" s="534"/>
      <c r="N172" s="534"/>
      <c r="O172" s="534"/>
      <c r="P172" s="534"/>
      <c r="Q172" s="534"/>
      <c r="R172" s="534"/>
      <c r="S172" s="534"/>
      <c r="T172" s="531"/>
      <c r="U172" s="535"/>
    </row>
    <row r="173" spans="7:21">
      <c r="G173" s="314"/>
      <c r="M173" s="534"/>
      <c r="N173" s="534"/>
      <c r="O173" s="534"/>
      <c r="P173" s="534"/>
      <c r="Q173" s="534"/>
      <c r="R173" s="534"/>
      <c r="S173" s="534"/>
      <c r="T173" s="531"/>
      <c r="U173" s="535"/>
    </row>
    <row r="174" spans="7:21">
      <c r="G174" s="314"/>
      <c r="M174" s="534"/>
      <c r="N174" s="534"/>
      <c r="O174" s="534"/>
      <c r="P174" s="534"/>
      <c r="Q174" s="534"/>
      <c r="R174" s="534"/>
      <c r="S174" s="534"/>
      <c r="T174" s="531"/>
      <c r="U174" s="535"/>
    </row>
    <row r="175" spans="7:21">
      <c r="G175" s="314"/>
      <c r="M175" s="534"/>
      <c r="N175" s="534"/>
      <c r="O175" s="534"/>
      <c r="P175" s="534"/>
      <c r="Q175" s="534"/>
      <c r="R175" s="534"/>
      <c r="S175" s="534"/>
      <c r="T175" s="531"/>
      <c r="U175" s="535"/>
    </row>
    <row r="176" spans="7:21">
      <c r="G176" s="314"/>
      <c r="M176" s="534"/>
      <c r="N176" s="534"/>
      <c r="O176" s="534"/>
      <c r="P176" s="534"/>
      <c r="Q176" s="534"/>
      <c r="R176" s="534"/>
      <c r="S176" s="534"/>
      <c r="T176" s="531"/>
      <c r="U176" s="535"/>
    </row>
    <row r="177" spans="7:21">
      <c r="G177" s="314"/>
      <c r="M177" s="534"/>
      <c r="N177" s="534"/>
      <c r="O177" s="534"/>
      <c r="P177" s="534"/>
      <c r="Q177" s="534"/>
      <c r="R177" s="534"/>
      <c r="S177" s="534"/>
      <c r="T177" s="531"/>
      <c r="U177" s="535"/>
    </row>
    <row r="178" spans="7:21">
      <c r="G178" s="314"/>
      <c r="M178" s="534"/>
      <c r="N178" s="534"/>
      <c r="O178" s="534"/>
      <c r="P178" s="534"/>
      <c r="Q178" s="534"/>
      <c r="R178" s="534"/>
      <c r="S178" s="534"/>
      <c r="T178" s="531"/>
      <c r="U178" s="535"/>
    </row>
    <row r="179" spans="7:21">
      <c r="G179" s="314"/>
      <c r="M179" s="534"/>
      <c r="N179" s="534"/>
      <c r="O179" s="534"/>
      <c r="P179" s="534"/>
      <c r="Q179" s="534"/>
      <c r="R179" s="534"/>
      <c r="S179" s="534"/>
      <c r="T179" s="531"/>
      <c r="U179" s="535"/>
    </row>
    <row r="180" spans="7:21">
      <c r="G180" s="314"/>
      <c r="M180" s="534"/>
      <c r="N180" s="534"/>
      <c r="O180" s="534"/>
      <c r="P180" s="534"/>
      <c r="Q180" s="534"/>
      <c r="R180" s="534"/>
      <c r="S180" s="534"/>
      <c r="T180" s="531"/>
      <c r="U180" s="535"/>
    </row>
    <row r="181" spans="7:21">
      <c r="G181" s="314"/>
      <c r="M181" s="534"/>
      <c r="N181" s="534"/>
      <c r="O181" s="534"/>
      <c r="P181" s="534"/>
      <c r="Q181" s="534"/>
      <c r="R181" s="534"/>
      <c r="S181" s="534"/>
      <c r="T181" s="531"/>
      <c r="U181" s="535"/>
    </row>
    <row r="182" spans="7:21">
      <c r="G182" s="314"/>
      <c r="M182" s="534"/>
      <c r="N182" s="534"/>
      <c r="O182" s="534"/>
      <c r="P182" s="534"/>
      <c r="Q182" s="534"/>
      <c r="R182" s="534"/>
      <c r="S182" s="534"/>
      <c r="T182" s="531"/>
      <c r="U182" s="535"/>
    </row>
    <row r="183" spans="7:21">
      <c r="G183" s="314"/>
      <c r="M183" s="534"/>
      <c r="N183" s="534"/>
      <c r="O183" s="534"/>
      <c r="P183" s="534"/>
      <c r="Q183" s="534"/>
      <c r="R183" s="534"/>
      <c r="S183" s="534"/>
      <c r="T183" s="531"/>
      <c r="U183" s="535"/>
    </row>
    <row r="184" spans="7:21">
      <c r="G184" s="314"/>
      <c r="M184" s="534"/>
      <c r="N184" s="534"/>
      <c r="O184" s="534"/>
      <c r="P184" s="534"/>
      <c r="Q184" s="534"/>
      <c r="R184" s="534"/>
      <c r="S184" s="534"/>
      <c r="T184" s="531"/>
      <c r="U184" s="535"/>
    </row>
    <row r="185" spans="7:21">
      <c r="G185" s="314"/>
      <c r="M185" s="534"/>
      <c r="N185" s="534"/>
      <c r="O185" s="534"/>
      <c r="P185" s="534"/>
      <c r="Q185" s="534"/>
      <c r="R185" s="534"/>
      <c r="S185" s="534"/>
      <c r="T185" s="531"/>
      <c r="U185" s="535"/>
    </row>
    <row r="186" spans="7:21">
      <c r="G186" s="314"/>
      <c r="M186" s="534"/>
      <c r="N186" s="534"/>
      <c r="O186" s="534"/>
      <c r="P186" s="534"/>
      <c r="Q186" s="534"/>
      <c r="R186" s="534"/>
      <c r="S186" s="534"/>
      <c r="T186" s="531"/>
      <c r="U186" s="535"/>
    </row>
    <row r="187" spans="7:21">
      <c r="G187" s="314"/>
      <c r="M187" s="534"/>
      <c r="N187" s="534"/>
      <c r="O187" s="534"/>
      <c r="P187" s="534"/>
      <c r="Q187" s="534"/>
      <c r="R187" s="534"/>
      <c r="S187" s="534"/>
      <c r="T187" s="531"/>
      <c r="U187" s="535"/>
    </row>
    <row r="188" spans="7:21">
      <c r="G188" s="314"/>
      <c r="M188" s="534"/>
      <c r="N188" s="534"/>
      <c r="O188" s="534"/>
      <c r="P188" s="534"/>
      <c r="Q188" s="534"/>
      <c r="R188" s="534"/>
      <c r="S188" s="534"/>
      <c r="T188" s="531"/>
      <c r="U188" s="535"/>
    </row>
    <row r="189" spans="7:21">
      <c r="G189" s="314"/>
      <c r="M189" s="534"/>
      <c r="N189" s="534"/>
      <c r="O189" s="534"/>
      <c r="P189" s="534"/>
      <c r="Q189" s="534"/>
      <c r="R189" s="534"/>
      <c r="S189" s="534"/>
      <c r="T189" s="531"/>
      <c r="U189" s="535"/>
    </row>
    <row r="190" spans="7:21">
      <c r="G190" s="314"/>
      <c r="M190" s="534"/>
      <c r="N190" s="534"/>
      <c r="O190" s="534"/>
      <c r="P190" s="534"/>
      <c r="Q190" s="534"/>
      <c r="R190" s="534"/>
      <c r="S190" s="534"/>
      <c r="T190" s="531"/>
      <c r="U190" s="535"/>
    </row>
    <row r="191" spans="7:21">
      <c r="G191" s="314"/>
      <c r="M191" s="534"/>
      <c r="N191" s="534"/>
      <c r="O191" s="534"/>
      <c r="P191" s="534"/>
      <c r="Q191" s="534"/>
      <c r="R191" s="534"/>
      <c r="S191" s="534"/>
      <c r="T191" s="531"/>
      <c r="U191" s="535"/>
    </row>
    <row r="192" spans="7:21">
      <c r="G192" s="314"/>
      <c r="M192" s="534"/>
      <c r="N192" s="534"/>
      <c r="O192" s="534"/>
      <c r="P192" s="534"/>
      <c r="Q192" s="534"/>
      <c r="R192" s="534"/>
      <c r="S192" s="534"/>
      <c r="T192" s="531"/>
      <c r="U192" s="535"/>
    </row>
    <row r="193" spans="7:21">
      <c r="G193" s="314"/>
      <c r="M193" s="534"/>
      <c r="N193" s="534"/>
      <c r="O193" s="534"/>
      <c r="P193" s="534"/>
      <c r="Q193" s="534"/>
      <c r="R193" s="534"/>
      <c r="S193" s="534"/>
      <c r="T193" s="531"/>
      <c r="U193" s="535"/>
    </row>
    <row r="194" spans="7:21">
      <c r="G194" s="314"/>
      <c r="M194" s="534"/>
      <c r="N194" s="534"/>
      <c r="O194" s="534"/>
      <c r="P194" s="534"/>
      <c r="Q194" s="534"/>
      <c r="R194" s="534"/>
      <c r="S194" s="534"/>
      <c r="T194" s="531"/>
      <c r="U194" s="535"/>
    </row>
    <row r="195" spans="7:21">
      <c r="G195" s="314"/>
      <c r="M195" s="534"/>
      <c r="N195" s="534"/>
      <c r="O195" s="534"/>
      <c r="P195" s="534"/>
      <c r="Q195" s="534"/>
      <c r="R195" s="534"/>
      <c r="S195" s="534"/>
      <c r="T195" s="531"/>
      <c r="U195" s="535"/>
    </row>
    <row r="196" spans="7:21">
      <c r="G196" s="314"/>
      <c r="M196" s="534"/>
      <c r="N196" s="534"/>
      <c r="O196" s="534"/>
      <c r="P196" s="534"/>
      <c r="Q196" s="534"/>
      <c r="R196" s="534"/>
      <c r="S196" s="534"/>
      <c r="T196" s="531"/>
      <c r="U196" s="535"/>
    </row>
    <row r="197" spans="7:21">
      <c r="G197" s="314"/>
      <c r="M197" s="534"/>
      <c r="N197" s="534"/>
      <c r="O197" s="534"/>
      <c r="P197" s="534"/>
      <c r="Q197" s="534"/>
      <c r="R197" s="534"/>
      <c r="S197" s="534"/>
      <c r="T197" s="531"/>
      <c r="U197" s="535"/>
    </row>
    <row r="198" spans="7:21">
      <c r="G198" s="314"/>
      <c r="M198" s="534"/>
      <c r="N198" s="534"/>
      <c r="O198" s="534"/>
      <c r="P198" s="534"/>
      <c r="Q198" s="534"/>
      <c r="R198" s="534"/>
      <c r="S198" s="534"/>
      <c r="T198" s="531"/>
      <c r="U198" s="535"/>
    </row>
    <row r="199" spans="7:21">
      <c r="G199" s="314"/>
      <c r="M199" s="534"/>
      <c r="N199" s="534"/>
      <c r="O199" s="534"/>
      <c r="P199" s="534"/>
      <c r="Q199" s="534"/>
      <c r="R199" s="534"/>
      <c r="S199" s="534"/>
      <c r="T199" s="531"/>
      <c r="U199" s="535"/>
    </row>
    <row r="200" spans="7:21">
      <c r="G200" s="314"/>
      <c r="M200" s="534"/>
      <c r="N200" s="534"/>
      <c r="O200" s="534"/>
      <c r="P200" s="534"/>
      <c r="Q200" s="534"/>
      <c r="R200" s="534"/>
      <c r="S200" s="534"/>
      <c r="T200" s="531"/>
      <c r="U200" s="535"/>
    </row>
    <row r="201" spans="7:21">
      <c r="G201" s="314"/>
      <c r="M201" s="534"/>
      <c r="N201" s="534"/>
      <c r="O201" s="534"/>
      <c r="P201" s="534"/>
      <c r="Q201" s="534"/>
      <c r="R201" s="534"/>
      <c r="S201" s="534"/>
      <c r="T201" s="531"/>
      <c r="U201" s="535"/>
    </row>
    <row r="202" spans="7:21">
      <c r="G202" s="314"/>
      <c r="M202" s="534"/>
      <c r="N202" s="534"/>
      <c r="O202" s="534"/>
      <c r="P202" s="534"/>
      <c r="Q202" s="534"/>
      <c r="R202" s="534"/>
      <c r="S202" s="534"/>
      <c r="T202" s="531"/>
      <c r="U202" s="535"/>
    </row>
    <row r="203" spans="7:21">
      <c r="G203" s="314"/>
      <c r="M203" s="534"/>
      <c r="N203" s="534"/>
      <c r="O203" s="534"/>
      <c r="P203" s="534"/>
      <c r="Q203" s="534"/>
      <c r="R203" s="534"/>
      <c r="S203" s="534"/>
      <c r="T203" s="531"/>
      <c r="U203" s="535"/>
    </row>
    <row r="204" spans="7:21">
      <c r="G204" s="314"/>
      <c r="M204" s="534"/>
      <c r="N204" s="534"/>
      <c r="O204" s="534"/>
      <c r="P204" s="534"/>
      <c r="Q204" s="534"/>
      <c r="R204" s="534"/>
      <c r="S204" s="534"/>
      <c r="T204" s="531"/>
      <c r="U204" s="535"/>
    </row>
    <row r="205" spans="7:21">
      <c r="G205" s="314"/>
      <c r="M205" s="534"/>
      <c r="N205" s="534"/>
      <c r="O205" s="534"/>
      <c r="P205" s="534"/>
      <c r="Q205" s="534"/>
      <c r="R205" s="534"/>
      <c r="S205" s="534"/>
      <c r="T205" s="531"/>
      <c r="U205" s="535"/>
    </row>
    <row r="206" spans="7:21">
      <c r="G206" s="314"/>
      <c r="M206" s="534"/>
      <c r="N206" s="534"/>
      <c r="O206" s="534"/>
      <c r="P206" s="534"/>
      <c r="Q206" s="534"/>
      <c r="R206" s="534"/>
      <c r="S206" s="534"/>
      <c r="T206" s="531"/>
      <c r="U206" s="535"/>
    </row>
    <row r="207" spans="7:21">
      <c r="G207" s="314"/>
      <c r="M207" s="534"/>
      <c r="N207" s="534"/>
      <c r="O207" s="534"/>
      <c r="P207" s="534"/>
      <c r="Q207" s="534"/>
      <c r="R207" s="534"/>
      <c r="S207" s="534"/>
      <c r="T207" s="531"/>
      <c r="U207" s="535"/>
    </row>
    <row r="208" spans="7:21">
      <c r="G208" s="314"/>
      <c r="M208" s="534"/>
      <c r="N208" s="534"/>
      <c r="O208" s="534"/>
      <c r="P208" s="534"/>
      <c r="Q208" s="534"/>
      <c r="R208" s="534"/>
      <c r="S208" s="534"/>
      <c r="T208" s="531"/>
      <c r="U208" s="535"/>
    </row>
    <row r="209" spans="7:21">
      <c r="G209" s="314"/>
      <c r="M209" s="534"/>
      <c r="N209" s="534"/>
      <c r="O209" s="534"/>
      <c r="P209" s="534"/>
      <c r="Q209" s="534"/>
      <c r="R209" s="534"/>
      <c r="S209" s="534"/>
      <c r="T209" s="531"/>
      <c r="U209" s="535"/>
    </row>
    <row r="210" spans="7:21">
      <c r="G210" s="314"/>
      <c r="M210" s="534"/>
      <c r="N210" s="534"/>
      <c r="O210" s="534"/>
      <c r="P210" s="534"/>
      <c r="Q210" s="534"/>
      <c r="R210" s="534"/>
      <c r="S210" s="534"/>
      <c r="T210" s="531"/>
      <c r="U210" s="535"/>
    </row>
    <row r="211" spans="7:21">
      <c r="G211" s="314"/>
      <c r="M211" s="534"/>
      <c r="N211" s="534"/>
      <c r="O211" s="534"/>
      <c r="P211" s="534"/>
      <c r="Q211" s="534"/>
      <c r="R211" s="534"/>
      <c r="S211" s="534"/>
      <c r="T211" s="531"/>
      <c r="U211" s="535"/>
    </row>
    <row r="212" spans="7:21">
      <c r="G212" s="314"/>
      <c r="M212" s="534"/>
      <c r="N212" s="534"/>
      <c r="O212" s="534"/>
      <c r="P212" s="534"/>
      <c r="Q212" s="534"/>
      <c r="R212" s="534"/>
      <c r="S212" s="534"/>
      <c r="T212" s="531"/>
      <c r="U212" s="535"/>
    </row>
    <row r="213" spans="7:21">
      <c r="G213" s="314"/>
      <c r="M213" s="534"/>
      <c r="N213" s="534"/>
      <c r="O213" s="534"/>
      <c r="P213" s="534"/>
      <c r="Q213" s="534"/>
      <c r="R213" s="534"/>
      <c r="S213" s="534"/>
      <c r="T213" s="531"/>
      <c r="U213" s="535"/>
    </row>
    <row r="214" spans="7:21">
      <c r="G214" s="314"/>
      <c r="M214" s="534"/>
      <c r="N214" s="534"/>
      <c r="O214" s="534"/>
      <c r="P214" s="534"/>
      <c r="Q214" s="534"/>
      <c r="R214" s="534"/>
      <c r="S214" s="534"/>
      <c r="T214" s="531"/>
      <c r="U214" s="535"/>
    </row>
    <row r="215" spans="7:21">
      <c r="G215" s="314"/>
      <c r="M215" s="534"/>
      <c r="N215" s="534"/>
      <c r="O215" s="534"/>
      <c r="P215" s="534"/>
      <c r="Q215" s="534"/>
      <c r="R215" s="534"/>
      <c r="S215" s="534"/>
      <c r="T215" s="531"/>
      <c r="U215" s="535"/>
    </row>
    <row r="216" spans="7:21">
      <c r="G216" s="314"/>
      <c r="M216" s="534"/>
      <c r="N216" s="534"/>
      <c r="O216" s="534"/>
      <c r="P216" s="534"/>
      <c r="Q216" s="534"/>
      <c r="R216" s="534"/>
      <c r="S216" s="534"/>
      <c r="T216" s="531"/>
      <c r="U216" s="535"/>
    </row>
    <row r="217" spans="7:21">
      <c r="G217" s="314"/>
      <c r="M217" s="534"/>
      <c r="N217" s="534"/>
      <c r="O217" s="534"/>
      <c r="P217" s="534"/>
      <c r="Q217" s="534"/>
      <c r="R217" s="534"/>
      <c r="S217" s="534"/>
      <c r="T217" s="531"/>
      <c r="U217" s="535"/>
    </row>
    <row r="218" spans="7:21">
      <c r="G218" s="314"/>
      <c r="M218" s="534"/>
      <c r="N218" s="534"/>
      <c r="O218" s="534"/>
      <c r="P218" s="534"/>
      <c r="Q218" s="534"/>
      <c r="R218" s="534"/>
      <c r="S218" s="534"/>
      <c r="T218" s="531"/>
      <c r="U218" s="535"/>
    </row>
    <row r="219" spans="7:21">
      <c r="G219" s="314"/>
      <c r="M219" s="534"/>
      <c r="N219" s="534"/>
      <c r="O219" s="534"/>
      <c r="P219" s="534"/>
      <c r="Q219" s="534"/>
      <c r="R219" s="534"/>
      <c r="S219" s="534"/>
      <c r="T219" s="531"/>
      <c r="U219" s="535"/>
    </row>
    <row r="220" spans="7:21">
      <c r="G220" s="314"/>
      <c r="M220" s="534"/>
      <c r="N220" s="534"/>
      <c r="O220" s="534"/>
      <c r="P220" s="534"/>
      <c r="Q220" s="534"/>
      <c r="R220" s="534"/>
      <c r="S220" s="534"/>
      <c r="T220" s="531"/>
      <c r="U220" s="535"/>
    </row>
    <row r="221" spans="7:21">
      <c r="G221" s="314"/>
      <c r="M221" s="534"/>
      <c r="N221" s="534"/>
      <c r="O221" s="534"/>
      <c r="P221" s="534"/>
      <c r="Q221" s="534"/>
      <c r="R221" s="534"/>
      <c r="S221" s="534"/>
      <c r="T221" s="531"/>
      <c r="U221" s="535"/>
    </row>
    <row r="222" spans="7:21">
      <c r="G222" s="314"/>
      <c r="M222" s="534"/>
      <c r="N222" s="534"/>
      <c r="O222" s="534"/>
      <c r="P222" s="534"/>
      <c r="Q222" s="534"/>
      <c r="R222" s="534"/>
      <c r="S222" s="534"/>
      <c r="T222" s="531"/>
      <c r="U222" s="535"/>
    </row>
    <row r="223" spans="7:21">
      <c r="G223" s="314"/>
      <c r="M223" s="534"/>
      <c r="N223" s="534"/>
      <c r="O223" s="534"/>
      <c r="P223" s="534"/>
      <c r="Q223" s="534"/>
      <c r="R223" s="534"/>
      <c r="S223" s="534"/>
      <c r="T223" s="531"/>
      <c r="U223" s="535"/>
    </row>
    <row r="224" spans="7:21">
      <c r="G224" s="314"/>
      <c r="M224" s="534"/>
      <c r="N224" s="534"/>
      <c r="O224" s="534"/>
      <c r="P224" s="534"/>
      <c r="Q224" s="534"/>
      <c r="R224" s="534"/>
      <c r="S224" s="534"/>
      <c r="T224" s="531"/>
      <c r="U224" s="535"/>
    </row>
    <row r="225" spans="7:21">
      <c r="G225" s="314"/>
      <c r="M225" s="534"/>
      <c r="N225" s="534"/>
      <c r="O225" s="534"/>
      <c r="P225" s="534"/>
      <c r="Q225" s="534"/>
      <c r="R225" s="534"/>
      <c r="S225" s="534"/>
      <c r="T225" s="531"/>
      <c r="U225" s="535"/>
    </row>
    <row r="226" spans="7:21">
      <c r="G226" s="314"/>
      <c r="M226" s="534"/>
      <c r="N226" s="534"/>
      <c r="O226" s="534"/>
      <c r="P226" s="534"/>
      <c r="Q226" s="534"/>
      <c r="R226" s="534"/>
      <c r="S226" s="534"/>
      <c r="T226" s="531"/>
      <c r="U226" s="535"/>
    </row>
    <row r="227" spans="7:21">
      <c r="G227" s="314"/>
      <c r="M227" s="534"/>
      <c r="N227" s="534"/>
      <c r="O227" s="534"/>
      <c r="P227" s="534"/>
      <c r="Q227" s="534"/>
      <c r="R227" s="534"/>
      <c r="S227" s="534"/>
      <c r="T227" s="531"/>
      <c r="U227" s="535"/>
    </row>
    <row r="228" spans="7:21">
      <c r="G228" s="314"/>
      <c r="M228" s="534"/>
      <c r="N228" s="534"/>
      <c r="O228" s="534"/>
      <c r="P228" s="534"/>
      <c r="Q228" s="534"/>
      <c r="R228" s="534"/>
      <c r="S228" s="534"/>
      <c r="T228" s="531"/>
      <c r="U228" s="535"/>
    </row>
    <row r="229" spans="7:21">
      <c r="G229" s="314"/>
      <c r="M229" s="534"/>
      <c r="N229" s="534"/>
      <c r="O229" s="534"/>
      <c r="P229" s="534"/>
      <c r="Q229" s="534"/>
      <c r="R229" s="534"/>
      <c r="S229" s="534"/>
      <c r="T229" s="531"/>
      <c r="U229" s="535"/>
    </row>
    <row r="230" spans="7:21">
      <c r="G230" s="314"/>
      <c r="M230" s="534"/>
      <c r="N230" s="534"/>
      <c r="O230" s="534"/>
      <c r="P230" s="534"/>
      <c r="Q230" s="534"/>
      <c r="R230" s="534"/>
      <c r="S230" s="534"/>
      <c r="T230" s="531"/>
      <c r="U230" s="535"/>
    </row>
    <row r="231" spans="7:21">
      <c r="G231" s="314"/>
      <c r="M231" s="534"/>
      <c r="N231" s="534"/>
      <c r="O231" s="534"/>
      <c r="P231" s="534"/>
      <c r="Q231" s="534"/>
      <c r="R231" s="534"/>
      <c r="S231" s="534"/>
      <c r="T231" s="531"/>
      <c r="U231" s="535"/>
    </row>
    <row r="232" spans="7:21">
      <c r="G232" s="314"/>
      <c r="M232" s="534"/>
      <c r="N232" s="534"/>
      <c r="O232" s="534"/>
      <c r="P232" s="534"/>
      <c r="Q232" s="534"/>
      <c r="R232" s="534"/>
      <c r="S232" s="534"/>
      <c r="T232" s="531"/>
      <c r="U232" s="535"/>
    </row>
    <row r="233" spans="7:21">
      <c r="G233" s="314"/>
      <c r="M233" s="534"/>
      <c r="N233" s="534"/>
      <c r="O233" s="534"/>
      <c r="P233" s="534"/>
      <c r="Q233" s="534"/>
      <c r="R233" s="534"/>
      <c r="S233" s="534"/>
      <c r="T233" s="531"/>
      <c r="U233" s="535"/>
    </row>
    <row r="234" spans="7:21">
      <c r="G234" s="314"/>
      <c r="M234" s="534"/>
      <c r="N234" s="534"/>
      <c r="O234" s="534"/>
      <c r="P234" s="534"/>
      <c r="Q234" s="534"/>
      <c r="R234" s="534"/>
      <c r="S234" s="534"/>
      <c r="T234" s="531"/>
      <c r="U234" s="535"/>
    </row>
    <row r="235" spans="7:21">
      <c r="G235" s="314"/>
      <c r="M235" s="534"/>
      <c r="N235" s="534"/>
      <c r="O235" s="534"/>
      <c r="P235" s="534"/>
      <c r="Q235" s="534"/>
      <c r="R235" s="534"/>
      <c r="S235" s="534"/>
      <c r="T235" s="531"/>
      <c r="U235" s="535"/>
    </row>
    <row r="236" spans="7:21">
      <c r="G236" s="314"/>
      <c r="M236" s="534"/>
      <c r="N236" s="534"/>
      <c r="O236" s="534"/>
      <c r="P236" s="534"/>
      <c r="Q236" s="534"/>
      <c r="R236" s="534"/>
      <c r="S236" s="534"/>
      <c r="T236" s="531"/>
      <c r="U236" s="535"/>
    </row>
    <row r="237" spans="7:21">
      <c r="G237" s="314"/>
      <c r="M237" s="534"/>
      <c r="N237" s="534"/>
      <c r="O237" s="534"/>
      <c r="P237" s="534"/>
      <c r="Q237" s="534"/>
      <c r="R237" s="534"/>
      <c r="S237" s="534"/>
      <c r="T237" s="531"/>
      <c r="U237" s="535"/>
    </row>
    <row r="238" spans="7:21">
      <c r="G238" s="314"/>
      <c r="M238" s="534"/>
      <c r="N238" s="534"/>
      <c r="O238" s="534"/>
      <c r="P238" s="534"/>
      <c r="Q238" s="534"/>
      <c r="R238" s="534"/>
      <c r="S238" s="534"/>
      <c r="T238" s="531"/>
      <c r="U238" s="535"/>
    </row>
    <row r="239" spans="7:21">
      <c r="G239" s="314"/>
      <c r="M239" s="534"/>
      <c r="N239" s="534"/>
      <c r="O239" s="534"/>
      <c r="P239" s="534"/>
      <c r="Q239" s="534"/>
      <c r="R239" s="534"/>
      <c r="S239" s="534"/>
      <c r="T239" s="531"/>
      <c r="U239" s="535"/>
    </row>
    <row r="240" spans="7:21">
      <c r="G240" s="314"/>
      <c r="M240" s="534"/>
      <c r="N240" s="534"/>
      <c r="O240" s="534"/>
      <c r="P240" s="534"/>
      <c r="Q240" s="534"/>
      <c r="R240" s="534"/>
      <c r="S240" s="534"/>
      <c r="T240" s="531"/>
      <c r="U240" s="535"/>
    </row>
    <row r="241" spans="7:21">
      <c r="G241" s="314"/>
      <c r="M241" s="534"/>
      <c r="N241" s="534"/>
      <c r="O241" s="534"/>
      <c r="P241" s="534"/>
      <c r="Q241" s="534"/>
      <c r="R241" s="534"/>
      <c r="S241" s="534"/>
      <c r="T241" s="531"/>
      <c r="U241" s="535"/>
    </row>
    <row r="242" spans="7:21">
      <c r="G242" s="314"/>
      <c r="M242" s="534"/>
      <c r="N242" s="534"/>
      <c r="O242" s="534"/>
      <c r="P242" s="534"/>
      <c r="Q242" s="534"/>
      <c r="R242" s="534"/>
      <c r="S242" s="534"/>
      <c r="T242" s="531"/>
      <c r="U242" s="535"/>
    </row>
    <row r="243" spans="7:21">
      <c r="G243" s="314"/>
      <c r="M243" s="534"/>
      <c r="N243" s="534"/>
      <c r="O243" s="534"/>
      <c r="P243" s="534"/>
      <c r="Q243" s="534"/>
      <c r="R243" s="534"/>
      <c r="S243" s="534"/>
      <c r="T243" s="531"/>
      <c r="U243" s="535"/>
    </row>
    <row r="244" spans="7:21">
      <c r="G244" s="314"/>
      <c r="M244" s="534"/>
      <c r="N244" s="534"/>
      <c r="O244" s="534"/>
      <c r="P244" s="534"/>
      <c r="Q244" s="534"/>
      <c r="R244" s="534"/>
      <c r="S244" s="534"/>
      <c r="T244" s="531"/>
      <c r="U244" s="535"/>
    </row>
    <row r="245" spans="7:21">
      <c r="G245" s="314"/>
      <c r="M245" s="534"/>
      <c r="N245" s="534"/>
      <c r="O245" s="534"/>
      <c r="P245" s="534"/>
      <c r="Q245" s="534"/>
      <c r="R245" s="534"/>
      <c r="S245" s="534"/>
      <c r="T245" s="531"/>
      <c r="U245" s="535"/>
    </row>
    <row r="246" spans="7:21">
      <c r="G246" s="314"/>
      <c r="M246" s="534"/>
      <c r="N246" s="534"/>
      <c r="O246" s="534"/>
      <c r="P246" s="534"/>
      <c r="Q246" s="534"/>
      <c r="R246" s="534"/>
      <c r="S246" s="534"/>
      <c r="T246" s="531"/>
      <c r="U246" s="535"/>
    </row>
    <row r="247" spans="7:21">
      <c r="G247" s="314"/>
      <c r="M247" s="534"/>
      <c r="N247" s="534"/>
      <c r="O247" s="534"/>
      <c r="P247" s="534"/>
      <c r="Q247" s="534"/>
      <c r="R247" s="534"/>
      <c r="S247" s="534"/>
      <c r="T247" s="531"/>
      <c r="U247" s="535"/>
    </row>
    <row r="248" spans="7:21">
      <c r="G248" s="314"/>
      <c r="M248" s="534"/>
      <c r="N248" s="534"/>
      <c r="O248" s="534"/>
      <c r="P248" s="534"/>
      <c r="Q248" s="534"/>
      <c r="R248" s="534"/>
      <c r="S248" s="534"/>
      <c r="T248" s="531"/>
      <c r="U248" s="535"/>
    </row>
    <row r="249" spans="7:21">
      <c r="G249" s="314"/>
      <c r="M249" s="534"/>
      <c r="N249" s="534"/>
      <c r="O249" s="534"/>
      <c r="P249" s="534"/>
      <c r="Q249" s="534"/>
      <c r="R249" s="534"/>
      <c r="S249" s="534"/>
      <c r="T249" s="531"/>
      <c r="U249" s="535"/>
    </row>
    <row r="250" spans="7:21">
      <c r="G250" s="314"/>
      <c r="M250" s="534"/>
      <c r="N250" s="534"/>
      <c r="O250" s="534"/>
      <c r="P250" s="534"/>
      <c r="Q250" s="534"/>
      <c r="R250" s="534"/>
      <c r="S250" s="534"/>
      <c r="T250" s="531"/>
      <c r="U250" s="535"/>
    </row>
    <row r="251" spans="7:21">
      <c r="G251" s="314"/>
      <c r="M251" s="534"/>
      <c r="N251" s="534"/>
      <c r="O251" s="534"/>
      <c r="P251" s="534"/>
      <c r="Q251" s="534"/>
      <c r="R251" s="534"/>
      <c r="S251" s="534"/>
      <c r="T251" s="531"/>
      <c r="U251" s="535"/>
    </row>
    <row r="252" spans="7:21">
      <c r="G252" s="314"/>
      <c r="M252" s="534"/>
      <c r="N252" s="534"/>
      <c r="O252" s="534"/>
      <c r="P252" s="534"/>
      <c r="Q252" s="534"/>
      <c r="R252" s="534"/>
      <c r="S252" s="534"/>
      <c r="T252" s="531"/>
      <c r="U252" s="535"/>
    </row>
    <row r="253" spans="7:21">
      <c r="G253" s="314"/>
      <c r="M253" s="534"/>
      <c r="N253" s="534"/>
      <c r="O253" s="534"/>
      <c r="P253" s="534"/>
      <c r="Q253" s="534"/>
      <c r="R253" s="534"/>
      <c r="S253" s="534"/>
      <c r="T253" s="531"/>
      <c r="U253" s="535"/>
    </row>
    <row r="254" spans="7:21">
      <c r="G254" s="314"/>
      <c r="M254" s="534"/>
      <c r="N254" s="534"/>
      <c r="O254" s="534"/>
      <c r="P254" s="534"/>
      <c r="Q254" s="534"/>
      <c r="R254" s="534"/>
      <c r="S254" s="534"/>
      <c r="T254" s="531"/>
      <c r="U254" s="535"/>
    </row>
    <row r="255" spans="7:21">
      <c r="G255" s="314"/>
      <c r="M255" s="534"/>
      <c r="N255" s="534"/>
      <c r="O255" s="534"/>
      <c r="P255" s="534"/>
      <c r="Q255" s="534"/>
      <c r="R255" s="534"/>
      <c r="S255" s="534"/>
      <c r="T255" s="531"/>
      <c r="U255" s="535"/>
    </row>
    <row r="256" spans="7:21">
      <c r="G256" s="314"/>
      <c r="M256" s="534"/>
      <c r="N256" s="534"/>
      <c r="O256" s="534"/>
      <c r="P256" s="534"/>
      <c r="Q256" s="534"/>
      <c r="R256" s="534"/>
      <c r="S256" s="534"/>
      <c r="T256" s="531"/>
      <c r="U256" s="535"/>
    </row>
    <row r="257" spans="7:21">
      <c r="G257" s="314"/>
      <c r="M257" s="534"/>
      <c r="N257" s="534"/>
      <c r="O257" s="534"/>
      <c r="P257" s="534"/>
      <c r="Q257" s="534"/>
      <c r="R257" s="534"/>
      <c r="S257" s="534"/>
      <c r="T257" s="531"/>
      <c r="U257" s="535"/>
    </row>
    <row r="258" spans="7:21">
      <c r="G258" s="314"/>
      <c r="M258" s="534"/>
      <c r="N258" s="534"/>
      <c r="O258" s="534"/>
      <c r="P258" s="534"/>
      <c r="Q258" s="534"/>
      <c r="R258" s="534"/>
      <c r="S258" s="534"/>
      <c r="T258" s="531"/>
      <c r="U258" s="535"/>
    </row>
    <row r="259" spans="7:21">
      <c r="G259" s="314"/>
      <c r="M259" s="534"/>
      <c r="N259" s="534"/>
      <c r="O259" s="534"/>
      <c r="P259" s="534"/>
      <c r="Q259" s="534"/>
      <c r="R259" s="534"/>
      <c r="S259" s="534"/>
      <c r="T259" s="531"/>
      <c r="U259" s="535"/>
    </row>
    <row r="260" spans="7:21">
      <c r="G260" s="314"/>
      <c r="M260" s="534"/>
      <c r="N260" s="534"/>
      <c r="O260" s="534"/>
      <c r="P260" s="534"/>
      <c r="Q260" s="534"/>
      <c r="R260" s="534"/>
      <c r="S260" s="534"/>
      <c r="T260" s="531"/>
      <c r="U260" s="535"/>
    </row>
    <row r="261" spans="7:21">
      <c r="G261" s="314"/>
      <c r="M261" s="534"/>
      <c r="N261" s="534"/>
      <c r="O261" s="534"/>
      <c r="P261" s="534"/>
      <c r="Q261" s="534"/>
      <c r="R261" s="534"/>
      <c r="S261" s="534"/>
      <c r="T261" s="531"/>
      <c r="U261" s="535"/>
    </row>
    <row r="262" spans="7:21">
      <c r="G262" s="314"/>
      <c r="M262" s="534"/>
      <c r="N262" s="534"/>
      <c r="O262" s="534"/>
      <c r="P262" s="534"/>
      <c r="Q262" s="534"/>
      <c r="R262" s="534"/>
      <c r="S262" s="534"/>
      <c r="T262" s="531"/>
      <c r="U262" s="535"/>
    </row>
    <row r="263" spans="7:21">
      <c r="G263" s="314"/>
      <c r="M263" s="534"/>
      <c r="N263" s="534"/>
      <c r="O263" s="534"/>
      <c r="P263" s="534"/>
      <c r="Q263" s="534"/>
      <c r="R263" s="534"/>
      <c r="S263" s="534"/>
      <c r="T263" s="531"/>
      <c r="U263" s="535"/>
    </row>
    <row r="264" spans="7:21">
      <c r="G264" s="314"/>
      <c r="M264" s="534"/>
      <c r="N264" s="534"/>
      <c r="O264" s="534"/>
      <c r="P264" s="534"/>
      <c r="Q264" s="534"/>
      <c r="R264" s="534"/>
      <c r="S264" s="534"/>
      <c r="T264" s="531"/>
      <c r="U264" s="535"/>
    </row>
    <row r="265" spans="7:21">
      <c r="G265" s="314"/>
      <c r="M265" s="534"/>
      <c r="N265" s="534"/>
      <c r="O265" s="534"/>
      <c r="P265" s="534"/>
      <c r="Q265" s="534"/>
      <c r="R265" s="534"/>
      <c r="S265" s="534"/>
      <c r="T265" s="531"/>
      <c r="U265" s="535"/>
    </row>
    <row r="266" spans="7:21">
      <c r="G266" s="314"/>
      <c r="M266" s="534"/>
      <c r="N266" s="534"/>
      <c r="O266" s="534"/>
      <c r="P266" s="534"/>
      <c r="Q266" s="534"/>
      <c r="R266" s="534"/>
      <c r="S266" s="534"/>
      <c r="T266" s="531"/>
      <c r="U266" s="535"/>
    </row>
    <row r="267" spans="7:21">
      <c r="G267" s="314"/>
      <c r="M267" s="534"/>
      <c r="N267" s="534"/>
      <c r="O267" s="534"/>
      <c r="P267" s="534"/>
      <c r="Q267" s="534"/>
      <c r="R267" s="534"/>
      <c r="S267" s="534"/>
      <c r="T267" s="531"/>
      <c r="U267" s="535"/>
    </row>
    <row r="268" spans="7:21">
      <c r="G268" s="314"/>
      <c r="M268" s="534"/>
      <c r="N268" s="534"/>
      <c r="O268" s="534"/>
      <c r="P268" s="534"/>
      <c r="Q268" s="534"/>
      <c r="R268" s="534"/>
      <c r="S268" s="534"/>
      <c r="T268" s="531"/>
      <c r="U268" s="535"/>
    </row>
    <row r="269" spans="7:21">
      <c r="G269" s="314"/>
      <c r="M269" s="534"/>
      <c r="N269" s="534"/>
      <c r="O269" s="534"/>
      <c r="P269" s="534"/>
      <c r="Q269" s="534"/>
      <c r="R269" s="534"/>
      <c r="S269" s="534"/>
      <c r="T269" s="531"/>
      <c r="U269" s="535"/>
    </row>
    <row r="270" spans="7:21">
      <c r="G270" s="314"/>
      <c r="M270" s="534"/>
      <c r="N270" s="534"/>
      <c r="O270" s="534"/>
      <c r="P270" s="534"/>
      <c r="Q270" s="534"/>
      <c r="R270" s="534"/>
      <c r="S270" s="534"/>
      <c r="T270" s="531"/>
      <c r="U270" s="535"/>
    </row>
    <row r="271" spans="7:21">
      <c r="G271" s="314"/>
      <c r="M271" s="534"/>
      <c r="N271" s="534"/>
      <c r="O271" s="534"/>
      <c r="P271" s="534"/>
      <c r="Q271" s="534"/>
      <c r="R271" s="534"/>
      <c r="S271" s="534"/>
      <c r="T271" s="531"/>
      <c r="U271" s="535"/>
    </row>
    <row r="272" spans="7:21">
      <c r="G272" s="314"/>
      <c r="M272" s="534"/>
      <c r="N272" s="534"/>
      <c r="O272" s="534"/>
      <c r="P272" s="534"/>
      <c r="Q272" s="534"/>
      <c r="R272" s="534"/>
      <c r="S272" s="534"/>
      <c r="T272" s="531"/>
      <c r="U272" s="535"/>
    </row>
    <row r="273" spans="7:21">
      <c r="G273" s="314"/>
      <c r="M273" s="534"/>
      <c r="N273" s="534"/>
      <c r="O273" s="534"/>
      <c r="P273" s="534"/>
      <c r="Q273" s="534"/>
      <c r="R273" s="534"/>
      <c r="S273" s="534"/>
      <c r="T273" s="531"/>
      <c r="U273" s="535"/>
    </row>
    <row r="274" spans="7:21">
      <c r="G274" s="314"/>
      <c r="M274" s="534"/>
      <c r="N274" s="534"/>
      <c r="O274" s="534"/>
      <c r="P274" s="534"/>
      <c r="Q274" s="534"/>
      <c r="R274" s="534"/>
      <c r="S274" s="534"/>
      <c r="T274" s="531"/>
      <c r="U274" s="535"/>
    </row>
    <row r="275" spans="7:21">
      <c r="G275" s="314"/>
      <c r="M275" s="534"/>
      <c r="N275" s="534"/>
      <c r="O275" s="534"/>
      <c r="P275" s="534"/>
      <c r="Q275" s="534"/>
      <c r="R275" s="534"/>
      <c r="S275" s="534"/>
      <c r="T275" s="531"/>
      <c r="U275" s="535"/>
    </row>
    <row r="276" spans="7:21">
      <c r="G276" s="314"/>
      <c r="M276" s="534"/>
      <c r="N276" s="534"/>
      <c r="O276" s="534"/>
      <c r="P276" s="534"/>
      <c r="Q276" s="534"/>
      <c r="R276" s="534"/>
      <c r="S276" s="534"/>
      <c r="T276" s="531"/>
      <c r="U276" s="535"/>
    </row>
    <row r="277" spans="7:21">
      <c r="G277" s="314"/>
      <c r="M277" s="534"/>
      <c r="N277" s="534"/>
      <c r="O277" s="534"/>
      <c r="P277" s="534"/>
      <c r="Q277" s="534"/>
      <c r="R277" s="534"/>
      <c r="S277" s="534"/>
      <c r="T277" s="531"/>
      <c r="U277" s="535"/>
    </row>
    <row r="278" spans="7:21">
      <c r="G278" s="314"/>
      <c r="M278" s="534"/>
      <c r="N278" s="534"/>
      <c r="O278" s="534"/>
      <c r="P278" s="534"/>
      <c r="Q278" s="534"/>
      <c r="R278" s="534"/>
      <c r="S278" s="534"/>
      <c r="T278" s="531"/>
      <c r="U278" s="535"/>
    </row>
    <row r="279" spans="7:21">
      <c r="G279" s="314"/>
      <c r="M279" s="534"/>
      <c r="N279" s="534"/>
      <c r="O279" s="534"/>
      <c r="P279" s="534"/>
      <c r="Q279" s="534"/>
      <c r="R279" s="534"/>
      <c r="S279" s="534"/>
      <c r="T279" s="531"/>
      <c r="U279" s="535"/>
    </row>
    <row r="280" spans="7:21">
      <c r="G280" s="314"/>
      <c r="M280" s="534"/>
      <c r="N280" s="534"/>
      <c r="O280" s="534"/>
      <c r="P280" s="534"/>
      <c r="Q280" s="534"/>
      <c r="R280" s="534"/>
      <c r="S280" s="534"/>
      <c r="T280" s="531"/>
      <c r="U280" s="535"/>
    </row>
    <row r="281" spans="7:21">
      <c r="G281" s="314"/>
      <c r="M281" s="534"/>
      <c r="N281" s="534"/>
      <c r="O281" s="534"/>
      <c r="P281" s="534"/>
      <c r="Q281" s="534"/>
      <c r="R281" s="534"/>
      <c r="S281" s="534"/>
      <c r="T281" s="531"/>
      <c r="U281" s="535"/>
    </row>
    <row r="282" spans="7:21">
      <c r="G282" s="314"/>
      <c r="M282" s="534"/>
      <c r="N282" s="534"/>
      <c r="O282" s="534"/>
      <c r="P282" s="534"/>
      <c r="Q282" s="534"/>
      <c r="R282" s="534"/>
      <c r="S282" s="534"/>
      <c r="T282" s="531"/>
      <c r="U282" s="535"/>
    </row>
    <row r="283" spans="7:21">
      <c r="G283" s="314"/>
      <c r="M283" s="534"/>
      <c r="N283" s="534"/>
      <c r="O283" s="534"/>
      <c r="P283" s="534"/>
      <c r="Q283" s="534"/>
      <c r="R283" s="534"/>
      <c r="S283" s="534"/>
      <c r="T283" s="531"/>
      <c r="U283" s="535"/>
    </row>
    <row r="284" spans="7:21">
      <c r="G284" s="314"/>
      <c r="M284" s="534"/>
      <c r="N284" s="534"/>
      <c r="O284" s="534"/>
      <c r="P284" s="534"/>
      <c r="Q284" s="534"/>
      <c r="R284" s="534"/>
      <c r="S284" s="534"/>
      <c r="T284" s="531"/>
      <c r="U284" s="535"/>
    </row>
    <row r="285" spans="7:21">
      <c r="G285" s="314"/>
      <c r="M285" s="534"/>
      <c r="N285" s="534"/>
      <c r="O285" s="534"/>
      <c r="P285" s="534"/>
      <c r="Q285" s="534"/>
      <c r="R285" s="534"/>
      <c r="S285" s="534"/>
      <c r="T285" s="531"/>
      <c r="U285" s="535"/>
    </row>
    <row r="286" spans="7:21">
      <c r="G286" s="314"/>
      <c r="M286" s="534"/>
      <c r="N286" s="534"/>
      <c r="O286" s="534"/>
      <c r="P286" s="534"/>
      <c r="Q286" s="534"/>
      <c r="R286" s="534"/>
      <c r="S286" s="534"/>
      <c r="T286" s="531"/>
      <c r="U286" s="535"/>
    </row>
    <row r="287" spans="7:21">
      <c r="G287" s="314"/>
      <c r="M287" s="534"/>
      <c r="N287" s="534"/>
      <c r="O287" s="534"/>
      <c r="P287" s="534"/>
      <c r="Q287" s="534"/>
      <c r="R287" s="534"/>
      <c r="S287" s="534"/>
      <c r="T287" s="531"/>
      <c r="U287" s="535"/>
    </row>
    <row r="288" spans="7:21">
      <c r="G288" s="314"/>
      <c r="M288" s="534"/>
      <c r="N288" s="534"/>
      <c r="O288" s="534"/>
      <c r="P288" s="534"/>
      <c r="Q288" s="534"/>
      <c r="R288" s="534"/>
      <c r="S288" s="534"/>
      <c r="T288" s="531"/>
      <c r="U288" s="535"/>
    </row>
    <row r="289" spans="7:21">
      <c r="G289" s="314"/>
      <c r="M289" s="534"/>
      <c r="N289" s="534"/>
      <c r="O289" s="534"/>
      <c r="P289" s="534"/>
      <c r="Q289" s="534"/>
      <c r="R289" s="534"/>
      <c r="S289" s="534"/>
      <c r="T289" s="531"/>
      <c r="U289" s="535"/>
    </row>
    <row r="290" spans="7:21">
      <c r="G290" s="314"/>
      <c r="M290" s="534"/>
      <c r="N290" s="534"/>
      <c r="O290" s="534"/>
      <c r="P290" s="534"/>
      <c r="Q290" s="534"/>
      <c r="R290" s="534"/>
      <c r="S290" s="534"/>
      <c r="T290" s="531"/>
      <c r="U290" s="535"/>
    </row>
    <row r="291" spans="7:21">
      <c r="G291" s="314"/>
      <c r="M291" s="534"/>
      <c r="N291" s="534"/>
      <c r="O291" s="534"/>
      <c r="P291" s="534"/>
      <c r="Q291" s="534"/>
      <c r="R291" s="534"/>
      <c r="S291" s="534"/>
      <c r="T291" s="531"/>
      <c r="U291" s="535"/>
    </row>
    <row r="292" spans="7:21">
      <c r="G292" s="314"/>
      <c r="M292" s="534"/>
      <c r="N292" s="534"/>
      <c r="O292" s="534"/>
      <c r="P292" s="534"/>
      <c r="Q292" s="534"/>
      <c r="R292" s="534"/>
      <c r="S292" s="534"/>
      <c r="T292" s="531"/>
      <c r="U292" s="535"/>
    </row>
    <row r="293" spans="7:21">
      <c r="G293" s="314"/>
      <c r="M293" s="534"/>
      <c r="N293" s="534"/>
      <c r="O293" s="534"/>
      <c r="P293" s="534"/>
      <c r="Q293" s="534"/>
      <c r="R293" s="534"/>
      <c r="S293" s="534"/>
      <c r="T293" s="531"/>
      <c r="U293" s="535"/>
    </row>
    <row r="294" spans="7:21">
      <c r="G294" s="314"/>
      <c r="M294" s="534"/>
      <c r="N294" s="534"/>
      <c r="O294" s="534"/>
      <c r="P294" s="534"/>
      <c r="Q294" s="534"/>
      <c r="R294" s="534"/>
      <c r="S294" s="534"/>
      <c r="T294" s="531"/>
      <c r="U294" s="535"/>
    </row>
    <row r="295" spans="7:21">
      <c r="G295" s="314"/>
      <c r="M295" s="534"/>
      <c r="N295" s="534"/>
      <c r="O295" s="534"/>
      <c r="P295" s="534"/>
      <c r="Q295" s="534"/>
      <c r="R295" s="534"/>
      <c r="S295" s="534"/>
      <c r="T295" s="531"/>
      <c r="U295" s="535"/>
    </row>
    <row r="296" spans="7:21">
      <c r="G296" s="314"/>
      <c r="M296" s="534"/>
      <c r="N296" s="534"/>
      <c r="O296" s="534"/>
      <c r="P296" s="534"/>
      <c r="Q296" s="534"/>
      <c r="R296" s="534"/>
      <c r="S296" s="534"/>
      <c r="T296" s="531"/>
      <c r="U296" s="535"/>
    </row>
    <row r="297" spans="7:21">
      <c r="G297" s="314"/>
      <c r="M297" s="534"/>
      <c r="N297" s="534"/>
      <c r="O297" s="534"/>
      <c r="P297" s="534"/>
      <c r="Q297" s="534"/>
      <c r="R297" s="534"/>
      <c r="S297" s="534"/>
      <c r="T297" s="531"/>
      <c r="U297" s="535"/>
    </row>
    <row r="298" spans="7:21">
      <c r="G298" s="314"/>
      <c r="M298" s="534"/>
      <c r="N298" s="534"/>
      <c r="O298" s="534"/>
      <c r="P298" s="534"/>
      <c r="Q298" s="534"/>
      <c r="R298" s="534"/>
      <c r="S298" s="534"/>
      <c r="T298" s="531"/>
      <c r="U298" s="535"/>
    </row>
    <row r="299" spans="7:21">
      <c r="R299" s="534"/>
    </row>
    <row r="300" spans="7:21">
      <c r="H300" s="314"/>
      <c r="M300" s="534"/>
      <c r="N300" s="534"/>
      <c r="O300" s="534"/>
      <c r="P300" s="534"/>
      <c r="Q300" s="534"/>
      <c r="R300" s="534"/>
      <c r="S300" s="534"/>
      <c r="T300" s="531"/>
      <c r="U300" s="535"/>
    </row>
    <row r="301" spans="7:21">
      <c r="H301" s="314"/>
      <c r="M301" s="534"/>
      <c r="N301" s="534"/>
      <c r="O301" s="534"/>
      <c r="P301" s="534"/>
      <c r="Q301" s="534"/>
      <c r="R301" s="534"/>
      <c r="S301" s="534"/>
      <c r="T301" s="531"/>
      <c r="U301" s="535"/>
    </row>
    <row r="302" spans="7:21">
      <c r="H302" s="314"/>
      <c r="M302" s="534"/>
      <c r="N302" s="534"/>
      <c r="O302" s="534"/>
      <c r="P302" s="534"/>
      <c r="Q302" s="534"/>
      <c r="R302" s="534"/>
      <c r="S302" s="534"/>
      <c r="T302" s="531"/>
      <c r="U302" s="535"/>
    </row>
    <row r="303" spans="7:21">
      <c r="H303" s="314"/>
      <c r="M303" s="534"/>
      <c r="N303" s="534"/>
      <c r="O303" s="534"/>
      <c r="P303" s="534"/>
      <c r="Q303" s="534"/>
      <c r="R303" s="534"/>
      <c r="S303" s="534"/>
      <c r="T303" s="531"/>
      <c r="U303" s="535"/>
    </row>
    <row r="304" spans="7:21">
      <c r="H304" s="314"/>
      <c r="M304" s="534"/>
      <c r="N304" s="534"/>
      <c r="O304" s="534"/>
      <c r="P304" s="534"/>
      <c r="Q304" s="534"/>
      <c r="R304" s="534"/>
      <c r="S304" s="534"/>
      <c r="T304" s="531"/>
      <c r="U304" s="535"/>
    </row>
    <row r="305" spans="8:21">
      <c r="H305" s="314"/>
      <c r="M305" s="534"/>
      <c r="N305" s="534"/>
      <c r="O305" s="534"/>
      <c r="P305" s="534"/>
      <c r="Q305" s="534"/>
      <c r="R305" s="534"/>
      <c r="S305" s="534"/>
      <c r="T305" s="531"/>
      <c r="U305" s="535"/>
    </row>
    <row r="306" spans="8:21">
      <c r="H306" s="314"/>
      <c r="M306" s="534"/>
      <c r="N306" s="534"/>
      <c r="O306" s="534"/>
      <c r="P306" s="534"/>
      <c r="Q306" s="534"/>
      <c r="R306" s="534"/>
      <c r="S306" s="534"/>
      <c r="T306" s="531"/>
      <c r="U306" s="535"/>
    </row>
    <row r="307" spans="8:21">
      <c r="H307" s="314"/>
      <c r="M307" s="534"/>
      <c r="N307" s="534"/>
      <c r="O307" s="534"/>
      <c r="P307" s="534"/>
      <c r="Q307" s="534"/>
      <c r="R307" s="534"/>
      <c r="S307" s="534"/>
      <c r="T307" s="531"/>
      <c r="U307" s="535"/>
    </row>
    <row r="308" spans="8:21">
      <c r="H308" s="314"/>
      <c r="M308" s="534"/>
      <c r="N308" s="534"/>
      <c r="O308" s="534"/>
      <c r="P308" s="534"/>
      <c r="Q308" s="534"/>
      <c r="R308" s="534"/>
      <c r="S308" s="534"/>
      <c r="T308" s="531"/>
      <c r="U308" s="535"/>
    </row>
    <row r="309" spans="8:21">
      <c r="H309" s="314"/>
      <c r="M309" s="534"/>
      <c r="N309" s="534"/>
      <c r="O309" s="534"/>
      <c r="P309" s="534"/>
      <c r="Q309" s="534"/>
      <c r="R309" s="534"/>
      <c r="S309" s="534"/>
      <c r="T309" s="531"/>
      <c r="U309" s="535"/>
    </row>
    <row r="310" spans="8:21">
      <c r="H310" s="314"/>
      <c r="M310" s="534"/>
      <c r="N310" s="534"/>
      <c r="O310" s="534"/>
      <c r="P310" s="534"/>
      <c r="Q310" s="534"/>
      <c r="R310" s="534"/>
      <c r="S310" s="534"/>
      <c r="T310" s="531"/>
      <c r="U310" s="535"/>
    </row>
    <row r="311" spans="8:21">
      <c r="H311" s="314"/>
      <c r="M311" s="534"/>
      <c r="N311" s="534"/>
      <c r="O311" s="534"/>
      <c r="P311" s="534"/>
      <c r="Q311" s="534"/>
      <c r="R311" s="534"/>
      <c r="S311" s="534"/>
      <c r="T311" s="531"/>
      <c r="U311" s="535"/>
    </row>
    <row r="312" spans="8:21">
      <c r="H312" s="314"/>
      <c r="M312" s="534"/>
      <c r="N312" s="534"/>
      <c r="O312" s="534"/>
      <c r="P312" s="534"/>
      <c r="Q312" s="534"/>
      <c r="R312" s="534"/>
      <c r="S312" s="534"/>
      <c r="T312" s="531"/>
      <c r="U312" s="535"/>
    </row>
    <row r="313" spans="8:21">
      <c r="H313" s="314"/>
      <c r="M313" s="534"/>
      <c r="N313" s="534"/>
      <c r="O313" s="534"/>
      <c r="P313" s="534"/>
      <c r="Q313" s="534"/>
      <c r="R313" s="534"/>
      <c r="S313" s="534"/>
      <c r="T313" s="531"/>
      <c r="U313" s="535"/>
    </row>
    <row r="314" spans="8:21">
      <c r="H314" s="314"/>
      <c r="M314" s="534"/>
      <c r="N314" s="534"/>
      <c r="O314" s="534"/>
      <c r="P314" s="534"/>
      <c r="Q314" s="534"/>
      <c r="R314" s="534"/>
      <c r="S314" s="534"/>
      <c r="T314" s="531"/>
      <c r="U314" s="535"/>
    </row>
    <row r="315" spans="8:21">
      <c r="H315" s="314"/>
      <c r="M315" s="534"/>
      <c r="N315" s="534"/>
      <c r="O315" s="534"/>
      <c r="P315" s="534"/>
      <c r="Q315" s="534"/>
      <c r="R315" s="534"/>
      <c r="S315" s="534"/>
      <c r="T315" s="531"/>
      <c r="U315" s="535"/>
    </row>
    <row r="316" spans="8:21">
      <c r="H316" s="314"/>
      <c r="M316" s="534"/>
      <c r="N316" s="534"/>
      <c r="O316" s="534"/>
      <c r="P316" s="534"/>
      <c r="Q316" s="534"/>
      <c r="R316" s="534"/>
      <c r="S316" s="534"/>
      <c r="T316" s="531"/>
      <c r="U316" s="535"/>
    </row>
    <row r="317" spans="8:21">
      <c r="H317" s="314"/>
      <c r="M317" s="534"/>
      <c r="N317" s="534"/>
      <c r="O317" s="534"/>
      <c r="P317" s="534"/>
      <c r="Q317" s="534"/>
      <c r="R317" s="534"/>
      <c r="S317" s="534"/>
      <c r="T317" s="531"/>
      <c r="U317" s="535"/>
    </row>
    <row r="318" spans="8:21">
      <c r="H318" s="314"/>
      <c r="M318" s="534"/>
      <c r="N318" s="534"/>
      <c r="O318" s="534"/>
      <c r="P318" s="534"/>
      <c r="Q318" s="534"/>
      <c r="R318" s="534"/>
      <c r="S318" s="534"/>
      <c r="T318" s="531"/>
      <c r="U318" s="535"/>
    </row>
    <row r="319" spans="8:21">
      <c r="H319" s="314"/>
      <c r="M319" s="534"/>
      <c r="N319" s="534"/>
      <c r="O319" s="534"/>
      <c r="P319" s="534"/>
      <c r="Q319" s="534"/>
      <c r="R319" s="534"/>
      <c r="S319" s="534"/>
      <c r="T319" s="531"/>
      <c r="U319" s="535"/>
    </row>
    <row r="320" spans="8:21">
      <c r="H320" s="314"/>
      <c r="M320" s="534"/>
      <c r="N320" s="534"/>
      <c r="O320" s="534"/>
      <c r="P320" s="534"/>
      <c r="Q320" s="534"/>
      <c r="R320" s="534"/>
      <c r="S320" s="534"/>
      <c r="T320" s="531"/>
      <c r="U320" s="535"/>
    </row>
    <row r="321" spans="8:21">
      <c r="H321" s="314"/>
      <c r="M321" s="534"/>
      <c r="N321" s="534"/>
      <c r="O321" s="534"/>
      <c r="P321" s="534"/>
      <c r="Q321" s="534"/>
      <c r="R321" s="534"/>
      <c r="S321" s="534"/>
      <c r="T321" s="531"/>
      <c r="U321" s="535"/>
    </row>
    <row r="322" spans="8:21">
      <c r="H322" s="314"/>
      <c r="M322" s="534"/>
      <c r="N322" s="534"/>
      <c r="O322" s="534"/>
      <c r="P322" s="534"/>
      <c r="Q322" s="534"/>
      <c r="R322" s="534"/>
      <c r="S322" s="534"/>
      <c r="T322" s="531"/>
      <c r="U322" s="535"/>
    </row>
    <row r="323" spans="8:21">
      <c r="H323" s="314"/>
      <c r="M323" s="534"/>
      <c r="N323" s="534"/>
      <c r="O323" s="534"/>
      <c r="P323" s="534"/>
      <c r="Q323" s="534"/>
      <c r="R323" s="534"/>
      <c r="S323" s="534"/>
      <c r="T323" s="531"/>
      <c r="U323" s="535"/>
    </row>
    <row r="324" spans="8:21">
      <c r="H324" s="314"/>
      <c r="M324" s="534"/>
      <c r="N324" s="534"/>
      <c r="O324" s="534"/>
      <c r="P324" s="534"/>
      <c r="Q324" s="534"/>
      <c r="R324" s="534"/>
      <c r="S324" s="534"/>
      <c r="T324" s="531"/>
      <c r="U324" s="535"/>
    </row>
    <row r="325" spans="8:21">
      <c r="H325" s="314"/>
      <c r="M325" s="534"/>
      <c r="N325" s="534"/>
      <c r="O325" s="534"/>
      <c r="P325" s="534"/>
      <c r="Q325" s="534"/>
      <c r="R325" s="534"/>
      <c r="S325" s="534"/>
      <c r="T325" s="531"/>
      <c r="U325" s="535"/>
    </row>
    <row r="326" spans="8:21">
      <c r="H326" s="314"/>
      <c r="M326" s="534"/>
      <c r="N326" s="534"/>
      <c r="O326" s="534"/>
      <c r="P326" s="534"/>
      <c r="Q326" s="534"/>
      <c r="R326" s="534"/>
      <c r="S326" s="534"/>
      <c r="T326" s="531"/>
      <c r="U326" s="535"/>
    </row>
    <row r="327" spans="8:21">
      <c r="H327" s="314"/>
      <c r="M327" s="534"/>
      <c r="N327" s="534"/>
      <c r="O327" s="534"/>
      <c r="P327" s="534"/>
      <c r="Q327" s="534"/>
      <c r="R327" s="534"/>
      <c r="S327" s="534"/>
      <c r="T327" s="531"/>
      <c r="U327" s="535"/>
    </row>
    <row r="328" spans="8:21">
      <c r="H328" s="314"/>
      <c r="M328" s="534"/>
      <c r="N328" s="534"/>
      <c r="O328" s="534"/>
      <c r="P328" s="534"/>
      <c r="Q328" s="534"/>
      <c r="R328" s="534"/>
      <c r="S328" s="534"/>
      <c r="T328" s="531"/>
      <c r="U328" s="535"/>
    </row>
    <row r="329" spans="8:21">
      <c r="H329" s="314"/>
      <c r="M329" s="534"/>
      <c r="N329" s="534"/>
      <c r="O329" s="534"/>
      <c r="P329" s="534"/>
      <c r="Q329" s="534"/>
      <c r="R329" s="534"/>
      <c r="S329" s="534"/>
      <c r="T329" s="531"/>
      <c r="U329" s="535"/>
    </row>
    <row r="330" spans="8:21">
      <c r="H330" s="314"/>
      <c r="M330" s="534"/>
      <c r="N330" s="534"/>
      <c r="O330" s="534"/>
      <c r="P330" s="534"/>
      <c r="Q330" s="534"/>
      <c r="R330" s="534"/>
      <c r="S330" s="534"/>
      <c r="T330" s="531"/>
      <c r="U330" s="535"/>
    </row>
    <row r="331" spans="8:21">
      <c r="H331" s="314"/>
      <c r="M331" s="534"/>
      <c r="N331" s="534"/>
      <c r="O331" s="534"/>
      <c r="P331" s="534"/>
      <c r="Q331" s="534"/>
      <c r="R331" s="534"/>
      <c r="S331" s="534"/>
      <c r="T331" s="531"/>
      <c r="U331" s="535"/>
    </row>
    <row r="332" spans="8:21">
      <c r="H332" s="314"/>
      <c r="M332" s="534"/>
      <c r="N332" s="534"/>
      <c r="O332" s="534"/>
      <c r="P332" s="534"/>
      <c r="Q332" s="534"/>
      <c r="R332" s="534"/>
      <c r="S332" s="534"/>
      <c r="T332" s="531"/>
      <c r="U332" s="535"/>
    </row>
    <row r="333" spans="8:21">
      <c r="H333" s="314"/>
      <c r="M333" s="534"/>
      <c r="N333" s="534"/>
      <c r="O333" s="534"/>
      <c r="P333" s="534"/>
      <c r="Q333" s="534"/>
      <c r="R333" s="534"/>
      <c r="S333" s="534"/>
      <c r="T333" s="531"/>
      <c r="U333" s="535"/>
    </row>
    <row r="334" spans="8:21">
      <c r="H334" s="314"/>
      <c r="M334" s="534"/>
      <c r="N334" s="534"/>
      <c r="O334" s="534"/>
      <c r="P334" s="534"/>
      <c r="Q334" s="534"/>
      <c r="R334" s="534"/>
      <c r="S334" s="534"/>
      <c r="T334" s="531"/>
      <c r="U334" s="535"/>
    </row>
    <row r="335" spans="8:21">
      <c r="H335" s="314"/>
      <c r="M335" s="534"/>
      <c r="N335" s="534"/>
      <c r="O335" s="534"/>
      <c r="P335" s="534"/>
      <c r="Q335" s="534"/>
      <c r="R335" s="534"/>
      <c r="S335" s="534"/>
      <c r="T335" s="531"/>
      <c r="U335" s="535"/>
    </row>
    <row r="336" spans="8:21">
      <c r="H336" s="314"/>
      <c r="M336" s="534"/>
      <c r="N336" s="534"/>
      <c r="O336" s="534"/>
      <c r="P336" s="534"/>
      <c r="Q336" s="534"/>
      <c r="R336" s="534"/>
      <c r="S336" s="534"/>
      <c r="T336" s="531"/>
      <c r="U336" s="535"/>
    </row>
    <row r="337" spans="8:21">
      <c r="H337" s="314"/>
      <c r="M337" s="534"/>
      <c r="N337" s="534"/>
      <c r="O337" s="534"/>
      <c r="P337" s="534"/>
      <c r="Q337" s="534"/>
      <c r="R337" s="534"/>
      <c r="S337" s="534"/>
      <c r="T337" s="531"/>
      <c r="U337" s="535"/>
    </row>
    <row r="338" spans="8:21">
      <c r="H338" s="314"/>
      <c r="M338" s="534"/>
      <c r="N338" s="534"/>
      <c r="O338" s="534"/>
      <c r="P338" s="534"/>
      <c r="Q338" s="534"/>
      <c r="R338" s="534"/>
      <c r="S338" s="534"/>
      <c r="T338" s="531"/>
      <c r="U338" s="535"/>
    </row>
    <row r="339" spans="8:21">
      <c r="H339" s="314"/>
      <c r="M339" s="534"/>
      <c r="N339" s="534"/>
      <c r="O339" s="534"/>
      <c r="P339" s="534"/>
      <c r="Q339" s="534"/>
      <c r="R339" s="534"/>
      <c r="S339" s="534"/>
      <c r="T339" s="531"/>
      <c r="U339" s="535"/>
    </row>
    <row r="340" spans="8:21">
      <c r="H340" s="314"/>
      <c r="M340" s="534"/>
      <c r="N340" s="534"/>
      <c r="O340" s="534"/>
      <c r="P340" s="534"/>
      <c r="Q340" s="534"/>
      <c r="R340" s="534"/>
      <c r="S340" s="534"/>
      <c r="T340" s="531"/>
      <c r="U340" s="535"/>
    </row>
    <row r="341" spans="8:21">
      <c r="H341" s="314"/>
      <c r="M341" s="534"/>
      <c r="N341" s="534"/>
      <c r="O341" s="534"/>
      <c r="P341" s="534"/>
      <c r="Q341" s="534"/>
      <c r="R341" s="534"/>
      <c r="S341" s="534"/>
      <c r="T341" s="531"/>
      <c r="U341" s="535"/>
    </row>
    <row r="342" spans="8:21">
      <c r="H342" s="314"/>
      <c r="M342" s="534"/>
      <c r="N342" s="534"/>
      <c r="O342" s="534"/>
      <c r="P342" s="534"/>
      <c r="Q342" s="534"/>
      <c r="R342" s="534"/>
      <c r="S342" s="534"/>
      <c r="T342" s="531"/>
      <c r="U342" s="535"/>
    </row>
    <row r="343" spans="8:21">
      <c r="H343" s="314"/>
      <c r="M343" s="534"/>
      <c r="N343" s="534"/>
      <c r="O343" s="534"/>
      <c r="P343" s="534"/>
      <c r="Q343" s="534"/>
      <c r="R343" s="534"/>
      <c r="S343" s="534"/>
      <c r="T343" s="531"/>
      <c r="U343" s="535"/>
    </row>
    <row r="344" spans="8:21">
      <c r="H344" s="314"/>
      <c r="M344" s="534"/>
      <c r="N344" s="534"/>
      <c r="O344" s="534"/>
      <c r="P344" s="534"/>
      <c r="Q344" s="534"/>
      <c r="R344" s="534"/>
      <c r="S344" s="534"/>
      <c r="T344" s="531"/>
      <c r="U344" s="535"/>
    </row>
    <row r="345" spans="8:21">
      <c r="H345" s="314"/>
      <c r="M345" s="534"/>
      <c r="N345" s="534"/>
      <c r="O345" s="534"/>
      <c r="P345" s="534"/>
      <c r="Q345" s="534"/>
      <c r="R345" s="534"/>
      <c r="S345" s="534"/>
      <c r="T345" s="531"/>
      <c r="U345" s="535"/>
    </row>
    <row r="346" spans="8:21">
      <c r="H346" s="314"/>
      <c r="M346" s="534"/>
      <c r="N346" s="534"/>
      <c r="O346" s="534"/>
      <c r="P346" s="534"/>
      <c r="Q346" s="534"/>
      <c r="R346" s="534"/>
      <c r="S346" s="534"/>
      <c r="T346" s="531"/>
      <c r="U346" s="535"/>
    </row>
    <row r="347" spans="8:21">
      <c r="H347" s="314"/>
      <c r="M347" s="534"/>
      <c r="N347" s="534"/>
      <c r="O347" s="534"/>
      <c r="P347" s="534"/>
      <c r="Q347" s="534"/>
      <c r="R347" s="534"/>
      <c r="S347" s="534"/>
      <c r="T347" s="531"/>
      <c r="U347" s="535"/>
    </row>
    <row r="348" spans="8:21">
      <c r="H348" s="314"/>
      <c r="M348" s="534"/>
      <c r="N348" s="534"/>
      <c r="O348" s="534"/>
      <c r="P348" s="534"/>
      <c r="Q348" s="534"/>
      <c r="R348" s="534"/>
      <c r="S348" s="534"/>
      <c r="T348" s="531"/>
      <c r="U348" s="535"/>
    </row>
    <row r="349" spans="8:21">
      <c r="H349" s="314"/>
      <c r="M349" s="534"/>
      <c r="N349" s="534"/>
      <c r="O349" s="534"/>
      <c r="P349" s="534"/>
      <c r="Q349" s="534"/>
      <c r="R349" s="534"/>
      <c r="S349" s="534"/>
      <c r="T349" s="531"/>
      <c r="U349" s="535"/>
    </row>
    <row r="350" spans="8:21">
      <c r="H350" s="314"/>
      <c r="M350" s="534"/>
      <c r="N350" s="534"/>
      <c r="O350" s="534"/>
      <c r="P350" s="534"/>
      <c r="Q350" s="534"/>
      <c r="R350" s="534"/>
      <c r="S350" s="534"/>
      <c r="T350" s="531"/>
      <c r="U350" s="535"/>
    </row>
    <row r="351" spans="8:21">
      <c r="H351" s="314"/>
      <c r="M351" s="534"/>
      <c r="N351" s="534"/>
      <c r="O351" s="534"/>
      <c r="P351" s="534"/>
      <c r="Q351" s="534"/>
      <c r="R351" s="534"/>
      <c r="S351" s="534"/>
      <c r="T351" s="531"/>
      <c r="U351" s="535"/>
    </row>
    <row r="352" spans="8:21">
      <c r="H352" s="314"/>
      <c r="M352" s="534"/>
      <c r="N352" s="534"/>
      <c r="O352" s="534"/>
      <c r="P352" s="534"/>
      <c r="Q352" s="534"/>
      <c r="R352" s="534"/>
      <c r="S352" s="534"/>
      <c r="T352" s="531"/>
      <c r="U352" s="535"/>
    </row>
    <row r="353" spans="8:21">
      <c r="H353" s="314"/>
      <c r="M353" s="534"/>
      <c r="N353" s="534"/>
      <c r="O353" s="534"/>
      <c r="P353" s="534"/>
      <c r="Q353" s="534"/>
      <c r="R353" s="534"/>
      <c r="S353" s="534"/>
      <c r="T353" s="531"/>
      <c r="U353" s="535"/>
    </row>
    <row r="354" spans="8:21">
      <c r="H354" s="314"/>
      <c r="M354" s="534"/>
      <c r="N354" s="534"/>
      <c r="O354" s="534"/>
      <c r="P354" s="534"/>
      <c r="Q354" s="534"/>
      <c r="R354" s="534"/>
      <c r="S354" s="534"/>
      <c r="T354" s="531"/>
      <c r="U354" s="535"/>
    </row>
    <row r="355" spans="8:21">
      <c r="H355" s="314"/>
      <c r="M355" s="534"/>
      <c r="N355" s="534"/>
      <c r="O355" s="534"/>
      <c r="P355" s="534"/>
      <c r="Q355" s="534"/>
      <c r="R355" s="534"/>
      <c r="S355" s="534"/>
      <c r="T355" s="531"/>
      <c r="U355" s="535"/>
    </row>
    <row r="356" spans="8:21">
      <c r="H356" s="314"/>
      <c r="M356" s="534"/>
      <c r="N356" s="534"/>
      <c r="O356" s="534"/>
      <c r="P356" s="534"/>
      <c r="Q356" s="534"/>
      <c r="R356" s="534"/>
      <c r="S356" s="534"/>
      <c r="T356" s="531"/>
      <c r="U356" s="535"/>
    </row>
    <row r="357" spans="8:21">
      <c r="H357" s="314"/>
      <c r="M357" s="534"/>
      <c r="N357" s="534"/>
      <c r="O357" s="534"/>
      <c r="P357" s="534"/>
      <c r="Q357" s="534"/>
      <c r="R357" s="534"/>
      <c r="S357" s="534"/>
      <c r="T357" s="531"/>
      <c r="U357" s="535"/>
    </row>
    <row r="358" spans="8:21">
      <c r="H358" s="314"/>
      <c r="M358" s="534"/>
      <c r="N358" s="534"/>
      <c r="O358" s="534"/>
      <c r="P358" s="534"/>
      <c r="Q358" s="534"/>
      <c r="R358" s="534"/>
      <c r="S358" s="534"/>
      <c r="T358" s="531"/>
      <c r="U358" s="535"/>
    </row>
    <row r="359" spans="8:21">
      <c r="H359" s="314"/>
      <c r="M359" s="534"/>
      <c r="N359" s="534"/>
      <c r="O359" s="534"/>
      <c r="P359" s="534"/>
      <c r="Q359" s="534"/>
      <c r="R359" s="534"/>
      <c r="S359" s="534"/>
      <c r="T359" s="531"/>
      <c r="U359" s="535"/>
    </row>
    <row r="360" spans="8:21">
      <c r="H360" s="314"/>
      <c r="M360" s="534"/>
      <c r="N360" s="534"/>
      <c r="O360" s="534"/>
      <c r="P360" s="534"/>
      <c r="Q360" s="534"/>
      <c r="R360" s="534"/>
      <c r="S360" s="534"/>
      <c r="T360" s="531"/>
      <c r="U360" s="535"/>
    </row>
    <row r="361" spans="8:21">
      <c r="H361" s="314"/>
      <c r="M361" s="534"/>
      <c r="N361" s="534"/>
      <c r="O361" s="534"/>
      <c r="P361" s="534"/>
      <c r="Q361" s="534"/>
      <c r="R361" s="534"/>
      <c r="S361" s="534"/>
      <c r="T361" s="531"/>
      <c r="U361" s="535"/>
    </row>
    <row r="362" spans="8:21">
      <c r="H362" s="314"/>
      <c r="M362" s="534"/>
      <c r="N362" s="534"/>
      <c r="O362" s="534"/>
      <c r="P362" s="534"/>
      <c r="Q362" s="534"/>
      <c r="R362" s="534"/>
      <c r="S362" s="534"/>
      <c r="T362" s="531"/>
      <c r="U362" s="535"/>
    </row>
    <row r="363" spans="8:21">
      <c r="H363" s="314"/>
      <c r="M363" s="534"/>
      <c r="N363" s="534"/>
      <c r="O363" s="534"/>
      <c r="P363" s="534"/>
      <c r="Q363" s="534"/>
      <c r="R363" s="534"/>
      <c r="S363" s="534"/>
      <c r="T363" s="531"/>
      <c r="U363" s="535"/>
    </row>
    <row r="364" spans="8:21">
      <c r="H364" s="314"/>
      <c r="M364" s="534"/>
      <c r="N364" s="534"/>
      <c r="O364" s="534"/>
      <c r="P364" s="534"/>
      <c r="Q364" s="534"/>
      <c r="R364" s="534"/>
      <c r="S364" s="534"/>
      <c r="T364" s="531"/>
      <c r="U364" s="535"/>
    </row>
    <row r="365" spans="8:21">
      <c r="H365" s="314"/>
      <c r="M365" s="534"/>
      <c r="N365" s="534"/>
      <c r="O365" s="534"/>
      <c r="P365" s="534"/>
      <c r="Q365" s="534"/>
      <c r="R365" s="534"/>
      <c r="S365" s="534"/>
      <c r="T365" s="531"/>
      <c r="U365" s="535"/>
    </row>
    <row r="366" spans="8:21">
      <c r="H366" s="314"/>
      <c r="M366" s="534"/>
      <c r="N366" s="534"/>
      <c r="O366" s="534"/>
      <c r="P366" s="534"/>
      <c r="Q366" s="534"/>
      <c r="R366" s="534"/>
      <c r="S366" s="534"/>
      <c r="T366" s="531"/>
      <c r="U366" s="535"/>
    </row>
    <row r="367" spans="8:21">
      <c r="H367" s="314"/>
      <c r="M367" s="534"/>
      <c r="N367" s="534"/>
      <c r="O367" s="534"/>
      <c r="P367" s="534"/>
      <c r="Q367" s="534"/>
      <c r="R367" s="534"/>
      <c r="S367" s="534"/>
      <c r="T367" s="531"/>
      <c r="U367" s="535"/>
    </row>
    <row r="368" spans="8:21">
      <c r="H368" s="314"/>
      <c r="M368" s="534"/>
      <c r="N368" s="534"/>
      <c r="O368" s="534"/>
      <c r="P368" s="534"/>
      <c r="Q368" s="534"/>
      <c r="R368" s="534"/>
      <c r="S368" s="534"/>
      <c r="T368" s="531"/>
      <c r="U368" s="535"/>
    </row>
    <row r="369" spans="8:21">
      <c r="H369" s="314"/>
      <c r="M369" s="534"/>
      <c r="N369" s="534"/>
      <c r="O369" s="534"/>
      <c r="P369" s="534"/>
      <c r="Q369" s="534"/>
      <c r="R369" s="534"/>
      <c r="S369" s="534"/>
      <c r="T369" s="531"/>
      <c r="U369" s="535"/>
    </row>
    <row r="370" spans="8:21">
      <c r="H370" s="314"/>
      <c r="M370" s="534"/>
      <c r="N370" s="534"/>
      <c r="O370" s="534"/>
      <c r="P370" s="534"/>
      <c r="Q370" s="534"/>
      <c r="R370" s="534"/>
      <c r="S370" s="534"/>
      <c r="T370" s="531"/>
      <c r="U370" s="535"/>
    </row>
    <row r="371" spans="8:21">
      <c r="H371" s="314"/>
      <c r="M371" s="534"/>
      <c r="N371" s="534"/>
      <c r="O371" s="534"/>
      <c r="P371" s="534"/>
      <c r="Q371" s="534"/>
      <c r="R371" s="534"/>
      <c r="S371" s="534"/>
      <c r="T371" s="531"/>
      <c r="U371" s="535"/>
    </row>
    <row r="372" spans="8:21">
      <c r="H372" s="314"/>
      <c r="M372" s="534"/>
      <c r="N372" s="534"/>
      <c r="O372" s="534"/>
      <c r="P372" s="534"/>
      <c r="Q372" s="534"/>
      <c r="R372" s="534"/>
      <c r="S372" s="534"/>
      <c r="T372" s="531"/>
      <c r="U372" s="535"/>
    </row>
    <row r="373" spans="8:21">
      <c r="H373" s="314"/>
      <c r="M373" s="534"/>
      <c r="N373" s="534"/>
      <c r="O373" s="534"/>
      <c r="P373" s="534"/>
      <c r="Q373" s="534"/>
      <c r="R373" s="534"/>
      <c r="S373" s="534"/>
      <c r="T373" s="531"/>
      <c r="U373" s="535"/>
    </row>
    <row r="374" spans="8:21">
      <c r="H374" s="314"/>
      <c r="M374" s="534"/>
      <c r="N374" s="534"/>
      <c r="O374" s="534"/>
      <c r="P374" s="534"/>
      <c r="Q374" s="534"/>
      <c r="R374" s="534"/>
      <c r="S374" s="534"/>
      <c r="T374" s="531"/>
      <c r="U374" s="535"/>
    </row>
    <row r="375" spans="8:21">
      <c r="H375" s="314"/>
      <c r="M375" s="534"/>
      <c r="N375" s="534"/>
      <c r="O375" s="534"/>
      <c r="P375" s="534"/>
      <c r="Q375" s="534"/>
      <c r="R375" s="534"/>
      <c r="S375" s="534"/>
      <c r="T375" s="531"/>
      <c r="U375" s="535"/>
    </row>
    <row r="376" spans="8:21">
      <c r="H376" s="314"/>
      <c r="M376" s="534"/>
      <c r="N376" s="534"/>
      <c r="O376" s="534"/>
      <c r="P376" s="534"/>
      <c r="Q376" s="534"/>
      <c r="R376" s="534"/>
      <c r="S376" s="534"/>
      <c r="T376" s="531"/>
      <c r="U376" s="535"/>
    </row>
    <row r="377" spans="8:21">
      <c r="H377" s="314"/>
      <c r="M377" s="534"/>
      <c r="N377" s="534"/>
      <c r="O377" s="534"/>
      <c r="P377" s="534"/>
      <c r="Q377" s="534"/>
      <c r="R377" s="534"/>
      <c r="S377" s="534"/>
      <c r="T377" s="531"/>
      <c r="U377" s="535"/>
    </row>
    <row r="378" spans="8:21">
      <c r="H378" s="314"/>
      <c r="M378" s="534"/>
      <c r="N378" s="534"/>
      <c r="O378" s="534"/>
      <c r="P378" s="534"/>
      <c r="Q378" s="534"/>
      <c r="R378" s="534"/>
      <c r="S378" s="534"/>
      <c r="T378" s="531"/>
      <c r="U378" s="535"/>
    </row>
    <row r="379" spans="8:21">
      <c r="H379" s="314"/>
      <c r="M379" s="534"/>
      <c r="N379" s="534"/>
      <c r="O379" s="534"/>
      <c r="P379" s="534"/>
      <c r="Q379" s="534"/>
      <c r="R379" s="534"/>
      <c r="S379" s="534"/>
      <c r="T379" s="531"/>
      <c r="U379" s="535"/>
    </row>
    <row r="380" spans="8:21">
      <c r="H380" s="314"/>
      <c r="M380" s="534"/>
      <c r="N380" s="534"/>
      <c r="O380" s="534"/>
      <c r="P380" s="534"/>
      <c r="Q380" s="534"/>
      <c r="R380" s="534"/>
      <c r="S380" s="534"/>
      <c r="T380" s="531"/>
      <c r="U380" s="535"/>
    </row>
    <row r="381" spans="8:21">
      <c r="H381" s="314"/>
      <c r="M381" s="534"/>
      <c r="N381" s="534"/>
      <c r="O381" s="534"/>
      <c r="P381" s="534"/>
      <c r="Q381" s="534"/>
      <c r="R381" s="534"/>
      <c r="S381" s="534"/>
      <c r="T381" s="531"/>
      <c r="U381" s="535"/>
    </row>
    <row r="382" spans="8:21">
      <c r="H382" s="314"/>
      <c r="M382" s="534"/>
      <c r="N382" s="534"/>
      <c r="O382" s="534"/>
      <c r="P382" s="534"/>
      <c r="Q382" s="534"/>
      <c r="R382" s="534"/>
      <c r="S382" s="534"/>
      <c r="T382" s="531"/>
      <c r="U382" s="535"/>
    </row>
    <row r="383" spans="8:21">
      <c r="H383" s="314"/>
      <c r="M383" s="534"/>
      <c r="N383" s="534"/>
      <c r="O383" s="534"/>
      <c r="P383" s="534"/>
      <c r="Q383" s="534"/>
      <c r="R383" s="534"/>
      <c r="S383" s="534"/>
      <c r="T383" s="531"/>
      <c r="U383" s="535"/>
    </row>
    <row r="384" spans="8:21">
      <c r="H384" s="314"/>
      <c r="M384" s="534"/>
      <c r="N384" s="534"/>
      <c r="O384" s="534"/>
      <c r="P384" s="534"/>
      <c r="Q384" s="534"/>
      <c r="R384" s="534"/>
      <c r="S384" s="534"/>
      <c r="T384" s="531"/>
      <c r="U384" s="535"/>
    </row>
    <row r="385" spans="8:21">
      <c r="H385" s="314"/>
      <c r="M385" s="534"/>
      <c r="N385" s="534"/>
      <c r="O385" s="534"/>
      <c r="P385" s="534"/>
      <c r="Q385" s="534"/>
      <c r="R385" s="534"/>
      <c r="S385" s="534"/>
      <c r="T385" s="531"/>
      <c r="U385" s="535"/>
    </row>
    <row r="386" spans="8:21">
      <c r="H386" s="314"/>
      <c r="M386" s="534"/>
      <c r="N386" s="534"/>
      <c r="O386" s="534"/>
      <c r="P386" s="534"/>
      <c r="Q386" s="534"/>
      <c r="R386" s="534"/>
      <c r="S386" s="534"/>
      <c r="T386" s="531"/>
      <c r="U386" s="535"/>
    </row>
    <row r="387" spans="8:21">
      <c r="H387" s="314"/>
      <c r="M387" s="534"/>
      <c r="N387" s="534"/>
      <c r="O387" s="534"/>
      <c r="P387" s="534"/>
      <c r="Q387" s="534"/>
      <c r="R387" s="534"/>
      <c r="S387" s="534"/>
      <c r="T387" s="531"/>
      <c r="U387" s="535"/>
    </row>
    <row r="388" spans="8:21">
      <c r="H388" s="314"/>
      <c r="M388" s="534"/>
      <c r="N388" s="534"/>
      <c r="O388" s="534"/>
      <c r="P388" s="534"/>
      <c r="Q388" s="534"/>
      <c r="R388" s="534"/>
      <c r="S388" s="534"/>
      <c r="T388" s="531"/>
      <c r="U388" s="535"/>
    </row>
    <row r="389" spans="8:21">
      <c r="H389" s="314"/>
      <c r="M389" s="534"/>
      <c r="N389" s="534"/>
      <c r="O389" s="534"/>
      <c r="P389" s="534"/>
      <c r="Q389" s="534"/>
      <c r="R389" s="534"/>
      <c r="S389" s="534"/>
      <c r="T389" s="531"/>
      <c r="U389" s="535"/>
    </row>
    <row r="390" spans="8:21">
      <c r="H390" s="314"/>
      <c r="M390" s="534"/>
      <c r="N390" s="534"/>
      <c r="O390" s="534"/>
      <c r="P390" s="534"/>
      <c r="Q390" s="534"/>
      <c r="R390" s="534"/>
      <c r="S390" s="534"/>
      <c r="T390" s="531"/>
      <c r="U390" s="535"/>
    </row>
    <row r="391" spans="8:21">
      <c r="H391" s="314"/>
      <c r="M391" s="534"/>
      <c r="N391" s="534"/>
      <c r="O391" s="534"/>
      <c r="P391" s="534"/>
      <c r="Q391" s="534"/>
      <c r="R391" s="534"/>
      <c r="S391" s="534"/>
      <c r="T391" s="531"/>
      <c r="U391" s="535"/>
    </row>
    <row r="392" spans="8:21">
      <c r="H392" s="314"/>
      <c r="M392" s="534"/>
      <c r="N392" s="534"/>
      <c r="O392" s="534"/>
      <c r="P392" s="534"/>
      <c r="Q392" s="534"/>
      <c r="R392" s="534"/>
      <c r="S392" s="534"/>
      <c r="T392" s="531"/>
      <c r="U392" s="535"/>
    </row>
    <row r="393" spans="8:21">
      <c r="H393" s="314"/>
      <c r="M393" s="534"/>
      <c r="N393" s="534"/>
      <c r="O393" s="534"/>
      <c r="P393" s="534"/>
      <c r="Q393" s="534"/>
      <c r="R393" s="534"/>
      <c r="S393" s="534"/>
      <c r="T393" s="531"/>
      <c r="U393" s="535"/>
    </row>
    <row r="394" spans="8:21">
      <c r="H394" s="314"/>
      <c r="M394" s="534"/>
      <c r="N394" s="534"/>
      <c r="O394" s="534"/>
      <c r="P394" s="534"/>
      <c r="Q394" s="534"/>
      <c r="R394" s="534"/>
      <c r="S394" s="534"/>
      <c r="T394" s="531"/>
      <c r="U394" s="535"/>
    </row>
    <row r="395" spans="8:21">
      <c r="H395" s="314"/>
      <c r="M395" s="534"/>
      <c r="N395" s="534"/>
      <c r="O395" s="534"/>
      <c r="P395" s="534"/>
      <c r="Q395" s="534"/>
      <c r="R395" s="534"/>
      <c r="S395" s="534"/>
      <c r="T395" s="531"/>
      <c r="U395" s="535"/>
    </row>
    <row r="396" spans="8:21">
      <c r="H396" s="314"/>
      <c r="M396" s="534"/>
      <c r="N396" s="534"/>
      <c r="O396" s="534"/>
      <c r="P396" s="534"/>
      <c r="Q396" s="534"/>
      <c r="R396" s="534"/>
      <c r="S396" s="534"/>
      <c r="T396" s="531"/>
      <c r="U396" s="535"/>
    </row>
    <row r="397" spans="8:21">
      <c r="H397" s="314"/>
      <c r="M397" s="534"/>
      <c r="N397" s="534"/>
      <c r="O397" s="534"/>
      <c r="P397" s="534"/>
      <c r="Q397" s="534"/>
      <c r="R397" s="534"/>
      <c r="S397" s="534"/>
      <c r="T397" s="531"/>
      <c r="U397" s="535"/>
    </row>
    <row r="398" spans="8:21">
      <c r="H398" s="314"/>
      <c r="M398" s="534"/>
      <c r="N398" s="534"/>
      <c r="O398" s="534"/>
      <c r="P398" s="534"/>
      <c r="Q398" s="534"/>
      <c r="R398" s="534"/>
      <c r="S398" s="534"/>
      <c r="T398" s="531"/>
      <c r="U398" s="535"/>
    </row>
    <row r="399" spans="8:21">
      <c r="H399" s="314"/>
      <c r="M399" s="534"/>
      <c r="N399" s="534"/>
      <c r="O399" s="534"/>
      <c r="P399" s="534"/>
      <c r="Q399" s="534"/>
      <c r="R399" s="534"/>
      <c r="S399" s="534"/>
      <c r="T399" s="531"/>
      <c r="U399" s="535"/>
    </row>
    <row r="400" spans="8:21">
      <c r="H400" s="314"/>
      <c r="M400" s="534"/>
      <c r="N400" s="534"/>
      <c r="O400" s="534"/>
      <c r="P400" s="534"/>
      <c r="Q400" s="534"/>
      <c r="R400" s="534"/>
      <c r="S400" s="534"/>
      <c r="T400" s="531"/>
      <c r="U400" s="535"/>
    </row>
    <row r="401" spans="8:21">
      <c r="H401" s="314"/>
      <c r="M401" s="534"/>
      <c r="N401" s="534"/>
      <c r="O401" s="534"/>
      <c r="P401" s="534"/>
      <c r="Q401" s="534"/>
      <c r="R401" s="534"/>
      <c r="S401" s="534"/>
      <c r="T401" s="531"/>
      <c r="U401" s="535"/>
    </row>
    <row r="402" spans="8:21">
      <c r="H402" s="314"/>
      <c r="M402" s="534"/>
      <c r="N402" s="534"/>
      <c r="O402" s="534"/>
      <c r="P402" s="534"/>
      <c r="Q402" s="534"/>
      <c r="R402" s="534"/>
      <c r="S402" s="534"/>
      <c r="T402" s="531"/>
      <c r="U402" s="535"/>
    </row>
    <row r="403" spans="8:21">
      <c r="H403" s="314"/>
      <c r="M403" s="534"/>
      <c r="N403" s="534"/>
      <c r="O403" s="534"/>
      <c r="P403" s="534"/>
      <c r="Q403" s="534"/>
      <c r="R403" s="534"/>
      <c r="S403" s="534"/>
      <c r="T403" s="531"/>
      <c r="U403" s="535"/>
    </row>
    <row r="404" spans="8:21">
      <c r="H404" s="314"/>
      <c r="M404" s="534"/>
      <c r="N404" s="534"/>
      <c r="O404" s="534"/>
      <c r="P404" s="534"/>
      <c r="Q404" s="534"/>
      <c r="R404" s="534"/>
      <c r="S404" s="534"/>
      <c r="T404" s="531"/>
      <c r="U404" s="535"/>
    </row>
    <row r="405" spans="8:21">
      <c r="H405" s="314"/>
      <c r="M405" s="534"/>
      <c r="N405" s="534"/>
      <c r="O405" s="534"/>
      <c r="P405" s="534"/>
      <c r="Q405" s="534"/>
      <c r="R405" s="534"/>
      <c r="S405" s="534"/>
      <c r="T405" s="531"/>
      <c r="U405" s="535"/>
    </row>
    <row r="406" spans="8:21">
      <c r="H406" s="314"/>
      <c r="M406" s="534"/>
      <c r="N406" s="534"/>
      <c r="O406" s="534"/>
      <c r="P406" s="534"/>
      <c r="Q406" s="534"/>
      <c r="R406" s="534"/>
      <c r="S406" s="534"/>
      <c r="T406" s="531"/>
      <c r="U406" s="535"/>
    </row>
    <row r="407" spans="8:21">
      <c r="H407" s="314"/>
      <c r="M407" s="534"/>
      <c r="N407" s="534"/>
      <c r="O407" s="534"/>
      <c r="P407" s="534"/>
      <c r="Q407" s="534"/>
      <c r="R407" s="534"/>
      <c r="S407" s="534"/>
      <c r="T407" s="531"/>
      <c r="U407" s="535"/>
    </row>
    <row r="408" spans="8:21">
      <c r="H408" s="314"/>
      <c r="M408" s="534"/>
      <c r="N408" s="534"/>
      <c r="O408" s="534"/>
      <c r="P408" s="534"/>
      <c r="Q408" s="534"/>
      <c r="R408" s="534"/>
      <c r="S408" s="534"/>
      <c r="T408" s="531"/>
      <c r="U408" s="535"/>
    </row>
    <row r="409" spans="8:21">
      <c r="H409" s="314"/>
      <c r="M409" s="534"/>
      <c r="N409" s="534"/>
      <c r="O409" s="534"/>
      <c r="P409" s="534"/>
      <c r="Q409" s="534"/>
      <c r="R409" s="534"/>
      <c r="S409" s="534"/>
      <c r="T409" s="531"/>
      <c r="U409" s="535"/>
    </row>
    <row r="410" spans="8:21">
      <c r="H410" s="314"/>
      <c r="M410" s="534"/>
      <c r="N410" s="534"/>
      <c r="O410" s="534"/>
      <c r="P410" s="534"/>
      <c r="Q410" s="534"/>
      <c r="R410" s="534"/>
      <c r="S410" s="534"/>
      <c r="T410" s="531"/>
      <c r="U410" s="535"/>
    </row>
    <row r="411" spans="8:21">
      <c r="H411" s="314"/>
      <c r="M411" s="534"/>
      <c r="N411" s="534"/>
      <c r="O411" s="534"/>
      <c r="P411" s="534"/>
      <c r="Q411" s="534"/>
      <c r="R411" s="534"/>
      <c r="S411" s="534"/>
      <c r="T411" s="531"/>
      <c r="U411" s="535"/>
    </row>
    <row r="412" spans="8:21">
      <c r="H412" s="314"/>
      <c r="M412" s="534"/>
      <c r="N412" s="534"/>
      <c r="O412" s="534"/>
      <c r="P412" s="534"/>
      <c r="Q412" s="534"/>
      <c r="R412" s="534"/>
      <c r="S412" s="534"/>
      <c r="T412" s="531"/>
      <c r="U412" s="535"/>
    </row>
    <row r="413" spans="8:21">
      <c r="H413" s="314"/>
      <c r="M413" s="534"/>
      <c r="N413" s="534"/>
      <c r="O413" s="534"/>
      <c r="P413" s="534"/>
      <c r="Q413" s="534"/>
      <c r="R413" s="534"/>
      <c r="S413" s="534"/>
      <c r="T413" s="531"/>
      <c r="U413" s="535"/>
    </row>
    <row r="414" spans="8:21">
      <c r="H414" s="314"/>
      <c r="M414" s="534"/>
      <c r="N414" s="534"/>
      <c r="O414" s="534"/>
      <c r="P414" s="534"/>
      <c r="Q414" s="534"/>
      <c r="R414" s="534"/>
      <c r="S414" s="534"/>
      <c r="T414" s="531"/>
      <c r="U414" s="535"/>
    </row>
    <row r="415" spans="8:21">
      <c r="H415" s="314"/>
      <c r="M415" s="534"/>
      <c r="N415" s="534"/>
      <c r="O415" s="534"/>
      <c r="P415" s="534"/>
      <c r="Q415" s="534"/>
      <c r="R415" s="534"/>
      <c r="S415" s="534"/>
      <c r="T415" s="531"/>
      <c r="U415" s="535"/>
    </row>
    <row r="416" spans="8:21">
      <c r="H416" s="314"/>
      <c r="M416" s="534"/>
      <c r="N416" s="534"/>
      <c r="O416" s="534"/>
      <c r="P416" s="534"/>
      <c r="Q416" s="534"/>
      <c r="R416" s="534"/>
      <c r="S416" s="534"/>
      <c r="T416" s="531"/>
      <c r="U416" s="535"/>
    </row>
    <row r="417" spans="8:21">
      <c r="H417" s="314"/>
      <c r="M417" s="534"/>
      <c r="N417" s="534"/>
      <c r="O417" s="534"/>
      <c r="P417" s="534"/>
      <c r="Q417" s="534"/>
      <c r="R417" s="534"/>
      <c r="S417" s="534"/>
      <c r="T417" s="531"/>
      <c r="U417" s="535"/>
    </row>
    <row r="418" spans="8:21">
      <c r="H418" s="314"/>
      <c r="M418" s="534"/>
      <c r="N418" s="534"/>
      <c r="O418" s="534"/>
      <c r="P418" s="534"/>
      <c r="Q418" s="534"/>
      <c r="R418" s="534"/>
      <c r="S418" s="534"/>
      <c r="T418" s="531"/>
      <c r="U418" s="535"/>
    </row>
    <row r="419" spans="8:21">
      <c r="H419" s="314"/>
      <c r="M419" s="534"/>
      <c r="N419" s="534"/>
      <c r="O419" s="534"/>
      <c r="P419" s="534"/>
      <c r="Q419" s="534"/>
      <c r="R419" s="534"/>
      <c r="S419" s="534"/>
      <c r="T419" s="531"/>
      <c r="U419" s="535"/>
    </row>
    <row r="420" spans="8:21">
      <c r="H420" s="314"/>
      <c r="M420" s="534"/>
      <c r="N420" s="534"/>
      <c r="O420" s="534"/>
      <c r="P420" s="534"/>
      <c r="Q420" s="534"/>
      <c r="R420" s="534"/>
      <c r="S420" s="534"/>
      <c r="T420" s="531"/>
      <c r="U420" s="535"/>
    </row>
    <row r="421" spans="8:21">
      <c r="H421" s="314"/>
      <c r="M421" s="534"/>
      <c r="N421" s="534"/>
      <c r="O421" s="534"/>
      <c r="P421" s="534"/>
      <c r="Q421" s="534"/>
      <c r="R421" s="534"/>
      <c r="S421" s="534"/>
      <c r="T421" s="531"/>
      <c r="U421" s="535"/>
    </row>
    <row r="422" spans="8:21">
      <c r="H422" s="314"/>
      <c r="M422" s="534"/>
      <c r="N422" s="534"/>
      <c r="O422" s="534"/>
      <c r="P422" s="534"/>
      <c r="Q422" s="534"/>
      <c r="R422" s="534"/>
      <c r="S422" s="534"/>
      <c r="T422" s="531"/>
      <c r="U422" s="535"/>
    </row>
    <row r="423" spans="8:21">
      <c r="H423" s="314"/>
      <c r="M423" s="534"/>
      <c r="N423" s="534"/>
      <c r="O423" s="534"/>
      <c r="P423" s="534"/>
      <c r="Q423" s="534"/>
      <c r="R423" s="534"/>
      <c r="S423" s="534"/>
      <c r="T423" s="531"/>
      <c r="U423" s="535"/>
    </row>
    <row r="424" spans="8:21">
      <c r="H424" s="314"/>
      <c r="M424" s="534"/>
      <c r="N424" s="534"/>
      <c r="O424" s="534"/>
      <c r="P424" s="534"/>
      <c r="Q424" s="534"/>
      <c r="R424" s="534"/>
      <c r="S424" s="534"/>
      <c r="T424" s="531"/>
      <c r="U424" s="535"/>
    </row>
    <row r="425" spans="8:21">
      <c r="H425" s="314"/>
      <c r="M425" s="534"/>
      <c r="N425" s="534"/>
      <c r="O425" s="534"/>
      <c r="P425" s="534"/>
      <c r="Q425" s="534"/>
      <c r="R425" s="534"/>
      <c r="S425" s="534"/>
      <c r="T425" s="531"/>
      <c r="U425" s="535"/>
    </row>
    <row r="426" spans="8:21">
      <c r="H426" s="314"/>
      <c r="M426" s="534"/>
      <c r="N426" s="534"/>
      <c r="O426" s="534"/>
      <c r="P426" s="534"/>
      <c r="Q426" s="534"/>
      <c r="R426" s="534"/>
      <c r="S426" s="534"/>
      <c r="T426" s="531"/>
      <c r="U426" s="535"/>
    </row>
    <row r="427" spans="8:21">
      <c r="H427" s="314"/>
      <c r="M427" s="534"/>
      <c r="N427" s="534"/>
      <c r="O427" s="534"/>
      <c r="P427" s="534"/>
      <c r="Q427" s="534"/>
      <c r="R427" s="534"/>
      <c r="S427" s="534"/>
      <c r="T427" s="531"/>
      <c r="U427" s="535"/>
    </row>
    <row r="428" spans="8:21">
      <c r="H428" s="314"/>
      <c r="M428" s="534"/>
      <c r="N428" s="534"/>
      <c r="O428" s="534"/>
      <c r="P428" s="534"/>
      <c r="Q428" s="534"/>
      <c r="R428" s="534"/>
      <c r="S428" s="534"/>
      <c r="T428" s="531"/>
      <c r="U428" s="535"/>
    </row>
    <row r="429" spans="8:21">
      <c r="H429" s="314"/>
      <c r="M429" s="534"/>
      <c r="N429" s="534"/>
      <c r="O429" s="534"/>
      <c r="P429" s="534"/>
      <c r="Q429" s="534"/>
      <c r="R429" s="534"/>
      <c r="S429" s="534"/>
      <c r="T429" s="531"/>
      <c r="U429" s="535"/>
    </row>
    <row r="430" spans="8:21">
      <c r="H430" s="314"/>
      <c r="M430" s="534"/>
      <c r="N430" s="534"/>
      <c r="O430" s="534"/>
      <c r="P430" s="534"/>
      <c r="Q430" s="534"/>
      <c r="R430" s="534"/>
      <c r="S430" s="534"/>
      <c r="T430" s="531"/>
      <c r="U430" s="535"/>
    </row>
    <row r="431" spans="8:21">
      <c r="H431" s="314"/>
      <c r="M431" s="534"/>
      <c r="N431" s="534"/>
      <c r="O431" s="534"/>
      <c r="P431" s="534"/>
      <c r="Q431" s="534"/>
      <c r="R431" s="534"/>
      <c r="S431" s="534"/>
      <c r="T431" s="531"/>
      <c r="U431" s="535"/>
    </row>
    <row r="432" spans="8:21">
      <c r="H432" s="314"/>
      <c r="M432" s="534"/>
      <c r="N432" s="534"/>
      <c r="O432" s="534"/>
      <c r="P432" s="534"/>
      <c r="Q432" s="534"/>
      <c r="R432" s="534"/>
      <c r="S432" s="534"/>
      <c r="T432" s="531"/>
      <c r="U432" s="535"/>
    </row>
    <row r="433" spans="8:21">
      <c r="H433" s="314"/>
      <c r="M433" s="534"/>
      <c r="N433" s="534"/>
      <c r="O433" s="534"/>
      <c r="P433" s="534"/>
      <c r="Q433" s="534"/>
      <c r="R433" s="534"/>
      <c r="S433" s="534"/>
      <c r="T433" s="531"/>
      <c r="U433" s="535"/>
    </row>
    <row r="434" spans="8:21">
      <c r="H434" s="314"/>
      <c r="M434" s="534"/>
      <c r="N434" s="534"/>
      <c r="O434" s="534"/>
      <c r="P434" s="534"/>
      <c r="Q434" s="534"/>
      <c r="R434" s="534"/>
      <c r="S434" s="534"/>
      <c r="T434" s="531"/>
      <c r="U434" s="535"/>
    </row>
    <row r="435" spans="8:21">
      <c r="H435" s="314"/>
      <c r="M435" s="534"/>
      <c r="N435" s="534"/>
      <c r="O435" s="534"/>
      <c r="P435" s="534"/>
      <c r="Q435" s="534"/>
      <c r="R435" s="534"/>
      <c r="S435" s="534"/>
      <c r="T435" s="531"/>
      <c r="U435" s="535"/>
    </row>
    <row r="436" spans="8:21">
      <c r="H436" s="314"/>
      <c r="M436" s="534"/>
      <c r="N436" s="534"/>
      <c r="O436" s="534"/>
      <c r="P436" s="534"/>
      <c r="Q436" s="534"/>
      <c r="R436" s="534"/>
      <c r="S436" s="534"/>
      <c r="T436" s="531"/>
      <c r="U436" s="535"/>
    </row>
    <row r="437" spans="8:21">
      <c r="H437" s="314"/>
      <c r="M437" s="534"/>
      <c r="N437" s="534"/>
      <c r="O437" s="534"/>
      <c r="P437" s="534"/>
      <c r="Q437" s="534"/>
      <c r="R437" s="534"/>
      <c r="S437" s="534"/>
      <c r="T437" s="531"/>
      <c r="U437" s="535"/>
    </row>
    <row r="438" spans="8:21">
      <c r="H438" s="314"/>
      <c r="M438" s="534"/>
      <c r="N438" s="534"/>
      <c r="O438" s="534"/>
      <c r="P438" s="534"/>
      <c r="Q438" s="534"/>
      <c r="R438" s="534"/>
      <c r="S438" s="534"/>
      <c r="T438" s="531"/>
      <c r="U438" s="535"/>
    </row>
    <row r="439" spans="8:21">
      <c r="H439" s="314"/>
      <c r="M439" s="534"/>
      <c r="N439" s="534"/>
      <c r="O439" s="534"/>
      <c r="P439" s="534"/>
      <c r="Q439" s="534"/>
      <c r="R439" s="534"/>
      <c r="S439" s="534"/>
      <c r="T439" s="531"/>
      <c r="U439" s="535"/>
    </row>
    <row r="440" spans="8:21">
      <c r="H440" s="314"/>
      <c r="M440" s="534"/>
      <c r="N440" s="534"/>
      <c r="O440" s="534"/>
      <c r="P440" s="534"/>
      <c r="Q440" s="534"/>
      <c r="R440" s="534"/>
      <c r="S440" s="534"/>
      <c r="T440" s="531"/>
      <c r="U440" s="535"/>
    </row>
    <row r="441" spans="8:21">
      <c r="H441" s="314"/>
      <c r="M441" s="534"/>
      <c r="N441" s="534"/>
      <c r="O441" s="534"/>
      <c r="P441" s="534"/>
      <c r="Q441" s="534"/>
      <c r="R441" s="534"/>
      <c r="S441" s="534"/>
      <c r="T441" s="531"/>
      <c r="U441" s="535"/>
    </row>
    <row r="442" spans="8:21">
      <c r="H442" s="314"/>
      <c r="M442" s="534"/>
      <c r="N442" s="534"/>
      <c r="O442" s="534"/>
      <c r="P442" s="534"/>
      <c r="Q442" s="534"/>
      <c r="R442" s="534"/>
      <c r="S442" s="534"/>
      <c r="T442" s="531"/>
      <c r="U442" s="535"/>
    </row>
    <row r="443" spans="8:21">
      <c r="H443" s="314"/>
      <c r="M443" s="534"/>
      <c r="N443" s="534"/>
      <c r="O443" s="534"/>
      <c r="P443" s="534"/>
      <c r="Q443" s="534"/>
      <c r="R443" s="534"/>
      <c r="S443" s="534"/>
      <c r="T443" s="531"/>
      <c r="U443" s="535"/>
    </row>
    <row r="444" spans="8:21">
      <c r="H444" s="314"/>
      <c r="M444" s="534"/>
      <c r="N444" s="534"/>
      <c r="O444" s="534"/>
      <c r="P444" s="534"/>
      <c r="Q444" s="534"/>
      <c r="R444" s="534"/>
      <c r="S444" s="534"/>
      <c r="T444" s="531"/>
      <c r="U444" s="535"/>
    </row>
    <row r="445" spans="8:21">
      <c r="H445" s="314"/>
      <c r="M445" s="534"/>
      <c r="N445" s="534"/>
      <c r="O445" s="534"/>
      <c r="P445" s="534"/>
      <c r="Q445" s="534"/>
      <c r="R445" s="534"/>
      <c r="S445" s="534"/>
      <c r="T445" s="531"/>
      <c r="U445" s="535"/>
    </row>
    <row r="446" spans="8:21">
      <c r="H446" s="314"/>
      <c r="M446" s="534"/>
      <c r="N446" s="534"/>
      <c r="O446" s="534"/>
      <c r="P446" s="534"/>
      <c r="Q446" s="534"/>
      <c r="R446" s="534"/>
      <c r="S446" s="534"/>
      <c r="T446" s="531"/>
      <c r="U446" s="535"/>
    </row>
    <row r="447" spans="8:21">
      <c r="H447" s="314"/>
      <c r="M447" s="534"/>
      <c r="N447" s="534"/>
      <c r="O447" s="534"/>
      <c r="P447" s="534"/>
      <c r="Q447" s="534"/>
      <c r="R447" s="534"/>
      <c r="S447" s="534"/>
      <c r="T447" s="531"/>
      <c r="U447" s="535"/>
    </row>
    <row r="448" spans="8:21">
      <c r="H448" s="314"/>
      <c r="M448" s="534"/>
      <c r="N448" s="534"/>
      <c r="O448" s="534"/>
      <c r="P448" s="534"/>
      <c r="Q448" s="534"/>
      <c r="R448" s="534"/>
      <c r="S448" s="534"/>
      <c r="T448" s="531"/>
      <c r="U448" s="535"/>
    </row>
    <row r="449" spans="8:21">
      <c r="H449" s="314"/>
      <c r="M449" s="534"/>
      <c r="N449" s="534"/>
      <c r="O449" s="534"/>
      <c r="P449" s="534"/>
      <c r="Q449" s="534"/>
      <c r="R449" s="534"/>
      <c r="S449" s="534"/>
      <c r="T449" s="531"/>
      <c r="U449" s="535"/>
    </row>
    <row r="450" spans="8:21">
      <c r="H450" s="314"/>
      <c r="M450" s="534"/>
      <c r="N450" s="534"/>
      <c r="O450" s="534"/>
      <c r="P450" s="534"/>
      <c r="Q450" s="534"/>
      <c r="R450" s="534"/>
      <c r="S450" s="534"/>
      <c r="T450" s="531"/>
      <c r="U450" s="535"/>
    </row>
    <row r="451" spans="8:21">
      <c r="H451" s="314"/>
      <c r="M451" s="534"/>
      <c r="N451" s="534"/>
      <c r="O451" s="534"/>
      <c r="P451" s="534"/>
      <c r="Q451" s="534"/>
      <c r="R451" s="534"/>
      <c r="S451" s="534"/>
      <c r="T451" s="531"/>
      <c r="U451" s="535"/>
    </row>
    <row r="452" spans="8:21">
      <c r="H452" s="314"/>
      <c r="M452" s="534"/>
      <c r="N452" s="534"/>
      <c r="O452" s="534"/>
      <c r="P452" s="534"/>
      <c r="Q452" s="534"/>
      <c r="R452" s="534"/>
      <c r="S452" s="534"/>
      <c r="T452" s="531"/>
      <c r="U452" s="535"/>
    </row>
    <row r="453" spans="8:21">
      <c r="H453" s="314"/>
      <c r="M453" s="534"/>
      <c r="N453" s="534"/>
      <c r="O453" s="534"/>
      <c r="P453" s="534"/>
      <c r="Q453" s="534"/>
      <c r="R453" s="534"/>
      <c r="S453" s="534"/>
      <c r="T453" s="531"/>
      <c r="U453" s="535"/>
    </row>
    <row r="454" spans="8:21">
      <c r="H454" s="314"/>
      <c r="M454" s="534"/>
      <c r="N454" s="534"/>
      <c r="O454" s="534"/>
      <c r="P454" s="534"/>
      <c r="Q454" s="534"/>
      <c r="R454" s="534"/>
      <c r="S454" s="534"/>
      <c r="T454" s="531"/>
      <c r="U454" s="535"/>
    </row>
    <row r="455" spans="8:21">
      <c r="H455" s="314"/>
      <c r="M455" s="534"/>
      <c r="N455" s="534"/>
      <c r="O455" s="534"/>
      <c r="P455" s="534"/>
      <c r="Q455" s="534"/>
      <c r="R455" s="534"/>
      <c r="S455" s="534"/>
      <c r="T455" s="531"/>
      <c r="U455" s="535"/>
    </row>
    <row r="456" spans="8:21">
      <c r="H456" s="314"/>
      <c r="M456" s="534"/>
      <c r="N456" s="534"/>
      <c r="O456" s="534"/>
      <c r="P456" s="534"/>
      <c r="Q456" s="534"/>
      <c r="R456" s="534"/>
      <c r="S456" s="534"/>
      <c r="T456" s="531"/>
      <c r="U456" s="535"/>
    </row>
    <row r="457" spans="8:21">
      <c r="H457" s="314"/>
      <c r="M457" s="534"/>
      <c r="N457" s="534"/>
      <c r="O457" s="534"/>
      <c r="P457" s="534"/>
      <c r="Q457" s="534"/>
      <c r="R457" s="534"/>
      <c r="S457" s="534"/>
      <c r="T457" s="531"/>
      <c r="U457" s="535"/>
    </row>
    <row r="458" spans="8:21">
      <c r="H458" s="314"/>
      <c r="M458" s="534"/>
      <c r="N458" s="534"/>
      <c r="O458" s="534"/>
      <c r="P458" s="534"/>
      <c r="Q458" s="534"/>
      <c r="R458" s="534"/>
      <c r="S458" s="534"/>
      <c r="T458" s="531"/>
      <c r="U458" s="535"/>
    </row>
    <row r="459" spans="8:21">
      <c r="H459" s="314"/>
      <c r="M459" s="534"/>
      <c r="N459" s="534"/>
      <c r="O459" s="534"/>
      <c r="P459" s="534"/>
      <c r="Q459" s="534"/>
      <c r="R459" s="534"/>
      <c r="S459" s="534"/>
      <c r="T459" s="531"/>
      <c r="U459" s="535"/>
    </row>
    <row r="460" spans="8:21">
      <c r="H460" s="314"/>
      <c r="M460" s="534"/>
      <c r="N460" s="534"/>
      <c r="O460" s="534"/>
      <c r="P460" s="534"/>
      <c r="Q460" s="534"/>
      <c r="R460" s="534"/>
      <c r="S460" s="534"/>
      <c r="T460" s="531"/>
      <c r="U460" s="535"/>
    </row>
    <row r="461" spans="8:21">
      <c r="H461" s="314"/>
      <c r="M461" s="534"/>
      <c r="N461" s="534"/>
      <c r="O461" s="534"/>
      <c r="P461" s="534"/>
      <c r="Q461" s="534"/>
      <c r="R461" s="534"/>
      <c r="S461" s="534"/>
      <c r="T461" s="531"/>
      <c r="U461" s="535"/>
    </row>
    <row r="462" spans="8:21">
      <c r="H462" s="314"/>
      <c r="M462" s="534"/>
      <c r="N462" s="534"/>
      <c r="O462" s="534"/>
      <c r="P462" s="534"/>
      <c r="Q462" s="534"/>
      <c r="R462" s="534"/>
      <c r="S462" s="534"/>
      <c r="T462" s="531"/>
      <c r="U462" s="535"/>
    </row>
    <row r="463" spans="8:21">
      <c r="H463" s="314"/>
      <c r="M463" s="534"/>
      <c r="N463" s="534"/>
      <c r="O463" s="534"/>
      <c r="P463" s="534"/>
      <c r="Q463" s="534"/>
      <c r="R463" s="534"/>
      <c r="S463" s="534"/>
      <c r="T463" s="531"/>
      <c r="U463" s="535"/>
    </row>
    <row r="464" spans="8:21">
      <c r="H464" s="314"/>
      <c r="M464" s="534"/>
      <c r="N464" s="534"/>
      <c r="O464" s="534"/>
      <c r="P464" s="534"/>
      <c r="Q464" s="534"/>
      <c r="R464" s="534"/>
      <c r="S464" s="534"/>
      <c r="T464" s="531"/>
      <c r="U464" s="535"/>
    </row>
    <row r="465" spans="8:21">
      <c r="H465" s="314"/>
      <c r="M465" s="534"/>
      <c r="N465" s="534"/>
      <c r="O465" s="534"/>
      <c r="P465" s="534"/>
      <c r="Q465" s="534"/>
      <c r="R465" s="534"/>
      <c r="S465" s="534"/>
      <c r="T465" s="531"/>
      <c r="U465" s="535"/>
    </row>
    <row r="466" spans="8:21">
      <c r="H466" s="314"/>
      <c r="M466" s="534"/>
      <c r="N466" s="534"/>
      <c r="O466" s="534"/>
      <c r="P466" s="534"/>
      <c r="Q466" s="534"/>
      <c r="R466" s="534"/>
      <c r="S466" s="534"/>
      <c r="T466" s="531"/>
      <c r="U466" s="535"/>
    </row>
    <row r="467" spans="8:21">
      <c r="H467" s="314"/>
      <c r="M467" s="534"/>
      <c r="N467" s="534"/>
      <c r="O467" s="534"/>
      <c r="P467" s="534"/>
      <c r="Q467" s="534"/>
      <c r="R467" s="534"/>
      <c r="S467" s="534"/>
      <c r="T467" s="531"/>
      <c r="U467" s="535"/>
    </row>
    <row r="468" spans="8:21">
      <c r="H468" s="314"/>
      <c r="M468" s="534"/>
      <c r="N468" s="534"/>
      <c r="O468" s="534"/>
      <c r="P468" s="534"/>
      <c r="Q468" s="534"/>
      <c r="R468" s="534"/>
      <c r="S468" s="534"/>
      <c r="T468" s="531"/>
      <c r="U468" s="535"/>
    </row>
    <row r="469" spans="8:21">
      <c r="H469" s="314"/>
      <c r="M469" s="534"/>
      <c r="N469" s="534"/>
      <c r="O469" s="534"/>
      <c r="P469" s="534"/>
      <c r="Q469" s="534"/>
      <c r="R469" s="534"/>
      <c r="S469" s="534"/>
      <c r="T469" s="531"/>
      <c r="U469" s="535"/>
    </row>
    <row r="470" spans="8:21">
      <c r="H470" s="314"/>
      <c r="M470" s="534"/>
      <c r="N470" s="534"/>
      <c r="O470" s="534"/>
      <c r="P470" s="534"/>
      <c r="Q470" s="534"/>
      <c r="R470" s="534"/>
      <c r="S470" s="534"/>
      <c r="T470" s="531"/>
      <c r="U470" s="535"/>
    </row>
    <row r="471" spans="8:21">
      <c r="H471" s="314"/>
      <c r="M471" s="534"/>
      <c r="N471" s="534"/>
      <c r="O471" s="534"/>
      <c r="P471" s="534"/>
      <c r="Q471" s="534"/>
      <c r="R471" s="534"/>
      <c r="S471" s="534"/>
      <c r="T471" s="531"/>
      <c r="U471" s="535"/>
    </row>
    <row r="472" spans="8:21">
      <c r="H472" s="314"/>
      <c r="M472" s="534"/>
      <c r="N472" s="534"/>
      <c r="O472" s="534"/>
      <c r="P472" s="534"/>
      <c r="Q472" s="534"/>
      <c r="R472" s="534"/>
      <c r="S472" s="534"/>
      <c r="T472" s="531"/>
      <c r="U472" s="535"/>
    </row>
    <row r="473" spans="8:21">
      <c r="H473" s="314"/>
      <c r="M473" s="534"/>
      <c r="N473" s="534"/>
      <c r="O473" s="534"/>
      <c r="P473" s="534"/>
      <c r="Q473" s="534"/>
      <c r="R473" s="534"/>
      <c r="S473" s="534"/>
      <c r="T473" s="531"/>
      <c r="U473" s="535"/>
    </row>
    <row r="474" spans="8:21">
      <c r="H474" s="314"/>
      <c r="M474" s="534"/>
      <c r="N474" s="534"/>
      <c r="O474" s="534"/>
      <c r="P474" s="534"/>
      <c r="Q474" s="534"/>
      <c r="R474" s="534"/>
      <c r="S474" s="534"/>
      <c r="T474" s="531"/>
      <c r="U474" s="535"/>
    </row>
    <row r="475" spans="8:21">
      <c r="H475" s="314"/>
      <c r="M475" s="534"/>
      <c r="N475" s="534"/>
      <c r="O475" s="534"/>
      <c r="P475" s="534"/>
      <c r="Q475" s="534"/>
      <c r="R475" s="534"/>
      <c r="S475" s="534"/>
      <c r="T475" s="531"/>
      <c r="U475" s="535"/>
    </row>
    <row r="476" spans="8:21">
      <c r="H476" s="314"/>
      <c r="M476" s="534"/>
      <c r="N476" s="534"/>
      <c r="O476" s="534"/>
      <c r="P476" s="534"/>
      <c r="Q476" s="534"/>
      <c r="R476" s="534"/>
      <c r="S476" s="534"/>
      <c r="T476" s="531"/>
      <c r="U476" s="535"/>
    </row>
    <row r="477" spans="8:21">
      <c r="H477" s="314"/>
      <c r="M477" s="534"/>
      <c r="N477" s="534"/>
      <c r="O477" s="534"/>
      <c r="P477" s="534"/>
      <c r="Q477" s="534"/>
      <c r="R477" s="534"/>
      <c r="S477" s="534"/>
      <c r="T477" s="531"/>
      <c r="U477" s="535"/>
    </row>
    <row r="478" spans="8:21">
      <c r="H478" s="314"/>
      <c r="M478" s="534"/>
      <c r="N478" s="534"/>
      <c r="O478" s="534"/>
      <c r="P478" s="534"/>
      <c r="Q478" s="534"/>
      <c r="R478" s="534"/>
      <c r="S478" s="534"/>
      <c r="T478" s="531"/>
      <c r="U478" s="535"/>
    </row>
    <row r="479" spans="8:21">
      <c r="H479" s="314"/>
      <c r="M479" s="534"/>
      <c r="N479" s="534"/>
      <c r="O479" s="534"/>
      <c r="P479" s="534"/>
      <c r="Q479" s="534"/>
      <c r="R479" s="534"/>
      <c r="S479" s="534"/>
      <c r="T479" s="531"/>
      <c r="U479" s="535"/>
    </row>
    <row r="480" spans="8:21">
      <c r="H480" s="314"/>
      <c r="M480" s="534"/>
      <c r="N480" s="534"/>
      <c r="O480" s="534"/>
      <c r="P480" s="534"/>
      <c r="Q480" s="534"/>
      <c r="R480" s="534"/>
      <c r="S480" s="534"/>
      <c r="T480" s="531"/>
      <c r="U480" s="535"/>
    </row>
    <row r="481" spans="8:21">
      <c r="H481" s="314"/>
      <c r="M481" s="534"/>
      <c r="N481" s="534"/>
      <c r="O481" s="534"/>
      <c r="P481" s="534"/>
      <c r="Q481" s="534"/>
      <c r="R481" s="534"/>
      <c r="S481" s="534"/>
      <c r="T481" s="531"/>
      <c r="U481" s="535"/>
    </row>
    <row r="482" spans="8:21">
      <c r="H482" s="314"/>
      <c r="M482" s="534"/>
      <c r="N482" s="534"/>
      <c r="O482" s="534"/>
      <c r="P482" s="534"/>
      <c r="Q482" s="534"/>
      <c r="R482" s="534"/>
      <c r="S482" s="534"/>
      <c r="T482" s="531"/>
      <c r="U482" s="535"/>
    </row>
    <row r="483" spans="8:21">
      <c r="H483" s="314"/>
      <c r="M483" s="534"/>
      <c r="N483" s="534"/>
      <c r="O483" s="534"/>
      <c r="P483" s="534"/>
      <c r="Q483" s="534"/>
      <c r="R483" s="534"/>
      <c r="S483" s="534"/>
      <c r="T483" s="531"/>
      <c r="U483" s="535"/>
    </row>
    <row r="484" spans="8:21">
      <c r="H484" s="314"/>
      <c r="M484" s="534"/>
      <c r="N484" s="534"/>
      <c r="O484" s="534"/>
      <c r="P484" s="534"/>
      <c r="Q484" s="534"/>
      <c r="R484" s="534"/>
      <c r="S484" s="534"/>
      <c r="T484" s="531"/>
      <c r="U484" s="535"/>
    </row>
    <row r="485" spans="8:21">
      <c r="H485" s="314"/>
      <c r="M485" s="534"/>
      <c r="N485" s="534"/>
      <c r="O485" s="534"/>
      <c r="P485" s="534"/>
      <c r="Q485" s="534"/>
      <c r="R485" s="534"/>
      <c r="S485" s="534"/>
      <c r="T485" s="531"/>
      <c r="U485" s="535"/>
    </row>
    <row r="486" spans="8:21">
      <c r="H486" s="314"/>
      <c r="M486" s="534"/>
      <c r="N486" s="534"/>
      <c r="O486" s="534"/>
      <c r="P486" s="534"/>
      <c r="Q486" s="534"/>
      <c r="R486" s="534"/>
      <c r="S486" s="534"/>
      <c r="T486" s="531"/>
      <c r="U486" s="535"/>
    </row>
    <row r="487" spans="8:21">
      <c r="H487" s="314"/>
      <c r="M487" s="534"/>
      <c r="N487" s="534"/>
      <c r="O487" s="534"/>
      <c r="P487" s="534"/>
      <c r="Q487" s="534"/>
      <c r="R487" s="534"/>
      <c r="S487" s="534"/>
      <c r="T487" s="531"/>
      <c r="U487" s="535"/>
    </row>
    <row r="488" spans="8:21">
      <c r="H488" s="314"/>
      <c r="M488" s="534"/>
      <c r="N488" s="534"/>
      <c r="O488" s="534"/>
      <c r="P488" s="534"/>
      <c r="Q488" s="534"/>
      <c r="R488" s="534"/>
      <c r="S488" s="534"/>
      <c r="T488" s="531"/>
      <c r="U488" s="535"/>
    </row>
    <row r="489" spans="8:21">
      <c r="H489" s="314"/>
      <c r="M489" s="534"/>
      <c r="N489" s="534"/>
      <c r="O489" s="534"/>
      <c r="P489" s="534"/>
      <c r="Q489" s="534"/>
      <c r="R489" s="534"/>
      <c r="S489" s="534"/>
      <c r="T489" s="531"/>
      <c r="U489" s="535"/>
    </row>
    <row r="490" spans="8:21">
      <c r="H490" s="314"/>
      <c r="M490" s="534"/>
      <c r="N490" s="534"/>
      <c r="O490" s="534"/>
      <c r="P490" s="534"/>
      <c r="Q490" s="534"/>
      <c r="R490" s="534"/>
      <c r="S490" s="534"/>
      <c r="T490" s="531"/>
      <c r="U490" s="535"/>
    </row>
    <row r="491" spans="8:21">
      <c r="H491" s="314"/>
      <c r="M491" s="534"/>
      <c r="N491" s="534"/>
      <c r="O491" s="534"/>
      <c r="P491" s="534"/>
      <c r="Q491" s="534"/>
      <c r="R491" s="534"/>
      <c r="S491" s="534"/>
      <c r="T491" s="531"/>
      <c r="U491" s="535"/>
    </row>
    <row r="493" spans="8:21">
      <c r="I493" s="314"/>
      <c r="M493" s="534"/>
      <c r="N493" s="534"/>
      <c r="O493" s="534"/>
      <c r="P493" s="534"/>
      <c r="Q493" s="534"/>
      <c r="R493" s="534"/>
      <c r="S493" s="534"/>
      <c r="T493" s="531"/>
      <c r="U493" s="535"/>
    </row>
    <row r="494" spans="8:21">
      <c r="I494" s="314"/>
      <c r="M494" s="534"/>
      <c r="N494" s="534"/>
      <c r="O494" s="534"/>
      <c r="P494" s="534"/>
      <c r="Q494" s="534"/>
      <c r="R494" s="534"/>
      <c r="S494" s="534"/>
      <c r="T494" s="531"/>
      <c r="U494" s="535"/>
    </row>
    <row r="495" spans="8:21">
      <c r="I495" s="314"/>
      <c r="M495" s="534"/>
      <c r="N495" s="534"/>
      <c r="O495" s="534"/>
      <c r="P495" s="534"/>
      <c r="Q495" s="534"/>
      <c r="R495" s="534"/>
      <c r="S495" s="534"/>
      <c r="T495" s="531"/>
      <c r="U495" s="535"/>
    </row>
    <row r="496" spans="8:21">
      <c r="I496" s="314"/>
      <c r="M496" s="534"/>
      <c r="N496" s="534"/>
      <c r="O496" s="534"/>
      <c r="P496" s="534"/>
      <c r="Q496" s="534"/>
      <c r="R496" s="534"/>
      <c r="S496" s="534"/>
      <c r="T496" s="531"/>
      <c r="U496" s="535"/>
    </row>
    <row r="497" spans="9:21">
      <c r="I497" s="314"/>
      <c r="M497" s="534"/>
      <c r="N497" s="534"/>
      <c r="O497" s="534"/>
      <c r="P497" s="534"/>
      <c r="Q497" s="534"/>
      <c r="R497" s="534"/>
      <c r="S497" s="534"/>
      <c r="T497" s="531"/>
      <c r="U497" s="535"/>
    </row>
    <row r="498" spans="9:21">
      <c r="I498" s="314"/>
      <c r="M498" s="534"/>
      <c r="N498" s="534"/>
      <c r="O498" s="534"/>
      <c r="P498" s="534"/>
      <c r="Q498" s="534"/>
      <c r="R498" s="534"/>
      <c r="S498" s="534"/>
      <c r="T498" s="531"/>
      <c r="U498" s="535"/>
    </row>
    <row r="499" spans="9:21">
      <c r="I499" s="314"/>
      <c r="M499" s="534"/>
      <c r="N499" s="534"/>
      <c r="O499" s="534"/>
      <c r="P499" s="534"/>
      <c r="Q499" s="534"/>
      <c r="R499" s="534"/>
      <c r="S499" s="534"/>
      <c r="T499" s="531"/>
      <c r="U499" s="535"/>
    </row>
    <row r="500" spans="9:21">
      <c r="I500" s="314"/>
      <c r="M500" s="534"/>
      <c r="N500" s="534"/>
      <c r="O500" s="534"/>
      <c r="P500" s="534"/>
      <c r="Q500" s="534"/>
      <c r="R500" s="534"/>
      <c r="S500" s="534"/>
      <c r="T500" s="531"/>
      <c r="U500" s="535"/>
    </row>
    <row r="501" spans="9:21">
      <c r="I501" s="314"/>
      <c r="M501" s="534"/>
      <c r="N501" s="534"/>
      <c r="O501" s="534"/>
      <c r="P501" s="534"/>
      <c r="Q501" s="534"/>
      <c r="R501" s="534"/>
      <c r="S501" s="534"/>
      <c r="T501" s="531"/>
      <c r="U501" s="535"/>
    </row>
    <row r="502" spans="9:21">
      <c r="I502" s="314"/>
      <c r="M502" s="534"/>
      <c r="N502" s="534"/>
      <c r="O502" s="534"/>
      <c r="P502" s="534"/>
      <c r="Q502" s="534"/>
      <c r="R502" s="534"/>
      <c r="S502" s="534"/>
      <c r="T502" s="531"/>
      <c r="U502" s="535"/>
    </row>
    <row r="503" spans="9:21">
      <c r="I503" s="314"/>
      <c r="M503" s="534"/>
      <c r="N503" s="534"/>
      <c r="O503" s="534"/>
      <c r="P503" s="534"/>
      <c r="Q503" s="534"/>
      <c r="R503" s="534"/>
      <c r="S503" s="534"/>
      <c r="T503" s="531"/>
      <c r="U503" s="535"/>
    </row>
    <row r="504" spans="9:21">
      <c r="I504" s="314"/>
      <c r="M504" s="534"/>
      <c r="N504" s="534"/>
      <c r="O504" s="534"/>
      <c r="P504" s="534"/>
      <c r="Q504" s="534"/>
      <c r="R504" s="534"/>
      <c r="S504" s="534"/>
      <c r="T504" s="531"/>
      <c r="U504" s="535"/>
    </row>
    <row r="505" spans="9:21">
      <c r="I505" s="314"/>
      <c r="M505" s="534"/>
      <c r="N505" s="534"/>
      <c r="O505" s="534"/>
      <c r="P505" s="534"/>
      <c r="Q505" s="534"/>
      <c r="R505" s="534"/>
      <c r="S505" s="534"/>
      <c r="T505" s="531"/>
      <c r="U505" s="535"/>
    </row>
    <row r="506" spans="9:21">
      <c r="I506" s="314"/>
      <c r="M506" s="534"/>
      <c r="N506" s="534"/>
      <c r="O506" s="534"/>
      <c r="P506" s="534"/>
      <c r="Q506" s="534"/>
      <c r="R506" s="534"/>
      <c r="S506" s="534"/>
      <c r="T506" s="531"/>
      <c r="U506" s="535"/>
    </row>
    <row r="507" spans="9:21">
      <c r="I507" s="314"/>
      <c r="M507" s="534"/>
      <c r="N507" s="534"/>
      <c r="O507" s="534"/>
      <c r="P507" s="534"/>
      <c r="Q507" s="534"/>
      <c r="R507" s="534"/>
      <c r="S507" s="534"/>
      <c r="T507" s="531"/>
      <c r="U507" s="535"/>
    </row>
    <row r="508" spans="9:21">
      <c r="I508" s="314"/>
      <c r="M508" s="534"/>
      <c r="N508" s="534"/>
      <c r="O508" s="534"/>
      <c r="P508" s="534"/>
      <c r="Q508" s="534"/>
      <c r="R508" s="534"/>
      <c r="S508" s="534"/>
      <c r="T508" s="531"/>
      <c r="U508" s="535"/>
    </row>
    <row r="509" spans="9:21">
      <c r="I509" s="314"/>
      <c r="M509" s="534"/>
      <c r="N509" s="534"/>
      <c r="O509" s="534"/>
      <c r="P509" s="534"/>
      <c r="Q509" s="534"/>
      <c r="R509" s="534"/>
      <c r="S509" s="534"/>
      <c r="T509" s="531"/>
      <c r="U509" s="535"/>
    </row>
    <row r="510" spans="9:21">
      <c r="I510" s="314"/>
      <c r="M510" s="534"/>
      <c r="N510" s="534"/>
      <c r="O510" s="534"/>
      <c r="P510" s="534"/>
      <c r="Q510" s="534"/>
      <c r="R510" s="534"/>
      <c r="S510" s="534"/>
      <c r="T510" s="531"/>
      <c r="U510" s="535"/>
    </row>
    <row r="511" spans="9:21">
      <c r="I511" s="314"/>
      <c r="M511" s="534"/>
      <c r="N511" s="534"/>
      <c r="O511" s="534"/>
      <c r="P511" s="534"/>
      <c r="Q511" s="534"/>
      <c r="R511" s="534"/>
      <c r="S511" s="534"/>
      <c r="T511" s="531"/>
      <c r="U511" s="535"/>
    </row>
    <row r="512" spans="9:21">
      <c r="I512" s="314"/>
      <c r="M512" s="534"/>
      <c r="N512" s="534"/>
      <c r="O512" s="534"/>
      <c r="P512" s="534"/>
      <c r="Q512" s="534"/>
      <c r="R512" s="534"/>
      <c r="S512" s="534"/>
      <c r="T512" s="531"/>
      <c r="U512" s="535"/>
    </row>
    <row r="513" spans="9:21">
      <c r="I513" s="314"/>
      <c r="M513" s="534"/>
      <c r="N513" s="534"/>
      <c r="O513" s="534"/>
      <c r="P513" s="534"/>
      <c r="Q513" s="534"/>
      <c r="R513" s="534"/>
      <c r="S513" s="534"/>
      <c r="T513" s="531"/>
      <c r="U513" s="535"/>
    </row>
    <row r="514" spans="9:21">
      <c r="I514" s="314"/>
      <c r="M514" s="534"/>
      <c r="N514" s="534"/>
      <c r="O514" s="534"/>
      <c r="P514" s="534"/>
      <c r="Q514" s="534"/>
      <c r="R514" s="534"/>
      <c r="S514" s="534"/>
      <c r="T514" s="531"/>
      <c r="U514" s="535"/>
    </row>
    <row r="515" spans="9:21">
      <c r="I515" s="314"/>
      <c r="M515" s="534"/>
      <c r="N515" s="534"/>
      <c r="O515" s="534"/>
      <c r="P515" s="534"/>
      <c r="Q515" s="534"/>
      <c r="R515" s="534"/>
      <c r="S515" s="534"/>
      <c r="T515" s="531"/>
      <c r="U515" s="535"/>
    </row>
    <row r="516" spans="9:21">
      <c r="I516" s="314"/>
      <c r="M516" s="534"/>
      <c r="N516" s="534"/>
      <c r="O516" s="534"/>
      <c r="P516" s="534"/>
      <c r="Q516" s="534"/>
      <c r="R516" s="534"/>
      <c r="S516" s="534"/>
      <c r="T516" s="531"/>
      <c r="U516" s="535"/>
    </row>
    <row r="517" spans="9:21">
      <c r="I517" s="314"/>
      <c r="M517" s="534"/>
      <c r="N517" s="534"/>
      <c r="O517" s="534"/>
      <c r="P517" s="534"/>
      <c r="Q517" s="534"/>
      <c r="R517" s="534"/>
      <c r="S517" s="534"/>
      <c r="T517" s="531"/>
      <c r="U517" s="535"/>
    </row>
    <row r="518" spans="9:21">
      <c r="I518" s="314"/>
      <c r="M518" s="534"/>
      <c r="N518" s="534"/>
      <c r="O518" s="534"/>
      <c r="P518" s="534"/>
      <c r="Q518" s="534"/>
      <c r="R518" s="534"/>
      <c r="S518" s="534"/>
      <c r="T518" s="531"/>
      <c r="U518" s="535"/>
    </row>
    <row r="519" spans="9:21">
      <c r="I519" s="314"/>
      <c r="M519" s="534"/>
      <c r="N519" s="534"/>
      <c r="O519" s="534"/>
      <c r="P519" s="534"/>
      <c r="Q519" s="534"/>
      <c r="R519" s="534"/>
      <c r="S519" s="534"/>
      <c r="T519" s="531"/>
      <c r="U519" s="535"/>
    </row>
    <row r="520" spans="9:21">
      <c r="I520" s="314"/>
      <c r="M520" s="534"/>
      <c r="N520" s="534"/>
      <c r="O520" s="534"/>
      <c r="P520" s="534"/>
      <c r="Q520" s="534"/>
      <c r="R520" s="534"/>
      <c r="S520" s="534"/>
      <c r="T520" s="531"/>
      <c r="U520" s="535"/>
    </row>
    <row r="521" spans="9:21">
      <c r="I521" s="314"/>
      <c r="M521" s="534"/>
      <c r="N521" s="534"/>
      <c r="O521" s="534"/>
      <c r="P521" s="534"/>
      <c r="Q521" s="534"/>
      <c r="R521" s="534"/>
      <c r="S521" s="534"/>
      <c r="T521" s="531"/>
      <c r="U521" s="535"/>
    </row>
    <row r="522" spans="9:21">
      <c r="I522" s="314"/>
      <c r="M522" s="534"/>
      <c r="N522" s="534"/>
      <c r="O522" s="534"/>
      <c r="P522" s="534"/>
      <c r="Q522" s="534"/>
      <c r="R522" s="534"/>
      <c r="S522" s="534"/>
      <c r="T522" s="531"/>
      <c r="U522" s="535"/>
    </row>
    <row r="523" spans="9:21">
      <c r="I523" s="314"/>
      <c r="M523" s="534"/>
      <c r="N523" s="534"/>
      <c r="O523" s="534"/>
      <c r="P523" s="534"/>
      <c r="Q523" s="534"/>
      <c r="R523" s="534"/>
      <c r="S523" s="534"/>
      <c r="T523" s="531"/>
      <c r="U523" s="535"/>
    </row>
    <row r="524" spans="9:21">
      <c r="I524" s="314"/>
      <c r="M524" s="534"/>
      <c r="N524" s="534"/>
      <c r="O524" s="534"/>
      <c r="P524" s="534"/>
      <c r="Q524" s="534"/>
      <c r="R524" s="534"/>
      <c r="S524" s="534"/>
      <c r="T524" s="531"/>
      <c r="U524" s="535"/>
    </row>
    <row r="525" spans="9:21">
      <c r="I525" s="314"/>
      <c r="M525" s="534"/>
      <c r="N525" s="534"/>
      <c r="O525" s="534"/>
      <c r="P525" s="534"/>
      <c r="Q525" s="534"/>
      <c r="R525" s="534"/>
      <c r="S525" s="534"/>
      <c r="T525" s="531"/>
      <c r="U525" s="535"/>
    </row>
    <row r="526" spans="9:21">
      <c r="I526" s="314"/>
      <c r="M526" s="534"/>
      <c r="N526" s="534"/>
      <c r="O526" s="534"/>
      <c r="P526" s="534"/>
      <c r="Q526" s="534"/>
      <c r="R526" s="534"/>
      <c r="S526" s="534"/>
      <c r="T526" s="531"/>
      <c r="U526" s="535"/>
    </row>
    <row r="527" spans="9:21">
      <c r="I527" s="314"/>
      <c r="M527" s="534"/>
      <c r="N527" s="534"/>
      <c r="O527" s="534"/>
      <c r="P527" s="534"/>
      <c r="Q527" s="534"/>
      <c r="R527" s="534"/>
      <c r="S527" s="534"/>
      <c r="T527" s="531"/>
      <c r="U527" s="535"/>
    </row>
    <row r="528" spans="9:21">
      <c r="I528" s="314"/>
      <c r="M528" s="534"/>
      <c r="N528" s="534"/>
      <c r="O528" s="534"/>
      <c r="P528" s="534"/>
      <c r="Q528" s="534"/>
      <c r="R528" s="534"/>
      <c r="S528" s="534"/>
      <c r="T528" s="531"/>
      <c r="U528" s="535"/>
    </row>
    <row r="529" spans="9:21">
      <c r="I529" s="314"/>
      <c r="M529" s="534"/>
      <c r="N529" s="534"/>
      <c r="O529" s="534"/>
      <c r="P529" s="534"/>
      <c r="Q529" s="534"/>
      <c r="R529" s="534"/>
      <c r="S529" s="534"/>
      <c r="T529" s="531"/>
      <c r="U529" s="535"/>
    </row>
    <row r="530" spans="9:21">
      <c r="I530" s="314"/>
      <c r="M530" s="534"/>
      <c r="N530" s="534"/>
      <c r="O530" s="534"/>
      <c r="P530" s="534"/>
      <c r="Q530" s="534"/>
      <c r="R530" s="534"/>
      <c r="S530" s="534"/>
      <c r="T530" s="531"/>
      <c r="U530" s="535"/>
    </row>
    <row r="531" spans="9:21">
      <c r="I531" s="314"/>
      <c r="M531" s="534"/>
      <c r="N531" s="534"/>
      <c r="O531" s="534"/>
      <c r="P531" s="534"/>
      <c r="Q531" s="534"/>
      <c r="R531" s="534"/>
      <c r="S531" s="534"/>
      <c r="T531" s="531"/>
      <c r="U531" s="535"/>
    </row>
    <row r="532" spans="9:21">
      <c r="I532" s="314"/>
      <c r="M532" s="534"/>
      <c r="N532" s="534"/>
      <c r="O532" s="534"/>
      <c r="P532" s="534"/>
      <c r="Q532" s="534"/>
      <c r="R532" s="534"/>
      <c r="S532" s="534"/>
      <c r="T532" s="531"/>
      <c r="U532" s="535"/>
    </row>
    <row r="533" spans="9:21">
      <c r="I533" s="314"/>
      <c r="M533" s="534"/>
      <c r="N533" s="534"/>
      <c r="O533" s="534"/>
      <c r="P533" s="534"/>
      <c r="Q533" s="534"/>
      <c r="R533" s="534"/>
      <c r="S533" s="534"/>
      <c r="T533" s="531"/>
      <c r="U533" s="535"/>
    </row>
    <row r="534" spans="9:21">
      <c r="I534" s="314"/>
      <c r="M534" s="534"/>
      <c r="N534" s="534"/>
      <c r="O534" s="534"/>
      <c r="P534" s="534"/>
      <c r="Q534" s="534"/>
      <c r="R534" s="534"/>
      <c r="S534" s="534"/>
      <c r="T534" s="531"/>
      <c r="U534" s="535"/>
    </row>
    <row r="535" spans="9:21">
      <c r="I535" s="314"/>
      <c r="M535" s="534"/>
      <c r="N535" s="534"/>
      <c r="O535" s="534"/>
      <c r="P535" s="534"/>
      <c r="Q535" s="534"/>
      <c r="R535" s="534"/>
      <c r="S535" s="534"/>
      <c r="T535" s="531"/>
      <c r="U535" s="535"/>
    </row>
    <row r="536" spans="9:21">
      <c r="I536" s="314"/>
      <c r="M536" s="534"/>
      <c r="N536" s="534"/>
      <c r="O536" s="534"/>
      <c r="P536" s="534"/>
      <c r="Q536" s="534"/>
      <c r="R536" s="534"/>
      <c r="S536" s="534"/>
      <c r="T536" s="531"/>
      <c r="U536" s="535"/>
    </row>
    <row r="537" spans="9:21">
      <c r="I537" s="314"/>
      <c r="M537" s="534"/>
      <c r="N537" s="534"/>
      <c r="O537" s="534"/>
      <c r="P537" s="534"/>
      <c r="Q537" s="534"/>
      <c r="R537" s="534"/>
      <c r="S537" s="534"/>
      <c r="T537" s="531"/>
      <c r="U537" s="535"/>
    </row>
    <row r="538" spans="9:21">
      <c r="I538" s="314"/>
      <c r="M538" s="534"/>
      <c r="N538" s="534"/>
      <c r="O538" s="534"/>
      <c r="P538" s="534"/>
      <c r="Q538" s="534"/>
      <c r="R538" s="534"/>
      <c r="S538" s="534"/>
      <c r="T538" s="531"/>
      <c r="U538" s="535"/>
    </row>
    <row r="539" spans="9:21">
      <c r="I539" s="314"/>
      <c r="M539" s="534"/>
      <c r="N539" s="534"/>
      <c r="O539" s="534"/>
      <c r="P539" s="534"/>
      <c r="Q539" s="534"/>
      <c r="R539" s="534"/>
      <c r="S539" s="534"/>
      <c r="T539" s="531"/>
      <c r="U539" s="535"/>
    </row>
    <row r="540" spans="9:21">
      <c r="I540" s="314"/>
      <c r="M540" s="534"/>
      <c r="N540" s="534"/>
      <c r="O540" s="534"/>
      <c r="P540" s="534"/>
      <c r="Q540" s="534"/>
      <c r="R540" s="534"/>
      <c r="S540" s="534"/>
      <c r="T540" s="531"/>
      <c r="U540" s="535"/>
    </row>
    <row r="541" spans="9:21">
      <c r="I541" s="314"/>
      <c r="M541" s="534"/>
      <c r="N541" s="534"/>
      <c r="O541" s="534"/>
      <c r="P541" s="534"/>
      <c r="Q541" s="534"/>
      <c r="R541" s="534"/>
      <c r="S541" s="534"/>
      <c r="T541" s="531"/>
      <c r="U541" s="535"/>
    </row>
    <row r="542" spans="9:21">
      <c r="I542" s="314"/>
      <c r="M542" s="534"/>
      <c r="N542" s="534"/>
      <c r="O542" s="534"/>
      <c r="P542" s="534"/>
      <c r="Q542" s="534"/>
      <c r="R542" s="534"/>
      <c r="S542" s="534"/>
      <c r="T542" s="531"/>
      <c r="U542" s="535"/>
    </row>
    <row r="543" spans="9:21">
      <c r="I543" s="314"/>
      <c r="M543" s="534"/>
      <c r="N543" s="534"/>
      <c r="O543" s="534"/>
      <c r="P543" s="534"/>
      <c r="Q543" s="534"/>
      <c r="R543" s="534"/>
      <c r="S543" s="534"/>
      <c r="T543" s="531"/>
      <c r="U543" s="535"/>
    </row>
    <row r="544" spans="9:21">
      <c r="I544" s="314"/>
      <c r="M544" s="534"/>
      <c r="N544" s="534"/>
      <c r="O544" s="534"/>
      <c r="P544" s="534"/>
      <c r="Q544" s="534"/>
      <c r="R544" s="534"/>
      <c r="S544" s="534"/>
      <c r="T544" s="531"/>
      <c r="U544" s="535"/>
    </row>
    <row r="545" spans="9:21">
      <c r="I545" s="314"/>
      <c r="M545" s="534"/>
      <c r="N545" s="534"/>
      <c r="O545" s="534"/>
      <c r="P545" s="534"/>
      <c r="Q545" s="534"/>
      <c r="R545" s="534"/>
      <c r="S545" s="534"/>
      <c r="T545" s="531"/>
      <c r="U545" s="535"/>
    </row>
    <row r="546" spans="9:21">
      <c r="I546" s="314"/>
      <c r="M546" s="534"/>
      <c r="N546" s="534"/>
      <c r="O546" s="534"/>
      <c r="P546" s="534"/>
      <c r="Q546" s="534"/>
      <c r="R546" s="534"/>
      <c r="S546" s="534"/>
      <c r="T546" s="531"/>
      <c r="U546" s="535"/>
    </row>
    <row r="547" spans="9:21">
      <c r="I547" s="314"/>
      <c r="M547" s="534"/>
      <c r="N547" s="534"/>
      <c r="O547" s="534"/>
      <c r="P547" s="534"/>
      <c r="Q547" s="534"/>
      <c r="R547" s="534"/>
      <c r="S547" s="534"/>
      <c r="T547" s="531"/>
      <c r="U547" s="535"/>
    </row>
    <row r="548" spans="9:21">
      <c r="I548" s="314"/>
      <c r="M548" s="534"/>
      <c r="N548" s="534"/>
      <c r="O548" s="534"/>
      <c r="P548" s="534"/>
      <c r="Q548" s="534"/>
      <c r="R548" s="534"/>
      <c r="S548" s="534"/>
      <c r="T548" s="531"/>
      <c r="U548" s="535"/>
    </row>
    <row r="549" spans="9:21">
      <c r="I549" s="314"/>
      <c r="M549" s="534"/>
      <c r="N549" s="534"/>
      <c r="O549" s="534"/>
      <c r="P549" s="534"/>
      <c r="Q549" s="534"/>
      <c r="R549" s="534"/>
      <c r="S549" s="534"/>
      <c r="T549" s="531"/>
      <c r="U549" s="535"/>
    </row>
    <row r="550" spans="9:21">
      <c r="I550" s="314"/>
      <c r="M550" s="534"/>
      <c r="N550" s="534"/>
      <c r="O550" s="534"/>
      <c r="P550" s="534"/>
      <c r="Q550" s="534"/>
      <c r="R550" s="534"/>
      <c r="S550" s="534"/>
      <c r="T550" s="531"/>
      <c r="U550" s="535"/>
    </row>
    <row r="551" spans="9:21">
      <c r="I551" s="314"/>
      <c r="M551" s="534"/>
      <c r="N551" s="534"/>
      <c r="O551" s="534"/>
      <c r="P551" s="534"/>
      <c r="Q551" s="534"/>
      <c r="R551" s="534"/>
      <c r="S551" s="534"/>
      <c r="T551" s="531"/>
      <c r="U551" s="535"/>
    </row>
    <row r="552" spans="9:21">
      <c r="I552" s="314"/>
      <c r="M552" s="534"/>
      <c r="N552" s="534"/>
      <c r="O552" s="534"/>
      <c r="P552" s="534"/>
      <c r="Q552" s="534"/>
      <c r="R552" s="534"/>
      <c r="S552" s="534"/>
      <c r="T552" s="531"/>
      <c r="U552" s="535"/>
    </row>
    <row r="553" spans="9:21">
      <c r="I553" s="314"/>
      <c r="M553" s="534"/>
      <c r="N553" s="534"/>
      <c r="O553" s="534"/>
      <c r="P553" s="534"/>
      <c r="Q553" s="534"/>
      <c r="R553" s="534"/>
      <c r="S553" s="534"/>
      <c r="T553" s="531"/>
      <c r="U553" s="535"/>
    </row>
    <row r="554" spans="9:21">
      <c r="I554" s="314"/>
      <c r="M554" s="534"/>
      <c r="N554" s="534"/>
      <c r="O554" s="534"/>
      <c r="P554" s="534"/>
      <c r="Q554" s="534"/>
      <c r="R554" s="534"/>
      <c r="S554" s="534"/>
      <c r="T554" s="531"/>
      <c r="U554" s="535"/>
    </row>
    <row r="555" spans="9:21">
      <c r="I555" s="314"/>
      <c r="M555" s="534"/>
      <c r="N555" s="534"/>
      <c r="O555" s="534"/>
      <c r="P555" s="534"/>
      <c r="Q555" s="534"/>
      <c r="R555" s="534"/>
      <c r="S555" s="534"/>
      <c r="T555" s="531"/>
      <c r="U555" s="535"/>
    </row>
    <row r="556" spans="9:21">
      <c r="I556" s="314"/>
      <c r="M556" s="534"/>
      <c r="N556" s="534"/>
      <c r="O556" s="534"/>
      <c r="P556" s="534"/>
      <c r="Q556" s="534"/>
      <c r="R556" s="534"/>
      <c r="S556" s="534"/>
      <c r="T556" s="531"/>
      <c r="U556" s="535"/>
    </row>
    <row r="557" spans="9:21">
      <c r="I557" s="314"/>
      <c r="M557" s="534"/>
      <c r="N557" s="534"/>
      <c r="O557" s="534"/>
      <c r="P557" s="534"/>
      <c r="Q557" s="534"/>
      <c r="R557" s="534"/>
      <c r="S557" s="534"/>
      <c r="T557" s="531"/>
      <c r="U557" s="535"/>
    </row>
    <row r="558" spans="9:21">
      <c r="I558" s="314"/>
      <c r="M558" s="534"/>
      <c r="N558" s="534"/>
      <c r="O558" s="534"/>
      <c r="P558" s="534"/>
      <c r="Q558" s="534"/>
      <c r="R558" s="534"/>
      <c r="S558" s="534"/>
      <c r="T558" s="531"/>
      <c r="U558" s="535"/>
    </row>
    <row r="559" spans="9:21">
      <c r="I559" s="314"/>
      <c r="M559" s="534"/>
      <c r="N559" s="534"/>
      <c r="O559" s="534"/>
      <c r="P559" s="534"/>
      <c r="Q559" s="534"/>
      <c r="R559" s="534"/>
      <c r="S559" s="534"/>
      <c r="T559" s="531"/>
      <c r="U559" s="535"/>
    </row>
    <row r="560" spans="9:21">
      <c r="I560" s="314"/>
      <c r="M560" s="534"/>
      <c r="N560" s="534"/>
      <c r="O560" s="534"/>
      <c r="P560" s="534"/>
      <c r="Q560" s="534"/>
      <c r="R560" s="534"/>
      <c r="S560" s="534"/>
      <c r="T560" s="531"/>
      <c r="U560" s="535"/>
    </row>
    <row r="561" spans="9:21">
      <c r="I561" s="314"/>
      <c r="M561" s="534"/>
      <c r="N561" s="534"/>
      <c r="O561" s="534"/>
      <c r="P561" s="534"/>
      <c r="Q561" s="534"/>
      <c r="R561" s="534"/>
      <c r="S561" s="534"/>
      <c r="T561" s="531"/>
      <c r="U561" s="535"/>
    </row>
    <row r="562" spans="9:21">
      <c r="I562" s="314"/>
      <c r="M562" s="534"/>
      <c r="N562" s="534"/>
      <c r="O562" s="534"/>
      <c r="P562" s="534"/>
      <c r="Q562" s="534"/>
      <c r="R562" s="534"/>
      <c r="S562" s="534"/>
      <c r="T562" s="531"/>
      <c r="U562" s="535"/>
    </row>
    <row r="563" spans="9:21">
      <c r="I563" s="314"/>
      <c r="M563" s="534"/>
      <c r="N563" s="534"/>
      <c r="O563" s="534"/>
      <c r="P563" s="534"/>
      <c r="Q563" s="534"/>
      <c r="R563" s="534"/>
      <c r="S563" s="534"/>
      <c r="T563" s="531"/>
      <c r="U563" s="535"/>
    </row>
    <row r="564" spans="9:21">
      <c r="I564" s="314"/>
      <c r="M564" s="534"/>
      <c r="N564" s="534"/>
      <c r="O564" s="534"/>
      <c r="P564" s="534"/>
      <c r="Q564" s="534"/>
      <c r="R564" s="534"/>
      <c r="S564" s="534"/>
      <c r="T564" s="531"/>
      <c r="U564" s="535"/>
    </row>
    <row r="565" spans="9:21">
      <c r="I565" s="314"/>
      <c r="M565" s="534"/>
      <c r="N565" s="534"/>
      <c r="O565" s="534"/>
      <c r="P565" s="534"/>
      <c r="Q565" s="534"/>
      <c r="R565" s="534"/>
      <c r="S565" s="534"/>
      <c r="T565" s="531"/>
      <c r="U565" s="535"/>
    </row>
    <row r="566" spans="9:21">
      <c r="I566" s="314"/>
      <c r="M566" s="534"/>
      <c r="N566" s="534"/>
      <c r="O566" s="534"/>
      <c r="P566" s="534"/>
      <c r="Q566" s="534"/>
      <c r="R566" s="534"/>
      <c r="S566" s="534"/>
      <c r="T566" s="531"/>
      <c r="U566" s="535"/>
    </row>
    <row r="567" spans="9:21">
      <c r="I567" s="314"/>
      <c r="M567" s="534"/>
      <c r="N567" s="534"/>
      <c r="O567" s="534"/>
      <c r="P567" s="534"/>
      <c r="Q567" s="534"/>
      <c r="R567" s="534"/>
      <c r="S567" s="534"/>
      <c r="T567" s="531"/>
      <c r="U567" s="535"/>
    </row>
    <row r="568" spans="9:21">
      <c r="I568" s="314"/>
      <c r="M568" s="534"/>
      <c r="N568" s="534"/>
      <c r="O568" s="534"/>
      <c r="P568" s="534"/>
      <c r="Q568" s="534"/>
      <c r="R568" s="534"/>
      <c r="S568" s="534"/>
      <c r="T568" s="531"/>
      <c r="U568" s="535"/>
    </row>
    <row r="569" spans="9:21">
      <c r="I569" s="314"/>
      <c r="M569" s="534"/>
      <c r="N569" s="534"/>
      <c r="O569" s="534"/>
      <c r="P569" s="534"/>
      <c r="Q569" s="534"/>
      <c r="R569" s="534"/>
      <c r="S569" s="534"/>
      <c r="T569" s="531"/>
      <c r="U569" s="535"/>
    </row>
    <row r="570" spans="9:21">
      <c r="I570" s="314"/>
      <c r="M570" s="534"/>
      <c r="N570" s="534"/>
      <c r="O570" s="534"/>
      <c r="P570" s="534"/>
      <c r="Q570" s="534"/>
      <c r="R570" s="534"/>
      <c r="S570" s="534"/>
      <c r="T570" s="531"/>
      <c r="U570" s="535"/>
    </row>
    <row r="571" spans="9:21">
      <c r="I571" s="314"/>
      <c r="M571" s="534"/>
      <c r="N571" s="534"/>
      <c r="O571" s="534"/>
      <c r="P571" s="534"/>
      <c r="Q571" s="534"/>
      <c r="R571" s="534"/>
      <c r="S571" s="534"/>
      <c r="T571" s="531"/>
      <c r="U571" s="535"/>
    </row>
    <row r="572" spans="9:21">
      <c r="I572" s="314"/>
      <c r="M572" s="534"/>
      <c r="N572" s="534"/>
      <c r="O572" s="534"/>
      <c r="P572" s="534"/>
      <c r="Q572" s="534"/>
      <c r="R572" s="534"/>
      <c r="S572" s="534"/>
      <c r="T572" s="531"/>
      <c r="U572" s="535"/>
    </row>
    <row r="573" spans="9:21">
      <c r="I573" s="314"/>
      <c r="M573" s="534"/>
      <c r="N573" s="534"/>
      <c r="O573" s="534"/>
      <c r="P573" s="534"/>
      <c r="Q573" s="534"/>
      <c r="R573" s="534"/>
      <c r="S573" s="534"/>
      <c r="T573" s="531"/>
      <c r="U573" s="535"/>
    </row>
    <row r="574" spans="9:21">
      <c r="I574" s="314"/>
      <c r="M574" s="534"/>
      <c r="N574" s="534"/>
      <c r="O574" s="534"/>
      <c r="P574" s="534"/>
      <c r="Q574" s="534"/>
      <c r="R574" s="534"/>
      <c r="S574" s="534"/>
      <c r="T574" s="531"/>
      <c r="U574" s="535"/>
    </row>
    <row r="575" spans="9:21">
      <c r="I575" s="314"/>
      <c r="M575" s="534"/>
      <c r="N575" s="534"/>
      <c r="O575" s="534"/>
      <c r="P575" s="534"/>
      <c r="Q575" s="534"/>
      <c r="R575" s="534"/>
      <c r="S575" s="534"/>
      <c r="T575" s="531"/>
      <c r="U575" s="535"/>
    </row>
    <row r="576" spans="9:21">
      <c r="I576" s="314"/>
      <c r="M576" s="534"/>
      <c r="N576" s="534"/>
      <c r="O576" s="534"/>
      <c r="P576" s="534"/>
      <c r="Q576" s="534"/>
      <c r="R576" s="534"/>
      <c r="S576" s="534"/>
      <c r="T576" s="531"/>
      <c r="U576" s="535"/>
    </row>
    <row r="577" spans="9:21">
      <c r="I577" s="314"/>
      <c r="M577" s="534"/>
      <c r="N577" s="534"/>
      <c r="O577" s="534"/>
      <c r="P577" s="534"/>
      <c r="Q577" s="534"/>
      <c r="R577" s="534"/>
      <c r="S577" s="534"/>
      <c r="T577" s="531"/>
      <c r="U577" s="535"/>
    </row>
    <row r="578" spans="9:21">
      <c r="I578" s="314"/>
      <c r="M578" s="534"/>
      <c r="N578" s="534"/>
      <c r="O578" s="534"/>
      <c r="P578" s="534"/>
      <c r="Q578" s="534"/>
      <c r="R578" s="534"/>
      <c r="S578" s="534"/>
      <c r="T578" s="531"/>
      <c r="U578" s="535"/>
    </row>
    <row r="579" spans="9:21">
      <c r="I579" s="314"/>
      <c r="M579" s="534"/>
      <c r="N579" s="534"/>
      <c r="O579" s="534"/>
      <c r="P579" s="534"/>
      <c r="Q579" s="534"/>
      <c r="R579" s="534"/>
      <c r="S579" s="534"/>
      <c r="T579" s="531"/>
      <c r="U579" s="535"/>
    </row>
    <row r="580" spans="9:21">
      <c r="I580" s="314"/>
      <c r="M580" s="534"/>
      <c r="N580" s="534"/>
      <c r="O580" s="534"/>
      <c r="P580" s="534"/>
      <c r="Q580" s="534"/>
      <c r="R580" s="534"/>
      <c r="S580" s="534"/>
      <c r="T580" s="531"/>
      <c r="U580" s="535"/>
    </row>
    <row r="581" spans="9:21">
      <c r="I581" s="314"/>
      <c r="M581" s="534"/>
      <c r="N581" s="534"/>
      <c r="O581" s="534"/>
      <c r="P581" s="534"/>
      <c r="Q581" s="534"/>
      <c r="R581" s="534"/>
      <c r="S581" s="534"/>
      <c r="T581" s="531"/>
      <c r="U581" s="535"/>
    </row>
    <row r="582" spans="9:21">
      <c r="I582" s="314"/>
      <c r="M582" s="534"/>
      <c r="N582" s="534"/>
      <c r="O582" s="534"/>
      <c r="P582" s="534"/>
      <c r="Q582" s="534"/>
      <c r="R582" s="534"/>
      <c r="S582" s="534"/>
      <c r="T582" s="531"/>
      <c r="U582" s="535"/>
    </row>
    <row r="583" spans="9:21">
      <c r="I583" s="314"/>
      <c r="M583" s="534"/>
      <c r="N583" s="534"/>
      <c r="O583" s="534"/>
      <c r="P583" s="534"/>
      <c r="Q583" s="534"/>
      <c r="R583" s="534"/>
      <c r="S583" s="534"/>
      <c r="T583" s="531"/>
      <c r="U583" s="535"/>
    </row>
    <row r="584" spans="9:21">
      <c r="I584" s="314"/>
      <c r="M584" s="534"/>
      <c r="N584" s="534"/>
      <c r="O584" s="534"/>
      <c r="P584" s="534"/>
      <c r="Q584" s="534"/>
      <c r="R584" s="534"/>
      <c r="S584" s="534"/>
      <c r="T584" s="531"/>
      <c r="U584" s="535"/>
    </row>
    <row r="585" spans="9:21">
      <c r="I585" s="314"/>
      <c r="M585" s="534"/>
      <c r="N585" s="534"/>
      <c r="O585" s="534"/>
      <c r="P585" s="534"/>
      <c r="Q585" s="534"/>
      <c r="R585" s="534"/>
      <c r="S585" s="534"/>
      <c r="T585" s="531"/>
      <c r="U585" s="535"/>
    </row>
    <row r="586" spans="9:21">
      <c r="I586" s="314"/>
      <c r="M586" s="534"/>
      <c r="N586" s="534"/>
      <c r="O586" s="534"/>
      <c r="P586" s="534"/>
      <c r="Q586" s="534"/>
      <c r="R586" s="534"/>
      <c r="S586" s="534"/>
      <c r="T586" s="531"/>
      <c r="U586" s="535"/>
    </row>
    <row r="587" spans="9:21">
      <c r="I587" s="314"/>
      <c r="M587" s="534"/>
      <c r="N587" s="534"/>
      <c r="O587" s="534"/>
      <c r="P587" s="534"/>
      <c r="Q587" s="534"/>
      <c r="R587" s="534"/>
      <c r="S587" s="534"/>
      <c r="T587" s="531"/>
      <c r="U587" s="535"/>
    </row>
    <row r="588" spans="9:21">
      <c r="I588" s="314"/>
      <c r="M588" s="534"/>
      <c r="N588" s="534"/>
      <c r="O588" s="534"/>
      <c r="P588" s="534"/>
      <c r="Q588" s="534"/>
      <c r="R588" s="534"/>
      <c r="S588" s="534"/>
      <c r="T588" s="531"/>
      <c r="U588" s="535"/>
    </row>
    <row r="589" spans="9:21">
      <c r="I589" s="314"/>
      <c r="M589" s="534"/>
      <c r="N589" s="534"/>
      <c r="O589" s="534"/>
      <c r="P589" s="534"/>
      <c r="Q589" s="534"/>
      <c r="R589" s="534"/>
      <c r="S589" s="534"/>
      <c r="T589" s="531"/>
      <c r="U589" s="535"/>
    </row>
    <row r="590" spans="9:21">
      <c r="I590" s="314"/>
      <c r="M590" s="534"/>
      <c r="N590" s="534"/>
      <c r="O590" s="534"/>
      <c r="P590" s="534"/>
      <c r="Q590" s="534"/>
      <c r="R590" s="534"/>
      <c r="S590" s="534"/>
      <c r="T590" s="531"/>
      <c r="U590" s="535"/>
    </row>
    <row r="591" spans="9:21">
      <c r="I591" s="314"/>
      <c r="M591" s="534"/>
      <c r="N591" s="534"/>
      <c r="O591" s="534"/>
      <c r="P591" s="534"/>
      <c r="Q591" s="534"/>
      <c r="R591" s="534"/>
      <c r="S591" s="534"/>
      <c r="T591" s="531"/>
      <c r="U591" s="535"/>
    </row>
    <row r="592" spans="9:21">
      <c r="I592" s="314"/>
      <c r="M592" s="534"/>
      <c r="N592" s="534"/>
      <c r="O592" s="534"/>
      <c r="P592" s="534"/>
      <c r="Q592" s="534"/>
      <c r="R592" s="534"/>
      <c r="S592" s="534"/>
      <c r="T592" s="531"/>
      <c r="U592" s="535"/>
    </row>
    <row r="593" spans="9:21">
      <c r="I593" s="314"/>
      <c r="M593" s="534"/>
      <c r="N593" s="534"/>
      <c r="O593" s="534"/>
      <c r="P593" s="534"/>
      <c r="Q593" s="534"/>
      <c r="R593" s="534"/>
      <c r="S593" s="534"/>
      <c r="T593" s="531"/>
      <c r="U593" s="535"/>
    </row>
    <row r="594" spans="9:21">
      <c r="I594" s="314"/>
      <c r="M594" s="534"/>
      <c r="N594" s="534"/>
      <c r="O594" s="534"/>
      <c r="P594" s="534"/>
      <c r="Q594" s="534"/>
      <c r="R594" s="534"/>
      <c r="S594" s="534"/>
      <c r="T594" s="531"/>
      <c r="U594" s="535"/>
    </row>
    <row r="595" spans="9:21">
      <c r="I595" s="314"/>
      <c r="M595" s="534"/>
      <c r="N595" s="534"/>
      <c r="O595" s="534"/>
      <c r="P595" s="534"/>
      <c r="Q595" s="534"/>
      <c r="R595" s="534"/>
      <c r="S595" s="534"/>
      <c r="T595" s="531"/>
      <c r="U595" s="535"/>
    </row>
    <row r="596" spans="9:21">
      <c r="I596" s="314"/>
      <c r="M596" s="534"/>
      <c r="N596" s="534"/>
      <c r="O596" s="534"/>
      <c r="P596" s="534"/>
      <c r="Q596" s="534"/>
      <c r="R596" s="534"/>
      <c r="S596" s="534"/>
      <c r="T596" s="531"/>
      <c r="U596" s="535"/>
    </row>
    <row r="597" spans="9:21">
      <c r="I597" s="314"/>
      <c r="M597" s="534"/>
      <c r="N597" s="534"/>
      <c r="O597" s="534"/>
      <c r="P597" s="534"/>
      <c r="Q597" s="534"/>
      <c r="R597" s="534"/>
      <c r="S597" s="534"/>
      <c r="T597" s="531"/>
      <c r="U597" s="535"/>
    </row>
    <row r="598" spans="9:21">
      <c r="I598" s="314"/>
      <c r="M598" s="534"/>
      <c r="N598" s="534"/>
      <c r="O598" s="534"/>
      <c r="P598" s="534"/>
      <c r="Q598" s="534"/>
      <c r="R598" s="534"/>
      <c r="S598" s="534"/>
      <c r="T598" s="531"/>
      <c r="U598" s="535"/>
    </row>
    <row r="599" spans="9:21">
      <c r="I599" s="314"/>
      <c r="M599" s="534"/>
      <c r="N599" s="534"/>
      <c r="O599" s="534"/>
      <c r="P599" s="534"/>
      <c r="Q599" s="534"/>
      <c r="R599" s="534"/>
      <c r="S599" s="534"/>
      <c r="T599" s="531"/>
      <c r="U599" s="535"/>
    </row>
    <row r="600" spans="9:21">
      <c r="I600" s="314"/>
      <c r="M600" s="534"/>
      <c r="N600" s="534"/>
      <c r="O600" s="534"/>
      <c r="P600" s="534"/>
      <c r="Q600" s="534"/>
      <c r="R600" s="534"/>
      <c r="S600" s="534"/>
      <c r="T600" s="531"/>
      <c r="U600" s="535"/>
    </row>
    <row r="601" spans="9:21">
      <c r="I601" s="314"/>
      <c r="M601" s="534"/>
      <c r="N601" s="534"/>
      <c r="O601" s="534"/>
      <c r="P601" s="534"/>
      <c r="Q601" s="534"/>
      <c r="R601" s="534"/>
      <c r="S601" s="534"/>
      <c r="T601" s="531"/>
      <c r="U601" s="535"/>
    </row>
    <row r="602" spans="9:21">
      <c r="I602" s="314"/>
      <c r="M602" s="534"/>
      <c r="N602" s="534"/>
      <c r="O602" s="534"/>
      <c r="P602" s="534"/>
      <c r="Q602" s="534"/>
      <c r="R602" s="534"/>
      <c r="S602" s="534"/>
      <c r="T602" s="531"/>
      <c r="U602" s="535"/>
    </row>
    <row r="603" spans="9:21">
      <c r="I603" s="314"/>
      <c r="M603" s="534"/>
      <c r="N603" s="534"/>
      <c r="O603" s="534"/>
      <c r="P603" s="534"/>
      <c r="Q603" s="534"/>
      <c r="R603" s="534"/>
      <c r="S603" s="534"/>
      <c r="T603" s="531"/>
      <c r="U603" s="535"/>
    </row>
    <row r="604" spans="9:21">
      <c r="I604" s="314"/>
      <c r="M604" s="534"/>
      <c r="N604" s="534"/>
      <c r="O604" s="534"/>
      <c r="P604" s="534"/>
      <c r="Q604" s="534"/>
      <c r="R604" s="534"/>
      <c r="S604" s="534"/>
      <c r="T604" s="531"/>
      <c r="U604" s="535"/>
    </row>
    <row r="605" spans="9:21">
      <c r="I605" s="314"/>
      <c r="M605" s="534"/>
      <c r="N605" s="534"/>
      <c r="O605" s="534"/>
      <c r="P605" s="534"/>
      <c r="Q605" s="534"/>
      <c r="R605" s="534"/>
      <c r="S605" s="534"/>
      <c r="T605" s="531"/>
      <c r="U605" s="535"/>
    </row>
    <row r="606" spans="9:21">
      <c r="I606" s="314"/>
      <c r="M606" s="534"/>
      <c r="N606" s="534"/>
      <c r="O606" s="534"/>
      <c r="P606" s="534"/>
      <c r="Q606" s="534"/>
      <c r="R606" s="534"/>
      <c r="S606" s="534"/>
      <c r="T606" s="531"/>
      <c r="U606" s="535"/>
    </row>
    <row r="607" spans="9:21">
      <c r="I607" s="314"/>
      <c r="M607" s="534"/>
      <c r="N607" s="534"/>
      <c r="O607" s="534"/>
      <c r="P607" s="534"/>
      <c r="Q607" s="534"/>
      <c r="R607" s="534"/>
      <c r="S607" s="534"/>
      <c r="T607" s="531"/>
      <c r="U607" s="535"/>
    </row>
    <row r="608" spans="9:21">
      <c r="I608" s="314"/>
      <c r="M608" s="534"/>
      <c r="N608" s="534"/>
      <c r="O608" s="534"/>
      <c r="P608" s="534"/>
      <c r="Q608" s="534"/>
      <c r="R608" s="534"/>
      <c r="S608" s="534"/>
      <c r="T608" s="531"/>
      <c r="U608" s="535"/>
    </row>
    <row r="609" spans="9:21">
      <c r="I609" s="314"/>
      <c r="M609" s="534"/>
      <c r="N609" s="534"/>
      <c r="O609" s="534"/>
      <c r="P609" s="534"/>
      <c r="Q609" s="534"/>
      <c r="R609" s="534"/>
      <c r="S609" s="534"/>
      <c r="T609" s="531"/>
      <c r="U609" s="535"/>
    </row>
    <row r="610" spans="9:21">
      <c r="I610" s="314"/>
      <c r="M610" s="534"/>
      <c r="N610" s="534"/>
      <c r="O610" s="534"/>
      <c r="P610" s="534"/>
      <c r="Q610" s="534"/>
      <c r="R610" s="534"/>
      <c r="S610" s="534"/>
      <c r="T610" s="531"/>
      <c r="U610" s="535"/>
    </row>
    <row r="611" spans="9:21">
      <c r="I611" s="314"/>
      <c r="M611" s="534"/>
      <c r="N611" s="534"/>
      <c r="O611" s="534"/>
      <c r="P611" s="534"/>
      <c r="Q611" s="534"/>
      <c r="R611" s="534"/>
      <c r="S611" s="534"/>
      <c r="T611" s="531"/>
      <c r="U611" s="535"/>
    </row>
    <row r="612" spans="9:21">
      <c r="I612" s="314"/>
      <c r="M612" s="534"/>
      <c r="N612" s="534"/>
      <c r="O612" s="534"/>
      <c r="P612" s="534"/>
      <c r="Q612" s="534"/>
      <c r="R612" s="534"/>
      <c r="S612" s="534"/>
      <c r="T612" s="531"/>
      <c r="U612" s="535"/>
    </row>
    <row r="613" spans="9:21">
      <c r="I613" s="314"/>
      <c r="M613" s="534"/>
      <c r="N613" s="534"/>
      <c r="O613" s="534"/>
      <c r="P613" s="534"/>
      <c r="Q613" s="534"/>
      <c r="R613" s="534"/>
      <c r="S613" s="534"/>
      <c r="T613" s="531"/>
      <c r="U613" s="535"/>
    </row>
    <row r="614" spans="9:21">
      <c r="I614" s="314"/>
      <c r="M614" s="534"/>
      <c r="N614" s="534"/>
      <c r="O614" s="534"/>
      <c r="P614" s="534"/>
      <c r="Q614" s="534"/>
      <c r="R614" s="534"/>
      <c r="S614" s="534"/>
      <c r="T614" s="531"/>
      <c r="U614" s="535"/>
    </row>
    <row r="615" spans="9:21">
      <c r="I615" s="314"/>
      <c r="M615" s="534"/>
      <c r="N615" s="534"/>
      <c r="O615" s="534"/>
      <c r="P615" s="534"/>
      <c r="Q615" s="534"/>
      <c r="R615" s="534"/>
      <c r="S615" s="534"/>
      <c r="T615" s="531"/>
      <c r="U615" s="535"/>
    </row>
    <row r="616" spans="9:21">
      <c r="I616" s="314"/>
      <c r="M616" s="534"/>
      <c r="N616" s="534"/>
      <c r="O616" s="534"/>
      <c r="P616" s="534"/>
      <c r="Q616" s="534"/>
      <c r="R616" s="534"/>
      <c r="S616" s="534"/>
      <c r="T616" s="531"/>
      <c r="U616" s="535"/>
    </row>
    <row r="617" spans="9:21">
      <c r="I617" s="314"/>
      <c r="M617" s="534"/>
      <c r="N617" s="534"/>
      <c r="O617" s="534"/>
      <c r="P617" s="534"/>
      <c r="Q617" s="534"/>
      <c r="R617" s="534"/>
      <c r="S617" s="534"/>
      <c r="T617" s="531"/>
      <c r="U617" s="535"/>
    </row>
    <row r="618" spans="9:21">
      <c r="I618" s="314"/>
      <c r="M618" s="534"/>
      <c r="N618" s="534"/>
      <c r="O618" s="534"/>
      <c r="P618" s="534"/>
      <c r="Q618" s="534"/>
      <c r="R618" s="534"/>
      <c r="S618" s="534"/>
      <c r="T618" s="531"/>
      <c r="U618" s="535"/>
    </row>
    <row r="619" spans="9:21">
      <c r="I619" s="314"/>
      <c r="M619" s="534"/>
      <c r="N619" s="534"/>
      <c r="O619" s="534"/>
      <c r="P619" s="534"/>
      <c r="Q619" s="534"/>
      <c r="R619" s="534"/>
      <c r="S619" s="534"/>
      <c r="T619" s="531"/>
      <c r="U619" s="535"/>
    </row>
    <row r="620" spans="9:21">
      <c r="I620" s="314"/>
      <c r="M620" s="534"/>
      <c r="N620" s="534"/>
      <c r="O620" s="534"/>
      <c r="P620" s="534"/>
      <c r="Q620" s="534"/>
      <c r="R620" s="534"/>
      <c r="S620" s="534"/>
      <c r="T620" s="531"/>
      <c r="U620" s="535"/>
    </row>
    <row r="621" spans="9:21">
      <c r="I621" s="314"/>
      <c r="M621" s="534"/>
      <c r="N621" s="534"/>
      <c r="O621" s="534"/>
      <c r="P621" s="534"/>
      <c r="Q621" s="534"/>
      <c r="R621" s="534"/>
      <c r="S621" s="534"/>
      <c r="T621" s="531"/>
      <c r="U621" s="535"/>
    </row>
    <row r="622" spans="9:21">
      <c r="I622" s="314"/>
      <c r="M622" s="534"/>
      <c r="N622" s="534"/>
      <c r="O622" s="534"/>
      <c r="P622" s="534"/>
      <c r="Q622" s="534"/>
      <c r="R622" s="534"/>
      <c r="S622" s="534"/>
      <c r="T622" s="531"/>
      <c r="U622" s="535"/>
    </row>
    <row r="623" spans="9:21">
      <c r="I623" s="314"/>
      <c r="M623" s="534"/>
      <c r="N623" s="534"/>
      <c r="O623" s="534"/>
      <c r="P623" s="534"/>
      <c r="Q623" s="534"/>
      <c r="R623" s="534"/>
      <c r="S623" s="534"/>
      <c r="T623" s="531"/>
      <c r="U623" s="535"/>
    </row>
    <row r="624" spans="9:21">
      <c r="I624" s="314"/>
      <c r="M624" s="534"/>
      <c r="N624" s="534"/>
      <c r="O624" s="534"/>
      <c r="P624" s="534"/>
      <c r="Q624" s="534"/>
      <c r="R624" s="534"/>
      <c r="S624" s="534"/>
      <c r="T624" s="531"/>
      <c r="U624" s="535"/>
    </row>
    <row r="625" spans="9:21">
      <c r="I625" s="314"/>
      <c r="M625" s="534"/>
      <c r="N625" s="534"/>
      <c r="O625" s="534"/>
      <c r="P625" s="534"/>
      <c r="Q625" s="534"/>
      <c r="R625" s="534"/>
      <c r="S625" s="534"/>
      <c r="T625" s="531"/>
      <c r="U625" s="535"/>
    </row>
    <row r="626" spans="9:21">
      <c r="I626" s="314"/>
      <c r="M626" s="534"/>
      <c r="N626" s="534"/>
      <c r="O626" s="534"/>
      <c r="P626" s="534"/>
      <c r="Q626" s="534"/>
      <c r="R626" s="534"/>
      <c r="S626" s="534"/>
      <c r="T626" s="531"/>
      <c r="U626" s="535"/>
    </row>
    <row r="627" spans="9:21">
      <c r="I627" s="314"/>
      <c r="M627" s="534"/>
      <c r="N627" s="534"/>
      <c r="O627" s="534"/>
      <c r="P627" s="534"/>
      <c r="Q627" s="534"/>
      <c r="R627" s="534"/>
      <c r="S627" s="534"/>
      <c r="T627" s="531"/>
      <c r="U627" s="535"/>
    </row>
    <row r="628" spans="9:21">
      <c r="I628" s="314"/>
      <c r="M628" s="534"/>
      <c r="N628" s="534"/>
      <c r="O628" s="534"/>
      <c r="P628" s="534"/>
      <c r="Q628" s="534"/>
      <c r="R628" s="534"/>
      <c r="S628" s="534"/>
      <c r="T628" s="531"/>
      <c r="U628" s="535"/>
    </row>
    <row r="629" spans="9:21">
      <c r="I629" s="314"/>
      <c r="M629" s="534"/>
      <c r="N629" s="534"/>
      <c r="O629" s="534"/>
      <c r="P629" s="534"/>
      <c r="Q629" s="534"/>
      <c r="R629" s="534"/>
      <c r="S629" s="534"/>
      <c r="T629" s="531"/>
      <c r="U629" s="535"/>
    </row>
    <row r="630" spans="9:21">
      <c r="I630" s="314"/>
      <c r="M630" s="534"/>
      <c r="N630" s="534"/>
      <c r="O630" s="534"/>
      <c r="P630" s="534"/>
      <c r="Q630" s="534"/>
      <c r="R630" s="534"/>
      <c r="S630" s="534"/>
      <c r="T630" s="531"/>
      <c r="U630" s="535"/>
    </row>
    <row r="631" spans="9:21">
      <c r="I631" s="314"/>
      <c r="M631" s="534"/>
      <c r="N631" s="534"/>
      <c r="O631" s="534"/>
      <c r="P631" s="534"/>
      <c r="Q631" s="534"/>
      <c r="R631" s="534"/>
      <c r="S631" s="534"/>
      <c r="T631" s="531"/>
      <c r="U631" s="535"/>
    </row>
    <row r="632" spans="9:21">
      <c r="I632" s="314"/>
      <c r="M632" s="534"/>
      <c r="N632" s="534"/>
      <c r="O632" s="534"/>
      <c r="P632" s="534"/>
      <c r="Q632" s="534"/>
      <c r="R632" s="534"/>
      <c r="S632" s="534"/>
      <c r="T632" s="531"/>
      <c r="U632" s="535"/>
    </row>
    <row r="633" spans="9:21">
      <c r="I633" s="314"/>
      <c r="M633" s="534"/>
      <c r="N633" s="534"/>
      <c r="O633" s="534"/>
      <c r="P633" s="534"/>
      <c r="Q633" s="534"/>
      <c r="R633" s="534"/>
      <c r="S633" s="534"/>
      <c r="T633" s="531"/>
      <c r="U633" s="535"/>
    </row>
    <row r="634" spans="9:21">
      <c r="I634" s="314"/>
      <c r="M634" s="534"/>
      <c r="N634" s="534"/>
      <c r="O634" s="534"/>
      <c r="P634" s="534"/>
      <c r="Q634" s="534"/>
      <c r="R634" s="534"/>
      <c r="S634" s="534"/>
      <c r="T634" s="531"/>
      <c r="U634" s="535"/>
    </row>
    <row r="635" spans="9:21">
      <c r="I635" s="314"/>
      <c r="M635" s="534"/>
      <c r="N635" s="534"/>
      <c r="O635" s="534"/>
      <c r="P635" s="534"/>
      <c r="Q635" s="534"/>
      <c r="R635" s="534"/>
      <c r="S635" s="534"/>
      <c r="T635" s="531"/>
      <c r="U635" s="535"/>
    </row>
    <row r="636" spans="9:21">
      <c r="I636" s="314"/>
      <c r="M636" s="534"/>
      <c r="N636" s="534"/>
      <c r="O636" s="534"/>
      <c r="P636" s="534"/>
      <c r="Q636" s="534"/>
      <c r="R636" s="534"/>
      <c r="S636" s="534"/>
      <c r="T636" s="531"/>
      <c r="U636" s="535"/>
    </row>
    <row r="637" spans="9:21">
      <c r="I637" s="314"/>
      <c r="M637" s="534"/>
      <c r="N637" s="534"/>
      <c r="O637" s="534"/>
      <c r="P637" s="534"/>
      <c r="Q637" s="534"/>
      <c r="R637" s="534"/>
      <c r="S637" s="534"/>
      <c r="T637" s="531"/>
      <c r="U637" s="535"/>
    </row>
    <row r="638" spans="9:21">
      <c r="I638" s="314"/>
      <c r="M638" s="534"/>
      <c r="N638" s="534"/>
      <c r="O638" s="534"/>
      <c r="P638" s="534"/>
      <c r="Q638" s="534"/>
      <c r="R638" s="534"/>
      <c r="S638" s="534"/>
      <c r="T638" s="531"/>
      <c r="U638" s="535"/>
    </row>
    <row r="639" spans="9:21">
      <c r="I639" s="314"/>
      <c r="M639" s="534"/>
      <c r="N639" s="534"/>
      <c r="O639" s="534"/>
      <c r="P639" s="534"/>
      <c r="Q639" s="534"/>
      <c r="R639" s="534"/>
      <c r="S639" s="534"/>
      <c r="T639" s="531"/>
      <c r="U639" s="535"/>
    </row>
    <row r="640" spans="9:21">
      <c r="I640" s="314"/>
      <c r="M640" s="534"/>
      <c r="N640" s="534"/>
      <c r="O640" s="534"/>
      <c r="P640" s="534"/>
      <c r="Q640" s="534"/>
      <c r="R640" s="534"/>
      <c r="S640" s="534"/>
      <c r="T640" s="531"/>
      <c r="U640" s="535"/>
    </row>
    <row r="641" spans="9:21">
      <c r="I641" s="314"/>
      <c r="M641" s="534"/>
      <c r="N641" s="534"/>
      <c r="O641" s="534"/>
      <c r="P641" s="534"/>
      <c r="Q641" s="534"/>
      <c r="R641" s="534"/>
      <c r="S641" s="534"/>
      <c r="T641" s="531"/>
      <c r="U641" s="535"/>
    </row>
    <row r="642" spans="9:21">
      <c r="I642" s="314"/>
      <c r="M642" s="534"/>
      <c r="N642" s="534"/>
      <c r="O642" s="534"/>
      <c r="P642" s="534"/>
      <c r="Q642" s="534"/>
      <c r="R642" s="534"/>
      <c r="S642" s="534"/>
      <c r="T642" s="531"/>
      <c r="U642" s="535"/>
    </row>
    <row r="643" spans="9:21">
      <c r="I643" s="314"/>
      <c r="M643" s="534"/>
      <c r="N643" s="534"/>
      <c r="O643" s="534"/>
      <c r="P643" s="534"/>
      <c r="Q643" s="534"/>
      <c r="R643" s="534"/>
      <c r="S643" s="534"/>
      <c r="T643" s="531"/>
      <c r="U643" s="535"/>
    </row>
    <row r="644" spans="9:21">
      <c r="I644" s="314"/>
      <c r="M644" s="534"/>
      <c r="N644" s="534"/>
      <c r="O644" s="534"/>
      <c r="P644" s="534"/>
      <c r="Q644" s="534"/>
      <c r="R644" s="534"/>
      <c r="S644" s="534"/>
      <c r="T644" s="531"/>
      <c r="U644" s="535"/>
    </row>
    <row r="645" spans="9:21">
      <c r="I645" s="314"/>
      <c r="M645" s="534"/>
      <c r="N645" s="534"/>
      <c r="O645" s="534"/>
      <c r="P645" s="534"/>
      <c r="Q645" s="534"/>
      <c r="R645" s="534"/>
      <c r="S645" s="534"/>
      <c r="T645" s="531"/>
      <c r="U645" s="535"/>
    </row>
    <row r="646" spans="9:21">
      <c r="I646" s="314"/>
      <c r="M646" s="534"/>
      <c r="N646" s="534"/>
      <c r="O646" s="534"/>
      <c r="P646" s="534"/>
      <c r="Q646" s="534"/>
      <c r="R646" s="534"/>
      <c r="S646" s="534"/>
      <c r="T646" s="531"/>
      <c r="U646" s="535"/>
    </row>
    <row r="647" spans="9:21">
      <c r="I647" s="314"/>
      <c r="M647" s="534"/>
      <c r="N647" s="534"/>
      <c r="O647" s="534"/>
      <c r="P647" s="534"/>
      <c r="Q647" s="534"/>
      <c r="R647" s="534"/>
      <c r="S647" s="534"/>
      <c r="T647" s="531"/>
      <c r="U647" s="535"/>
    </row>
    <row r="648" spans="9:21">
      <c r="I648" s="314"/>
      <c r="M648" s="534"/>
      <c r="N648" s="534"/>
      <c r="O648" s="534"/>
      <c r="P648" s="534"/>
      <c r="Q648" s="534"/>
      <c r="R648" s="534"/>
      <c r="S648" s="534"/>
      <c r="T648" s="531"/>
      <c r="U648" s="535"/>
    </row>
    <row r="649" spans="9:21">
      <c r="I649" s="314"/>
      <c r="M649" s="534"/>
      <c r="N649" s="534"/>
      <c r="O649" s="534"/>
      <c r="P649" s="534"/>
      <c r="Q649" s="534"/>
      <c r="R649" s="534"/>
      <c r="S649" s="534"/>
      <c r="T649" s="531"/>
      <c r="U649" s="535"/>
    </row>
    <row r="650" spans="9:21">
      <c r="I650" s="314"/>
      <c r="M650" s="534"/>
      <c r="N650" s="534"/>
      <c r="O650" s="534"/>
      <c r="P650" s="534"/>
      <c r="Q650" s="534"/>
      <c r="R650" s="534"/>
      <c r="S650" s="534"/>
      <c r="T650" s="531"/>
      <c r="U650" s="535"/>
    </row>
    <row r="651" spans="9:21">
      <c r="I651" s="314"/>
      <c r="M651" s="534"/>
      <c r="N651" s="534"/>
      <c r="O651" s="534"/>
      <c r="P651" s="534"/>
      <c r="Q651" s="534"/>
      <c r="R651" s="534"/>
      <c r="S651" s="534"/>
      <c r="T651" s="531"/>
      <c r="U651" s="535"/>
    </row>
    <row r="652" spans="9:21">
      <c r="I652" s="314"/>
      <c r="M652" s="534"/>
      <c r="N652" s="534"/>
      <c r="O652" s="534"/>
      <c r="P652" s="534"/>
      <c r="Q652" s="534"/>
      <c r="R652" s="534"/>
      <c r="S652" s="534"/>
      <c r="T652" s="531"/>
      <c r="U652" s="535"/>
    </row>
    <row r="653" spans="9:21">
      <c r="I653" s="314"/>
      <c r="M653" s="534"/>
      <c r="N653" s="534"/>
      <c r="O653" s="534"/>
      <c r="P653" s="534"/>
      <c r="Q653" s="534"/>
      <c r="R653" s="534"/>
      <c r="S653" s="534"/>
      <c r="T653" s="531"/>
      <c r="U653" s="535"/>
    </row>
    <row r="654" spans="9:21">
      <c r="I654" s="314"/>
      <c r="M654" s="534"/>
      <c r="N654" s="534"/>
      <c r="O654" s="534"/>
      <c r="P654" s="534"/>
      <c r="Q654" s="534"/>
      <c r="R654" s="534"/>
      <c r="S654" s="534"/>
      <c r="T654" s="531"/>
      <c r="U654" s="535"/>
    </row>
    <row r="655" spans="9:21">
      <c r="I655" s="314"/>
      <c r="M655" s="534"/>
      <c r="N655" s="534"/>
      <c r="O655" s="534"/>
      <c r="P655" s="534"/>
      <c r="Q655" s="534"/>
      <c r="R655" s="534"/>
      <c r="S655" s="534"/>
      <c r="T655" s="531"/>
      <c r="U655" s="535"/>
    </row>
    <row r="656" spans="9:21">
      <c r="I656" s="314"/>
      <c r="M656" s="534"/>
      <c r="N656" s="534"/>
      <c r="O656" s="534"/>
      <c r="P656" s="534"/>
      <c r="Q656" s="534"/>
      <c r="R656" s="534"/>
      <c r="S656" s="534"/>
      <c r="T656" s="531"/>
      <c r="U656" s="535"/>
    </row>
    <row r="657" spans="9:21">
      <c r="I657" s="314"/>
      <c r="M657" s="534"/>
      <c r="N657" s="534"/>
      <c r="O657" s="534"/>
      <c r="P657" s="534"/>
      <c r="Q657" s="534"/>
      <c r="R657" s="534"/>
      <c r="S657" s="534"/>
      <c r="T657" s="531"/>
      <c r="U657" s="535"/>
    </row>
    <row r="658" spans="9:21">
      <c r="I658" s="314"/>
      <c r="M658" s="534"/>
      <c r="N658" s="534"/>
      <c r="O658" s="534"/>
      <c r="P658" s="534"/>
      <c r="Q658" s="534"/>
      <c r="R658" s="534"/>
      <c r="S658" s="534"/>
      <c r="T658" s="531"/>
      <c r="U658" s="535"/>
    </row>
    <row r="659" spans="9:21">
      <c r="I659" s="314"/>
      <c r="M659" s="534"/>
      <c r="N659" s="534"/>
      <c r="O659" s="534"/>
      <c r="P659" s="534"/>
      <c r="Q659" s="534"/>
      <c r="R659" s="534"/>
      <c r="S659" s="534"/>
      <c r="T659" s="531"/>
      <c r="U659" s="535"/>
    </row>
    <row r="660" spans="9:21">
      <c r="I660" s="314"/>
      <c r="M660" s="534"/>
      <c r="N660" s="534"/>
      <c r="O660" s="534"/>
      <c r="P660" s="534"/>
      <c r="Q660" s="534"/>
      <c r="R660" s="534"/>
      <c r="S660" s="534"/>
      <c r="T660" s="531"/>
      <c r="U660" s="535"/>
    </row>
    <row r="661" spans="9:21">
      <c r="I661" s="314"/>
      <c r="M661" s="534"/>
      <c r="N661" s="534"/>
      <c r="O661" s="534"/>
      <c r="P661" s="534"/>
      <c r="Q661" s="534"/>
      <c r="R661" s="534"/>
      <c r="S661" s="534"/>
      <c r="T661" s="531"/>
      <c r="U661" s="535"/>
    </row>
    <row r="662" spans="9:21">
      <c r="I662" s="314"/>
      <c r="M662" s="534"/>
      <c r="N662" s="534"/>
      <c r="O662" s="534"/>
      <c r="P662" s="534"/>
      <c r="Q662" s="534"/>
      <c r="R662" s="534"/>
      <c r="S662" s="534"/>
      <c r="T662" s="531"/>
      <c r="U662" s="535"/>
    </row>
    <row r="663" spans="9:21">
      <c r="I663" s="314"/>
      <c r="M663" s="534"/>
      <c r="N663" s="534"/>
      <c r="O663" s="534"/>
      <c r="P663" s="534"/>
      <c r="Q663" s="534"/>
      <c r="R663" s="534"/>
      <c r="S663" s="534"/>
      <c r="T663" s="531"/>
      <c r="U663" s="535"/>
    </row>
    <row r="664" spans="9:21">
      <c r="I664" s="314"/>
      <c r="M664" s="534"/>
      <c r="N664" s="534"/>
      <c r="O664" s="534"/>
      <c r="P664" s="534"/>
      <c r="Q664" s="534"/>
      <c r="R664" s="534"/>
      <c r="S664" s="534"/>
      <c r="T664" s="531"/>
      <c r="U664" s="535"/>
    </row>
    <row r="665" spans="9:21">
      <c r="I665" s="314"/>
      <c r="M665" s="534"/>
      <c r="N665" s="534"/>
      <c r="O665" s="534"/>
      <c r="P665" s="534"/>
      <c r="Q665" s="534"/>
      <c r="R665" s="534"/>
      <c r="S665" s="534"/>
      <c r="T665" s="531"/>
      <c r="U665" s="535"/>
    </row>
    <row r="666" spans="9:21">
      <c r="I666" s="314"/>
      <c r="M666" s="534"/>
      <c r="N666" s="534"/>
      <c r="O666" s="534"/>
      <c r="P666" s="534"/>
      <c r="Q666" s="534"/>
      <c r="R666" s="534"/>
      <c r="S666" s="534"/>
      <c r="T666" s="531"/>
      <c r="U666" s="535"/>
    </row>
    <row r="667" spans="9:21">
      <c r="I667" s="314"/>
      <c r="M667" s="534"/>
      <c r="N667" s="534"/>
      <c r="O667" s="534"/>
      <c r="P667" s="534"/>
      <c r="Q667" s="534"/>
      <c r="R667" s="534"/>
      <c r="S667" s="534"/>
      <c r="T667" s="531"/>
      <c r="U667" s="535"/>
    </row>
    <row r="668" spans="9:21">
      <c r="I668" s="314"/>
      <c r="M668" s="534"/>
      <c r="N668" s="534"/>
      <c r="O668" s="534"/>
      <c r="P668" s="534"/>
      <c r="Q668" s="534"/>
      <c r="R668" s="534"/>
      <c r="S668" s="534"/>
      <c r="T668" s="531"/>
      <c r="U668" s="535"/>
    </row>
    <row r="669" spans="9:21">
      <c r="I669" s="314"/>
      <c r="M669" s="534"/>
      <c r="N669" s="534"/>
      <c r="O669" s="534"/>
      <c r="P669" s="534"/>
      <c r="Q669" s="534"/>
      <c r="R669" s="534"/>
      <c r="S669" s="534"/>
      <c r="T669" s="531"/>
      <c r="U669" s="535"/>
    </row>
    <row r="670" spans="9:21">
      <c r="I670" s="314"/>
      <c r="M670" s="534"/>
      <c r="N670" s="534"/>
      <c r="O670" s="534"/>
      <c r="P670" s="534"/>
      <c r="Q670" s="534"/>
      <c r="R670" s="534"/>
      <c r="S670" s="534"/>
      <c r="T670" s="531"/>
      <c r="U670" s="535"/>
    </row>
    <row r="671" spans="9:21">
      <c r="I671" s="314"/>
      <c r="M671" s="534"/>
      <c r="N671" s="534"/>
      <c r="O671" s="534"/>
      <c r="P671" s="534"/>
      <c r="Q671" s="534"/>
      <c r="R671" s="534"/>
      <c r="S671" s="534"/>
      <c r="T671" s="531"/>
      <c r="U671" s="535"/>
    </row>
    <row r="672" spans="9:21">
      <c r="I672" s="314"/>
      <c r="M672" s="534"/>
      <c r="N672" s="534"/>
      <c r="O672" s="534"/>
      <c r="P672" s="534"/>
      <c r="Q672" s="534"/>
      <c r="R672" s="534"/>
      <c r="S672" s="534"/>
      <c r="T672" s="531"/>
      <c r="U672" s="535"/>
    </row>
    <row r="673" spans="9:21">
      <c r="I673" s="314"/>
      <c r="M673" s="534"/>
      <c r="N673" s="534"/>
      <c r="O673" s="534"/>
      <c r="P673" s="534"/>
      <c r="Q673" s="534"/>
      <c r="R673" s="534"/>
      <c r="S673" s="534"/>
      <c r="T673" s="531"/>
      <c r="U673" s="535"/>
    </row>
    <row r="674" spans="9:21">
      <c r="I674" s="314"/>
      <c r="M674" s="534"/>
      <c r="N674" s="534"/>
      <c r="O674" s="534"/>
      <c r="P674" s="534"/>
      <c r="Q674" s="534"/>
      <c r="R674" s="534"/>
      <c r="S674" s="534"/>
      <c r="T674" s="531"/>
      <c r="U674" s="535"/>
    </row>
    <row r="675" spans="9:21">
      <c r="I675" s="314"/>
      <c r="M675" s="534"/>
      <c r="N675" s="534"/>
      <c r="O675" s="534"/>
      <c r="P675" s="534"/>
      <c r="Q675" s="534"/>
      <c r="R675" s="534"/>
      <c r="S675" s="534"/>
      <c r="T675" s="531"/>
      <c r="U675" s="535"/>
    </row>
    <row r="676" spans="9:21">
      <c r="I676" s="314"/>
      <c r="M676" s="534"/>
      <c r="N676" s="534"/>
      <c r="O676" s="534"/>
      <c r="P676" s="534"/>
      <c r="Q676" s="534"/>
      <c r="R676" s="534"/>
      <c r="S676" s="534"/>
      <c r="T676" s="531"/>
      <c r="U676" s="535"/>
    </row>
    <row r="677" spans="9:21">
      <c r="I677" s="314"/>
      <c r="M677" s="534"/>
      <c r="N677" s="534"/>
      <c r="O677" s="534"/>
      <c r="P677" s="534"/>
      <c r="Q677" s="534"/>
      <c r="R677" s="534"/>
      <c r="S677" s="534"/>
      <c r="T677" s="531"/>
      <c r="U677" s="535"/>
    </row>
    <row r="678" spans="9:21">
      <c r="I678" s="314"/>
      <c r="M678" s="534"/>
      <c r="N678" s="534"/>
      <c r="O678" s="534"/>
      <c r="P678" s="534"/>
      <c r="Q678" s="534"/>
      <c r="R678" s="534"/>
      <c r="S678" s="534"/>
      <c r="T678" s="531"/>
      <c r="U678" s="535"/>
    </row>
    <row r="679" spans="9:21">
      <c r="I679" s="314"/>
      <c r="M679" s="534"/>
      <c r="N679" s="534"/>
      <c r="O679" s="534"/>
      <c r="P679" s="534"/>
      <c r="Q679" s="534"/>
      <c r="R679" s="534"/>
      <c r="S679" s="534"/>
      <c r="T679" s="531"/>
      <c r="U679" s="535"/>
    </row>
    <row r="680" spans="9:21">
      <c r="I680" s="314"/>
      <c r="M680" s="534"/>
      <c r="N680" s="534"/>
      <c r="O680" s="534"/>
      <c r="P680" s="534"/>
      <c r="Q680" s="534"/>
      <c r="R680" s="534"/>
      <c r="S680" s="534"/>
      <c r="T680" s="531"/>
      <c r="U680" s="535"/>
    </row>
    <row r="681" spans="9:21">
      <c r="I681" s="314"/>
      <c r="M681" s="534"/>
      <c r="N681" s="534"/>
      <c r="O681" s="534"/>
      <c r="P681" s="534"/>
      <c r="Q681" s="534"/>
      <c r="R681" s="534"/>
      <c r="S681" s="534"/>
      <c r="T681" s="531"/>
      <c r="U681" s="535"/>
    </row>
    <row r="682" spans="9:21">
      <c r="I682" s="314"/>
      <c r="M682" s="534"/>
      <c r="N682" s="534"/>
      <c r="O682" s="534"/>
      <c r="P682" s="534"/>
      <c r="Q682" s="534"/>
      <c r="R682" s="534"/>
      <c r="S682" s="534"/>
      <c r="T682" s="531"/>
      <c r="U682" s="535"/>
    </row>
    <row r="683" spans="9:21">
      <c r="I683" s="314"/>
      <c r="M683" s="534"/>
      <c r="N683" s="534"/>
      <c r="O683" s="534"/>
      <c r="P683" s="534"/>
      <c r="Q683" s="534"/>
      <c r="R683" s="534"/>
      <c r="S683" s="534"/>
      <c r="T683" s="531"/>
      <c r="U683" s="535"/>
    </row>
    <row r="684" spans="9:21">
      <c r="I684" s="314"/>
      <c r="M684" s="534"/>
      <c r="N684" s="534"/>
      <c r="O684" s="534"/>
      <c r="P684" s="534"/>
      <c r="Q684" s="534"/>
      <c r="R684" s="534"/>
      <c r="S684" s="534"/>
      <c r="T684" s="531"/>
      <c r="U684" s="535"/>
    </row>
  </sheetData>
  <sheetProtection selectLockedCells="1"/>
  <mergeCells count="4">
    <mergeCell ref="E2:J2"/>
    <mergeCell ref="M2:P2"/>
    <mergeCell ref="R2:U2"/>
    <mergeCell ref="AA10:AA12"/>
  </mergeCells>
  <phoneticPr fontId="2"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sheetPr codeName="Sheet31"/>
  <dimension ref="A1:AE260"/>
  <sheetViews>
    <sheetView workbookViewId="0">
      <selection sqref="A1:IV65536"/>
    </sheetView>
  </sheetViews>
  <sheetFormatPr defaultRowHeight="12.75"/>
  <cols>
    <col min="1" max="10" width="9.140625" style="313"/>
    <col min="11" max="11" width="12.42578125" style="313" bestFit="1" customWidth="1"/>
    <col min="12" max="20" width="9.140625" style="313"/>
    <col min="21" max="22" width="14.5703125" style="313" customWidth="1"/>
    <col min="23" max="28" width="9.140625" style="313"/>
    <col min="29" max="29" width="15.7109375" style="313" customWidth="1"/>
    <col min="30" max="16384" width="9.140625" style="313"/>
  </cols>
  <sheetData>
    <row r="1" spans="1:31">
      <c r="Z1" s="528">
        <f>MIN(Z5:Z36)</f>
        <v>0</v>
      </c>
    </row>
    <row r="2" spans="1:31">
      <c r="F2" s="839" t="s">
        <v>1115</v>
      </c>
      <c r="G2" s="839"/>
      <c r="H2" s="839"/>
      <c r="I2" s="839"/>
      <c r="J2" s="839"/>
      <c r="K2" s="839"/>
      <c r="N2" s="839" t="s">
        <v>1116</v>
      </c>
      <c r="O2" s="839"/>
      <c r="P2" s="839"/>
      <c r="Q2" s="839"/>
      <c r="S2" s="839" t="s">
        <v>1117</v>
      </c>
      <c r="T2" s="839"/>
      <c r="U2" s="839"/>
      <c r="V2" s="839"/>
    </row>
    <row r="3" spans="1:31">
      <c r="G3" s="529" t="s">
        <v>1120</v>
      </c>
      <c r="H3" s="529" t="s">
        <v>1228</v>
      </c>
      <c r="I3" s="529" t="s">
        <v>1229</v>
      </c>
      <c r="J3" s="529" t="s">
        <v>1121</v>
      </c>
      <c r="N3" s="313" t="s">
        <v>1122</v>
      </c>
      <c r="O3" s="313" t="s">
        <v>1123</v>
      </c>
      <c r="P3" s="313" t="s">
        <v>1124</v>
      </c>
      <c r="Q3" s="313" t="s">
        <v>1125</v>
      </c>
      <c r="U3" s="313" t="s">
        <v>1126</v>
      </c>
      <c r="V3" s="313" t="s">
        <v>1127</v>
      </c>
      <c r="AC3" s="530"/>
      <c r="AD3" s="530"/>
      <c r="AE3" s="530"/>
    </row>
    <row r="4" spans="1:31">
      <c r="F4" s="313" t="s">
        <v>1128</v>
      </c>
      <c r="G4" s="313">
        <v>30</v>
      </c>
      <c r="H4" s="313">
        <v>100</v>
      </c>
      <c r="I4" s="313">
        <v>65</v>
      </c>
      <c r="K4" s="531">
        <v>1.21</v>
      </c>
      <c r="L4" s="532"/>
      <c r="N4" s="532"/>
      <c r="O4" s="532"/>
      <c r="P4" s="532"/>
      <c r="Q4" s="532"/>
      <c r="R4" s="532"/>
      <c r="S4" s="532"/>
      <c r="T4" s="532"/>
      <c r="U4" s="532"/>
      <c r="V4" s="532"/>
      <c r="W4" s="532"/>
      <c r="X4" s="532"/>
      <c r="Y4" s="532"/>
      <c r="Z4" s="532"/>
      <c r="AB4" s="533"/>
    </row>
    <row r="5" spans="1:31">
      <c r="A5" s="313">
        <v>0</v>
      </c>
      <c r="B5" s="313">
        <v>0</v>
      </c>
      <c r="C5" s="313">
        <v>0</v>
      </c>
      <c r="D5" s="313">
        <v>0</v>
      </c>
      <c r="E5" s="313">
        <v>0</v>
      </c>
      <c r="G5" s="314">
        <v>30</v>
      </c>
      <c r="H5" s="313">
        <v>100</v>
      </c>
      <c r="I5" s="313">
        <v>35</v>
      </c>
      <c r="J5" s="313">
        <v>1.21</v>
      </c>
      <c r="K5" s="534">
        <v>1.7551607124174218E-11</v>
      </c>
      <c r="M5" s="313">
        <v>0</v>
      </c>
      <c r="N5" s="534">
        <v>4.072244477244606E-15</v>
      </c>
      <c r="O5" s="534">
        <v>-4.6648313820234292E-13</v>
      </c>
      <c r="P5" s="534">
        <v>1.772688976816602E-11</v>
      </c>
      <c r="Q5" s="534">
        <v>-2.0437086242430217E-10</v>
      </c>
      <c r="R5" s="534"/>
      <c r="S5" s="534">
        <v>1.7551607124174089E-11</v>
      </c>
      <c r="T5" s="534"/>
      <c r="U5" s="531">
        <v>-1.2924697071141057E-13</v>
      </c>
      <c r="V5" s="535">
        <v>-7.3638254204878967E-15</v>
      </c>
      <c r="W5" s="534"/>
      <c r="X5" s="534"/>
      <c r="Y5" s="528"/>
      <c r="Z5" s="528"/>
      <c r="AB5" s="533"/>
    </row>
    <row r="6" spans="1:31">
      <c r="A6" s="313">
        <v>1</v>
      </c>
      <c r="B6" s="313">
        <v>0</v>
      </c>
      <c r="C6" s="313">
        <v>0</v>
      </c>
      <c r="D6" s="313">
        <v>0</v>
      </c>
      <c r="E6" s="313">
        <v>1</v>
      </c>
      <c r="G6" s="314">
        <v>35</v>
      </c>
      <c r="H6" s="313">
        <v>100</v>
      </c>
      <c r="I6" s="313">
        <v>35</v>
      </c>
      <c r="J6" s="313">
        <v>1.21</v>
      </c>
      <c r="K6" s="534">
        <v>1.9225917125500957E-11</v>
      </c>
      <c r="M6" s="313">
        <v>1</v>
      </c>
      <c r="N6" s="534"/>
      <c r="O6" s="534"/>
      <c r="P6" s="534"/>
      <c r="Q6" s="534"/>
      <c r="R6" s="534"/>
      <c r="S6" s="534">
        <v>1.9225917125500912E-11</v>
      </c>
      <c r="T6" s="534"/>
      <c r="U6" s="531">
        <v>-4.5236439748993701E-14</v>
      </c>
      <c r="V6" s="535">
        <v>-2.3528885230131774E-15</v>
      </c>
      <c r="W6" s="528"/>
      <c r="X6" s="528"/>
      <c r="Y6" s="528"/>
      <c r="Z6" s="528"/>
      <c r="AB6" s="533"/>
    </row>
    <row r="7" spans="1:31">
      <c r="A7" s="313">
        <v>2</v>
      </c>
      <c r="B7" s="313">
        <v>0</v>
      </c>
      <c r="C7" s="313">
        <v>0</v>
      </c>
      <c r="D7" s="313">
        <v>0</v>
      </c>
      <c r="E7" s="313">
        <v>2</v>
      </c>
      <c r="G7" s="314">
        <v>40</v>
      </c>
      <c r="H7" s="313">
        <v>100</v>
      </c>
      <c r="I7" s="313">
        <v>35</v>
      </c>
      <c r="J7" s="313">
        <v>1.21</v>
      </c>
      <c r="K7" s="534">
        <v>1.8955353722244736E-11</v>
      </c>
      <c r="M7" s="313">
        <v>2</v>
      </c>
      <c r="N7" s="534"/>
      <c r="O7" s="534"/>
      <c r="P7" s="534"/>
      <c r="Q7" s="534"/>
      <c r="R7" s="534"/>
      <c r="S7" s="534">
        <v>1.8955353722244691E-11</v>
      </c>
      <c r="T7" s="534"/>
      <c r="U7" s="531">
        <v>-4.5236439748993701E-14</v>
      </c>
      <c r="V7" s="535">
        <v>-2.3864729939545914E-15</v>
      </c>
      <c r="W7" s="528"/>
      <c r="X7" s="528"/>
      <c r="Y7" s="528"/>
      <c r="Z7" s="528"/>
    </row>
    <row r="8" spans="1:31">
      <c r="A8" s="313">
        <v>3</v>
      </c>
      <c r="B8" s="313">
        <v>0</v>
      </c>
      <c r="C8" s="313">
        <v>0</v>
      </c>
      <c r="D8" s="313">
        <v>0</v>
      </c>
      <c r="E8" s="313">
        <v>3</v>
      </c>
      <c r="G8" s="314">
        <v>45</v>
      </c>
      <c r="H8" s="313">
        <v>100</v>
      </c>
      <c r="I8" s="313">
        <v>35</v>
      </c>
      <c r="J8" s="313">
        <v>1.21</v>
      </c>
      <c r="K8" s="534">
        <v>1.9794100272339024E-11</v>
      </c>
      <c r="M8" s="313">
        <v>3</v>
      </c>
      <c r="N8" s="534"/>
      <c r="O8" s="534"/>
      <c r="P8" s="534"/>
      <c r="Q8" s="534"/>
      <c r="R8" s="534"/>
      <c r="S8" s="534">
        <v>1.9794100272339037E-11</v>
      </c>
      <c r="T8" s="534"/>
      <c r="U8" s="531">
        <v>1.2924697071141057E-14</v>
      </c>
      <c r="V8" s="535">
        <v>6.5295703736544597E-16</v>
      </c>
      <c r="W8" s="528"/>
      <c r="X8" s="528"/>
      <c r="Y8" s="528"/>
      <c r="Z8" s="528"/>
    </row>
    <row r="9" spans="1:31">
      <c r="A9" s="313">
        <v>0</v>
      </c>
      <c r="B9" s="313">
        <v>1</v>
      </c>
      <c r="C9" s="313">
        <v>0</v>
      </c>
      <c r="D9" s="313">
        <v>0</v>
      </c>
      <c r="E9" s="313">
        <v>0</v>
      </c>
      <c r="G9" s="314">
        <v>30</v>
      </c>
      <c r="H9" s="313">
        <v>110</v>
      </c>
      <c r="I9" s="313">
        <v>35</v>
      </c>
      <c r="J9" s="313">
        <v>1.21</v>
      </c>
      <c r="K9" s="534">
        <v>1.8777100185981814E-11</v>
      </c>
      <c r="L9" s="528"/>
      <c r="M9" s="313">
        <v>4</v>
      </c>
      <c r="N9" s="534">
        <v>4.570929965599212E-15</v>
      </c>
      <c r="O9" s="534">
        <v>-5.176037059234597E-13</v>
      </c>
      <c r="P9" s="534">
        <v>1.9457169257813408E-11</v>
      </c>
      <c r="Q9" s="534">
        <v>-2.225097512884855E-10</v>
      </c>
      <c r="R9" s="534"/>
      <c r="S9" s="534">
        <v>1.8777100185981756E-11</v>
      </c>
      <c r="T9" s="534"/>
      <c r="U9" s="531">
        <v>-5.8161136820134758E-14</v>
      </c>
      <c r="V9" s="535">
        <v>-3.0974504180126489E-15</v>
      </c>
      <c r="W9" s="528"/>
      <c r="X9" s="528"/>
      <c r="Y9" s="528"/>
      <c r="Z9" s="528"/>
    </row>
    <row r="10" spans="1:31">
      <c r="A10" s="313">
        <v>1</v>
      </c>
      <c r="B10" s="313">
        <v>1</v>
      </c>
      <c r="C10" s="313">
        <v>0</v>
      </c>
      <c r="D10" s="313">
        <v>0</v>
      </c>
      <c r="E10" s="313">
        <v>1</v>
      </c>
      <c r="G10" s="314">
        <v>35</v>
      </c>
      <c r="H10" s="313">
        <v>110</v>
      </c>
      <c r="I10" s="313">
        <v>35</v>
      </c>
      <c r="J10" s="313">
        <v>1.21</v>
      </c>
      <c r="K10" s="534">
        <v>2.0405255253811903E-11</v>
      </c>
      <c r="L10" s="528"/>
      <c r="M10" s="313">
        <v>5</v>
      </c>
      <c r="N10" s="534"/>
      <c r="O10" s="534"/>
      <c r="P10" s="534"/>
      <c r="Q10" s="534"/>
      <c r="R10" s="534"/>
      <c r="S10" s="534">
        <v>2.0405255253811781E-11</v>
      </c>
      <c r="T10" s="534"/>
      <c r="U10" s="531">
        <v>-1.2278462217584005E-13</v>
      </c>
      <c r="V10" s="535">
        <v>-6.0173039076736211E-15</v>
      </c>
      <c r="W10" s="528"/>
      <c r="X10" s="528"/>
      <c r="Y10" s="528"/>
      <c r="Z10" s="528"/>
    </row>
    <row r="11" spans="1:31">
      <c r="A11" s="313">
        <v>2</v>
      </c>
      <c r="B11" s="313">
        <v>1</v>
      </c>
      <c r="C11" s="313">
        <v>0</v>
      </c>
      <c r="D11" s="313">
        <v>0</v>
      </c>
      <c r="E11" s="313">
        <v>2</v>
      </c>
      <c r="G11" s="314">
        <v>40</v>
      </c>
      <c r="H11" s="313">
        <v>110</v>
      </c>
      <c r="I11" s="313">
        <v>35</v>
      </c>
      <c r="J11" s="313">
        <v>1.21</v>
      </c>
      <c r="K11" s="534">
        <v>2.0150607344864872E-11</v>
      </c>
      <c r="L11" s="528"/>
      <c r="M11" s="313">
        <v>6</v>
      </c>
      <c r="N11" s="534"/>
      <c r="O11" s="534"/>
      <c r="P11" s="534"/>
      <c r="Q11" s="534"/>
      <c r="R11" s="534"/>
      <c r="S11" s="534">
        <v>2.0150607344864804E-11</v>
      </c>
      <c r="T11" s="534"/>
      <c r="U11" s="531">
        <v>-6.7854659623490551E-14</v>
      </c>
      <c r="V11" s="535">
        <v>-3.3673754077086146E-15</v>
      </c>
      <c r="W11" s="528"/>
      <c r="X11" s="528"/>
      <c r="Y11" s="528"/>
      <c r="Z11" s="528"/>
      <c r="AB11" s="840"/>
    </row>
    <row r="12" spans="1:31">
      <c r="A12" s="313">
        <v>3</v>
      </c>
      <c r="B12" s="313">
        <v>1</v>
      </c>
      <c r="C12" s="313">
        <v>0</v>
      </c>
      <c r="D12" s="313">
        <v>0</v>
      </c>
      <c r="E12" s="313">
        <v>3</v>
      </c>
      <c r="G12" s="314">
        <v>45</v>
      </c>
      <c r="H12" s="313">
        <v>110</v>
      </c>
      <c r="I12" s="313">
        <v>35</v>
      </c>
      <c r="J12" s="313">
        <v>1.21</v>
      </c>
      <c r="K12" s="534">
        <v>2.144135393334014E-11</v>
      </c>
      <c r="L12" s="528"/>
      <c r="M12" s="313">
        <v>7</v>
      </c>
      <c r="N12" s="534"/>
      <c r="O12" s="534"/>
      <c r="P12" s="534"/>
      <c r="Q12" s="534"/>
      <c r="R12" s="534"/>
      <c r="S12" s="534">
        <v>2.1441353933340176E-11</v>
      </c>
      <c r="T12" s="534"/>
      <c r="U12" s="531">
        <v>3.5542916945637908E-14</v>
      </c>
      <c r="V12" s="535">
        <v>1.6576806229745876E-15</v>
      </c>
      <c r="W12" s="528"/>
      <c r="X12" s="528"/>
      <c r="Y12" s="528"/>
      <c r="Z12" s="528"/>
      <c r="AB12" s="840"/>
    </row>
    <row r="13" spans="1:31">
      <c r="A13" s="313">
        <v>0</v>
      </c>
      <c r="B13" s="313">
        <v>2</v>
      </c>
      <c r="C13" s="313">
        <v>0</v>
      </c>
      <c r="D13" s="313">
        <v>0</v>
      </c>
      <c r="E13" s="313">
        <v>0</v>
      </c>
      <c r="G13" s="314">
        <v>30</v>
      </c>
      <c r="H13" s="313">
        <v>120</v>
      </c>
      <c r="I13" s="313">
        <v>35</v>
      </c>
      <c r="J13" s="313">
        <v>1.21</v>
      </c>
      <c r="K13" s="534">
        <v>1.9796328441542312E-11</v>
      </c>
      <c r="L13" s="528"/>
      <c r="M13" s="313">
        <v>8</v>
      </c>
      <c r="N13" s="534">
        <v>3.4475082739612459E-15</v>
      </c>
      <c r="O13" s="534">
        <v>-3.9488887860188755E-13</v>
      </c>
      <c r="P13" s="534">
        <v>1.5021977238012582E-11</v>
      </c>
      <c r="Q13" s="534">
        <v>-1.6854572135409005E-10</v>
      </c>
      <c r="R13" s="534"/>
      <c r="S13" s="534">
        <v>1.9796328441542289E-11</v>
      </c>
      <c r="T13" s="534"/>
      <c r="U13" s="531">
        <v>-2.261821987449685E-14</v>
      </c>
      <c r="V13" s="535">
        <v>-1.1425462020034402E-15</v>
      </c>
      <c r="W13" s="528"/>
      <c r="X13" s="528"/>
      <c r="Y13" s="528"/>
      <c r="Z13" s="528"/>
      <c r="AB13" s="840"/>
    </row>
    <row r="14" spans="1:31">
      <c r="A14" s="313">
        <v>1</v>
      </c>
      <c r="B14" s="313">
        <v>2</v>
      </c>
      <c r="C14" s="313">
        <v>0</v>
      </c>
      <c r="D14" s="313">
        <v>0</v>
      </c>
      <c r="E14" s="313">
        <v>1</v>
      </c>
      <c r="G14" s="314">
        <v>35</v>
      </c>
      <c r="H14" s="313">
        <v>120</v>
      </c>
      <c r="I14" s="313">
        <v>35</v>
      </c>
      <c r="J14" s="313">
        <v>1.21</v>
      </c>
      <c r="K14" s="534">
        <v>2.1296522935126518E-11</v>
      </c>
      <c r="L14" s="528"/>
      <c r="M14" s="313">
        <v>9</v>
      </c>
      <c r="N14" s="534"/>
      <c r="O14" s="534"/>
      <c r="P14" s="534"/>
      <c r="Q14" s="534"/>
      <c r="R14" s="534"/>
      <c r="S14" s="534">
        <v>2.1296522935126534E-11</v>
      </c>
      <c r="T14" s="534"/>
      <c r="U14" s="531">
        <v>1.6155871338926322E-14</v>
      </c>
      <c r="V14" s="535">
        <v>7.5861545042542146E-16</v>
      </c>
      <c r="W14" s="528"/>
      <c r="X14" s="528"/>
      <c r="Y14" s="528"/>
      <c r="Z14" s="528"/>
    </row>
    <row r="15" spans="1:31">
      <c r="A15" s="313">
        <v>2</v>
      </c>
      <c r="B15" s="313">
        <v>2</v>
      </c>
      <c r="C15" s="313">
        <v>0</v>
      </c>
      <c r="D15" s="313">
        <v>0</v>
      </c>
      <c r="E15" s="313">
        <v>2</v>
      </c>
      <c r="G15" s="314">
        <v>40</v>
      </c>
      <c r="H15" s="313">
        <v>120</v>
      </c>
      <c r="I15" s="313">
        <v>35</v>
      </c>
      <c r="J15" s="313">
        <v>1.21</v>
      </c>
      <c r="K15" s="534">
        <v>2.115169193691289E-11</v>
      </c>
      <c r="L15" s="528"/>
      <c r="M15" s="313">
        <v>10</v>
      </c>
      <c r="N15" s="534"/>
      <c r="O15" s="534"/>
      <c r="P15" s="534"/>
      <c r="Q15" s="534"/>
      <c r="R15" s="534"/>
      <c r="S15" s="534">
        <v>2.1151691936912867E-11</v>
      </c>
      <c r="T15" s="534"/>
      <c r="U15" s="531">
        <v>-2.261821987449685E-14</v>
      </c>
      <c r="V15" s="535">
        <v>-1.0693338358916172E-15</v>
      </c>
      <c r="W15" s="528"/>
      <c r="X15" s="528"/>
      <c r="Y15" s="528"/>
      <c r="Z15" s="528"/>
    </row>
    <row r="16" spans="1:31">
      <c r="A16" s="313">
        <v>3</v>
      </c>
      <c r="B16" s="313">
        <v>2</v>
      </c>
      <c r="C16" s="313">
        <v>0</v>
      </c>
      <c r="D16" s="313">
        <v>0</v>
      </c>
      <c r="E16" s="313">
        <v>3</v>
      </c>
      <c r="G16" s="314">
        <v>45</v>
      </c>
      <c r="H16" s="313">
        <v>120</v>
      </c>
      <c r="I16" s="313">
        <v>35</v>
      </c>
      <c r="J16" s="313">
        <v>1.21</v>
      </c>
      <c r="K16" s="534">
        <v>2.1947466652372369E-11</v>
      </c>
      <c r="L16" s="528"/>
      <c r="M16" s="313">
        <v>11</v>
      </c>
      <c r="N16" s="534"/>
      <c r="O16" s="534"/>
      <c r="P16" s="534"/>
      <c r="Q16" s="534"/>
      <c r="R16" s="534"/>
      <c r="S16" s="534">
        <v>2.1947466652372388E-11</v>
      </c>
      <c r="T16" s="534"/>
      <c r="U16" s="531">
        <v>1.9387045606711586E-14</v>
      </c>
      <c r="V16" s="535">
        <v>8.8333865196309488E-16</v>
      </c>
      <c r="W16" s="528"/>
      <c r="X16" s="528"/>
      <c r="Y16" s="528"/>
      <c r="Z16" s="528"/>
    </row>
    <row r="17" spans="1:26">
      <c r="A17" s="313">
        <v>0</v>
      </c>
      <c r="B17" s="313">
        <v>3</v>
      </c>
      <c r="C17" s="313">
        <v>0</v>
      </c>
      <c r="D17" s="313">
        <v>0</v>
      </c>
      <c r="E17" s="313">
        <v>0</v>
      </c>
      <c r="G17" s="314">
        <v>30</v>
      </c>
      <c r="H17" s="313">
        <v>130</v>
      </c>
      <c r="I17" s="313">
        <v>35</v>
      </c>
      <c r="J17" s="313">
        <v>1.21</v>
      </c>
      <c r="K17" s="534">
        <v>2.0785635567801534E-11</v>
      </c>
      <c r="L17" s="528"/>
      <c r="M17" s="313">
        <v>12</v>
      </c>
      <c r="N17" s="534">
        <v>4.6473243382833235E-15</v>
      </c>
      <c r="O17" s="534">
        <v>-5.201183540243118E-13</v>
      </c>
      <c r="P17" s="534">
        <v>1.9345283332819807E-11</v>
      </c>
      <c r="Q17" s="534">
        <v>-2.1694410292856181E-10</v>
      </c>
      <c r="R17" s="534"/>
      <c r="S17" s="534">
        <v>2.0785635567801414E-11</v>
      </c>
      <c r="T17" s="534"/>
      <c r="U17" s="531">
        <v>-1.1955344790805478E-13</v>
      </c>
      <c r="V17" s="535">
        <v>-5.7517340529751133E-15</v>
      </c>
      <c r="W17" s="528"/>
      <c r="X17" s="528"/>
      <c r="Y17" s="528"/>
      <c r="Z17" s="528"/>
    </row>
    <row r="18" spans="1:26">
      <c r="A18" s="313">
        <v>1</v>
      </c>
      <c r="B18" s="313">
        <v>3</v>
      </c>
      <c r="C18" s="313">
        <v>0</v>
      </c>
      <c r="D18" s="313">
        <v>0</v>
      </c>
      <c r="E18" s="313">
        <v>1</v>
      </c>
      <c r="G18" s="314">
        <v>35</v>
      </c>
      <c r="H18" s="313">
        <v>130</v>
      </c>
      <c r="I18" s="313">
        <v>35</v>
      </c>
      <c r="J18" s="313">
        <v>1.21</v>
      </c>
      <c r="K18" s="534">
        <v>2.2249861044246968E-11</v>
      </c>
      <c r="L18" s="528"/>
      <c r="M18" s="313">
        <v>13</v>
      </c>
      <c r="N18" s="534"/>
      <c r="O18" s="534"/>
      <c r="P18" s="534"/>
      <c r="Q18" s="534"/>
      <c r="R18" s="534"/>
      <c r="S18" s="534">
        <v>2.224986104424702E-11</v>
      </c>
      <c r="T18" s="534"/>
      <c r="U18" s="531">
        <v>5.169878828456423E-14</v>
      </c>
      <c r="V18" s="535">
        <v>2.3235555575719751E-15</v>
      </c>
      <c r="W18" s="528"/>
      <c r="X18" s="528"/>
      <c r="Y18" s="528"/>
      <c r="Z18" s="528"/>
    </row>
    <row r="19" spans="1:26">
      <c r="A19" s="313">
        <v>2</v>
      </c>
      <c r="B19" s="313">
        <v>3</v>
      </c>
      <c r="C19" s="313">
        <v>0</v>
      </c>
      <c r="D19" s="313">
        <v>0</v>
      </c>
      <c r="E19" s="313">
        <v>2</v>
      </c>
      <c r="G19" s="314">
        <v>40</v>
      </c>
      <c r="H19" s="313">
        <v>130</v>
      </c>
      <c r="I19" s="313">
        <v>35</v>
      </c>
      <c r="J19" s="313">
        <v>1.21</v>
      </c>
      <c r="K19" s="534">
        <v>2.2106621595464265E-11</v>
      </c>
      <c r="L19" s="528"/>
      <c r="M19" s="313">
        <v>14</v>
      </c>
      <c r="N19" s="534"/>
      <c r="O19" s="534"/>
      <c r="P19" s="534"/>
      <c r="Q19" s="534"/>
      <c r="R19" s="534"/>
      <c r="S19" s="534">
        <v>2.2106621595464236E-11</v>
      </c>
      <c r="T19" s="534"/>
      <c r="U19" s="531">
        <v>-2.9080568410067379E-14</v>
      </c>
      <c r="V19" s="535">
        <v>-1.3154686836469845E-15</v>
      </c>
      <c r="W19" s="528"/>
      <c r="X19" s="528"/>
      <c r="Y19" s="528"/>
      <c r="Z19" s="528"/>
    </row>
    <row r="20" spans="1:26">
      <c r="A20" s="313">
        <v>3</v>
      </c>
      <c r="B20" s="313">
        <v>3</v>
      </c>
      <c r="C20" s="313">
        <v>0</v>
      </c>
      <c r="D20" s="313">
        <v>0</v>
      </c>
      <c r="E20" s="313">
        <v>3</v>
      </c>
      <c r="G20" s="314">
        <v>45</v>
      </c>
      <c r="H20" s="313">
        <v>130</v>
      </c>
      <c r="I20" s="313">
        <v>35</v>
      </c>
      <c r="J20" s="313">
        <v>1.21</v>
      </c>
      <c r="K20" s="534">
        <v>2.3841410475165927E-11</v>
      </c>
      <c r="L20" s="528"/>
      <c r="M20" s="313">
        <v>15</v>
      </c>
      <c r="N20" s="534"/>
      <c r="O20" s="534"/>
      <c r="P20" s="534"/>
      <c r="Q20" s="534"/>
      <c r="R20" s="534"/>
      <c r="S20" s="534">
        <v>2.3841410475166062E-11</v>
      </c>
      <c r="T20" s="534"/>
      <c r="U20" s="531">
        <v>1.357093192469811E-13</v>
      </c>
      <c r="V20" s="535">
        <v>5.6921682292388209E-15</v>
      </c>
      <c r="W20" s="528"/>
      <c r="X20" s="528"/>
      <c r="Y20" s="528"/>
      <c r="Z20" s="528"/>
    </row>
    <row r="21" spans="1:26">
      <c r="A21" s="313">
        <v>0</v>
      </c>
      <c r="B21" s="313">
        <v>0</v>
      </c>
      <c r="C21" s="313">
        <v>2</v>
      </c>
      <c r="D21" s="313">
        <v>1</v>
      </c>
      <c r="E21" s="313">
        <v>0</v>
      </c>
      <c r="G21" s="314">
        <v>30</v>
      </c>
      <c r="H21" s="313">
        <v>100</v>
      </c>
      <c r="I21" s="313">
        <v>35</v>
      </c>
      <c r="J21" s="313">
        <v>3.2</v>
      </c>
      <c r="K21" s="539">
        <v>5.5701046983301539E-11</v>
      </c>
      <c r="L21" s="528"/>
      <c r="M21" s="313">
        <v>32</v>
      </c>
      <c r="N21" s="534">
        <v>8.7832307927647244E-15</v>
      </c>
      <c r="O21" s="534">
        <v>-9.9997050744637794E-13</v>
      </c>
      <c r="P21" s="534">
        <v>3.8076440791895827E-11</v>
      </c>
      <c r="Q21" s="534">
        <v>-4.2376595147648072E-10</v>
      </c>
      <c r="R21" s="534"/>
      <c r="S21" s="534">
        <v>5.5701046983301617E-11</v>
      </c>
      <c r="T21" s="534"/>
      <c r="U21" s="531">
        <v>7.7548182426846345E-14</v>
      </c>
      <c r="V21" s="535">
        <v>1.3922212709950371E-15</v>
      </c>
      <c r="W21" s="528"/>
      <c r="X21" s="528"/>
      <c r="Y21" s="528"/>
      <c r="Z21" s="528"/>
    </row>
    <row r="22" spans="1:26">
      <c r="A22" s="313">
        <v>1</v>
      </c>
      <c r="B22" s="313">
        <v>0</v>
      </c>
      <c r="C22" s="313">
        <v>2</v>
      </c>
      <c r="D22" s="313">
        <v>1</v>
      </c>
      <c r="E22" s="313">
        <v>1</v>
      </c>
      <c r="G22" s="314">
        <v>35</v>
      </c>
      <c r="H22" s="313">
        <v>100</v>
      </c>
      <c r="I22" s="313">
        <v>35</v>
      </c>
      <c r="J22" s="313">
        <v>3.2</v>
      </c>
      <c r="K22" s="534">
        <v>6.0526624857847803E-11</v>
      </c>
      <c r="L22" s="528"/>
      <c r="M22" s="313">
        <v>33</v>
      </c>
      <c r="N22" s="534"/>
      <c r="O22" s="534"/>
      <c r="P22" s="534"/>
      <c r="Q22" s="534"/>
      <c r="R22" s="534"/>
      <c r="S22" s="534">
        <v>6.0526624857847829E-11</v>
      </c>
      <c r="T22" s="534"/>
      <c r="U22" s="531">
        <v>2.5849394142282115E-14</v>
      </c>
      <c r="V22" s="535">
        <v>4.2707476590660277E-16</v>
      </c>
      <c r="W22" s="528"/>
      <c r="X22" s="528"/>
      <c r="Y22" s="528"/>
      <c r="Z22" s="528"/>
    </row>
    <row r="23" spans="1:26">
      <c r="A23" s="313">
        <v>2</v>
      </c>
      <c r="B23" s="313">
        <v>0</v>
      </c>
      <c r="C23" s="313">
        <v>2</v>
      </c>
      <c r="D23" s="313">
        <v>1</v>
      </c>
      <c r="E23" s="313">
        <v>2</v>
      </c>
      <c r="G23" s="314">
        <v>40</v>
      </c>
      <c r="H23" s="313">
        <v>100</v>
      </c>
      <c r="I23" s="313">
        <v>35</v>
      </c>
      <c r="J23" s="313">
        <v>3.2</v>
      </c>
      <c r="K23" s="534">
        <v>6.1465639022089979E-11</v>
      </c>
      <c r="L23" s="528"/>
      <c r="M23" s="313">
        <v>34</v>
      </c>
      <c r="N23" s="534"/>
      <c r="O23" s="534"/>
      <c r="P23" s="534"/>
      <c r="Q23" s="534"/>
      <c r="R23" s="534"/>
      <c r="S23" s="534">
        <v>6.1465639022090031E-11</v>
      </c>
      <c r="T23" s="534"/>
      <c r="U23" s="531">
        <v>5.169878828456423E-14</v>
      </c>
      <c r="V23" s="535">
        <v>8.4110063943180241E-16</v>
      </c>
      <c r="W23" s="528"/>
      <c r="X23" s="528"/>
      <c r="Y23" s="528"/>
      <c r="Z23" s="528"/>
    </row>
    <row r="24" spans="1:26">
      <c r="A24" s="313">
        <v>3</v>
      </c>
      <c r="B24" s="313">
        <v>0</v>
      </c>
      <c r="C24" s="313">
        <v>2</v>
      </c>
      <c r="D24" s="313">
        <v>1</v>
      </c>
      <c r="E24" s="313">
        <v>3</v>
      </c>
      <c r="G24" s="314">
        <v>45</v>
      </c>
      <c r="H24" s="313">
        <v>100</v>
      </c>
      <c r="I24" s="313">
        <v>35</v>
      </c>
      <c r="J24" s="313">
        <v>3.2</v>
      </c>
      <c r="K24" s="534">
        <v>6.5105512570601636E-11</v>
      </c>
      <c r="L24" s="528"/>
      <c r="M24" s="313">
        <v>35</v>
      </c>
      <c r="N24" s="534"/>
      <c r="O24" s="534"/>
      <c r="P24" s="534"/>
      <c r="Q24" s="534"/>
      <c r="R24" s="534"/>
      <c r="S24" s="534">
        <v>6.5105512570601636E-11</v>
      </c>
      <c r="T24" s="534"/>
      <c r="U24" s="531">
        <v>0</v>
      </c>
      <c r="V24" s="535">
        <v>0</v>
      </c>
      <c r="W24" s="528"/>
      <c r="X24" s="528"/>
      <c r="Y24" s="528"/>
      <c r="Z24" s="528"/>
    </row>
    <row r="25" spans="1:26">
      <c r="A25" s="313">
        <v>0</v>
      </c>
      <c r="B25" s="313">
        <v>1</v>
      </c>
      <c r="C25" s="313">
        <v>2</v>
      </c>
      <c r="D25" s="313">
        <v>1</v>
      </c>
      <c r="E25" s="313">
        <v>0</v>
      </c>
      <c r="G25" s="314">
        <v>30</v>
      </c>
      <c r="H25" s="313">
        <v>110</v>
      </c>
      <c r="I25" s="313">
        <v>35</v>
      </c>
      <c r="J25" s="313">
        <v>3.2</v>
      </c>
      <c r="K25" s="534">
        <v>5.8900061339448636E-11</v>
      </c>
      <c r="L25" s="528"/>
      <c r="M25" s="313">
        <v>36</v>
      </c>
      <c r="N25" s="534">
        <v>-3.9388938555926884E-13</v>
      </c>
      <c r="O25" s="534">
        <v>4.3296797197616661E-11</v>
      </c>
      <c r="P25" s="534">
        <v>-1.5627180355130242E-9</v>
      </c>
      <c r="Q25" s="534">
        <v>1.8608337058975445E-8</v>
      </c>
      <c r="R25" s="534"/>
      <c r="S25" s="534">
        <v>5.8900061339451221E-11</v>
      </c>
      <c r="T25" s="534"/>
      <c r="U25" s="531">
        <v>2.5849394142282115E-12</v>
      </c>
      <c r="V25" s="535">
        <v>4.3886871345190504E-14</v>
      </c>
      <c r="W25" s="528"/>
      <c r="X25" s="528"/>
      <c r="Y25" s="528"/>
      <c r="Z25" s="528"/>
    </row>
    <row r="26" spans="1:26">
      <c r="A26" s="313">
        <v>1</v>
      </c>
      <c r="B26" s="313">
        <v>1</v>
      </c>
      <c r="C26" s="313">
        <v>2</v>
      </c>
      <c r="D26" s="313">
        <v>1</v>
      </c>
      <c r="E26" s="313">
        <v>1</v>
      </c>
      <c r="G26" s="314">
        <v>35</v>
      </c>
      <c r="H26" s="313">
        <v>110</v>
      </c>
      <c r="I26" s="313">
        <v>35</v>
      </c>
      <c r="J26" s="313">
        <v>3.2</v>
      </c>
      <c r="K26" s="534">
        <v>6.3774977246353386E-11</v>
      </c>
      <c r="L26" s="528"/>
      <c r="M26" s="313">
        <v>37</v>
      </c>
      <c r="N26" s="534"/>
      <c r="O26" s="534"/>
      <c r="P26" s="534"/>
      <c r="Q26" s="534"/>
      <c r="R26" s="534"/>
      <c r="S26" s="534">
        <v>6.3774977246356617E-11</v>
      </c>
      <c r="T26" s="534"/>
      <c r="U26" s="531">
        <v>3.2311742677852644E-12</v>
      </c>
      <c r="V26" s="535">
        <v>5.0665235916960222E-14</v>
      </c>
      <c r="W26" s="528"/>
      <c r="X26" s="528"/>
      <c r="Y26" s="528"/>
      <c r="Z26" s="528"/>
    </row>
    <row r="27" spans="1:26">
      <c r="A27" s="313">
        <v>2</v>
      </c>
      <c r="B27" s="313">
        <v>1</v>
      </c>
      <c r="C27" s="313">
        <v>2</v>
      </c>
      <c r="D27" s="313">
        <v>1</v>
      </c>
      <c r="E27" s="313">
        <v>2</v>
      </c>
      <c r="G27" s="314">
        <v>40</v>
      </c>
      <c r="H27" s="313">
        <v>110</v>
      </c>
      <c r="I27" s="313">
        <v>35</v>
      </c>
      <c r="J27" s="313">
        <v>3.2</v>
      </c>
      <c r="K27" s="534">
        <v>1.6557047884792964E-10</v>
      </c>
      <c r="L27" s="528"/>
      <c r="M27" s="313">
        <v>38</v>
      </c>
      <c r="N27" s="534"/>
      <c r="O27" s="534"/>
      <c r="P27" s="534"/>
      <c r="Q27" s="534"/>
      <c r="R27" s="534"/>
      <c r="S27" s="534">
        <v>1.6557047884792636E-10</v>
      </c>
      <c r="T27" s="534"/>
      <c r="U27" s="531">
        <v>-3.2828730560698286E-12</v>
      </c>
      <c r="V27" s="535">
        <v>-1.9827647289013556E-14</v>
      </c>
      <c r="W27" s="528"/>
      <c r="X27" s="528"/>
      <c r="Y27" s="528"/>
      <c r="Z27" s="528"/>
    </row>
    <row r="28" spans="1:26">
      <c r="A28" s="313">
        <v>3</v>
      </c>
      <c r="B28" s="313">
        <v>1</v>
      </c>
      <c r="C28" s="313">
        <v>2</v>
      </c>
      <c r="D28" s="313">
        <v>1</v>
      </c>
      <c r="E28" s="313">
        <v>3</v>
      </c>
      <c r="G28" s="314">
        <v>45</v>
      </c>
      <c r="H28" s="313">
        <v>110</v>
      </c>
      <c r="I28" s="313">
        <v>35</v>
      </c>
      <c r="J28" s="313">
        <v>3.2</v>
      </c>
      <c r="K28" s="534">
        <v>6.8869526974724949E-11</v>
      </c>
      <c r="L28" s="528"/>
      <c r="M28" s="313">
        <v>39</v>
      </c>
      <c r="N28" s="534"/>
      <c r="O28" s="534"/>
      <c r="P28" s="534"/>
      <c r="Q28" s="534"/>
      <c r="R28" s="534"/>
      <c r="S28" s="534">
        <v>6.8869526974719017E-11</v>
      </c>
      <c r="T28" s="534"/>
      <c r="U28" s="531">
        <v>-5.9324359556537454E-12</v>
      </c>
      <c r="V28" s="535">
        <v>-8.6140216380910297E-14</v>
      </c>
      <c r="W28" s="528"/>
      <c r="X28" s="528"/>
      <c r="Y28" s="528"/>
      <c r="Z28" s="528"/>
    </row>
    <row r="29" spans="1:26">
      <c r="A29" s="313">
        <v>0</v>
      </c>
      <c r="B29" s="313">
        <v>2</v>
      </c>
      <c r="C29" s="313">
        <v>2</v>
      </c>
      <c r="D29" s="313">
        <v>1</v>
      </c>
      <c r="E29" s="313">
        <v>0</v>
      </c>
      <c r="G29" s="314">
        <v>30</v>
      </c>
      <c r="H29" s="313">
        <v>120</v>
      </c>
      <c r="I29" s="313">
        <v>35</v>
      </c>
      <c r="J29" s="313">
        <v>3.2</v>
      </c>
      <c r="K29" s="534">
        <v>6.4311966024345444E-11</v>
      </c>
      <c r="L29" s="528"/>
      <c r="M29" s="313">
        <v>40</v>
      </c>
      <c r="N29" s="534">
        <v>7.7765227260606975E-15</v>
      </c>
      <c r="O29" s="534">
        <v>-8.8540441321109782E-13</v>
      </c>
      <c r="P29" s="534">
        <v>3.3778387281392044E-11</v>
      </c>
      <c r="Q29" s="534">
        <v>-3.6214179413106676E-10</v>
      </c>
      <c r="R29" s="534"/>
      <c r="S29" s="534">
        <v>6.4311966024345289E-11</v>
      </c>
      <c r="T29" s="534"/>
      <c r="U29" s="531">
        <v>-1.5509636485369269E-13</v>
      </c>
      <c r="V29" s="535">
        <v>-2.4116253077223702E-15</v>
      </c>
      <c r="W29" s="528"/>
      <c r="X29" s="528"/>
      <c r="Y29" s="528"/>
      <c r="Z29" s="528"/>
    </row>
    <row r="30" spans="1:26">
      <c r="A30" s="313">
        <v>1</v>
      </c>
      <c r="B30" s="313">
        <v>2</v>
      </c>
      <c r="C30" s="313">
        <v>2</v>
      </c>
      <c r="D30" s="313">
        <v>1</v>
      </c>
      <c r="E30" s="313">
        <v>1</v>
      </c>
      <c r="G30" s="314">
        <v>35</v>
      </c>
      <c r="H30" s="313">
        <v>120</v>
      </c>
      <c r="I30" s="313">
        <v>35</v>
      </c>
      <c r="J30" s="313">
        <v>3.2</v>
      </c>
      <c r="K30" s="534">
        <v>6.8899766413912412E-11</v>
      </c>
      <c r="L30" s="528"/>
      <c r="M30" s="313">
        <v>41</v>
      </c>
      <c r="N30" s="534"/>
      <c r="O30" s="534"/>
      <c r="P30" s="534"/>
      <c r="Q30" s="534"/>
      <c r="R30" s="534"/>
      <c r="S30" s="534">
        <v>6.8899766413912205E-11</v>
      </c>
      <c r="T30" s="534"/>
      <c r="U30" s="531">
        <v>-2.0679515313825692E-13</v>
      </c>
      <c r="V30" s="535">
        <v>-3.0013912078590199E-15</v>
      </c>
      <c r="W30" s="528"/>
      <c r="X30" s="528"/>
      <c r="Y30" s="528"/>
      <c r="Z30" s="528"/>
    </row>
    <row r="31" spans="1:26">
      <c r="A31" s="313">
        <v>2</v>
      </c>
      <c r="B31" s="313">
        <v>2</v>
      </c>
      <c r="C31" s="313">
        <v>2</v>
      </c>
      <c r="D31" s="313">
        <v>1</v>
      </c>
      <c r="E31" s="313">
        <v>2</v>
      </c>
      <c r="G31" s="314">
        <v>40</v>
      </c>
      <c r="H31" s="313">
        <v>120</v>
      </c>
      <c r="I31" s="313">
        <v>35</v>
      </c>
      <c r="J31" s="313">
        <v>3.2</v>
      </c>
      <c r="K31" s="534">
        <v>7.0044090454743156E-11</v>
      </c>
      <c r="L31" s="528"/>
      <c r="M31" s="313">
        <v>42</v>
      </c>
      <c r="N31" s="534"/>
      <c r="O31" s="534"/>
      <c r="P31" s="534"/>
      <c r="Q31" s="534"/>
      <c r="R31" s="534"/>
      <c r="S31" s="534">
        <v>7.004409045474313E-11</v>
      </c>
      <c r="T31" s="534"/>
      <c r="U31" s="531">
        <v>-2.5849394142282115E-14</v>
      </c>
      <c r="V31" s="535">
        <v>-3.6904461139350379E-16</v>
      </c>
      <c r="W31" s="528"/>
      <c r="X31" s="528"/>
      <c r="Y31" s="528"/>
      <c r="Z31" s="528"/>
    </row>
    <row r="32" spans="1:26">
      <c r="A32" s="313">
        <v>3</v>
      </c>
      <c r="B32" s="313">
        <v>2</v>
      </c>
      <c r="C32" s="313">
        <v>2</v>
      </c>
      <c r="D32" s="313">
        <v>1</v>
      </c>
      <c r="E32" s="313">
        <v>3</v>
      </c>
      <c r="G32" s="314">
        <v>45</v>
      </c>
      <c r="H32" s="313">
        <v>120</v>
      </c>
      <c r="I32" s="313">
        <v>35</v>
      </c>
      <c r="J32" s="313">
        <v>3.2</v>
      </c>
      <c r="K32" s="534">
        <v>7.3577330191383217E-11</v>
      </c>
      <c r="L32" s="528"/>
      <c r="M32" s="313">
        <v>43</v>
      </c>
      <c r="N32" s="534"/>
      <c r="O32" s="534"/>
      <c r="P32" s="534"/>
      <c r="Q32" s="534"/>
      <c r="R32" s="534"/>
      <c r="S32" s="534">
        <v>7.3577330191383346E-11</v>
      </c>
      <c r="T32" s="534"/>
      <c r="U32" s="531">
        <v>1.2924697071141057E-13</v>
      </c>
      <c r="V32" s="535">
        <v>1.7566140328172296E-15</v>
      </c>
      <c r="W32" s="528"/>
      <c r="X32" s="528"/>
      <c r="Y32" s="528"/>
      <c r="Z32" s="528"/>
    </row>
    <row r="33" spans="1:26">
      <c r="A33" s="313">
        <v>0</v>
      </c>
      <c r="B33" s="313">
        <v>3</v>
      </c>
      <c r="C33" s="313">
        <v>2</v>
      </c>
      <c r="D33" s="313">
        <v>1</v>
      </c>
      <c r="E33" s="313">
        <v>0</v>
      </c>
      <c r="G33" s="314">
        <v>30</v>
      </c>
      <c r="H33" s="313">
        <v>130</v>
      </c>
      <c r="I33" s="313">
        <v>35</v>
      </c>
      <c r="J33" s="313">
        <v>3.2</v>
      </c>
      <c r="K33" s="534">
        <v>6.7020146535997138E-11</v>
      </c>
      <c r="L33" s="528"/>
      <c r="M33" s="313">
        <v>44</v>
      </c>
      <c r="N33" s="534">
        <v>9.0824420857774419E-15</v>
      </c>
      <c r="O33" s="534">
        <v>-1.0233662840808814E-12</v>
      </c>
      <c r="P33" s="534">
        <v>3.860833661170876E-11</v>
      </c>
      <c r="Q33" s="534">
        <v>-4.1542623245846323E-10</v>
      </c>
      <c r="R33" s="534"/>
      <c r="S33" s="534">
        <v>6.7020146535997125E-11</v>
      </c>
      <c r="T33" s="534"/>
      <c r="U33" s="531">
        <v>-1.2924697071141057E-14</v>
      </c>
      <c r="V33" s="535">
        <v>-1.928479381076716E-16</v>
      </c>
      <c r="W33" s="528"/>
      <c r="X33" s="528"/>
      <c r="Y33" s="528"/>
      <c r="Z33" s="528"/>
    </row>
    <row r="34" spans="1:26">
      <c r="A34" s="313">
        <v>1</v>
      </c>
      <c r="B34" s="313">
        <v>3</v>
      </c>
      <c r="C34" s="313">
        <v>2</v>
      </c>
      <c r="D34" s="313">
        <v>1</v>
      </c>
      <c r="E34" s="313">
        <v>1</v>
      </c>
      <c r="G34" s="314">
        <v>35</v>
      </c>
      <c r="H34" s="313">
        <v>130</v>
      </c>
      <c r="I34" s="313">
        <v>35</v>
      </c>
      <c r="J34" s="313">
        <v>3.2</v>
      </c>
      <c r="K34" s="534">
        <v>7.1651555379971287E-11</v>
      </c>
      <c r="L34" s="528"/>
      <c r="M34" s="313">
        <v>45</v>
      </c>
      <c r="N34" s="534"/>
      <c r="O34" s="534"/>
      <c r="P34" s="534"/>
      <c r="Q34" s="534"/>
      <c r="R34" s="534"/>
      <c r="S34" s="534">
        <v>7.1651555379971572E-11</v>
      </c>
      <c r="T34" s="534"/>
      <c r="U34" s="531">
        <v>2.8434333556510326E-13</v>
      </c>
      <c r="V34" s="535">
        <v>3.9684181879544452E-15</v>
      </c>
      <c r="W34" s="528"/>
      <c r="X34" s="528"/>
      <c r="Y34" s="528"/>
      <c r="Z34" s="528"/>
    </row>
    <row r="35" spans="1:26">
      <c r="A35" s="313">
        <v>2</v>
      </c>
      <c r="B35" s="313">
        <v>3</v>
      </c>
      <c r="C35" s="313">
        <v>2</v>
      </c>
      <c r="D35" s="313">
        <v>1</v>
      </c>
      <c r="E35" s="313">
        <v>2</v>
      </c>
      <c r="G35" s="314">
        <v>40</v>
      </c>
      <c r="H35" s="313">
        <v>130</v>
      </c>
      <c r="I35" s="313">
        <v>35</v>
      </c>
      <c r="J35" s="313">
        <v>3.2</v>
      </c>
      <c r="K35" s="534">
        <v>7.279747097023294E-11</v>
      </c>
      <c r="L35" s="528"/>
      <c r="M35" s="313">
        <v>46</v>
      </c>
      <c r="N35" s="534"/>
      <c r="O35" s="534"/>
      <c r="P35" s="534"/>
      <c r="Q35" s="534"/>
      <c r="R35" s="534"/>
      <c r="S35" s="534">
        <v>7.2797470970233018E-11</v>
      </c>
      <c r="T35" s="534"/>
      <c r="U35" s="531">
        <v>7.7548182426846345E-14</v>
      </c>
      <c r="V35" s="535">
        <v>1.0652592925728969E-15</v>
      </c>
      <c r="W35" s="528"/>
      <c r="X35" s="528"/>
      <c r="Y35" s="528"/>
      <c r="Z35" s="528"/>
    </row>
    <row r="36" spans="1:26">
      <c r="A36" s="313">
        <v>3</v>
      </c>
      <c r="B36" s="313">
        <v>3</v>
      </c>
      <c r="C36" s="313">
        <v>2</v>
      </c>
      <c r="D36" s="313">
        <v>1</v>
      </c>
      <c r="E36" s="313">
        <v>3</v>
      </c>
      <c r="G36" s="314">
        <v>45</v>
      </c>
      <c r="H36" s="313">
        <v>130</v>
      </c>
      <c r="I36" s="313">
        <v>35</v>
      </c>
      <c r="J36" s="313">
        <v>3.2</v>
      </c>
      <c r="K36" s="534">
        <v>7.7269724871115203E-11</v>
      </c>
      <c r="L36" s="528"/>
      <c r="M36" s="313">
        <v>47</v>
      </c>
      <c r="N36" s="534"/>
      <c r="O36" s="534"/>
      <c r="P36" s="534"/>
      <c r="Q36" s="534"/>
      <c r="R36" s="534"/>
      <c r="S36" s="534">
        <v>7.7269724871115436E-11</v>
      </c>
      <c r="T36" s="534"/>
      <c r="U36" s="531">
        <v>2.3264454728053903E-13</v>
      </c>
      <c r="V36" s="535">
        <v>3.0108111251668984E-15</v>
      </c>
      <c r="W36" s="528"/>
      <c r="X36" s="528"/>
      <c r="Y36" s="528"/>
      <c r="Z36" s="528"/>
    </row>
    <row r="37" spans="1:26">
      <c r="A37" s="313">
        <v>0</v>
      </c>
      <c r="B37" s="313">
        <v>0</v>
      </c>
      <c r="C37" s="313">
        <v>1</v>
      </c>
      <c r="D37" s="313">
        <v>2</v>
      </c>
      <c r="E37" s="313">
        <v>0</v>
      </c>
      <c r="G37" s="314">
        <v>30</v>
      </c>
      <c r="H37" s="313">
        <v>100</v>
      </c>
      <c r="I37" s="313">
        <v>35</v>
      </c>
      <c r="J37" s="313">
        <v>5.2</v>
      </c>
      <c r="K37" s="534">
        <v>8.2725556320305376E-11</v>
      </c>
      <c r="L37" s="528"/>
      <c r="M37" s="313">
        <v>64</v>
      </c>
      <c r="N37" s="534">
        <v>1.1181165268682562E-14</v>
      </c>
      <c r="O37" s="534">
        <v>-1.2730803897920649E-12</v>
      </c>
      <c r="P37" s="534">
        <v>4.8724437001220411E-11</v>
      </c>
      <c r="Q37" s="534">
        <v>-5.3512666515787758E-10</v>
      </c>
      <c r="R37" s="534"/>
      <c r="S37" s="534">
        <v>8.2725556320305609E-11</v>
      </c>
      <c r="T37" s="534"/>
      <c r="U37" s="531">
        <v>2.3264454728053903E-13</v>
      </c>
      <c r="V37" s="535">
        <v>2.8122451830938651E-15</v>
      </c>
    </row>
    <row r="38" spans="1:26">
      <c r="A38" s="313">
        <v>1</v>
      </c>
      <c r="B38" s="313">
        <v>0</v>
      </c>
      <c r="C38" s="313">
        <v>1</v>
      </c>
      <c r="D38" s="313">
        <v>2</v>
      </c>
      <c r="E38" s="313">
        <v>1</v>
      </c>
      <c r="G38" s="314">
        <v>35</v>
      </c>
      <c r="H38" s="313">
        <v>100</v>
      </c>
      <c r="I38" s="313">
        <v>35</v>
      </c>
      <c r="J38" s="313">
        <v>5.2</v>
      </c>
      <c r="K38" s="534">
        <v>9.0097613284321961E-11</v>
      </c>
      <c r="L38" s="528"/>
      <c r="M38" s="313">
        <v>65</v>
      </c>
      <c r="N38" s="534"/>
      <c r="O38" s="534"/>
      <c r="P38" s="534"/>
      <c r="Q38" s="534"/>
      <c r="R38" s="534"/>
      <c r="S38" s="534">
        <v>9.0097613284322E-11</v>
      </c>
      <c r="T38" s="534"/>
      <c r="U38" s="531">
        <v>3.8774091213423172E-14</v>
      </c>
      <c r="V38" s="535">
        <v>4.3035647449465033E-16</v>
      </c>
    </row>
    <row r="39" spans="1:26">
      <c r="A39" s="313">
        <v>2</v>
      </c>
      <c r="B39" s="313">
        <v>0</v>
      </c>
      <c r="C39" s="313">
        <v>1</v>
      </c>
      <c r="D39" s="313">
        <v>2</v>
      </c>
      <c r="E39" s="313">
        <v>2</v>
      </c>
      <c r="G39" s="314">
        <v>40</v>
      </c>
      <c r="H39" s="313">
        <v>100</v>
      </c>
      <c r="I39" s="313">
        <v>35</v>
      </c>
      <c r="J39" s="313">
        <v>5.2</v>
      </c>
      <c r="K39" s="534">
        <v>9.2516768419318767E-11</v>
      </c>
      <c r="L39" s="528"/>
      <c r="M39" s="313">
        <v>66</v>
      </c>
      <c r="N39" s="534"/>
      <c r="O39" s="534"/>
      <c r="P39" s="534"/>
      <c r="Q39" s="534"/>
      <c r="R39" s="534"/>
      <c r="S39" s="534">
        <v>9.2516768419318845E-11</v>
      </c>
      <c r="T39" s="534"/>
      <c r="U39" s="531">
        <v>7.7548182426846345E-14</v>
      </c>
      <c r="V39" s="535">
        <v>8.3820677863898691E-16</v>
      </c>
    </row>
    <row r="40" spans="1:26">
      <c r="A40" s="313">
        <v>3</v>
      </c>
      <c r="B40" s="313">
        <v>0</v>
      </c>
      <c r="C40" s="313">
        <v>1</v>
      </c>
      <c r="D40" s="313">
        <v>2</v>
      </c>
      <c r="E40" s="313">
        <v>3</v>
      </c>
      <c r="G40" s="314">
        <v>45</v>
      </c>
      <c r="H40" s="313">
        <v>100</v>
      </c>
      <c r="I40" s="313">
        <v>35</v>
      </c>
      <c r="J40" s="313">
        <v>5.2</v>
      </c>
      <c r="K40" s="534">
        <v>9.8368895676807753E-11</v>
      </c>
      <c r="L40" s="528"/>
      <c r="M40" s="313">
        <v>67</v>
      </c>
      <c r="N40" s="534"/>
      <c r="O40" s="534"/>
      <c r="P40" s="534"/>
      <c r="Q40" s="534"/>
      <c r="R40" s="534"/>
      <c r="S40" s="534">
        <v>9.8368895676808051E-11</v>
      </c>
      <c r="T40" s="534"/>
      <c r="U40" s="531">
        <v>2.9726803263624432E-13</v>
      </c>
      <c r="V40" s="535">
        <v>3.0219718396852009E-15</v>
      </c>
    </row>
    <row r="41" spans="1:26">
      <c r="A41" s="313">
        <v>0</v>
      </c>
      <c r="B41" s="313">
        <v>1</v>
      </c>
      <c r="C41" s="313">
        <v>1</v>
      </c>
      <c r="D41" s="313">
        <v>2</v>
      </c>
      <c r="E41" s="313">
        <v>0</v>
      </c>
      <c r="G41" s="314">
        <v>30</v>
      </c>
      <c r="H41" s="313">
        <v>110</v>
      </c>
      <c r="I41" s="313">
        <v>35</v>
      </c>
      <c r="J41" s="313">
        <v>5.2</v>
      </c>
      <c r="K41" s="534">
        <v>8.6386120011418964E-11</v>
      </c>
      <c r="L41" s="528"/>
      <c r="M41" s="313">
        <v>68</v>
      </c>
      <c r="N41" s="534">
        <v>1.1807174711510724E-14</v>
      </c>
      <c r="O41" s="534">
        <v>-1.3401164518223755E-12</v>
      </c>
      <c r="P41" s="534">
        <v>5.1132716548439435E-11</v>
      </c>
      <c r="Q41" s="534">
        <v>-5.6028428701241578E-10</v>
      </c>
      <c r="R41" s="534"/>
      <c r="S41" s="534">
        <v>8.6386120011418745E-11</v>
      </c>
      <c r="T41" s="534"/>
      <c r="U41" s="531">
        <v>-2.1971985020939798E-13</v>
      </c>
      <c r="V41" s="535">
        <v>-2.5434624240601879E-15</v>
      </c>
    </row>
    <row r="42" spans="1:26">
      <c r="A42" s="313">
        <v>1</v>
      </c>
      <c r="B42" s="313">
        <v>1</v>
      </c>
      <c r="C42" s="313">
        <v>1</v>
      </c>
      <c r="D42" s="313">
        <v>2</v>
      </c>
      <c r="E42" s="313">
        <v>1</v>
      </c>
      <c r="G42" s="314">
        <v>35</v>
      </c>
      <c r="H42" s="313">
        <v>110</v>
      </c>
      <c r="I42" s="313">
        <v>35</v>
      </c>
      <c r="J42" s="313">
        <v>5.2</v>
      </c>
      <c r="K42" s="534">
        <v>9.3950754456576755E-11</v>
      </c>
      <c r="L42" s="528"/>
      <c r="M42" s="313">
        <v>69</v>
      </c>
      <c r="N42" s="534"/>
      <c r="O42" s="534"/>
      <c r="P42" s="534"/>
      <c r="Q42" s="534"/>
      <c r="R42" s="534"/>
      <c r="S42" s="534">
        <v>9.3950754456576587E-11</v>
      </c>
      <c r="T42" s="534"/>
      <c r="U42" s="531">
        <v>-1.6802106192483375E-13</v>
      </c>
      <c r="V42" s="535">
        <v>-1.7883950256353893E-15</v>
      </c>
    </row>
    <row r="43" spans="1:26">
      <c r="A43" s="313">
        <v>2</v>
      </c>
      <c r="B43" s="313">
        <v>1</v>
      </c>
      <c r="C43" s="313">
        <v>1</v>
      </c>
      <c r="D43" s="313">
        <v>2</v>
      </c>
      <c r="E43" s="313">
        <v>2</v>
      </c>
      <c r="G43" s="314">
        <v>40</v>
      </c>
      <c r="H43" s="313">
        <v>110</v>
      </c>
      <c r="I43" s="313">
        <v>35</v>
      </c>
      <c r="J43" s="313">
        <v>5.2</v>
      </c>
      <c r="K43" s="534">
        <v>9.6497233546047076E-11</v>
      </c>
      <c r="L43" s="528"/>
      <c r="M43" s="313">
        <v>70</v>
      </c>
      <c r="N43" s="534"/>
      <c r="O43" s="534"/>
      <c r="P43" s="534"/>
      <c r="Q43" s="534"/>
      <c r="R43" s="534"/>
      <c r="S43" s="534">
        <v>9.6497233546046972E-11</v>
      </c>
      <c r="T43" s="534"/>
      <c r="U43" s="531">
        <v>-1.0339757656912846E-13</v>
      </c>
      <c r="V43" s="535">
        <v>-1.0715081953078856E-15</v>
      </c>
    </row>
    <row r="44" spans="1:26">
      <c r="A44" s="313">
        <v>3</v>
      </c>
      <c r="B44" s="313">
        <v>1</v>
      </c>
      <c r="C44" s="313">
        <v>1</v>
      </c>
      <c r="D44" s="313">
        <v>2</v>
      </c>
      <c r="E44" s="313">
        <v>3</v>
      </c>
      <c r="G44" s="314">
        <v>45</v>
      </c>
      <c r="H44" s="313">
        <v>110</v>
      </c>
      <c r="I44" s="313">
        <v>35</v>
      </c>
      <c r="J44" s="313">
        <v>5.2</v>
      </c>
      <c r="K44" s="534">
        <v>1.02880938313463E-10</v>
      </c>
      <c r="L44" s="528"/>
      <c r="M44" s="313">
        <v>71</v>
      </c>
      <c r="N44" s="534"/>
      <c r="O44" s="534"/>
      <c r="P44" s="534"/>
      <c r="Q44" s="534"/>
      <c r="R44" s="534"/>
      <c r="S44" s="534">
        <v>1.0288093831346301E-10</v>
      </c>
      <c r="T44" s="534"/>
      <c r="U44" s="531">
        <v>1.2924697071141057E-14</v>
      </c>
      <c r="V44" s="535">
        <v>1.2562771377299668E-16</v>
      </c>
    </row>
    <row r="45" spans="1:26">
      <c r="A45" s="313">
        <v>0</v>
      </c>
      <c r="B45" s="313">
        <v>2</v>
      </c>
      <c r="C45" s="313">
        <v>1</v>
      </c>
      <c r="D45" s="313">
        <v>2</v>
      </c>
      <c r="E45" s="313">
        <v>0</v>
      </c>
      <c r="G45" s="314">
        <v>30</v>
      </c>
      <c r="H45" s="313">
        <v>120</v>
      </c>
      <c r="I45" s="313">
        <v>35</v>
      </c>
      <c r="J45" s="313">
        <v>5.2</v>
      </c>
      <c r="K45" s="534">
        <v>9.6954644852493183E-11</v>
      </c>
      <c r="L45" s="528"/>
      <c r="M45" s="313">
        <v>72</v>
      </c>
      <c r="N45" s="534">
        <v>9.9410299521105222E-15</v>
      </c>
      <c r="O45" s="534">
        <v>-1.1320945750035411E-12</v>
      </c>
      <c r="P45" s="534">
        <v>4.3440683876501212E-11</v>
      </c>
      <c r="Q45" s="534">
        <v>-4.5578856264634034E-10</v>
      </c>
      <c r="R45" s="534"/>
      <c r="S45" s="534">
        <v>9.6954644852493196E-11</v>
      </c>
      <c r="T45" s="534"/>
      <c r="U45" s="531">
        <v>1.2924697071141057E-14</v>
      </c>
      <c r="V45" s="535">
        <v>1.3330663106243846E-16</v>
      </c>
    </row>
    <row r="46" spans="1:26">
      <c r="A46" s="313">
        <v>1</v>
      </c>
      <c r="B46" s="313">
        <v>2</v>
      </c>
      <c r="C46" s="313">
        <v>1</v>
      </c>
      <c r="D46" s="313">
        <v>2</v>
      </c>
      <c r="E46" s="313">
        <v>1</v>
      </c>
      <c r="G46" s="314">
        <v>35</v>
      </c>
      <c r="H46" s="313">
        <v>120</v>
      </c>
      <c r="I46" s="313">
        <v>35</v>
      </c>
      <c r="J46" s="313">
        <v>5.2</v>
      </c>
      <c r="K46" s="534">
        <v>1.0404117784860291E-10</v>
      </c>
      <c r="L46" s="528"/>
      <c r="M46" s="313">
        <v>73</v>
      </c>
      <c r="N46" s="534"/>
      <c r="O46" s="534"/>
      <c r="P46" s="534"/>
      <c r="Q46" s="534"/>
      <c r="R46" s="534"/>
      <c r="S46" s="534">
        <v>1.0404117784860297E-10</v>
      </c>
      <c r="T46" s="534"/>
      <c r="U46" s="531">
        <v>6.4623485355705287E-14</v>
      </c>
      <c r="V46" s="535">
        <v>6.2113373466170412E-16</v>
      </c>
    </row>
    <row r="47" spans="1:26">
      <c r="A47" s="313">
        <v>2</v>
      </c>
      <c r="B47" s="313">
        <v>2</v>
      </c>
      <c r="C47" s="313">
        <v>1</v>
      </c>
      <c r="D47" s="313">
        <v>2</v>
      </c>
      <c r="E47" s="313">
        <v>2</v>
      </c>
      <c r="G47" s="314">
        <v>40</v>
      </c>
      <c r="H47" s="313">
        <v>120</v>
      </c>
      <c r="I47" s="313">
        <v>35</v>
      </c>
      <c r="J47" s="313">
        <v>5.2</v>
      </c>
      <c r="K47" s="534">
        <v>1.0671338934311583E-10</v>
      </c>
      <c r="L47" s="528"/>
      <c r="M47" s="313">
        <v>74</v>
      </c>
      <c r="N47" s="534"/>
      <c r="O47" s="534"/>
      <c r="P47" s="534"/>
      <c r="Q47" s="534"/>
      <c r="R47" s="534"/>
      <c r="S47" s="534">
        <v>1.0671338934311617E-10</v>
      </c>
      <c r="T47" s="534"/>
      <c r="U47" s="531">
        <v>3.3604212384966749E-13</v>
      </c>
      <c r="V47" s="535">
        <v>3.1490155632597366E-15</v>
      </c>
    </row>
    <row r="48" spans="1:26">
      <c r="A48" s="313">
        <v>3</v>
      </c>
      <c r="B48" s="313">
        <v>2</v>
      </c>
      <c r="C48" s="313">
        <v>1</v>
      </c>
      <c r="D48" s="313">
        <v>2</v>
      </c>
      <c r="E48" s="313">
        <v>3</v>
      </c>
      <c r="G48" s="314">
        <v>45</v>
      </c>
      <c r="H48" s="313">
        <v>120</v>
      </c>
      <c r="I48" s="313">
        <v>35</v>
      </c>
      <c r="J48" s="313">
        <v>5.2</v>
      </c>
      <c r="K48" s="534">
        <v>1.1242705180011488E-10</v>
      </c>
      <c r="L48" s="528"/>
      <c r="M48" s="313">
        <v>75</v>
      </c>
      <c r="N48" s="534"/>
      <c r="O48" s="534"/>
      <c r="P48" s="534"/>
      <c r="Q48" s="534"/>
      <c r="R48" s="534"/>
      <c r="S48" s="534">
        <v>1.1242705180011488E-10</v>
      </c>
      <c r="T48" s="534"/>
      <c r="U48" s="531">
        <v>0</v>
      </c>
      <c r="V48" s="535">
        <v>0</v>
      </c>
    </row>
    <row r="49" spans="1:22">
      <c r="A49" s="313">
        <v>0</v>
      </c>
      <c r="B49" s="313">
        <v>3</v>
      </c>
      <c r="C49" s="313">
        <v>1</v>
      </c>
      <c r="D49" s="313">
        <v>2</v>
      </c>
      <c r="E49" s="313">
        <v>0</v>
      </c>
      <c r="G49" s="314">
        <v>30</v>
      </c>
      <c r="H49" s="313">
        <v>130</v>
      </c>
      <c r="I49" s="313">
        <v>35</v>
      </c>
      <c r="J49" s="313">
        <v>5.2</v>
      </c>
      <c r="K49" s="534">
        <v>1.0025169865358487E-10</v>
      </c>
      <c r="L49" s="528"/>
      <c r="M49" s="313">
        <v>76</v>
      </c>
      <c r="N49" s="534">
        <v>1.1289390629984995E-14</v>
      </c>
      <c r="O49" s="534">
        <v>-1.2757860238246209E-12</v>
      </c>
      <c r="P49" s="534">
        <v>4.8533769379396098E-11</v>
      </c>
      <c r="Q49" s="534">
        <v>-5.1236750829573438E-10</v>
      </c>
      <c r="R49" s="534"/>
      <c r="S49" s="534">
        <v>1.0025169865358453E-10</v>
      </c>
      <c r="T49" s="534"/>
      <c r="U49" s="531">
        <v>-3.3604212384966749E-13</v>
      </c>
      <c r="V49" s="535">
        <v>-3.3519843390469181E-15</v>
      </c>
    </row>
    <row r="50" spans="1:22">
      <c r="A50" s="313">
        <v>1</v>
      </c>
      <c r="B50" s="313">
        <v>3</v>
      </c>
      <c r="C50" s="313">
        <v>1</v>
      </c>
      <c r="D50" s="313">
        <v>2</v>
      </c>
      <c r="E50" s="313">
        <v>1</v>
      </c>
      <c r="G50" s="314">
        <v>35</v>
      </c>
      <c r="H50" s="313">
        <v>130</v>
      </c>
      <c r="I50" s="313">
        <v>35</v>
      </c>
      <c r="J50" s="313">
        <v>5.2</v>
      </c>
      <c r="K50" s="534">
        <v>1.075091640585753E-10</v>
      </c>
      <c r="L50" s="528"/>
      <c r="M50" s="313">
        <v>77</v>
      </c>
      <c r="N50" s="534"/>
      <c r="O50" s="534"/>
      <c r="P50" s="534"/>
      <c r="Q50" s="534"/>
      <c r="R50" s="534"/>
      <c r="S50" s="534">
        <v>1.0750916405857528E-10</v>
      </c>
      <c r="T50" s="534"/>
      <c r="U50" s="531">
        <v>-2.5849394142282115E-14</v>
      </c>
      <c r="V50" s="535">
        <v>-2.4043898367769213E-16</v>
      </c>
    </row>
    <row r="51" spans="1:22">
      <c r="A51" s="313">
        <v>2</v>
      </c>
      <c r="B51" s="313">
        <v>3</v>
      </c>
      <c r="C51" s="313">
        <v>1</v>
      </c>
      <c r="D51" s="313">
        <v>2</v>
      </c>
      <c r="E51" s="313">
        <v>2</v>
      </c>
      <c r="G51" s="314">
        <v>40</v>
      </c>
      <c r="H51" s="313">
        <v>130</v>
      </c>
      <c r="I51" s="313">
        <v>35</v>
      </c>
      <c r="J51" s="313">
        <v>5.2</v>
      </c>
      <c r="K51" s="534">
        <v>1.1024662907975592E-10</v>
      </c>
      <c r="L51" s="528"/>
      <c r="M51" s="313">
        <v>78</v>
      </c>
      <c r="N51" s="534"/>
      <c r="O51" s="534"/>
      <c r="P51" s="534"/>
      <c r="Q51" s="534"/>
      <c r="R51" s="534"/>
      <c r="S51" s="534">
        <v>1.1024662907975577E-10</v>
      </c>
      <c r="T51" s="534"/>
      <c r="U51" s="531">
        <v>-1.5509636485369269E-13</v>
      </c>
      <c r="V51" s="535">
        <v>-1.4068127628781379E-15</v>
      </c>
    </row>
    <row r="52" spans="1:22">
      <c r="A52" s="313">
        <v>3</v>
      </c>
      <c r="B52" s="313">
        <v>3</v>
      </c>
      <c r="C52" s="313">
        <v>1</v>
      </c>
      <c r="D52" s="313">
        <v>2</v>
      </c>
      <c r="E52" s="313">
        <v>3</v>
      </c>
      <c r="G52" s="314">
        <v>45</v>
      </c>
      <c r="H52" s="313">
        <v>130</v>
      </c>
      <c r="I52" s="313">
        <v>35</v>
      </c>
      <c r="J52" s="313">
        <v>5.2</v>
      </c>
      <c r="K52" s="534">
        <v>1.169311366896155E-10</v>
      </c>
      <c r="L52" s="528"/>
      <c r="M52" s="313">
        <v>79</v>
      </c>
      <c r="N52" s="534"/>
      <c r="O52" s="534"/>
      <c r="P52" s="534"/>
      <c r="Q52" s="534"/>
      <c r="R52" s="534"/>
      <c r="S52" s="534">
        <v>1.1693113668961558E-10</v>
      </c>
      <c r="T52" s="534"/>
      <c r="U52" s="531">
        <v>7.7548182426846345E-14</v>
      </c>
      <c r="V52" s="535">
        <v>6.6319531839232767E-16</v>
      </c>
    </row>
    <row r="53" spans="1:22">
      <c r="A53" s="313">
        <v>0</v>
      </c>
      <c r="B53" s="313">
        <v>0</v>
      </c>
      <c r="C53" s="313">
        <v>0</v>
      </c>
      <c r="D53" s="313">
        <v>3</v>
      </c>
      <c r="E53" s="313">
        <v>0</v>
      </c>
      <c r="G53" s="314">
        <v>30</v>
      </c>
      <c r="H53" s="313">
        <v>100</v>
      </c>
      <c r="I53" s="313">
        <v>35</v>
      </c>
      <c r="J53" s="313">
        <v>13.2</v>
      </c>
      <c r="K53" s="534">
        <v>1.4881464643921492E-10</v>
      </c>
      <c r="L53" s="528"/>
      <c r="M53" s="313">
        <v>96</v>
      </c>
      <c r="N53" s="534">
        <v>1.6645484981504231E-14</v>
      </c>
      <c r="O53" s="534">
        <v>-1.8982410062570219E-12</v>
      </c>
      <c r="P53" s="534">
        <v>7.3645183248787601E-11</v>
      </c>
      <c r="Q53" s="534">
        <v>-8.0155203989370789E-10</v>
      </c>
      <c r="R53" s="534"/>
      <c r="S53" s="534">
        <v>1.4881464643921479E-10</v>
      </c>
      <c r="T53" s="534"/>
      <c r="U53" s="531">
        <v>-1.2924697071141057E-13</v>
      </c>
      <c r="V53" s="535">
        <v>-8.6850974553907908E-16</v>
      </c>
    </row>
    <row r="54" spans="1:22">
      <c r="A54" s="313">
        <v>1</v>
      </c>
      <c r="B54" s="313">
        <v>0</v>
      </c>
      <c r="C54" s="313">
        <v>0</v>
      </c>
      <c r="D54" s="313">
        <v>3</v>
      </c>
      <c r="E54" s="313">
        <v>1</v>
      </c>
      <c r="G54" s="314">
        <v>35</v>
      </c>
      <c r="H54" s="313">
        <v>100</v>
      </c>
      <c r="I54" s="313">
        <v>35</v>
      </c>
      <c r="J54" s="313">
        <v>13.2</v>
      </c>
      <c r="K54" s="534">
        <v>1.6435930973100034E-10</v>
      </c>
      <c r="L54" s="528"/>
      <c r="M54" s="313">
        <v>97</v>
      </c>
      <c r="N54" s="534"/>
      <c r="O54" s="534"/>
      <c r="P54" s="534"/>
      <c r="Q54" s="534"/>
      <c r="R54" s="534"/>
      <c r="S54" s="534">
        <v>1.6435930973100031E-10</v>
      </c>
      <c r="T54" s="534"/>
      <c r="U54" s="531">
        <v>-2.5849394142282115E-14</v>
      </c>
      <c r="V54" s="535">
        <v>-1.5727368400724416E-16</v>
      </c>
    </row>
    <row r="55" spans="1:22">
      <c r="A55" s="313">
        <v>2</v>
      </c>
      <c r="B55" s="313">
        <v>0</v>
      </c>
      <c r="C55" s="313">
        <v>0</v>
      </c>
      <c r="D55" s="313">
        <v>3</v>
      </c>
      <c r="E55" s="313">
        <v>2</v>
      </c>
      <c r="G55" s="314">
        <v>40</v>
      </c>
      <c r="H55" s="313">
        <v>100</v>
      </c>
      <c r="I55" s="313">
        <v>35</v>
      </c>
      <c r="J55" s="313">
        <v>13.2</v>
      </c>
      <c r="K55" s="534">
        <v>1.7238071886283188E-10</v>
      </c>
      <c r="L55" s="528"/>
      <c r="M55" s="313">
        <v>98</v>
      </c>
      <c r="N55" s="534"/>
      <c r="O55" s="534"/>
      <c r="P55" s="534"/>
      <c r="Q55" s="534"/>
      <c r="R55" s="534"/>
      <c r="S55" s="534">
        <v>1.7238071886283167E-10</v>
      </c>
      <c r="T55" s="534"/>
      <c r="U55" s="531">
        <v>-2.0679515313825692E-13</v>
      </c>
      <c r="V55" s="535">
        <v>-1.1996420162443432E-15</v>
      </c>
    </row>
    <row r="56" spans="1:22">
      <c r="A56" s="313">
        <v>3</v>
      </c>
      <c r="B56" s="313">
        <v>0</v>
      </c>
      <c r="C56" s="313">
        <v>0</v>
      </c>
      <c r="D56" s="313">
        <v>3</v>
      </c>
      <c r="E56" s="313">
        <v>3</v>
      </c>
      <c r="G56" s="314">
        <v>45</v>
      </c>
      <c r="H56" s="313">
        <v>100</v>
      </c>
      <c r="I56" s="313">
        <v>35</v>
      </c>
      <c r="J56" s="313">
        <v>13.2</v>
      </c>
      <c r="K56" s="534">
        <v>1.8536298757083777E-10</v>
      </c>
      <c r="L56" s="528"/>
      <c r="M56" s="313">
        <v>99</v>
      </c>
      <c r="N56" s="534"/>
      <c r="O56" s="534"/>
      <c r="P56" s="534"/>
      <c r="Q56" s="534"/>
      <c r="R56" s="534"/>
      <c r="S56" s="534">
        <v>1.8536298757083767E-10</v>
      </c>
      <c r="T56" s="534"/>
      <c r="U56" s="531">
        <v>-1.0339757656912846E-13</v>
      </c>
      <c r="V56" s="535">
        <v>-5.5781134046307027E-16</v>
      </c>
    </row>
    <row r="57" spans="1:22">
      <c r="A57" s="313">
        <v>0</v>
      </c>
      <c r="B57" s="313">
        <v>1</v>
      </c>
      <c r="C57" s="313">
        <v>0</v>
      </c>
      <c r="D57" s="313">
        <v>3</v>
      </c>
      <c r="E57" s="313">
        <v>0</v>
      </c>
      <c r="G57" s="314">
        <v>30</v>
      </c>
      <c r="H57" s="313">
        <v>110</v>
      </c>
      <c r="I57" s="313">
        <v>35</v>
      </c>
      <c r="J57" s="313">
        <v>13.2</v>
      </c>
      <c r="K57" s="534">
        <v>1.4923959013727026E-10</v>
      </c>
      <c r="L57" s="528"/>
      <c r="M57" s="313">
        <v>100</v>
      </c>
      <c r="N57" s="534">
        <v>1.7723494462713405E-14</v>
      </c>
      <c r="O57" s="534">
        <v>-2.0211086223239722E-12</v>
      </c>
      <c r="P57" s="534">
        <v>7.8413889757002603E-11</v>
      </c>
      <c r="Q57" s="534">
        <v>-8.6271369297449507E-10</v>
      </c>
      <c r="R57" s="534"/>
      <c r="S57" s="534">
        <v>1.4923959013727003E-10</v>
      </c>
      <c r="T57" s="534"/>
      <c r="U57" s="531">
        <v>-2.3264454728053903E-13</v>
      </c>
      <c r="V57" s="535">
        <v>-1.5588661632382739E-15</v>
      </c>
    </row>
    <row r="58" spans="1:22">
      <c r="A58" s="313">
        <v>1</v>
      </c>
      <c r="B58" s="313">
        <v>1</v>
      </c>
      <c r="C58" s="313">
        <v>0</v>
      </c>
      <c r="D58" s="313">
        <v>3</v>
      </c>
      <c r="E58" s="313">
        <v>1</v>
      </c>
      <c r="G58" s="314">
        <v>35</v>
      </c>
      <c r="H58" s="313">
        <v>110</v>
      </c>
      <c r="I58" s="313">
        <v>35</v>
      </c>
      <c r="J58" s="313">
        <v>13.2</v>
      </c>
      <c r="K58" s="534">
        <v>1.6580921126256748E-10</v>
      </c>
      <c r="L58" s="528"/>
      <c r="M58" s="313">
        <v>101</v>
      </c>
      <c r="N58" s="534"/>
      <c r="O58" s="534"/>
      <c r="P58" s="534"/>
      <c r="Q58" s="534"/>
      <c r="R58" s="534"/>
      <c r="S58" s="534">
        <v>1.658092112625674E-10</v>
      </c>
      <c r="T58" s="534"/>
      <c r="U58" s="531">
        <v>-7.7548182426846345E-14</v>
      </c>
      <c r="V58" s="535">
        <v>-4.6769526153794178E-16</v>
      </c>
    </row>
    <row r="59" spans="1:22">
      <c r="A59" s="313">
        <v>2</v>
      </c>
      <c r="B59" s="313">
        <v>1</v>
      </c>
      <c r="C59" s="313">
        <v>0</v>
      </c>
      <c r="D59" s="313">
        <v>3</v>
      </c>
      <c r="E59" s="313">
        <v>2</v>
      </c>
      <c r="G59" s="314">
        <v>40</v>
      </c>
      <c r="H59" s="313">
        <v>110</v>
      </c>
      <c r="I59" s="313">
        <v>35</v>
      </c>
      <c r="J59" s="313">
        <v>13.2</v>
      </c>
      <c r="K59" s="534">
        <v>1.7437174720091146E-10</v>
      </c>
      <c r="L59" s="528"/>
      <c r="M59" s="313">
        <v>102</v>
      </c>
      <c r="N59" s="534"/>
      <c r="O59" s="534"/>
      <c r="P59" s="534"/>
      <c r="Q59" s="534"/>
      <c r="R59" s="534"/>
      <c r="S59" s="534">
        <v>1.7437174720091162E-10</v>
      </c>
      <c r="T59" s="534"/>
      <c r="U59" s="531">
        <v>1.5509636485369269E-13</v>
      </c>
      <c r="V59" s="535">
        <v>8.894581108658064E-16</v>
      </c>
    </row>
    <row r="60" spans="1:22">
      <c r="A60" s="313">
        <v>3</v>
      </c>
      <c r="B60" s="313">
        <v>1</v>
      </c>
      <c r="C60" s="313">
        <v>0</v>
      </c>
      <c r="D60" s="313">
        <v>3</v>
      </c>
      <c r="E60" s="313">
        <v>3</v>
      </c>
      <c r="G60" s="314">
        <v>45</v>
      </c>
      <c r="H60" s="313">
        <v>110</v>
      </c>
      <c r="I60" s="313">
        <v>35</v>
      </c>
      <c r="J60" s="313">
        <v>13.2</v>
      </c>
      <c r="K60" s="534">
        <v>1.8821981879933731E-10</v>
      </c>
      <c r="L60" s="528"/>
      <c r="M60" s="313">
        <v>103</v>
      </c>
      <c r="N60" s="534"/>
      <c r="O60" s="534"/>
      <c r="P60" s="534"/>
      <c r="Q60" s="534"/>
      <c r="R60" s="534"/>
      <c r="S60" s="534">
        <v>1.8821981879933744E-10</v>
      </c>
      <c r="T60" s="534"/>
      <c r="U60" s="531">
        <v>1.2924697071141057E-13</v>
      </c>
      <c r="V60" s="535">
        <v>6.8668098575316255E-16</v>
      </c>
    </row>
    <row r="61" spans="1:22">
      <c r="A61" s="313">
        <v>0</v>
      </c>
      <c r="B61" s="313">
        <v>2</v>
      </c>
      <c r="C61" s="313">
        <v>0</v>
      </c>
      <c r="D61" s="313">
        <v>3</v>
      </c>
      <c r="E61" s="313">
        <v>0</v>
      </c>
      <c r="G61" s="314">
        <v>30</v>
      </c>
      <c r="H61" s="313">
        <v>120</v>
      </c>
      <c r="I61" s="313">
        <v>35</v>
      </c>
      <c r="J61" s="313">
        <v>13.2</v>
      </c>
      <c r="K61" s="534">
        <v>1.7638887694965814E-10</v>
      </c>
      <c r="L61" s="528"/>
      <c r="M61" s="313">
        <v>104</v>
      </c>
      <c r="N61" s="534">
        <v>1.2211640473554822E-14</v>
      </c>
      <c r="O61" s="534">
        <v>-1.3991565695117337E-12</v>
      </c>
      <c r="P61" s="534">
        <v>5.5140694259663151E-11</v>
      </c>
      <c r="Q61" s="534">
        <v>-5.4830533106565629E-10</v>
      </c>
      <c r="R61" s="534"/>
      <c r="S61" s="534">
        <v>1.7638887694965809E-10</v>
      </c>
      <c r="T61" s="534"/>
      <c r="U61" s="531">
        <v>-5.169878828456423E-14</v>
      </c>
      <c r="V61" s="535">
        <v>-2.9309551247564894E-16</v>
      </c>
    </row>
    <row r="62" spans="1:22">
      <c r="A62" s="313">
        <v>1</v>
      </c>
      <c r="B62" s="313">
        <v>2</v>
      </c>
      <c r="C62" s="313">
        <v>0</v>
      </c>
      <c r="D62" s="313">
        <v>3</v>
      </c>
      <c r="E62" s="313">
        <v>1</v>
      </c>
      <c r="G62" s="314">
        <v>35</v>
      </c>
      <c r="H62" s="313">
        <v>120</v>
      </c>
      <c r="I62" s="313">
        <v>35</v>
      </c>
      <c r="J62" s="313">
        <v>13.2</v>
      </c>
      <c r="K62" s="534">
        <v>1.9122625567434319E-10</v>
      </c>
      <c r="L62" s="528"/>
      <c r="M62" s="313">
        <v>105</v>
      </c>
      <c r="N62" s="534"/>
      <c r="O62" s="534"/>
      <c r="P62" s="534"/>
      <c r="Q62" s="534"/>
      <c r="R62" s="534"/>
      <c r="S62" s="534">
        <v>1.9122625567434352E-10</v>
      </c>
      <c r="T62" s="534"/>
      <c r="U62" s="531">
        <v>3.3604212384966749E-13</v>
      </c>
      <c r="V62" s="535">
        <v>1.7573011753257597E-15</v>
      </c>
    </row>
    <row r="63" spans="1:22">
      <c r="A63" s="313">
        <v>2</v>
      </c>
      <c r="B63" s="313">
        <v>2</v>
      </c>
      <c r="C63" s="313">
        <v>0</v>
      </c>
      <c r="D63" s="313">
        <v>3</v>
      </c>
      <c r="E63" s="313">
        <v>2</v>
      </c>
      <c r="G63" s="314">
        <v>40</v>
      </c>
      <c r="H63" s="313">
        <v>120</v>
      </c>
      <c r="I63" s="313">
        <v>35</v>
      </c>
      <c r="J63" s="313">
        <v>13.2</v>
      </c>
      <c r="K63" s="534">
        <v>2.0021691840960438E-10</v>
      </c>
      <c r="L63" s="528"/>
      <c r="M63" s="313">
        <v>106</v>
      </c>
      <c r="N63" s="534"/>
      <c r="O63" s="534"/>
      <c r="P63" s="534"/>
      <c r="Q63" s="534"/>
      <c r="R63" s="534"/>
      <c r="S63" s="534">
        <v>2.0021691840960423E-10</v>
      </c>
      <c r="T63" s="534"/>
      <c r="U63" s="531">
        <v>-1.5509636485369269E-13</v>
      </c>
      <c r="V63" s="535">
        <v>-7.746416540903705E-16</v>
      </c>
    </row>
    <row r="64" spans="1:22">
      <c r="A64" s="313">
        <v>3</v>
      </c>
      <c r="B64" s="313">
        <v>2</v>
      </c>
      <c r="C64" s="313">
        <v>0</v>
      </c>
      <c r="D64" s="313">
        <v>3</v>
      </c>
      <c r="E64" s="313">
        <v>3</v>
      </c>
      <c r="G64" s="314">
        <v>45</v>
      </c>
      <c r="H64" s="313">
        <v>120</v>
      </c>
      <c r="I64" s="313">
        <v>35</v>
      </c>
      <c r="J64" s="313">
        <v>13.2</v>
      </c>
      <c r="K64" s="534">
        <v>2.1251959551060788E-10</v>
      </c>
      <c r="L64" s="528"/>
      <c r="M64" s="313">
        <v>107</v>
      </c>
      <c r="N64" s="534"/>
      <c r="O64" s="534"/>
      <c r="P64" s="534"/>
      <c r="Q64" s="534"/>
      <c r="R64" s="534"/>
      <c r="S64" s="534">
        <v>2.1251959551060832E-10</v>
      </c>
      <c r="T64" s="534"/>
      <c r="U64" s="531">
        <v>4.3943970041879595E-13</v>
      </c>
      <c r="V64" s="535">
        <v>2.0677608545366414E-15</v>
      </c>
    </row>
    <row r="65" spans="1:22">
      <c r="A65" s="313">
        <v>0</v>
      </c>
      <c r="B65" s="313">
        <v>3</v>
      </c>
      <c r="C65" s="313">
        <v>0</v>
      </c>
      <c r="D65" s="313">
        <v>3</v>
      </c>
      <c r="E65" s="313">
        <v>0</v>
      </c>
      <c r="G65" s="314">
        <v>30</v>
      </c>
      <c r="H65" s="313">
        <v>130</v>
      </c>
      <c r="I65" s="313">
        <v>35</v>
      </c>
      <c r="J65" s="313">
        <v>13.2</v>
      </c>
      <c r="K65" s="534">
        <v>1.7680522628078657E-10</v>
      </c>
      <c r="L65" s="528"/>
      <c r="M65" s="313">
        <v>108</v>
      </c>
      <c r="N65" s="534">
        <v>1.3857090378534395E-14</v>
      </c>
      <c r="O65" s="534">
        <v>-1.5810452046748933E-12</v>
      </c>
      <c r="P65" s="534">
        <v>6.1929310422964591E-11</v>
      </c>
      <c r="Q65" s="534">
        <v>-6.3227484242117604E-10</v>
      </c>
      <c r="R65" s="534"/>
      <c r="S65" s="534">
        <v>1.7680522628078646E-10</v>
      </c>
      <c r="T65" s="534"/>
      <c r="U65" s="531">
        <v>-1.0339757656912846E-13</v>
      </c>
      <c r="V65" s="535">
        <v>-5.8481063452797198E-16</v>
      </c>
    </row>
    <row r="66" spans="1:22">
      <c r="A66" s="313">
        <v>1</v>
      </c>
      <c r="B66" s="313">
        <v>3</v>
      </c>
      <c r="C66" s="313">
        <v>0</v>
      </c>
      <c r="D66" s="313">
        <v>3</v>
      </c>
      <c r="E66" s="313">
        <v>1</v>
      </c>
      <c r="G66" s="314">
        <v>35</v>
      </c>
      <c r="H66" s="313">
        <v>130</v>
      </c>
      <c r="I66" s="313">
        <v>35</v>
      </c>
      <c r="J66" s="313">
        <v>13.2</v>
      </c>
      <c r="K66" s="534">
        <v>1.925933966355026E-10</v>
      </c>
      <c r="L66" s="528"/>
      <c r="M66" s="313">
        <v>109</v>
      </c>
      <c r="N66" s="534"/>
      <c r="O66" s="534"/>
      <c r="P66" s="534"/>
      <c r="Q66" s="534"/>
      <c r="R66" s="534"/>
      <c r="S66" s="534">
        <v>1.9259339663550252E-10</v>
      </c>
      <c r="T66" s="534"/>
      <c r="U66" s="531">
        <v>-7.7548182426846345E-14</v>
      </c>
      <c r="V66" s="535">
        <v>-4.0265234313101646E-16</v>
      </c>
    </row>
    <row r="67" spans="1:22">
      <c r="A67" s="313">
        <v>2</v>
      </c>
      <c r="B67" s="313">
        <v>3</v>
      </c>
      <c r="C67" s="313">
        <v>0</v>
      </c>
      <c r="D67" s="313">
        <v>3</v>
      </c>
      <c r="E67" s="313">
        <v>2</v>
      </c>
      <c r="G67" s="314">
        <v>40</v>
      </c>
      <c r="H67" s="313">
        <v>130</v>
      </c>
      <c r="I67" s="313">
        <v>35</v>
      </c>
      <c r="J67" s="313">
        <v>13.2</v>
      </c>
      <c r="K67" s="534">
        <v>2.0207903124377954E-10</v>
      </c>
      <c r="L67" s="528"/>
      <c r="M67" s="313">
        <v>110</v>
      </c>
      <c r="N67" s="534"/>
      <c r="O67" s="534"/>
      <c r="P67" s="534"/>
      <c r="Q67" s="534"/>
      <c r="R67" s="534"/>
      <c r="S67" s="534">
        <v>2.020790312437798E-10</v>
      </c>
      <c r="T67" s="534"/>
      <c r="U67" s="531">
        <v>2.5849394142282115E-13</v>
      </c>
      <c r="V67" s="535">
        <v>1.2791725090515951E-15</v>
      </c>
    </row>
    <row r="68" spans="1:22">
      <c r="A68" s="313">
        <v>3</v>
      </c>
      <c r="B68" s="313">
        <v>3</v>
      </c>
      <c r="C68" s="313">
        <v>0</v>
      </c>
      <c r="D68" s="313">
        <v>3</v>
      </c>
      <c r="E68" s="313">
        <v>3</v>
      </c>
      <c r="G68" s="314">
        <v>45</v>
      </c>
      <c r="H68" s="313">
        <v>130</v>
      </c>
      <c r="I68" s="313">
        <v>35</v>
      </c>
      <c r="J68" s="313">
        <v>13.2</v>
      </c>
      <c r="K68" s="534">
        <v>2.1565494788951823E-10</v>
      </c>
      <c r="L68" s="528"/>
      <c r="M68" s="313">
        <v>111</v>
      </c>
      <c r="N68" s="534"/>
      <c r="O68" s="534"/>
      <c r="P68" s="534"/>
      <c r="Q68" s="534"/>
      <c r="R68" s="534"/>
      <c r="S68" s="534">
        <v>2.1565494788951846E-10</v>
      </c>
      <c r="T68" s="534"/>
      <c r="U68" s="531">
        <v>2.3264454728053903E-13</v>
      </c>
      <c r="V68" s="535">
        <v>1.0787814031502061E-15</v>
      </c>
    </row>
    <row r="69" spans="1:22">
      <c r="A69" s="313">
        <v>0</v>
      </c>
      <c r="B69" s="313">
        <v>0</v>
      </c>
      <c r="C69" s="313">
        <v>0</v>
      </c>
      <c r="D69" s="313">
        <v>0</v>
      </c>
      <c r="E69" s="313">
        <v>0</v>
      </c>
      <c r="G69" s="313">
        <v>30</v>
      </c>
      <c r="H69" s="314">
        <v>100</v>
      </c>
      <c r="I69" s="313">
        <v>35</v>
      </c>
      <c r="J69" s="313">
        <v>1.21</v>
      </c>
      <c r="K69" s="313">
        <v>1.7551607124174218E-11</v>
      </c>
      <c r="M69" s="313">
        <v>0</v>
      </c>
      <c r="N69" s="534">
        <v>2.9390612824302354E-17</v>
      </c>
      <c r="O69" s="534">
        <v>-1.0730226263255246E-14</v>
      </c>
      <c r="P69" s="534">
        <v>1.4030675369799528E-12</v>
      </c>
      <c r="Q69" s="534">
        <v>-4.4843496765570939E-11</v>
      </c>
      <c r="R69" s="534"/>
      <c r="S69" s="534">
        <v>1.7551607124174225E-11</v>
      </c>
      <c r="T69" s="534"/>
      <c r="U69" s="531">
        <v>6.4623485355705287E-15</v>
      </c>
      <c r="V69" s="535">
        <v>3.6819127102439484E-16</v>
      </c>
    </row>
    <row r="70" spans="1:22">
      <c r="A70" s="313">
        <v>0</v>
      </c>
      <c r="B70" s="313">
        <v>1</v>
      </c>
      <c r="C70" s="313">
        <v>0</v>
      </c>
      <c r="D70" s="313">
        <v>0</v>
      </c>
      <c r="E70" s="313">
        <v>1</v>
      </c>
      <c r="G70" s="313">
        <v>30</v>
      </c>
      <c r="H70" s="314">
        <v>110</v>
      </c>
      <c r="I70" s="313">
        <v>35</v>
      </c>
      <c r="J70" s="313">
        <v>1.21</v>
      </c>
      <c r="K70" s="313">
        <v>1.8777100185981814E-11</v>
      </c>
      <c r="M70" s="313">
        <v>1</v>
      </c>
      <c r="N70" s="534"/>
      <c r="O70" s="534"/>
      <c r="P70" s="534"/>
      <c r="Q70" s="534"/>
      <c r="R70" s="534"/>
      <c r="S70" s="534">
        <v>1.8777100185981827E-11</v>
      </c>
      <c r="T70" s="534"/>
      <c r="U70" s="531">
        <v>1.2924697071141057E-14</v>
      </c>
      <c r="V70" s="535">
        <v>6.8832231511392196E-16</v>
      </c>
    </row>
    <row r="71" spans="1:22">
      <c r="A71" s="313">
        <v>0</v>
      </c>
      <c r="B71" s="313">
        <v>2</v>
      </c>
      <c r="C71" s="313">
        <v>0</v>
      </c>
      <c r="D71" s="313">
        <v>0</v>
      </c>
      <c r="E71" s="313">
        <v>2</v>
      </c>
      <c r="G71" s="313">
        <v>30</v>
      </c>
      <c r="H71" s="314">
        <v>120</v>
      </c>
      <c r="I71" s="313">
        <v>35</v>
      </c>
      <c r="J71" s="313">
        <v>1.21</v>
      </c>
      <c r="K71" s="313">
        <v>1.9796328441542312E-11</v>
      </c>
      <c r="M71" s="313">
        <v>2</v>
      </c>
      <c r="N71" s="534"/>
      <c r="O71" s="534"/>
      <c r="P71" s="534"/>
      <c r="Q71" s="534"/>
      <c r="R71" s="534"/>
      <c r="S71" s="534">
        <v>1.9796328441542334E-11</v>
      </c>
      <c r="T71" s="534"/>
      <c r="U71" s="531">
        <v>2.261821987449685E-14</v>
      </c>
      <c r="V71" s="535">
        <v>1.1425462020034402E-15</v>
      </c>
    </row>
    <row r="72" spans="1:22">
      <c r="A72" s="313">
        <v>0</v>
      </c>
      <c r="B72" s="313">
        <v>3</v>
      </c>
      <c r="C72" s="313">
        <v>0</v>
      </c>
      <c r="D72" s="313">
        <v>0</v>
      </c>
      <c r="E72" s="313">
        <v>3</v>
      </c>
      <c r="G72" s="313">
        <v>30</v>
      </c>
      <c r="H72" s="314">
        <v>130</v>
      </c>
      <c r="I72" s="313">
        <v>35</v>
      </c>
      <c r="J72" s="313">
        <v>1.21</v>
      </c>
      <c r="K72" s="313">
        <v>2.0785635567801534E-11</v>
      </c>
      <c r="M72" s="313">
        <v>3</v>
      </c>
      <c r="N72" s="534"/>
      <c r="O72" s="534"/>
      <c r="P72" s="534"/>
      <c r="Q72" s="534"/>
      <c r="R72" s="534"/>
      <c r="S72" s="534">
        <v>2.0785635567801537E-11</v>
      </c>
      <c r="T72" s="534"/>
      <c r="U72" s="531">
        <v>3.2311742677852644E-15</v>
      </c>
      <c r="V72" s="535">
        <v>1.5545227170203009E-16</v>
      </c>
    </row>
    <row r="73" spans="1:22">
      <c r="A73" s="313">
        <v>1</v>
      </c>
      <c r="B73" s="313">
        <v>0</v>
      </c>
      <c r="C73" s="313">
        <v>0</v>
      </c>
      <c r="D73" s="313">
        <v>0</v>
      </c>
      <c r="E73" s="313">
        <v>0</v>
      </c>
      <c r="G73" s="313">
        <v>35</v>
      </c>
      <c r="H73" s="314">
        <v>100</v>
      </c>
      <c r="I73" s="313">
        <v>35</v>
      </c>
      <c r="J73" s="313">
        <v>1.21</v>
      </c>
      <c r="K73" s="313">
        <v>1.9225917125500957E-11</v>
      </c>
      <c r="M73" s="313">
        <v>4</v>
      </c>
      <c r="N73" s="534">
        <v>5.8356812467025314E-17</v>
      </c>
      <c r="O73" s="534">
        <v>-2.0698100349099981E-14</v>
      </c>
      <c r="P73" s="534">
        <v>2.5329243934835521E-12</v>
      </c>
      <c r="Q73" s="534">
        <v>-8.5442331198879745E-11</v>
      </c>
      <c r="R73" s="534"/>
      <c r="S73" s="534">
        <v>1.922591712550095E-11</v>
      </c>
      <c r="T73" s="534"/>
      <c r="U73" s="531">
        <v>-6.4623485355705287E-15</v>
      </c>
      <c r="V73" s="535">
        <v>-3.3612693185902533E-16</v>
      </c>
    </row>
    <row r="74" spans="1:22">
      <c r="A74" s="313">
        <v>1</v>
      </c>
      <c r="B74" s="313">
        <v>1</v>
      </c>
      <c r="C74" s="313">
        <v>0</v>
      </c>
      <c r="D74" s="313">
        <v>0</v>
      </c>
      <c r="E74" s="313">
        <v>1</v>
      </c>
      <c r="G74" s="313">
        <v>35</v>
      </c>
      <c r="H74" s="314">
        <v>110</v>
      </c>
      <c r="I74" s="313">
        <v>35</v>
      </c>
      <c r="J74" s="313">
        <v>1.21</v>
      </c>
      <c r="K74" s="313">
        <v>2.0405255253811903E-11</v>
      </c>
      <c r="M74" s="313">
        <v>5</v>
      </c>
      <c r="N74" s="534"/>
      <c r="O74" s="534"/>
      <c r="P74" s="534"/>
      <c r="Q74" s="534"/>
      <c r="R74" s="534"/>
      <c r="S74" s="534">
        <v>2.0405255253811897E-11</v>
      </c>
      <c r="T74" s="534"/>
      <c r="U74" s="531">
        <v>-6.4623485355705287E-15</v>
      </c>
      <c r="V74" s="535">
        <v>-3.1670020566703269E-16</v>
      </c>
    </row>
    <row r="75" spans="1:22">
      <c r="A75" s="313">
        <v>1</v>
      </c>
      <c r="B75" s="313">
        <v>2</v>
      </c>
      <c r="C75" s="313">
        <v>0</v>
      </c>
      <c r="D75" s="313">
        <v>0</v>
      </c>
      <c r="E75" s="313">
        <v>2</v>
      </c>
      <c r="G75" s="313">
        <v>35</v>
      </c>
      <c r="H75" s="314">
        <v>120</v>
      </c>
      <c r="I75" s="313">
        <v>35</v>
      </c>
      <c r="J75" s="313">
        <v>1.21</v>
      </c>
      <c r="K75" s="313">
        <v>2.1296522935126518E-11</v>
      </c>
      <c r="M75" s="313">
        <v>6</v>
      </c>
      <c r="N75" s="534"/>
      <c r="O75" s="534"/>
      <c r="P75" s="534"/>
      <c r="Q75" s="534"/>
      <c r="R75" s="534"/>
      <c r="S75" s="534">
        <v>2.1296522935126521E-11</v>
      </c>
      <c r="T75" s="534"/>
      <c r="U75" s="531">
        <v>3.2311742677852644E-15</v>
      </c>
      <c r="V75" s="535">
        <v>1.5172309008508428E-16</v>
      </c>
    </row>
    <row r="76" spans="1:22">
      <c r="A76" s="313">
        <v>1</v>
      </c>
      <c r="B76" s="313">
        <v>3</v>
      </c>
      <c r="C76" s="313">
        <v>0</v>
      </c>
      <c r="D76" s="313">
        <v>0</v>
      </c>
      <c r="E76" s="313">
        <v>3</v>
      </c>
      <c r="G76" s="313">
        <v>35</v>
      </c>
      <c r="H76" s="314">
        <v>130</v>
      </c>
      <c r="I76" s="313">
        <v>35</v>
      </c>
      <c r="J76" s="313">
        <v>1.21</v>
      </c>
      <c r="K76" s="313">
        <v>2.2249861044246968E-11</v>
      </c>
      <c r="M76" s="313">
        <v>7</v>
      </c>
      <c r="N76" s="534"/>
      <c r="O76" s="534"/>
      <c r="P76" s="534"/>
      <c r="Q76" s="534"/>
      <c r="R76" s="534"/>
      <c r="S76" s="534">
        <v>2.2249861044246955E-11</v>
      </c>
      <c r="T76" s="534"/>
      <c r="U76" s="531">
        <v>-1.2924697071141057E-14</v>
      </c>
      <c r="V76" s="535">
        <v>-5.8088888939299378E-16</v>
      </c>
    </row>
    <row r="77" spans="1:22">
      <c r="A77" s="313">
        <v>2</v>
      </c>
      <c r="B77" s="313">
        <v>0</v>
      </c>
      <c r="C77" s="313">
        <v>0</v>
      </c>
      <c r="D77" s="313">
        <v>0</v>
      </c>
      <c r="E77" s="313">
        <v>0</v>
      </c>
      <c r="G77" s="313">
        <v>40</v>
      </c>
      <c r="H77" s="314">
        <v>100</v>
      </c>
      <c r="I77" s="313">
        <v>35</v>
      </c>
      <c r="J77" s="313">
        <v>1.21</v>
      </c>
      <c r="K77" s="313">
        <v>1.8955353722244736E-11</v>
      </c>
      <c r="M77" s="313">
        <v>8</v>
      </c>
      <c r="N77" s="534">
        <v>2.4669016179244681E-17</v>
      </c>
      <c r="O77" s="534">
        <v>-9.1116204920113179E-15</v>
      </c>
      <c r="P77" s="534">
        <v>1.2164212300513911E-12</v>
      </c>
      <c r="Q77" s="534">
        <v>-3.6239580542025876E-11</v>
      </c>
      <c r="R77" s="534"/>
      <c r="S77" s="534">
        <v>1.8955353722244743E-11</v>
      </c>
      <c r="T77" s="534"/>
      <c r="U77" s="531">
        <v>6.4623485355705287E-15</v>
      </c>
      <c r="V77" s="535">
        <v>3.4092471342208444E-16</v>
      </c>
    </row>
    <row r="78" spans="1:22">
      <c r="A78" s="313">
        <v>2</v>
      </c>
      <c r="B78" s="313">
        <v>1</v>
      </c>
      <c r="C78" s="313">
        <v>0</v>
      </c>
      <c r="D78" s="313">
        <v>0</v>
      </c>
      <c r="E78" s="313">
        <v>1</v>
      </c>
      <c r="G78" s="313">
        <v>40</v>
      </c>
      <c r="H78" s="314">
        <v>110</v>
      </c>
      <c r="I78" s="313">
        <v>35</v>
      </c>
      <c r="J78" s="313">
        <v>1.21</v>
      </c>
      <c r="K78" s="313">
        <v>2.0150607344864872E-11</v>
      </c>
      <c r="M78" s="313">
        <v>9</v>
      </c>
      <c r="N78" s="534"/>
      <c r="O78" s="534"/>
      <c r="P78" s="534"/>
      <c r="Q78" s="534"/>
      <c r="R78" s="534"/>
      <c r="S78" s="534">
        <v>2.0150607344864869E-11</v>
      </c>
      <c r="T78" s="534"/>
      <c r="U78" s="531">
        <v>-3.2311742677852644E-15</v>
      </c>
      <c r="V78" s="535">
        <v>-1.603512098908864E-16</v>
      </c>
    </row>
    <row r="79" spans="1:22">
      <c r="A79" s="313">
        <v>2</v>
      </c>
      <c r="B79" s="313">
        <v>2</v>
      </c>
      <c r="C79" s="313">
        <v>0</v>
      </c>
      <c r="D79" s="313">
        <v>0</v>
      </c>
      <c r="E79" s="313">
        <v>2</v>
      </c>
      <c r="G79" s="313">
        <v>40</v>
      </c>
      <c r="H79" s="314">
        <v>120</v>
      </c>
      <c r="I79" s="313">
        <v>35</v>
      </c>
      <c r="J79" s="313">
        <v>1.21</v>
      </c>
      <c r="K79" s="313">
        <v>2.115169193691289E-11</v>
      </c>
      <c r="M79" s="313">
        <v>10</v>
      </c>
      <c r="N79" s="534"/>
      <c r="O79" s="534"/>
      <c r="P79" s="534"/>
      <c r="Q79" s="534"/>
      <c r="R79" s="534"/>
      <c r="S79" s="534">
        <v>2.1151691936912906E-11</v>
      </c>
      <c r="T79" s="534"/>
      <c r="U79" s="531">
        <v>1.6155871338926322E-14</v>
      </c>
      <c r="V79" s="535">
        <v>7.6380988277972653E-16</v>
      </c>
    </row>
    <row r="80" spans="1:22">
      <c r="A80" s="313">
        <v>2</v>
      </c>
      <c r="B80" s="313">
        <v>3</v>
      </c>
      <c r="C80" s="313">
        <v>0</v>
      </c>
      <c r="D80" s="313">
        <v>0</v>
      </c>
      <c r="E80" s="313">
        <v>3</v>
      </c>
      <c r="G80" s="313">
        <v>40</v>
      </c>
      <c r="H80" s="314">
        <v>130</v>
      </c>
      <c r="I80" s="313">
        <v>35</v>
      </c>
      <c r="J80" s="313">
        <v>1.21</v>
      </c>
      <c r="K80" s="313">
        <v>2.2106621595464265E-11</v>
      </c>
      <c r="M80" s="313">
        <v>11</v>
      </c>
      <c r="N80" s="534"/>
      <c r="O80" s="534"/>
      <c r="P80" s="534"/>
      <c r="Q80" s="534"/>
      <c r="R80" s="534"/>
      <c r="S80" s="534">
        <v>2.2106621595464262E-11</v>
      </c>
      <c r="T80" s="534"/>
      <c r="U80" s="531">
        <v>-3.2311742677852644E-15</v>
      </c>
      <c r="V80" s="535">
        <v>-1.4616318707188717E-16</v>
      </c>
    </row>
    <row r="81" spans="1:22">
      <c r="A81" s="313">
        <v>3</v>
      </c>
      <c r="B81" s="313">
        <v>0</v>
      </c>
      <c r="C81" s="313">
        <v>0</v>
      </c>
      <c r="D81" s="313">
        <v>0</v>
      </c>
      <c r="E81" s="313">
        <v>0</v>
      </c>
      <c r="G81" s="313">
        <v>45</v>
      </c>
      <c r="H81" s="314">
        <v>100</v>
      </c>
      <c r="I81" s="313">
        <v>35</v>
      </c>
      <c r="J81" s="313">
        <v>1.21</v>
      </c>
      <c r="K81" s="313">
        <v>1.9794100272339024E-11</v>
      </c>
      <c r="M81" s="313">
        <v>12</v>
      </c>
      <c r="N81" s="534">
        <v>4.2149534095501932E-16</v>
      </c>
      <c r="O81" s="534">
        <v>-1.4479916722500058E-13</v>
      </c>
      <c r="P81" s="534">
        <v>1.662105469773909E-11</v>
      </c>
      <c r="Q81" s="534">
        <v>-6.1581503820658359E-10</v>
      </c>
      <c r="R81" s="534"/>
      <c r="S81" s="534">
        <v>1.9794100272338934E-11</v>
      </c>
      <c r="T81" s="534"/>
      <c r="U81" s="531">
        <v>-9.0472879497987402E-14</v>
      </c>
      <c r="V81" s="535">
        <v>-4.5706992615581218E-15</v>
      </c>
    </row>
    <row r="82" spans="1:22">
      <c r="A82" s="313">
        <v>3</v>
      </c>
      <c r="B82" s="313">
        <v>1</v>
      </c>
      <c r="C82" s="313">
        <v>0</v>
      </c>
      <c r="D82" s="313">
        <v>0</v>
      </c>
      <c r="E82" s="313">
        <v>1</v>
      </c>
      <c r="G82" s="313">
        <v>45</v>
      </c>
      <c r="H82" s="314">
        <v>110</v>
      </c>
      <c r="I82" s="313">
        <v>35</v>
      </c>
      <c r="J82" s="313">
        <v>1.21</v>
      </c>
      <c r="K82" s="313">
        <v>2.144135393334014E-11</v>
      </c>
      <c r="M82" s="313">
        <v>13</v>
      </c>
      <c r="N82" s="534"/>
      <c r="O82" s="534"/>
      <c r="P82" s="534"/>
      <c r="Q82" s="534"/>
      <c r="R82" s="534"/>
      <c r="S82" s="534">
        <v>2.1441353933340279E-11</v>
      </c>
      <c r="T82" s="534"/>
      <c r="U82" s="531">
        <v>1.3894049351476637E-13</v>
      </c>
      <c r="V82" s="535">
        <v>6.4800242534461152E-15</v>
      </c>
    </row>
    <row r="83" spans="1:22">
      <c r="A83" s="313">
        <v>3</v>
      </c>
      <c r="B83" s="313">
        <v>2</v>
      </c>
      <c r="C83" s="313">
        <v>0</v>
      </c>
      <c r="D83" s="313">
        <v>0</v>
      </c>
      <c r="E83" s="313">
        <v>2</v>
      </c>
      <c r="G83" s="313">
        <v>45</v>
      </c>
      <c r="H83" s="314">
        <v>120</v>
      </c>
      <c r="I83" s="313">
        <v>35</v>
      </c>
      <c r="J83" s="313">
        <v>1.21</v>
      </c>
      <c r="K83" s="313">
        <v>2.1947466652372369E-11</v>
      </c>
      <c r="M83" s="313">
        <v>14</v>
      </c>
      <c r="N83" s="534"/>
      <c r="O83" s="534"/>
      <c r="P83" s="534"/>
      <c r="Q83" s="534"/>
      <c r="R83" s="534"/>
      <c r="S83" s="534">
        <v>2.1947466652372156E-11</v>
      </c>
      <c r="T83" s="534"/>
      <c r="U83" s="531">
        <v>-2.1325750167382745E-13</v>
      </c>
      <c r="V83" s="535">
        <v>-9.7167251715940431E-15</v>
      </c>
    </row>
    <row r="84" spans="1:22">
      <c r="A84" s="313">
        <v>3</v>
      </c>
      <c r="B84" s="313">
        <v>3</v>
      </c>
      <c r="C84" s="313">
        <v>0</v>
      </c>
      <c r="D84" s="313">
        <v>0</v>
      </c>
      <c r="E84" s="313">
        <v>3</v>
      </c>
      <c r="G84" s="313">
        <v>45</v>
      </c>
      <c r="H84" s="314">
        <v>130</v>
      </c>
      <c r="I84" s="313">
        <v>35</v>
      </c>
      <c r="J84" s="313">
        <v>1.21</v>
      </c>
      <c r="K84" s="313">
        <v>2.3841410475165927E-11</v>
      </c>
      <c r="M84" s="313">
        <v>15</v>
      </c>
      <c r="N84" s="534"/>
      <c r="O84" s="534"/>
      <c r="P84" s="534"/>
      <c r="Q84" s="534"/>
      <c r="R84" s="534"/>
      <c r="S84" s="534">
        <v>2.3841410475165494E-11</v>
      </c>
      <c r="T84" s="534"/>
      <c r="U84" s="531">
        <v>-4.3297735188322542E-13</v>
      </c>
      <c r="V84" s="535">
        <v>-1.8160727207571474E-14</v>
      </c>
    </row>
    <row r="85" spans="1:22">
      <c r="A85" s="313">
        <v>0</v>
      </c>
      <c r="B85" s="313">
        <v>0</v>
      </c>
      <c r="C85" s="313">
        <v>1</v>
      </c>
      <c r="D85" s="313">
        <v>1</v>
      </c>
      <c r="E85" s="313">
        <v>0</v>
      </c>
      <c r="G85" s="313">
        <v>30</v>
      </c>
      <c r="H85" s="314">
        <v>100</v>
      </c>
      <c r="I85" s="313">
        <v>35</v>
      </c>
      <c r="J85" s="313">
        <v>3.2</v>
      </c>
      <c r="K85" s="313">
        <v>5.5701046983301539E-11</v>
      </c>
      <c r="M85" s="313">
        <v>16</v>
      </c>
      <c r="N85" s="534">
        <v>-8.1943575033243874E-16</v>
      </c>
      <c r="O85" s="534">
        <v>2.8147824925345291E-13</v>
      </c>
      <c r="P85" s="534">
        <v>-3.1667207571606673E-11</v>
      </c>
      <c r="Q85" s="534">
        <v>1.2270750619418784E-9</v>
      </c>
      <c r="R85" s="534"/>
      <c r="S85" s="534">
        <v>5.5701046983301513E-11</v>
      </c>
      <c r="T85" s="534"/>
      <c r="U85" s="531">
        <v>-2.5849394142282115E-14</v>
      </c>
      <c r="V85" s="535">
        <v>-4.6407375699834568E-16</v>
      </c>
    </row>
    <row r="86" spans="1:22">
      <c r="A86" s="313">
        <v>0</v>
      </c>
      <c r="B86" s="313">
        <v>1</v>
      </c>
      <c r="C86" s="313">
        <v>1</v>
      </c>
      <c r="D86" s="313">
        <v>1</v>
      </c>
      <c r="E86" s="313">
        <v>1</v>
      </c>
      <c r="G86" s="313">
        <v>30</v>
      </c>
      <c r="H86" s="314">
        <v>110</v>
      </c>
      <c r="I86" s="313">
        <v>35</v>
      </c>
      <c r="J86" s="313">
        <v>3.2</v>
      </c>
      <c r="K86" s="313">
        <v>5.8900061339448636E-11</v>
      </c>
      <c r="M86" s="313">
        <v>17</v>
      </c>
      <c r="N86" s="534"/>
      <c r="O86" s="534"/>
      <c r="P86" s="534"/>
      <c r="Q86" s="534"/>
      <c r="R86" s="534"/>
      <c r="S86" s="534">
        <v>5.8900061339448532E-11</v>
      </c>
      <c r="T86" s="534"/>
      <c r="U86" s="531">
        <v>-1.0339757656912846E-13</v>
      </c>
      <c r="V86" s="535">
        <v>-1.7554748538076202E-15</v>
      </c>
    </row>
    <row r="87" spans="1:22">
      <c r="A87" s="313">
        <v>0</v>
      </c>
      <c r="B87" s="313">
        <v>2</v>
      </c>
      <c r="C87" s="313">
        <v>1</v>
      </c>
      <c r="D87" s="313">
        <v>1</v>
      </c>
      <c r="E87" s="313">
        <v>2</v>
      </c>
      <c r="G87" s="313">
        <v>30</v>
      </c>
      <c r="H87" s="314">
        <v>120</v>
      </c>
      <c r="I87" s="313">
        <v>35</v>
      </c>
      <c r="J87" s="313">
        <v>3.2</v>
      </c>
      <c r="K87" s="313">
        <v>6.4311966024345444E-11</v>
      </c>
      <c r="M87" s="313">
        <v>18</v>
      </c>
      <c r="N87" s="534"/>
      <c r="O87" s="534"/>
      <c r="P87" s="534"/>
      <c r="Q87" s="534"/>
      <c r="R87" s="534"/>
      <c r="S87" s="534">
        <v>6.4311966024346064E-11</v>
      </c>
      <c r="T87" s="534"/>
      <c r="U87" s="531">
        <v>6.2038545941477076E-13</v>
      </c>
      <c r="V87" s="535">
        <v>9.6465012308894807E-15</v>
      </c>
    </row>
    <row r="88" spans="1:22">
      <c r="A88" s="313">
        <v>0</v>
      </c>
      <c r="B88" s="313">
        <v>3</v>
      </c>
      <c r="C88" s="313">
        <v>1</v>
      </c>
      <c r="D88" s="313">
        <v>1</v>
      </c>
      <c r="E88" s="313">
        <v>3</v>
      </c>
      <c r="G88" s="313">
        <v>30</v>
      </c>
      <c r="H88" s="314">
        <v>130</v>
      </c>
      <c r="I88" s="313">
        <v>35</v>
      </c>
      <c r="J88" s="313">
        <v>3.2</v>
      </c>
      <c r="K88" s="313">
        <v>6.7020146535997138E-11</v>
      </c>
      <c r="M88" s="313">
        <v>19</v>
      </c>
      <c r="N88" s="534"/>
      <c r="O88" s="534"/>
      <c r="P88" s="534"/>
      <c r="Q88" s="534"/>
      <c r="R88" s="534"/>
      <c r="S88" s="534">
        <v>6.7020146535997435E-11</v>
      </c>
      <c r="T88" s="534"/>
      <c r="U88" s="531">
        <v>2.9726803263624432E-13</v>
      </c>
      <c r="V88" s="535">
        <v>4.435502576476447E-15</v>
      </c>
    </row>
    <row r="89" spans="1:22">
      <c r="A89" s="313">
        <v>1</v>
      </c>
      <c r="B89" s="313">
        <v>0</v>
      </c>
      <c r="C89" s="313">
        <v>1</v>
      </c>
      <c r="D89" s="313">
        <v>1</v>
      </c>
      <c r="E89" s="313">
        <v>0</v>
      </c>
      <c r="G89" s="313">
        <v>35</v>
      </c>
      <c r="H89" s="314">
        <v>100</v>
      </c>
      <c r="I89" s="313">
        <v>35</v>
      </c>
      <c r="J89" s="313">
        <v>3.2</v>
      </c>
      <c r="K89" s="313">
        <v>6.0526624857847803E-11</v>
      </c>
      <c r="M89" s="313">
        <v>20</v>
      </c>
      <c r="N89" s="534">
        <v>-7.0823949675890476E-16</v>
      </c>
      <c r="O89" s="534">
        <v>2.4310121782570543E-13</v>
      </c>
      <c r="P89" s="534">
        <v>-2.7283693161827823E-11</v>
      </c>
      <c r="Q89" s="534">
        <v>1.0661232595424805E-9</v>
      </c>
      <c r="R89" s="534"/>
      <c r="S89" s="534">
        <v>6.0526624857847726E-11</v>
      </c>
      <c r="T89" s="534"/>
      <c r="U89" s="531">
        <v>-7.7548182426846345E-14</v>
      </c>
      <c r="V89" s="535">
        <v>-1.2812242977198084E-15</v>
      </c>
    </row>
    <row r="90" spans="1:22">
      <c r="A90" s="313">
        <v>1</v>
      </c>
      <c r="B90" s="313">
        <v>1</v>
      </c>
      <c r="C90" s="313">
        <v>1</v>
      </c>
      <c r="D90" s="313">
        <v>1</v>
      </c>
      <c r="E90" s="313">
        <v>1</v>
      </c>
      <c r="G90" s="313">
        <v>35</v>
      </c>
      <c r="H90" s="314">
        <v>110</v>
      </c>
      <c r="I90" s="313">
        <v>35</v>
      </c>
      <c r="J90" s="313">
        <v>3.2</v>
      </c>
      <c r="K90" s="313">
        <v>6.3774977246353386E-11</v>
      </c>
      <c r="M90" s="313">
        <v>21</v>
      </c>
      <c r="N90" s="534"/>
      <c r="O90" s="534"/>
      <c r="P90" s="534"/>
      <c r="Q90" s="534"/>
      <c r="R90" s="534"/>
      <c r="S90" s="534">
        <v>6.3774977246353102E-11</v>
      </c>
      <c r="T90" s="534"/>
      <c r="U90" s="531">
        <v>-2.8434333556510326E-13</v>
      </c>
      <c r="V90" s="535">
        <v>-4.4585407606924991E-15</v>
      </c>
    </row>
    <row r="91" spans="1:22">
      <c r="A91" s="313">
        <v>1</v>
      </c>
      <c r="B91" s="313">
        <v>2</v>
      </c>
      <c r="C91" s="313">
        <v>1</v>
      </c>
      <c r="D91" s="313">
        <v>1</v>
      </c>
      <c r="E91" s="313">
        <v>2</v>
      </c>
      <c r="G91" s="313">
        <v>35</v>
      </c>
      <c r="H91" s="314">
        <v>120</v>
      </c>
      <c r="I91" s="313">
        <v>35</v>
      </c>
      <c r="J91" s="313">
        <v>3.2</v>
      </c>
      <c r="K91" s="313">
        <v>6.8899766413912412E-11</v>
      </c>
      <c r="M91" s="313">
        <v>22</v>
      </c>
      <c r="N91" s="534"/>
      <c r="O91" s="534"/>
      <c r="P91" s="534"/>
      <c r="Q91" s="534"/>
      <c r="R91" s="534"/>
      <c r="S91" s="534">
        <v>6.8899766413912567E-11</v>
      </c>
      <c r="T91" s="534"/>
      <c r="U91" s="531">
        <v>1.5509636485369269E-13</v>
      </c>
      <c r="V91" s="535">
        <v>2.2510434058942651E-15</v>
      </c>
    </row>
    <row r="92" spans="1:22">
      <c r="A92" s="313">
        <v>1</v>
      </c>
      <c r="B92" s="313">
        <v>3</v>
      </c>
      <c r="C92" s="313">
        <v>1</v>
      </c>
      <c r="D92" s="313">
        <v>1</v>
      </c>
      <c r="E92" s="313">
        <v>3</v>
      </c>
      <c r="G92" s="313">
        <v>35</v>
      </c>
      <c r="H92" s="314">
        <v>130</v>
      </c>
      <c r="I92" s="313">
        <v>35</v>
      </c>
      <c r="J92" s="313">
        <v>3.2</v>
      </c>
      <c r="K92" s="313">
        <v>7.1651555379971287E-11</v>
      </c>
      <c r="M92" s="313">
        <v>23</v>
      </c>
      <c r="N92" s="534"/>
      <c r="O92" s="534"/>
      <c r="P92" s="534"/>
      <c r="Q92" s="534"/>
      <c r="R92" s="534"/>
      <c r="S92" s="534">
        <v>7.1651555379971675E-11</v>
      </c>
      <c r="T92" s="534"/>
      <c r="U92" s="531">
        <v>3.8774091213423172E-13</v>
      </c>
      <c r="V92" s="535">
        <v>5.4114793472106078E-15</v>
      </c>
    </row>
    <row r="93" spans="1:22">
      <c r="A93" s="313">
        <v>2</v>
      </c>
      <c r="B93" s="313">
        <v>0</v>
      </c>
      <c r="C93" s="313">
        <v>1</v>
      </c>
      <c r="D93" s="313">
        <v>1</v>
      </c>
      <c r="E93" s="313">
        <v>0</v>
      </c>
      <c r="G93" s="313">
        <v>40</v>
      </c>
      <c r="H93" s="314">
        <v>100</v>
      </c>
      <c r="I93" s="313">
        <v>35</v>
      </c>
      <c r="J93" s="313">
        <v>3.2</v>
      </c>
      <c r="K93" s="313">
        <v>6.1465639022089979E-11</v>
      </c>
      <c r="M93" s="313">
        <v>24</v>
      </c>
      <c r="N93" s="534">
        <v>4.9651832854615037E-14</v>
      </c>
      <c r="O93" s="534">
        <v>-1.7383260983118065E-11</v>
      </c>
      <c r="P93" s="534">
        <v>2.0174196229496196E-9</v>
      </c>
      <c r="Q93" s="534">
        <v>-7.7499719679374249E-8</v>
      </c>
      <c r="R93" s="534"/>
      <c r="S93" s="534">
        <v>6.1465639022099027E-11</v>
      </c>
      <c r="T93" s="534"/>
      <c r="U93" s="531">
        <v>9.0472879497987402E-12</v>
      </c>
      <c r="V93" s="535">
        <v>1.4719261190056542E-13</v>
      </c>
    </row>
    <row r="94" spans="1:22">
      <c r="A94" s="313">
        <v>2</v>
      </c>
      <c r="B94" s="313">
        <v>1</v>
      </c>
      <c r="C94" s="313">
        <v>1</v>
      </c>
      <c r="D94" s="313">
        <v>1</v>
      </c>
      <c r="E94" s="313">
        <v>1</v>
      </c>
      <c r="G94" s="313">
        <v>40</v>
      </c>
      <c r="H94" s="314">
        <v>110</v>
      </c>
      <c r="I94" s="313">
        <v>35</v>
      </c>
      <c r="J94" s="313">
        <v>3.2</v>
      </c>
      <c r="K94" s="313">
        <v>1.6557047884792964E-10</v>
      </c>
      <c r="M94" s="313">
        <v>25</v>
      </c>
      <c r="N94" s="534"/>
      <c r="O94" s="534"/>
      <c r="P94" s="534"/>
      <c r="Q94" s="534"/>
      <c r="R94" s="534"/>
      <c r="S94" s="534">
        <v>1.6557047884792636E-10</v>
      </c>
      <c r="T94" s="534"/>
      <c r="U94" s="531">
        <v>-3.2828730560698286E-12</v>
      </c>
      <c r="V94" s="535">
        <v>-1.9827647289013556E-14</v>
      </c>
    </row>
    <row r="95" spans="1:22">
      <c r="A95" s="313">
        <v>2</v>
      </c>
      <c r="B95" s="313">
        <v>2</v>
      </c>
      <c r="C95" s="313">
        <v>1</v>
      </c>
      <c r="D95" s="313">
        <v>1</v>
      </c>
      <c r="E95" s="313">
        <v>2</v>
      </c>
      <c r="G95" s="313">
        <v>40</v>
      </c>
      <c r="H95" s="314">
        <v>120</v>
      </c>
      <c r="I95" s="313">
        <v>35</v>
      </c>
      <c r="J95" s="313">
        <v>3.2</v>
      </c>
      <c r="K95" s="313">
        <v>7.0044090454743156E-11</v>
      </c>
      <c r="M95" s="313">
        <v>26</v>
      </c>
      <c r="N95" s="534"/>
      <c r="O95" s="534"/>
      <c r="P95" s="534"/>
      <c r="Q95" s="534"/>
      <c r="R95" s="534"/>
      <c r="S95" s="534">
        <v>7.0044090454702133E-11</v>
      </c>
      <c r="T95" s="534"/>
      <c r="U95" s="531">
        <v>-4.1022988503801716E-11</v>
      </c>
      <c r="V95" s="535">
        <v>-5.8567379828149051E-13</v>
      </c>
    </row>
    <row r="96" spans="1:22">
      <c r="A96" s="313">
        <v>2</v>
      </c>
      <c r="B96" s="313">
        <v>3</v>
      </c>
      <c r="C96" s="313">
        <v>1</v>
      </c>
      <c r="D96" s="313">
        <v>1</v>
      </c>
      <c r="E96" s="313">
        <v>3</v>
      </c>
      <c r="G96" s="313">
        <v>40</v>
      </c>
      <c r="H96" s="314">
        <v>130</v>
      </c>
      <c r="I96" s="313">
        <v>35</v>
      </c>
      <c r="J96" s="313">
        <v>3.2</v>
      </c>
      <c r="K96" s="313">
        <v>7.279747097023294E-11</v>
      </c>
      <c r="M96" s="313">
        <v>27</v>
      </c>
      <c r="N96" s="534"/>
      <c r="O96" s="534"/>
      <c r="P96" s="534"/>
      <c r="Q96" s="534"/>
      <c r="R96" s="534"/>
      <c r="S96" s="534">
        <v>7.2797470970179148E-11</v>
      </c>
      <c r="T96" s="534"/>
      <c r="U96" s="531">
        <v>-5.3792589210089081E-11</v>
      </c>
      <c r="V96" s="535">
        <v>-7.3893486261473288E-13</v>
      </c>
    </row>
    <row r="97" spans="1:22">
      <c r="A97" s="313">
        <v>3</v>
      </c>
      <c r="B97" s="313">
        <v>0</v>
      </c>
      <c r="C97" s="313">
        <v>1</v>
      </c>
      <c r="D97" s="313">
        <v>1</v>
      </c>
      <c r="E97" s="313">
        <v>0</v>
      </c>
      <c r="G97" s="313">
        <v>45</v>
      </c>
      <c r="H97" s="314">
        <v>100</v>
      </c>
      <c r="I97" s="313">
        <v>35</v>
      </c>
      <c r="J97" s="313">
        <v>3.2</v>
      </c>
      <c r="K97" s="313">
        <v>6.5105512570601636E-11</v>
      </c>
      <c r="M97" s="313">
        <v>28</v>
      </c>
      <c r="N97" s="534">
        <v>-3.265328915768602E-16</v>
      </c>
      <c r="O97" s="534">
        <v>1.1247479828303845E-13</v>
      </c>
      <c r="P97" s="534">
        <v>-1.2435067487831668E-11</v>
      </c>
      <c r="Q97" s="534">
        <v>5.1039717010024397E-10</v>
      </c>
      <c r="R97" s="534"/>
      <c r="S97" s="534">
        <v>6.5105512570601532E-11</v>
      </c>
      <c r="T97" s="534"/>
      <c r="U97" s="531">
        <v>-1.0339757656912846E-13</v>
      </c>
      <c r="V97" s="535">
        <v>-1.5881539440612221E-15</v>
      </c>
    </row>
    <row r="98" spans="1:22">
      <c r="A98" s="313">
        <v>3</v>
      </c>
      <c r="B98" s="313">
        <v>1</v>
      </c>
      <c r="C98" s="313">
        <v>1</v>
      </c>
      <c r="D98" s="313">
        <v>1</v>
      </c>
      <c r="E98" s="313">
        <v>1</v>
      </c>
      <c r="G98" s="313">
        <v>45</v>
      </c>
      <c r="H98" s="314">
        <v>110</v>
      </c>
      <c r="I98" s="313">
        <v>35</v>
      </c>
      <c r="J98" s="313">
        <v>3.2</v>
      </c>
      <c r="K98" s="313">
        <v>6.8869526974724949E-11</v>
      </c>
      <c r="M98" s="313">
        <v>29</v>
      </c>
      <c r="N98" s="534"/>
      <c r="O98" s="534"/>
      <c r="P98" s="534"/>
      <c r="Q98" s="534"/>
      <c r="R98" s="534"/>
      <c r="S98" s="534">
        <v>6.886952697472491E-11</v>
      </c>
      <c r="T98" s="534"/>
      <c r="U98" s="531">
        <v>-3.8774091213423172E-14</v>
      </c>
      <c r="V98" s="535">
        <v>-5.6300795020202809E-16</v>
      </c>
    </row>
    <row r="99" spans="1:22">
      <c r="A99" s="313">
        <v>3</v>
      </c>
      <c r="B99" s="313">
        <v>2</v>
      </c>
      <c r="C99" s="313">
        <v>1</v>
      </c>
      <c r="D99" s="313">
        <v>1</v>
      </c>
      <c r="E99" s="313">
        <v>2</v>
      </c>
      <c r="G99" s="313">
        <v>45</v>
      </c>
      <c r="H99" s="314">
        <v>120</v>
      </c>
      <c r="I99" s="313">
        <v>35</v>
      </c>
      <c r="J99" s="313">
        <v>3.2</v>
      </c>
      <c r="K99" s="313">
        <v>7.3577330191383217E-11</v>
      </c>
      <c r="M99" s="313">
        <v>30</v>
      </c>
      <c r="N99" s="534"/>
      <c r="O99" s="534"/>
      <c r="P99" s="534"/>
      <c r="Q99" s="534"/>
      <c r="R99" s="534"/>
      <c r="S99" s="534">
        <v>7.3577330191383088E-11</v>
      </c>
      <c r="T99" s="534"/>
      <c r="U99" s="531">
        <v>-1.2924697071141057E-13</v>
      </c>
      <c r="V99" s="535">
        <v>-1.7566140328172296E-15</v>
      </c>
    </row>
    <row r="100" spans="1:22">
      <c r="A100" s="313">
        <v>3</v>
      </c>
      <c r="B100" s="313">
        <v>3</v>
      </c>
      <c r="C100" s="313">
        <v>1</v>
      </c>
      <c r="D100" s="313">
        <v>1</v>
      </c>
      <c r="E100" s="313">
        <v>3</v>
      </c>
      <c r="G100" s="313">
        <v>45</v>
      </c>
      <c r="H100" s="314">
        <v>130</v>
      </c>
      <c r="I100" s="313">
        <v>35</v>
      </c>
      <c r="J100" s="313">
        <v>3.2</v>
      </c>
      <c r="K100" s="313">
        <v>7.7269724871115203E-11</v>
      </c>
      <c r="M100" s="313">
        <v>31</v>
      </c>
      <c r="N100" s="534"/>
      <c r="O100" s="534"/>
      <c r="P100" s="534"/>
      <c r="Q100" s="534"/>
      <c r="R100" s="534"/>
      <c r="S100" s="534">
        <v>7.7269724871115126E-11</v>
      </c>
      <c r="T100" s="534"/>
      <c r="U100" s="531">
        <v>-7.7548182426846345E-14</v>
      </c>
      <c r="V100" s="535">
        <v>-1.0036037083889661E-15</v>
      </c>
    </row>
    <row r="101" spans="1:22">
      <c r="A101" s="313">
        <v>0</v>
      </c>
      <c r="B101" s="313">
        <v>0</v>
      </c>
      <c r="C101" s="313">
        <v>2</v>
      </c>
      <c r="D101" s="313">
        <v>2</v>
      </c>
      <c r="E101" s="313">
        <v>0</v>
      </c>
      <c r="G101" s="313">
        <v>30</v>
      </c>
      <c r="H101" s="314">
        <v>100</v>
      </c>
      <c r="I101" s="313">
        <v>35</v>
      </c>
      <c r="J101" s="313">
        <v>5.2</v>
      </c>
      <c r="K101" s="313">
        <v>8.2725556320305376E-11</v>
      </c>
      <c r="M101" s="313">
        <v>32</v>
      </c>
      <c r="N101" s="534">
        <v>-2.363238698323766E-15</v>
      </c>
      <c r="O101" s="534">
        <v>8.1440857619664474E-13</v>
      </c>
      <c r="P101" s="534">
        <v>-9.2436543717667348E-11</v>
      </c>
      <c r="Q101" s="534">
        <v>3.5455328644443589E-9</v>
      </c>
      <c r="R101" s="534"/>
      <c r="S101" s="534">
        <v>8.2725556320306333E-11</v>
      </c>
      <c r="T101" s="534"/>
      <c r="U101" s="531">
        <v>9.5642758326443825E-13</v>
      </c>
      <c r="V101" s="535">
        <v>1.156145241938589E-14</v>
      </c>
    </row>
    <row r="102" spans="1:22">
      <c r="A102" s="313">
        <v>0</v>
      </c>
      <c r="B102" s="313">
        <v>1</v>
      </c>
      <c r="C102" s="313">
        <v>2</v>
      </c>
      <c r="D102" s="313">
        <v>2</v>
      </c>
      <c r="E102" s="313">
        <v>1</v>
      </c>
      <c r="G102" s="313">
        <v>30</v>
      </c>
      <c r="H102" s="314">
        <v>110</v>
      </c>
      <c r="I102" s="313">
        <v>35</v>
      </c>
      <c r="J102" s="313">
        <v>5.2</v>
      </c>
      <c r="K102" s="313">
        <v>8.6386120011418964E-11</v>
      </c>
      <c r="M102" s="313">
        <v>33</v>
      </c>
      <c r="N102" s="534"/>
      <c r="O102" s="534"/>
      <c r="P102" s="534"/>
      <c r="Q102" s="534"/>
      <c r="R102" s="534"/>
      <c r="S102" s="534">
        <v>8.6386120011419055E-11</v>
      </c>
      <c r="T102" s="534"/>
      <c r="U102" s="531">
        <v>9.0472879497987402E-14</v>
      </c>
      <c r="V102" s="535">
        <v>1.0473080569659597E-15</v>
      </c>
    </row>
    <row r="103" spans="1:22">
      <c r="A103" s="313">
        <v>0</v>
      </c>
      <c r="B103" s="313">
        <v>2</v>
      </c>
      <c r="C103" s="313">
        <v>2</v>
      </c>
      <c r="D103" s="313">
        <v>2</v>
      </c>
      <c r="E103" s="313">
        <v>2</v>
      </c>
      <c r="G103" s="313">
        <v>30</v>
      </c>
      <c r="H103" s="314">
        <v>120</v>
      </c>
      <c r="I103" s="313">
        <v>35</v>
      </c>
      <c r="J103" s="313">
        <v>5.2</v>
      </c>
      <c r="K103" s="313">
        <v>9.6954644852493183E-11</v>
      </c>
      <c r="M103" s="313">
        <v>34</v>
      </c>
      <c r="N103" s="534"/>
      <c r="O103" s="534"/>
      <c r="P103" s="534"/>
      <c r="Q103" s="534"/>
      <c r="R103" s="534"/>
      <c r="S103" s="534">
        <v>9.695464485249392E-11</v>
      </c>
      <c r="T103" s="534"/>
      <c r="U103" s="531">
        <v>7.3670773305504027E-13</v>
      </c>
      <c r="V103" s="535">
        <v>7.5984779705589931E-15</v>
      </c>
    </row>
    <row r="104" spans="1:22">
      <c r="A104" s="313">
        <v>0</v>
      </c>
      <c r="B104" s="313">
        <v>3</v>
      </c>
      <c r="C104" s="313">
        <v>2</v>
      </c>
      <c r="D104" s="313">
        <v>2</v>
      </c>
      <c r="E104" s="313">
        <v>3</v>
      </c>
      <c r="G104" s="313">
        <v>30</v>
      </c>
      <c r="H104" s="314">
        <v>130</v>
      </c>
      <c r="I104" s="313">
        <v>35</v>
      </c>
      <c r="J104" s="313">
        <v>5.2</v>
      </c>
      <c r="K104" s="313">
        <v>1.0025169865358487E-10</v>
      </c>
      <c r="M104" s="313">
        <v>35</v>
      </c>
      <c r="N104" s="534"/>
      <c r="O104" s="534"/>
      <c r="P104" s="534"/>
      <c r="Q104" s="534"/>
      <c r="R104" s="534"/>
      <c r="S104" s="534">
        <v>1.0025169865358702E-10</v>
      </c>
      <c r="T104" s="534"/>
      <c r="U104" s="531">
        <v>2.1454997138094155E-12</v>
      </c>
      <c r="V104" s="535">
        <v>2.1401130780068786E-14</v>
      </c>
    </row>
    <row r="105" spans="1:22">
      <c r="A105" s="313">
        <v>1</v>
      </c>
      <c r="B105" s="313">
        <v>0</v>
      </c>
      <c r="C105" s="313">
        <v>2</v>
      </c>
      <c r="D105" s="313">
        <v>2</v>
      </c>
      <c r="E105" s="313">
        <v>0</v>
      </c>
      <c r="G105" s="313">
        <v>35</v>
      </c>
      <c r="H105" s="314">
        <v>100</v>
      </c>
      <c r="I105" s="313">
        <v>35</v>
      </c>
      <c r="J105" s="313">
        <v>5.2</v>
      </c>
      <c r="K105" s="313">
        <v>9.0097613284321961E-11</v>
      </c>
      <c r="M105" s="313">
        <v>36</v>
      </c>
      <c r="N105" s="534">
        <v>-2.143286566970771E-15</v>
      </c>
      <c r="O105" s="534">
        <v>7.3847097819920971E-13</v>
      </c>
      <c r="P105" s="534">
        <v>-8.3750805937876043E-11</v>
      </c>
      <c r="Q105" s="534">
        <v>3.2237549920505988E-9</v>
      </c>
      <c r="R105" s="534"/>
      <c r="S105" s="534">
        <v>9.0097613284321689E-11</v>
      </c>
      <c r="T105" s="534"/>
      <c r="U105" s="531">
        <v>-2.7141863849396221E-13</v>
      </c>
      <c r="V105" s="535">
        <v>-3.0124953214625525E-15</v>
      </c>
    </row>
    <row r="106" spans="1:22">
      <c r="A106" s="313">
        <v>1</v>
      </c>
      <c r="B106" s="313">
        <v>1</v>
      </c>
      <c r="C106" s="313">
        <v>2</v>
      </c>
      <c r="D106" s="313">
        <v>2</v>
      </c>
      <c r="E106" s="313">
        <v>1</v>
      </c>
      <c r="G106" s="313">
        <v>35</v>
      </c>
      <c r="H106" s="314">
        <v>110</v>
      </c>
      <c r="I106" s="313">
        <v>35</v>
      </c>
      <c r="J106" s="313">
        <v>5.2</v>
      </c>
      <c r="K106" s="313">
        <v>9.3950754456576755E-11</v>
      </c>
      <c r="M106" s="313">
        <v>37</v>
      </c>
      <c r="N106" s="534"/>
      <c r="O106" s="534"/>
      <c r="P106" s="534"/>
      <c r="Q106" s="534"/>
      <c r="R106" s="534"/>
      <c r="S106" s="534">
        <v>9.3950754456575656E-11</v>
      </c>
      <c r="T106" s="534"/>
      <c r="U106" s="531">
        <v>-1.0985992510469899E-12</v>
      </c>
      <c r="V106" s="535">
        <v>-1.169335209069293E-14</v>
      </c>
    </row>
    <row r="107" spans="1:22">
      <c r="A107" s="313">
        <v>1</v>
      </c>
      <c r="B107" s="313">
        <v>2</v>
      </c>
      <c r="C107" s="313">
        <v>2</v>
      </c>
      <c r="D107" s="313">
        <v>2</v>
      </c>
      <c r="E107" s="313">
        <v>2</v>
      </c>
      <c r="G107" s="313">
        <v>35</v>
      </c>
      <c r="H107" s="314">
        <v>120</v>
      </c>
      <c r="I107" s="313">
        <v>35</v>
      </c>
      <c r="J107" s="313">
        <v>5.2</v>
      </c>
      <c r="K107" s="313">
        <v>1.0404117784860291E-10</v>
      </c>
      <c r="M107" s="313">
        <v>38</v>
      </c>
      <c r="N107" s="534"/>
      <c r="O107" s="534"/>
      <c r="P107" s="534"/>
      <c r="Q107" s="534"/>
      <c r="R107" s="534"/>
      <c r="S107" s="534">
        <v>1.0404117784860028E-10</v>
      </c>
      <c r="T107" s="534"/>
      <c r="U107" s="531">
        <v>-2.6237135054416347E-12</v>
      </c>
      <c r="V107" s="535">
        <v>-2.5218029627265188E-14</v>
      </c>
    </row>
    <row r="108" spans="1:22">
      <c r="A108" s="313">
        <v>1</v>
      </c>
      <c r="B108" s="313">
        <v>3</v>
      </c>
      <c r="C108" s="313">
        <v>2</v>
      </c>
      <c r="D108" s="313">
        <v>2</v>
      </c>
      <c r="E108" s="313">
        <v>3</v>
      </c>
      <c r="G108" s="313">
        <v>35</v>
      </c>
      <c r="H108" s="314">
        <v>130</v>
      </c>
      <c r="I108" s="313">
        <v>35</v>
      </c>
      <c r="J108" s="313">
        <v>5.2</v>
      </c>
      <c r="K108" s="313">
        <v>1.075091640585753E-10</v>
      </c>
      <c r="M108" s="313">
        <v>39</v>
      </c>
      <c r="N108" s="534"/>
      <c r="O108" s="534"/>
      <c r="P108" s="534"/>
      <c r="Q108" s="534"/>
      <c r="R108" s="534"/>
      <c r="S108" s="534">
        <v>1.0750916405857342E-10</v>
      </c>
      <c r="T108" s="534"/>
      <c r="U108" s="531">
        <v>-1.8870057723865944E-12</v>
      </c>
      <c r="V108" s="535">
        <v>-1.7552045808471526E-14</v>
      </c>
    </row>
    <row r="109" spans="1:22">
      <c r="A109" s="313">
        <v>2</v>
      </c>
      <c r="B109" s="313">
        <v>0</v>
      </c>
      <c r="C109" s="313">
        <v>2</v>
      </c>
      <c r="D109" s="313">
        <v>2</v>
      </c>
      <c r="E109" s="313">
        <v>0</v>
      </c>
      <c r="G109" s="313">
        <v>40</v>
      </c>
      <c r="H109" s="314">
        <v>100</v>
      </c>
      <c r="I109" s="313">
        <v>35</v>
      </c>
      <c r="J109" s="313">
        <v>5.2</v>
      </c>
      <c r="K109" s="313">
        <v>9.2516768419318767E-11</v>
      </c>
      <c r="M109" s="313">
        <v>40</v>
      </c>
      <c r="N109" s="534">
        <v>-2.1531011217947694E-15</v>
      </c>
      <c r="O109" s="534">
        <v>7.4170182354397482E-13</v>
      </c>
      <c r="P109" s="534">
        <v>-8.4091689300154999E-11</v>
      </c>
      <c r="Q109" s="534">
        <v>3.2377685847898402E-9</v>
      </c>
      <c r="R109" s="534"/>
      <c r="S109" s="534">
        <v>9.2516768419319362E-11</v>
      </c>
      <c r="T109" s="534"/>
      <c r="U109" s="531">
        <v>5.9453606527248864E-13</v>
      </c>
      <c r="V109" s="535">
        <v>6.4262519695655667E-15</v>
      </c>
    </row>
    <row r="110" spans="1:22">
      <c r="A110" s="313">
        <v>2</v>
      </c>
      <c r="B110" s="313">
        <v>1</v>
      </c>
      <c r="C110" s="313">
        <v>2</v>
      </c>
      <c r="D110" s="313">
        <v>2</v>
      </c>
      <c r="E110" s="313">
        <v>1</v>
      </c>
      <c r="G110" s="313">
        <v>40</v>
      </c>
      <c r="H110" s="314">
        <v>110</v>
      </c>
      <c r="I110" s="313">
        <v>35</v>
      </c>
      <c r="J110" s="313">
        <v>5.2</v>
      </c>
      <c r="K110" s="313">
        <v>9.6497233546047076E-11</v>
      </c>
      <c r="M110" s="313">
        <v>41</v>
      </c>
      <c r="N110" s="534"/>
      <c r="O110" s="534"/>
      <c r="P110" s="534"/>
      <c r="Q110" s="534"/>
      <c r="R110" s="534"/>
      <c r="S110" s="534">
        <v>9.6497233546047282E-11</v>
      </c>
      <c r="T110" s="534"/>
      <c r="U110" s="531">
        <v>2.0679515313825692E-13</v>
      </c>
      <c r="V110" s="535">
        <v>2.1430163906157711E-15</v>
      </c>
    </row>
    <row r="111" spans="1:22">
      <c r="A111" s="313">
        <v>2</v>
      </c>
      <c r="B111" s="313">
        <v>2</v>
      </c>
      <c r="C111" s="313">
        <v>2</v>
      </c>
      <c r="D111" s="313">
        <v>2</v>
      </c>
      <c r="E111" s="313">
        <v>2</v>
      </c>
      <c r="G111" s="313">
        <v>40</v>
      </c>
      <c r="H111" s="314">
        <v>120</v>
      </c>
      <c r="I111" s="313">
        <v>35</v>
      </c>
      <c r="J111" s="313">
        <v>5.2</v>
      </c>
      <c r="K111" s="313">
        <v>1.0671338934311583E-10</v>
      </c>
      <c r="M111" s="313">
        <v>42</v>
      </c>
      <c r="N111" s="534"/>
      <c r="O111" s="534"/>
      <c r="P111" s="534"/>
      <c r="Q111" s="534"/>
      <c r="R111" s="534"/>
      <c r="S111" s="534">
        <v>1.0671338934311596E-10</v>
      </c>
      <c r="T111" s="534"/>
      <c r="U111" s="531">
        <v>1.2924697071141057E-13</v>
      </c>
      <c r="V111" s="535">
        <v>1.2111598320229756E-15</v>
      </c>
    </row>
    <row r="112" spans="1:22">
      <c r="A112" s="313">
        <v>2</v>
      </c>
      <c r="B112" s="313">
        <v>3</v>
      </c>
      <c r="C112" s="313">
        <v>2</v>
      </c>
      <c r="D112" s="313">
        <v>2</v>
      </c>
      <c r="E112" s="313">
        <v>3</v>
      </c>
      <c r="G112" s="313">
        <v>40</v>
      </c>
      <c r="H112" s="314">
        <v>130</v>
      </c>
      <c r="I112" s="313">
        <v>35</v>
      </c>
      <c r="J112" s="313">
        <v>5.2</v>
      </c>
      <c r="K112" s="313">
        <v>1.1024662907975592E-10</v>
      </c>
      <c r="M112" s="313">
        <v>43</v>
      </c>
      <c r="N112" s="534"/>
      <c r="O112" s="534"/>
      <c r="P112" s="534"/>
      <c r="Q112" s="534"/>
      <c r="R112" s="534"/>
      <c r="S112" s="534">
        <v>1.1024662907975556E-10</v>
      </c>
      <c r="T112" s="534"/>
      <c r="U112" s="531">
        <v>-3.6189151799194961E-13</v>
      </c>
      <c r="V112" s="535">
        <v>-3.2825631133823217E-15</v>
      </c>
    </row>
    <row r="113" spans="1:22">
      <c r="A113" s="313">
        <v>3</v>
      </c>
      <c r="B113" s="313">
        <v>0</v>
      </c>
      <c r="C113" s="313">
        <v>2</v>
      </c>
      <c r="D113" s="313">
        <v>2</v>
      </c>
      <c r="E113" s="313">
        <v>0</v>
      </c>
      <c r="G113" s="313">
        <v>45</v>
      </c>
      <c r="H113" s="314">
        <v>100</v>
      </c>
      <c r="I113" s="313">
        <v>35</v>
      </c>
      <c r="J113" s="313">
        <v>5.2</v>
      </c>
      <c r="K113" s="313">
        <v>9.8368895676807753E-11</v>
      </c>
      <c r="M113" s="313">
        <v>44</v>
      </c>
      <c r="N113" s="534">
        <v>-1.6793499078579162E-15</v>
      </c>
      <c r="O113" s="534">
        <v>5.7935582384309469E-13</v>
      </c>
      <c r="P113" s="534">
        <v>-6.5627036793287319E-11</v>
      </c>
      <c r="Q113" s="534">
        <v>2.5468642444325084E-9</v>
      </c>
      <c r="R113" s="534"/>
      <c r="S113" s="534">
        <v>9.8368895676807534E-11</v>
      </c>
      <c r="T113" s="534"/>
      <c r="U113" s="531">
        <v>-2.1971985020939798E-13</v>
      </c>
      <c r="V113" s="535">
        <v>-2.2336313597673224E-15</v>
      </c>
    </row>
    <row r="114" spans="1:22">
      <c r="A114" s="313">
        <v>3</v>
      </c>
      <c r="B114" s="313">
        <v>1</v>
      </c>
      <c r="C114" s="313">
        <v>2</v>
      </c>
      <c r="D114" s="313">
        <v>2</v>
      </c>
      <c r="E114" s="313">
        <v>1</v>
      </c>
      <c r="G114" s="313">
        <v>45</v>
      </c>
      <c r="H114" s="314">
        <v>110</v>
      </c>
      <c r="I114" s="313">
        <v>35</v>
      </c>
      <c r="J114" s="313">
        <v>5.2</v>
      </c>
      <c r="K114" s="313">
        <v>1.02880938313463E-10</v>
      </c>
      <c r="M114" s="313">
        <v>45</v>
      </c>
      <c r="N114" s="534"/>
      <c r="O114" s="534"/>
      <c r="P114" s="534"/>
      <c r="Q114" s="534"/>
      <c r="R114" s="534"/>
      <c r="S114" s="534">
        <v>1.0288093831346229E-10</v>
      </c>
      <c r="T114" s="534"/>
      <c r="U114" s="531">
        <v>-7.1085833891275816E-13</v>
      </c>
      <c r="V114" s="535">
        <v>-6.9095242575148171E-15</v>
      </c>
    </row>
    <row r="115" spans="1:22">
      <c r="A115" s="313">
        <v>3</v>
      </c>
      <c r="B115" s="313">
        <v>2</v>
      </c>
      <c r="C115" s="313">
        <v>2</v>
      </c>
      <c r="D115" s="313">
        <v>2</v>
      </c>
      <c r="E115" s="313">
        <v>2</v>
      </c>
      <c r="G115" s="313">
        <v>45</v>
      </c>
      <c r="H115" s="314">
        <v>120</v>
      </c>
      <c r="I115" s="313">
        <v>35</v>
      </c>
      <c r="J115" s="313">
        <v>5.2</v>
      </c>
      <c r="K115" s="313">
        <v>1.1242705180011488E-10</v>
      </c>
      <c r="M115" s="313">
        <v>46</v>
      </c>
      <c r="N115" s="534"/>
      <c r="O115" s="534"/>
      <c r="P115" s="534"/>
      <c r="Q115" s="534"/>
      <c r="R115" s="534"/>
      <c r="S115" s="534">
        <v>1.1242705180011426E-10</v>
      </c>
      <c r="T115" s="534"/>
      <c r="U115" s="531">
        <v>-6.2038545941477076E-13</v>
      </c>
      <c r="V115" s="535">
        <v>-5.5181155200774983E-15</v>
      </c>
    </row>
    <row r="116" spans="1:22">
      <c r="A116" s="313">
        <v>3</v>
      </c>
      <c r="B116" s="313">
        <v>3</v>
      </c>
      <c r="C116" s="313">
        <v>2</v>
      </c>
      <c r="D116" s="313">
        <v>2</v>
      </c>
      <c r="E116" s="313">
        <v>3</v>
      </c>
      <c r="G116" s="313">
        <v>45</v>
      </c>
      <c r="H116" s="314">
        <v>130</v>
      </c>
      <c r="I116" s="313">
        <v>35</v>
      </c>
      <c r="J116" s="313">
        <v>5.2</v>
      </c>
      <c r="K116" s="313">
        <v>1.169311366896155E-10</v>
      </c>
      <c r="M116" s="313">
        <v>47</v>
      </c>
      <c r="N116" s="534"/>
      <c r="O116" s="534"/>
      <c r="P116" s="534"/>
      <c r="Q116" s="534"/>
      <c r="R116" s="534"/>
      <c r="S116" s="534">
        <v>1.169311366896162E-10</v>
      </c>
      <c r="T116" s="534"/>
      <c r="U116" s="531">
        <v>6.979336418416171E-13</v>
      </c>
      <c r="V116" s="535">
        <v>5.9687578655309491E-15</v>
      </c>
    </row>
    <row r="117" spans="1:22">
      <c r="A117" s="313">
        <v>0</v>
      </c>
      <c r="B117" s="313">
        <v>0</v>
      </c>
      <c r="C117" s="313">
        <v>0</v>
      </c>
      <c r="D117" s="313">
        <v>3</v>
      </c>
      <c r="E117" s="313">
        <v>0</v>
      </c>
      <c r="G117" s="313">
        <v>30</v>
      </c>
      <c r="H117" s="314">
        <v>100</v>
      </c>
      <c r="I117" s="313">
        <v>35</v>
      </c>
      <c r="J117" s="313">
        <v>13.2</v>
      </c>
      <c r="K117" s="313">
        <v>1.4881464643921492E-10</v>
      </c>
      <c r="M117" s="313">
        <v>48</v>
      </c>
      <c r="N117" s="534">
        <v>-8.9095467659316419E-15</v>
      </c>
      <c r="O117" s="534">
        <v>3.0737721483291006E-12</v>
      </c>
      <c r="P117" s="534">
        <v>-3.5054365882696807E-10</v>
      </c>
      <c r="Q117" s="534">
        <v>1.3375005811776656E-8</v>
      </c>
      <c r="R117" s="534"/>
      <c r="S117" s="534">
        <v>1.4881464643921893E-10</v>
      </c>
      <c r="T117" s="534"/>
      <c r="U117" s="531">
        <v>4.0066560920537278E-12</v>
      </c>
      <c r="V117" s="535">
        <v>2.6923802111711452E-14</v>
      </c>
    </row>
    <row r="118" spans="1:22">
      <c r="A118" s="313">
        <v>0</v>
      </c>
      <c r="B118" s="313">
        <v>1</v>
      </c>
      <c r="C118" s="313">
        <v>0</v>
      </c>
      <c r="D118" s="313">
        <v>3</v>
      </c>
      <c r="E118" s="313">
        <v>1</v>
      </c>
      <c r="G118" s="313">
        <v>30</v>
      </c>
      <c r="H118" s="314">
        <v>110</v>
      </c>
      <c r="I118" s="313">
        <v>35</v>
      </c>
      <c r="J118" s="313">
        <v>13.2</v>
      </c>
      <c r="K118" s="313">
        <v>1.4923959013727026E-10</v>
      </c>
      <c r="M118" s="313">
        <v>49</v>
      </c>
      <c r="N118" s="534"/>
      <c r="O118" s="534"/>
      <c r="P118" s="534"/>
      <c r="Q118" s="534"/>
      <c r="R118" s="534"/>
      <c r="S118" s="534">
        <v>1.49239590137263E-10</v>
      </c>
      <c r="T118" s="534"/>
      <c r="U118" s="531">
        <v>-7.2636797539812743E-12</v>
      </c>
      <c r="V118" s="535">
        <v>-4.8671265763328326E-14</v>
      </c>
    </row>
    <row r="119" spans="1:22">
      <c r="A119" s="313">
        <v>0</v>
      </c>
      <c r="B119" s="313">
        <v>2</v>
      </c>
      <c r="C119" s="313">
        <v>0</v>
      </c>
      <c r="D119" s="313">
        <v>3</v>
      </c>
      <c r="E119" s="313">
        <v>2</v>
      </c>
      <c r="G119" s="313">
        <v>30</v>
      </c>
      <c r="H119" s="314">
        <v>120</v>
      </c>
      <c r="I119" s="313">
        <v>35</v>
      </c>
      <c r="J119" s="313">
        <v>13.2</v>
      </c>
      <c r="K119" s="313">
        <v>1.7638887694965814E-10</v>
      </c>
      <c r="M119" s="313">
        <v>50</v>
      </c>
      <c r="N119" s="534"/>
      <c r="O119" s="534"/>
      <c r="P119" s="534"/>
      <c r="Q119" s="534"/>
      <c r="R119" s="534"/>
      <c r="S119" s="534">
        <v>1.763888769496553E-10</v>
      </c>
      <c r="T119" s="534"/>
      <c r="U119" s="531">
        <v>-2.8434333556510326E-12</v>
      </c>
      <c r="V119" s="535">
        <v>-1.6120253186160691E-14</v>
      </c>
    </row>
    <row r="120" spans="1:22">
      <c r="A120" s="313">
        <v>0</v>
      </c>
      <c r="B120" s="313">
        <v>3</v>
      </c>
      <c r="C120" s="313">
        <v>0</v>
      </c>
      <c r="D120" s="313">
        <v>3</v>
      </c>
      <c r="E120" s="313">
        <v>3</v>
      </c>
      <c r="G120" s="313">
        <v>30</v>
      </c>
      <c r="H120" s="314">
        <v>130</v>
      </c>
      <c r="I120" s="313">
        <v>35</v>
      </c>
      <c r="J120" s="313">
        <v>13.2</v>
      </c>
      <c r="K120" s="313">
        <v>1.7680522628078657E-10</v>
      </c>
      <c r="M120" s="313">
        <v>51</v>
      </c>
      <c r="N120" s="534"/>
      <c r="O120" s="534"/>
      <c r="P120" s="534"/>
      <c r="Q120" s="534"/>
      <c r="R120" s="534"/>
      <c r="S120" s="534">
        <v>1.7680522628078667E-10</v>
      </c>
      <c r="T120" s="534"/>
      <c r="U120" s="531">
        <v>1.0339757656912846E-13</v>
      </c>
      <c r="V120" s="535">
        <v>5.8481063452797198E-16</v>
      </c>
    </row>
    <row r="121" spans="1:22">
      <c r="A121" s="313">
        <v>1</v>
      </c>
      <c r="B121" s="313">
        <v>0</v>
      </c>
      <c r="C121" s="313">
        <v>0</v>
      </c>
      <c r="D121" s="313">
        <v>3</v>
      </c>
      <c r="E121" s="313">
        <v>0</v>
      </c>
      <c r="G121" s="313">
        <v>35</v>
      </c>
      <c r="H121" s="314">
        <v>100</v>
      </c>
      <c r="I121" s="313">
        <v>35</v>
      </c>
      <c r="J121" s="313">
        <v>13.2</v>
      </c>
      <c r="K121" s="313">
        <v>1.6435930973100034E-10</v>
      </c>
      <c r="M121" s="313">
        <v>52</v>
      </c>
      <c r="N121" s="534">
        <v>-8.0028410551371588E-15</v>
      </c>
      <c r="O121" s="534">
        <v>2.7607732625963007E-12</v>
      </c>
      <c r="P121" s="534">
        <v>-3.1472335606702642E-10</v>
      </c>
      <c r="Q121" s="534">
        <v>1.2031803345607789E-8</v>
      </c>
      <c r="R121" s="534"/>
      <c r="S121" s="534">
        <v>1.6435930973099514E-10</v>
      </c>
      <c r="T121" s="534"/>
      <c r="U121" s="531">
        <v>-5.1957282225987051E-12</v>
      </c>
      <c r="V121" s="535">
        <v>-3.1612010485456073E-14</v>
      </c>
    </row>
    <row r="122" spans="1:22">
      <c r="A122" s="313">
        <v>1</v>
      </c>
      <c r="B122" s="313">
        <v>1</v>
      </c>
      <c r="C122" s="313">
        <v>0</v>
      </c>
      <c r="D122" s="313">
        <v>3</v>
      </c>
      <c r="E122" s="313">
        <v>1</v>
      </c>
      <c r="G122" s="313">
        <v>35</v>
      </c>
      <c r="H122" s="314">
        <v>110</v>
      </c>
      <c r="I122" s="313">
        <v>35</v>
      </c>
      <c r="J122" s="313">
        <v>13.2</v>
      </c>
      <c r="K122" s="313">
        <v>1.6580921126256748E-10</v>
      </c>
      <c r="M122" s="313">
        <v>53</v>
      </c>
      <c r="N122" s="534"/>
      <c r="O122" s="534"/>
      <c r="P122" s="534"/>
      <c r="Q122" s="534"/>
      <c r="R122" s="534"/>
      <c r="S122" s="534">
        <v>1.6580921126256699E-10</v>
      </c>
      <c r="T122" s="534"/>
      <c r="U122" s="531">
        <v>-4.9113848870336018E-13</v>
      </c>
      <c r="V122" s="535">
        <v>-2.9620699897402979E-15</v>
      </c>
    </row>
    <row r="123" spans="1:22">
      <c r="A123" s="313">
        <v>1</v>
      </c>
      <c r="B123" s="313">
        <v>2</v>
      </c>
      <c r="C123" s="313">
        <v>0</v>
      </c>
      <c r="D123" s="313">
        <v>3</v>
      </c>
      <c r="E123" s="313">
        <v>2</v>
      </c>
      <c r="G123" s="313">
        <v>35</v>
      </c>
      <c r="H123" s="314">
        <v>120</v>
      </c>
      <c r="I123" s="313">
        <v>35</v>
      </c>
      <c r="J123" s="313">
        <v>13.2</v>
      </c>
      <c r="K123" s="313">
        <v>1.9122625567434319E-10</v>
      </c>
      <c r="M123" s="313">
        <v>54</v>
      </c>
      <c r="N123" s="534"/>
      <c r="O123" s="534"/>
      <c r="P123" s="534"/>
      <c r="Q123" s="534"/>
      <c r="R123" s="534"/>
      <c r="S123" s="534">
        <v>1.9122625567434321E-10</v>
      </c>
      <c r="T123" s="534"/>
      <c r="U123" s="531">
        <v>2.5849394142282115E-14</v>
      </c>
      <c r="V123" s="535">
        <v>1.3517701348659688E-16</v>
      </c>
    </row>
    <row r="124" spans="1:22">
      <c r="A124" s="313">
        <v>1</v>
      </c>
      <c r="B124" s="313">
        <v>3</v>
      </c>
      <c r="C124" s="313">
        <v>0</v>
      </c>
      <c r="D124" s="313">
        <v>3</v>
      </c>
      <c r="E124" s="313">
        <v>3</v>
      </c>
      <c r="G124" s="313">
        <v>35</v>
      </c>
      <c r="H124" s="314">
        <v>130</v>
      </c>
      <c r="I124" s="313">
        <v>35</v>
      </c>
      <c r="J124" s="313">
        <v>13.2</v>
      </c>
      <c r="K124" s="313">
        <v>1.925933966355026E-10</v>
      </c>
      <c r="M124" s="313">
        <v>55</v>
      </c>
      <c r="N124" s="534"/>
      <c r="O124" s="534"/>
      <c r="P124" s="534"/>
      <c r="Q124" s="534"/>
      <c r="R124" s="534"/>
      <c r="S124" s="534">
        <v>1.9259339663550066E-10</v>
      </c>
      <c r="T124" s="534"/>
      <c r="U124" s="531">
        <v>-1.9387045606711586E-12</v>
      </c>
      <c r="V124" s="535">
        <v>-1.0066308578275412E-14</v>
      </c>
    </row>
    <row r="125" spans="1:22">
      <c r="A125" s="313">
        <v>2</v>
      </c>
      <c r="B125" s="313">
        <v>0</v>
      </c>
      <c r="C125" s="313">
        <v>0</v>
      </c>
      <c r="D125" s="313">
        <v>3</v>
      </c>
      <c r="E125" s="313">
        <v>0</v>
      </c>
      <c r="G125" s="313">
        <v>40</v>
      </c>
      <c r="H125" s="314">
        <v>100</v>
      </c>
      <c r="I125" s="313">
        <v>35</v>
      </c>
      <c r="J125" s="313">
        <v>13.2</v>
      </c>
      <c r="K125" s="313">
        <v>1.7238071886283188E-10</v>
      </c>
      <c r="M125" s="313">
        <v>56</v>
      </c>
      <c r="N125" s="534">
        <v>-7.9728668741881993E-15</v>
      </c>
      <c r="O125" s="534">
        <v>2.7503167828351679E-12</v>
      </c>
      <c r="P125" s="534">
        <v>-3.1346552802594784E-10</v>
      </c>
      <c r="Q125" s="534">
        <v>1.1988632567294132E-8</v>
      </c>
      <c r="R125" s="534"/>
      <c r="S125" s="534">
        <v>1.7238071886282692E-10</v>
      </c>
      <c r="T125" s="534"/>
      <c r="U125" s="531">
        <v>-4.963083675318166E-12</v>
      </c>
      <c r="V125" s="535">
        <v>-2.8791408389864237E-14</v>
      </c>
    </row>
    <row r="126" spans="1:22">
      <c r="A126" s="313">
        <v>2</v>
      </c>
      <c r="B126" s="313">
        <v>1</v>
      </c>
      <c r="C126" s="313">
        <v>0</v>
      </c>
      <c r="D126" s="313">
        <v>3</v>
      </c>
      <c r="E126" s="313">
        <v>1</v>
      </c>
      <c r="G126" s="313">
        <v>40</v>
      </c>
      <c r="H126" s="314">
        <v>110</v>
      </c>
      <c r="I126" s="313">
        <v>35</v>
      </c>
      <c r="J126" s="313">
        <v>13.2</v>
      </c>
      <c r="K126" s="313">
        <v>1.7437174720091146E-10</v>
      </c>
      <c r="M126" s="313">
        <v>57</v>
      </c>
      <c r="N126" s="534"/>
      <c r="O126" s="534"/>
      <c r="P126" s="534"/>
      <c r="Q126" s="534"/>
      <c r="R126" s="534"/>
      <c r="S126" s="534">
        <v>1.7437174720090252E-10</v>
      </c>
      <c r="T126" s="534"/>
      <c r="U126" s="531">
        <v>-8.9438903732296117E-12</v>
      </c>
      <c r="V126" s="535">
        <v>-5.1292084393261505E-14</v>
      </c>
    </row>
    <row r="127" spans="1:22">
      <c r="A127" s="313">
        <v>2</v>
      </c>
      <c r="B127" s="313">
        <v>2</v>
      </c>
      <c r="C127" s="313">
        <v>0</v>
      </c>
      <c r="D127" s="313">
        <v>3</v>
      </c>
      <c r="E127" s="313">
        <v>2</v>
      </c>
      <c r="G127" s="313">
        <v>40</v>
      </c>
      <c r="H127" s="314">
        <v>120</v>
      </c>
      <c r="I127" s="313">
        <v>35</v>
      </c>
      <c r="J127" s="313">
        <v>13.2</v>
      </c>
      <c r="K127" s="313">
        <v>2.0021691840960438E-10</v>
      </c>
      <c r="M127" s="313">
        <v>58</v>
      </c>
      <c r="N127" s="534"/>
      <c r="O127" s="534"/>
      <c r="P127" s="534"/>
      <c r="Q127" s="534"/>
      <c r="R127" s="534"/>
      <c r="S127" s="534">
        <v>2.0021691840960412E-10</v>
      </c>
      <c r="T127" s="534"/>
      <c r="U127" s="531">
        <v>-2.5849394142282115E-13</v>
      </c>
      <c r="V127" s="535">
        <v>-1.2910694234839507E-15</v>
      </c>
    </row>
    <row r="128" spans="1:22">
      <c r="A128" s="313">
        <v>2</v>
      </c>
      <c r="B128" s="313">
        <v>3</v>
      </c>
      <c r="C128" s="313">
        <v>0</v>
      </c>
      <c r="D128" s="313">
        <v>3</v>
      </c>
      <c r="E128" s="313">
        <v>3</v>
      </c>
      <c r="G128" s="313">
        <v>40</v>
      </c>
      <c r="H128" s="314">
        <v>130</v>
      </c>
      <c r="I128" s="313">
        <v>35</v>
      </c>
      <c r="J128" s="313">
        <v>13.2</v>
      </c>
      <c r="K128" s="313">
        <v>2.0207903124377954E-10</v>
      </c>
      <c r="M128" s="313">
        <v>59</v>
      </c>
      <c r="N128" s="534"/>
      <c r="O128" s="534"/>
      <c r="P128" s="534"/>
      <c r="Q128" s="534"/>
      <c r="R128" s="534"/>
      <c r="S128" s="534">
        <v>2.0207903124377752E-10</v>
      </c>
      <c r="T128" s="534"/>
      <c r="U128" s="531">
        <v>-2.016252743098005E-12</v>
      </c>
      <c r="V128" s="535">
        <v>-9.977545570602441E-15</v>
      </c>
    </row>
    <row r="129" spans="1:22">
      <c r="A129" s="313">
        <v>3</v>
      </c>
      <c r="B129" s="313">
        <v>0</v>
      </c>
      <c r="C129" s="313">
        <v>0</v>
      </c>
      <c r="D129" s="313">
        <v>3</v>
      </c>
      <c r="E129" s="313">
        <v>0</v>
      </c>
      <c r="G129" s="313">
        <v>45</v>
      </c>
      <c r="H129" s="314">
        <v>100</v>
      </c>
      <c r="I129" s="313">
        <v>35</v>
      </c>
      <c r="J129" s="313">
        <v>13.2</v>
      </c>
      <c r="K129" s="313">
        <v>1.8536298757083777E-10</v>
      </c>
      <c r="M129" s="313">
        <v>60</v>
      </c>
      <c r="N129" s="534">
        <v>-7.1012283025215962E-15</v>
      </c>
      <c r="O129" s="534">
        <v>2.4506200672459782E-12</v>
      </c>
      <c r="P129" s="534">
        <v>-2.7929387418534054E-10</v>
      </c>
      <c r="Q129" s="534">
        <v>1.0709778036166704E-8</v>
      </c>
      <c r="R129" s="534"/>
      <c r="S129" s="534">
        <v>1.8536298757083664E-10</v>
      </c>
      <c r="T129" s="534"/>
      <c r="U129" s="531">
        <v>-1.1373733422604131E-12</v>
      </c>
      <c r="V129" s="535">
        <v>-6.1359247450937731E-15</v>
      </c>
    </row>
    <row r="130" spans="1:22">
      <c r="A130" s="313">
        <v>3</v>
      </c>
      <c r="B130" s="313">
        <v>1</v>
      </c>
      <c r="C130" s="313">
        <v>0</v>
      </c>
      <c r="D130" s="313">
        <v>3</v>
      </c>
      <c r="E130" s="313">
        <v>1</v>
      </c>
      <c r="G130" s="313">
        <v>45</v>
      </c>
      <c r="H130" s="314">
        <v>110</v>
      </c>
      <c r="I130" s="313">
        <v>35</v>
      </c>
      <c r="J130" s="313">
        <v>13.2</v>
      </c>
      <c r="K130" s="313">
        <v>1.8821981879933731E-10</v>
      </c>
      <c r="M130" s="313">
        <v>61</v>
      </c>
      <c r="N130" s="534"/>
      <c r="O130" s="534"/>
      <c r="P130" s="534"/>
      <c r="Q130" s="534"/>
      <c r="R130" s="534"/>
      <c r="S130" s="534">
        <v>1.8821981879933413E-10</v>
      </c>
      <c r="T130" s="534"/>
      <c r="U130" s="531">
        <v>-3.1794754795007001E-12</v>
      </c>
      <c r="V130" s="535">
        <v>-1.6892352249527799E-14</v>
      </c>
    </row>
    <row r="131" spans="1:22">
      <c r="A131" s="313">
        <v>3</v>
      </c>
      <c r="B131" s="313">
        <v>2</v>
      </c>
      <c r="C131" s="313">
        <v>0</v>
      </c>
      <c r="D131" s="313">
        <v>3</v>
      </c>
      <c r="E131" s="313">
        <v>2</v>
      </c>
      <c r="G131" s="313">
        <v>45</v>
      </c>
      <c r="H131" s="314">
        <v>120</v>
      </c>
      <c r="I131" s="313">
        <v>35</v>
      </c>
      <c r="J131" s="313">
        <v>13.2</v>
      </c>
      <c r="K131" s="313">
        <v>2.1251959551060788E-10</v>
      </c>
      <c r="M131" s="313">
        <v>62</v>
      </c>
      <c r="N131" s="534"/>
      <c r="O131" s="534"/>
      <c r="P131" s="534"/>
      <c r="Q131" s="534"/>
      <c r="R131" s="534"/>
      <c r="S131" s="534">
        <v>2.1251959551060366E-10</v>
      </c>
      <c r="T131" s="534"/>
      <c r="U131" s="531">
        <v>-4.2134512451919847E-12</v>
      </c>
      <c r="V131" s="535">
        <v>-1.9826177605263093E-14</v>
      </c>
    </row>
    <row r="132" spans="1:22">
      <c r="A132" s="313">
        <v>3</v>
      </c>
      <c r="B132" s="313">
        <v>3</v>
      </c>
      <c r="C132" s="313">
        <v>0</v>
      </c>
      <c r="D132" s="313">
        <v>3</v>
      </c>
      <c r="E132" s="313">
        <v>3</v>
      </c>
      <c r="G132" s="313">
        <v>45</v>
      </c>
      <c r="H132" s="314">
        <v>130</v>
      </c>
      <c r="I132" s="313">
        <v>35</v>
      </c>
      <c r="J132" s="313">
        <v>13.2</v>
      </c>
      <c r="K132" s="313">
        <v>2.1565494788951823E-10</v>
      </c>
      <c r="M132" s="313">
        <v>63</v>
      </c>
      <c r="N132" s="534"/>
      <c r="O132" s="534"/>
      <c r="P132" s="534"/>
      <c r="Q132" s="534"/>
      <c r="R132" s="534"/>
      <c r="S132" s="534">
        <v>2.1565494788951825E-10</v>
      </c>
      <c r="T132" s="534"/>
      <c r="U132" s="531">
        <v>2.5849394142282115E-14</v>
      </c>
      <c r="V132" s="535">
        <v>1.1986460035002288E-16</v>
      </c>
    </row>
    <row r="133" spans="1:22">
      <c r="A133" s="313">
        <v>0</v>
      </c>
      <c r="B133" s="313">
        <v>0</v>
      </c>
      <c r="C133" s="313">
        <v>0</v>
      </c>
      <c r="D133" s="313">
        <v>0</v>
      </c>
      <c r="E133" s="313">
        <v>0</v>
      </c>
      <c r="G133" s="313">
        <v>30</v>
      </c>
      <c r="H133" s="313">
        <v>100</v>
      </c>
      <c r="I133" s="313">
        <v>35</v>
      </c>
      <c r="J133" s="314">
        <v>1.21</v>
      </c>
      <c r="K133" s="313">
        <v>1.7551607124174218E-11</v>
      </c>
      <c r="M133" s="313">
        <v>0</v>
      </c>
      <c r="N133" s="534">
        <v>7.4479816764131993E-14</v>
      </c>
      <c r="O133" s="534">
        <v>-2.1338758824690744E-12</v>
      </c>
      <c r="P133" s="534">
        <v>2.7420860361320146E-11</v>
      </c>
      <c r="Q133" s="534">
        <v>-1.263537177216667E-11</v>
      </c>
      <c r="R133" s="313">
        <v>8.2611362648636948E-12</v>
      </c>
      <c r="S133" s="534">
        <v>1.7551607124174218E-11</v>
      </c>
      <c r="T133" s="534"/>
      <c r="U133" s="531">
        <v>0</v>
      </c>
      <c r="V133" s="535">
        <v>0</v>
      </c>
    </row>
    <row r="134" spans="1:22">
      <c r="A134" s="313">
        <v>0</v>
      </c>
      <c r="B134" s="313">
        <v>0</v>
      </c>
      <c r="C134" s="313">
        <v>0</v>
      </c>
      <c r="D134" s="313">
        <v>1</v>
      </c>
      <c r="E134" s="313">
        <v>1</v>
      </c>
      <c r="G134" s="313">
        <v>30</v>
      </c>
      <c r="H134" s="313">
        <v>100</v>
      </c>
      <c r="I134" s="313">
        <v>35</v>
      </c>
      <c r="J134" s="314">
        <v>3.2</v>
      </c>
      <c r="K134" s="313">
        <v>5.5701046983301539E-11</v>
      </c>
      <c r="M134" s="313">
        <v>1</v>
      </c>
      <c r="N134" s="534"/>
      <c r="O134" s="534"/>
      <c r="P134" s="534"/>
      <c r="Q134" s="534"/>
      <c r="S134" s="534">
        <v>5.5701046983301552E-11</v>
      </c>
      <c r="T134" s="534"/>
      <c r="U134" s="531">
        <v>1.2924697071141057E-14</v>
      </c>
      <c r="V134" s="535">
        <v>2.3203687849917284E-16</v>
      </c>
    </row>
    <row r="135" spans="1:22">
      <c r="A135" s="313">
        <v>0</v>
      </c>
      <c r="B135" s="313">
        <v>0</v>
      </c>
      <c r="C135" s="313">
        <v>0</v>
      </c>
      <c r="D135" s="313">
        <v>2</v>
      </c>
      <c r="E135" s="313">
        <v>2</v>
      </c>
      <c r="G135" s="313">
        <v>30</v>
      </c>
      <c r="H135" s="313">
        <v>100</v>
      </c>
      <c r="I135" s="313">
        <v>35</v>
      </c>
      <c r="J135" s="314">
        <v>5.2</v>
      </c>
      <c r="K135" s="313">
        <v>8.2725556320305376E-11</v>
      </c>
      <c r="M135" s="313">
        <v>2</v>
      </c>
      <c r="N135" s="534"/>
      <c r="O135" s="534"/>
      <c r="P135" s="534"/>
      <c r="Q135" s="534"/>
      <c r="S135" s="534">
        <v>8.2725556320305389E-11</v>
      </c>
      <c r="T135" s="534"/>
      <c r="U135" s="531">
        <v>1.2924697071141057E-14</v>
      </c>
      <c r="V135" s="535">
        <v>1.5623584350521472E-16</v>
      </c>
    </row>
    <row r="136" spans="1:22">
      <c r="A136" s="313">
        <v>0</v>
      </c>
      <c r="B136" s="313">
        <v>0</v>
      </c>
      <c r="C136" s="313">
        <v>0</v>
      </c>
      <c r="D136" s="313">
        <v>3</v>
      </c>
      <c r="E136" s="313">
        <v>3</v>
      </c>
      <c r="G136" s="313">
        <v>30</v>
      </c>
      <c r="H136" s="313">
        <v>100</v>
      </c>
      <c r="I136" s="313">
        <v>35</v>
      </c>
      <c r="J136" s="314">
        <v>13.2</v>
      </c>
      <c r="K136" s="313">
        <v>1.4881464643921492E-10</v>
      </c>
      <c r="M136" s="313">
        <v>3</v>
      </c>
      <c r="N136" s="534"/>
      <c r="O136" s="534"/>
      <c r="P136" s="534"/>
      <c r="Q136" s="534"/>
      <c r="S136" s="534">
        <v>1.488146464392149E-10</v>
      </c>
      <c r="T136" s="534"/>
      <c r="U136" s="531">
        <v>-2.5849394142282115E-14</v>
      </c>
      <c r="V136" s="535">
        <v>-1.7370194910781583E-16</v>
      </c>
    </row>
    <row r="137" spans="1:22">
      <c r="A137" s="313">
        <v>1</v>
      </c>
      <c r="B137" s="313">
        <v>0</v>
      </c>
      <c r="C137" s="313">
        <v>0</v>
      </c>
      <c r="D137" s="313">
        <v>0</v>
      </c>
      <c r="E137" s="313">
        <v>0</v>
      </c>
      <c r="G137" s="313">
        <v>35</v>
      </c>
      <c r="H137" s="313">
        <v>100</v>
      </c>
      <c r="I137" s="313">
        <v>35</v>
      </c>
      <c r="J137" s="314">
        <v>1.21</v>
      </c>
      <c r="K137" s="313">
        <v>1.9225917125500957E-11</v>
      </c>
      <c r="M137" s="313">
        <v>4</v>
      </c>
      <c r="N137" s="534">
        <v>7.886731412718456E-14</v>
      </c>
      <c r="O137" s="534">
        <v>-2.2538122008874151E-12</v>
      </c>
      <c r="P137" s="534">
        <v>2.9464991122953574E-11</v>
      </c>
      <c r="Q137" s="534">
        <v>-1.3266633947836089E-11</v>
      </c>
      <c r="R137" s="313">
        <v>9.2827120558347989E-12</v>
      </c>
      <c r="S137" s="534">
        <v>1.9225917125500944E-11</v>
      </c>
      <c r="T137" s="534"/>
      <c r="U137" s="531">
        <v>-1.2924697071141057E-14</v>
      </c>
      <c r="V137" s="535">
        <v>-6.7225386371805066E-16</v>
      </c>
    </row>
    <row r="138" spans="1:22">
      <c r="A138" s="313">
        <v>1</v>
      </c>
      <c r="B138" s="313">
        <v>0</v>
      </c>
      <c r="C138" s="313">
        <v>0</v>
      </c>
      <c r="D138" s="313">
        <v>1</v>
      </c>
      <c r="E138" s="313">
        <v>1</v>
      </c>
      <c r="G138" s="313">
        <v>35</v>
      </c>
      <c r="H138" s="313">
        <v>100</v>
      </c>
      <c r="I138" s="313">
        <v>35</v>
      </c>
      <c r="J138" s="314">
        <v>3.2</v>
      </c>
      <c r="K138" s="313">
        <v>6.0526624857847803E-11</v>
      </c>
      <c r="M138" s="313">
        <v>5</v>
      </c>
      <c r="N138" s="534"/>
      <c r="O138" s="534"/>
      <c r="P138" s="534"/>
      <c r="Q138" s="534"/>
      <c r="S138" s="534">
        <v>6.0526624857847803E-11</v>
      </c>
      <c r="T138" s="534"/>
      <c r="U138" s="531">
        <v>0</v>
      </c>
      <c r="V138" s="535">
        <v>0</v>
      </c>
    </row>
    <row r="139" spans="1:22">
      <c r="A139" s="313">
        <v>1</v>
      </c>
      <c r="B139" s="313">
        <v>0</v>
      </c>
      <c r="C139" s="313">
        <v>0</v>
      </c>
      <c r="D139" s="313">
        <v>2</v>
      </c>
      <c r="E139" s="313">
        <v>2</v>
      </c>
      <c r="G139" s="313">
        <v>35</v>
      </c>
      <c r="H139" s="313">
        <v>100</v>
      </c>
      <c r="I139" s="313">
        <v>35</v>
      </c>
      <c r="J139" s="314">
        <v>5.2</v>
      </c>
      <c r="K139" s="313">
        <v>9.0097613284321961E-11</v>
      </c>
      <c r="M139" s="313">
        <v>6</v>
      </c>
      <c r="N139" s="534"/>
      <c r="O139" s="534"/>
      <c r="P139" s="534"/>
      <c r="Q139" s="534"/>
      <c r="S139" s="534">
        <v>9.0097613284321974E-11</v>
      </c>
      <c r="T139" s="534"/>
      <c r="U139" s="531">
        <v>1.2924697071141057E-14</v>
      </c>
      <c r="V139" s="535">
        <v>1.4345215816488345E-16</v>
      </c>
    </row>
    <row r="140" spans="1:22">
      <c r="A140" s="313">
        <v>1</v>
      </c>
      <c r="B140" s="313">
        <v>0</v>
      </c>
      <c r="C140" s="313">
        <v>0</v>
      </c>
      <c r="D140" s="313">
        <v>3</v>
      </c>
      <c r="E140" s="313">
        <v>3</v>
      </c>
      <c r="G140" s="313">
        <v>35</v>
      </c>
      <c r="H140" s="313">
        <v>100</v>
      </c>
      <c r="I140" s="313">
        <v>35</v>
      </c>
      <c r="J140" s="314">
        <v>13.2</v>
      </c>
      <c r="K140" s="313">
        <v>1.6435930973100034E-10</v>
      </c>
      <c r="M140" s="313">
        <v>7</v>
      </c>
      <c r="N140" s="534"/>
      <c r="O140" s="534"/>
      <c r="P140" s="534"/>
      <c r="Q140" s="534"/>
      <c r="S140" s="534">
        <v>1.6435930973100029E-10</v>
      </c>
      <c r="T140" s="534"/>
      <c r="U140" s="531">
        <v>-5.169878828456423E-14</v>
      </c>
      <c r="V140" s="535">
        <v>-3.1454736801448831E-16</v>
      </c>
    </row>
    <row r="141" spans="1:22">
      <c r="A141" s="313">
        <v>2</v>
      </c>
      <c r="B141" s="313">
        <v>0</v>
      </c>
      <c r="C141" s="313">
        <v>0</v>
      </c>
      <c r="D141" s="313">
        <v>0</v>
      </c>
      <c r="E141" s="313">
        <v>0</v>
      </c>
      <c r="G141" s="313">
        <v>40</v>
      </c>
      <c r="H141" s="313">
        <v>100</v>
      </c>
      <c r="I141" s="313">
        <v>35</v>
      </c>
      <c r="J141" s="314">
        <v>1.21</v>
      </c>
      <c r="K141" s="313">
        <v>1.8955353722244736E-11</v>
      </c>
      <c r="M141" s="313">
        <v>8</v>
      </c>
      <c r="N141" s="534">
        <v>7.5771202965529246E-14</v>
      </c>
      <c r="O141" s="534">
        <v>-2.1909150733729581E-12</v>
      </c>
      <c r="P141" s="534">
        <v>2.9843668051045899E-11</v>
      </c>
      <c r="Q141" s="534">
        <v>-1.4081999168692237E-11</v>
      </c>
      <c r="R141" s="313">
        <v>9.9829938054391409E-12</v>
      </c>
      <c r="S141" s="534">
        <v>1.8955353722244769E-11</v>
      </c>
      <c r="T141" s="534"/>
      <c r="U141" s="531">
        <v>3.2311742677852644E-14</v>
      </c>
      <c r="V141" s="535">
        <v>1.7046235671104223E-15</v>
      </c>
    </row>
    <row r="142" spans="1:22">
      <c r="A142" s="313">
        <v>2</v>
      </c>
      <c r="B142" s="313">
        <v>0</v>
      </c>
      <c r="C142" s="313">
        <v>0</v>
      </c>
      <c r="D142" s="313">
        <v>1</v>
      </c>
      <c r="E142" s="313">
        <v>1</v>
      </c>
      <c r="G142" s="313">
        <v>40</v>
      </c>
      <c r="H142" s="313">
        <v>100</v>
      </c>
      <c r="I142" s="313">
        <v>35</v>
      </c>
      <c r="J142" s="314">
        <v>3.2</v>
      </c>
      <c r="K142" s="313">
        <v>6.1465639022089979E-11</v>
      </c>
      <c r="M142" s="313">
        <v>9</v>
      </c>
      <c r="N142" s="534"/>
      <c r="O142" s="534"/>
      <c r="P142" s="534"/>
      <c r="Q142" s="534"/>
      <c r="S142" s="534">
        <v>6.1465639022090005E-11</v>
      </c>
      <c r="T142" s="534"/>
      <c r="U142" s="531">
        <v>2.5849394142282115E-14</v>
      </c>
      <c r="V142" s="535">
        <v>4.205503197159012E-16</v>
      </c>
    </row>
    <row r="143" spans="1:22">
      <c r="A143" s="313">
        <v>2</v>
      </c>
      <c r="B143" s="313">
        <v>0</v>
      </c>
      <c r="C143" s="313">
        <v>0</v>
      </c>
      <c r="D143" s="313">
        <v>2</v>
      </c>
      <c r="E143" s="313">
        <v>2</v>
      </c>
      <c r="G143" s="313">
        <v>40</v>
      </c>
      <c r="H143" s="313">
        <v>100</v>
      </c>
      <c r="I143" s="313">
        <v>35</v>
      </c>
      <c r="J143" s="314">
        <v>5.2</v>
      </c>
      <c r="K143" s="313">
        <v>9.2516768419318767E-11</v>
      </c>
      <c r="M143" s="313">
        <v>10</v>
      </c>
      <c r="N143" s="534"/>
      <c r="O143" s="534"/>
      <c r="P143" s="534"/>
      <c r="Q143" s="534"/>
      <c r="S143" s="534">
        <v>9.2516768419318819E-11</v>
      </c>
      <c r="T143" s="534"/>
      <c r="U143" s="531">
        <v>5.169878828456423E-14</v>
      </c>
      <c r="V143" s="535">
        <v>5.5880451909265801E-16</v>
      </c>
    </row>
    <row r="144" spans="1:22">
      <c r="A144" s="313">
        <v>2</v>
      </c>
      <c r="B144" s="313">
        <v>0</v>
      </c>
      <c r="C144" s="313">
        <v>0</v>
      </c>
      <c r="D144" s="313">
        <v>3</v>
      </c>
      <c r="E144" s="313">
        <v>3</v>
      </c>
      <c r="G144" s="313">
        <v>40</v>
      </c>
      <c r="H144" s="313">
        <v>100</v>
      </c>
      <c r="I144" s="313">
        <v>35</v>
      </c>
      <c r="J144" s="314">
        <v>13.2</v>
      </c>
      <c r="K144" s="313">
        <v>1.7238071886283188E-10</v>
      </c>
      <c r="M144" s="313">
        <v>11</v>
      </c>
      <c r="N144" s="534"/>
      <c r="O144" s="534"/>
      <c r="P144" s="534"/>
      <c r="Q144" s="534"/>
      <c r="S144" s="534">
        <v>1.723807188628318E-10</v>
      </c>
      <c r="T144" s="534"/>
      <c r="U144" s="531">
        <v>-7.7548182426846345E-14</v>
      </c>
      <c r="V144" s="535">
        <v>-4.498657560916287E-16</v>
      </c>
    </row>
    <row r="145" spans="1:22">
      <c r="A145" s="313">
        <v>3</v>
      </c>
      <c r="B145" s="313">
        <v>0</v>
      </c>
      <c r="C145" s="313">
        <v>0</v>
      </c>
      <c r="D145" s="313">
        <v>0</v>
      </c>
      <c r="E145" s="313">
        <v>0</v>
      </c>
      <c r="G145" s="313">
        <v>45</v>
      </c>
      <c r="H145" s="313">
        <v>100</v>
      </c>
      <c r="I145" s="313">
        <v>35</v>
      </c>
      <c r="J145" s="314">
        <v>1.21</v>
      </c>
      <c r="K145" s="313">
        <v>1.9794100272339024E-11</v>
      </c>
      <c r="M145" s="313">
        <v>12</v>
      </c>
      <c r="N145" s="534">
        <v>8.0280931042127977E-14</v>
      </c>
      <c r="O145" s="534">
        <v>-2.3098111171448951E-12</v>
      </c>
      <c r="P145" s="534">
        <v>3.1705357135328636E-11</v>
      </c>
      <c r="Q145" s="534">
        <v>-1.53298099712747E-11</v>
      </c>
      <c r="R145" s="313">
        <v>1.0874261486753754E-11</v>
      </c>
      <c r="S145" s="534">
        <v>1.9794100272339037E-11</v>
      </c>
      <c r="T145" s="534"/>
      <c r="U145" s="531">
        <v>1.2924697071141057E-14</v>
      </c>
      <c r="V145" s="535">
        <v>6.5295703736544597E-16</v>
      </c>
    </row>
    <row r="146" spans="1:22">
      <c r="A146" s="313">
        <v>3</v>
      </c>
      <c r="B146" s="313">
        <v>0</v>
      </c>
      <c r="C146" s="313">
        <v>0</v>
      </c>
      <c r="D146" s="313">
        <v>1</v>
      </c>
      <c r="E146" s="313">
        <v>1</v>
      </c>
      <c r="G146" s="313">
        <v>45</v>
      </c>
      <c r="H146" s="313">
        <v>100</v>
      </c>
      <c r="I146" s="313">
        <v>35</v>
      </c>
      <c r="J146" s="314">
        <v>3.2</v>
      </c>
      <c r="K146" s="313">
        <v>6.5105512570601636E-11</v>
      </c>
      <c r="M146" s="313">
        <v>13</v>
      </c>
      <c r="N146" s="534"/>
      <c r="O146" s="534"/>
      <c r="P146" s="534"/>
      <c r="Q146" s="534"/>
      <c r="S146" s="534">
        <v>6.5105512570601661E-11</v>
      </c>
      <c r="T146" s="534"/>
      <c r="U146" s="531">
        <v>2.5849394142282115E-14</v>
      </c>
      <c r="V146" s="535">
        <v>3.9703848601530551E-16</v>
      </c>
    </row>
    <row r="147" spans="1:22">
      <c r="A147" s="313">
        <v>3</v>
      </c>
      <c r="B147" s="313">
        <v>0</v>
      </c>
      <c r="C147" s="313">
        <v>0</v>
      </c>
      <c r="D147" s="313">
        <v>2</v>
      </c>
      <c r="E147" s="313">
        <v>2</v>
      </c>
      <c r="G147" s="313">
        <v>45</v>
      </c>
      <c r="H147" s="313">
        <v>100</v>
      </c>
      <c r="I147" s="313">
        <v>35</v>
      </c>
      <c r="J147" s="314">
        <v>5.2</v>
      </c>
      <c r="K147" s="313">
        <v>9.8368895676807753E-11</v>
      </c>
      <c r="M147" s="313">
        <v>14</v>
      </c>
      <c r="N147" s="534"/>
      <c r="O147" s="534"/>
      <c r="P147" s="534"/>
      <c r="Q147" s="534"/>
      <c r="S147" s="534">
        <v>9.8368895676807792E-11</v>
      </c>
      <c r="T147" s="534"/>
      <c r="U147" s="531">
        <v>3.8774091213423172E-14</v>
      </c>
      <c r="V147" s="535">
        <v>3.9417023995893926E-16</v>
      </c>
    </row>
    <row r="148" spans="1:22">
      <c r="A148" s="313">
        <v>3</v>
      </c>
      <c r="B148" s="313">
        <v>0</v>
      </c>
      <c r="C148" s="313">
        <v>0</v>
      </c>
      <c r="D148" s="313">
        <v>3</v>
      </c>
      <c r="E148" s="313">
        <v>3</v>
      </c>
      <c r="G148" s="313">
        <v>45</v>
      </c>
      <c r="H148" s="313">
        <v>100</v>
      </c>
      <c r="I148" s="313">
        <v>35</v>
      </c>
      <c r="J148" s="314">
        <v>13.2</v>
      </c>
      <c r="K148" s="313">
        <v>1.8536298757083777E-10</v>
      </c>
      <c r="M148" s="313">
        <v>15</v>
      </c>
      <c r="N148" s="534"/>
      <c r="O148" s="534"/>
      <c r="P148" s="534"/>
      <c r="Q148" s="534"/>
      <c r="S148" s="534">
        <v>1.853629875708378E-10</v>
      </c>
      <c r="T148" s="534"/>
      <c r="U148" s="531">
        <v>2.5849394142282115E-14</v>
      </c>
      <c r="V148" s="535">
        <v>1.3945283511576757E-16</v>
      </c>
    </row>
    <row r="149" spans="1:22">
      <c r="A149" s="313">
        <v>0</v>
      </c>
      <c r="B149" s="313">
        <v>1</v>
      </c>
      <c r="C149" s="313">
        <v>0</v>
      </c>
      <c r="D149" s="313">
        <v>0</v>
      </c>
      <c r="E149" s="313">
        <v>0</v>
      </c>
      <c r="G149" s="313">
        <v>30</v>
      </c>
      <c r="H149" s="313">
        <v>110</v>
      </c>
      <c r="I149" s="313">
        <v>35</v>
      </c>
      <c r="J149" s="314">
        <v>1.21</v>
      </c>
      <c r="K149" s="313">
        <v>1.8777100185981814E-11</v>
      </c>
      <c r="M149" s="313">
        <v>16</v>
      </c>
      <c r="N149" s="534">
        <v>8.508784092009822E-14</v>
      </c>
      <c r="O149" s="534">
        <v>-2.4265319208994969E-12</v>
      </c>
      <c r="P149" s="534">
        <v>2.9537961089129242E-11</v>
      </c>
      <c r="Q149" s="534">
        <v>-1.3561885647023879E-11</v>
      </c>
      <c r="R149" s="313">
        <v>7.8566837657314139E-12</v>
      </c>
      <c r="S149" s="534">
        <v>1.8777100185981795E-11</v>
      </c>
      <c r="T149" s="534"/>
      <c r="U149" s="531">
        <v>-1.9387045606711586E-14</v>
      </c>
      <c r="V149" s="535">
        <v>-1.032483472670883E-15</v>
      </c>
    </row>
    <row r="150" spans="1:22">
      <c r="A150" s="313">
        <v>0</v>
      </c>
      <c r="B150" s="313">
        <v>1</v>
      </c>
      <c r="C150" s="313">
        <v>0</v>
      </c>
      <c r="D150" s="313">
        <v>1</v>
      </c>
      <c r="E150" s="313">
        <v>1</v>
      </c>
      <c r="G150" s="313">
        <v>30</v>
      </c>
      <c r="H150" s="313">
        <v>110</v>
      </c>
      <c r="I150" s="313">
        <v>35</v>
      </c>
      <c r="J150" s="314">
        <v>3.2</v>
      </c>
      <c r="K150" s="313">
        <v>5.8900061339448636E-11</v>
      </c>
      <c r="M150" s="313">
        <v>17</v>
      </c>
      <c r="N150" s="534"/>
      <c r="O150" s="534"/>
      <c r="P150" s="534"/>
      <c r="Q150" s="534"/>
      <c r="S150" s="534">
        <v>5.8900061339448623E-11</v>
      </c>
      <c r="T150" s="534"/>
      <c r="U150" s="531">
        <v>-1.2924697071141057E-14</v>
      </c>
      <c r="V150" s="535">
        <v>-2.1943435672595252E-16</v>
      </c>
    </row>
    <row r="151" spans="1:22">
      <c r="A151" s="313">
        <v>0</v>
      </c>
      <c r="B151" s="313">
        <v>1</v>
      </c>
      <c r="C151" s="313">
        <v>0</v>
      </c>
      <c r="D151" s="313">
        <v>2</v>
      </c>
      <c r="E151" s="313">
        <v>2</v>
      </c>
      <c r="G151" s="313">
        <v>30</v>
      </c>
      <c r="H151" s="313">
        <v>110</v>
      </c>
      <c r="I151" s="313">
        <v>35</v>
      </c>
      <c r="J151" s="314">
        <v>5.2</v>
      </c>
      <c r="K151" s="313">
        <v>8.6386120011418964E-11</v>
      </c>
      <c r="M151" s="313">
        <v>18</v>
      </c>
      <c r="N151" s="534"/>
      <c r="O151" s="534"/>
      <c r="P151" s="534"/>
      <c r="Q151" s="534"/>
      <c r="S151" s="534">
        <v>8.6386120011418952E-11</v>
      </c>
      <c r="T151" s="534"/>
      <c r="U151" s="531">
        <v>-1.2924697071141057E-14</v>
      </c>
      <c r="V151" s="535">
        <v>-1.4961543670942282E-16</v>
      </c>
    </row>
    <row r="152" spans="1:22">
      <c r="A152" s="313">
        <v>0</v>
      </c>
      <c r="B152" s="313">
        <v>1</v>
      </c>
      <c r="C152" s="313">
        <v>0</v>
      </c>
      <c r="D152" s="313">
        <v>3</v>
      </c>
      <c r="E152" s="313">
        <v>3</v>
      </c>
      <c r="G152" s="313">
        <v>30</v>
      </c>
      <c r="H152" s="313">
        <v>110</v>
      </c>
      <c r="I152" s="313">
        <v>35</v>
      </c>
      <c r="J152" s="314">
        <v>13.2</v>
      </c>
      <c r="K152" s="313">
        <v>1.4923959013727026E-10</v>
      </c>
      <c r="M152" s="313">
        <v>19</v>
      </c>
      <c r="N152" s="534"/>
      <c r="O152" s="534"/>
      <c r="P152" s="534"/>
      <c r="Q152" s="534"/>
      <c r="S152" s="534">
        <v>1.4923959013727024E-10</v>
      </c>
      <c r="T152" s="534"/>
      <c r="U152" s="531">
        <v>-2.5849394142282115E-14</v>
      </c>
      <c r="V152" s="535">
        <v>-1.7320735147091933E-16</v>
      </c>
    </row>
    <row r="153" spans="1:22">
      <c r="A153" s="313">
        <v>1</v>
      </c>
      <c r="B153" s="313">
        <v>1</v>
      </c>
      <c r="C153" s="313">
        <v>0</v>
      </c>
      <c r="D153" s="313">
        <v>0</v>
      </c>
      <c r="E153" s="313">
        <v>0</v>
      </c>
      <c r="G153" s="313">
        <v>35</v>
      </c>
      <c r="H153" s="313">
        <v>110</v>
      </c>
      <c r="I153" s="313">
        <v>35</v>
      </c>
      <c r="J153" s="314">
        <v>1.21</v>
      </c>
      <c r="K153" s="313">
        <v>2.0405255253811903E-11</v>
      </c>
      <c r="M153" s="313">
        <v>20</v>
      </c>
      <c r="N153" s="534">
        <v>8.9251789223963062E-14</v>
      </c>
      <c r="O153" s="534">
        <v>-2.5383967976738869E-12</v>
      </c>
      <c r="P153" s="534">
        <v>3.1597965230616243E-11</v>
      </c>
      <c r="Q153" s="534">
        <v>-1.4269930912728812E-11</v>
      </c>
      <c r="R153" s="313">
        <v>8.9823071007488423E-12</v>
      </c>
      <c r="S153" s="534">
        <v>2.0405255253811897E-11</v>
      </c>
      <c r="T153" s="534"/>
      <c r="U153" s="531">
        <v>-6.4623485355705287E-15</v>
      </c>
      <c r="V153" s="535">
        <v>-3.1670020566703269E-16</v>
      </c>
    </row>
    <row r="154" spans="1:22">
      <c r="A154" s="313">
        <v>1</v>
      </c>
      <c r="B154" s="313">
        <v>1</v>
      </c>
      <c r="C154" s="313">
        <v>0</v>
      </c>
      <c r="D154" s="313">
        <v>1</v>
      </c>
      <c r="E154" s="313">
        <v>1</v>
      </c>
      <c r="G154" s="313">
        <v>35</v>
      </c>
      <c r="H154" s="313">
        <v>110</v>
      </c>
      <c r="I154" s="313">
        <v>35</v>
      </c>
      <c r="J154" s="314">
        <v>3.2</v>
      </c>
      <c r="K154" s="313">
        <v>6.3774977246353386E-11</v>
      </c>
      <c r="M154" s="313">
        <v>21</v>
      </c>
      <c r="N154" s="534"/>
      <c r="O154" s="534"/>
      <c r="P154" s="534"/>
      <c r="Q154" s="534"/>
      <c r="S154" s="534">
        <v>6.3774977246353386E-11</v>
      </c>
      <c r="T154" s="534"/>
      <c r="U154" s="531">
        <v>0</v>
      </c>
      <c r="V154" s="535">
        <v>0</v>
      </c>
    </row>
    <row r="155" spans="1:22">
      <c r="A155" s="313">
        <v>1</v>
      </c>
      <c r="B155" s="313">
        <v>1</v>
      </c>
      <c r="C155" s="313">
        <v>0</v>
      </c>
      <c r="D155" s="313">
        <v>2</v>
      </c>
      <c r="E155" s="313">
        <v>2</v>
      </c>
      <c r="G155" s="313">
        <v>35</v>
      </c>
      <c r="H155" s="313">
        <v>110</v>
      </c>
      <c r="I155" s="313">
        <v>35</v>
      </c>
      <c r="J155" s="314">
        <v>5.2</v>
      </c>
      <c r="K155" s="313">
        <v>9.3950754456576755E-11</v>
      </c>
      <c r="M155" s="313">
        <v>22</v>
      </c>
      <c r="N155" s="534"/>
      <c r="O155" s="534"/>
      <c r="P155" s="534"/>
      <c r="Q155" s="534"/>
      <c r="S155" s="534">
        <v>9.3950754456576742E-11</v>
      </c>
      <c r="T155" s="534"/>
      <c r="U155" s="531">
        <v>-1.2924697071141057E-14</v>
      </c>
      <c r="V155" s="535">
        <v>-1.3756884812579916E-16</v>
      </c>
    </row>
    <row r="156" spans="1:22">
      <c r="A156" s="313">
        <v>1</v>
      </c>
      <c r="B156" s="313">
        <v>1</v>
      </c>
      <c r="C156" s="313">
        <v>0</v>
      </c>
      <c r="D156" s="313">
        <v>3</v>
      </c>
      <c r="E156" s="313">
        <v>3</v>
      </c>
      <c r="G156" s="313">
        <v>35</v>
      </c>
      <c r="H156" s="313">
        <v>110</v>
      </c>
      <c r="I156" s="313">
        <v>35</v>
      </c>
      <c r="J156" s="314">
        <v>13.2</v>
      </c>
      <c r="K156" s="313">
        <v>1.6580921126256748E-10</v>
      </c>
      <c r="M156" s="313">
        <v>23</v>
      </c>
      <c r="N156" s="534"/>
      <c r="O156" s="534"/>
      <c r="P156" s="534"/>
      <c r="Q156" s="534"/>
      <c r="S156" s="534">
        <v>1.6580921126256745E-10</v>
      </c>
      <c r="T156" s="534"/>
      <c r="U156" s="531">
        <v>-2.5849394142282115E-14</v>
      </c>
      <c r="V156" s="535">
        <v>-1.5589842051264727E-16</v>
      </c>
    </row>
    <row r="157" spans="1:22">
      <c r="A157" s="313">
        <v>2</v>
      </c>
      <c r="B157" s="313">
        <v>1</v>
      </c>
      <c r="C157" s="313">
        <v>0</v>
      </c>
      <c r="D157" s="313">
        <v>0</v>
      </c>
      <c r="E157" s="313">
        <v>0</v>
      </c>
      <c r="G157" s="313">
        <v>40</v>
      </c>
      <c r="H157" s="313">
        <v>110</v>
      </c>
      <c r="I157" s="313">
        <v>35</v>
      </c>
      <c r="J157" s="314">
        <v>1.21</v>
      </c>
      <c r="K157" s="313">
        <v>2.0150607344864872E-11</v>
      </c>
      <c r="M157" s="313">
        <v>24</v>
      </c>
      <c r="N157" s="534">
        <v>2.6186408216182909E-12</v>
      </c>
      <c r="O157" s="534">
        <v>-5.2135548061175153E-11</v>
      </c>
      <c r="P157" s="534">
        <v>2.6220486796127169E-10</v>
      </c>
      <c r="Q157" s="534">
        <v>-2.2542470892449452E-10</v>
      </c>
      <c r="R157" s="313">
        <v>9.7343142068580502E-12</v>
      </c>
      <c r="S157" s="534">
        <v>2.0150607344864597E-11</v>
      </c>
      <c r="T157" s="534"/>
      <c r="U157" s="531">
        <v>-2.7464981276174747E-13</v>
      </c>
      <c r="V157" s="535">
        <v>-1.3629852840725344E-14</v>
      </c>
    </row>
    <row r="158" spans="1:22">
      <c r="A158" s="313">
        <v>2</v>
      </c>
      <c r="B158" s="313">
        <v>1</v>
      </c>
      <c r="C158" s="313">
        <v>0</v>
      </c>
      <c r="D158" s="313">
        <v>1</v>
      </c>
      <c r="E158" s="313">
        <v>1</v>
      </c>
      <c r="G158" s="313">
        <v>40</v>
      </c>
      <c r="H158" s="313">
        <v>110</v>
      </c>
      <c r="I158" s="313">
        <v>35</v>
      </c>
      <c r="J158" s="314">
        <v>3.2</v>
      </c>
      <c r="K158" s="313">
        <v>1.6557047884792964E-10</v>
      </c>
      <c r="M158" s="313">
        <v>25</v>
      </c>
      <c r="N158" s="534"/>
      <c r="O158" s="534"/>
      <c r="P158" s="534"/>
      <c r="Q158" s="534"/>
      <c r="S158" s="534">
        <v>1.6557047884792946E-10</v>
      </c>
      <c r="T158" s="534"/>
      <c r="U158" s="531">
        <v>-1.809457589959748E-13</v>
      </c>
      <c r="V158" s="535">
        <v>-1.0928624490007473E-15</v>
      </c>
    </row>
    <row r="159" spans="1:22">
      <c r="A159" s="313">
        <v>2</v>
      </c>
      <c r="B159" s="313">
        <v>1</v>
      </c>
      <c r="C159" s="313">
        <v>0</v>
      </c>
      <c r="D159" s="313">
        <v>2</v>
      </c>
      <c r="E159" s="313">
        <v>2</v>
      </c>
      <c r="G159" s="313">
        <v>40</v>
      </c>
      <c r="H159" s="313">
        <v>110</v>
      </c>
      <c r="I159" s="313">
        <v>35</v>
      </c>
      <c r="J159" s="314">
        <v>5.2</v>
      </c>
      <c r="K159" s="313">
        <v>9.6497233546047076E-11</v>
      </c>
      <c r="M159" s="313">
        <v>26</v>
      </c>
      <c r="N159" s="534"/>
      <c r="O159" s="534"/>
      <c r="P159" s="534"/>
      <c r="Q159" s="534"/>
      <c r="S159" s="534">
        <v>9.6497233546046662E-11</v>
      </c>
      <c r="T159" s="534"/>
      <c r="U159" s="531">
        <v>-4.1359030627651384E-13</v>
      </c>
      <c r="V159" s="535">
        <v>-4.2860327812315423E-15</v>
      </c>
    </row>
    <row r="160" spans="1:22">
      <c r="A160" s="313">
        <v>2</v>
      </c>
      <c r="B160" s="313">
        <v>1</v>
      </c>
      <c r="C160" s="313">
        <v>0</v>
      </c>
      <c r="D160" s="313">
        <v>3</v>
      </c>
      <c r="E160" s="313">
        <v>3</v>
      </c>
      <c r="G160" s="313">
        <v>40</v>
      </c>
      <c r="H160" s="313">
        <v>110</v>
      </c>
      <c r="I160" s="313">
        <v>35</v>
      </c>
      <c r="J160" s="314">
        <v>13.2</v>
      </c>
      <c r="K160" s="313">
        <v>1.7437174720091146E-10</v>
      </c>
      <c r="M160" s="313">
        <v>27</v>
      </c>
      <c r="N160" s="534"/>
      <c r="O160" s="534"/>
      <c r="P160" s="534"/>
      <c r="Q160" s="534"/>
      <c r="S160" s="534">
        <v>1.7437174720091017E-10</v>
      </c>
      <c r="T160" s="534"/>
      <c r="U160" s="531">
        <v>-1.2924697071141057E-12</v>
      </c>
      <c r="V160" s="535">
        <v>-7.4121509238817204E-15</v>
      </c>
    </row>
    <row r="161" spans="1:22">
      <c r="A161" s="313">
        <v>3</v>
      </c>
      <c r="B161" s="313">
        <v>1</v>
      </c>
      <c r="C161" s="313">
        <v>0</v>
      </c>
      <c r="D161" s="313">
        <v>0</v>
      </c>
      <c r="E161" s="313">
        <v>0</v>
      </c>
      <c r="G161" s="313">
        <v>45</v>
      </c>
      <c r="H161" s="313">
        <v>110</v>
      </c>
      <c r="I161" s="313">
        <v>35</v>
      </c>
      <c r="J161" s="314">
        <v>1.21</v>
      </c>
      <c r="K161" s="313">
        <v>2.144135393334014E-11</v>
      </c>
      <c r="M161" s="313">
        <v>28</v>
      </c>
      <c r="N161" s="534">
        <v>8.9852387796037201E-14</v>
      </c>
      <c r="O161" s="534">
        <v>-2.5746461372578783E-12</v>
      </c>
      <c r="P161" s="534">
        <v>3.378789247237288E-11</v>
      </c>
      <c r="Q161" s="534">
        <v>-1.583163553464811E-11</v>
      </c>
      <c r="R161" s="313">
        <v>1.066736006073429E-11</v>
      </c>
      <c r="S161" s="534">
        <v>2.144135393334015E-11</v>
      </c>
      <c r="T161" s="534"/>
      <c r="U161" s="531">
        <v>9.6935228033557931E-15</v>
      </c>
      <c r="V161" s="535">
        <v>4.520947153567057E-16</v>
      </c>
    </row>
    <row r="162" spans="1:22">
      <c r="A162" s="313">
        <v>3</v>
      </c>
      <c r="B162" s="313">
        <v>1</v>
      </c>
      <c r="C162" s="313">
        <v>0</v>
      </c>
      <c r="D162" s="313">
        <v>1</v>
      </c>
      <c r="E162" s="313">
        <v>1</v>
      </c>
      <c r="G162" s="313">
        <v>45</v>
      </c>
      <c r="H162" s="313">
        <v>110</v>
      </c>
      <c r="I162" s="313">
        <v>35</v>
      </c>
      <c r="J162" s="314">
        <v>3.2</v>
      </c>
      <c r="K162" s="313">
        <v>6.8869526974724949E-11</v>
      </c>
      <c r="M162" s="313">
        <v>29</v>
      </c>
      <c r="N162" s="534"/>
      <c r="O162" s="534"/>
      <c r="P162" s="534"/>
      <c r="Q162" s="534"/>
      <c r="S162" s="534">
        <v>6.8869526974724988E-11</v>
      </c>
      <c r="T162" s="534"/>
      <c r="U162" s="531">
        <v>3.8774091213423172E-14</v>
      </c>
      <c r="V162" s="535">
        <v>5.6300795020202809E-16</v>
      </c>
    </row>
    <row r="163" spans="1:22">
      <c r="A163" s="313">
        <v>3</v>
      </c>
      <c r="B163" s="313">
        <v>1</v>
      </c>
      <c r="C163" s="313">
        <v>0</v>
      </c>
      <c r="D163" s="313">
        <v>2</v>
      </c>
      <c r="E163" s="313">
        <v>2</v>
      </c>
      <c r="G163" s="313">
        <v>45</v>
      </c>
      <c r="H163" s="313">
        <v>110</v>
      </c>
      <c r="I163" s="313">
        <v>35</v>
      </c>
      <c r="J163" s="314">
        <v>5.2</v>
      </c>
      <c r="K163" s="313">
        <v>1.02880938313463E-10</v>
      </c>
      <c r="M163" s="313">
        <v>30</v>
      </c>
      <c r="N163" s="534"/>
      <c r="O163" s="534"/>
      <c r="P163" s="534"/>
      <c r="Q163" s="534"/>
      <c r="S163" s="534">
        <v>1.0288093831346301E-10</v>
      </c>
      <c r="T163" s="534"/>
      <c r="U163" s="531">
        <v>1.2924697071141057E-14</v>
      </c>
      <c r="V163" s="535">
        <v>1.2562771377299668E-16</v>
      </c>
    </row>
    <row r="164" spans="1:22">
      <c r="A164" s="313">
        <v>3</v>
      </c>
      <c r="B164" s="313">
        <v>1</v>
      </c>
      <c r="C164" s="313">
        <v>0</v>
      </c>
      <c r="D164" s="313">
        <v>3</v>
      </c>
      <c r="E164" s="313">
        <v>3</v>
      </c>
      <c r="G164" s="313">
        <v>45</v>
      </c>
      <c r="H164" s="313">
        <v>110</v>
      </c>
      <c r="I164" s="313">
        <v>35</v>
      </c>
      <c r="J164" s="314">
        <v>13.2</v>
      </c>
      <c r="K164" s="313">
        <v>1.8821981879933731E-10</v>
      </c>
      <c r="M164" s="313">
        <v>31</v>
      </c>
      <c r="N164" s="534"/>
      <c r="O164" s="534"/>
      <c r="P164" s="534"/>
      <c r="Q164" s="534"/>
      <c r="S164" s="534">
        <v>1.8821981879933733E-10</v>
      </c>
      <c r="T164" s="534"/>
      <c r="U164" s="531">
        <v>2.5849394142282115E-14</v>
      </c>
      <c r="V164" s="535">
        <v>1.3733619715063251E-16</v>
      </c>
    </row>
    <row r="165" spans="1:22">
      <c r="A165" s="313">
        <v>0</v>
      </c>
      <c r="B165" s="313">
        <v>2</v>
      </c>
      <c r="C165" s="313">
        <v>0</v>
      </c>
      <c r="D165" s="313">
        <v>0</v>
      </c>
      <c r="E165" s="313">
        <v>0</v>
      </c>
      <c r="G165" s="313">
        <v>30</v>
      </c>
      <c r="H165" s="313">
        <v>120</v>
      </c>
      <c r="I165" s="313">
        <v>35</v>
      </c>
      <c r="J165" s="314">
        <v>1.21</v>
      </c>
      <c r="K165" s="313">
        <v>1.9796328441542312E-11</v>
      </c>
      <c r="M165" s="313">
        <v>32</v>
      </c>
      <c r="N165" s="534">
        <v>7.3116394250712404E-14</v>
      </c>
      <c r="O165" s="534">
        <v>-2.2185201560082133E-12</v>
      </c>
      <c r="P165" s="534">
        <v>3.101447274654445E-11</v>
      </c>
      <c r="Q165" s="534">
        <v>-1.4612578373880038E-11</v>
      </c>
      <c r="R165" s="313">
        <v>9.9292790121456211E-12</v>
      </c>
      <c r="S165" s="534">
        <v>1.9796328441542302E-11</v>
      </c>
      <c r="T165" s="534"/>
      <c r="U165" s="531">
        <v>-9.6935228033557931E-15</v>
      </c>
      <c r="V165" s="535">
        <v>-4.8966265800147441E-16</v>
      </c>
    </row>
    <row r="166" spans="1:22">
      <c r="A166" s="313">
        <v>0</v>
      </c>
      <c r="B166" s="313">
        <v>2</v>
      </c>
      <c r="C166" s="313">
        <v>0</v>
      </c>
      <c r="D166" s="313">
        <v>1</v>
      </c>
      <c r="E166" s="313">
        <v>1</v>
      </c>
      <c r="G166" s="313">
        <v>30</v>
      </c>
      <c r="H166" s="313">
        <v>120</v>
      </c>
      <c r="I166" s="313">
        <v>35</v>
      </c>
      <c r="J166" s="314">
        <v>3.2</v>
      </c>
      <c r="K166" s="313">
        <v>6.4311966024345444E-11</v>
      </c>
      <c r="M166" s="313">
        <v>33</v>
      </c>
      <c r="N166" s="534"/>
      <c r="O166" s="534"/>
      <c r="P166" s="534"/>
      <c r="Q166" s="534"/>
      <c r="S166" s="534">
        <v>6.4311966024345444E-11</v>
      </c>
      <c r="T166" s="534"/>
      <c r="U166" s="531">
        <v>0</v>
      </c>
      <c r="V166" s="535">
        <v>0</v>
      </c>
    </row>
    <row r="167" spans="1:22">
      <c r="A167" s="313">
        <v>0</v>
      </c>
      <c r="B167" s="313">
        <v>2</v>
      </c>
      <c r="C167" s="313">
        <v>0</v>
      </c>
      <c r="D167" s="313">
        <v>2</v>
      </c>
      <c r="E167" s="313">
        <v>2</v>
      </c>
      <c r="G167" s="313">
        <v>30</v>
      </c>
      <c r="H167" s="313">
        <v>120</v>
      </c>
      <c r="I167" s="313">
        <v>35</v>
      </c>
      <c r="J167" s="314">
        <v>5.2</v>
      </c>
      <c r="K167" s="313">
        <v>9.6954644852493183E-11</v>
      </c>
      <c r="M167" s="313">
        <v>34</v>
      </c>
      <c r="N167" s="534"/>
      <c r="O167" s="534"/>
      <c r="P167" s="534"/>
      <c r="Q167" s="534"/>
      <c r="S167" s="534">
        <v>9.6954644852493171E-11</v>
      </c>
      <c r="T167" s="534"/>
      <c r="U167" s="531">
        <v>-1.2924697071141057E-14</v>
      </c>
      <c r="V167" s="535">
        <v>-1.3330663106243846E-16</v>
      </c>
    </row>
    <row r="168" spans="1:22">
      <c r="A168" s="313">
        <v>0</v>
      </c>
      <c r="B168" s="313">
        <v>2</v>
      </c>
      <c r="C168" s="313">
        <v>0</v>
      </c>
      <c r="D168" s="313">
        <v>3</v>
      </c>
      <c r="E168" s="313">
        <v>3</v>
      </c>
      <c r="G168" s="313">
        <v>30</v>
      </c>
      <c r="H168" s="313">
        <v>120</v>
      </c>
      <c r="I168" s="313">
        <v>35</v>
      </c>
      <c r="J168" s="314">
        <v>13.2</v>
      </c>
      <c r="K168" s="313">
        <v>1.7638887694965814E-10</v>
      </c>
      <c r="M168" s="313">
        <v>35</v>
      </c>
      <c r="N168" s="534"/>
      <c r="O168" s="534"/>
      <c r="P168" s="534"/>
      <c r="Q168" s="534"/>
      <c r="S168" s="534">
        <v>1.7638887694965814E-10</v>
      </c>
      <c r="T168" s="534"/>
      <c r="U168" s="531">
        <v>0</v>
      </c>
      <c r="V168" s="535">
        <v>0</v>
      </c>
    </row>
    <row r="169" spans="1:22">
      <c r="A169" s="313">
        <v>1</v>
      </c>
      <c r="B169" s="313">
        <v>2</v>
      </c>
      <c r="C169" s="313">
        <v>0</v>
      </c>
      <c r="D169" s="313">
        <v>0</v>
      </c>
      <c r="E169" s="313">
        <v>0</v>
      </c>
      <c r="G169" s="313">
        <v>35</v>
      </c>
      <c r="H169" s="313">
        <v>120</v>
      </c>
      <c r="I169" s="313">
        <v>35</v>
      </c>
      <c r="J169" s="314">
        <v>1.21</v>
      </c>
      <c r="K169" s="313">
        <v>2.1296522935126518E-11</v>
      </c>
      <c r="M169" s="313">
        <v>36</v>
      </c>
      <c r="N169" s="534">
        <v>7.7093616793854781E-14</v>
      </c>
      <c r="O169" s="534">
        <v>-2.3324792216600351E-12</v>
      </c>
      <c r="P169" s="534">
        <v>3.3006643361764887E-11</v>
      </c>
      <c r="Q169" s="534">
        <v>-1.5363108749037484E-11</v>
      </c>
      <c r="R169" s="313">
        <v>1.0898134728217536E-11</v>
      </c>
      <c r="S169" s="534">
        <v>2.1296522935126509E-11</v>
      </c>
      <c r="T169" s="534"/>
      <c r="U169" s="531">
        <v>-9.6935228033557931E-15</v>
      </c>
      <c r="V169" s="535">
        <v>-4.551692702552529E-16</v>
      </c>
    </row>
    <row r="170" spans="1:22">
      <c r="A170" s="313">
        <v>1</v>
      </c>
      <c r="B170" s="313">
        <v>2</v>
      </c>
      <c r="C170" s="313">
        <v>0</v>
      </c>
      <c r="D170" s="313">
        <v>1</v>
      </c>
      <c r="E170" s="313">
        <v>1</v>
      </c>
      <c r="G170" s="313">
        <v>35</v>
      </c>
      <c r="H170" s="313">
        <v>120</v>
      </c>
      <c r="I170" s="313">
        <v>35</v>
      </c>
      <c r="J170" s="314">
        <v>3.2</v>
      </c>
      <c r="K170" s="313">
        <v>6.8899766413912412E-11</v>
      </c>
      <c r="M170" s="313">
        <v>37</v>
      </c>
      <c r="N170" s="534"/>
      <c r="O170" s="534"/>
      <c r="P170" s="534"/>
      <c r="Q170" s="534"/>
      <c r="S170" s="534">
        <v>6.8899766413912438E-11</v>
      </c>
      <c r="T170" s="534"/>
      <c r="U170" s="531">
        <v>2.5849394142282115E-14</v>
      </c>
      <c r="V170" s="535">
        <v>3.7517390098237749E-16</v>
      </c>
    </row>
    <row r="171" spans="1:22">
      <c r="A171" s="313">
        <v>1</v>
      </c>
      <c r="B171" s="313">
        <v>2</v>
      </c>
      <c r="C171" s="313">
        <v>0</v>
      </c>
      <c r="D171" s="313">
        <v>2</v>
      </c>
      <c r="E171" s="313">
        <v>2</v>
      </c>
      <c r="G171" s="313">
        <v>35</v>
      </c>
      <c r="H171" s="313">
        <v>120</v>
      </c>
      <c r="I171" s="313">
        <v>35</v>
      </c>
      <c r="J171" s="314">
        <v>5.2</v>
      </c>
      <c r="K171" s="313">
        <v>1.0404117784860291E-10</v>
      </c>
      <c r="M171" s="313">
        <v>38</v>
      </c>
      <c r="N171" s="534"/>
      <c r="O171" s="534"/>
      <c r="P171" s="534"/>
      <c r="Q171" s="534"/>
      <c r="S171" s="534">
        <v>1.0404117784860292E-10</v>
      </c>
      <c r="T171" s="534"/>
      <c r="U171" s="531">
        <v>1.2924697071141057E-14</v>
      </c>
      <c r="V171" s="535">
        <v>1.2422674693234081E-16</v>
      </c>
    </row>
    <row r="172" spans="1:22">
      <c r="A172" s="313">
        <v>1</v>
      </c>
      <c r="B172" s="313">
        <v>2</v>
      </c>
      <c r="C172" s="313">
        <v>0</v>
      </c>
      <c r="D172" s="313">
        <v>3</v>
      </c>
      <c r="E172" s="313">
        <v>3</v>
      </c>
      <c r="G172" s="313">
        <v>35</v>
      </c>
      <c r="H172" s="313">
        <v>120</v>
      </c>
      <c r="I172" s="313">
        <v>35</v>
      </c>
      <c r="J172" s="314">
        <v>13.2</v>
      </c>
      <c r="K172" s="313">
        <v>1.9122625567434319E-10</v>
      </c>
      <c r="M172" s="313">
        <v>39</v>
      </c>
      <c r="N172" s="534"/>
      <c r="O172" s="534"/>
      <c r="P172" s="534"/>
      <c r="Q172" s="534"/>
      <c r="S172" s="534">
        <v>1.9122625567434313E-10</v>
      </c>
      <c r="T172" s="534"/>
      <c r="U172" s="531">
        <v>-5.169878828456423E-14</v>
      </c>
      <c r="V172" s="535">
        <v>-2.7035402697319377E-16</v>
      </c>
    </row>
    <row r="173" spans="1:22">
      <c r="A173" s="313">
        <v>2</v>
      </c>
      <c r="B173" s="313">
        <v>2</v>
      </c>
      <c r="C173" s="313">
        <v>0</v>
      </c>
      <c r="D173" s="313">
        <v>0</v>
      </c>
      <c r="E173" s="313">
        <v>0</v>
      </c>
      <c r="G173" s="313">
        <v>40</v>
      </c>
      <c r="H173" s="313">
        <v>120</v>
      </c>
      <c r="I173" s="313">
        <v>35</v>
      </c>
      <c r="J173" s="314">
        <v>1.21</v>
      </c>
      <c r="K173" s="313">
        <v>2.115169193691289E-11</v>
      </c>
      <c r="M173" s="313">
        <v>40</v>
      </c>
      <c r="N173" s="534">
        <v>7.4881917493821721E-14</v>
      </c>
      <c r="O173" s="534">
        <v>-2.2821202489540775E-12</v>
      </c>
      <c r="P173" s="534">
        <v>3.3466826544133719E-11</v>
      </c>
      <c r="Q173" s="534">
        <v>-1.6134573809632509E-11</v>
      </c>
      <c r="R173" s="313">
        <v>1.168794113331107E-11</v>
      </c>
      <c r="S173" s="534">
        <v>2.1151691936912899E-11</v>
      </c>
      <c r="T173" s="534"/>
      <c r="U173" s="531">
        <v>9.6935228033557931E-15</v>
      </c>
      <c r="V173" s="535">
        <v>4.5828592966783596E-16</v>
      </c>
    </row>
    <row r="174" spans="1:22">
      <c r="A174" s="313">
        <v>2</v>
      </c>
      <c r="B174" s="313">
        <v>2</v>
      </c>
      <c r="C174" s="313">
        <v>0</v>
      </c>
      <c r="D174" s="313">
        <v>1</v>
      </c>
      <c r="E174" s="313">
        <v>1</v>
      </c>
      <c r="G174" s="313">
        <v>40</v>
      </c>
      <c r="H174" s="313">
        <v>120</v>
      </c>
      <c r="I174" s="313">
        <v>35</v>
      </c>
      <c r="J174" s="314">
        <v>3.2</v>
      </c>
      <c r="K174" s="313">
        <v>7.0044090454743156E-11</v>
      </c>
      <c r="M174" s="313">
        <v>41</v>
      </c>
      <c r="N174" s="534"/>
      <c r="O174" s="534"/>
      <c r="P174" s="534"/>
      <c r="Q174" s="534"/>
      <c r="S174" s="534">
        <v>7.0044090454743182E-11</v>
      </c>
      <c r="T174" s="534"/>
      <c r="U174" s="531">
        <v>2.5849394142282115E-14</v>
      </c>
      <c r="V174" s="535">
        <v>3.6904461139350379E-16</v>
      </c>
    </row>
    <row r="175" spans="1:22">
      <c r="A175" s="313">
        <v>2</v>
      </c>
      <c r="B175" s="313">
        <v>2</v>
      </c>
      <c r="C175" s="313">
        <v>0</v>
      </c>
      <c r="D175" s="313">
        <v>2</v>
      </c>
      <c r="E175" s="313">
        <v>2</v>
      </c>
      <c r="G175" s="313">
        <v>40</v>
      </c>
      <c r="H175" s="313">
        <v>120</v>
      </c>
      <c r="I175" s="313">
        <v>35</v>
      </c>
      <c r="J175" s="314">
        <v>5.2</v>
      </c>
      <c r="K175" s="313">
        <v>1.0671338934311583E-10</v>
      </c>
      <c r="M175" s="313">
        <v>42</v>
      </c>
      <c r="N175" s="534"/>
      <c r="O175" s="534"/>
      <c r="P175" s="534"/>
      <c r="Q175" s="534"/>
      <c r="S175" s="534">
        <v>1.0671338934311586E-10</v>
      </c>
      <c r="T175" s="534"/>
      <c r="U175" s="531">
        <v>2.5849394142282115E-14</v>
      </c>
      <c r="V175" s="535">
        <v>2.4223196640459513E-16</v>
      </c>
    </row>
    <row r="176" spans="1:22">
      <c r="A176" s="313">
        <v>2</v>
      </c>
      <c r="B176" s="313">
        <v>2</v>
      </c>
      <c r="C176" s="313">
        <v>0</v>
      </c>
      <c r="D176" s="313">
        <v>3</v>
      </c>
      <c r="E176" s="313">
        <v>3</v>
      </c>
      <c r="G176" s="313">
        <v>40</v>
      </c>
      <c r="H176" s="313">
        <v>120</v>
      </c>
      <c r="I176" s="313">
        <v>35</v>
      </c>
      <c r="J176" s="314">
        <v>13.2</v>
      </c>
      <c r="K176" s="313">
        <v>2.0021691840960438E-10</v>
      </c>
      <c r="M176" s="313">
        <v>43</v>
      </c>
      <c r="N176" s="534"/>
      <c r="O176" s="534"/>
      <c r="P176" s="534"/>
      <c r="Q176" s="534"/>
      <c r="S176" s="534">
        <v>2.0021691840960425E-10</v>
      </c>
      <c r="T176" s="534"/>
      <c r="U176" s="531">
        <v>-1.2924697071141057E-13</v>
      </c>
      <c r="V176" s="535">
        <v>-6.4553471174197537E-16</v>
      </c>
    </row>
    <row r="177" spans="1:22">
      <c r="A177" s="313">
        <v>3</v>
      </c>
      <c r="B177" s="313">
        <v>2</v>
      </c>
      <c r="C177" s="313">
        <v>0</v>
      </c>
      <c r="D177" s="313">
        <v>0</v>
      </c>
      <c r="E177" s="313">
        <v>0</v>
      </c>
      <c r="G177" s="313">
        <v>45</v>
      </c>
      <c r="H177" s="313">
        <v>120</v>
      </c>
      <c r="I177" s="313">
        <v>35</v>
      </c>
      <c r="J177" s="314">
        <v>1.21</v>
      </c>
      <c r="K177" s="313">
        <v>2.1947466652372369E-11</v>
      </c>
      <c r="M177" s="313">
        <v>44</v>
      </c>
      <c r="N177" s="534">
        <v>7.8624216859540478E-14</v>
      </c>
      <c r="O177" s="534">
        <v>-2.3896123682214965E-12</v>
      </c>
      <c r="P177" s="534">
        <v>3.5258186924359978E-11</v>
      </c>
      <c r="Q177" s="534">
        <v>-1.7355595654033967E-11</v>
      </c>
      <c r="R177" s="313">
        <v>1.2511567963811626E-11</v>
      </c>
      <c r="S177" s="534">
        <v>2.1947466652372414E-11</v>
      </c>
      <c r="T177" s="534"/>
      <c r="U177" s="531">
        <v>4.5236439748993701E-14</v>
      </c>
      <c r="V177" s="535">
        <v>2.0611235212472214E-15</v>
      </c>
    </row>
    <row r="178" spans="1:22">
      <c r="A178" s="313">
        <v>3</v>
      </c>
      <c r="B178" s="313">
        <v>2</v>
      </c>
      <c r="C178" s="313">
        <v>0</v>
      </c>
      <c r="D178" s="313">
        <v>1</v>
      </c>
      <c r="E178" s="313">
        <v>1</v>
      </c>
      <c r="G178" s="313">
        <v>45</v>
      </c>
      <c r="H178" s="313">
        <v>120</v>
      </c>
      <c r="I178" s="313">
        <v>35</v>
      </c>
      <c r="J178" s="314">
        <v>3.2</v>
      </c>
      <c r="K178" s="313">
        <v>7.3577330191383217E-11</v>
      </c>
      <c r="M178" s="313">
        <v>45</v>
      </c>
      <c r="N178" s="534"/>
      <c r="O178" s="534"/>
      <c r="P178" s="534"/>
      <c r="Q178" s="534"/>
      <c r="S178" s="534">
        <v>7.3577330191383269E-11</v>
      </c>
      <c r="T178" s="534"/>
      <c r="U178" s="531">
        <v>5.169878828456423E-14</v>
      </c>
      <c r="V178" s="535">
        <v>7.0264561312689178E-16</v>
      </c>
    </row>
    <row r="179" spans="1:22">
      <c r="A179" s="313">
        <v>3</v>
      </c>
      <c r="B179" s="313">
        <v>2</v>
      </c>
      <c r="C179" s="313">
        <v>0</v>
      </c>
      <c r="D179" s="313">
        <v>2</v>
      </c>
      <c r="E179" s="313">
        <v>2</v>
      </c>
      <c r="G179" s="313">
        <v>45</v>
      </c>
      <c r="H179" s="313">
        <v>120</v>
      </c>
      <c r="I179" s="313">
        <v>35</v>
      </c>
      <c r="J179" s="314">
        <v>5.2</v>
      </c>
      <c r="K179" s="313">
        <v>1.1242705180011488E-10</v>
      </c>
      <c r="M179" s="313">
        <v>46</v>
      </c>
      <c r="N179" s="534"/>
      <c r="O179" s="534"/>
      <c r="P179" s="534"/>
      <c r="Q179" s="534"/>
      <c r="S179" s="534">
        <v>1.1242705180011492E-10</v>
      </c>
      <c r="T179" s="534"/>
      <c r="U179" s="531">
        <v>3.8774091213423172E-14</v>
      </c>
      <c r="V179" s="535">
        <v>3.4488222000484365E-16</v>
      </c>
    </row>
    <row r="180" spans="1:22">
      <c r="A180" s="313">
        <v>3</v>
      </c>
      <c r="B180" s="313">
        <v>2</v>
      </c>
      <c r="C180" s="313">
        <v>0</v>
      </c>
      <c r="D180" s="313">
        <v>3</v>
      </c>
      <c r="E180" s="313">
        <v>3</v>
      </c>
      <c r="G180" s="313">
        <v>45</v>
      </c>
      <c r="H180" s="313">
        <v>120</v>
      </c>
      <c r="I180" s="313">
        <v>35</v>
      </c>
      <c r="J180" s="314">
        <v>13.2</v>
      </c>
      <c r="K180" s="313">
        <v>2.1251959551060788E-10</v>
      </c>
      <c r="M180" s="313">
        <v>47</v>
      </c>
      <c r="N180" s="534"/>
      <c r="O180" s="534"/>
      <c r="P180" s="534"/>
      <c r="Q180" s="534"/>
      <c r="S180" s="534">
        <v>2.125195955106078E-10</v>
      </c>
      <c r="T180" s="534"/>
      <c r="U180" s="531">
        <v>-7.7548182426846345E-14</v>
      </c>
      <c r="V180" s="535">
        <v>-3.6489897432999554E-16</v>
      </c>
    </row>
    <row r="181" spans="1:22">
      <c r="A181" s="313">
        <v>0</v>
      </c>
      <c r="B181" s="313">
        <v>3</v>
      </c>
      <c r="C181" s="313">
        <v>0</v>
      </c>
      <c r="D181" s="313">
        <v>0</v>
      </c>
      <c r="E181" s="313">
        <v>0</v>
      </c>
      <c r="G181" s="313">
        <v>30</v>
      </c>
      <c r="H181" s="313">
        <v>130</v>
      </c>
      <c r="I181" s="313">
        <v>35</v>
      </c>
      <c r="J181" s="314">
        <v>1.21</v>
      </c>
      <c r="K181" s="313">
        <v>2.0785635567801534E-11</v>
      </c>
      <c r="M181" s="313">
        <v>48</v>
      </c>
      <c r="N181" s="534">
        <v>7.9557924862976696E-14</v>
      </c>
      <c r="O181" s="534">
        <v>-2.4231096875796638E-12</v>
      </c>
      <c r="P181" s="534">
        <v>3.268013412585134E-11</v>
      </c>
      <c r="Q181" s="534">
        <v>-1.5350593547821367E-11</v>
      </c>
      <c r="R181" s="313">
        <v>9.5691909534002136E-12</v>
      </c>
      <c r="S181" s="534">
        <v>2.0785635567801543E-11</v>
      </c>
      <c r="T181" s="534"/>
      <c r="U181" s="531">
        <v>9.6935228033557931E-15</v>
      </c>
      <c r="V181" s="535">
        <v>4.6635681510609028E-16</v>
      </c>
    </row>
    <row r="182" spans="1:22">
      <c r="A182" s="313">
        <v>0</v>
      </c>
      <c r="B182" s="313">
        <v>3</v>
      </c>
      <c r="C182" s="313">
        <v>0</v>
      </c>
      <c r="D182" s="313">
        <v>1</v>
      </c>
      <c r="E182" s="313">
        <v>1</v>
      </c>
      <c r="G182" s="313">
        <v>30</v>
      </c>
      <c r="H182" s="313">
        <v>130</v>
      </c>
      <c r="I182" s="313">
        <v>35</v>
      </c>
      <c r="J182" s="314">
        <v>3.2</v>
      </c>
      <c r="K182" s="313">
        <v>6.7020146535997138E-11</v>
      </c>
      <c r="M182" s="313">
        <v>49</v>
      </c>
      <c r="N182" s="534"/>
      <c r="O182" s="534"/>
      <c r="P182" s="534"/>
      <c r="Q182" s="534"/>
      <c r="S182" s="534">
        <v>6.702014653599719E-11</v>
      </c>
      <c r="T182" s="534"/>
      <c r="U182" s="531">
        <v>5.169878828456423E-14</v>
      </c>
      <c r="V182" s="535">
        <v>7.7139175243068642E-16</v>
      </c>
    </row>
    <row r="183" spans="1:22">
      <c r="A183" s="313">
        <v>0</v>
      </c>
      <c r="B183" s="313">
        <v>3</v>
      </c>
      <c r="C183" s="313">
        <v>0</v>
      </c>
      <c r="D183" s="313">
        <v>2</v>
      </c>
      <c r="E183" s="313">
        <v>2</v>
      </c>
      <c r="G183" s="313">
        <v>30</v>
      </c>
      <c r="H183" s="313">
        <v>130</v>
      </c>
      <c r="I183" s="313">
        <v>35</v>
      </c>
      <c r="J183" s="314">
        <v>5.2</v>
      </c>
      <c r="K183" s="313">
        <v>1.0025169865358487E-10</v>
      </c>
      <c r="M183" s="313">
        <v>50</v>
      </c>
      <c r="N183" s="534"/>
      <c r="O183" s="534"/>
      <c r="P183" s="534"/>
      <c r="Q183" s="534"/>
      <c r="S183" s="534">
        <v>1.0025169865358492E-10</v>
      </c>
      <c r="T183" s="534"/>
      <c r="U183" s="531">
        <v>5.169878828456423E-14</v>
      </c>
      <c r="V183" s="535">
        <v>5.156898983149105E-16</v>
      </c>
    </row>
    <row r="184" spans="1:22">
      <c r="A184" s="313">
        <v>0</v>
      </c>
      <c r="B184" s="313">
        <v>3</v>
      </c>
      <c r="C184" s="313">
        <v>0</v>
      </c>
      <c r="D184" s="313">
        <v>3</v>
      </c>
      <c r="E184" s="313">
        <v>3</v>
      </c>
      <c r="G184" s="313">
        <v>30</v>
      </c>
      <c r="H184" s="313">
        <v>130</v>
      </c>
      <c r="I184" s="313">
        <v>35</v>
      </c>
      <c r="J184" s="314">
        <v>13.2</v>
      </c>
      <c r="K184" s="313">
        <v>1.7680522628078657E-10</v>
      </c>
      <c r="M184" s="313">
        <v>51</v>
      </c>
      <c r="N184" s="534"/>
      <c r="O184" s="534"/>
      <c r="P184" s="534"/>
      <c r="Q184" s="534"/>
      <c r="S184" s="534">
        <v>1.7680522628078652E-10</v>
      </c>
      <c r="T184" s="534"/>
      <c r="U184" s="531">
        <v>-5.169878828456423E-14</v>
      </c>
      <c r="V184" s="535">
        <v>-2.9240531726398599E-16</v>
      </c>
    </row>
    <row r="185" spans="1:22">
      <c r="A185" s="313">
        <v>1</v>
      </c>
      <c r="B185" s="313">
        <v>3</v>
      </c>
      <c r="C185" s="313">
        <v>0</v>
      </c>
      <c r="D185" s="313">
        <v>0</v>
      </c>
      <c r="E185" s="313">
        <v>0</v>
      </c>
      <c r="G185" s="313">
        <v>35</v>
      </c>
      <c r="H185" s="313">
        <v>130</v>
      </c>
      <c r="I185" s="313">
        <v>35</v>
      </c>
      <c r="J185" s="314">
        <v>1.21</v>
      </c>
      <c r="K185" s="313">
        <v>2.2249861044246968E-11</v>
      </c>
      <c r="M185" s="313">
        <v>52</v>
      </c>
      <c r="N185" s="534">
        <v>8.3322377191789277E-14</v>
      </c>
      <c r="O185" s="534">
        <v>-2.5290908740612588E-12</v>
      </c>
      <c r="P185" s="534">
        <v>3.4680425103235304E-11</v>
      </c>
      <c r="Q185" s="534">
        <v>-1.6158222055814936E-11</v>
      </c>
      <c r="R185" s="313">
        <v>1.0635529072115914E-11</v>
      </c>
      <c r="S185" s="534">
        <v>2.2249861044246955E-11</v>
      </c>
      <c r="T185" s="534"/>
      <c r="U185" s="531">
        <v>-1.2924697071141057E-14</v>
      </c>
      <c r="V185" s="535">
        <v>-5.8088888939299378E-16</v>
      </c>
    </row>
    <row r="186" spans="1:22">
      <c r="A186" s="313">
        <v>1</v>
      </c>
      <c r="B186" s="313">
        <v>3</v>
      </c>
      <c r="C186" s="313">
        <v>0</v>
      </c>
      <c r="D186" s="313">
        <v>1</v>
      </c>
      <c r="E186" s="313">
        <v>1</v>
      </c>
      <c r="G186" s="313">
        <v>35</v>
      </c>
      <c r="H186" s="313">
        <v>130</v>
      </c>
      <c r="I186" s="313">
        <v>35</v>
      </c>
      <c r="J186" s="314">
        <v>3.2</v>
      </c>
      <c r="K186" s="313">
        <v>7.1651555379971287E-11</v>
      </c>
      <c r="M186" s="313">
        <v>53</v>
      </c>
      <c r="N186" s="534"/>
      <c r="O186" s="534"/>
      <c r="P186" s="534"/>
      <c r="Q186" s="534"/>
      <c r="S186" s="534">
        <v>7.1651555379971287E-11</v>
      </c>
      <c r="T186" s="534"/>
      <c r="U186" s="531">
        <v>0</v>
      </c>
      <c r="V186" s="535">
        <v>0</v>
      </c>
    </row>
    <row r="187" spans="1:22">
      <c r="A187" s="313">
        <v>1</v>
      </c>
      <c r="B187" s="313">
        <v>3</v>
      </c>
      <c r="C187" s="313">
        <v>0</v>
      </c>
      <c r="D187" s="313">
        <v>2</v>
      </c>
      <c r="E187" s="313">
        <v>2</v>
      </c>
      <c r="G187" s="313">
        <v>35</v>
      </c>
      <c r="H187" s="313">
        <v>130</v>
      </c>
      <c r="I187" s="313">
        <v>35</v>
      </c>
      <c r="J187" s="314">
        <v>5.2</v>
      </c>
      <c r="K187" s="313">
        <v>1.075091640585753E-10</v>
      </c>
      <c r="M187" s="313">
        <v>54</v>
      </c>
      <c r="N187" s="534"/>
      <c r="O187" s="534"/>
      <c r="P187" s="534"/>
      <c r="Q187" s="534"/>
      <c r="S187" s="534">
        <v>1.075091640585753E-10</v>
      </c>
      <c r="T187" s="534"/>
      <c r="U187" s="531">
        <v>0</v>
      </c>
      <c r="V187" s="535">
        <v>0</v>
      </c>
    </row>
    <row r="188" spans="1:22">
      <c r="A188" s="313">
        <v>1</v>
      </c>
      <c r="B188" s="313">
        <v>3</v>
      </c>
      <c r="C188" s="313">
        <v>0</v>
      </c>
      <c r="D188" s="313">
        <v>3</v>
      </c>
      <c r="E188" s="313">
        <v>3</v>
      </c>
      <c r="G188" s="313">
        <v>35</v>
      </c>
      <c r="H188" s="313">
        <v>130</v>
      </c>
      <c r="I188" s="313">
        <v>35</v>
      </c>
      <c r="J188" s="314">
        <v>13.2</v>
      </c>
      <c r="K188" s="313">
        <v>1.925933966355026E-10</v>
      </c>
      <c r="M188" s="313">
        <v>55</v>
      </c>
      <c r="N188" s="534"/>
      <c r="O188" s="534"/>
      <c r="P188" s="534"/>
      <c r="Q188" s="534"/>
      <c r="S188" s="534">
        <v>1.9259339663550257E-10</v>
      </c>
      <c r="T188" s="534"/>
      <c r="U188" s="531">
        <v>-2.5849394142282115E-14</v>
      </c>
      <c r="V188" s="535">
        <v>-1.3421744771033882E-16</v>
      </c>
    </row>
    <row r="189" spans="1:22">
      <c r="A189" s="313">
        <v>2</v>
      </c>
      <c r="B189" s="313">
        <v>3</v>
      </c>
      <c r="C189" s="313">
        <v>0</v>
      </c>
      <c r="D189" s="313">
        <v>0</v>
      </c>
      <c r="E189" s="313">
        <v>0</v>
      </c>
      <c r="G189" s="313">
        <v>40</v>
      </c>
      <c r="H189" s="313">
        <v>130</v>
      </c>
      <c r="I189" s="313">
        <v>35</v>
      </c>
      <c r="J189" s="314">
        <v>1.21</v>
      </c>
      <c r="K189" s="313">
        <v>2.2106621595464265E-11</v>
      </c>
      <c r="M189" s="313">
        <v>56</v>
      </c>
      <c r="N189" s="534">
        <v>8.0627832944671352E-14</v>
      </c>
      <c r="O189" s="534">
        <v>-2.4661140700307559E-12</v>
      </c>
      <c r="P189" s="534">
        <v>3.509248449064316E-11</v>
      </c>
      <c r="Q189" s="534">
        <v>-1.688748415264121E-11</v>
      </c>
      <c r="R189" s="313">
        <v>1.1479050270502954E-11</v>
      </c>
      <c r="S189" s="534">
        <v>2.2106621595464281E-11</v>
      </c>
      <c r="T189" s="534"/>
      <c r="U189" s="531">
        <v>1.6155871338926322E-14</v>
      </c>
      <c r="V189" s="535">
        <v>7.3081593535943585E-16</v>
      </c>
    </row>
    <row r="190" spans="1:22">
      <c r="A190" s="313">
        <v>2</v>
      </c>
      <c r="B190" s="313">
        <v>3</v>
      </c>
      <c r="C190" s="313">
        <v>0</v>
      </c>
      <c r="D190" s="313">
        <v>1</v>
      </c>
      <c r="E190" s="313">
        <v>1</v>
      </c>
      <c r="G190" s="313">
        <v>40</v>
      </c>
      <c r="H190" s="313">
        <v>130</v>
      </c>
      <c r="I190" s="313">
        <v>35</v>
      </c>
      <c r="J190" s="314">
        <v>3.2</v>
      </c>
      <c r="K190" s="313">
        <v>7.279747097023294E-11</v>
      </c>
      <c r="M190" s="313">
        <v>57</v>
      </c>
      <c r="N190" s="534"/>
      <c r="O190" s="534"/>
      <c r="P190" s="534"/>
      <c r="Q190" s="534"/>
      <c r="S190" s="534">
        <v>7.2797470970232966E-11</v>
      </c>
      <c r="T190" s="534"/>
      <c r="U190" s="531">
        <v>2.5849394142282115E-14</v>
      </c>
      <c r="V190" s="535">
        <v>3.5508643085763234E-16</v>
      </c>
    </row>
    <row r="191" spans="1:22">
      <c r="A191" s="313">
        <v>2</v>
      </c>
      <c r="B191" s="313">
        <v>3</v>
      </c>
      <c r="C191" s="313">
        <v>0</v>
      </c>
      <c r="D191" s="313">
        <v>2</v>
      </c>
      <c r="E191" s="313">
        <v>2</v>
      </c>
      <c r="G191" s="313">
        <v>40</v>
      </c>
      <c r="H191" s="313">
        <v>130</v>
      </c>
      <c r="I191" s="313">
        <v>35</v>
      </c>
      <c r="J191" s="314">
        <v>5.2</v>
      </c>
      <c r="K191" s="313">
        <v>1.1024662907975592E-10</v>
      </c>
      <c r="M191" s="313">
        <v>58</v>
      </c>
      <c r="N191" s="534"/>
      <c r="O191" s="534"/>
      <c r="P191" s="534"/>
      <c r="Q191" s="534"/>
      <c r="S191" s="534">
        <v>1.1024662907975592E-10</v>
      </c>
      <c r="T191" s="534"/>
      <c r="U191" s="531">
        <v>0</v>
      </c>
      <c r="V191" s="535">
        <v>0</v>
      </c>
    </row>
    <row r="192" spans="1:22">
      <c r="A192" s="313">
        <v>2</v>
      </c>
      <c r="B192" s="313">
        <v>3</v>
      </c>
      <c r="C192" s="313">
        <v>0</v>
      </c>
      <c r="D192" s="313">
        <v>3</v>
      </c>
      <c r="E192" s="313">
        <v>3</v>
      </c>
      <c r="G192" s="313">
        <v>40</v>
      </c>
      <c r="H192" s="313">
        <v>130</v>
      </c>
      <c r="I192" s="313">
        <v>35</v>
      </c>
      <c r="J192" s="314">
        <v>13.2</v>
      </c>
      <c r="K192" s="313">
        <v>2.0207903124377954E-10</v>
      </c>
      <c r="M192" s="313">
        <v>59</v>
      </c>
      <c r="N192" s="534"/>
      <c r="O192" s="534"/>
      <c r="P192" s="534"/>
      <c r="Q192" s="534"/>
      <c r="S192" s="534">
        <v>2.0207903124377951E-10</v>
      </c>
      <c r="T192" s="534"/>
      <c r="U192" s="531">
        <v>-2.5849394142282115E-14</v>
      </c>
      <c r="V192" s="535">
        <v>-1.2791725090515951E-16</v>
      </c>
    </row>
    <row r="193" spans="1:22">
      <c r="A193" s="313">
        <v>3</v>
      </c>
      <c r="B193" s="313">
        <v>3</v>
      </c>
      <c r="C193" s="313">
        <v>0</v>
      </c>
      <c r="D193" s="313">
        <v>0</v>
      </c>
      <c r="E193" s="313">
        <v>0</v>
      </c>
      <c r="G193" s="313">
        <v>45</v>
      </c>
      <c r="H193" s="313">
        <v>130</v>
      </c>
      <c r="I193" s="313">
        <v>35</v>
      </c>
      <c r="J193" s="314">
        <v>1.21</v>
      </c>
      <c r="K193" s="313">
        <v>2.3841410475165927E-11</v>
      </c>
      <c r="M193" s="313">
        <v>60</v>
      </c>
      <c r="N193" s="534">
        <v>8.4219968405135875E-14</v>
      </c>
      <c r="O193" s="534">
        <v>-2.5681742684771667E-12</v>
      </c>
      <c r="P193" s="534">
        <v>3.6862229068053425E-11</v>
      </c>
      <c r="Q193" s="534">
        <v>-1.7151023562149052E-11</v>
      </c>
      <c r="R193" s="313">
        <v>1.2340476399987843E-11</v>
      </c>
      <c r="S193" s="534">
        <v>2.384141047516594E-11</v>
      </c>
      <c r="T193" s="534"/>
      <c r="U193" s="531">
        <v>1.2924697071141057E-14</v>
      </c>
      <c r="V193" s="535">
        <v>5.4211125992750676E-16</v>
      </c>
    </row>
    <row r="194" spans="1:22">
      <c r="A194" s="313">
        <v>3</v>
      </c>
      <c r="B194" s="313">
        <v>3</v>
      </c>
      <c r="C194" s="313">
        <v>0</v>
      </c>
      <c r="D194" s="313">
        <v>1</v>
      </c>
      <c r="E194" s="313">
        <v>1</v>
      </c>
      <c r="G194" s="313">
        <v>45</v>
      </c>
      <c r="H194" s="313">
        <v>130</v>
      </c>
      <c r="I194" s="313">
        <v>35</v>
      </c>
      <c r="J194" s="314">
        <v>3.2</v>
      </c>
      <c r="K194" s="313">
        <v>7.7269724871115203E-11</v>
      </c>
      <c r="M194" s="313">
        <v>61</v>
      </c>
      <c r="N194" s="534"/>
      <c r="O194" s="534"/>
      <c r="P194" s="534"/>
      <c r="Q194" s="534"/>
      <c r="S194" s="534">
        <v>7.7269724871115229E-11</v>
      </c>
      <c r="T194" s="534"/>
      <c r="U194" s="531">
        <v>2.5849394142282115E-14</v>
      </c>
      <c r="V194" s="535">
        <v>3.3453456946298871E-16</v>
      </c>
    </row>
    <row r="195" spans="1:22">
      <c r="A195" s="313">
        <v>3</v>
      </c>
      <c r="B195" s="313">
        <v>3</v>
      </c>
      <c r="C195" s="313">
        <v>0</v>
      </c>
      <c r="D195" s="313">
        <v>2</v>
      </c>
      <c r="E195" s="313">
        <v>2</v>
      </c>
      <c r="G195" s="313">
        <v>45</v>
      </c>
      <c r="H195" s="313">
        <v>130</v>
      </c>
      <c r="I195" s="313">
        <v>35</v>
      </c>
      <c r="J195" s="314">
        <v>5.2</v>
      </c>
      <c r="K195" s="313">
        <v>1.169311366896155E-10</v>
      </c>
      <c r="M195" s="313">
        <v>62</v>
      </c>
      <c r="N195" s="534"/>
      <c r="O195" s="534"/>
      <c r="P195" s="534"/>
      <c r="Q195" s="534"/>
      <c r="S195" s="534">
        <v>1.1693113668961553E-10</v>
      </c>
      <c r="T195" s="534"/>
      <c r="U195" s="531">
        <v>2.5849394142282115E-14</v>
      </c>
      <c r="V195" s="535">
        <v>2.2106510613077591E-16</v>
      </c>
    </row>
    <row r="196" spans="1:22">
      <c r="A196" s="313">
        <v>3</v>
      </c>
      <c r="B196" s="313">
        <v>3</v>
      </c>
      <c r="C196" s="313">
        <v>0</v>
      </c>
      <c r="D196" s="313">
        <v>3</v>
      </c>
      <c r="E196" s="313">
        <v>3</v>
      </c>
      <c r="G196" s="313">
        <v>45</v>
      </c>
      <c r="H196" s="313">
        <v>130</v>
      </c>
      <c r="I196" s="313">
        <v>35</v>
      </c>
      <c r="J196" s="314">
        <v>13.2</v>
      </c>
      <c r="K196" s="313">
        <v>2.1565494788951823E-10</v>
      </c>
      <c r="M196" s="313">
        <v>63</v>
      </c>
      <c r="N196" s="534"/>
      <c r="O196" s="534"/>
      <c r="P196" s="534"/>
      <c r="Q196" s="534"/>
      <c r="S196" s="534">
        <v>2.1565494788951815E-10</v>
      </c>
      <c r="T196" s="534"/>
      <c r="U196" s="531">
        <v>-7.7548182426846345E-14</v>
      </c>
      <c r="V196" s="535">
        <v>-3.5959380105006867E-16</v>
      </c>
    </row>
    <row r="197" spans="1:22">
      <c r="A197" s="313">
        <v>0</v>
      </c>
      <c r="B197" s="313">
        <v>0</v>
      </c>
      <c r="C197" s="313">
        <v>1</v>
      </c>
      <c r="D197" s="313">
        <v>0</v>
      </c>
      <c r="E197" s="313">
        <v>0</v>
      </c>
      <c r="G197" s="313">
        <v>30</v>
      </c>
      <c r="H197" s="313">
        <v>100</v>
      </c>
      <c r="I197" s="313">
        <v>35</v>
      </c>
      <c r="J197" s="314">
        <v>1.21</v>
      </c>
      <c r="K197" s="313">
        <v>1.7551607124174218E-11</v>
      </c>
      <c r="M197" s="313">
        <v>64</v>
      </c>
      <c r="N197" s="534">
        <v>7.4479816764131993E-14</v>
      </c>
      <c r="O197" s="534">
        <v>-2.1338758824690744E-12</v>
      </c>
      <c r="P197" s="534">
        <v>2.7420860361320146E-11</v>
      </c>
      <c r="Q197" s="534">
        <v>-1.263537177216667E-11</v>
      </c>
      <c r="R197" s="313">
        <v>8.2611362648636948E-12</v>
      </c>
      <c r="S197" s="534">
        <v>1.7551607124174218E-11</v>
      </c>
      <c r="T197" s="534"/>
      <c r="U197" s="531">
        <v>0</v>
      </c>
      <c r="V197" s="535">
        <v>0</v>
      </c>
    </row>
    <row r="198" spans="1:22">
      <c r="A198" s="313">
        <v>0</v>
      </c>
      <c r="B198" s="313">
        <v>0</v>
      </c>
      <c r="C198" s="313">
        <v>1</v>
      </c>
      <c r="D198" s="313">
        <v>1</v>
      </c>
      <c r="E198" s="313">
        <v>1</v>
      </c>
      <c r="G198" s="313">
        <v>30</v>
      </c>
      <c r="H198" s="313">
        <v>100</v>
      </c>
      <c r="I198" s="313">
        <v>35</v>
      </c>
      <c r="J198" s="314">
        <v>3.2</v>
      </c>
      <c r="K198" s="313">
        <v>5.5701046983301539E-11</v>
      </c>
      <c r="M198" s="313">
        <v>65</v>
      </c>
      <c r="N198" s="534"/>
      <c r="O198" s="534"/>
      <c r="P198" s="534"/>
      <c r="Q198" s="534"/>
      <c r="S198" s="534">
        <v>5.5701046983301552E-11</v>
      </c>
      <c r="T198" s="534"/>
      <c r="U198" s="531">
        <v>1.2924697071141057E-14</v>
      </c>
      <c r="V198" s="535">
        <v>2.3203687849917284E-16</v>
      </c>
    </row>
    <row r="199" spans="1:22">
      <c r="A199" s="313">
        <v>0</v>
      </c>
      <c r="B199" s="313">
        <v>0</v>
      </c>
      <c r="C199" s="313">
        <v>1</v>
      </c>
      <c r="D199" s="313">
        <v>2</v>
      </c>
      <c r="E199" s="313">
        <v>2</v>
      </c>
      <c r="G199" s="313">
        <v>30</v>
      </c>
      <c r="H199" s="313">
        <v>100</v>
      </c>
      <c r="I199" s="313">
        <v>35</v>
      </c>
      <c r="J199" s="314">
        <v>5.2</v>
      </c>
      <c r="K199" s="313">
        <v>8.2725556320305376E-11</v>
      </c>
      <c r="M199" s="313">
        <v>66</v>
      </c>
      <c r="N199" s="534"/>
      <c r="O199" s="534"/>
      <c r="P199" s="534"/>
      <c r="Q199" s="534"/>
      <c r="S199" s="534">
        <v>8.2725556320305389E-11</v>
      </c>
      <c r="T199" s="534"/>
      <c r="U199" s="531">
        <v>1.2924697071141057E-14</v>
      </c>
      <c r="V199" s="535">
        <v>1.5623584350521472E-16</v>
      </c>
    </row>
    <row r="200" spans="1:22">
      <c r="A200" s="313">
        <v>0</v>
      </c>
      <c r="B200" s="313">
        <v>0</v>
      </c>
      <c r="C200" s="313">
        <v>1</v>
      </c>
      <c r="D200" s="313">
        <v>3</v>
      </c>
      <c r="E200" s="313">
        <v>3</v>
      </c>
      <c r="G200" s="313">
        <v>30</v>
      </c>
      <c r="H200" s="313">
        <v>100</v>
      </c>
      <c r="I200" s="313">
        <v>35</v>
      </c>
      <c r="J200" s="314">
        <v>13.2</v>
      </c>
      <c r="K200" s="313">
        <v>1.4881464643921492E-10</v>
      </c>
      <c r="M200" s="313">
        <v>67</v>
      </c>
      <c r="N200" s="534"/>
      <c r="O200" s="534"/>
      <c r="P200" s="534"/>
      <c r="Q200" s="534"/>
      <c r="S200" s="534">
        <v>1.488146464392149E-10</v>
      </c>
      <c r="T200" s="534"/>
      <c r="U200" s="531">
        <v>-2.5849394142282115E-14</v>
      </c>
      <c r="V200" s="535">
        <v>-1.7370194910781583E-16</v>
      </c>
    </row>
    <row r="201" spans="1:22">
      <c r="A201" s="313">
        <v>1</v>
      </c>
      <c r="B201" s="313">
        <v>0</v>
      </c>
      <c r="C201" s="313">
        <v>1</v>
      </c>
      <c r="D201" s="313">
        <v>0</v>
      </c>
      <c r="E201" s="313">
        <v>0</v>
      </c>
      <c r="G201" s="313">
        <v>35</v>
      </c>
      <c r="H201" s="313">
        <v>100</v>
      </c>
      <c r="I201" s="313">
        <v>35</v>
      </c>
      <c r="J201" s="314">
        <v>1.21</v>
      </c>
      <c r="K201" s="313">
        <v>1.9225917125500957E-11</v>
      </c>
      <c r="M201" s="313">
        <v>68</v>
      </c>
      <c r="N201" s="534">
        <v>7.886731412718456E-14</v>
      </c>
      <c r="O201" s="534">
        <v>-2.2538122008874151E-12</v>
      </c>
      <c r="P201" s="534">
        <v>2.9464991122953574E-11</v>
      </c>
      <c r="Q201" s="534">
        <v>-1.3266633947836089E-11</v>
      </c>
      <c r="R201" s="313">
        <v>9.2827120558347989E-12</v>
      </c>
      <c r="S201" s="534">
        <v>1.9225917125500944E-11</v>
      </c>
      <c r="T201" s="534"/>
      <c r="U201" s="531">
        <v>-1.2924697071141057E-14</v>
      </c>
      <c r="V201" s="535">
        <v>-6.7225386371805066E-16</v>
      </c>
    </row>
    <row r="202" spans="1:22">
      <c r="A202" s="313">
        <v>1</v>
      </c>
      <c r="B202" s="313">
        <v>0</v>
      </c>
      <c r="C202" s="313">
        <v>1</v>
      </c>
      <c r="D202" s="313">
        <v>1</v>
      </c>
      <c r="E202" s="313">
        <v>1</v>
      </c>
      <c r="G202" s="313">
        <v>35</v>
      </c>
      <c r="H202" s="313">
        <v>100</v>
      </c>
      <c r="I202" s="313">
        <v>35</v>
      </c>
      <c r="J202" s="314">
        <v>3.2</v>
      </c>
      <c r="K202" s="313">
        <v>6.0526624857847803E-11</v>
      </c>
      <c r="M202" s="313">
        <v>69</v>
      </c>
      <c r="N202" s="534"/>
      <c r="O202" s="534"/>
      <c r="P202" s="534"/>
      <c r="Q202" s="534"/>
      <c r="S202" s="534">
        <v>6.0526624857847803E-11</v>
      </c>
      <c r="T202" s="534"/>
      <c r="U202" s="531">
        <v>0</v>
      </c>
      <c r="V202" s="535">
        <v>0</v>
      </c>
    </row>
    <row r="203" spans="1:22">
      <c r="A203" s="313">
        <v>1</v>
      </c>
      <c r="B203" s="313">
        <v>0</v>
      </c>
      <c r="C203" s="313">
        <v>1</v>
      </c>
      <c r="D203" s="313">
        <v>2</v>
      </c>
      <c r="E203" s="313">
        <v>2</v>
      </c>
      <c r="G203" s="313">
        <v>35</v>
      </c>
      <c r="H203" s="313">
        <v>100</v>
      </c>
      <c r="I203" s="313">
        <v>35</v>
      </c>
      <c r="J203" s="314">
        <v>5.2</v>
      </c>
      <c r="K203" s="313">
        <v>9.0097613284321961E-11</v>
      </c>
      <c r="M203" s="313">
        <v>70</v>
      </c>
      <c r="N203" s="534"/>
      <c r="O203" s="534"/>
      <c r="P203" s="534"/>
      <c r="Q203" s="534"/>
      <c r="S203" s="534">
        <v>9.0097613284321974E-11</v>
      </c>
      <c r="T203" s="534"/>
      <c r="U203" s="531">
        <v>1.2924697071141057E-14</v>
      </c>
      <c r="V203" s="535">
        <v>1.4345215816488345E-16</v>
      </c>
    </row>
    <row r="204" spans="1:22">
      <c r="A204" s="313">
        <v>1</v>
      </c>
      <c r="B204" s="313">
        <v>0</v>
      </c>
      <c r="C204" s="313">
        <v>1</v>
      </c>
      <c r="D204" s="313">
        <v>3</v>
      </c>
      <c r="E204" s="313">
        <v>3</v>
      </c>
      <c r="G204" s="313">
        <v>35</v>
      </c>
      <c r="H204" s="313">
        <v>100</v>
      </c>
      <c r="I204" s="313">
        <v>35</v>
      </c>
      <c r="J204" s="314">
        <v>13.2</v>
      </c>
      <c r="K204" s="313">
        <v>1.6435930973100034E-10</v>
      </c>
      <c r="M204" s="313">
        <v>71</v>
      </c>
      <c r="N204" s="534"/>
      <c r="O204" s="534"/>
      <c r="P204" s="534"/>
      <c r="Q204" s="534"/>
      <c r="S204" s="534">
        <v>1.6435930973100029E-10</v>
      </c>
      <c r="T204" s="534"/>
      <c r="U204" s="531">
        <v>-5.169878828456423E-14</v>
      </c>
      <c r="V204" s="535">
        <v>-3.1454736801448831E-16</v>
      </c>
    </row>
    <row r="205" spans="1:22">
      <c r="A205" s="313">
        <v>2</v>
      </c>
      <c r="B205" s="313">
        <v>0</v>
      </c>
      <c r="C205" s="313">
        <v>1</v>
      </c>
      <c r="D205" s="313">
        <v>0</v>
      </c>
      <c r="E205" s="313">
        <v>0</v>
      </c>
      <c r="G205" s="313">
        <v>40</v>
      </c>
      <c r="H205" s="313">
        <v>100</v>
      </c>
      <c r="I205" s="313">
        <v>35</v>
      </c>
      <c r="J205" s="314">
        <v>1.21</v>
      </c>
      <c r="K205" s="313">
        <v>1.8955353722244736E-11</v>
      </c>
      <c r="M205" s="313">
        <v>72</v>
      </c>
      <c r="N205" s="534">
        <v>7.5771202965529246E-14</v>
      </c>
      <c r="O205" s="534">
        <v>-2.1909150733729581E-12</v>
      </c>
      <c r="P205" s="534">
        <v>2.9843668051045899E-11</v>
      </c>
      <c r="Q205" s="534">
        <v>-1.4081999168692237E-11</v>
      </c>
      <c r="R205" s="313">
        <v>9.9829938054391409E-12</v>
      </c>
      <c r="S205" s="534">
        <v>1.8955353722244769E-11</v>
      </c>
      <c r="T205" s="534"/>
      <c r="U205" s="531">
        <v>3.2311742677852644E-14</v>
      </c>
      <c r="V205" s="535">
        <v>1.7046235671104223E-15</v>
      </c>
    </row>
    <row r="206" spans="1:22">
      <c r="A206" s="313">
        <v>2</v>
      </c>
      <c r="B206" s="313">
        <v>0</v>
      </c>
      <c r="C206" s="313">
        <v>1</v>
      </c>
      <c r="D206" s="313">
        <v>1</v>
      </c>
      <c r="E206" s="313">
        <v>1</v>
      </c>
      <c r="G206" s="313">
        <v>40</v>
      </c>
      <c r="H206" s="313">
        <v>100</v>
      </c>
      <c r="I206" s="313">
        <v>35</v>
      </c>
      <c r="J206" s="314">
        <v>3.2</v>
      </c>
      <c r="K206" s="313">
        <v>6.1465639022089979E-11</v>
      </c>
      <c r="M206" s="313">
        <v>73</v>
      </c>
      <c r="N206" s="534"/>
      <c r="O206" s="534"/>
      <c r="P206" s="534"/>
      <c r="Q206" s="534"/>
      <c r="S206" s="534">
        <v>6.1465639022090005E-11</v>
      </c>
      <c r="T206" s="534"/>
      <c r="U206" s="531">
        <v>2.5849394142282115E-14</v>
      </c>
      <c r="V206" s="535">
        <v>4.205503197159012E-16</v>
      </c>
    </row>
    <row r="207" spans="1:22">
      <c r="A207" s="313">
        <v>2</v>
      </c>
      <c r="B207" s="313">
        <v>0</v>
      </c>
      <c r="C207" s="313">
        <v>1</v>
      </c>
      <c r="D207" s="313">
        <v>2</v>
      </c>
      <c r="E207" s="313">
        <v>2</v>
      </c>
      <c r="G207" s="313">
        <v>40</v>
      </c>
      <c r="H207" s="313">
        <v>100</v>
      </c>
      <c r="I207" s="313">
        <v>35</v>
      </c>
      <c r="J207" s="314">
        <v>5.2</v>
      </c>
      <c r="K207" s="313">
        <v>9.2516768419318767E-11</v>
      </c>
      <c r="M207" s="313">
        <v>74</v>
      </c>
      <c r="N207" s="534"/>
      <c r="O207" s="534"/>
      <c r="P207" s="534"/>
      <c r="Q207" s="534"/>
      <c r="S207" s="534">
        <v>9.2516768419318819E-11</v>
      </c>
      <c r="T207" s="534"/>
      <c r="U207" s="531">
        <v>5.169878828456423E-14</v>
      </c>
      <c r="V207" s="535">
        <v>5.5880451909265801E-16</v>
      </c>
    </row>
    <row r="208" spans="1:22">
      <c r="A208" s="313">
        <v>2</v>
      </c>
      <c r="B208" s="313">
        <v>0</v>
      </c>
      <c r="C208" s="313">
        <v>1</v>
      </c>
      <c r="D208" s="313">
        <v>3</v>
      </c>
      <c r="E208" s="313">
        <v>3</v>
      </c>
      <c r="G208" s="313">
        <v>40</v>
      </c>
      <c r="H208" s="313">
        <v>100</v>
      </c>
      <c r="I208" s="313">
        <v>35</v>
      </c>
      <c r="J208" s="314">
        <v>13.2</v>
      </c>
      <c r="K208" s="313">
        <v>1.7238071886283188E-10</v>
      </c>
      <c r="M208" s="313">
        <v>75</v>
      </c>
      <c r="N208" s="534"/>
      <c r="O208" s="534"/>
      <c r="P208" s="534"/>
      <c r="Q208" s="534"/>
      <c r="S208" s="534">
        <v>1.723807188628318E-10</v>
      </c>
      <c r="T208" s="534"/>
      <c r="U208" s="531">
        <v>-7.7548182426846345E-14</v>
      </c>
      <c r="V208" s="535">
        <v>-4.498657560916287E-16</v>
      </c>
    </row>
    <row r="209" spans="1:22">
      <c r="A209" s="313">
        <v>3</v>
      </c>
      <c r="B209" s="313">
        <v>0</v>
      </c>
      <c r="C209" s="313">
        <v>1</v>
      </c>
      <c r="D209" s="313">
        <v>0</v>
      </c>
      <c r="E209" s="313">
        <v>0</v>
      </c>
      <c r="G209" s="313">
        <v>45</v>
      </c>
      <c r="H209" s="313">
        <v>100</v>
      </c>
      <c r="I209" s="313">
        <v>35</v>
      </c>
      <c r="J209" s="314">
        <v>1.21</v>
      </c>
      <c r="K209" s="313">
        <v>1.9794100272339024E-11</v>
      </c>
      <c r="M209" s="313">
        <v>76</v>
      </c>
      <c r="N209" s="534">
        <v>8.0280931042127977E-14</v>
      </c>
      <c r="O209" s="534">
        <v>-2.3098111171448951E-12</v>
      </c>
      <c r="P209" s="534">
        <v>3.1705357135328636E-11</v>
      </c>
      <c r="Q209" s="534">
        <v>-1.53298099712747E-11</v>
      </c>
      <c r="R209" s="313">
        <v>1.0874261486753754E-11</v>
      </c>
      <c r="S209" s="534">
        <v>1.9794100272339037E-11</v>
      </c>
      <c r="T209" s="534"/>
      <c r="U209" s="531">
        <v>1.2924697071141057E-14</v>
      </c>
      <c r="V209" s="535">
        <v>6.5295703736544597E-16</v>
      </c>
    </row>
    <row r="210" spans="1:22">
      <c r="A210" s="313">
        <v>3</v>
      </c>
      <c r="B210" s="313">
        <v>0</v>
      </c>
      <c r="C210" s="313">
        <v>1</v>
      </c>
      <c r="D210" s="313">
        <v>1</v>
      </c>
      <c r="E210" s="313">
        <v>1</v>
      </c>
      <c r="G210" s="313">
        <v>45</v>
      </c>
      <c r="H210" s="313">
        <v>100</v>
      </c>
      <c r="I210" s="313">
        <v>35</v>
      </c>
      <c r="J210" s="314">
        <v>3.2</v>
      </c>
      <c r="K210" s="313">
        <v>6.5105512570601636E-11</v>
      </c>
      <c r="M210" s="313">
        <v>77</v>
      </c>
      <c r="N210" s="534"/>
      <c r="O210" s="534"/>
      <c r="P210" s="534"/>
      <c r="Q210" s="534"/>
      <c r="S210" s="534">
        <v>6.5105512570601661E-11</v>
      </c>
      <c r="T210" s="534"/>
      <c r="U210" s="531">
        <v>2.5849394142282115E-14</v>
      </c>
      <c r="V210" s="535">
        <v>3.9703848601530551E-16</v>
      </c>
    </row>
    <row r="211" spans="1:22">
      <c r="A211" s="313">
        <v>3</v>
      </c>
      <c r="B211" s="313">
        <v>0</v>
      </c>
      <c r="C211" s="313">
        <v>1</v>
      </c>
      <c r="D211" s="313">
        <v>2</v>
      </c>
      <c r="E211" s="313">
        <v>2</v>
      </c>
      <c r="G211" s="313">
        <v>45</v>
      </c>
      <c r="H211" s="313">
        <v>100</v>
      </c>
      <c r="I211" s="313">
        <v>35</v>
      </c>
      <c r="J211" s="314">
        <v>5.2</v>
      </c>
      <c r="K211" s="313">
        <v>9.8368895676807753E-11</v>
      </c>
      <c r="M211" s="313">
        <v>78</v>
      </c>
      <c r="N211" s="534"/>
      <c r="O211" s="534"/>
      <c r="P211" s="534"/>
      <c r="Q211" s="534"/>
      <c r="S211" s="534">
        <v>9.8368895676807792E-11</v>
      </c>
      <c r="T211" s="534"/>
      <c r="U211" s="531">
        <v>3.8774091213423172E-14</v>
      </c>
      <c r="V211" s="535">
        <v>3.9417023995893926E-16</v>
      </c>
    </row>
    <row r="212" spans="1:22">
      <c r="A212" s="313">
        <v>3</v>
      </c>
      <c r="B212" s="313">
        <v>0</v>
      </c>
      <c r="C212" s="313">
        <v>1</v>
      </c>
      <c r="D212" s="313">
        <v>3</v>
      </c>
      <c r="E212" s="313">
        <v>3</v>
      </c>
      <c r="G212" s="313">
        <v>45</v>
      </c>
      <c r="H212" s="313">
        <v>100</v>
      </c>
      <c r="I212" s="313">
        <v>35</v>
      </c>
      <c r="J212" s="314">
        <v>13.2</v>
      </c>
      <c r="K212" s="313">
        <v>1.8536298757083777E-10</v>
      </c>
      <c r="M212" s="313">
        <v>79</v>
      </c>
      <c r="N212" s="534"/>
      <c r="O212" s="534"/>
      <c r="P212" s="534"/>
      <c r="Q212" s="534"/>
      <c r="S212" s="534">
        <v>1.853629875708378E-10</v>
      </c>
      <c r="T212" s="534"/>
      <c r="U212" s="531">
        <v>2.5849394142282115E-14</v>
      </c>
      <c r="V212" s="535">
        <v>1.3945283511576757E-16</v>
      </c>
    </row>
    <row r="213" spans="1:22">
      <c r="A213" s="313">
        <v>0</v>
      </c>
      <c r="B213" s="313">
        <v>1</v>
      </c>
      <c r="C213" s="313">
        <v>1</v>
      </c>
      <c r="D213" s="313">
        <v>0</v>
      </c>
      <c r="E213" s="313">
        <v>0</v>
      </c>
      <c r="G213" s="313">
        <v>30</v>
      </c>
      <c r="H213" s="313">
        <v>110</v>
      </c>
      <c r="I213" s="313">
        <v>35</v>
      </c>
      <c r="J213" s="314">
        <v>1.21</v>
      </c>
      <c r="K213" s="313">
        <v>1.8777100185981814E-11</v>
      </c>
      <c r="M213" s="313">
        <v>80</v>
      </c>
      <c r="N213" s="534">
        <v>8.508784092009822E-14</v>
      </c>
      <c r="O213" s="534">
        <v>-2.4265319208994969E-12</v>
      </c>
      <c r="P213" s="534">
        <v>2.9537961089129242E-11</v>
      </c>
      <c r="Q213" s="534">
        <v>-1.3561885647023879E-11</v>
      </c>
      <c r="R213" s="313">
        <v>7.8566837657314139E-12</v>
      </c>
      <c r="S213" s="534">
        <v>1.8777100185981795E-11</v>
      </c>
      <c r="T213" s="534"/>
      <c r="U213" s="531">
        <v>-1.9387045606711586E-14</v>
      </c>
      <c r="V213" s="535">
        <v>-1.032483472670883E-15</v>
      </c>
    </row>
    <row r="214" spans="1:22">
      <c r="A214" s="313">
        <v>0</v>
      </c>
      <c r="B214" s="313">
        <v>1</v>
      </c>
      <c r="C214" s="313">
        <v>1</v>
      </c>
      <c r="D214" s="313">
        <v>1</v>
      </c>
      <c r="E214" s="313">
        <v>1</v>
      </c>
      <c r="G214" s="313">
        <v>30</v>
      </c>
      <c r="H214" s="313">
        <v>110</v>
      </c>
      <c r="I214" s="313">
        <v>35</v>
      </c>
      <c r="J214" s="314">
        <v>3.2</v>
      </c>
      <c r="K214" s="313">
        <v>5.8900061339448636E-11</v>
      </c>
      <c r="M214" s="313">
        <v>81</v>
      </c>
      <c r="N214" s="534"/>
      <c r="O214" s="534"/>
      <c r="P214" s="534"/>
      <c r="Q214" s="534"/>
      <c r="S214" s="534">
        <v>5.8900061339448623E-11</v>
      </c>
      <c r="T214" s="534"/>
      <c r="U214" s="531">
        <v>-1.2924697071141057E-14</v>
      </c>
      <c r="V214" s="535">
        <v>-2.1943435672595252E-16</v>
      </c>
    </row>
    <row r="215" spans="1:22">
      <c r="A215" s="313">
        <v>0</v>
      </c>
      <c r="B215" s="313">
        <v>1</v>
      </c>
      <c r="C215" s="313">
        <v>1</v>
      </c>
      <c r="D215" s="313">
        <v>2</v>
      </c>
      <c r="E215" s="313">
        <v>2</v>
      </c>
      <c r="G215" s="313">
        <v>30</v>
      </c>
      <c r="H215" s="313">
        <v>110</v>
      </c>
      <c r="I215" s="313">
        <v>35</v>
      </c>
      <c r="J215" s="314">
        <v>5.2</v>
      </c>
      <c r="K215" s="313">
        <v>8.6386120011418964E-11</v>
      </c>
      <c r="M215" s="313">
        <v>82</v>
      </c>
      <c r="N215" s="534"/>
      <c r="O215" s="534"/>
      <c r="P215" s="534"/>
      <c r="Q215" s="534"/>
      <c r="S215" s="534">
        <v>8.6386120011418952E-11</v>
      </c>
      <c r="T215" s="534"/>
      <c r="U215" s="531">
        <v>-1.2924697071141057E-14</v>
      </c>
      <c r="V215" s="535">
        <v>-1.4961543670942282E-16</v>
      </c>
    </row>
    <row r="216" spans="1:22">
      <c r="A216" s="313">
        <v>0</v>
      </c>
      <c r="B216" s="313">
        <v>1</v>
      </c>
      <c r="C216" s="313">
        <v>1</v>
      </c>
      <c r="D216" s="313">
        <v>3</v>
      </c>
      <c r="E216" s="313">
        <v>3</v>
      </c>
      <c r="G216" s="313">
        <v>30</v>
      </c>
      <c r="H216" s="313">
        <v>110</v>
      </c>
      <c r="I216" s="313">
        <v>35</v>
      </c>
      <c r="J216" s="314">
        <v>13.2</v>
      </c>
      <c r="K216" s="313">
        <v>1.4923959013727026E-10</v>
      </c>
      <c r="M216" s="313">
        <v>83</v>
      </c>
      <c r="N216" s="534"/>
      <c r="O216" s="534"/>
      <c r="P216" s="534"/>
      <c r="Q216" s="534"/>
      <c r="S216" s="534">
        <v>1.4923959013727024E-10</v>
      </c>
      <c r="T216" s="534"/>
      <c r="U216" s="531">
        <v>-2.5849394142282115E-14</v>
      </c>
      <c r="V216" s="535">
        <v>-1.7320735147091933E-16</v>
      </c>
    </row>
    <row r="217" spans="1:22">
      <c r="A217" s="313">
        <v>1</v>
      </c>
      <c r="B217" s="313">
        <v>1</v>
      </c>
      <c r="C217" s="313">
        <v>1</v>
      </c>
      <c r="D217" s="313">
        <v>0</v>
      </c>
      <c r="E217" s="313">
        <v>0</v>
      </c>
      <c r="G217" s="313">
        <v>35</v>
      </c>
      <c r="H217" s="313">
        <v>110</v>
      </c>
      <c r="I217" s="313">
        <v>35</v>
      </c>
      <c r="J217" s="314">
        <v>1.21</v>
      </c>
      <c r="K217" s="313">
        <v>2.0405255253811903E-11</v>
      </c>
      <c r="M217" s="313">
        <v>84</v>
      </c>
      <c r="N217" s="534">
        <v>8.9251789223963062E-14</v>
      </c>
      <c r="O217" s="534">
        <v>-2.5383967976738869E-12</v>
      </c>
      <c r="P217" s="534">
        <v>3.1597965230616243E-11</v>
      </c>
      <c r="Q217" s="534">
        <v>-1.4269930912728812E-11</v>
      </c>
      <c r="R217" s="313">
        <v>8.9823071007488423E-12</v>
      </c>
      <c r="S217" s="534">
        <v>2.0405255253811897E-11</v>
      </c>
      <c r="T217" s="534"/>
      <c r="U217" s="531">
        <v>-6.4623485355705287E-15</v>
      </c>
      <c r="V217" s="535">
        <v>-3.1670020566703269E-16</v>
      </c>
    </row>
    <row r="218" spans="1:22">
      <c r="A218" s="313">
        <v>1</v>
      </c>
      <c r="B218" s="313">
        <v>1</v>
      </c>
      <c r="C218" s="313">
        <v>1</v>
      </c>
      <c r="D218" s="313">
        <v>1</v>
      </c>
      <c r="E218" s="313">
        <v>1</v>
      </c>
      <c r="G218" s="313">
        <v>35</v>
      </c>
      <c r="H218" s="313">
        <v>110</v>
      </c>
      <c r="I218" s="313">
        <v>35</v>
      </c>
      <c r="J218" s="314">
        <v>3.2</v>
      </c>
      <c r="K218" s="313">
        <v>6.3774977246353386E-11</v>
      </c>
      <c r="M218" s="313">
        <v>85</v>
      </c>
      <c r="N218" s="534"/>
      <c r="O218" s="534"/>
      <c r="P218" s="534"/>
      <c r="Q218" s="534"/>
      <c r="S218" s="534">
        <v>6.3774977246353386E-11</v>
      </c>
      <c r="T218" s="534"/>
      <c r="U218" s="531">
        <v>0</v>
      </c>
      <c r="V218" s="535">
        <v>0</v>
      </c>
    </row>
    <row r="219" spans="1:22">
      <c r="A219" s="313">
        <v>1</v>
      </c>
      <c r="B219" s="313">
        <v>1</v>
      </c>
      <c r="C219" s="313">
        <v>1</v>
      </c>
      <c r="D219" s="313">
        <v>2</v>
      </c>
      <c r="E219" s="313">
        <v>2</v>
      </c>
      <c r="G219" s="313">
        <v>35</v>
      </c>
      <c r="H219" s="313">
        <v>110</v>
      </c>
      <c r="I219" s="313">
        <v>35</v>
      </c>
      <c r="J219" s="314">
        <v>5.2</v>
      </c>
      <c r="K219" s="313">
        <v>9.3950754456576755E-11</v>
      </c>
      <c r="M219" s="313">
        <v>86</v>
      </c>
      <c r="N219" s="534"/>
      <c r="O219" s="534"/>
      <c r="P219" s="534"/>
      <c r="Q219" s="534"/>
      <c r="S219" s="534">
        <v>9.3950754456576742E-11</v>
      </c>
      <c r="T219" s="534"/>
      <c r="U219" s="531">
        <v>-1.2924697071141057E-14</v>
      </c>
      <c r="V219" s="535">
        <v>-1.3756884812579916E-16</v>
      </c>
    </row>
    <row r="220" spans="1:22">
      <c r="A220" s="313">
        <v>1</v>
      </c>
      <c r="B220" s="313">
        <v>1</v>
      </c>
      <c r="C220" s="313">
        <v>1</v>
      </c>
      <c r="D220" s="313">
        <v>3</v>
      </c>
      <c r="E220" s="313">
        <v>3</v>
      </c>
      <c r="G220" s="313">
        <v>35</v>
      </c>
      <c r="H220" s="313">
        <v>110</v>
      </c>
      <c r="I220" s="313">
        <v>35</v>
      </c>
      <c r="J220" s="314">
        <v>13.2</v>
      </c>
      <c r="K220" s="313">
        <v>1.6580921126256748E-10</v>
      </c>
      <c r="M220" s="313">
        <v>87</v>
      </c>
      <c r="N220" s="534"/>
      <c r="O220" s="534"/>
      <c r="P220" s="534"/>
      <c r="Q220" s="534"/>
      <c r="S220" s="534">
        <v>1.6580921126256745E-10</v>
      </c>
      <c r="T220" s="534"/>
      <c r="U220" s="531">
        <v>-2.5849394142282115E-14</v>
      </c>
      <c r="V220" s="535">
        <v>-1.5589842051264727E-16</v>
      </c>
    </row>
    <row r="221" spans="1:22">
      <c r="A221" s="313">
        <v>2</v>
      </c>
      <c r="B221" s="313">
        <v>1</v>
      </c>
      <c r="C221" s="313">
        <v>1</v>
      </c>
      <c r="D221" s="313">
        <v>0</v>
      </c>
      <c r="E221" s="313">
        <v>0</v>
      </c>
      <c r="G221" s="313">
        <v>40</v>
      </c>
      <c r="H221" s="313">
        <v>110</v>
      </c>
      <c r="I221" s="313">
        <v>35</v>
      </c>
      <c r="J221" s="314">
        <v>1.21</v>
      </c>
      <c r="K221" s="313">
        <v>2.0150607344864872E-11</v>
      </c>
      <c r="M221" s="313">
        <v>88</v>
      </c>
      <c r="N221" s="534">
        <v>2.6186408216182909E-12</v>
      </c>
      <c r="O221" s="534">
        <v>-5.2135548061175153E-11</v>
      </c>
      <c r="P221" s="534">
        <v>2.6220486796127169E-10</v>
      </c>
      <c r="Q221" s="534">
        <v>-2.2542470892449452E-10</v>
      </c>
      <c r="R221" s="313">
        <v>9.7343142068580502E-12</v>
      </c>
      <c r="S221" s="534">
        <v>2.0150607344864597E-11</v>
      </c>
      <c r="T221" s="534"/>
      <c r="U221" s="531">
        <v>-2.7464981276174747E-13</v>
      </c>
      <c r="V221" s="535">
        <v>-1.3629852840725344E-14</v>
      </c>
    </row>
    <row r="222" spans="1:22">
      <c r="A222" s="313">
        <v>2</v>
      </c>
      <c r="B222" s="313">
        <v>1</v>
      </c>
      <c r="C222" s="313">
        <v>1</v>
      </c>
      <c r="D222" s="313">
        <v>1</v>
      </c>
      <c r="E222" s="313">
        <v>1</v>
      </c>
      <c r="G222" s="313">
        <v>40</v>
      </c>
      <c r="H222" s="313">
        <v>110</v>
      </c>
      <c r="I222" s="313">
        <v>35</v>
      </c>
      <c r="J222" s="314">
        <v>3.2</v>
      </c>
      <c r="K222" s="313">
        <v>1.6557047884792964E-10</v>
      </c>
      <c r="M222" s="313">
        <v>89</v>
      </c>
      <c r="N222" s="534"/>
      <c r="O222" s="534"/>
      <c r="P222" s="534"/>
      <c r="Q222" s="534"/>
      <c r="S222" s="534">
        <v>1.6557047884792946E-10</v>
      </c>
      <c r="T222" s="534"/>
      <c r="U222" s="531">
        <v>-1.809457589959748E-13</v>
      </c>
      <c r="V222" s="535">
        <v>-1.0928624490007473E-15</v>
      </c>
    </row>
    <row r="223" spans="1:22">
      <c r="A223" s="313">
        <v>2</v>
      </c>
      <c r="B223" s="313">
        <v>1</v>
      </c>
      <c r="C223" s="313">
        <v>1</v>
      </c>
      <c r="D223" s="313">
        <v>2</v>
      </c>
      <c r="E223" s="313">
        <v>2</v>
      </c>
      <c r="G223" s="313">
        <v>40</v>
      </c>
      <c r="H223" s="313">
        <v>110</v>
      </c>
      <c r="I223" s="313">
        <v>35</v>
      </c>
      <c r="J223" s="314">
        <v>5.2</v>
      </c>
      <c r="K223" s="313">
        <v>9.6497233546047076E-11</v>
      </c>
      <c r="M223" s="313">
        <v>90</v>
      </c>
      <c r="N223" s="534"/>
      <c r="O223" s="534"/>
      <c r="P223" s="534"/>
      <c r="Q223" s="534"/>
      <c r="S223" s="534">
        <v>9.6497233546046662E-11</v>
      </c>
      <c r="T223" s="534"/>
      <c r="U223" s="531">
        <v>-4.1359030627651384E-13</v>
      </c>
      <c r="V223" s="535">
        <v>-4.2860327812315423E-15</v>
      </c>
    </row>
    <row r="224" spans="1:22">
      <c r="A224" s="313">
        <v>2</v>
      </c>
      <c r="B224" s="313">
        <v>1</v>
      </c>
      <c r="C224" s="313">
        <v>1</v>
      </c>
      <c r="D224" s="313">
        <v>3</v>
      </c>
      <c r="E224" s="313">
        <v>3</v>
      </c>
      <c r="G224" s="313">
        <v>40</v>
      </c>
      <c r="H224" s="313">
        <v>110</v>
      </c>
      <c r="I224" s="313">
        <v>35</v>
      </c>
      <c r="J224" s="314">
        <v>13.2</v>
      </c>
      <c r="K224" s="313">
        <v>1.7437174720091146E-10</v>
      </c>
      <c r="M224" s="313">
        <v>91</v>
      </c>
      <c r="N224" s="534"/>
      <c r="O224" s="534"/>
      <c r="P224" s="534"/>
      <c r="Q224" s="534"/>
      <c r="S224" s="534">
        <v>1.7437174720091017E-10</v>
      </c>
      <c r="T224" s="534"/>
      <c r="U224" s="531">
        <v>-1.2924697071141057E-12</v>
      </c>
      <c r="V224" s="535">
        <v>-7.4121509238817204E-15</v>
      </c>
    </row>
    <row r="225" spans="1:22">
      <c r="A225" s="313">
        <v>3</v>
      </c>
      <c r="B225" s="313">
        <v>1</v>
      </c>
      <c r="C225" s="313">
        <v>1</v>
      </c>
      <c r="D225" s="313">
        <v>0</v>
      </c>
      <c r="E225" s="313">
        <v>0</v>
      </c>
      <c r="G225" s="313">
        <v>45</v>
      </c>
      <c r="H225" s="313">
        <v>110</v>
      </c>
      <c r="I225" s="313">
        <v>35</v>
      </c>
      <c r="J225" s="314">
        <v>1.21</v>
      </c>
      <c r="K225" s="313">
        <v>2.144135393334014E-11</v>
      </c>
      <c r="M225" s="313">
        <v>92</v>
      </c>
      <c r="N225" s="534">
        <v>8.9852387796037201E-14</v>
      </c>
      <c r="O225" s="534">
        <v>-2.5746461372578783E-12</v>
      </c>
      <c r="P225" s="534">
        <v>3.378789247237288E-11</v>
      </c>
      <c r="Q225" s="534">
        <v>-1.583163553464811E-11</v>
      </c>
      <c r="R225" s="313">
        <v>1.066736006073429E-11</v>
      </c>
      <c r="S225" s="534">
        <v>2.144135393334015E-11</v>
      </c>
      <c r="T225" s="534"/>
      <c r="U225" s="531">
        <v>9.6935228033557931E-15</v>
      </c>
      <c r="V225" s="535">
        <v>4.520947153567057E-16</v>
      </c>
    </row>
    <row r="226" spans="1:22">
      <c r="A226" s="313">
        <v>3</v>
      </c>
      <c r="B226" s="313">
        <v>1</v>
      </c>
      <c r="C226" s="313">
        <v>1</v>
      </c>
      <c r="D226" s="313">
        <v>1</v>
      </c>
      <c r="E226" s="313">
        <v>1</v>
      </c>
      <c r="G226" s="313">
        <v>45</v>
      </c>
      <c r="H226" s="313">
        <v>110</v>
      </c>
      <c r="I226" s="313">
        <v>35</v>
      </c>
      <c r="J226" s="314">
        <v>3.2</v>
      </c>
      <c r="K226" s="313">
        <v>6.8869526974724949E-11</v>
      </c>
      <c r="M226" s="313">
        <v>93</v>
      </c>
      <c r="N226" s="534"/>
      <c r="O226" s="534"/>
      <c r="P226" s="534"/>
      <c r="Q226" s="534"/>
      <c r="S226" s="534">
        <v>6.8869526974724988E-11</v>
      </c>
      <c r="T226" s="534"/>
      <c r="U226" s="531">
        <v>3.8774091213423172E-14</v>
      </c>
      <c r="V226" s="535">
        <v>5.6300795020202809E-16</v>
      </c>
    </row>
    <row r="227" spans="1:22">
      <c r="A227" s="313">
        <v>3</v>
      </c>
      <c r="B227" s="313">
        <v>1</v>
      </c>
      <c r="C227" s="313">
        <v>1</v>
      </c>
      <c r="D227" s="313">
        <v>2</v>
      </c>
      <c r="E227" s="313">
        <v>2</v>
      </c>
      <c r="G227" s="313">
        <v>45</v>
      </c>
      <c r="H227" s="313">
        <v>110</v>
      </c>
      <c r="I227" s="313">
        <v>35</v>
      </c>
      <c r="J227" s="314">
        <v>5.2</v>
      </c>
      <c r="K227" s="313">
        <v>1.02880938313463E-10</v>
      </c>
      <c r="M227" s="313">
        <v>94</v>
      </c>
      <c r="N227" s="534"/>
      <c r="O227" s="534"/>
      <c r="P227" s="534"/>
      <c r="Q227" s="534"/>
      <c r="S227" s="534">
        <v>1.0288093831346301E-10</v>
      </c>
      <c r="T227" s="534"/>
      <c r="U227" s="531">
        <v>1.2924697071141057E-14</v>
      </c>
      <c r="V227" s="535">
        <v>1.2562771377299668E-16</v>
      </c>
    </row>
    <row r="228" spans="1:22">
      <c r="A228" s="313">
        <v>3</v>
      </c>
      <c r="B228" s="313">
        <v>1</v>
      </c>
      <c r="C228" s="313">
        <v>1</v>
      </c>
      <c r="D228" s="313">
        <v>3</v>
      </c>
      <c r="E228" s="313">
        <v>3</v>
      </c>
      <c r="G228" s="313">
        <v>45</v>
      </c>
      <c r="H228" s="313">
        <v>110</v>
      </c>
      <c r="I228" s="313">
        <v>35</v>
      </c>
      <c r="J228" s="314">
        <v>13.2</v>
      </c>
      <c r="K228" s="313">
        <v>1.8821981879933731E-10</v>
      </c>
      <c r="M228" s="313">
        <v>95</v>
      </c>
      <c r="N228" s="534"/>
      <c r="O228" s="534"/>
      <c r="P228" s="534"/>
      <c r="Q228" s="534"/>
      <c r="S228" s="534">
        <v>1.8821981879933733E-10</v>
      </c>
      <c r="T228" s="534"/>
      <c r="U228" s="531">
        <v>2.5849394142282115E-14</v>
      </c>
      <c r="V228" s="535">
        <v>1.3733619715063251E-16</v>
      </c>
    </row>
    <row r="229" spans="1:22">
      <c r="A229" s="313">
        <v>0</v>
      </c>
      <c r="B229" s="313">
        <v>2</v>
      </c>
      <c r="C229" s="313">
        <v>1</v>
      </c>
      <c r="D229" s="313">
        <v>0</v>
      </c>
      <c r="E229" s="313">
        <v>0</v>
      </c>
      <c r="G229" s="313">
        <v>30</v>
      </c>
      <c r="H229" s="313">
        <v>120</v>
      </c>
      <c r="I229" s="313">
        <v>35</v>
      </c>
      <c r="J229" s="314">
        <v>1.21</v>
      </c>
      <c r="K229" s="313">
        <v>1.9796328441542312E-11</v>
      </c>
      <c r="M229" s="313">
        <v>96</v>
      </c>
      <c r="N229" s="534">
        <v>7.3116394250712404E-14</v>
      </c>
      <c r="O229" s="534">
        <v>-2.2185201560082133E-12</v>
      </c>
      <c r="P229" s="534">
        <v>3.101447274654445E-11</v>
      </c>
      <c r="Q229" s="534">
        <v>-1.4612578373880038E-11</v>
      </c>
      <c r="R229" s="313">
        <v>9.9292790121456211E-12</v>
      </c>
      <c r="S229" s="534">
        <v>1.9796328441542302E-11</v>
      </c>
      <c r="T229" s="534"/>
      <c r="U229" s="531">
        <v>-9.6935228033557931E-15</v>
      </c>
      <c r="V229" s="535">
        <v>-4.8966265800147441E-16</v>
      </c>
    </row>
    <row r="230" spans="1:22">
      <c r="A230" s="313">
        <v>0</v>
      </c>
      <c r="B230" s="313">
        <v>2</v>
      </c>
      <c r="C230" s="313">
        <v>1</v>
      </c>
      <c r="D230" s="313">
        <v>1</v>
      </c>
      <c r="E230" s="313">
        <v>1</v>
      </c>
      <c r="G230" s="313">
        <v>30</v>
      </c>
      <c r="H230" s="313">
        <v>120</v>
      </c>
      <c r="I230" s="313">
        <v>35</v>
      </c>
      <c r="J230" s="314">
        <v>3.2</v>
      </c>
      <c r="K230" s="313">
        <v>6.4311966024345444E-11</v>
      </c>
      <c r="M230" s="313">
        <v>97</v>
      </c>
      <c r="N230" s="534"/>
      <c r="O230" s="534"/>
      <c r="P230" s="534"/>
      <c r="Q230" s="534"/>
      <c r="S230" s="534">
        <v>6.4311966024345444E-11</v>
      </c>
      <c r="T230" s="534"/>
      <c r="U230" s="531">
        <v>0</v>
      </c>
      <c r="V230" s="535">
        <v>0</v>
      </c>
    </row>
    <row r="231" spans="1:22">
      <c r="A231" s="313">
        <v>0</v>
      </c>
      <c r="B231" s="313">
        <v>2</v>
      </c>
      <c r="C231" s="313">
        <v>1</v>
      </c>
      <c r="D231" s="313">
        <v>2</v>
      </c>
      <c r="E231" s="313">
        <v>2</v>
      </c>
      <c r="G231" s="313">
        <v>30</v>
      </c>
      <c r="H231" s="313">
        <v>120</v>
      </c>
      <c r="I231" s="313">
        <v>35</v>
      </c>
      <c r="J231" s="314">
        <v>5.2</v>
      </c>
      <c r="K231" s="313">
        <v>9.6954644852493183E-11</v>
      </c>
      <c r="M231" s="313">
        <v>98</v>
      </c>
      <c r="N231" s="534"/>
      <c r="O231" s="534"/>
      <c r="P231" s="534"/>
      <c r="Q231" s="534"/>
      <c r="S231" s="534">
        <v>9.6954644852493171E-11</v>
      </c>
      <c r="T231" s="534"/>
      <c r="U231" s="531">
        <v>-1.2924697071141057E-14</v>
      </c>
      <c r="V231" s="535">
        <v>-1.3330663106243846E-16</v>
      </c>
    </row>
    <row r="232" spans="1:22">
      <c r="A232" s="313">
        <v>0</v>
      </c>
      <c r="B232" s="313">
        <v>2</v>
      </c>
      <c r="C232" s="313">
        <v>1</v>
      </c>
      <c r="D232" s="313">
        <v>3</v>
      </c>
      <c r="E232" s="313">
        <v>3</v>
      </c>
      <c r="G232" s="313">
        <v>30</v>
      </c>
      <c r="H232" s="313">
        <v>120</v>
      </c>
      <c r="I232" s="313">
        <v>35</v>
      </c>
      <c r="J232" s="314">
        <v>13.2</v>
      </c>
      <c r="K232" s="313">
        <v>1.7638887694965814E-10</v>
      </c>
      <c r="M232" s="313">
        <v>99</v>
      </c>
      <c r="N232" s="534"/>
      <c r="O232" s="534"/>
      <c r="P232" s="534"/>
      <c r="Q232" s="534"/>
      <c r="S232" s="534">
        <v>1.7638887694965814E-10</v>
      </c>
      <c r="T232" s="534"/>
      <c r="U232" s="531">
        <v>0</v>
      </c>
      <c r="V232" s="535">
        <v>0</v>
      </c>
    </row>
    <row r="233" spans="1:22">
      <c r="A233" s="313">
        <v>1</v>
      </c>
      <c r="B233" s="313">
        <v>2</v>
      </c>
      <c r="C233" s="313">
        <v>1</v>
      </c>
      <c r="D233" s="313">
        <v>0</v>
      </c>
      <c r="E233" s="313">
        <v>0</v>
      </c>
      <c r="G233" s="313">
        <v>35</v>
      </c>
      <c r="H233" s="313">
        <v>120</v>
      </c>
      <c r="I233" s="313">
        <v>35</v>
      </c>
      <c r="J233" s="314">
        <v>1.21</v>
      </c>
      <c r="K233" s="313">
        <v>2.1296522935126518E-11</v>
      </c>
      <c r="M233" s="313">
        <v>100</v>
      </c>
      <c r="N233" s="534">
        <v>7.7093616793854781E-14</v>
      </c>
      <c r="O233" s="534">
        <v>-2.3324792216600351E-12</v>
      </c>
      <c r="P233" s="534">
        <v>3.3006643361764887E-11</v>
      </c>
      <c r="Q233" s="534">
        <v>-1.5363108749037484E-11</v>
      </c>
      <c r="R233" s="313">
        <v>1.0898134728217536E-11</v>
      </c>
      <c r="S233" s="534">
        <v>2.1296522935126509E-11</v>
      </c>
      <c r="T233" s="534"/>
      <c r="U233" s="531">
        <v>-9.6935228033557931E-15</v>
      </c>
      <c r="V233" s="535">
        <v>-4.551692702552529E-16</v>
      </c>
    </row>
    <row r="234" spans="1:22">
      <c r="A234" s="313">
        <v>1</v>
      </c>
      <c r="B234" s="313">
        <v>2</v>
      </c>
      <c r="C234" s="313">
        <v>1</v>
      </c>
      <c r="D234" s="313">
        <v>1</v>
      </c>
      <c r="E234" s="313">
        <v>1</v>
      </c>
      <c r="G234" s="313">
        <v>35</v>
      </c>
      <c r="H234" s="313">
        <v>120</v>
      </c>
      <c r="I234" s="313">
        <v>35</v>
      </c>
      <c r="J234" s="314">
        <v>3.2</v>
      </c>
      <c r="K234" s="313">
        <v>6.8899766413912412E-11</v>
      </c>
      <c r="M234" s="313">
        <v>101</v>
      </c>
      <c r="N234" s="534"/>
      <c r="O234" s="534"/>
      <c r="P234" s="534"/>
      <c r="Q234" s="534"/>
      <c r="S234" s="534">
        <v>6.8899766413912438E-11</v>
      </c>
      <c r="T234" s="534"/>
      <c r="U234" s="531">
        <v>2.5849394142282115E-14</v>
      </c>
      <c r="V234" s="535">
        <v>3.7517390098237749E-16</v>
      </c>
    </row>
    <row r="235" spans="1:22">
      <c r="A235" s="313">
        <v>1</v>
      </c>
      <c r="B235" s="313">
        <v>2</v>
      </c>
      <c r="C235" s="313">
        <v>1</v>
      </c>
      <c r="D235" s="313">
        <v>2</v>
      </c>
      <c r="E235" s="313">
        <v>2</v>
      </c>
      <c r="G235" s="313">
        <v>35</v>
      </c>
      <c r="H235" s="313">
        <v>120</v>
      </c>
      <c r="I235" s="313">
        <v>35</v>
      </c>
      <c r="J235" s="314">
        <v>5.2</v>
      </c>
      <c r="K235" s="313">
        <v>1.0404117784860291E-10</v>
      </c>
      <c r="M235" s="313">
        <v>102</v>
      </c>
      <c r="N235" s="534"/>
      <c r="O235" s="534"/>
      <c r="P235" s="534"/>
      <c r="Q235" s="534"/>
      <c r="S235" s="534">
        <v>1.0404117784860292E-10</v>
      </c>
      <c r="T235" s="534"/>
      <c r="U235" s="531">
        <v>1.2924697071141057E-14</v>
      </c>
      <c r="V235" s="535">
        <v>1.2422674693234081E-16</v>
      </c>
    </row>
    <row r="236" spans="1:22">
      <c r="A236" s="313">
        <v>1</v>
      </c>
      <c r="B236" s="313">
        <v>2</v>
      </c>
      <c r="C236" s="313">
        <v>1</v>
      </c>
      <c r="D236" s="313">
        <v>3</v>
      </c>
      <c r="E236" s="313">
        <v>3</v>
      </c>
      <c r="G236" s="313">
        <v>35</v>
      </c>
      <c r="H236" s="313">
        <v>120</v>
      </c>
      <c r="I236" s="313">
        <v>35</v>
      </c>
      <c r="J236" s="314">
        <v>13.2</v>
      </c>
      <c r="K236" s="313">
        <v>1.9122625567434319E-10</v>
      </c>
      <c r="M236" s="313">
        <v>103</v>
      </c>
      <c r="N236" s="534"/>
      <c r="O236" s="534"/>
      <c r="P236" s="534"/>
      <c r="Q236" s="534"/>
      <c r="S236" s="534">
        <v>1.9122625567434313E-10</v>
      </c>
      <c r="T236" s="534"/>
      <c r="U236" s="531">
        <v>-5.169878828456423E-14</v>
      </c>
      <c r="V236" s="535">
        <v>-2.7035402697319377E-16</v>
      </c>
    </row>
    <row r="237" spans="1:22">
      <c r="A237" s="313">
        <v>2</v>
      </c>
      <c r="B237" s="313">
        <v>2</v>
      </c>
      <c r="C237" s="313">
        <v>1</v>
      </c>
      <c r="D237" s="313">
        <v>0</v>
      </c>
      <c r="E237" s="313">
        <v>0</v>
      </c>
      <c r="G237" s="313">
        <v>40</v>
      </c>
      <c r="H237" s="313">
        <v>120</v>
      </c>
      <c r="I237" s="313">
        <v>35</v>
      </c>
      <c r="J237" s="314">
        <v>1.21</v>
      </c>
      <c r="K237" s="313">
        <v>2.115169193691289E-11</v>
      </c>
      <c r="M237" s="313">
        <v>104</v>
      </c>
      <c r="N237" s="534">
        <v>7.4881917493821721E-14</v>
      </c>
      <c r="O237" s="534">
        <v>-2.2821202489540775E-12</v>
      </c>
      <c r="P237" s="534">
        <v>3.3466826544133719E-11</v>
      </c>
      <c r="Q237" s="534">
        <v>-1.6134573809632509E-11</v>
      </c>
      <c r="R237" s="313">
        <v>1.168794113331107E-11</v>
      </c>
      <c r="S237" s="534">
        <v>2.1151691936912899E-11</v>
      </c>
      <c r="T237" s="534"/>
      <c r="U237" s="531">
        <v>9.6935228033557931E-15</v>
      </c>
      <c r="V237" s="535">
        <v>4.5828592966783596E-16</v>
      </c>
    </row>
    <row r="238" spans="1:22">
      <c r="A238" s="313">
        <v>2</v>
      </c>
      <c r="B238" s="313">
        <v>2</v>
      </c>
      <c r="C238" s="313">
        <v>1</v>
      </c>
      <c r="D238" s="313">
        <v>1</v>
      </c>
      <c r="E238" s="313">
        <v>1</v>
      </c>
      <c r="G238" s="313">
        <v>40</v>
      </c>
      <c r="H238" s="313">
        <v>120</v>
      </c>
      <c r="I238" s="313">
        <v>35</v>
      </c>
      <c r="J238" s="314">
        <v>3.2</v>
      </c>
      <c r="K238" s="313">
        <v>7.0044090454743156E-11</v>
      </c>
      <c r="M238" s="313">
        <v>105</v>
      </c>
      <c r="N238" s="534"/>
      <c r="O238" s="534"/>
      <c r="P238" s="534"/>
      <c r="Q238" s="534"/>
      <c r="S238" s="534">
        <v>7.0044090454743182E-11</v>
      </c>
      <c r="T238" s="534"/>
      <c r="U238" s="531">
        <v>2.5849394142282115E-14</v>
      </c>
      <c r="V238" s="535">
        <v>3.6904461139350379E-16</v>
      </c>
    </row>
    <row r="239" spans="1:22">
      <c r="A239" s="313">
        <v>2</v>
      </c>
      <c r="B239" s="313">
        <v>2</v>
      </c>
      <c r="C239" s="313">
        <v>1</v>
      </c>
      <c r="D239" s="313">
        <v>2</v>
      </c>
      <c r="E239" s="313">
        <v>2</v>
      </c>
      <c r="G239" s="313">
        <v>40</v>
      </c>
      <c r="H239" s="313">
        <v>120</v>
      </c>
      <c r="I239" s="313">
        <v>35</v>
      </c>
      <c r="J239" s="314">
        <v>5.2</v>
      </c>
      <c r="K239" s="313">
        <v>1.0671338934311583E-10</v>
      </c>
      <c r="M239" s="313">
        <v>106</v>
      </c>
      <c r="N239" s="534"/>
      <c r="O239" s="534"/>
      <c r="P239" s="534"/>
      <c r="Q239" s="534"/>
      <c r="S239" s="534">
        <v>1.0671338934311586E-10</v>
      </c>
      <c r="T239" s="534"/>
      <c r="U239" s="531">
        <v>2.5849394142282115E-14</v>
      </c>
      <c r="V239" s="535">
        <v>2.4223196640459513E-16</v>
      </c>
    </row>
    <row r="240" spans="1:22">
      <c r="A240" s="313">
        <v>2</v>
      </c>
      <c r="B240" s="313">
        <v>2</v>
      </c>
      <c r="C240" s="313">
        <v>1</v>
      </c>
      <c r="D240" s="313">
        <v>3</v>
      </c>
      <c r="E240" s="313">
        <v>3</v>
      </c>
      <c r="G240" s="313">
        <v>40</v>
      </c>
      <c r="H240" s="313">
        <v>120</v>
      </c>
      <c r="I240" s="313">
        <v>35</v>
      </c>
      <c r="J240" s="314">
        <v>13.2</v>
      </c>
      <c r="K240" s="313">
        <v>2.0021691840960438E-10</v>
      </c>
      <c r="M240" s="313">
        <v>107</v>
      </c>
      <c r="N240" s="534"/>
      <c r="O240" s="534"/>
      <c r="P240" s="534"/>
      <c r="Q240" s="534"/>
      <c r="S240" s="534">
        <v>2.0021691840960425E-10</v>
      </c>
      <c r="T240" s="534"/>
      <c r="U240" s="531">
        <v>-1.2924697071141057E-13</v>
      </c>
      <c r="V240" s="535">
        <v>-6.4553471174197537E-16</v>
      </c>
    </row>
    <row r="241" spans="1:22">
      <c r="A241" s="313">
        <v>3</v>
      </c>
      <c r="B241" s="313">
        <v>2</v>
      </c>
      <c r="C241" s="313">
        <v>1</v>
      </c>
      <c r="D241" s="313">
        <v>0</v>
      </c>
      <c r="E241" s="313">
        <v>0</v>
      </c>
      <c r="G241" s="313">
        <v>45</v>
      </c>
      <c r="H241" s="313">
        <v>120</v>
      </c>
      <c r="I241" s="313">
        <v>35</v>
      </c>
      <c r="J241" s="314">
        <v>1.21</v>
      </c>
      <c r="K241" s="313">
        <v>2.1947466652372369E-11</v>
      </c>
      <c r="M241" s="313">
        <v>108</v>
      </c>
      <c r="N241" s="534">
        <v>7.8624216859540478E-14</v>
      </c>
      <c r="O241" s="534">
        <v>-2.3896123682214965E-12</v>
      </c>
      <c r="P241" s="534">
        <v>3.5258186924359978E-11</v>
      </c>
      <c r="Q241" s="534">
        <v>-1.7355595654033967E-11</v>
      </c>
      <c r="R241" s="313">
        <v>1.2511567963811626E-11</v>
      </c>
      <c r="S241" s="534">
        <v>2.1947466652372414E-11</v>
      </c>
      <c r="T241" s="534"/>
      <c r="U241" s="531">
        <v>4.5236439748993701E-14</v>
      </c>
      <c r="V241" s="535">
        <v>2.0611235212472214E-15</v>
      </c>
    </row>
    <row r="242" spans="1:22">
      <c r="A242" s="313">
        <v>3</v>
      </c>
      <c r="B242" s="313">
        <v>2</v>
      </c>
      <c r="C242" s="313">
        <v>1</v>
      </c>
      <c r="D242" s="313">
        <v>1</v>
      </c>
      <c r="E242" s="313">
        <v>1</v>
      </c>
      <c r="G242" s="313">
        <v>45</v>
      </c>
      <c r="H242" s="313">
        <v>120</v>
      </c>
      <c r="I242" s="313">
        <v>35</v>
      </c>
      <c r="J242" s="314">
        <v>3.2</v>
      </c>
      <c r="K242" s="313">
        <v>7.3577330191383217E-11</v>
      </c>
      <c r="M242" s="313">
        <v>109</v>
      </c>
      <c r="N242" s="534"/>
      <c r="O242" s="534"/>
      <c r="P242" s="534"/>
      <c r="Q242" s="534"/>
      <c r="S242" s="534">
        <v>7.3577330191383269E-11</v>
      </c>
      <c r="T242" s="534"/>
      <c r="U242" s="531">
        <v>5.169878828456423E-14</v>
      </c>
      <c r="V242" s="535">
        <v>7.0264561312689178E-16</v>
      </c>
    </row>
    <row r="243" spans="1:22">
      <c r="A243" s="313">
        <v>3</v>
      </c>
      <c r="B243" s="313">
        <v>2</v>
      </c>
      <c r="C243" s="313">
        <v>1</v>
      </c>
      <c r="D243" s="313">
        <v>2</v>
      </c>
      <c r="E243" s="313">
        <v>2</v>
      </c>
      <c r="G243" s="313">
        <v>45</v>
      </c>
      <c r="H243" s="313">
        <v>120</v>
      </c>
      <c r="I243" s="313">
        <v>35</v>
      </c>
      <c r="J243" s="314">
        <v>5.2</v>
      </c>
      <c r="K243" s="313">
        <v>1.1242705180011488E-10</v>
      </c>
      <c r="M243" s="313">
        <v>110</v>
      </c>
      <c r="N243" s="534"/>
      <c r="O243" s="534"/>
      <c r="P243" s="534"/>
      <c r="Q243" s="534"/>
      <c r="S243" s="534">
        <v>1.1242705180011492E-10</v>
      </c>
      <c r="T243" s="534"/>
      <c r="U243" s="531">
        <v>3.8774091213423172E-14</v>
      </c>
      <c r="V243" s="535">
        <v>3.4488222000484365E-16</v>
      </c>
    </row>
    <row r="244" spans="1:22">
      <c r="A244" s="313">
        <v>3</v>
      </c>
      <c r="B244" s="313">
        <v>2</v>
      </c>
      <c r="C244" s="313">
        <v>1</v>
      </c>
      <c r="D244" s="313">
        <v>3</v>
      </c>
      <c r="E244" s="313">
        <v>3</v>
      </c>
      <c r="G244" s="313">
        <v>45</v>
      </c>
      <c r="H244" s="313">
        <v>120</v>
      </c>
      <c r="I244" s="313">
        <v>35</v>
      </c>
      <c r="J244" s="314">
        <v>13.2</v>
      </c>
      <c r="K244" s="313">
        <v>2.1251959551060788E-10</v>
      </c>
      <c r="M244" s="313">
        <v>111</v>
      </c>
      <c r="N244" s="534"/>
      <c r="O244" s="534"/>
      <c r="P244" s="534"/>
      <c r="Q244" s="534"/>
      <c r="S244" s="534">
        <v>2.125195955106078E-10</v>
      </c>
      <c r="T244" s="534"/>
      <c r="U244" s="531">
        <v>-7.7548182426846345E-14</v>
      </c>
      <c r="V244" s="535">
        <v>-3.6489897432999554E-16</v>
      </c>
    </row>
    <row r="245" spans="1:22">
      <c r="A245" s="313">
        <v>0</v>
      </c>
      <c r="B245" s="313">
        <v>3</v>
      </c>
      <c r="C245" s="313">
        <v>1</v>
      </c>
      <c r="D245" s="313">
        <v>0</v>
      </c>
      <c r="E245" s="313">
        <v>0</v>
      </c>
      <c r="G245" s="313">
        <v>30</v>
      </c>
      <c r="H245" s="313">
        <v>130</v>
      </c>
      <c r="I245" s="313">
        <v>35</v>
      </c>
      <c r="J245" s="314">
        <v>1.21</v>
      </c>
      <c r="K245" s="313">
        <v>2.0785635567801534E-11</v>
      </c>
      <c r="M245" s="313">
        <v>112</v>
      </c>
      <c r="N245" s="534">
        <v>7.9557924862976696E-14</v>
      </c>
      <c r="O245" s="534">
        <v>-2.4231096875796638E-12</v>
      </c>
      <c r="P245" s="534">
        <v>3.268013412585134E-11</v>
      </c>
      <c r="Q245" s="534">
        <v>-1.5350593547821367E-11</v>
      </c>
      <c r="R245" s="313">
        <v>9.5691909534002136E-12</v>
      </c>
      <c r="S245" s="534">
        <v>2.0785635567801543E-11</v>
      </c>
      <c r="T245" s="534"/>
      <c r="U245" s="531">
        <v>9.6935228033557931E-15</v>
      </c>
      <c r="V245" s="535">
        <v>4.6635681510609028E-16</v>
      </c>
    </row>
    <row r="246" spans="1:22">
      <c r="A246" s="313">
        <v>0</v>
      </c>
      <c r="B246" s="313">
        <v>3</v>
      </c>
      <c r="C246" s="313">
        <v>1</v>
      </c>
      <c r="D246" s="313">
        <v>1</v>
      </c>
      <c r="E246" s="313">
        <v>1</v>
      </c>
      <c r="G246" s="313">
        <v>30</v>
      </c>
      <c r="H246" s="313">
        <v>130</v>
      </c>
      <c r="I246" s="313">
        <v>35</v>
      </c>
      <c r="J246" s="314">
        <v>3.2</v>
      </c>
      <c r="K246" s="313">
        <v>6.7020146535997138E-11</v>
      </c>
      <c r="M246" s="313">
        <v>113</v>
      </c>
      <c r="N246" s="534"/>
      <c r="O246" s="534"/>
      <c r="P246" s="534"/>
      <c r="Q246" s="534"/>
      <c r="S246" s="534">
        <v>6.702014653599719E-11</v>
      </c>
      <c r="T246" s="534"/>
      <c r="U246" s="531">
        <v>5.169878828456423E-14</v>
      </c>
      <c r="V246" s="535">
        <v>7.7139175243068642E-16</v>
      </c>
    </row>
    <row r="247" spans="1:22">
      <c r="A247" s="313">
        <v>0</v>
      </c>
      <c r="B247" s="313">
        <v>3</v>
      </c>
      <c r="C247" s="313">
        <v>1</v>
      </c>
      <c r="D247" s="313">
        <v>2</v>
      </c>
      <c r="E247" s="313">
        <v>2</v>
      </c>
      <c r="G247" s="313">
        <v>30</v>
      </c>
      <c r="H247" s="313">
        <v>130</v>
      </c>
      <c r="I247" s="313">
        <v>35</v>
      </c>
      <c r="J247" s="314">
        <v>5.2</v>
      </c>
      <c r="K247" s="313">
        <v>1.0025169865358487E-10</v>
      </c>
      <c r="M247" s="313">
        <v>114</v>
      </c>
      <c r="N247" s="534"/>
      <c r="O247" s="534"/>
      <c r="P247" s="534"/>
      <c r="Q247" s="534"/>
      <c r="S247" s="534">
        <v>1.0025169865358492E-10</v>
      </c>
      <c r="T247" s="534"/>
      <c r="U247" s="531">
        <v>5.169878828456423E-14</v>
      </c>
      <c r="V247" s="535">
        <v>5.156898983149105E-16</v>
      </c>
    </row>
    <row r="248" spans="1:22">
      <c r="A248" s="313">
        <v>0</v>
      </c>
      <c r="B248" s="313">
        <v>3</v>
      </c>
      <c r="C248" s="313">
        <v>1</v>
      </c>
      <c r="D248" s="313">
        <v>3</v>
      </c>
      <c r="E248" s="313">
        <v>3</v>
      </c>
      <c r="G248" s="313">
        <v>30</v>
      </c>
      <c r="H248" s="313">
        <v>130</v>
      </c>
      <c r="I248" s="313">
        <v>35</v>
      </c>
      <c r="J248" s="314">
        <v>13.2</v>
      </c>
      <c r="K248" s="313">
        <v>1.7680522628078657E-10</v>
      </c>
      <c r="M248" s="313">
        <v>115</v>
      </c>
      <c r="N248" s="534"/>
      <c r="O248" s="534"/>
      <c r="P248" s="534"/>
      <c r="Q248" s="534"/>
      <c r="S248" s="534">
        <v>1.7680522628078652E-10</v>
      </c>
      <c r="T248" s="534"/>
      <c r="U248" s="531">
        <v>-5.169878828456423E-14</v>
      </c>
      <c r="V248" s="535">
        <v>-2.9240531726398599E-16</v>
      </c>
    </row>
    <row r="249" spans="1:22">
      <c r="A249" s="313">
        <v>1</v>
      </c>
      <c r="B249" s="313">
        <v>3</v>
      </c>
      <c r="C249" s="313">
        <v>1</v>
      </c>
      <c r="D249" s="313">
        <v>0</v>
      </c>
      <c r="E249" s="313">
        <v>0</v>
      </c>
      <c r="G249" s="313">
        <v>35</v>
      </c>
      <c r="H249" s="313">
        <v>130</v>
      </c>
      <c r="I249" s="313">
        <v>35</v>
      </c>
      <c r="J249" s="314">
        <v>1.21</v>
      </c>
      <c r="K249" s="313">
        <v>2.2249861044246968E-11</v>
      </c>
      <c r="M249" s="313">
        <v>116</v>
      </c>
      <c r="N249" s="534">
        <v>8.3322377191789277E-14</v>
      </c>
      <c r="O249" s="534">
        <v>-2.5290908740612588E-12</v>
      </c>
      <c r="P249" s="534">
        <v>3.4680425103235304E-11</v>
      </c>
      <c r="Q249" s="534">
        <v>-1.6158222055814936E-11</v>
      </c>
      <c r="R249" s="313">
        <v>1.0635529072115914E-11</v>
      </c>
      <c r="S249" s="534">
        <v>2.2249861044246955E-11</v>
      </c>
      <c r="T249" s="534"/>
      <c r="U249" s="531">
        <v>-1.2924697071141057E-14</v>
      </c>
      <c r="V249" s="535">
        <v>-5.8088888939299378E-16</v>
      </c>
    </row>
    <row r="250" spans="1:22">
      <c r="A250" s="313">
        <v>1</v>
      </c>
      <c r="B250" s="313">
        <v>3</v>
      </c>
      <c r="C250" s="313">
        <v>1</v>
      </c>
      <c r="D250" s="313">
        <v>1</v>
      </c>
      <c r="E250" s="313">
        <v>1</v>
      </c>
      <c r="G250" s="313">
        <v>35</v>
      </c>
      <c r="H250" s="313">
        <v>130</v>
      </c>
      <c r="I250" s="313">
        <v>35</v>
      </c>
      <c r="J250" s="314">
        <v>3.2</v>
      </c>
      <c r="K250" s="313">
        <v>7.1651555379971287E-11</v>
      </c>
      <c r="M250" s="313">
        <v>117</v>
      </c>
      <c r="N250" s="534"/>
      <c r="O250" s="534"/>
      <c r="P250" s="534"/>
      <c r="Q250" s="534"/>
      <c r="S250" s="534">
        <v>7.1651555379971287E-11</v>
      </c>
      <c r="T250" s="534"/>
      <c r="U250" s="531">
        <v>0</v>
      </c>
      <c r="V250" s="535">
        <v>0</v>
      </c>
    </row>
    <row r="251" spans="1:22">
      <c r="A251" s="313">
        <v>1</v>
      </c>
      <c r="B251" s="313">
        <v>3</v>
      </c>
      <c r="C251" s="313">
        <v>1</v>
      </c>
      <c r="D251" s="313">
        <v>2</v>
      </c>
      <c r="E251" s="313">
        <v>2</v>
      </c>
      <c r="G251" s="313">
        <v>35</v>
      </c>
      <c r="H251" s="313">
        <v>130</v>
      </c>
      <c r="I251" s="313">
        <v>35</v>
      </c>
      <c r="J251" s="314">
        <v>5.2</v>
      </c>
      <c r="K251" s="313">
        <v>1.075091640585753E-10</v>
      </c>
      <c r="M251" s="313">
        <v>118</v>
      </c>
      <c r="N251" s="534"/>
      <c r="O251" s="534"/>
      <c r="P251" s="534"/>
      <c r="Q251" s="534"/>
      <c r="S251" s="534">
        <v>1.075091640585753E-10</v>
      </c>
      <c r="T251" s="534"/>
      <c r="U251" s="531">
        <v>0</v>
      </c>
      <c r="V251" s="535">
        <v>0</v>
      </c>
    </row>
    <row r="252" spans="1:22">
      <c r="A252" s="313">
        <v>1</v>
      </c>
      <c r="B252" s="313">
        <v>3</v>
      </c>
      <c r="C252" s="313">
        <v>1</v>
      </c>
      <c r="D252" s="313">
        <v>3</v>
      </c>
      <c r="E252" s="313">
        <v>3</v>
      </c>
      <c r="G252" s="313">
        <v>35</v>
      </c>
      <c r="H252" s="313">
        <v>130</v>
      </c>
      <c r="I252" s="313">
        <v>35</v>
      </c>
      <c r="J252" s="314">
        <v>13.2</v>
      </c>
      <c r="K252" s="313">
        <v>1.925933966355026E-10</v>
      </c>
      <c r="M252" s="313">
        <v>119</v>
      </c>
      <c r="N252" s="534"/>
      <c r="O252" s="534"/>
      <c r="P252" s="534"/>
      <c r="Q252" s="534"/>
      <c r="S252" s="534">
        <v>1.9259339663550257E-10</v>
      </c>
      <c r="T252" s="534"/>
      <c r="U252" s="531">
        <v>-2.5849394142282115E-14</v>
      </c>
      <c r="V252" s="535">
        <v>-1.3421744771033882E-16</v>
      </c>
    </row>
    <row r="253" spans="1:22">
      <c r="A253" s="313">
        <v>2</v>
      </c>
      <c r="B253" s="313">
        <v>3</v>
      </c>
      <c r="C253" s="313">
        <v>1</v>
      </c>
      <c r="D253" s="313">
        <v>0</v>
      </c>
      <c r="E253" s="313">
        <v>0</v>
      </c>
      <c r="G253" s="313">
        <v>40</v>
      </c>
      <c r="H253" s="313">
        <v>130</v>
      </c>
      <c r="I253" s="313">
        <v>35</v>
      </c>
      <c r="J253" s="314">
        <v>1.21</v>
      </c>
      <c r="K253" s="313">
        <v>2.2106621595464265E-11</v>
      </c>
      <c r="M253" s="313">
        <v>120</v>
      </c>
      <c r="N253" s="534">
        <v>8.0627832944671352E-14</v>
      </c>
      <c r="O253" s="534">
        <v>-2.4661140700307559E-12</v>
      </c>
      <c r="P253" s="534">
        <v>3.509248449064316E-11</v>
      </c>
      <c r="Q253" s="534">
        <v>-1.688748415264121E-11</v>
      </c>
      <c r="R253" s="313">
        <v>1.1479050270502954E-11</v>
      </c>
      <c r="S253" s="534">
        <v>2.2106621595464281E-11</v>
      </c>
      <c r="T253" s="534"/>
      <c r="U253" s="531">
        <v>1.6155871338926322E-14</v>
      </c>
      <c r="V253" s="535">
        <v>7.3081593535943585E-16</v>
      </c>
    </row>
    <row r="254" spans="1:22">
      <c r="A254" s="313">
        <v>2</v>
      </c>
      <c r="B254" s="313">
        <v>3</v>
      </c>
      <c r="C254" s="313">
        <v>1</v>
      </c>
      <c r="D254" s="313">
        <v>1</v>
      </c>
      <c r="E254" s="313">
        <v>1</v>
      </c>
      <c r="G254" s="313">
        <v>40</v>
      </c>
      <c r="H254" s="313">
        <v>130</v>
      </c>
      <c r="I254" s="313">
        <v>35</v>
      </c>
      <c r="J254" s="314">
        <v>3.2</v>
      </c>
      <c r="K254" s="313">
        <v>7.279747097023294E-11</v>
      </c>
      <c r="M254" s="313">
        <v>121</v>
      </c>
      <c r="N254" s="534"/>
      <c r="O254" s="534"/>
      <c r="P254" s="534"/>
      <c r="Q254" s="534"/>
      <c r="S254" s="534">
        <v>7.2797470970232966E-11</v>
      </c>
      <c r="T254" s="534"/>
      <c r="U254" s="531">
        <v>2.5849394142282115E-14</v>
      </c>
      <c r="V254" s="535">
        <v>3.5508643085763234E-16</v>
      </c>
    </row>
    <row r="255" spans="1:22">
      <c r="A255" s="313">
        <v>2</v>
      </c>
      <c r="B255" s="313">
        <v>3</v>
      </c>
      <c r="C255" s="313">
        <v>1</v>
      </c>
      <c r="D255" s="313">
        <v>2</v>
      </c>
      <c r="E255" s="313">
        <v>2</v>
      </c>
      <c r="G255" s="313">
        <v>40</v>
      </c>
      <c r="H255" s="313">
        <v>130</v>
      </c>
      <c r="I255" s="313">
        <v>35</v>
      </c>
      <c r="J255" s="314">
        <v>5.2</v>
      </c>
      <c r="K255" s="313">
        <v>1.1024662907975592E-10</v>
      </c>
      <c r="M255" s="313">
        <v>122</v>
      </c>
      <c r="N255" s="534"/>
      <c r="O255" s="534"/>
      <c r="P255" s="534"/>
      <c r="Q255" s="534"/>
      <c r="S255" s="534">
        <v>1.1024662907975592E-10</v>
      </c>
      <c r="T255" s="534"/>
      <c r="U255" s="531">
        <v>0</v>
      </c>
      <c r="V255" s="535">
        <v>0</v>
      </c>
    </row>
    <row r="256" spans="1:22">
      <c r="A256" s="313">
        <v>2</v>
      </c>
      <c r="B256" s="313">
        <v>3</v>
      </c>
      <c r="C256" s="313">
        <v>1</v>
      </c>
      <c r="D256" s="313">
        <v>3</v>
      </c>
      <c r="E256" s="313">
        <v>3</v>
      </c>
      <c r="G256" s="313">
        <v>40</v>
      </c>
      <c r="H256" s="313">
        <v>130</v>
      </c>
      <c r="I256" s="313">
        <v>35</v>
      </c>
      <c r="J256" s="314">
        <v>13.2</v>
      </c>
      <c r="K256" s="313">
        <v>2.0207903124377954E-10</v>
      </c>
      <c r="M256" s="313">
        <v>123</v>
      </c>
      <c r="N256" s="534"/>
      <c r="O256" s="534"/>
      <c r="P256" s="534"/>
      <c r="Q256" s="534"/>
      <c r="S256" s="534">
        <v>2.0207903124377951E-10</v>
      </c>
      <c r="T256" s="534"/>
      <c r="U256" s="531">
        <v>-2.5849394142282115E-14</v>
      </c>
      <c r="V256" s="535">
        <v>-1.2791725090515951E-16</v>
      </c>
    </row>
    <row r="257" spans="1:22">
      <c r="A257" s="313">
        <v>3</v>
      </c>
      <c r="B257" s="313">
        <v>3</v>
      </c>
      <c r="C257" s="313">
        <v>1</v>
      </c>
      <c r="D257" s="313">
        <v>0</v>
      </c>
      <c r="E257" s="313">
        <v>0</v>
      </c>
      <c r="G257" s="313">
        <v>45</v>
      </c>
      <c r="H257" s="313">
        <v>130</v>
      </c>
      <c r="I257" s="313">
        <v>35</v>
      </c>
      <c r="J257" s="314">
        <v>1.21</v>
      </c>
      <c r="K257" s="313">
        <v>2.3841410475165927E-11</v>
      </c>
      <c r="M257" s="313">
        <v>124</v>
      </c>
      <c r="N257" s="534">
        <v>8.4219968405135875E-14</v>
      </c>
      <c r="O257" s="534">
        <v>-2.5681742684771667E-12</v>
      </c>
      <c r="P257" s="534">
        <v>3.6862229068053425E-11</v>
      </c>
      <c r="Q257" s="534">
        <v>-1.7151023562149052E-11</v>
      </c>
      <c r="R257" s="313">
        <v>1.2340476399987843E-11</v>
      </c>
      <c r="S257" s="534">
        <v>2.384141047516594E-11</v>
      </c>
      <c r="T257" s="534"/>
      <c r="U257" s="531">
        <v>1.2924697071141057E-14</v>
      </c>
      <c r="V257" s="535">
        <v>5.4211125992750676E-16</v>
      </c>
    </row>
    <row r="258" spans="1:22">
      <c r="A258" s="313">
        <v>3</v>
      </c>
      <c r="B258" s="313">
        <v>3</v>
      </c>
      <c r="C258" s="313">
        <v>1</v>
      </c>
      <c r="D258" s="313">
        <v>1</v>
      </c>
      <c r="E258" s="313">
        <v>1</v>
      </c>
      <c r="G258" s="313">
        <v>45</v>
      </c>
      <c r="H258" s="313">
        <v>130</v>
      </c>
      <c r="I258" s="313">
        <v>35</v>
      </c>
      <c r="J258" s="314">
        <v>3.2</v>
      </c>
      <c r="K258" s="313">
        <v>7.7269724871115203E-11</v>
      </c>
      <c r="M258" s="313">
        <v>125</v>
      </c>
      <c r="N258" s="534"/>
      <c r="O258" s="534"/>
      <c r="P258" s="534"/>
      <c r="Q258" s="534"/>
      <c r="S258" s="534">
        <v>7.7269724871115229E-11</v>
      </c>
      <c r="T258" s="534"/>
      <c r="U258" s="531">
        <v>2.5849394142282115E-14</v>
      </c>
      <c r="V258" s="535">
        <v>3.3453456946298871E-16</v>
      </c>
    </row>
    <row r="259" spans="1:22">
      <c r="A259" s="313">
        <v>3</v>
      </c>
      <c r="B259" s="313">
        <v>3</v>
      </c>
      <c r="C259" s="313">
        <v>1</v>
      </c>
      <c r="D259" s="313">
        <v>2</v>
      </c>
      <c r="E259" s="313">
        <v>2</v>
      </c>
      <c r="G259" s="313">
        <v>45</v>
      </c>
      <c r="H259" s="313">
        <v>130</v>
      </c>
      <c r="I259" s="313">
        <v>35</v>
      </c>
      <c r="J259" s="314">
        <v>5.2</v>
      </c>
      <c r="K259" s="313">
        <v>1.169311366896155E-10</v>
      </c>
      <c r="M259" s="313">
        <v>126</v>
      </c>
      <c r="N259" s="534"/>
      <c r="O259" s="534"/>
      <c r="P259" s="534"/>
      <c r="Q259" s="534"/>
      <c r="S259" s="534">
        <v>1.1693113668961553E-10</v>
      </c>
      <c r="T259" s="534"/>
      <c r="U259" s="531">
        <v>2.5849394142282115E-14</v>
      </c>
      <c r="V259" s="535">
        <v>2.2106510613077591E-16</v>
      </c>
    </row>
    <row r="260" spans="1:22">
      <c r="A260" s="313">
        <v>3</v>
      </c>
      <c r="B260" s="313">
        <v>3</v>
      </c>
      <c r="C260" s="313">
        <v>1</v>
      </c>
      <c r="D260" s="313">
        <v>3</v>
      </c>
      <c r="E260" s="313">
        <v>3</v>
      </c>
      <c r="G260" s="313">
        <v>45</v>
      </c>
      <c r="H260" s="313">
        <v>130</v>
      </c>
      <c r="I260" s="313">
        <v>35</v>
      </c>
      <c r="J260" s="314">
        <v>13.2</v>
      </c>
      <c r="K260" s="313">
        <v>2.1565494788951823E-10</v>
      </c>
      <c r="M260" s="313">
        <v>127</v>
      </c>
      <c r="N260" s="534"/>
      <c r="O260" s="534"/>
      <c r="P260" s="534"/>
      <c r="Q260" s="534"/>
      <c r="S260" s="534">
        <v>2.1565494788951815E-10</v>
      </c>
      <c r="T260" s="534"/>
      <c r="U260" s="531">
        <v>-7.7548182426846345E-14</v>
      </c>
      <c r="V260" s="535">
        <v>-3.5959380105006867E-16</v>
      </c>
    </row>
  </sheetData>
  <sheetProtection selectLockedCells="1"/>
  <mergeCells count="4">
    <mergeCell ref="F2:K2"/>
    <mergeCell ref="N2:Q2"/>
    <mergeCell ref="S2:V2"/>
    <mergeCell ref="AB11:AB13"/>
  </mergeCells>
  <phoneticPr fontId="2"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sheetPr codeName="Sheet38"/>
  <dimension ref="A1:J72"/>
  <sheetViews>
    <sheetView topLeftCell="A25" workbookViewId="0">
      <selection activeCell="G48" sqref="A1:IV65536"/>
    </sheetView>
  </sheetViews>
  <sheetFormatPr defaultRowHeight="12.75"/>
  <cols>
    <col min="1" max="1" width="13.7109375" style="313" customWidth="1"/>
    <col min="2" max="2" width="14.42578125" style="313" customWidth="1"/>
    <col min="3" max="3" width="14.85546875" style="313" customWidth="1"/>
    <col min="4" max="4" width="12.42578125" style="313" bestFit="1" customWidth="1"/>
    <col min="5" max="9" width="9.140625" style="313"/>
    <col min="10" max="10" width="15.42578125" style="313" customWidth="1"/>
    <col min="11" max="16384" width="9.140625" style="313"/>
  </cols>
  <sheetData>
    <row r="1" spans="1:10">
      <c r="A1" s="313" t="s">
        <v>1134</v>
      </c>
    </row>
    <row r="4" spans="1:10" ht="13.5" thickBot="1">
      <c r="F4" s="313" t="s">
        <v>1135</v>
      </c>
    </row>
    <row r="5" spans="1:10" ht="13.5" thickTop="1">
      <c r="A5" s="841" t="s">
        <v>1136</v>
      </c>
      <c r="B5" s="542"/>
      <c r="C5" s="542" t="s">
        <v>839</v>
      </c>
      <c r="D5" s="543">
        <v>1.2</v>
      </c>
      <c r="E5" s="544"/>
      <c r="F5" s="545" t="s">
        <v>1137</v>
      </c>
      <c r="G5" s="544"/>
      <c r="H5" s="544"/>
      <c r="I5" s="544"/>
      <c r="J5" s="844" t="s">
        <v>1138</v>
      </c>
    </row>
    <row r="6" spans="1:10">
      <c r="A6" s="842"/>
      <c r="B6" s="546"/>
      <c r="C6" s="546" t="s">
        <v>831</v>
      </c>
      <c r="D6" s="547">
        <v>4</v>
      </c>
      <c r="E6" s="544"/>
      <c r="F6" s="545" t="s">
        <v>1139</v>
      </c>
      <c r="G6" s="544"/>
      <c r="H6" s="544"/>
      <c r="I6" s="544"/>
      <c r="J6" s="844"/>
    </row>
    <row r="7" spans="1:10">
      <c r="A7" s="842"/>
      <c r="B7" s="546"/>
      <c r="C7" s="546" t="s">
        <v>832</v>
      </c>
      <c r="D7" s="547">
        <v>0.02</v>
      </c>
      <c r="E7" s="544"/>
      <c r="F7" s="545" t="s">
        <v>1140</v>
      </c>
      <c r="G7" s="544"/>
      <c r="H7" s="544"/>
      <c r="I7" s="544"/>
      <c r="J7" s="844"/>
    </row>
    <row r="8" spans="1:10">
      <c r="A8" s="842"/>
      <c r="B8" s="546"/>
      <c r="C8" s="546" t="s">
        <v>833</v>
      </c>
      <c r="D8" s="547">
        <v>6</v>
      </c>
      <c r="E8" s="544"/>
      <c r="F8" s="545" t="s">
        <v>1141</v>
      </c>
      <c r="G8" s="544"/>
      <c r="H8" s="544"/>
      <c r="I8" s="544"/>
      <c r="J8" s="844"/>
    </row>
    <row r="9" spans="1:10">
      <c r="A9" s="842"/>
      <c r="B9" s="845" t="s">
        <v>834</v>
      </c>
      <c r="C9" s="546" t="s">
        <v>1142</v>
      </c>
      <c r="D9" s="547">
        <v>90</v>
      </c>
      <c r="E9" s="544"/>
      <c r="F9" s="544"/>
      <c r="G9" s="544"/>
      <c r="H9" s="544"/>
      <c r="I9" s="544"/>
      <c r="J9" s="844"/>
    </row>
    <row r="10" spans="1:10">
      <c r="A10" s="842"/>
      <c r="B10" s="845"/>
      <c r="C10" s="546" t="s">
        <v>1143</v>
      </c>
      <c r="D10" s="547">
        <v>70</v>
      </c>
      <c r="E10" s="544"/>
      <c r="F10" s="544"/>
      <c r="G10" s="544"/>
      <c r="H10" s="544"/>
      <c r="I10" s="544"/>
      <c r="J10" s="844"/>
    </row>
    <row r="11" spans="1:10">
      <c r="A11" s="842"/>
      <c r="B11" s="845"/>
      <c r="C11" s="546" t="s">
        <v>1144</v>
      </c>
      <c r="D11" s="547">
        <v>26</v>
      </c>
      <c r="E11" s="544"/>
      <c r="F11" s="544"/>
      <c r="G11" s="544"/>
      <c r="H11" s="544"/>
      <c r="I11" s="544"/>
      <c r="J11" s="844"/>
    </row>
    <row r="12" spans="1:10">
      <c r="A12" s="842"/>
      <c r="B12" s="546"/>
      <c r="C12" s="546" t="s">
        <v>841</v>
      </c>
      <c r="D12" s="547">
        <v>10</v>
      </c>
      <c r="E12" s="544"/>
      <c r="F12" s="545" t="s">
        <v>1145</v>
      </c>
      <c r="G12" s="544"/>
      <c r="H12" s="544"/>
      <c r="I12" s="544"/>
      <c r="J12" s="844"/>
    </row>
    <row r="13" spans="1:10">
      <c r="A13" s="842"/>
      <c r="B13" s="546"/>
      <c r="C13" s="546" t="s">
        <v>842</v>
      </c>
      <c r="D13" s="547">
        <v>36</v>
      </c>
      <c r="E13" s="544"/>
      <c r="F13" s="545" t="s">
        <v>1146</v>
      </c>
      <c r="G13" s="544"/>
      <c r="H13" s="544"/>
      <c r="I13" s="544"/>
      <c r="J13" s="844"/>
    </row>
    <row r="14" spans="1:10" ht="13.5" thickBot="1">
      <c r="A14" s="843"/>
      <c r="B14" s="548"/>
      <c r="C14" s="548" t="s">
        <v>863</v>
      </c>
      <c r="D14" s="549">
        <v>4</v>
      </c>
      <c r="E14" s="544" t="s">
        <v>1147</v>
      </c>
      <c r="F14" s="545" t="s">
        <v>1148</v>
      </c>
      <c r="G14" s="544"/>
      <c r="H14" s="544"/>
      <c r="I14" s="544"/>
      <c r="J14" s="844"/>
    </row>
    <row r="15" spans="1:10" ht="13.5" thickTop="1">
      <c r="A15" s="841" t="s">
        <v>1149</v>
      </c>
      <c r="B15" s="542"/>
      <c r="C15" s="542" t="s">
        <v>879</v>
      </c>
      <c r="D15" s="550">
        <f ca="1">(Calc1210!$J$63+Calc1210!$D$53*Calc1210!$J$68)*Calc1210!$D$72</f>
        <v>4.2819101839607331E-10</v>
      </c>
      <c r="E15" s="550">
        <f ca="1">(Calc1210!$J$63+Calc1210!$D$53*Calc1210!$J$68)</f>
        <v>4.2819101839607331E-10</v>
      </c>
      <c r="F15" s="545" t="s">
        <v>1150</v>
      </c>
      <c r="G15" s="544"/>
      <c r="H15" s="544"/>
      <c r="I15" s="544"/>
      <c r="J15" s="844"/>
    </row>
    <row r="16" spans="1:10" ht="13.5" thickBot="1">
      <c r="A16" s="843"/>
      <c r="B16" s="548"/>
      <c r="C16" s="548" t="s">
        <v>880</v>
      </c>
      <c r="D16" s="551">
        <f ca="1">(Calc1210!$J$63+Calc1210!$D$54*Calc1210!$J$68)*Calc1210!$D$72</f>
        <v>2.7492480819858079E-10</v>
      </c>
      <c r="E16" s="551">
        <f ca="1">(Calc1210!$J$63+Calc1210!$D$54*Calc1210!$J$68)</f>
        <v>2.7492480819858079E-10</v>
      </c>
      <c r="F16" s="552" t="s">
        <v>1151</v>
      </c>
      <c r="G16" s="544"/>
      <c r="H16" s="544"/>
      <c r="I16" s="544"/>
      <c r="J16" s="844"/>
    </row>
    <row r="17" spans="2:6" ht="13.5" thickTop="1"/>
    <row r="18" spans="2:6">
      <c r="C18" s="313" t="s">
        <v>1152</v>
      </c>
      <c r="D18" s="313">
        <f>SUM(4*X2Y_Mount!$G$38,2*X2Y_Mount!$G$39,X2Y_Mount!$G$47:$G$49)</f>
        <v>87.3</v>
      </c>
    </row>
    <row r="19" spans="2:6">
      <c r="C19" s="313" t="s">
        <v>1153</v>
      </c>
      <c r="D19" s="313">
        <f>IF(X2Y_Mount!$G$42&lt;sim_limits1210!$B$5-sim_limits1210!$B$4+X2Y_Mount!$G$39,sim_limits1210!$B$5-sim_limits1210!$B$4+X2Y_Mount!$G$39,X2Y_Mount!$G$42)</f>
        <v>160</v>
      </c>
    </row>
    <row r="20" spans="2:6">
      <c r="C20" s="313" t="s">
        <v>1154</v>
      </c>
      <c r="D20" s="313">
        <f>IF(X2Y_Mount!$G$43&lt;sim_limits1210!$B$11-sim_limits1210!$B$4,sim_limits1210!$B$11-sim_limits1210!$B$4,X2Y_Mount!$G$43)</f>
        <v>160</v>
      </c>
      <c r="F20" s="316"/>
    </row>
    <row r="21" spans="2:6">
      <c r="C21" s="313" t="s">
        <v>1155</v>
      </c>
      <c r="D21" s="313">
        <f>IF(X2Y_Mount!$G$44&lt;sim_limits1210!$B$17-sim_limits1210!$B$4+X2Y_Mount!$G$41,sim_limits1210!$B$17-sim_limits1210!$B$4+X2Y_Mount!$G$41,X2Y_Mount!$G$44)</f>
        <v>30</v>
      </c>
      <c r="F21" s="316"/>
    </row>
    <row r="22" spans="2:6">
      <c r="C22" s="313" t="s">
        <v>1121</v>
      </c>
      <c r="D22" s="531">
        <f>SUM(X2Y_Mount!$G$38:$G$39)</f>
        <v>4.2</v>
      </c>
      <c r="F22" s="319"/>
    </row>
    <row r="23" spans="2:6">
      <c r="C23" s="313" t="s">
        <v>1156</v>
      </c>
      <c r="D23" s="313">
        <f ca="1">IF(SUM(X2Y_Mount!$G$38:$G$39)&gt;OFFSET(sim_limits1210!$B$23,sim_limits1210!$C$24,0,1,1),OFFSET(sim_limits1210!$B$23,sim_limits1210!$C$24,0,1,1),SUM(X2Y_Mount!$G$38:$G$39))</f>
        <v>4.2</v>
      </c>
      <c r="F23" s="316"/>
    </row>
    <row r="24" spans="2:6">
      <c r="C24" s="313" t="s">
        <v>1256</v>
      </c>
      <c r="D24" s="313">
        <f ca="1">IF(SUM(X2Y_Mount!$G$38:$G$39)&gt;OFFSET(sim_limits1210!$B$23,sim_limits1210!$C$24,0,1,1),SUM(X2Y_Mount!$G$38:$G$39)-OFFSET(sim_limits1210!$B$23,sim_limits1210!$C$24,0,1,1),0)</f>
        <v>0</v>
      </c>
    </row>
    <row r="25" spans="2:6">
      <c r="B25" s="840" t="s">
        <v>1157</v>
      </c>
      <c r="C25" s="313" t="s">
        <v>1158</v>
      </c>
      <c r="D25" s="553">
        <f>IF(D$19&gt;=sim_limits1210!$B$5,MATCH(D$19,sim_limits1210!$B$5:$B$9,1)-1,0)</f>
        <v>3</v>
      </c>
    </row>
    <row r="26" spans="2:6">
      <c r="B26" s="840"/>
      <c r="C26" s="313" t="s">
        <v>1159</v>
      </c>
      <c r="D26" s="553">
        <f>IF(D$20&gt;=sim_limits1210!$B$11,MATCH(D$20,sim_limits1210!$B$11:$B$15,1)-1,0)</f>
        <v>3</v>
      </c>
    </row>
    <row r="27" spans="2:6">
      <c r="B27" s="840"/>
      <c r="C27" s="313" t="s">
        <v>1160</v>
      </c>
      <c r="D27" s="553">
        <f>IF(D$21&gt;=sim_limits1210!$B$17,MATCH(D$21,sim_limits1210!$B$17:$B$22,1)-1,0)</f>
        <v>0</v>
      </c>
    </row>
    <row r="28" spans="2:6">
      <c r="B28" s="840"/>
      <c r="C28" s="313" t="s">
        <v>1161</v>
      </c>
      <c r="D28" s="553">
        <f ca="1">IF(D$23&gt;=sim_limits1210!$B$24,MATCH(D$23,sim_limits1210!$B$24:$B$28,1)-1,0)</f>
        <v>1</v>
      </c>
    </row>
    <row r="29" spans="2:6">
      <c r="B29" s="840"/>
      <c r="C29" s="313" t="s">
        <v>1162</v>
      </c>
      <c r="D29" s="554">
        <f>IF( D$25 &lt; (sim_limits1210!$C$5-1 ), D$25 + 1, (sim_limits1210!$C$5-1 ))</f>
        <v>3</v>
      </c>
    </row>
    <row r="30" spans="2:6">
      <c r="B30" s="840"/>
      <c r="C30" s="313" t="s">
        <v>1163</v>
      </c>
      <c r="D30" s="554">
        <f>IF( D$26&lt; (sim_limits1210!$C$11-1 ), D$26 + 1,(sim_limits1210!$C$11-1 ))</f>
        <v>3</v>
      </c>
    </row>
    <row r="31" spans="2:6">
      <c r="B31" s="840"/>
      <c r="C31" s="313" t="s">
        <v>1164</v>
      </c>
      <c r="D31" s="554">
        <f>IF( D$27 &lt; (sim_limits1210!$C$17-1 ), D$27 + 1, (sim_limits1210!$C$17-1 ))</f>
        <v>1</v>
      </c>
    </row>
    <row r="32" spans="2:6">
      <c r="B32" s="840"/>
      <c r="C32" s="313" t="s">
        <v>1165</v>
      </c>
      <c r="D32" s="554">
        <f ca="1">IF( D$28&lt; (sim_limits1210!$C$24-1 ), D$28 + 1, (sim_limits1210!$C$24-1 ))</f>
        <v>2</v>
      </c>
    </row>
    <row r="33" spans="2:4">
      <c r="B33" s="840"/>
      <c r="C33" s="313" t="s">
        <v>1166</v>
      </c>
      <c r="D33" s="555">
        <f ca="1">IF($D19^2 &lt; ($D38*$D41),$D25,$D29)</f>
        <v>3</v>
      </c>
    </row>
    <row r="34" spans="2:4">
      <c r="B34" s="840"/>
      <c r="C34" s="313" t="s">
        <v>1167</v>
      </c>
      <c r="D34" s="555">
        <f ca="1">IF($D20^2 &lt; ($D39*$D42),$D26,$D30)</f>
        <v>3</v>
      </c>
    </row>
    <row r="35" spans="2:4">
      <c r="B35" s="840"/>
      <c r="C35" s="313" t="s">
        <v>1168</v>
      </c>
      <c r="D35" s="555">
        <f ca="1">IF($D21^2 &lt; ($D40*$D43),$D27,$D31)</f>
        <v>0</v>
      </c>
    </row>
    <row r="36" spans="2:4">
      <c r="B36" s="840"/>
      <c r="C36" s="313" t="s">
        <v>1169</v>
      </c>
      <c r="D36" s="555">
        <f ca="1">IF($D22^2 &lt; ($D48*$D49),$D28,$D32)</f>
        <v>2</v>
      </c>
    </row>
    <row r="38" spans="2:4">
      <c r="B38" s="840" t="s">
        <v>834</v>
      </c>
      <c r="C38" s="313" t="s">
        <v>1158</v>
      </c>
      <c r="D38" s="553">
        <f ca="1">OFFSET(sim_limits1210!$B$5,$D$25,0,1,1)</f>
        <v>160</v>
      </c>
    </row>
    <row r="39" spans="2:4">
      <c r="B39" s="840"/>
      <c r="C39" s="313" t="s">
        <v>1159</v>
      </c>
      <c r="D39" s="553">
        <f ca="1">OFFSET(sim_limits1210!$B$11,$D$26,0,1,1)</f>
        <v>160</v>
      </c>
    </row>
    <row r="40" spans="2:4">
      <c r="B40" s="840"/>
      <c r="C40" s="313" t="s">
        <v>1160</v>
      </c>
      <c r="D40" s="553">
        <f ca="1">OFFSET(sim_limits1210!$B$17,$D$27,0,1,1)</f>
        <v>30</v>
      </c>
    </row>
    <row r="41" spans="2:4">
      <c r="B41" s="840"/>
      <c r="C41" s="313" t="s">
        <v>1170</v>
      </c>
      <c r="D41" s="554">
        <f ca="1">OFFSET(sim_limits1210!$B$5,$D$29,0,1,1)</f>
        <v>160</v>
      </c>
    </row>
    <row r="42" spans="2:4">
      <c r="B42" s="840"/>
      <c r="C42" s="313" t="s">
        <v>1171</v>
      </c>
      <c r="D42" s="554">
        <f ca="1">OFFSET(sim_limits1210!$B$11,$D$30,0,1,1)</f>
        <v>160</v>
      </c>
    </row>
    <row r="43" spans="2:4">
      <c r="B43" s="840"/>
      <c r="C43" s="313" t="s">
        <v>1172</v>
      </c>
      <c r="D43" s="554">
        <f ca="1">OFFSET(sim_limits1210!$B$17,$D$31,0,1,1)</f>
        <v>35</v>
      </c>
    </row>
    <row r="44" spans="2:4">
      <c r="B44" s="840"/>
      <c r="C44" s="313" t="s">
        <v>1166</v>
      </c>
      <c r="D44" s="555">
        <f ca="1">OFFSET(sim_limits1210!$B$5,$D$33,0,1,1)</f>
        <v>160</v>
      </c>
    </row>
    <row r="45" spans="2:4">
      <c r="B45" s="840"/>
      <c r="C45" s="313" t="s">
        <v>1167</v>
      </c>
      <c r="D45" s="555">
        <f ca="1">OFFSET(sim_limits1210!$B$11,$D$34,0,1,1)</f>
        <v>160</v>
      </c>
    </row>
    <row r="46" spans="2:4">
      <c r="B46" s="840"/>
      <c r="C46" s="313" t="s">
        <v>1168</v>
      </c>
      <c r="D46" s="555">
        <f ca="1">OFFSET(sim_limits1210!$B$17,$D$35,0,1,1)</f>
        <v>30</v>
      </c>
    </row>
    <row r="47" spans="2:4">
      <c r="B47" s="536"/>
    </row>
    <row r="48" spans="2:4">
      <c r="B48" s="840" t="s">
        <v>1121</v>
      </c>
      <c r="C48" s="313" t="s">
        <v>1161</v>
      </c>
      <c r="D48" s="553">
        <f ca="1">OFFSET(sim_limits1210!$B$24,$D$28,0,1,1)</f>
        <v>3.2</v>
      </c>
    </row>
    <row r="49" spans="1:10">
      <c r="B49" s="840"/>
      <c r="C49" s="313" t="s">
        <v>1173</v>
      </c>
      <c r="D49" s="554">
        <f ca="1">OFFSET(sim_limits1210!$B$24,$D$32,0,1,1)</f>
        <v>5.2</v>
      </c>
    </row>
    <row r="50" spans="1:10">
      <c r="B50" s="840"/>
      <c r="C50" s="313" t="s">
        <v>1169</v>
      </c>
      <c r="D50" s="555">
        <f ca="1">OFFSET(sim_limits1210!$B$24,$D$36,0,1,1)</f>
        <v>5.2</v>
      </c>
    </row>
    <row r="53" spans="1:10">
      <c r="B53" s="840" t="s">
        <v>1174</v>
      </c>
      <c r="C53" s="313" t="s">
        <v>1175</v>
      </c>
      <c r="D53" s="531">
        <f>SUM(X2Y_Mount!$G$38,X2Y_Mount!$G$47)</f>
        <v>60.6</v>
      </c>
      <c r="F53" s="320"/>
    </row>
    <row r="54" spans="1:10">
      <c r="B54" s="840"/>
      <c r="C54" s="313" t="s">
        <v>1176</v>
      </c>
      <c r="D54" s="531">
        <f>SUM(X2Y_Mount!$G$38,X2Y_Mount!$G$48)</f>
        <v>15.6</v>
      </c>
      <c r="F54" s="320"/>
    </row>
    <row r="58" spans="1:10">
      <c r="B58" s="313" t="s">
        <v>1177</v>
      </c>
      <c r="D58" s="313" t="s">
        <v>1122</v>
      </c>
      <c r="E58" s="313" t="s">
        <v>1123</v>
      </c>
      <c r="F58" s="313" t="s">
        <v>1124</v>
      </c>
      <c r="G58" s="313" t="s">
        <v>1125</v>
      </c>
    </row>
    <row r="59" spans="1:10">
      <c r="A59" s="840" t="s">
        <v>1178</v>
      </c>
      <c r="B59" s="313" t="s">
        <v>1179</v>
      </c>
      <c r="C59" s="556">
        <f ca="1">64+4*INT(($D$33+$D$35*4+$D$36*16)/4)</f>
        <v>96</v>
      </c>
      <c r="D59" s="557">
        <f ca="1">OFFSET('LH11210'!$N$5,$C59,0,1,1)</f>
        <v>1.3116224118441179E-15</v>
      </c>
      <c r="E59" s="557">
        <f ca="1">OFFSET('LH11210'!$N$5,$C59,1,1,1)</f>
        <v>-4.5402687658124419E-13</v>
      </c>
      <c r="F59" s="557">
        <f ca="1">OFFSET('LH11210'!$N$5,$C59,2,1,1)</f>
        <v>5.3272745744240119E-11</v>
      </c>
      <c r="G59" s="557">
        <f ca="1">OFFSET('LH11210'!$N$5,$C59,3,1,1)</f>
        <v>-1.9891242083403984E-9</v>
      </c>
      <c r="H59" s="557"/>
      <c r="I59" s="557">
        <f ca="1">$D$19^3*$D59+$D$19^2*$E59+$D$19*$F59+$G59</f>
        <v>2.8383246917167693E-10</v>
      </c>
      <c r="J59" s="557">
        <f ca="1">I59^2</f>
        <v>8.0560870556090939E-20</v>
      </c>
    </row>
    <row r="60" spans="1:10">
      <c r="A60" s="840"/>
      <c r="B60" s="313" t="s">
        <v>1180</v>
      </c>
      <c r="C60" s="556">
        <f ca="1">64+4*INT(($D$34+$D$35*4+$D$36*16)/4)</f>
        <v>96</v>
      </c>
      <c r="D60" s="557">
        <f ca="1">OFFSET('LH11210'!$N$5,$C60,0,1,1)</f>
        <v>1.3116224118441179E-15</v>
      </c>
      <c r="E60" s="557">
        <f ca="1">OFFSET('LH11210'!$N$5,$C60,1,1,1)</f>
        <v>-4.5402687658124419E-13</v>
      </c>
      <c r="F60" s="557">
        <f ca="1">OFFSET('LH11210'!$N$5,$C60,2,1,1)</f>
        <v>5.3272745744240119E-11</v>
      </c>
      <c r="G60" s="557">
        <f ca="1">OFFSET('LH11210'!$N$5,$C60,3,1,1)</f>
        <v>-1.9891242083403984E-9</v>
      </c>
      <c r="H60" s="555"/>
      <c r="I60" s="557">
        <f ca="1">$D$20^3*$D60+$D$20^2*$E60+$D$20*$F60+$G60</f>
        <v>2.8383246917167693E-10</v>
      </c>
      <c r="J60" s="557">
        <f ca="1">I60^2</f>
        <v>8.0560870556090939E-20</v>
      </c>
    </row>
    <row r="61" spans="1:10">
      <c r="A61" s="840"/>
      <c r="B61" s="313" t="s">
        <v>1181</v>
      </c>
      <c r="C61" s="556">
        <f ca="1">$D$33*4+4*INT(($D$35+$D$36*16)/4)</f>
        <v>44</v>
      </c>
      <c r="D61" s="557">
        <f ca="1">OFFSET('LH11210'!$N$5,$C61,0,1,1)</f>
        <v>-1.7041250273326162E-14</v>
      </c>
      <c r="E61" s="557">
        <f ca="1">OFFSET('LH11210'!$N$5,$C61,1,1,1)</f>
        <v>1.9200611489549305E-12</v>
      </c>
      <c r="F61" s="557">
        <f ca="1">OFFSET('LH11210'!$N$5,$C61,2,1,1)</f>
        <v>-7.0712870135944726E-11</v>
      </c>
      <c r="G61" s="557">
        <f ca="1">OFFSET('LH11210'!$N$5,$C61,3,1,1)</f>
        <v>9.9835779040802807E-10</v>
      </c>
      <c r="H61" s="555"/>
      <c r="I61" s="557">
        <f ca="1">$D$21^3*$D61+$D$21^2*$E61+$D$21*$F61+$G61</f>
        <v>1.4491296300931721E-10</v>
      </c>
      <c r="J61" s="557">
        <f ca="1">I61^2</f>
        <v>2.0999766848139738E-20</v>
      </c>
    </row>
    <row r="62" spans="1:10">
      <c r="A62" s="840"/>
      <c r="B62" s="313" t="s">
        <v>1182</v>
      </c>
      <c r="C62" s="556">
        <f ca="1">128+4*INT(($D$33*16+$D$35*4+$D$36)/4)</f>
        <v>176</v>
      </c>
      <c r="D62" s="557">
        <f ca="1">OFFSET('LH11210'!$N$5,$C62,0,1,1)</f>
        <v>8.1887200894467865E-14</v>
      </c>
      <c r="E62" s="557">
        <f ca="1">OFFSET('LH11210'!$N$5,$C62,1,1,1)</f>
        <v>-2.7251852754633659E-12</v>
      </c>
      <c r="F62" s="557">
        <f ca="1">OFFSET('LH11210'!$N$5,$C62,2,1,1)</f>
        <v>4.4061151318400209E-11</v>
      </c>
      <c r="G62" s="557">
        <f ca="1">OFFSET('LH11210'!$N$5,$C62,3,1,1)</f>
        <v>-2.2030009541203918E-11</v>
      </c>
      <c r="H62" s="557">
        <f ca="1">OFFSET('LH11210'!$N$5,$C62,4,1,1)</f>
        <v>1.602073551530905E-11</v>
      </c>
      <c r="I62" s="557">
        <f ca="1">$D$23^3*$D62+$D$23^2*$E62+$D$23*$F62+$G62+$D$24*$H62</f>
        <v>1.2102141667677255E-10</v>
      </c>
      <c r="J62" s="557">
        <f ca="1">I62^2</f>
        <v>1.4646183294453002E-20</v>
      </c>
    </row>
    <row r="63" spans="1:10">
      <c r="A63" s="536"/>
      <c r="C63" s="532"/>
      <c r="D63" s="534"/>
      <c r="E63" s="534"/>
      <c r="F63" s="534"/>
      <c r="G63" s="534"/>
      <c r="I63" s="534"/>
      <c r="J63" s="557">
        <f ca="1">(SUM(J59:J62)/4)^0.5</f>
        <v>2.2179252199678342E-10</v>
      </c>
    </row>
    <row r="64" spans="1:10">
      <c r="C64" s="532"/>
      <c r="J64" s="534"/>
    </row>
    <row r="65" spans="1:10">
      <c r="A65" s="840" t="s">
        <v>1183</v>
      </c>
      <c r="B65" s="313" t="s">
        <v>1179</v>
      </c>
      <c r="C65" s="556">
        <f ca="1">16+4*INT(($D$33+$D$35*4)/4)</f>
        <v>16</v>
      </c>
      <c r="D65" s="557">
        <f ca="1">OFFSET('LH21210'!$M$4,$C65,0,1,1)</f>
        <v>7.8251180353510942E-17</v>
      </c>
      <c r="E65" s="557">
        <f ca="1">OFFSET('LH21210'!$M$4,$C65,1,1,1)</f>
        <v>-3.4019369085890749E-14</v>
      </c>
      <c r="F65" s="557">
        <f ca="1">OFFSET('LH21210'!$M$4,$C65,2,1,1)</f>
        <v>4.9120520602925844E-12</v>
      </c>
      <c r="G65" s="557">
        <f ca="1">OFFSET('LH21210'!$M$4,$C65,3,1,1)</f>
        <v>-2.3214339999382472E-10</v>
      </c>
      <c r="H65" s="557"/>
      <c r="I65" s="557">
        <f ca="1">$D$19^3*$D65+$D$19^2*$E65+$D$19*$F65+$G65</f>
        <v>3.4059157821664695E-12</v>
      </c>
      <c r="J65" s="557">
        <f ca="1">I65^2</f>
        <v>1.1600262315210634E-23</v>
      </c>
    </row>
    <row r="66" spans="1:10">
      <c r="A66" s="840"/>
      <c r="B66" s="313" t="s">
        <v>1180</v>
      </c>
      <c r="C66" s="556">
        <f ca="1">16+4*INT(($D$34+$D$35*4)/4)</f>
        <v>16</v>
      </c>
      <c r="D66" s="557">
        <f ca="1">OFFSET('LH21210'!$M$4,$C66,0,1,1)</f>
        <v>7.8251180353510942E-17</v>
      </c>
      <c r="E66" s="557">
        <f ca="1">OFFSET('LH21210'!$M$4,$C66,1,1,1)</f>
        <v>-3.4019369085890749E-14</v>
      </c>
      <c r="F66" s="557">
        <f ca="1">OFFSET('LH21210'!$M$4,$C66,2,1,1)</f>
        <v>4.9120520602925844E-12</v>
      </c>
      <c r="G66" s="557">
        <f ca="1">OFFSET('LH21210'!$M$4,$C66,3,1,1)</f>
        <v>-2.3214339999382472E-10</v>
      </c>
      <c r="H66" s="555"/>
      <c r="I66" s="557">
        <f ca="1">$D$20^3*$D66+$D$20^2*$E66+$D$20*$F66+$G66</f>
        <v>3.4059157821664695E-12</v>
      </c>
      <c r="J66" s="557">
        <f ca="1">I66^2</f>
        <v>1.1600262315210634E-23</v>
      </c>
    </row>
    <row r="67" spans="1:10">
      <c r="A67" s="840"/>
      <c r="B67" s="313" t="s">
        <v>1181</v>
      </c>
      <c r="C67" s="556">
        <f ca="1">4*INT(($D$33*4+$D$35)/4)</f>
        <v>12</v>
      </c>
      <c r="D67" s="557">
        <f ca="1">OFFSET('LH21210'!$M$4,$C67,0,1,1)</f>
        <v>-8.4882636315680378E-17</v>
      </c>
      <c r="E67" s="557">
        <f ca="1">OFFSET('LH21210'!$M$4,$C67,1,1,1)</f>
        <v>8.753521870054582E-15</v>
      </c>
      <c r="F67" s="557">
        <f ca="1">OFFSET('LH21210'!$M$4,$C67,2,1,1)</f>
        <v>-2.437723211690994E-13</v>
      </c>
      <c r="G67" s="557">
        <f ca="1">OFFSET('LH21210'!$M$4,$C67,3,1,1)</f>
        <v>5.1327469147137895E-12</v>
      </c>
      <c r="H67" s="555"/>
      <c r="I67" s="557">
        <f ca="1">$D$21^3*$D67+$D$21^2*$E67+$D$21*$F67+$G67</f>
        <v>3.4059157821665608E-12</v>
      </c>
      <c r="J67" s="557">
        <f ca="1">I67^2</f>
        <v>1.1600262315211255E-23</v>
      </c>
    </row>
    <row r="68" spans="1:10">
      <c r="A68" s="533"/>
      <c r="C68" s="534"/>
      <c r="D68" s="534"/>
      <c r="E68" s="534"/>
      <c r="F68" s="534"/>
      <c r="G68" s="534"/>
      <c r="I68" s="534"/>
      <c r="J68" s="557">
        <f ca="1">(SUM(J65:J67)/3)^0.5</f>
        <v>3.4059157821664998E-12</v>
      </c>
    </row>
    <row r="69" spans="1:10">
      <c r="A69" s="533"/>
      <c r="C69" s="534"/>
      <c r="D69" s="534"/>
      <c r="E69" s="534"/>
      <c r="F69" s="534"/>
      <c r="G69" s="534"/>
      <c r="I69" s="534"/>
      <c r="J69" s="539"/>
    </row>
    <row r="70" spans="1:10">
      <c r="B70" s="313" t="s">
        <v>1184</v>
      </c>
      <c r="D70" s="534">
        <v>5.6E-11</v>
      </c>
    </row>
    <row r="72" spans="1:10">
      <c r="B72" s="313" t="s">
        <v>1185</v>
      </c>
      <c r="D72" s="313">
        <f>LN((($D$19/2-$D$20/2)^2 + $D$21^2)^0.5/X2Y_Mount!$G$41)/LN((($D$19/2-$D$20/2)^2 + $D$21^2)^0.5/5)</f>
        <v>1</v>
      </c>
    </row>
  </sheetData>
  <sheetProtection selectLockedCells="1" selectUnlockedCells="1"/>
  <mergeCells count="10">
    <mergeCell ref="A65:A67"/>
    <mergeCell ref="B25:B36"/>
    <mergeCell ref="B38:B46"/>
    <mergeCell ref="B48:B50"/>
    <mergeCell ref="B53:B54"/>
    <mergeCell ref="A5:A14"/>
    <mergeCell ref="J5:J16"/>
    <mergeCell ref="B9:B11"/>
    <mergeCell ref="A15:A16"/>
    <mergeCell ref="A59:A62"/>
  </mergeCells>
  <phoneticPr fontId="2"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sheetPr codeName="Sheet34"/>
  <dimension ref="A1:J72"/>
  <sheetViews>
    <sheetView workbookViewId="0">
      <selection activeCell="H62" sqref="H62:I62"/>
    </sheetView>
  </sheetViews>
  <sheetFormatPr defaultRowHeight="12.75"/>
  <cols>
    <col min="1" max="1" width="13.7109375" style="313" customWidth="1"/>
    <col min="2" max="2" width="14.42578125" style="313" customWidth="1"/>
    <col min="3" max="3" width="14.85546875" style="313" customWidth="1"/>
    <col min="4" max="4" width="12.42578125" style="313" bestFit="1" customWidth="1"/>
    <col min="5" max="7" width="9.140625" style="313"/>
    <col min="8" max="8" width="12.42578125" style="313" bestFit="1" customWidth="1"/>
    <col min="9" max="9" width="9.140625" style="313"/>
    <col min="10" max="10" width="15.42578125" style="313" customWidth="1"/>
    <col min="11" max="16384" width="9.140625" style="313"/>
  </cols>
  <sheetData>
    <row r="1" spans="1:10">
      <c r="A1" s="313" t="s">
        <v>1134</v>
      </c>
    </row>
    <row r="4" spans="1:10" ht="13.5" thickBot="1">
      <c r="F4" s="313" t="s">
        <v>1135</v>
      </c>
    </row>
    <row r="5" spans="1:10" ht="13.5" thickTop="1">
      <c r="A5" s="841" t="s">
        <v>1136</v>
      </c>
      <c r="B5" s="542"/>
      <c r="C5" s="542" t="s">
        <v>839</v>
      </c>
      <c r="D5" s="543">
        <v>1.2</v>
      </c>
      <c r="E5" s="544"/>
      <c r="F5" s="545" t="s">
        <v>1137</v>
      </c>
      <c r="G5" s="544"/>
      <c r="H5" s="544"/>
      <c r="I5" s="544"/>
      <c r="J5" s="844" t="s">
        <v>1138</v>
      </c>
    </row>
    <row r="6" spans="1:10">
      <c r="A6" s="842"/>
      <c r="B6" s="546"/>
      <c r="C6" s="546" t="s">
        <v>831</v>
      </c>
      <c r="D6" s="547">
        <v>4</v>
      </c>
      <c r="E6" s="544"/>
      <c r="F6" s="545" t="s">
        <v>1139</v>
      </c>
      <c r="G6" s="544"/>
      <c r="H6" s="544"/>
      <c r="I6" s="544"/>
      <c r="J6" s="844"/>
    </row>
    <row r="7" spans="1:10">
      <c r="A7" s="842"/>
      <c r="B7" s="546"/>
      <c r="C7" s="546" t="s">
        <v>832</v>
      </c>
      <c r="D7" s="547">
        <v>0.02</v>
      </c>
      <c r="E7" s="544"/>
      <c r="F7" s="545" t="s">
        <v>1140</v>
      </c>
      <c r="G7" s="544"/>
      <c r="H7" s="544"/>
      <c r="I7" s="544"/>
      <c r="J7" s="844"/>
    </row>
    <row r="8" spans="1:10">
      <c r="A8" s="842"/>
      <c r="B8" s="546"/>
      <c r="C8" s="546" t="s">
        <v>833</v>
      </c>
      <c r="D8" s="547">
        <v>6</v>
      </c>
      <c r="E8" s="544"/>
      <c r="F8" s="545" t="s">
        <v>1141</v>
      </c>
      <c r="G8" s="544"/>
      <c r="H8" s="544"/>
      <c r="I8" s="544"/>
      <c r="J8" s="844"/>
    </row>
    <row r="9" spans="1:10">
      <c r="A9" s="842"/>
      <c r="B9" s="845" t="s">
        <v>834</v>
      </c>
      <c r="C9" s="546" t="s">
        <v>1142</v>
      </c>
      <c r="D9" s="547">
        <v>90</v>
      </c>
      <c r="E9" s="544"/>
      <c r="F9" s="544"/>
      <c r="G9" s="544"/>
      <c r="H9" s="544"/>
      <c r="I9" s="544"/>
      <c r="J9" s="844"/>
    </row>
    <row r="10" spans="1:10">
      <c r="A10" s="842"/>
      <c r="B10" s="845"/>
      <c r="C10" s="546" t="s">
        <v>1143</v>
      </c>
      <c r="D10" s="547">
        <v>70</v>
      </c>
      <c r="E10" s="544"/>
      <c r="F10" s="544"/>
      <c r="G10" s="544"/>
      <c r="H10" s="544"/>
      <c r="I10" s="544"/>
      <c r="J10" s="844"/>
    </row>
    <row r="11" spans="1:10">
      <c r="A11" s="842"/>
      <c r="B11" s="845"/>
      <c r="C11" s="546" t="s">
        <v>1144</v>
      </c>
      <c r="D11" s="547">
        <v>26</v>
      </c>
      <c r="E11" s="544"/>
      <c r="F11" s="544"/>
      <c r="G11" s="544"/>
      <c r="H11" s="544"/>
      <c r="I11" s="544"/>
      <c r="J11" s="844"/>
    </row>
    <row r="12" spans="1:10">
      <c r="A12" s="842"/>
      <c r="B12" s="546"/>
      <c r="C12" s="546" t="s">
        <v>841</v>
      </c>
      <c r="D12" s="547">
        <v>10</v>
      </c>
      <c r="E12" s="544"/>
      <c r="F12" s="545" t="s">
        <v>1145</v>
      </c>
      <c r="G12" s="544"/>
      <c r="H12" s="544"/>
      <c r="I12" s="544"/>
      <c r="J12" s="844"/>
    </row>
    <row r="13" spans="1:10">
      <c r="A13" s="842"/>
      <c r="B13" s="546"/>
      <c r="C13" s="546" t="s">
        <v>842</v>
      </c>
      <c r="D13" s="547">
        <v>36</v>
      </c>
      <c r="E13" s="544"/>
      <c r="F13" s="545" t="s">
        <v>1146</v>
      </c>
      <c r="G13" s="544"/>
      <c r="H13" s="544"/>
      <c r="I13" s="544"/>
      <c r="J13" s="844"/>
    </row>
    <row r="14" spans="1:10" ht="13.5" thickBot="1">
      <c r="A14" s="843"/>
      <c r="B14" s="548"/>
      <c r="C14" s="548" t="s">
        <v>863</v>
      </c>
      <c r="D14" s="549">
        <v>4</v>
      </c>
      <c r="E14" s="544" t="s">
        <v>1147</v>
      </c>
      <c r="F14" s="545" t="s">
        <v>1148</v>
      </c>
      <c r="G14" s="544"/>
      <c r="H14" s="544"/>
      <c r="I14" s="544"/>
      <c r="J14" s="844"/>
    </row>
    <row r="15" spans="1:10" ht="13.5" thickTop="1">
      <c r="A15" s="841" t="s">
        <v>1149</v>
      </c>
      <c r="B15" s="542"/>
      <c r="C15" s="542" t="s">
        <v>879</v>
      </c>
      <c r="D15" s="550">
        <f ca="1">(Calc1206!$J$63+Calc1206!$D$53*Calc1206!$J$68)*Calc1206!$D$72</f>
        <v>3.7505326094387585E-10</v>
      </c>
      <c r="E15" s="550">
        <f ca="1">(Calc1206!$J$63+Calc1206!$D$53*Calc1206!$J$68)</f>
        <v>3.7505326094387585E-10</v>
      </c>
      <c r="F15" s="545" t="s">
        <v>1150</v>
      </c>
      <c r="G15" s="544"/>
      <c r="H15" s="544"/>
      <c r="I15" s="544"/>
      <c r="J15" s="844"/>
    </row>
    <row r="16" spans="1:10" ht="13.5" thickBot="1">
      <c r="A16" s="843"/>
      <c r="B16" s="548"/>
      <c r="C16" s="548" t="s">
        <v>880</v>
      </c>
      <c r="D16" s="551">
        <f ca="1">(Calc1206!$J$63+Calc1206!$D$54*Calc1206!$J$68)*Calc1206!$D$72</f>
        <v>1.6592366572112584E-10</v>
      </c>
      <c r="E16" s="551">
        <f ca="1">(Calc1206!$J$63+Calc1206!$D$54*Calc1206!$J$68)</f>
        <v>1.6592366572112584E-10</v>
      </c>
      <c r="F16" s="552" t="s">
        <v>1151</v>
      </c>
      <c r="G16" s="544"/>
      <c r="H16" s="544"/>
      <c r="I16" s="544"/>
      <c r="J16" s="844"/>
    </row>
    <row r="17" spans="2:6" ht="13.5" thickTop="1"/>
    <row r="18" spans="2:6">
      <c r="C18" s="313" t="s">
        <v>1152</v>
      </c>
      <c r="D18" s="313">
        <f>SUM(4*X2Y_Mount!$F$38,2*X2Y_Mount!$F$39,X2Y_Mount!$F$47:$F$49)</f>
        <v>87.3</v>
      </c>
    </row>
    <row r="19" spans="2:6">
      <c r="C19" s="313" t="s">
        <v>1153</v>
      </c>
      <c r="D19" s="313">
        <f>IF(X2Y_Mount!$F$42&lt;sim_limits1206!$B$5-sim_limits1206!$B$4+X2Y_Mount!$F$39,sim_limits1206!$B$5-sim_limits1206!$B$4+X2Y_Mount!$F$39,X2Y_Mount!$F$42)</f>
        <v>120</v>
      </c>
    </row>
    <row r="20" spans="2:6">
      <c r="C20" s="313" t="s">
        <v>1154</v>
      </c>
      <c r="D20" s="313">
        <f>IF(X2Y_Mount!$F$43&lt;sim_limits1206!$B$11-sim_limits1206!$B$4,sim_limits1206!$B$11-sim_limits1206!$B$4,X2Y_Mount!$F$43)</f>
        <v>120</v>
      </c>
      <c r="F20" s="316"/>
    </row>
    <row r="21" spans="2:6">
      <c r="C21" s="313" t="s">
        <v>1155</v>
      </c>
      <c r="D21" s="313">
        <f>IF(X2Y_Mount!$F$44&lt;sim_limits1206!$B$17-sim_limits1206!$B$4+X2Y_Mount!$F$41,sim_limits1206!$B$17-sim_limits1206!$B$4+X2Y_Mount!$F$41,X2Y_Mount!$F$44)</f>
        <v>30</v>
      </c>
      <c r="F21" s="316"/>
    </row>
    <row r="22" spans="2:6">
      <c r="C22" s="313" t="s">
        <v>1121</v>
      </c>
      <c r="D22" s="531">
        <f>SUM(X2Y_Mount!$F$38:$F$39)</f>
        <v>4.2</v>
      </c>
      <c r="F22" s="319"/>
    </row>
    <row r="23" spans="2:6">
      <c r="C23" s="313" t="s">
        <v>1156</v>
      </c>
      <c r="D23" s="313">
        <f ca="1">IF(SUM(X2Y_Mount!$F$38:$F$39)&gt;OFFSET(sim_limits1206!$B$23,sim_limits1206!$C$24,0,1,1),OFFSET(sim_limits1206!$B$23,sim_limits1206!$C$24,0,1,1),SUM(X2Y_Mount!$F$38:$F$39))</f>
        <v>4.2</v>
      </c>
      <c r="F23" s="316"/>
    </row>
    <row r="24" spans="2:6">
      <c r="C24" s="313" t="s">
        <v>1256</v>
      </c>
      <c r="D24" s="313">
        <f ca="1">IF(SUM(X2Y_Mount!$F$38:$F$39)&gt;OFFSET(sim_limits1206!$B$23,sim_limits1206!$C$24,0,1,1),SUM(X2Y_Mount!$F$38:$F$39)-OFFSET(sim_limits1206!$B$23,sim_limits1206!$C$24,0,1,1),0)</f>
        <v>0</v>
      </c>
    </row>
    <row r="25" spans="2:6">
      <c r="B25" s="840" t="s">
        <v>1157</v>
      </c>
      <c r="C25" s="313" t="s">
        <v>1158</v>
      </c>
      <c r="D25" s="553">
        <f>IF(D$19&gt;=sim_limits1206!$B$5,MATCH(D$19,sim_limits1206!$B$5:$B$9,1)-1,0)</f>
        <v>2</v>
      </c>
    </row>
    <row r="26" spans="2:6">
      <c r="B26" s="840"/>
      <c r="C26" s="313" t="s">
        <v>1159</v>
      </c>
      <c r="D26" s="553">
        <f>IF(D$20&gt;=sim_limits1206!$B$11,MATCH(D$20,sim_limits1206!$B$11:$B$15,1)-1,0)</f>
        <v>2</v>
      </c>
    </row>
    <row r="27" spans="2:6">
      <c r="B27" s="840"/>
      <c r="C27" s="313" t="s">
        <v>1160</v>
      </c>
      <c r="D27" s="553">
        <f>IF(D$21&gt;=sim_limits1206!$B$17,MATCH(D$21,sim_limits1206!$B$17:$B$22,1)-1,0)</f>
        <v>0</v>
      </c>
    </row>
    <row r="28" spans="2:6">
      <c r="B28" s="840"/>
      <c r="C28" s="313" t="s">
        <v>1161</v>
      </c>
      <c r="D28" s="553">
        <f ca="1">IF(D$23&gt;=sim_limits1206!$B$24,MATCH(D$23,sim_limits1206!$B$24:$B$28,1)-1,0)</f>
        <v>1</v>
      </c>
    </row>
    <row r="29" spans="2:6">
      <c r="B29" s="840"/>
      <c r="C29" s="313" t="s">
        <v>1162</v>
      </c>
      <c r="D29" s="554">
        <f>IF( D$25 &lt; (sim_limits1206!$C$5-1 ), D$25 + 1, (sim_limits1206!$C$5-1 ))</f>
        <v>3</v>
      </c>
    </row>
    <row r="30" spans="2:6">
      <c r="B30" s="840"/>
      <c r="C30" s="313" t="s">
        <v>1163</v>
      </c>
      <c r="D30" s="554">
        <f>IF( D$26&lt; (sim_limits1206!$C$11-1 ), D$26 + 1,(sim_limits1206!$C$11-1 ))</f>
        <v>3</v>
      </c>
    </row>
    <row r="31" spans="2:6">
      <c r="B31" s="840"/>
      <c r="C31" s="313" t="s">
        <v>1164</v>
      </c>
      <c r="D31" s="554">
        <f>IF( D$27 &lt; (sim_limits1206!$C$17-1 ), D$27 + 1, (sim_limits1206!$C$17-1 ))</f>
        <v>1</v>
      </c>
    </row>
    <row r="32" spans="2:6">
      <c r="B32" s="840"/>
      <c r="C32" s="313" t="s">
        <v>1165</v>
      </c>
      <c r="D32" s="554">
        <f ca="1">IF( D$28&lt; (sim_limits1206!$C$24-1 ), D$28 + 1, (sim_limits1206!$C$24-1 ))</f>
        <v>2</v>
      </c>
    </row>
    <row r="33" spans="2:4">
      <c r="B33" s="840"/>
      <c r="C33" s="313" t="s">
        <v>1166</v>
      </c>
      <c r="D33" s="555">
        <f ca="1">IF($D19^2 &lt; ($D38*$D41),$D25,$D29)</f>
        <v>2</v>
      </c>
    </row>
    <row r="34" spans="2:4">
      <c r="B34" s="840"/>
      <c r="C34" s="313" t="s">
        <v>1167</v>
      </c>
      <c r="D34" s="555">
        <f ca="1">IF($D20^2 &lt; ($D39*$D42),$D26,$D30)</f>
        <v>2</v>
      </c>
    </row>
    <row r="35" spans="2:4">
      <c r="B35" s="840"/>
      <c r="C35" s="313" t="s">
        <v>1168</v>
      </c>
      <c r="D35" s="555">
        <f ca="1">IF($D21^2 &lt; ($D40*$D43),$D27,$D31)</f>
        <v>0</v>
      </c>
    </row>
    <row r="36" spans="2:4">
      <c r="B36" s="840"/>
      <c r="C36" s="313" t="s">
        <v>1169</v>
      </c>
      <c r="D36" s="555">
        <f ca="1">IF($D22^2 &lt; ($D48*$D49),$D28,$D32)</f>
        <v>2</v>
      </c>
    </row>
    <row r="38" spans="2:4">
      <c r="B38" s="840" t="s">
        <v>834</v>
      </c>
      <c r="C38" s="313" t="s">
        <v>1158</v>
      </c>
      <c r="D38" s="553">
        <f ca="1">OFFSET(sim_limits1206!$B$5,$D$25,0,1,1)</f>
        <v>120</v>
      </c>
    </row>
    <row r="39" spans="2:4">
      <c r="B39" s="840"/>
      <c r="C39" s="313" t="s">
        <v>1159</v>
      </c>
      <c r="D39" s="553">
        <f ca="1">OFFSET(sim_limits1206!$B$11,$D$26,0,1,1)</f>
        <v>120</v>
      </c>
    </row>
    <row r="40" spans="2:4">
      <c r="B40" s="840"/>
      <c r="C40" s="313" t="s">
        <v>1160</v>
      </c>
      <c r="D40" s="553">
        <f ca="1">OFFSET(sim_limits1206!$B$17,$D$27,0,1,1)</f>
        <v>30</v>
      </c>
    </row>
    <row r="41" spans="2:4">
      <c r="B41" s="840"/>
      <c r="C41" s="313" t="s">
        <v>1170</v>
      </c>
      <c r="D41" s="554">
        <f ca="1">OFFSET(sim_limits1206!$B$5,$D$29,0,1,1)</f>
        <v>130</v>
      </c>
    </row>
    <row r="42" spans="2:4">
      <c r="B42" s="840"/>
      <c r="C42" s="313" t="s">
        <v>1171</v>
      </c>
      <c r="D42" s="554">
        <f ca="1">OFFSET(sim_limits1206!$B$11,$D$30,0,1,1)</f>
        <v>130</v>
      </c>
    </row>
    <row r="43" spans="2:4">
      <c r="B43" s="840"/>
      <c r="C43" s="313" t="s">
        <v>1172</v>
      </c>
      <c r="D43" s="554">
        <f ca="1">OFFSET(sim_limits1206!$B$17,$D$31,0,1,1)</f>
        <v>35</v>
      </c>
    </row>
    <row r="44" spans="2:4">
      <c r="B44" s="840"/>
      <c r="C44" s="313" t="s">
        <v>1166</v>
      </c>
      <c r="D44" s="555">
        <f ca="1">OFFSET(sim_limits1206!$B$5,$D$33,0,1,1)</f>
        <v>120</v>
      </c>
    </row>
    <row r="45" spans="2:4">
      <c r="B45" s="840"/>
      <c r="C45" s="313" t="s">
        <v>1167</v>
      </c>
      <c r="D45" s="555">
        <f ca="1">OFFSET(sim_limits1206!$B$11,$D$34,0,1,1)</f>
        <v>120</v>
      </c>
    </row>
    <row r="46" spans="2:4">
      <c r="B46" s="840"/>
      <c r="C46" s="313" t="s">
        <v>1168</v>
      </c>
      <c r="D46" s="555">
        <f ca="1">OFFSET(sim_limits1206!$B$17,$D$35,0,1,1)</f>
        <v>30</v>
      </c>
    </row>
    <row r="47" spans="2:4">
      <c r="B47" s="536"/>
    </row>
    <row r="48" spans="2:4">
      <c r="B48" s="840" t="s">
        <v>1121</v>
      </c>
      <c r="C48" s="313" t="s">
        <v>1161</v>
      </c>
      <c r="D48" s="553">
        <f ca="1">OFFSET(sim_limits1206!$B$24,$D$28,0,1,1)</f>
        <v>3.2</v>
      </c>
    </row>
    <row r="49" spans="1:10">
      <c r="B49" s="840"/>
      <c r="C49" s="313" t="s">
        <v>1173</v>
      </c>
      <c r="D49" s="554">
        <f ca="1">OFFSET(sim_limits1206!$B$24,$D$32,0,1,1)</f>
        <v>5.2</v>
      </c>
    </row>
    <row r="50" spans="1:10">
      <c r="B50" s="840"/>
      <c r="C50" s="313" t="s">
        <v>1169</v>
      </c>
      <c r="D50" s="555">
        <f ca="1">OFFSET(sim_limits1206!$B$24,$D$36,0,1,1)</f>
        <v>5.2</v>
      </c>
    </row>
    <row r="53" spans="1:10">
      <c r="B53" s="840" t="s">
        <v>1174</v>
      </c>
      <c r="C53" s="313" t="s">
        <v>1175</v>
      </c>
      <c r="D53" s="531">
        <f>SUM(X2Y_Mount!$F$38,X2Y_Mount!$F$47)</f>
        <v>60.6</v>
      </c>
      <c r="F53" s="320"/>
    </row>
    <row r="54" spans="1:10">
      <c r="B54" s="840"/>
      <c r="C54" s="313" t="s">
        <v>1176</v>
      </c>
      <c r="D54" s="531">
        <f>SUM(X2Y_Mount!$F$38,X2Y_Mount!$F$48)</f>
        <v>15.6</v>
      </c>
      <c r="F54" s="320"/>
    </row>
    <row r="58" spans="1:10">
      <c r="B58" s="313" t="s">
        <v>1177</v>
      </c>
      <c r="D58" s="313" t="s">
        <v>1122</v>
      </c>
      <c r="E58" s="313" t="s">
        <v>1123</v>
      </c>
      <c r="F58" s="313" t="s">
        <v>1124</v>
      </c>
      <c r="G58" s="313" t="s">
        <v>1125</v>
      </c>
    </row>
    <row r="59" spans="1:10">
      <c r="A59" s="840" t="s">
        <v>1178</v>
      </c>
      <c r="B59" s="313" t="s">
        <v>1179</v>
      </c>
      <c r="C59" s="556">
        <f ca="1">64+4*INT(($D$33+$D$35*4+$D$36*16)/4)</f>
        <v>96</v>
      </c>
      <c r="D59" s="557">
        <f ca="1">OFFSET('LH11206'!$N$5,$C59,0,1,1)</f>
        <v>-2.363238698323766E-15</v>
      </c>
      <c r="E59" s="557">
        <f ca="1">OFFSET('LH11206'!$N$5,$C59,1,1,1)</f>
        <v>8.1440857619664474E-13</v>
      </c>
      <c r="F59" s="557">
        <f ca="1">OFFSET('LH11206'!$N$5,$C59,2,1,1)</f>
        <v>-9.2436543717667348E-11</v>
      </c>
      <c r="G59" s="557">
        <f ca="1">OFFSET('LH11206'!$N$5,$C59,3,1,1)</f>
        <v>3.5455328644443589E-9</v>
      </c>
      <c r="H59" s="557"/>
      <c r="I59" s="557">
        <f ca="1">$D$19^3*$D59+$D$19^2*$E59+$D$19*$F59+$G59</f>
        <v>9.695464485249392E-11</v>
      </c>
      <c r="J59" s="557">
        <f ca="1">I59^2</f>
        <v>9.4002031584732259E-21</v>
      </c>
    </row>
    <row r="60" spans="1:10">
      <c r="A60" s="840"/>
      <c r="B60" s="313" t="s">
        <v>1180</v>
      </c>
      <c r="C60" s="556">
        <f ca="1">64+4*INT(($D$34+$D$35*4+$D$36*16)/4)</f>
        <v>96</v>
      </c>
      <c r="D60" s="557">
        <f ca="1">OFFSET('LH11206'!$N$5,$C60,0,1,1)</f>
        <v>-2.363238698323766E-15</v>
      </c>
      <c r="E60" s="557">
        <f ca="1">OFFSET('LH11206'!$N$5,$C60,1,1,1)</f>
        <v>8.1440857619664474E-13</v>
      </c>
      <c r="F60" s="557">
        <f ca="1">OFFSET('LH11206'!$N$5,$C60,2,1,1)</f>
        <v>-9.2436543717667348E-11</v>
      </c>
      <c r="G60" s="557">
        <f ca="1">OFFSET('LH11206'!$N$5,$C60,3,1,1)</f>
        <v>3.5455328644443589E-9</v>
      </c>
      <c r="H60" s="555"/>
      <c r="I60" s="557">
        <f ca="1">$D$20^3*$D60+$D$20^2*$E60+$D$20*$F60+$G60</f>
        <v>9.695464485249392E-11</v>
      </c>
      <c r="J60" s="557">
        <f ca="1">I60^2</f>
        <v>9.4002031584732259E-21</v>
      </c>
    </row>
    <row r="61" spans="1:10">
      <c r="A61" s="840"/>
      <c r="B61" s="313" t="s">
        <v>1181</v>
      </c>
      <c r="C61" s="556">
        <f ca="1">$D$33*4+4*INT(($D$35+$D$36*16)/4)</f>
        <v>40</v>
      </c>
      <c r="D61" s="557">
        <f ca="1">OFFSET('LH11206'!$N$5,$C61,0,1,1)</f>
        <v>9.9410299521105222E-15</v>
      </c>
      <c r="E61" s="557">
        <f ca="1">OFFSET('LH11206'!$N$5,$C61,1,1,1)</f>
        <v>-1.1320945750035411E-12</v>
      </c>
      <c r="F61" s="557">
        <f ca="1">OFFSET('LH11206'!$N$5,$C61,2,1,1)</f>
        <v>4.3440683876501212E-11</v>
      </c>
      <c r="G61" s="557">
        <f ca="1">OFFSET('LH11206'!$N$5,$C61,3,1,1)</f>
        <v>-4.5578856264634034E-10</v>
      </c>
      <c r="H61" s="555"/>
      <c r="I61" s="557">
        <f ca="1">$D$21^3*$D61+$D$21^2*$E61+$D$21*$F61+$G61</f>
        <v>9.6954644852493196E-11</v>
      </c>
      <c r="J61" s="557">
        <f ca="1">I61^2</f>
        <v>9.400203158473086E-21</v>
      </c>
    </row>
    <row r="62" spans="1:10">
      <c r="A62" s="840"/>
      <c r="B62" s="313" t="s">
        <v>1182</v>
      </c>
      <c r="C62" s="556">
        <f ca="1">128+4*INT(($D$33*16+$D$35*4+$D$36)/4)</f>
        <v>160</v>
      </c>
      <c r="D62" s="557">
        <f ca="1">OFFSET('LH11206'!$N$5,$C62,0,1,1)</f>
        <v>7.3116394250712404E-14</v>
      </c>
      <c r="E62" s="557">
        <f ca="1">OFFSET('LH11206'!$N$5,$C62,1,1,1)</f>
        <v>-2.2185201560082133E-12</v>
      </c>
      <c r="F62" s="557">
        <f ca="1">OFFSET('LH11206'!$N$5,$C62,2,1,1)</f>
        <v>3.101447274654445E-11</v>
      </c>
      <c r="G62" s="557">
        <f ca="1">OFFSET('LH11206'!$N$5,$C62,3,1,1)</f>
        <v>-1.4612578373880038E-11</v>
      </c>
      <c r="H62" s="555">
        <f ca="1">OFFSET('LH11206'!$N$5,$C62,4,1,1)</f>
        <v>9.9292790121456211E-12</v>
      </c>
      <c r="I62" s="557">
        <f ca="1">$D$23^3*$D62+$D$23^2*$E62+$D$23*$F62+$G62+$D$24*$H62</f>
        <v>8.1930559026868547E-11</v>
      </c>
      <c r="J62" s="557">
        <f ca="1">I62^2</f>
        <v>6.7126165024551907E-21</v>
      </c>
    </row>
    <row r="63" spans="1:10">
      <c r="A63" s="536"/>
      <c r="C63" s="532"/>
      <c r="D63" s="534"/>
      <c r="E63" s="534"/>
      <c r="F63" s="534"/>
      <c r="G63" s="534"/>
      <c r="I63" s="534"/>
      <c r="J63" s="557">
        <f ca="1">(SUM(J59:J62)/4)^0.5</f>
        <v>9.342540604390586E-11</v>
      </c>
    </row>
    <row r="64" spans="1:10">
      <c r="C64" s="532"/>
      <c r="J64" s="534"/>
    </row>
    <row r="65" spans="1:10">
      <c r="A65" s="840" t="s">
        <v>1183</v>
      </c>
      <c r="B65" s="313" t="s">
        <v>1179</v>
      </c>
      <c r="C65" s="556">
        <f ca="1">16+4*INT(($D$33+$D$35*4)/4)</f>
        <v>16</v>
      </c>
      <c r="D65" s="557">
        <f ca="1">OFFSET('LH21206'!$M$4,$C65,0,1,1)</f>
        <v>-3.8462444580541485E-17</v>
      </c>
      <c r="E65" s="557">
        <f ca="1">OFFSET('LH21206'!$M$4,$C65,1,1,1)</f>
        <v>1.3766902577448999E-14</v>
      </c>
      <c r="F65" s="557">
        <f ca="1">OFFSET('LH21206'!$M$4,$C65,2,1,1)</f>
        <v>-1.652160938413124E-12</v>
      </c>
      <c r="G65" s="557">
        <f ca="1">OFFSET('LH21206'!$M$4,$C65,3,1,1)</f>
        <v>7.1126344067768323E-11</v>
      </c>
      <c r="H65" s="557"/>
      <c r="I65" s="557">
        <f ca="1">$D$19^3*$D65+$D$19^2*$E65+$D$19*$F65+$G65</f>
        <v>4.6473243382833288E-12</v>
      </c>
      <c r="J65" s="557">
        <f ca="1">I65^2</f>
        <v>2.159762350520058E-23</v>
      </c>
    </row>
    <row r="66" spans="1:10">
      <c r="A66" s="840"/>
      <c r="B66" s="313" t="s">
        <v>1180</v>
      </c>
      <c r="C66" s="556">
        <f ca="1">16+4*INT(($D$34+$D$35*4)/4)</f>
        <v>16</v>
      </c>
      <c r="D66" s="557">
        <f ca="1">OFFSET('LH21206'!$M$4,$C66,0,1,1)</f>
        <v>-3.8462444580541485E-17</v>
      </c>
      <c r="E66" s="557">
        <f ca="1">OFFSET('LH21206'!$M$4,$C66,1,1,1)</f>
        <v>1.3766902577448999E-14</v>
      </c>
      <c r="F66" s="557">
        <f ca="1">OFFSET('LH21206'!$M$4,$C66,2,1,1)</f>
        <v>-1.652160938413124E-12</v>
      </c>
      <c r="G66" s="557">
        <f ca="1">OFFSET('LH21206'!$M$4,$C66,3,1,1)</f>
        <v>7.1126344067768323E-11</v>
      </c>
      <c r="H66" s="555"/>
      <c r="I66" s="557">
        <f ca="1">$D$20^3*$D66+$D$20^2*$E66+$D$20*$F66+$G66</f>
        <v>4.6473243382833288E-12</v>
      </c>
      <c r="J66" s="557">
        <f ca="1">I66^2</f>
        <v>2.159762350520058E-23</v>
      </c>
    </row>
    <row r="67" spans="1:10">
      <c r="A67" s="840"/>
      <c r="B67" s="313" t="s">
        <v>1181</v>
      </c>
      <c r="C67" s="556">
        <f ca="1">4*INT(($D$33*4+$D$35)/4)</f>
        <v>8</v>
      </c>
      <c r="D67" s="557">
        <f ca="1">OFFSET('LH21206'!$M$4,$C67,0,1,1)</f>
        <v>7.63943726841082E-16</v>
      </c>
      <c r="E67" s="557">
        <f ca="1">OFFSET('LH21206'!$M$4,$C67,1,1,1)</f>
        <v>-8.45112747817946E-14</v>
      </c>
      <c r="F67" s="557">
        <f ca="1">OFFSET('LH21206'!$M$4,$C67,2,1,1)</f>
        <v>3.1313735053329722E-12</v>
      </c>
      <c r="G67" s="557">
        <f ca="1">OFFSET('LH21206'!$M$4,$C67,3,1,1)</f>
        <v>-3.3860214142799906E-11</v>
      </c>
      <c r="H67" s="555"/>
      <c r="I67" s="557">
        <f ca="1">$D$21^3*$D67+$D$21^2*$E67+$D$21*$F67+$G67</f>
        <v>4.6473243382833418E-12</v>
      </c>
      <c r="J67" s="557">
        <f ca="1">I67^2</f>
        <v>2.1597623505200701E-23</v>
      </c>
    </row>
    <row r="68" spans="1:10">
      <c r="A68" s="533"/>
      <c r="C68" s="534"/>
      <c r="D68" s="534"/>
      <c r="E68" s="534"/>
      <c r="F68" s="534"/>
      <c r="G68" s="534"/>
      <c r="I68" s="534"/>
      <c r="J68" s="557">
        <f ca="1">(SUM(J65:J67)/3)^0.5</f>
        <v>4.6473243382833329E-12</v>
      </c>
    </row>
    <row r="69" spans="1:10">
      <c r="A69" s="533"/>
      <c r="C69" s="534"/>
      <c r="D69" s="534"/>
      <c r="E69" s="534"/>
      <c r="F69" s="534"/>
      <c r="G69" s="534"/>
      <c r="I69" s="534"/>
      <c r="J69" s="539"/>
    </row>
    <row r="70" spans="1:10">
      <c r="B70" s="313" t="s">
        <v>1184</v>
      </c>
      <c r="D70" s="534">
        <v>5.6E-11</v>
      </c>
    </row>
    <row r="72" spans="1:10">
      <c r="B72" s="313" t="s">
        <v>1185</v>
      </c>
      <c r="D72" s="313">
        <f>LN((($D$19/2-$D$20/2)^2 + $D$21^2)^0.5/X2Y_Mount!$F$41)/LN((($D$19/2-$D$20/2)^2 + $D$21^2)^0.5/5)</f>
        <v>1</v>
      </c>
    </row>
  </sheetData>
  <sheetProtection selectLockedCells="1" selectUnlockedCells="1"/>
  <mergeCells count="10">
    <mergeCell ref="A65:A67"/>
    <mergeCell ref="B25:B36"/>
    <mergeCell ref="B38:B46"/>
    <mergeCell ref="B48:B50"/>
    <mergeCell ref="B53:B54"/>
    <mergeCell ref="A5:A14"/>
    <mergeCell ref="J5:J16"/>
    <mergeCell ref="B9:B11"/>
    <mergeCell ref="A15:A16"/>
    <mergeCell ref="A59:A62"/>
  </mergeCells>
  <phoneticPr fontId="2"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sheetPr codeName="Sheet19"/>
  <dimension ref="A1:J72"/>
  <sheetViews>
    <sheetView topLeftCell="A55" workbookViewId="0">
      <selection activeCell="F67" sqref="F67"/>
    </sheetView>
  </sheetViews>
  <sheetFormatPr defaultRowHeight="12.75"/>
  <cols>
    <col min="1" max="1" width="13.7109375" style="316" customWidth="1"/>
    <col min="2" max="2" width="14.42578125" style="316" customWidth="1"/>
    <col min="3" max="3" width="14.85546875" style="316" customWidth="1"/>
    <col min="4" max="4" width="12.42578125" style="316" bestFit="1" customWidth="1"/>
    <col min="5" max="9" width="9.140625" style="316"/>
    <col min="10" max="10" width="15.42578125" style="316" customWidth="1"/>
    <col min="11" max="16384" width="9.140625" style="316"/>
  </cols>
  <sheetData>
    <row r="1" spans="1:10">
      <c r="A1" s="316" t="s">
        <v>1134</v>
      </c>
    </row>
    <row r="4" spans="1:10" ht="13.5" thickBot="1">
      <c r="F4" s="316" t="s">
        <v>1135</v>
      </c>
    </row>
    <row r="5" spans="1:10" ht="13.5" thickTop="1">
      <c r="A5" s="849" t="s">
        <v>1136</v>
      </c>
      <c r="B5" s="328"/>
      <c r="C5" s="328" t="s">
        <v>839</v>
      </c>
      <c r="D5" s="329">
        <v>1.2</v>
      </c>
      <c r="E5" s="330"/>
      <c r="F5" s="331" t="s">
        <v>1137</v>
      </c>
      <c r="G5" s="330"/>
      <c r="H5" s="330"/>
      <c r="I5" s="330"/>
      <c r="J5" s="846" t="s">
        <v>1138</v>
      </c>
    </row>
    <row r="6" spans="1:10">
      <c r="A6" s="851"/>
      <c r="B6" s="332"/>
      <c r="C6" s="332" t="s">
        <v>831</v>
      </c>
      <c r="D6" s="333">
        <v>4</v>
      </c>
      <c r="E6" s="330"/>
      <c r="F6" s="331" t="s">
        <v>1139</v>
      </c>
      <c r="G6" s="330"/>
      <c r="H6" s="330"/>
      <c r="I6" s="330"/>
      <c r="J6" s="846"/>
    </row>
    <row r="7" spans="1:10">
      <c r="A7" s="851"/>
      <c r="B7" s="332"/>
      <c r="C7" s="332" t="s">
        <v>832</v>
      </c>
      <c r="D7" s="333">
        <v>0.02</v>
      </c>
      <c r="E7" s="330"/>
      <c r="F7" s="331" t="s">
        <v>1140</v>
      </c>
      <c r="G7" s="330"/>
      <c r="H7" s="330"/>
      <c r="I7" s="330"/>
      <c r="J7" s="846"/>
    </row>
    <row r="8" spans="1:10">
      <c r="A8" s="851"/>
      <c r="B8" s="332"/>
      <c r="C8" s="332" t="s">
        <v>833</v>
      </c>
      <c r="D8" s="333">
        <v>6</v>
      </c>
      <c r="E8" s="330"/>
      <c r="F8" s="331" t="s">
        <v>1141</v>
      </c>
      <c r="G8" s="330"/>
      <c r="H8" s="330"/>
      <c r="I8" s="330"/>
      <c r="J8" s="846"/>
    </row>
    <row r="9" spans="1:10">
      <c r="A9" s="851"/>
      <c r="B9" s="848" t="s">
        <v>834</v>
      </c>
      <c r="C9" s="332" t="s">
        <v>1142</v>
      </c>
      <c r="D9" s="333">
        <v>90</v>
      </c>
      <c r="E9" s="330"/>
      <c r="F9" s="330"/>
      <c r="G9" s="330"/>
      <c r="H9" s="330"/>
      <c r="I9" s="330"/>
      <c r="J9" s="846"/>
    </row>
    <row r="10" spans="1:10">
      <c r="A10" s="851"/>
      <c r="B10" s="848"/>
      <c r="C10" s="332" t="s">
        <v>1143</v>
      </c>
      <c r="D10" s="333">
        <v>70</v>
      </c>
      <c r="E10" s="330"/>
      <c r="F10" s="330"/>
      <c r="G10" s="330"/>
      <c r="H10" s="330"/>
      <c r="I10" s="330"/>
      <c r="J10" s="846"/>
    </row>
    <row r="11" spans="1:10">
      <c r="A11" s="851"/>
      <c r="B11" s="848"/>
      <c r="C11" s="332" t="s">
        <v>1144</v>
      </c>
      <c r="D11" s="333">
        <v>26</v>
      </c>
      <c r="E11" s="330"/>
      <c r="F11" s="330"/>
      <c r="G11" s="330"/>
      <c r="H11" s="330"/>
      <c r="I11" s="330"/>
      <c r="J11" s="846"/>
    </row>
    <row r="12" spans="1:10">
      <c r="A12" s="851"/>
      <c r="B12" s="332"/>
      <c r="C12" s="332" t="s">
        <v>841</v>
      </c>
      <c r="D12" s="333">
        <v>10</v>
      </c>
      <c r="E12" s="330"/>
      <c r="F12" s="331" t="s">
        <v>1145</v>
      </c>
      <c r="G12" s="330"/>
      <c r="H12" s="330"/>
      <c r="I12" s="330"/>
      <c r="J12" s="846"/>
    </row>
    <row r="13" spans="1:10">
      <c r="A13" s="851"/>
      <c r="B13" s="332"/>
      <c r="C13" s="332" t="s">
        <v>842</v>
      </c>
      <c r="D13" s="333">
        <v>36</v>
      </c>
      <c r="E13" s="330"/>
      <c r="F13" s="331" t="s">
        <v>1146</v>
      </c>
      <c r="G13" s="330"/>
      <c r="H13" s="330"/>
      <c r="I13" s="330"/>
      <c r="J13" s="846"/>
    </row>
    <row r="14" spans="1:10" ht="13.5" thickBot="1">
      <c r="A14" s="850"/>
      <c r="B14" s="334"/>
      <c r="C14" s="334" t="s">
        <v>863</v>
      </c>
      <c r="D14" s="335">
        <v>4</v>
      </c>
      <c r="E14" s="330" t="s">
        <v>1147</v>
      </c>
      <c r="F14" s="331" t="s">
        <v>1148</v>
      </c>
      <c r="G14" s="330"/>
      <c r="H14" s="330"/>
      <c r="I14" s="330"/>
      <c r="J14" s="846"/>
    </row>
    <row r="15" spans="1:10" ht="13.5" thickTop="1">
      <c r="A15" s="849" t="s">
        <v>1149</v>
      </c>
      <c r="B15" s="328"/>
      <c r="C15" s="328" t="s">
        <v>879</v>
      </c>
      <c r="D15" s="336">
        <f ca="1">(Calc0603!$J$63+Calc0603!$D$53*Calc0603!$J$68)*Calc0603!$D$72</f>
        <v>4.0044788241269235E-10</v>
      </c>
      <c r="E15" s="336">
        <f ca="1">(Calc0603!$J$63+Calc0603!$D$53*Calc0603!$J$68)</f>
        <v>4.0044788241269235E-10</v>
      </c>
      <c r="F15" s="331" t="s">
        <v>1150</v>
      </c>
      <c r="G15" s="330"/>
      <c r="H15" s="330"/>
      <c r="I15" s="330"/>
      <c r="J15" s="846"/>
    </row>
    <row r="16" spans="1:10" ht="13.5" thickBot="1">
      <c r="A16" s="850"/>
      <c r="B16" s="334"/>
      <c r="C16" s="334" t="s">
        <v>880</v>
      </c>
      <c r="D16" s="337">
        <f ca="1">(Calc0603!$J$63+Calc0603!$D$54*Calc0603!$J$68)*Calc0603!$D$72</f>
        <v>1.7019046849449327E-10</v>
      </c>
      <c r="E16" s="337">
        <f ca="1">(Calc0603!$J$63+Calc0603!$D$54*Calc0603!$J$68)</f>
        <v>1.7019046849449327E-10</v>
      </c>
      <c r="F16" s="338" t="s">
        <v>1151</v>
      </c>
      <c r="G16" s="330"/>
      <c r="H16" s="330"/>
      <c r="I16" s="330"/>
      <c r="J16" s="846"/>
    </row>
    <row r="17" spans="2:4" ht="13.5" thickTop="1"/>
    <row r="18" spans="2:4">
      <c r="C18" s="316" t="s">
        <v>1152</v>
      </c>
      <c r="D18" s="316">
        <f>SUM(4*X2Y_Mount!$D$38,2*X2Y_Mount!$D$39,X2Y_Mount!$D$47:$D$49)</f>
        <v>87.3</v>
      </c>
    </row>
    <row r="19" spans="2:4">
      <c r="C19" s="316" t="s">
        <v>1153</v>
      </c>
      <c r="D19" s="316">
        <f>IF(X2Y_Mount!$D$42&lt;sim_limits0603!$B$5-sim_limits0603!$B$4+X2Y_Mount!$D$39,sim_limits0603!$B$5-sim_limits0603!$B$4+X2Y_Mount!$D$39,X2Y_Mount!$D$42)</f>
        <v>90</v>
      </c>
    </row>
    <row r="20" spans="2:4">
      <c r="C20" s="316" t="s">
        <v>1154</v>
      </c>
      <c r="D20" s="316">
        <f>IF(X2Y_Mount!$D$43&lt;sim_limits0603!$B$11-sim_limits0603!$B$4,sim_limits0603!$B$11-sim_limits0603!$B$4,X2Y_Mount!$D$43)</f>
        <v>60</v>
      </c>
    </row>
    <row r="21" spans="2:4">
      <c r="C21" s="316" t="s">
        <v>1155</v>
      </c>
      <c r="D21" s="316">
        <f>IF(X2Y_Mount!$D$44&lt;sim_limits0603!$B$17-sim_limits0603!$B$4+X2Y_Mount!$D$41,sim_limits0603!$B$17-sim_limits0603!$B$4+X2Y_Mount!$D$41,X2Y_Mount!$D$44)</f>
        <v>26</v>
      </c>
    </row>
    <row r="22" spans="2:4">
      <c r="C22" s="316" t="s">
        <v>1121</v>
      </c>
      <c r="D22" s="319">
        <f>SUM(X2Y_Mount!$D$38:$D$39)</f>
        <v>4.2</v>
      </c>
    </row>
    <row r="23" spans="2:4">
      <c r="C23" s="313" t="s">
        <v>1156</v>
      </c>
      <c r="D23" s="313">
        <f ca="1">IF(SUM(X2Y_Mount!$D$38:$D$39)&gt;OFFSET(sim_limits0603!$B$23,sim_limits0603!$C$24,0,1,1),OFFSET(sim_limits0603!$B$23,sim_limits0603!$C$24,0,1,1),SUM(X2Y_Mount!$D$38:$D$39))</f>
        <v>4.2</v>
      </c>
    </row>
    <row r="24" spans="2:4">
      <c r="C24" s="313" t="s">
        <v>1255</v>
      </c>
      <c r="D24" s="313">
        <f ca="1">IF(SUM(X2Y_Mount!$D$38:$D$39)&gt;OFFSET(sim_limits0603!$B$23,sim_limits0603!$C$24,0,1,1),SUM(X2Y_Mount!$D$38:$D$39)-OFFSET(sim_limits0603!$B$23,sim_limits0603!$C$24,0,1,1),0)</f>
        <v>0</v>
      </c>
    </row>
    <row r="25" spans="2:4">
      <c r="B25" s="847" t="s">
        <v>1157</v>
      </c>
      <c r="C25" s="316" t="s">
        <v>1158</v>
      </c>
      <c r="D25" s="339">
        <f>IF(D$19&gt;=sim_limits0603!$B$5,MATCH(D$19,sim_limits0603!$B$5:$B$9,1)-1,0)</f>
        <v>0</v>
      </c>
    </row>
    <row r="26" spans="2:4">
      <c r="B26" s="847"/>
      <c r="C26" s="316" t="s">
        <v>1159</v>
      </c>
      <c r="D26" s="339">
        <f>IF(D$20&gt;=sim_limits0603!$B$11,MATCH(D$20,sim_limits0603!$B$11:$B$15,1)-1,0)</f>
        <v>0</v>
      </c>
    </row>
    <row r="27" spans="2:4">
      <c r="B27" s="847"/>
      <c r="C27" s="316" t="s">
        <v>1160</v>
      </c>
      <c r="D27" s="339">
        <f>IF(D$21&gt;=sim_limits0603!$B$17,MATCH(D$21,sim_limits0603!$B$17:$B$20,1)-1,0)</f>
        <v>0</v>
      </c>
    </row>
    <row r="28" spans="2:4">
      <c r="B28" s="847"/>
      <c r="C28" s="316" t="s">
        <v>1161</v>
      </c>
      <c r="D28" s="339">
        <f ca="1">IF(D$23&gt;=sim_limits0603!$B$24,MATCH(D$23,sim_limits0603!$B$24:$B$28,1)-1,0)</f>
        <v>1</v>
      </c>
    </row>
    <row r="29" spans="2:4">
      <c r="B29" s="847"/>
      <c r="C29" s="316" t="s">
        <v>1162</v>
      </c>
      <c r="D29" s="340">
        <f>IF( D$25 &lt; (sim_limits0603!$C$5-1 ), D$25 + 1, (sim_limits0603!$C$5-1 ))</f>
        <v>1</v>
      </c>
    </row>
    <row r="30" spans="2:4">
      <c r="B30" s="847"/>
      <c r="C30" s="316" t="s">
        <v>1163</v>
      </c>
      <c r="D30" s="340">
        <f>IF( D$26&lt; (sim_limits0603!$C$11-1 ), D$26 + 1,(sim_limits0603!$C$11-1 ))</f>
        <v>1</v>
      </c>
    </row>
    <row r="31" spans="2:4">
      <c r="B31" s="847"/>
      <c r="C31" s="316" t="s">
        <v>1164</v>
      </c>
      <c r="D31" s="340">
        <f>IF( D$27 &lt; (sim_limits0603!$C$17-1 ), D$27 + 1, (sim_limits0603!$C$17-1 ))</f>
        <v>1</v>
      </c>
    </row>
    <row r="32" spans="2:4">
      <c r="B32" s="847"/>
      <c r="C32" s="316" t="s">
        <v>1165</v>
      </c>
      <c r="D32" s="340">
        <f ca="1">IF( D$28&lt; (sim_limits0603!$C$24-1 ), D$28 + 1, (sim_limits0603!$C$24-1 ))</f>
        <v>2</v>
      </c>
    </row>
    <row r="33" spans="2:4">
      <c r="B33" s="847"/>
      <c r="C33" s="316" t="s">
        <v>1166</v>
      </c>
      <c r="D33" s="341">
        <f ca="1">IF($D19^2 &lt; ($D38*$D41),$D25,$D29)</f>
        <v>0</v>
      </c>
    </row>
    <row r="34" spans="2:4">
      <c r="B34" s="847"/>
      <c r="C34" s="316" t="s">
        <v>1167</v>
      </c>
      <c r="D34" s="341">
        <f ca="1">IF($D20^2 &lt; ($D39*$D42),$D26,$D30)</f>
        <v>0</v>
      </c>
    </row>
    <row r="35" spans="2:4">
      <c r="B35" s="847"/>
      <c r="C35" s="316" t="s">
        <v>1168</v>
      </c>
      <c r="D35" s="341">
        <f ca="1">IF($D21^2 &lt; ($D40*$D43),$D27,$D31)</f>
        <v>0</v>
      </c>
    </row>
    <row r="36" spans="2:4">
      <c r="B36" s="847"/>
      <c r="C36" s="316" t="s">
        <v>1169</v>
      </c>
      <c r="D36" s="341">
        <f ca="1">IF($D22^2 &lt; ($D48*$D49),$D28,$D32)</f>
        <v>2</v>
      </c>
    </row>
    <row r="38" spans="2:4">
      <c r="B38" s="847" t="s">
        <v>834</v>
      </c>
      <c r="C38" s="316" t="s">
        <v>1158</v>
      </c>
      <c r="D38" s="339">
        <f ca="1">OFFSET(sim_limits0603!$B$5,$D$25,0,1,1)</f>
        <v>90</v>
      </c>
    </row>
    <row r="39" spans="2:4">
      <c r="B39" s="847"/>
      <c r="C39" s="316" t="s">
        <v>1159</v>
      </c>
      <c r="D39" s="339">
        <f ca="1">OFFSET(sim_limits0603!$B$11,$D$26,0,1,1)</f>
        <v>60</v>
      </c>
    </row>
    <row r="40" spans="2:4">
      <c r="B40" s="847"/>
      <c r="C40" s="316" t="s">
        <v>1160</v>
      </c>
      <c r="D40" s="339">
        <f ca="1">OFFSET(sim_limits0603!$B$17,$D$27,0,1,1)</f>
        <v>26</v>
      </c>
    </row>
    <row r="41" spans="2:4">
      <c r="B41" s="847"/>
      <c r="C41" s="316" t="s">
        <v>1170</v>
      </c>
      <c r="D41" s="340">
        <f ca="1">OFFSET(sim_limits0603!$B$5,$D$29,0,1,1)</f>
        <v>100</v>
      </c>
    </row>
    <row r="42" spans="2:4">
      <c r="B42" s="847"/>
      <c r="C42" s="316" t="s">
        <v>1171</v>
      </c>
      <c r="D42" s="340">
        <f ca="1">OFFSET(sim_limits0603!$B$11,$D$30,0,1,1)</f>
        <v>70</v>
      </c>
    </row>
    <row r="43" spans="2:4">
      <c r="B43" s="847"/>
      <c r="C43" s="316" t="s">
        <v>1172</v>
      </c>
      <c r="D43" s="340">
        <f ca="1">OFFSET(sim_limits0603!$B$17,$D$31,0,1,1)</f>
        <v>30</v>
      </c>
    </row>
    <row r="44" spans="2:4">
      <c r="B44" s="847"/>
      <c r="C44" s="316" t="s">
        <v>1166</v>
      </c>
      <c r="D44" s="341">
        <f ca="1">OFFSET(sim_limits0603!$B$5,$D$33,0,1,1)</f>
        <v>90</v>
      </c>
    </row>
    <row r="45" spans="2:4">
      <c r="B45" s="847"/>
      <c r="C45" s="316" t="s">
        <v>1167</v>
      </c>
      <c r="D45" s="341">
        <f ca="1">OFFSET(sim_limits0603!$B$11,$D$34,0,1,1)</f>
        <v>60</v>
      </c>
    </row>
    <row r="46" spans="2:4">
      <c r="B46" s="847"/>
      <c r="C46" s="316" t="s">
        <v>1168</v>
      </c>
      <c r="D46" s="341">
        <f ca="1">OFFSET(sim_limits0603!$B$17,$D$35,0,1,1)</f>
        <v>26</v>
      </c>
    </row>
    <row r="47" spans="2:4">
      <c r="B47" s="325"/>
    </row>
    <row r="48" spans="2:4">
      <c r="B48" s="847" t="s">
        <v>1121</v>
      </c>
      <c r="C48" s="316" t="s">
        <v>1161</v>
      </c>
      <c r="D48" s="339">
        <f ca="1">OFFSET(sim_limits0603!$B$24,$D$28,0,1,1)</f>
        <v>3.2</v>
      </c>
    </row>
    <row r="49" spans="1:10">
      <c r="B49" s="847"/>
      <c r="C49" s="316" t="s">
        <v>1173</v>
      </c>
      <c r="D49" s="340">
        <f ca="1">OFFSET(sim_limits0603!$B$24,$D$32,0,1,1)</f>
        <v>5.2</v>
      </c>
    </row>
    <row r="50" spans="1:10">
      <c r="B50" s="847"/>
      <c r="C50" s="316" t="s">
        <v>1169</v>
      </c>
      <c r="D50" s="341">
        <f ca="1">OFFSET(sim_limits0603!$B$24,$D$36,0,1,1)</f>
        <v>5.2</v>
      </c>
    </row>
    <row r="53" spans="1:10">
      <c r="B53" s="847" t="s">
        <v>1174</v>
      </c>
      <c r="C53" s="316" t="s">
        <v>1175</v>
      </c>
      <c r="D53" s="577">
        <f>SUM(X2Y_Mount!$D$38,X2Y_Mount!$D$47)</f>
        <v>60.6</v>
      </c>
    </row>
    <row r="54" spans="1:10">
      <c r="B54" s="847"/>
      <c r="C54" s="316" t="s">
        <v>1176</v>
      </c>
      <c r="D54" s="577">
        <f>SUM(X2Y_Mount!$D$38,X2Y_Mount!$D$48)</f>
        <v>15.6</v>
      </c>
    </row>
    <row r="58" spans="1:10">
      <c r="B58" s="316" t="s">
        <v>1177</v>
      </c>
      <c r="D58" s="316" t="s">
        <v>1122</v>
      </c>
      <c r="E58" s="316" t="s">
        <v>1123</v>
      </c>
      <c r="F58" s="316" t="s">
        <v>1124</v>
      </c>
      <c r="G58" s="316" t="s">
        <v>1125</v>
      </c>
    </row>
    <row r="59" spans="1:10">
      <c r="A59" s="847" t="s">
        <v>1178</v>
      </c>
      <c r="B59" s="316" t="s">
        <v>1179</v>
      </c>
      <c r="C59" s="342">
        <f ca="1">$D$34*4+$D$35*16+$D$36*48</f>
        <v>96</v>
      </c>
      <c r="D59" s="343">
        <f ca="1">OFFSET('LH10603'!$N$5,$C59,0,1,1)</f>
        <v>-7.9710100665191417E-16</v>
      </c>
      <c r="E59" s="343">
        <f ca="1">OFFSET('LH10603'!$N$5,$C59,1,1,1)</f>
        <v>2.5405107791043951E-13</v>
      </c>
      <c r="F59" s="343">
        <f ca="1">OFFSET('LH10603'!$N$5,$C59,2,1,1)</f>
        <v>-2.5578374472423339E-11</v>
      </c>
      <c r="G59" s="343">
        <f ca="1">OFFSET('LH10603'!$N$5,$C59,3,1,1)</f>
        <v>9.1707306378754029E-10</v>
      </c>
      <c r="H59" s="343"/>
      <c r="I59" s="343">
        <f ca="1">$D$19^3*$D59+$D$19^2*$E59+$D$19*$F59+$G59</f>
        <v>9.1746458494754176E-11</v>
      </c>
      <c r="J59" s="343">
        <f ca="1">I59^2</f>
        <v>8.4174126463296503E-21</v>
      </c>
    </row>
    <row r="60" spans="1:10">
      <c r="A60" s="847"/>
      <c r="B60" s="316" t="s">
        <v>1180</v>
      </c>
      <c r="C60" s="342">
        <f ca="1">193+$D$33*4+$D$35*16+$D$36*48</f>
        <v>289</v>
      </c>
      <c r="D60" s="343">
        <f ca="1">OFFSET('LH10603'!$N$5,$C60,0,1,1)</f>
        <v>2.7621340373598493E-16</v>
      </c>
      <c r="E60" s="343">
        <f ca="1">OFFSET('LH10603'!$N$5,$C60,1,1,1)</f>
        <v>-5.2141546681051424E-14</v>
      </c>
      <c r="F60" s="343">
        <f ca="1">OFFSET('LH10603'!$N$5,$C60,2,1,1)</f>
        <v>3.5035095932705211E-12</v>
      </c>
      <c r="G60" s="343">
        <f ca="1">OFFSET('LH10603'!$N$5,$C60,3,1,1)</f>
        <v>9.5833557433351158E-12</v>
      </c>
      <c r="H60" s="341"/>
      <c r="I60" s="343">
        <f ca="1">$D$20^3*$D60+$D$20^2*$E60+$D$20*$F60+$G60</f>
        <v>9.1746458494753995E-11</v>
      </c>
      <c r="J60" s="343">
        <f ca="1">I60^2</f>
        <v>8.4174126463296172E-21</v>
      </c>
    </row>
    <row r="61" spans="1:10">
      <c r="A61" s="847"/>
      <c r="B61" s="316" t="s">
        <v>1181</v>
      </c>
      <c r="C61" s="342">
        <f ca="1">386+$D$33*4+$D$34*16+$D$36*48</f>
        <v>482</v>
      </c>
      <c r="D61" s="343">
        <f ca="1">OFFSET('LH10603'!$N$5,$C61,0,1,1)</f>
        <v>-2.0686190078525209E-15</v>
      </c>
      <c r="E61" s="343">
        <f ca="1">OFFSET('LH10603'!$N$5,$C61,1,1,1)</f>
        <v>1.3910326477324628E-13</v>
      </c>
      <c r="F61" s="343">
        <f ca="1">OFFSET('LH10603'!$N$5,$C61,2,1,1)</f>
        <v>0</v>
      </c>
      <c r="G61" s="343">
        <f ca="1">OFFSET('LH10603'!$N$5,$C61,3,1,1)</f>
        <v>3.9903727854373398E-11</v>
      </c>
      <c r="H61" s="341"/>
      <c r="I61" s="343">
        <f ca="1">$D$21^3*$D61+$D$21^2*$E61+$D$21*$F61+$G61</f>
        <v>9.7579487159071984E-11</v>
      </c>
      <c r="J61" s="343">
        <f ca="1">I61^2</f>
        <v>9.5217563142274944E-21</v>
      </c>
    </row>
    <row r="62" spans="1:10">
      <c r="A62" s="847"/>
      <c r="B62" s="316" t="s">
        <v>1182</v>
      </c>
      <c r="C62" s="342">
        <f ca="1">579+$D$33*4+$D$34*16+$D$35*48</f>
        <v>579</v>
      </c>
      <c r="D62" s="343">
        <f ca="1">OFFSET('LH10603'!$N$5,$C62,0,1,1)</f>
        <v>1.0528366982234278E-13</v>
      </c>
      <c r="E62" s="343">
        <f ca="1">OFFSET('LH10603'!$N$5,$C62,1,1,1)</f>
        <v>-2.8070973838415899E-12</v>
      </c>
      <c r="F62" s="343">
        <f ca="1">OFFSET('LH10603'!$N$5,$C62,2,1,1)</f>
        <v>3.1701456113515965E-11</v>
      </c>
      <c r="G62" s="343">
        <f ca="1">OFFSET('LH10603'!$N$5,$C62,3,1,1)</f>
        <v>-1.2000926282832402E-11</v>
      </c>
      <c r="H62" s="557">
        <f ca="1">OFFSET('LH10603'!$N$5,$C62,4,1,1)</f>
        <v>8.4690324092774829E-12</v>
      </c>
      <c r="I62" s="557">
        <f ca="1">$D$23^3*$D62+$D$23^2*$E62+$D$23*$F62+$G62+$D$24*$H62</f>
        <v>7.9428248072766743E-11</v>
      </c>
      <c r="J62" s="343">
        <f ca="1">I62^2</f>
        <v>6.3088465919089736E-21</v>
      </c>
    </row>
    <row r="63" spans="1:10">
      <c r="A63" s="325"/>
      <c r="C63" s="320"/>
      <c r="D63" s="323"/>
      <c r="E63" s="323"/>
      <c r="F63" s="323"/>
      <c r="G63" s="323"/>
      <c r="I63" s="323"/>
      <c r="J63" s="343">
        <f ca="1">(SUM(J59:J62)/4)^0.5</f>
        <v>9.0367898336184252E-11</v>
      </c>
    </row>
    <row r="64" spans="1:10">
      <c r="C64" s="320"/>
      <c r="J64" s="323"/>
    </row>
    <row r="65" spans="1:10">
      <c r="A65" s="847" t="s">
        <v>1183</v>
      </c>
      <c r="B65" s="316" t="s">
        <v>1179</v>
      </c>
      <c r="C65" s="342">
        <f ca="1">$D$34*4+$D$35*16</f>
        <v>0</v>
      </c>
      <c r="D65" s="343">
        <f ca="1">OFFSET('LH20603'!$M$4,$C65,0,1,1)</f>
        <v>7.4272306776221476E-17</v>
      </c>
      <c r="E65" s="343">
        <f ca="1">OFFSET('LH20603'!$M$4,$C65,1,1,1)</f>
        <v>-2.3594720313374622E-14</v>
      </c>
      <c r="F65" s="343">
        <f ca="1">OFFSET('LH20603'!$M$4,$C65,2,1,1)</f>
        <v>2.5163722794022272E-12</v>
      </c>
      <c r="G65" s="343">
        <f ca="1">OFFSET('LH20603'!$M$4,$C65,3,1,1)</f>
        <v>-8.4383950827327065E-11</v>
      </c>
      <c r="H65" s="343"/>
      <c r="I65" s="343">
        <f ca="1">$D$19^3*$D65+$D$19^2*$E65+$D$19*$F65+$G65</f>
        <v>5.116831420404404E-12</v>
      </c>
      <c r="J65" s="343">
        <f ca="1">I65^2</f>
        <v>2.618196378483775E-23</v>
      </c>
    </row>
    <row r="66" spans="1:10">
      <c r="A66" s="847"/>
      <c r="B66" s="316" t="s">
        <v>1180</v>
      </c>
      <c r="C66" s="342">
        <f ca="1">49+$D$33*4+$D$35*16</f>
        <v>49</v>
      </c>
      <c r="D66" s="343">
        <f ca="1">OFFSET('LH20603'!$M$4,$C66,0,1,1)</f>
        <v>-3.846244458054297E-17</v>
      </c>
      <c r="E66" s="343">
        <f ca="1">OFFSET('LH20603'!$M$4,$C66,1,1,1)</f>
        <v>9.151409227784359E-15</v>
      </c>
      <c r="F66" s="343">
        <f ca="1">OFFSET('LH20603'!$M$4,$C66,2,1,1)</f>
        <v>-7.3542846620382867E-13</v>
      </c>
      <c r="G66" s="343">
        <f ca="1">OFFSET('LH20603'!$M$4,$C66,3,1,1)</f>
        <v>2.4605354202007751E-11</v>
      </c>
      <c r="H66" s="341"/>
      <c r="I66" s="343">
        <f ca="1">$D$20^3*$D66+$D$20^2*$E66+$D$20*$F66+$G66</f>
        <v>5.1168314204044363E-12</v>
      </c>
      <c r="J66" s="343">
        <f ca="1">I66^2</f>
        <v>2.6181963784838082E-23</v>
      </c>
    </row>
    <row r="67" spans="1:10">
      <c r="A67" s="847"/>
      <c r="B67" s="316" t="s">
        <v>1181</v>
      </c>
      <c r="C67" s="342">
        <f ca="1">98+$D$33*4+$D$34*16</f>
        <v>98</v>
      </c>
      <c r="D67" s="343">
        <f ca="1">OFFSET('LH20603'!$M$4,$C67,0,1,1)</f>
        <v>1.6653298681138571E-16</v>
      </c>
      <c r="E67" s="343">
        <f ca="1">OFFSET('LH20603'!$M$4,$C67,1,1,1)</f>
        <v>-7.2904859149430914E-15</v>
      </c>
      <c r="F67" s="343">
        <f ca="1">OFFSET('LH20603'!$M$4,$C67,2,1,1)</f>
        <v>0</v>
      </c>
      <c r="G67" s="343">
        <f ca="1">OFFSET('LH20603'!$M$4,$C67,3,1,1)</f>
        <v>7.1182161227090471E-12</v>
      </c>
      <c r="H67" s="341"/>
      <c r="I67" s="343">
        <f ca="1">$D$21^3*$D67+$D$21^2*$E67+$D$21*$F67+$G67</f>
        <v>5.1168314204044322E-12</v>
      </c>
      <c r="J67" s="343">
        <f ca="1">I67^2</f>
        <v>2.6181963784838041E-23</v>
      </c>
    </row>
    <row r="68" spans="1:10">
      <c r="A68" s="321"/>
      <c r="C68" s="323"/>
      <c r="D68" s="323"/>
      <c r="E68" s="323"/>
      <c r="F68" s="323"/>
      <c r="G68" s="323"/>
      <c r="I68" s="323"/>
      <c r="J68" s="343">
        <f ca="1">(SUM(J65:J67)/3)^0.5</f>
        <v>5.1168314204044242E-12</v>
      </c>
    </row>
    <row r="69" spans="1:10">
      <c r="A69" s="321"/>
      <c r="C69" s="323"/>
      <c r="D69" s="323"/>
      <c r="E69" s="323"/>
      <c r="F69" s="323"/>
      <c r="G69" s="323"/>
      <c r="I69" s="323"/>
      <c r="J69" s="326"/>
    </row>
    <row r="70" spans="1:10">
      <c r="B70" s="316" t="s">
        <v>1184</v>
      </c>
      <c r="D70" s="323">
        <v>5.6E-11</v>
      </c>
    </row>
    <row r="72" spans="1:10">
      <c r="B72" s="316" t="s">
        <v>1185</v>
      </c>
      <c r="D72" s="316">
        <f>LN((($D$19/2-$D$20/2)^2 + $D$21^2)^0.5/X2Y_Mount!$D$41)/LN((($D$19/2-$D$20/2)^2 + $D$21^2)^0.5/5)</f>
        <v>1</v>
      </c>
    </row>
  </sheetData>
  <sheetProtection selectLockedCells="1" selectUnlockedCells="1"/>
  <mergeCells count="10">
    <mergeCell ref="J5:J16"/>
    <mergeCell ref="A65:A67"/>
    <mergeCell ref="B9:B11"/>
    <mergeCell ref="B53:B54"/>
    <mergeCell ref="A15:A16"/>
    <mergeCell ref="A5:A14"/>
    <mergeCell ref="B25:B36"/>
    <mergeCell ref="A59:A62"/>
    <mergeCell ref="B38:B46"/>
    <mergeCell ref="B48:B50"/>
  </mergeCells>
  <phoneticPr fontId="2"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sheetPr codeName="Sheet29"/>
  <dimension ref="A1:J72"/>
  <sheetViews>
    <sheetView workbookViewId="0">
      <selection activeCell="H46" sqref="H46"/>
    </sheetView>
  </sheetViews>
  <sheetFormatPr defaultRowHeight="12.75"/>
  <cols>
    <col min="1" max="1" width="13.7109375" style="313" customWidth="1"/>
    <col min="2" max="2" width="14.42578125" style="313" customWidth="1"/>
    <col min="3" max="3" width="14.85546875" style="313" customWidth="1"/>
    <col min="4" max="4" width="12.42578125" style="313" bestFit="1" customWidth="1"/>
    <col min="5" max="7" width="9.140625" style="313"/>
    <col min="8" max="8" width="10" style="313" bestFit="1" customWidth="1"/>
    <col min="9" max="9" width="9.140625" style="313"/>
    <col min="10" max="10" width="15.42578125" style="313" customWidth="1"/>
    <col min="11" max="16384" width="9.140625" style="313"/>
  </cols>
  <sheetData>
    <row r="1" spans="1:10">
      <c r="A1" s="313" t="s">
        <v>1134</v>
      </c>
    </row>
    <row r="4" spans="1:10" ht="13.5" thickBot="1">
      <c r="F4" s="313" t="s">
        <v>1135</v>
      </c>
    </row>
    <row r="5" spans="1:10" ht="13.5" thickTop="1">
      <c r="A5" s="841" t="s">
        <v>1136</v>
      </c>
      <c r="B5" s="542"/>
      <c r="C5" s="542" t="s">
        <v>839</v>
      </c>
      <c r="D5" s="543">
        <v>1.2</v>
      </c>
      <c r="E5" s="544"/>
      <c r="F5" s="545" t="s">
        <v>1137</v>
      </c>
      <c r="G5" s="544"/>
      <c r="H5" s="544"/>
      <c r="I5" s="544"/>
      <c r="J5" s="844" t="s">
        <v>1138</v>
      </c>
    </row>
    <row r="6" spans="1:10">
      <c r="A6" s="842"/>
      <c r="B6" s="546"/>
      <c r="C6" s="546" t="s">
        <v>831</v>
      </c>
      <c r="D6" s="547">
        <v>4</v>
      </c>
      <c r="E6" s="544"/>
      <c r="F6" s="545" t="s">
        <v>1139</v>
      </c>
      <c r="G6" s="544"/>
      <c r="H6" s="544"/>
      <c r="I6" s="544"/>
      <c r="J6" s="844"/>
    </row>
    <row r="7" spans="1:10">
      <c r="A7" s="842"/>
      <c r="B7" s="546"/>
      <c r="C7" s="546" t="s">
        <v>832</v>
      </c>
      <c r="D7" s="547">
        <v>0.02</v>
      </c>
      <c r="E7" s="544"/>
      <c r="F7" s="545" t="s">
        <v>1140</v>
      </c>
      <c r="G7" s="544"/>
      <c r="H7" s="544"/>
      <c r="I7" s="544"/>
      <c r="J7" s="844"/>
    </row>
    <row r="8" spans="1:10">
      <c r="A8" s="842"/>
      <c r="B8" s="546"/>
      <c r="C8" s="546" t="s">
        <v>833</v>
      </c>
      <c r="D8" s="547">
        <v>6</v>
      </c>
      <c r="E8" s="544"/>
      <c r="F8" s="545" t="s">
        <v>1141</v>
      </c>
      <c r="G8" s="544"/>
      <c r="H8" s="544"/>
      <c r="I8" s="544"/>
      <c r="J8" s="844"/>
    </row>
    <row r="9" spans="1:10">
      <c r="A9" s="842"/>
      <c r="B9" s="845" t="s">
        <v>834</v>
      </c>
      <c r="C9" s="546" t="s">
        <v>1142</v>
      </c>
      <c r="D9" s="547">
        <v>90</v>
      </c>
      <c r="E9" s="544"/>
      <c r="F9" s="544"/>
      <c r="G9" s="544"/>
      <c r="H9" s="544"/>
      <c r="I9" s="544"/>
      <c r="J9" s="844"/>
    </row>
    <row r="10" spans="1:10">
      <c r="A10" s="842"/>
      <c r="B10" s="845"/>
      <c r="C10" s="546" t="s">
        <v>1143</v>
      </c>
      <c r="D10" s="547">
        <v>70</v>
      </c>
      <c r="E10" s="544"/>
      <c r="F10" s="544"/>
      <c r="G10" s="544"/>
      <c r="H10" s="544"/>
      <c r="I10" s="544"/>
      <c r="J10" s="844"/>
    </row>
    <row r="11" spans="1:10">
      <c r="A11" s="842"/>
      <c r="B11" s="845"/>
      <c r="C11" s="546" t="s">
        <v>1144</v>
      </c>
      <c r="D11" s="547">
        <v>26</v>
      </c>
      <c r="E11" s="544"/>
      <c r="F11" s="544"/>
      <c r="G11" s="544"/>
      <c r="H11" s="544"/>
      <c r="I11" s="544"/>
      <c r="J11" s="844"/>
    </row>
    <row r="12" spans="1:10">
      <c r="A12" s="842"/>
      <c r="B12" s="546"/>
      <c r="C12" s="546" t="s">
        <v>841</v>
      </c>
      <c r="D12" s="547">
        <v>10</v>
      </c>
      <c r="E12" s="544"/>
      <c r="F12" s="545" t="s">
        <v>1145</v>
      </c>
      <c r="G12" s="544"/>
      <c r="H12" s="544"/>
      <c r="I12" s="544"/>
      <c r="J12" s="844"/>
    </row>
    <row r="13" spans="1:10">
      <c r="A13" s="842"/>
      <c r="B13" s="546"/>
      <c r="C13" s="546" t="s">
        <v>842</v>
      </c>
      <c r="D13" s="547">
        <v>36</v>
      </c>
      <c r="E13" s="544"/>
      <c r="F13" s="545" t="s">
        <v>1146</v>
      </c>
      <c r="G13" s="544"/>
      <c r="H13" s="544"/>
      <c r="I13" s="544"/>
      <c r="J13" s="844"/>
    </row>
    <row r="14" spans="1:10" ht="13.5" thickBot="1">
      <c r="A14" s="843"/>
      <c r="B14" s="548"/>
      <c r="C14" s="548" t="s">
        <v>863</v>
      </c>
      <c r="D14" s="549">
        <v>4</v>
      </c>
      <c r="E14" s="544" t="s">
        <v>1147</v>
      </c>
      <c r="F14" s="545" t="s">
        <v>1148</v>
      </c>
      <c r="G14" s="544"/>
      <c r="H14" s="544"/>
      <c r="I14" s="544"/>
      <c r="J14" s="844"/>
    </row>
    <row r="15" spans="1:10" ht="13.5" thickTop="1">
      <c r="A15" s="841" t="s">
        <v>1149</v>
      </c>
      <c r="B15" s="542"/>
      <c r="C15" s="542" t="s">
        <v>879</v>
      </c>
      <c r="D15" s="550">
        <f ca="1">(Calc0805!$J$63+Calc0805!$D$53*Calc0805!$J$68)*Calc0805!$D$72</f>
        <v>3.3432996476988825E-10</v>
      </c>
      <c r="E15" s="550">
        <f ca="1">(Calc0805!$J$63+Calc0805!$D$53*Calc0805!$J$68)</f>
        <v>3.3432996476988825E-10</v>
      </c>
      <c r="F15" s="545" t="s">
        <v>1150</v>
      </c>
      <c r="G15" s="544"/>
      <c r="H15" s="544"/>
      <c r="I15" s="544"/>
      <c r="J15" s="844"/>
    </row>
    <row r="16" spans="1:10" ht="13.5" thickBot="1">
      <c r="A16" s="843"/>
      <c r="B16" s="548"/>
      <c r="C16" s="548" t="s">
        <v>880</v>
      </c>
      <c r="D16" s="551">
        <f ca="1">(Calc0805!$J$63+Calc0805!$D$54*Calc0805!$J$68)*Calc0805!$D$72</f>
        <v>1.5814544276715693E-10</v>
      </c>
      <c r="E16" s="551">
        <f ca="1">(Calc0805!$J$63+Calc0805!$D$54*Calc0805!$J$68)</f>
        <v>1.5814544276715693E-10</v>
      </c>
      <c r="F16" s="552" t="s">
        <v>1151</v>
      </c>
      <c r="G16" s="544"/>
      <c r="H16" s="544"/>
      <c r="I16" s="544"/>
      <c r="J16" s="844"/>
    </row>
    <row r="17" spans="2:6" ht="13.5" thickTop="1"/>
    <row r="18" spans="2:6">
      <c r="C18" s="313" t="s">
        <v>1152</v>
      </c>
      <c r="D18" s="313">
        <f>SUM(4*X2Y_Mount!$E$38,2*X2Y_Mount!$E$39,X2Y_Mount!$E$47:$E$49)</f>
        <v>87.3</v>
      </c>
    </row>
    <row r="19" spans="2:6">
      <c r="C19" s="313" t="s">
        <v>1153</v>
      </c>
      <c r="D19" s="313">
        <f>IF(X2Y_Mount!$E$42&lt;sim_limits0805!$B$5-sim_limits0805!$B$4+X2Y_Mount!$E$39,sim_limits0805!$B$5-sim_limits0805!$B$4+X2Y_Mount!$E$39,X2Y_Mount!$E$42)</f>
        <v>80</v>
      </c>
    </row>
    <row r="20" spans="2:6">
      <c r="C20" s="313" t="s">
        <v>1154</v>
      </c>
      <c r="D20" s="316">
        <f>IF(X2Y_Mount!$E$43&lt;sim_limits0805!$B$11-sim_limits0805!$B$4,sim_limits0805!$B$11-sim_limits0805!$B$4,X2Y_Mount!$E$43)</f>
        <v>80</v>
      </c>
      <c r="F20" s="316"/>
    </row>
    <row r="21" spans="2:6">
      <c r="C21" s="313" t="s">
        <v>1155</v>
      </c>
      <c r="D21" s="313">
        <f>IF(X2Y_Mount!$E$44&lt;sim_limits0805!$B$17-sim_limits0805!$B$4+X2Y_Mount!$E$41,sim_limits0805!$B$17-sim_limits0805!$B$4+X2Y_Mount!$E$41,X2Y_Mount!$E$44)</f>
        <v>30</v>
      </c>
      <c r="F21" s="316"/>
    </row>
    <row r="22" spans="2:6">
      <c r="C22" s="313" t="s">
        <v>1121</v>
      </c>
      <c r="D22" s="531">
        <f>SUM(X2Y_Mount!$E$38:$E$39)</f>
        <v>4.2</v>
      </c>
      <c r="F22" s="319"/>
    </row>
    <row r="23" spans="2:6">
      <c r="C23" s="313" t="s">
        <v>1156</v>
      </c>
      <c r="D23" s="313">
        <f ca="1">IF(SUM(X2Y_Mount!$E$38:$E$39)&gt;OFFSET(sim_limits0805!$B$23,sim_limits0805!$C$24,0,1,1),OFFSET(sim_limits0805!$B$23,sim_limits0805!$C$24,0,1,1),SUM(X2Y_Mount!$E$38:$E$39))</f>
        <v>4.2</v>
      </c>
      <c r="F23" s="316"/>
    </row>
    <row r="24" spans="2:6">
      <c r="C24" s="313" t="s">
        <v>1255</v>
      </c>
      <c r="D24" s="313">
        <f ca="1">IF(SUM(X2Y_Mount!$E$38:$E$39)&gt;OFFSET(sim_limits0805!$B$23,sim_limits0805!$C$24,0,1,1),SUM(X2Y_Mount!$E$38:$E$39)-OFFSET(sim_limits0805!$B$23,sim_limits0805!$C$24,0,1,1),0)</f>
        <v>0</v>
      </c>
    </row>
    <row r="25" spans="2:6">
      <c r="B25" s="840" t="s">
        <v>1157</v>
      </c>
      <c r="C25" s="313" t="s">
        <v>1158</v>
      </c>
      <c r="D25" s="553">
        <f>IF(D$19&gt;=sim_limits0805!$B$5,MATCH(D$19,sim_limits0805!$B$5:$B$9,1)-1,0)</f>
        <v>0</v>
      </c>
    </row>
    <row r="26" spans="2:6">
      <c r="B26" s="840"/>
      <c r="C26" s="313" t="s">
        <v>1159</v>
      </c>
      <c r="D26" s="553">
        <f>IF(D$20&gt;=sim_limits0805!$B$11,MATCH(D$20,sim_limits0805!$B$11:$B$16,1)-1,0)</f>
        <v>0</v>
      </c>
    </row>
    <row r="27" spans="2:6">
      <c r="B27" s="840"/>
      <c r="C27" s="313" t="s">
        <v>1160</v>
      </c>
      <c r="D27" s="553">
        <f>IF(D$21&gt;=sim_limits0805!$B$17,MATCH(D$21,sim_limits0805!$B$17:$B$20,1)-1,0)</f>
        <v>0</v>
      </c>
    </row>
    <row r="28" spans="2:6">
      <c r="B28" s="840"/>
      <c r="C28" s="313" t="s">
        <v>1161</v>
      </c>
      <c r="D28" s="553">
        <f ca="1">IF(D$23&gt;=sim_limits0805!$B$24,MATCH(D$23,sim_limits0805!$B$24:$B$28,1)-1,0)</f>
        <v>1</v>
      </c>
    </row>
    <row r="29" spans="2:6">
      <c r="B29" s="840"/>
      <c r="C29" s="313" t="s">
        <v>1162</v>
      </c>
      <c r="D29" s="554">
        <f>IF( D$25 &lt; (sim_limits0805!$C$5-1 ), D$25 + 1, (sim_limits0805!$C$5-1 ))</f>
        <v>1</v>
      </c>
    </row>
    <row r="30" spans="2:6">
      <c r="B30" s="840"/>
      <c r="C30" s="313" t="s">
        <v>1163</v>
      </c>
      <c r="D30" s="554">
        <f>IF( D$26&lt; (sim_limits0805!$C$11-1 ), D$26 + 1,(sim_limits0805!$C$11-1 ))</f>
        <v>1</v>
      </c>
    </row>
    <row r="31" spans="2:6">
      <c r="B31" s="840"/>
      <c r="C31" s="313" t="s">
        <v>1164</v>
      </c>
      <c r="D31" s="554">
        <f>IF( D$27 &lt; (sim_limits0805!$C$17-1 ), D$27 + 1, (sim_limits0805!$C$17-1 ))</f>
        <v>1</v>
      </c>
    </row>
    <row r="32" spans="2:6">
      <c r="B32" s="840"/>
      <c r="C32" s="313" t="s">
        <v>1165</v>
      </c>
      <c r="D32" s="554">
        <f ca="1">IF( D$28&lt; (sim_limits0805!$C$24-1 ), D$28 + 1, (sim_limits0805!$C$24-1 ))</f>
        <v>2</v>
      </c>
    </row>
    <row r="33" spans="2:4">
      <c r="B33" s="840"/>
      <c r="C33" s="313" t="s">
        <v>1166</v>
      </c>
      <c r="D33" s="555">
        <f ca="1">IF($D19^2 &lt; ($D38*$D41),$D25,$D29)</f>
        <v>0</v>
      </c>
    </row>
    <row r="34" spans="2:4">
      <c r="B34" s="840"/>
      <c r="C34" s="313" t="s">
        <v>1167</v>
      </c>
      <c r="D34" s="555">
        <f ca="1">IF($D20^2 &lt; ($D39*$D42),$D26,$D30)</f>
        <v>0</v>
      </c>
    </row>
    <row r="35" spans="2:4">
      <c r="B35" s="840"/>
      <c r="C35" s="313" t="s">
        <v>1168</v>
      </c>
      <c r="D35" s="555">
        <f ca="1">IF($D21^2 &lt; ($D40*$D43),$D27,$D31)</f>
        <v>0</v>
      </c>
    </row>
    <row r="36" spans="2:4">
      <c r="B36" s="840"/>
      <c r="C36" s="313" t="s">
        <v>1169</v>
      </c>
      <c r="D36" s="555">
        <f ca="1">IF($D22^2 &lt; ($D48*$D49),$D28,$D32)</f>
        <v>2</v>
      </c>
    </row>
    <row r="38" spans="2:4">
      <c r="B38" s="840" t="s">
        <v>834</v>
      </c>
      <c r="C38" s="313" t="s">
        <v>1158</v>
      </c>
      <c r="D38" s="553">
        <f ca="1">OFFSET(sim_limits0805!$B$5,$D$25,0,1,1)</f>
        <v>80</v>
      </c>
    </row>
    <row r="39" spans="2:4">
      <c r="B39" s="840"/>
      <c r="C39" s="313" t="s">
        <v>1159</v>
      </c>
      <c r="D39" s="553">
        <f ca="1">OFFSET(sim_limits0805!$B$11,$D$26,0,1,1)</f>
        <v>80</v>
      </c>
    </row>
    <row r="40" spans="2:4">
      <c r="B40" s="840"/>
      <c r="C40" s="313" t="s">
        <v>1160</v>
      </c>
      <c r="D40" s="553">
        <f ca="1">OFFSET(sim_limits0805!$B$17,$D$27,0,1,1)</f>
        <v>30</v>
      </c>
    </row>
    <row r="41" spans="2:4">
      <c r="B41" s="840"/>
      <c r="C41" s="313" t="s">
        <v>1170</v>
      </c>
      <c r="D41" s="554">
        <f ca="1">OFFSET(sim_limits0805!$B$5,$D$29,0,1,1)</f>
        <v>90</v>
      </c>
    </row>
    <row r="42" spans="2:4">
      <c r="B42" s="840"/>
      <c r="C42" s="313" t="s">
        <v>1171</v>
      </c>
      <c r="D42" s="554">
        <f ca="1">OFFSET(sim_limits0805!$B$11,$D$30,0,1,1)</f>
        <v>90</v>
      </c>
    </row>
    <row r="43" spans="2:4">
      <c r="B43" s="840"/>
      <c r="C43" s="313" t="s">
        <v>1172</v>
      </c>
      <c r="D43" s="554">
        <f ca="1">OFFSET(sim_limits0805!$B$17,$D$31,0,1,1)</f>
        <v>35</v>
      </c>
    </row>
    <row r="44" spans="2:4">
      <c r="B44" s="840"/>
      <c r="C44" s="313" t="s">
        <v>1166</v>
      </c>
      <c r="D44" s="555">
        <f ca="1">OFFSET(sim_limits0805!$B$5,$D$33,0,1,1)</f>
        <v>80</v>
      </c>
    </row>
    <row r="45" spans="2:4">
      <c r="B45" s="840"/>
      <c r="C45" s="313" t="s">
        <v>1167</v>
      </c>
      <c r="D45" s="555">
        <f ca="1">OFFSET(sim_limits0805!$B$11,$D$34,0,1,1)</f>
        <v>80</v>
      </c>
    </row>
    <row r="46" spans="2:4">
      <c r="B46" s="840"/>
      <c r="C46" s="313" t="s">
        <v>1168</v>
      </c>
      <c r="D46" s="555">
        <f ca="1">OFFSET(sim_limits0805!$B$17,$D$35,0,1,1)</f>
        <v>30</v>
      </c>
    </row>
    <row r="47" spans="2:4">
      <c r="B47" s="536"/>
    </row>
    <row r="48" spans="2:4">
      <c r="B48" s="840" t="s">
        <v>1121</v>
      </c>
      <c r="C48" s="313" t="s">
        <v>1161</v>
      </c>
      <c r="D48" s="553">
        <f ca="1">OFFSET(sim_limits0805!$B$24,$D$28,0,1,1)</f>
        <v>3.2</v>
      </c>
    </row>
    <row r="49" spans="1:10">
      <c r="B49" s="840"/>
      <c r="C49" s="313" t="s">
        <v>1173</v>
      </c>
      <c r="D49" s="554">
        <f ca="1">OFFSET(sim_limits0805!$B$24,$D$32,0,1,1)</f>
        <v>5.2</v>
      </c>
    </row>
    <row r="50" spans="1:10">
      <c r="B50" s="840"/>
      <c r="C50" s="313" t="s">
        <v>1169</v>
      </c>
      <c r="D50" s="555">
        <f ca="1">OFFSET(sim_limits0805!$B$24,$D$36,0,1,1)</f>
        <v>5.2</v>
      </c>
    </row>
    <row r="53" spans="1:10">
      <c r="B53" s="840" t="s">
        <v>1174</v>
      </c>
      <c r="C53" s="313" t="s">
        <v>1175</v>
      </c>
      <c r="D53" s="531">
        <f>SUM(X2Y_Mount!$E$38,X2Y_Mount!$E$47)</f>
        <v>60.6</v>
      </c>
      <c r="F53" s="320"/>
    </row>
    <row r="54" spans="1:10">
      <c r="B54" s="840"/>
      <c r="C54" s="313" t="s">
        <v>1176</v>
      </c>
      <c r="D54" s="531">
        <f>SUM(X2Y_Mount!$E$38,X2Y_Mount!$E$48)</f>
        <v>15.6</v>
      </c>
      <c r="F54" s="320"/>
    </row>
    <row r="58" spans="1:10">
      <c r="B58" s="313" t="s">
        <v>1177</v>
      </c>
      <c r="D58" s="313" t="s">
        <v>1122</v>
      </c>
      <c r="E58" s="313" t="s">
        <v>1123</v>
      </c>
      <c r="F58" s="313" t="s">
        <v>1124</v>
      </c>
      <c r="G58" s="313" t="s">
        <v>1125</v>
      </c>
    </row>
    <row r="59" spans="1:10">
      <c r="A59" s="840" t="s">
        <v>1178</v>
      </c>
      <c r="B59" s="313" t="s">
        <v>1179</v>
      </c>
      <c r="C59" s="556">
        <f ca="1">64+4*INT(($D$33+$D$35*4+$D$36*16)/4)</f>
        <v>96</v>
      </c>
      <c r="D59" s="557">
        <f ca="1">OFFSET('LH10805'!$N$5,$C59,0,1,1)</f>
        <v>-3.0184795990331979E-15</v>
      </c>
      <c r="E59" s="557">
        <f ca="1">OFFSET('LH10805'!$N$5,$C59,1,1,1)</f>
        <v>8.5912315745834455E-13</v>
      </c>
      <c r="F59" s="557">
        <f ca="1">OFFSET('LH10805'!$N$5,$C59,2,1,1)</f>
        <v>-7.9225442032487428E-11</v>
      </c>
      <c r="G59" s="557">
        <f ca="1">OFFSET('LH10805'!$N$5,$C59,3,1,1)</f>
        <v>2.4854829575303513E-9</v>
      </c>
      <c r="H59" s="557"/>
      <c r="I59" s="557">
        <f ca="1">$D$19^3*$D59+$D$19^2*$E59+$D$19*$F59+$G59</f>
        <v>1.0037424795976548E-10</v>
      </c>
      <c r="J59" s="557">
        <f ca="1">I59^2</f>
        <v>1.0074989653488484E-20</v>
      </c>
    </row>
    <row r="60" spans="1:10">
      <c r="A60" s="840"/>
      <c r="B60" s="313" t="s">
        <v>1180</v>
      </c>
      <c r="C60" s="556">
        <f ca="1">64+4*INT(($D$34+$D$35*4+$D$36*16)/4)</f>
        <v>96</v>
      </c>
      <c r="D60" s="557">
        <f ca="1">OFFSET('LH10805'!$N$5,$C60,0,1,1)</f>
        <v>-3.0184795990331979E-15</v>
      </c>
      <c r="E60" s="557">
        <f ca="1">OFFSET('LH10805'!$N$5,$C60,1,1,1)</f>
        <v>8.5912315745834455E-13</v>
      </c>
      <c r="F60" s="557">
        <f ca="1">OFFSET('LH10805'!$N$5,$C60,2,1,1)</f>
        <v>-7.9225442032487428E-11</v>
      </c>
      <c r="G60" s="557">
        <f ca="1">OFFSET('LH10805'!$N$5,$C60,3,1,1)</f>
        <v>2.4854829575303513E-9</v>
      </c>
      <c r="H60" s="555"/>
      <c r="I60" s="557">
        <f ca="1">$D$20^3*$D60+$D$20^2*$E60+$D$20*$F60+$G60</f>
        <v>1.0037424795976548E-10</v>
      </c>
      <c r="J60" s="557">
        <f ca="1">I60^2</f>
        <v>1.0074989653488484E-20</v>
      </c>
    </row>
    <row r="61" spans="1:10">
      <c r="A61" s="840"/>
      <c r="B61" s="313" t="s">
        <v>1181</v>
      </c>
      <c r="C61" s="556">
        <f ca="1">$D$33*4+4*INT(($D$35+$D$36*16)/4)</f>
        <v>32</v>
      </c>
      <c r="D61" s="557">
        <f ca="1">OFFSET('LH10805'!$N$5,$C61,0,1,1)</f>
        <v>-9.9864421625394839E-15</v>
      </c>
      <c r="E61" s="557">
        <f ca="1">OFFSET('LH10805'!$N$5,$C61,1,1,1)</f>
        <v>1.1199415035490518E-12</v>
      </c>
      <c r="F61" s="557">
        <f ca="1">OFFSET('LH10805'!$N$5,$C61,2,1,1)</f>
        <v>-4.0268322668157525E-11</v>
      </c>
      <c r="G61" s="557">
        <f ca="1">OFFSET('LH10805'!$N$5,$C61,3,1,1)</f>
        <v>5.7011051319891102E-10</v>
      </c>
      <c r="H61" s="555"/>
      <c r="I61" s="557">
        <f ca="1">$D$21^3*$D61+$D$21^2*$E61+$D$21*$F61+$G61</f>
        <v>1.0037424795976589E-10</v>
      </c>
      <c r="J61" s="557">
        <f ca="1">I61^2</f>
        <v>1.0074989653488567E-20</v>
      </c>
    </row>
    <row r="62" spans="1:10">
      <c r="A62" s="840"/>
      <c r="B62" s="313" t="s">
        <v>1182</v>
      </c>
      <c r="C62" s="556">
        <f ca="1">128+4*INT(($D$33*16+$D$35*4+$D$36)/4)</f>
        <v>128</v>
      </c>
      <c r="D62" s="557">
        <f ca="1">OFFSET('LH10805'!$N$5,$C62,0,1,1)</f>
        <v>9.4669287676111879E-14</v>
      </c>
      <c r="E62" s="557">
        <f ca="1">OFFSET('LH10805'!$N$5,$C62,1,1,1)</f>
        <v>-2.8336683005032237E-12</v>
      </c>
      <c r="F62" s="557">
        <f ca="1">OFFSET('LH10805'!$N$5,$C62,2,1,1)</f>
        <v>3.4319303397200655E-11</v>
      </c>
      <c r="G62" s="557">
        <f ca="1">OFFSET('LH10805'!$N$5,$C62,3,1,1)</f>
        <v>-1.4774998061633312E-11</v>
      </c>
      <c r="H62" s="576">
        <f ca="1">OFFSET('LH10805'!$N$5,$C$62,4,1,1)</f>
        <v>7.7329407974774675E-12</v>
      </c>
      <c r="I62" s="557">
        <f ca="1">$D$23^3*$D62+$D$23^2*$E62+$D$23*$F62+$G62+$D$24*$H62</f>
        <v>8.6394025571080353E-11</v>
      </c>
      <c r="J62" s="557">
        <f ca="1">I62^2</f>
        <v>7.4639276543764854E-21</v>
      </c>
    </row>
    <row r="63" spans="1:10">
      <c r="A63" s="536"/>
      <c r="C63" s="532"/>
      <c r="D63" s="534"/>
      <c r="E63" s="534"/>
      <c r="F63" s="534"/>
      <c r="G63" s="534"/>
      <c r="I63" s="534"/>
      <c r="J63" s="557">
        <f ca="1">(SUM(J59:J62)/4)^0.5</f>
        <v>9.7068141806210059E-11</v>
      </c>
    </row>
    <row r="64" spans="1:10">
      <c r="C64" s="532"/>
      <c r="J64" s="534"/>
    </row>
    <row r="65" spans="1:10">
      <c r="A65" s="840" t="s">
        <v>1183</v>
      </c>
      <c r="B65" s="313" t="s">
        <v>1179</v>
      </c>
      <c r="C65" s="556">
        <f ca="1">16+4*INT(($D$33+$D$35*4)/4)</f>
        <v>16</v>
      </c>
      <c r="D65" s="557">
        <f ca="1">OFFSET('LH20805'!$M$4,$C65,0,1,1)</f>
        <v>-2.724202109256277E-16</v>
      </c>
      <c r="E65" s="557">
        <f ca="1">OFFSET('LH20805'!$M$4,$C65,1,1,1)</f>
        <v>7.6768386800375647E-14</v>
      </c>
      <c r="F65" s="557">
        <f ca="1">OFFSET('LH20805'!$M$4,$C65,2,1,1)</f>
        <v>-7.1597973215796852E-12</v>
      </c>
      <c r="G65" s="557">
        <f ca="1">OFFSET('LH20805'!$M$4,$C65,3,1,1)</f>
        <v>2.2486046979795272E-10</v>
      </c>
      <c r="H65" s="557"/>
      <c r="I65" s="557">
        <f ca="1">$D$19^3*$D65+$D$19^2*$E65+$D$19*$F65+$G65</f>
        <v>3.9152116000607327E-12</v>
      </c>
      <c r="J65" s="557">
        <f ca="1">I65^2</f>
        <v>1.5328881873250123E-23</v>
      </c>
    </row>
    <row r="66" spans="1:10">
      <c r="A66" s="840"/>
      <c r="B66" s="313" t="s">
        <v>1180</v>
      </c>
      <c r="C66" s="556">
        <f ca="1">16+4*INT(($D$34+$D$35*4)/4)</f>
        <v>16</v>
      </c>
      <c r="D66" s="557">
        <f ca="1">OFFSET('LH20805'!$M$4,$C66,0,1,1)</f>
        <v>-2.724202109256277E-16</v>
      </c>
      <c r="E66" s="557">
        <f ca="1">OFFSET('LH20805'!$M$4,$C66,1,1,1)</f>
        <v>7.6768386800375647E-14</v>
      </c>
      <c r="F66" s="557">
        <f ca="1">OFFSET('LH20805'!$M$4,$C66,2,1,1)</f>
        <v>-7.1597973215796852E-12</v>
      </c>
      <c r="G66" s="557">
        <f ca="1">OFFSET('LH20805'!$M$4,$C66,3,1,1)</f>
        <v>2.2486046979795272E-10</v>
      </c>
      <c r="H66" s="555"/>
      <c r="I66" s="557">
        <f ca="1">$D$20^3*$D66+$D$20^2*$E66+$D$20*$F66+$G66</f>
        <v>3.9152116000607327E-12</v>
      </c>
      <c r="J66" s="557">
        <f ca="1">I66^2</f>
        <v>1.5328881873250123E-23</v>
      </c>
    </row>
    <row r="67" spans="1:10">
      <c r="A67" s="840"/>
      <c r="B67" s="313" t="s">
        <v>1181</v>
      </c>
      <c r="C67" s="556">
        <f ca="1">4*INT(($D$33*4+$D$35)/4)</f>
        <v>0</v>
      </c>
      <c r="D67" s="557">
        <f ca="1">OFFSET('LH20805'!$M$4,$C67,0,1,1)</f>
        <v>-1.3793428401297556E-16</v>
      </c>
      <c r="E67" s="557">
        <f ca="1">OFFSET('LH20805'!$M$4,$C67,1,1,1)</f>
        <v>1.4642254764454296E-14</v>
      </c>
      <c r="F67" s="557">
        <f ca="1">OFFSET('LH20805'!$M$4,$C67,2,1,1)</f>
        <v>-4.4059393412606023E-13</v>
      </c>
      <c r="G67" s="557">
        <f ca="1">OFFSET('LH20805'!$M$4,$C67,3,1,1)</f>
        <v>7.6792260041839057E-12</v>
      </c>
      <c r="H67" s="555"/>
      <c r="I67" s="557">
        <f ca="1">$D$21^3*$D67+$D$21^2*$E67+$D$21*$F67+$G67</f>
        <v>3.9152116000606245E-12</v>
      </c>
      <c r="J67" s="557">
        <f ca="1">I67^2</f>
        <v>1.5328881873249274E-23</v>
      </c>
    </row>
    <row r="68" spans="1:10">
      <c r="A68" s="533"/>
      <c r="C68" s="534"/>
      <c r="D68" s="534"/>
      <c r="E68" s="534"/>
      <c r="F68" s="534"/>
      <c r="G68" s="534"/>
      <c r="I68" s="534"/>
      <c r="J68" s="557">
        <f ca="1">(SUM(J65:J67)/3)^0.5</f>
        <v>3.9152116000606963E-12</v>
      </c>
    </row>
    <row r="69" spans="1:10">
      <c r="A69" s="533"/>
      <c r="C69" s="534"/>
      <c r="D69" s="534"/>
      <c r="E69" s="534"/>
      <c r="F69" s="534"/>
      <c r="G69" s="534"/>
      <c r="I69" s="534"/>
      <c r="J69" s="539"/>
    </row>
    <row r="70" spans="1:10">
      <c r="B70" s="313" t="s">
        <v>1184</v>
      </c>
      <c r="D70" s="534">
        <v>5.6E-11</v>
      </c>
    </row>
    <row r="72" spans="1:10">
      <c r="B72" s="313" t="s">
        <v>1185</v>
      </c>
      <c r="D72" s="313">
        <f>LN((($D$19/2-$D$20/2)^2 + $D$21^2)^0.5/X2Y_Mount!$E$41)/LN((($D$19/2-$D$20/2)^2 + $D$21^2)^0.5/5)</f>
        <v>1</v>
      </c>
    </row>
  </sheetData>
  <sheetProtection selectLockedCells="1" selectUnlockedCells="1"/>
  <mergeCells count="10">
    <mergeCell ref="A65:A67"/>
    <mergeCell ref="B38:B46"/>
    <mergeCell ref="B48:B50"/>
    <mergeCell ref="B53:B54"/>
    <mergeCell ref="A59:A62"/>
    <mergeCell ref="J5:J16"/>
    <mergeCell ref="B9:B11"/>
    <mergeCell ref="A15:A16"/>
    <mergeCell ref="B25:B36"/>
    <mergeCell ref="A5:A14"/>
  </mergeCells>
  <phoneticPr fontId="2"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sheetPr codeName="Sheet37"/>
  <dimension ref="A3:AE803"/>
  <sheetViews>
    <sheetView workbookViewId="0">
      <selection sqref="A1:IV65536"/>
    </sheetView>
  </sheetViews>
  <sheetFormatPr defaultRowHeight="12.75"/>
  <cols>
    <col min="1" max="1" width="14.140625" style="313" customWidth="1"/>
    <col min="2" max="20" width="9.140625" style="313"/>
    <col min="21" max="22" width="14.5703125" style="313" customWidth="1"/>
    <col min="23" max="28" width="9.140625" style="313"/>
    <col min="29" max="29" width="15.7109375" style="313" customWidth="1"/>
    <col min="30" max="16384" width="9.140625" style="313"/>
  </cols>
  <sheetData>
    <row r="3" spans="1:3">
      <c r="A3" s="313" t="s">
        <v>1129</v>
      </c>
      <c r="B3" s="313">
        <v>1.2</v>
      </c>
    </row>
    <row r="4" spans="1:3">
      <c r="A4" s="313" t="s">
        <v>1130</v>
      </c>
      <c r="B4" s="313">
        <v>5</v>
      </c>
    </row>
    <row r="5" spans="1:3">
      <c r="A5" s="313" t="s">
        <v>1131</v>
      </c>
      <c r="B5" s="313">
        <v>130</v>
      </c>
      <c r="C5" s="313">
        <v>4</v>
      </c>
    </row>
    <row r="6" spans="1:3">
      <c r="B6" s="313">
        <v>140</v>
      </c>
    </row>
    <row r="7" spans="1:3">
      <c r="B7" s="313">
        <v>150</v>
      </c>
    </row>
    <row r="8" spans="1:3">
      <c r="B8" s="313">
        <v>160</v>
      </c>
    </row>
    <row r="9" spans="1:3">
      <c r="B9" s="313">
        <v>1000</v>
      </c>
    </row>
    <row r="11" spans="1:3">
      <c r="A11" s="313" t="s">
        <v>1132</v>
      </c>
      <c r="B11" s="313">
        <v>130</v>
      </c>
      <c r="C11" s="313">
        <v>4</v>
      </c>
    </row>
    <row r="12" spans="1:3">
      <c r="B12" s="313">
        <v>140</v>
      </c>
    </row>
    <row r="13" spans="1:3">
      <c r="B13" s="313">
        <v>150</v>
      </c>
    </row>
    <row r="14" spans="1:3">
      <c r="B14" s="313">
        <v>160</v>
      </c>
    </row>
    <row r="15" spans="1:3">
      <c r="B15" s="313">
        <v>1000</v>
      </c>
    </row>
    <row r="17" spans="1:31">
      <c r="A17" s="313" t="s">
        <v>1133</v>
      </c>
      <c r="B17" s="313">
        <v>30</v>
      </c>
      <c r="C17" s="313">
        <v>4</v>
      </c>
    </row>
    <row r="18" spans="1:31">
      <c r="B18" s="313">
        <v>35</v>
      </c>
    </row>
    <row r="19" spans="1:31">
      <c r="B19" s="313">
        <v>40</v>
      </c>
    </row>
    <row r="20" spans="1:31">
      <c r="B20" s="313">
        <v>45</v>
      </c>
    </row>
    <row r="21" spans="1:31">
      <c r="B21" s="313">
        <v>1000</v>
      </c>
    </row>
    <row r="24" spans="1:31">
      <c r="A24" s="313" t="s">
        <v>1121</v>
      </c>
      <c r="B24" s="313">
        <v>1.21</v>
      </c>
      <c r="C24" s="313">
        <v>4</v>
      </c>
    </row>
    <row r="25" spans="1:31">
      <c r="B25" s="313">
        <v>3.2</v>
      </c>
    </row>
    <row r="26" spans="1:31">
      <c r="B26" s="313">
        <v>5.2</v>
      </c>
    </row>
    <row r="27" spans="1:31">
      <c r="B27" s="313">
        <v>13.2</v>
      </c>
    </row>
    <row r="28" spans="1:31">
      <c r="B28" s="313">
        <v>1000</v>
      </c>
    </row>
    <row r="29" spans="1:31">
      <c r="Z29" s="528"/>
    </row>
    <row r="30" spans="1:31">
      <c r="F30" s="839"/>
      <c r="G30" s="839"/>
      <c r="H30" s="839"/>
      <c r="I30" s="839"/>
      <c r="J30" s="839"/>
      <c r="K30" s="839"/>
      <c r="N30" s="839"/>
      <c r="O30" s="839"/>
      <c r="P30" s="839"/>
      <c r="Q30" s="839"/>
      <c r="S30" s="839"/>
      <c r="T30" s="839"/>
      <c r="U30" s="839"/>
      <c r="V30" s="839"/>
    </row>
    <row r="31" spans="1:31">
      <c r="G31" s="529"/>
      <c r="H31" s="529"/>
      <c r="I31" s="529"/>
      <c r="J31" s="529"/>
      <c r="AC31" s="530"/>
      <c r="AD31" s="530"/>
      <c r="AE31" s="530"/>
    </row>
    <row r="32" spans="1:31">
      <c r="K32" s="531"/>
      <c r="L32" s="532"/>
      <c r="N32" s="532"/>
      <c r="O32" s="532"/>
      <c r="P32" s="532"/>
      <c r="Q32" s="532"/>
      <c r="R32" s="532"/>
      <c r="S32" s="532"/>
      <c r="T32" s="532"/>
      <c r="U32" s="532"/>
      <c r="V32" s="532"/>
      <c r="W32" s="532"/>
      <c r="X32" s="532"/>
      <c r="Y32" s="532"/>
      <c r="Z32" s="532"/>
      <c r="AB32" s="533"/>
    </row>
    <row r="33" spans="7:28">
      <c r="G33" s="314"/>
      <c r="K33" s="534"/>
      <c r="L33" s="528"/>
      <c r="N33" s="534"/>
      <c r="O33" s="534"/>
      <c r="P33" s="534"/>
      <c r="Q33" s="534"/>
      <c r="R33" s="534"/>
      <c r="S33" s="534"/>
      <c r="T33" s="534"/>
      <c r="U33" s="531"/>
      <c r="V33" s="535"/>
      <c r="W33" s="534"/>
      <c r="X33" s="534"/>
      <c r="Y33" s="528"/>
      <c r="Z33" s="528"/>
      <c r="AB33" s="533"/>
    </row>
    <row r="34" spans="7:28">
      <c r="G34" s="314"/>
      <c r="K34" s="534"/>
      <c r="L34" s="528"/>
      <c r="N34" s="534"/>
      <c r="O34" s="534"/>
      <c r="P34" s="534"/>
      <c r="Q34" s="534"/>
      <c r="R34" s="534"/>
      <c r="S34" s="534"/>
      <c r="T34" s="534"/>
      <c r="U34" s="531"/>
      <c r="V34" s="535"/>
      <c r="W34" s="528"/>
      <c r="X34" s="528"/>
      <c r="Y34" s="528"/>
      <c r="Z34" s="528"/>
      <c r="AB34" s="533"/>
    </row>
    <row r="35" spans="7:28">
      <c r="G35" s="314"/>
      <c r="K35" s="534"/>
      <c r="L35" s="528"/>
      <c r="N35" s="534"/>
      <c r="O35" s="534"/>
      <c r="P35" s="534"/>
      <c r="Q35" s="534"/>
      <c r="R35" s="534"/>
      <c r="S35" s="534"/>
      <c r="T35" s="534"/>
      <c r="U35" s="531"/>
      <c r="V35" s="535"/>
      <c r="W35" s="528"/>
      <c r="X35" s="528"/>
      <c r="Y35" s="528"/>
      <c r="Z35" s="528"/>
    </row>
    <row r="36" spans="7:28">
      <c r="G36" s="314"/>
      <c r="K36" s="534"/>
      <c r="L36" s="528"/>
      <c r="N36" s="534"/>
      <c r="O36" s="534"/>
      <c r="P36" s="534"/>
      <c r="Q36" s="534"/>
      <c r="R36" s="534"/>
      <c r="S36" s="534"/>
      <c r="T36" s="534"/>
      <c r="U36" s="531"/>
      <c r="V36" s="535"/>
      <c r="W36" s="528"/>
      <c r="X36" s="528"/>
      <c r="Y36" s="528"/>
      <c r="Z36" s="528"/>
    </row>
    <row r="37" spans="7:28">
      <c r="G37" s="314"/>
      <c r="K37" s="534"/>
      <c r="L37" s="528"/>
      <c r="N37" s="534"/>
      <c r="O37" s="534"/>
      <c r="P37" s="534"/>
      <c r="Q37" s="534"/>
      <c r="R37" s="534"/>
      <c r="S37" s="534"/>
      <c r="T37" s="534"/>
      <c r="U37" s="531"/>
      <c r="V37" s="535"/>
      <c r="W37" s="528"/>
      <c r="X37" s="528"/>
      <c r="Y37" s="528"/>
      <c r="Z37" s="528"/>
    </row>
    <row r="38" spans="7:28">
      <c r="G38" s="314"/>
      <c r="K38" s="534"/>
      <c r="L38" s="528"/>
      <c r="N38" s="534"/>
      <c r="O38" s="534"/>
      <c r="P38" s="534"/>
      <c r="Q38" s="534"/>
      <c r="R38" s="534"/>
      <c r="S38" s="534"/>
      <c r="T38" s="534"/>
      <c r="U38" s="531"/>
      <c r="V38" s="535"/>
      <c r="W38" s="528"/>
      <c r="X38" s="528"/>
      <c r="Y38" s="528"/>
      <c r="Z38" s="528"/>
    </row>
    <row r="39" spans="7:28">
      <c r="G39" s="314"/>
      <c r="K39" s="534"/>
      <c r="L39" s="528"/>
      <c r="N39" s="534"/>
      <c r="O39" s="534"/>
      <c r="P39" s="534"/>
      <c r="Q39" s="534"/>
      <c r="R39" s="534"/>
      <c r="S39" s="534"/>
      <c r="T39" s="534"/>
      <c r="U39" s="531"/>
      <c r="V39" s="535"/>
      <c r="W39" s="528"/>
      <c r="X39" s="528"/>
      <c r="Y39" s="528"/>
      <c r="Z39" s="528"/>
      <c r="AB39" s="840"/>
    </row>
    <row r="40" spans="7:28">
      <c r="G40" s="314"/>
      <c r="K40" s="534"/>
      <c r="L40" s="528"/>
      <c r="N40" s="534"/>
      <c r="O40" s="534"/>
      <c r="P40" s="534"/>
      <c r="Q40" s="534"/>
      <c r="R40" s="534"/>
      <c r="S40" s="534"/>
      <c r="T40" s="534"/>
      <c r="U40" s="531"/>
      <c r="V40" s="535"/>
      <c r="W40" s="528"/>
      <c r="X40" s="528"/>
      <c r="Y40" s="528"/>
      <c r="Z40" s="528"/>
      <c r="AB40" s="840"/>
    </row>
    <row r="41" spans="7:28">
      <c r="G41" s="314"/>
      <c r="K41" s="534"/>
      <c r="L41" s="528"/>
      <c r="N41" s="534"/>
      <c r="O41" s="534"/>
      <c r="P41" s="534"/>
      <c r="Q41" s="534"/>
      <c r="R41" s="534"/>
      <c r="S41" s="534"/>
      <c r="T41" s="534"/>
      <c r="U41" s="531"/>
      <c r="V41" s="535"/>
      <c r="W41" s="528"/>
      <c r="X41" s="528"/>
      <c r="Y41" s="528"/>
      <c r="Z41" s="528"/>
      <c r="AB41" s="840"/>
    </row>
    <row r="42" spans="7:28">
      <c r="G42" s="314"/>
      <c r="K42" s="534"/>
      <c r="L42" s="528"/>
      <c r="N42" s="534"/>
      <c r="O42" s="534"/>
      <c r="P42" s="534"/>
      <c r="Q42" s="534"/>
      <c r="R42" s="534"/>
      <c r="S42" s="534"/>
      <c r="T42" s="534"/>
      <c r="U42" s="531"/>
      <c r="V42" s="535"/>
      <c r="W42" s="528"/>
      <c r="X42" s="528"/>
      <c r="Y42" s="528"/>
      <c r="Z42" s="528"/>
    </row>
    <row r="43" spans="7:28">
      <c r="G43" s="314"/>
      <c r="K43" s="534"/>
      <c r="L43" s="528"/>
      <c r="N43" s="534"/>
      <c r="O43" s="534"/>
      <c r="P43" s="534"/>
      <c r="Q43" s="534"/>
      <c r="R43" s="534"/>
      <c r="S43" s="534"/>
      <c r="T43" s="534"/>
      <c r="U43" s="531"/>
      <c r="V43" s="535"/>
      <c r="W43" s="528"/>
      <c r="X43" s="528"/>
      <c r="Y43" s="528"/>
      <c r="Z43" s="528"/>
    </row>
    <row r="44" spans="7:28">
      <c r="G44" s="314"/>
      <c r="K44" s="534"/>
      <c r="L44" s="528"/>
      <c r="N44" s="534"/>
      <c r="O44" s="534"/>
      <c r="P44" s="534"/>
      <c r="Q44" s="534"/>
      <c r="R44" s="534"/>
      <c r="S44" s="534"/>
      <c r="T44" s="534"/>
      <c r="U44" s="531"/>
      <c r="V44" s="535"/>
      <c r="W44" s="528"/>
      <c r="X44" s="528"/>
      <c r="Y44" s="528"/>
      <c r="Z44" s="528"/>
    </row>
    <row r="45" spans="7:28">
      <c r="G45" s="314"/>
      <c r="K45" s="534"/>
      <c r="L45" s="528"/>
      <c r="N45" s="534"/>
      <c r="O45" s="534"/>
      <c r="P45" s="534"/>
      <c r="Q45" s="534"/>
      <c r="R45" s="534"/>
      <c r="S45" s="534"/>
      <c r="T45" s="534"/>
      <c r="U45" s="531"/>
      <c r="V45" s="535"/>
      <c r="W45" s="528"/>
      <c r="X45" s="528"/>
      <c r="Y45" s="528"/>
      <c r="Z45" s="528"/>
    </row>
    <row r="46" spans="7:28">
      <c r="G46" s="314"/>
      <c r="K46" s="534"/>
      <c r="L46" s="528"/>
      <c r="N46" s="534"/>
      <c r="O46" s="534"/>
      <c r="P46" s="534"/>
      <c r="Q46" s="534"/>
      <c r="R46" s="534"/>
      <c r="S46" s="534"/>
      <c r="T46" s="534"/>
      <c r="U46" s="531"/>
      <c r="V46" s="535"/>
      <c r="W46" s="528"/>
      <c r="X46" s="528"/>
      <c r="Y46" s="528"/>
      <c r="Z46" s="528"/>
    </row>
    <row r="47" spans="7:28">
      <c r="G47" s="314"/>
      <c r="K47" s="534"/>
      <c r="L47" s="528"/>
      <c r="N47" s="534"/>
      <c r="O47" s="534"/>
      <c r="P47" s="534"/>
      <c r="Q47" s="534"/>
      <c r="R47" s="534"/>
      <c r="S47" s="534"/>
      <c r="T47" s="534"/>
      <c r="U47" s="531"/>
      <c r="V47" s="535"/>
      <c r="W47" s="528"/>
      <c r="X47" s="528"/>
      <c r="Y47" s="528"/>
      <c r="Z47" s="528"/>
    </row>
    <row r="48" spans="7:28">
      <c r="G48" s="314"/>
      <c r="K48" s="534"/>
      <c r="L48" s="528"/>
      <c r="N48" s="534"/>
      <c r="O48" s="534"/>
      <c r="P48" s="534"/>
      <c r="Q48" s="534"/>
      <c r="R48" s="534"/>
      <c r="S48" s="534"/>
      <c r="T48" s="534"/>
      <c r="U48" s="531"/>
      <c r="V48" s="535"/>
      <c r="W48" s="528"/>
      <c r="X48" s="528"/>
      <c r="Y48" s="528"/>
      <c r="Z48" s="528"/>
    </row>
    <row r="49" spans="7:28">
      <c r="G49" s="314"/>
      <c r="K49" s="534"/>
      <c r="L49" s="528"/>
      <c r="N49" s="534"/>
      <c r="O49" s="534"/>
      <c r="P49" s="534"/>
      <c r="Q49" s="534"/>
      <c r="R49" s="534"/>
      <c r="S49" s="534"/>
      <c r="T49" s="534"/>
      <c r="U49" s="531"/>
      <c r="V49" s="535"/>
      <c r="W49" s="528"/>
      <c r="X49" s="528"/>
      <c r="Y49" s="528"/>
      <c r="Z49" s="528"/>
    </row>
    <row r="50" spans="7:28">
      <c r="G50" s="314"/>
      <c r="K50" s="534"/>
      <c r="L50" s="528"/>
      <c r="N50" s="534"/>
      <c r="O50" s="534"/>
      <c r="P50" s="534"/>
      <c r="Q50" s="534"/>
      <c r="R50" s="534"/>
      <c r="S50" s="534"/>
      <c r="T50" s="534"/>
      <c r="U50" s="531"/>
      <c r="V50" s="535"/>
      <c r="W50" s="528"/>
      <c r="X50" s="528"/>
      <c r="Y50" s="528"/>
      <c r="Z50" s="528"/>
    </row>
    <row r="51" spans="7:28">
      <c r="G51" s="314"/>
      <c r="K51" s="534"/>
      <c r="L51" s="528"/>
      <c r="N51" s="534"/>
      <c r="O51" s="534"/>
      <c r="P51" s="534"/>
      <c r="Q51" s="534"/>
      <c r="R51" s="534"/>
      <c r="S51" s="534"/>
      <c r="T51" s="534"/>
      <c r="U51" s="531"/>
      <c r="V51" s="535"/>
      <c r="W51" s="528"/>
      <c r="X51" s="528"/>
      <c r="Y51" s="528"/>
      <c r="Z51" s="528"/>
    </row>
    <row r="52" spans="7:28">
      <c r="G52" s="314"/>
      <c r="K52" s="534"/>
      <c r="L52" s="528"/>
      <c r="N52" s="534"/>
      <c r="O52" s="534"/>
      <c r="P52" s="534"/>
      <c r="Q52" s="534"/>
      <c r="R52" s="534"/>
      <c r="S52" s="534"/>
      <c r="T52" s="534"/>
      <c r="U52" s="531"/>
      <c r="V52" s="535"/>
      <c r="W52" s="528"/>
      <c r="X52" s="528"/>
      <c r="Y52" s="528"/>
      <c r="Z52" s="528"/>
    </row>
    <row r="53" spans="7:28">
      <c r="G53" s="314"/>
      <c r="K53" s="534"/>
      <c r="L53" s="528"/>
      <c r="N53" s="534"/>
      <c r="O53" s="534"/>
      <c r="P53" s="534"/>
      <c r="Q53" s="534"/>
      <c r="R53" s="534"/>
      <c r="S53" s="534"/>
      <c r="T53" s="534"/>
      <c r="U53" s="531"/>
      <c r="V53" s="535"/>
      <c r="W53" s="528"/>
      <c r="X53" s="528"/>
      <c r="Y53" s="528"/>
      <c r="Z53" s="528"/>
      <c r="AB53" s="840"/>
    </row>
    <row r="54" spans="7:28">
      <c r="G54" s="314"/>
      <c r="K54" s="534"/>
      <c r="L54" s="528"/>
      <c r="N54" s="534"/>
      <c r="O54" s="534"/>
      <c r="P54" s="534"/>
      <c r="Q54" s="534"/>
      <c r="R54" s="534"/>
      <c r="S54" s="534"/>
      <c r="T54" s="534"/>
      <c r="U54" s="531"/>
      <c r="V54" s="535"/>
      <c r="W54" s="528"/>
      <c r="X54" s="528"/>
      <c r="Y54" s="528"/>
      <c r="Z54" s="528"/>
      <c r="AB54" s="840"/>
    </row>
    <row r="55" spans="7:28">
      <c r="G55" s="314"/>
      <c r="K55" s="534"/>
      <c r="L55" s="528"/>
      <c r="N55" s="534"/>
      <c r="O55" s="534"/>
      <c r="P55" s="534"/>
      <c r="Q55" s="534"/>
      <c r="R55" s="534"/>
      <c r="S55" s="534"/>
      <c r="T55" s="534"/>
      <c r="U55" s="531"/>
      <c r="V55" s="535"/>
      <c r="W55" s="528"/>
      <c r="X55" s="528"/>
      <c r="Y55" s="528"/>
      <c r="Z55" s="528"/>
      <c r="AB55" s="840"/>
    </row>
    <row r="56" spans="7:28">
      <c r="G56" s="314"/>
      <c r="K56" s="534"/>
      <c r="L56" s="528"/>
      <c r="N56" s="534"/>
      <c r="O56" s="534"/>
      <c r="P56" s="534"/>
      <c r="Q56" s="534"/>
      <c r="R56" s="534"/>
      <c r="S56" s="534"/>
      <c r="T56" s="534"/>
      <c r="U56" s="531"/>
      <c r="V56" s="535"/>
      <c r="W56" s="528"/>
      <c r="X56" s="528"/>
      <c r="Y56" s="528"/>
      <c r="Z56" s="528"/>
      <c r="AB56" s="840"/>
    </row>
    <row r="57" spans="7:28">
      <c r="G57" s="314"/>
      <c r="K57" s="534"/>
      <c r="L57" s="528"/>
      <c r="N57" s="534"/>
      <c r="O57" s="534"/>
      <c r="P57" s="534"/>
      <c r="Q57" s="534"/>
      <c r="R57" s="534"/>
      <c r="S57" s="534"/>
      <c r="T57" s="534"/>
      <c r="U57" s="531"/>
      <c r="V57" s="535"/>
      <c r="W57" s="528"/>
      <c r="X57" s="528"/>
      <c r="Y57" s="528"/>
      <c r="Z57" s="528"/>
      <c r="AB57" s="840"/>
    </row>
    <row r="58" spans="7:28">
      <c r="G58" s="314"/>
      <c r="K58" s="534"/>
      <c r="L58" s="528"/>
      <c r="N58" s="534"/>
      <c r="O58" s="534"/>
      <c r="P58" s="534"/>
      <c r="Q58" s="534"/>
      <c r="R58" s="534"/>
      <c r="S58" s="534"/>
      <c r="T58" s="534"/>
      <c r="U58" s="531"/>
      <c r="V58" s="535"/>
      <c r="W58" s="528"/>
      <c r="X58" s="528"/>
      <c r="Y58" s="528"/>
      <c r="Z58" s="528"/>
      <c r="AB58" s="840"/>
    </row>
    <row r="59" spans="7:28">
      <c r="G59" s="314"/>
      <c r="K59" s="534"/>
      <c r="L59" s="528"/>
      <c r="N59" s="534"/>
      <c r="O59" s="534"/>
      <c r="P59" s="534"/>
      <c r="Q59" s="534"/>
      <c r="R59" s="534"/>
      <c r="S59" s="534"/>
      <c r="T59" s="534"/>
      <c r="U59" s="531"/>
      <c r="V59" s="535"/>
      <c r="W59" s="528"/>
      <c r="X59" s="528"/>
      <c r="Y59" s="528"/>
      <c r="Z59" s="528"/>
      <c r="AB59" s="840"/>
    </row>
    <row r="60" spans="7:28">
      <c r="G60" s="314"/>
      <c r="K60" s="534"/>
      <c r="L60" s="528"/>
      <c r="N60" s="534"/>
      <c r="O60" s="534"/>
      <c r="P60" s="534"/>
      <c r="Q60" s="534"/>
      <c r="R60" s="534"/>
      <c r="S60" s="534"/>
      <c r="T60" s="534"/>
      <c r="U60" s="531"/>
      <c r="V60" s="535"/>
      <c r="W60" s="528"/>
      <c r="X60" s="528"/>
      <c r="Y60" s="528"/>
      <c r="Z60" s="528"/>
      <c r="AB60" s="840"/>
    </row>
    <row r="61" spans="7:28">
      <c r="G61" s="314"/>
      <c r="K61" s="534"/>
      <c r="L61" s="528"/>
      <c r="N61" s="534"/>
      <c r="O61" s="534"/>
      <c r="P61" s="534"/>
      <c r="Q61" s="534"/>
      <c r="R61" s="534"/>
      <c r="S61" s="534"/>
      <c r="T61" s="534"/>
      <c r="U61" s="531"/>
      <c r="V61" s="535"/>
      <c r="W61" s="528"/>
      <c r="X61" s="528"/>
      <c r="Y61" s="528"/>
      <c r="Z61" s="528"/>
      <c r="AB61" s="840"/>
    </row>
    <row r="62" spans="7:28">
      <c r="G62" s="314"/>
      <c r="K62" s="534"/>
      <c r="L62" s="528"/>
      <c r="N62" s="534"/>
      <c r="O62" s="534"/>
      <c r="P62" s="534"/>
      <c r="Q62" s="534"/>
      <c r="R62" s="534"/>
      <c r="S62" s="534"/>
      <c r="T62" s="534"/>
      <c r="U62" s="531"/>
      <c r="V62" s="535"/>
      <c r="W62" s="528"/>
      <c r="X62" s="528"/>
      <c r="Y62" s="528"/>
      <c r="Z62" s="528"/>
      <c r="AB62" s="840"/>
    </row>
    <row r="63" spans="7:28">
      <c r="G63" s="314"/>
      <c r="K63" s="534"/>
      <c r="L63" s="528"/>
      <c r="N63" s="534"/>
      <c r="O63" s="534"/>
      <c r="P63" s="534"/>
      <c r="Q63" s="534"/>
      <c r="R63" s="534"/>
      <c r="S63" s="534"/>
      <c r="T63" s="534"/>
      <c r="U63" s="531"/>
      <c r="V63" s="535"/>
      <c r="W63" s="528"/>
      <c r="X63" s="528"/>
      <c r="Y63" s="528"/>
      <c r="Z63" s="528"/>
      <c r="AB63" s="840"/>
    </row>
    <row r="64" spans="7:28">
      <c r="G64" s="314"/>
      <c r="K64" s="534"/>
      <c r="L64" s="528"/>
      <c r="N64" s="534"/>
      <c r="O64" s="534"/>
      <c r="P64" s="534"/>
      <c r="Q64" s="534"/>
      <c r="R64" s="534"/>
      <c r="S64" s="534"/>
      <c r="T64" s="534"/>
      <c r="U64" s="531"/>
      <c r="V64" s="535"/>
      <c r="W64" s="528"/>
      <c r="X64" s="528"/>
      <c r="Y64" s="528"/>
      <c r="Z64" s="528"/>
    </row>
    <row r="65" spans="7:26">
      <c r="G65" s="314"/>
      <c r="K65" s="534"/>
      <c r="L65" s="528"/>
      <c r="N65" s="534"/>
      <c r="O65" s="534"/>
      <c r="P65" s="534"/>
      <c r="Q65" s="534"/>
      <c r="R65" s="534"/>
      <c r="S65" s="534"/>
      <c r="T65" s="534"/>
      <c r="U65" s="531"/>
      <c r="V65" s="535"/>
      <c r="W65" s="528"/>
      <c r="X65" s="528"/>
      <c r="Y65" s="528"/>
      <c r="Z65" s="528"/>
    </row>
    <row r="66" spans="7:26">
      <c r="G66" s="314"/>
      <c r="K66" s="534"/>
      <c r="L66" s="528"/>
      <c r="N66" s="534"/>
      <c r="O66" s="534"/>
      <c r="P66" s="534"/>
      <c r="Q66" s="534"/>
      <c r="R66" s="534"/>
      <c r="S66" s="534"/>
      <c r="T66" s="534"/>
      <c r="U66" s="531"/>
      <c r="V66" s="535"/>
      <c r="W66" s="528"/>
      <c r="X66" s="528"/>
      <c r="Y66" s="528"/>
      <c r="Z66" s="528"/>
    </row>
    <row r="67" spans="7:26">
      <c r="G67" s="314"/>
      <c r="K67" s="534"/>
      <c r="L67" s="528"/>
      <c r="N67" s="534"/>
      <c r="O67" s="534"/>
      <c r="P67" s="534"/>
      <c r="Q67" s="534"/>
      <c r="R67" s="534"/>
      <c r="S67" s="534"/>
      <c r="T67" s="534"/>
      <c r="U67" s="531"/>
      <c r="V67" s="535"/>
      <c r="W67" s="528"/>
      <c r="X67" s="528"/>
      <c r="Y67" s="528"/>
      <c r="Z67" s="528"/>
    </row>
    <row r="68" spans="7:26">
      <c r="G68" s="314"/>
      <c r="K68" s="534"/>
      <c r="L68" s="528"/>
      <c r="N68" s="534"/>
      <c r="O68" s="534"/>
      <c r="P68" s="534"/>
      <c r="Q68" s="534"/>
      <c r="R68" s="534"/>
      <c r="S68" s="534"/>
      <c r="T68" s="534"/>
      <c r="U68" s="531"/>
      <c r="V68" s="535"/>
      <c r="W68" s="528"/>
      <c r="X68" s="528"/>
      <c r="Y68" s="528"/>
      <c r="Z68" s="528"/>
    </row>
    <row r="69" spans="7:26">
      <c r="G69" s="314"/>
      <c r="K69" s="534"/>
      <c r="L69" s="528"/>
      <c r="N69" s="534"/>
      <c r="O69" s="534"/>
      <c r="P69" s="534"/>
      <c r="Q69" s="534"/>
      <c r="R69" s="534"/>
      <c r="S69" s="534"/>
      <c r="T69" s="534"/>
      <c r="U69" s="531"/>
      <c r="V69" s="535"/>
      <c r="W69" s="528"/>
      <c r="X69" s="528"/>
      <c r="Y69" s="528"/>
      <c r="Z69" s="528"/>
    </row>
    <row r="70" spans="7:26">
      <c r="G70" s="314"/>
      <c r="K70" s="534"/>
      <c r="L70" s="528"/>
      <c r="N70" s="534"/>
      <c r="O70" s="534"/>
      <c r="P70" s="534"/>
      <c r="Q70" s="534"/>
      <c r="R70" s="534"/>
      <c r="S70" s="534"/>
      <c r="T70" s="534"/>
      <c r="U70" s="531"/>
      <c r="V70" s="535"/>
      <c r="W70" s="528"/>
      <c r="X70" s="528"/>
      <c r="Y70" s="528"/>
      <c r="Z70" s="528"/>
    </row>
    <row r="71" spans="7:26">
      <c r="G71" s="314"/>
      <c r="K71" s="534"/>
      <c r="L71" s="528"/>
      <c r="N71" s="534"/>
      <c r="O71" s="534"/>
      <c r="P71" s="534"/>
      <c r="Q71" s="534"/>
      <c r="R71" s="534"/>
      <c r="S71" s="534"/>
      <c r="T71" s="534"/>
      <c r="U71" s="531"/>
      <c r="V71" s="535"/>
      <c r="W71" s="528"/>
      <c r="X71" s="528"/>
      <c r="Y71" s="528"/>
      <c r="Z71" s="528"/>
    </row>
    <row r="72" spans="7:26">
      <c r="G72" s="314"/>
      <c r="K72" s="534"/>
      <c r="L72" s="528"/>
      <c r="N72" s="534"/>
      <c r="O72" s="534"/>
      <c r="P72" s="534"/>
      <c r="Q72" s="534"/>
      <c r="R72" s="534"/>
      <c r="S72" s="534"/>
      <c r="T72" s="534"/>
      <c r="U72" s="531"/>
      <c r="V72" s="535"/>
      <c r="W72" s="528"/>
      <c r="X72" s="528"/>
      <c r="Y72" s="528"/>
      <c r="Z72" s="528"/>
    </row>
    <row r="73" spans="7:26">
      <c r="G73" s="314"/>
      <c r="K73" s="534"/>
      <c r="L73" s="528"/>
      <c r="N73" s="534"/>
      <c r="O73" s="534"/>
      <c r="P73" s="534"/>
      <c r="Q73" s="534"/>
      <c r="R73" s="534"/>
      <c r="S73" s="534"/>
      <c r="T73" s="534"/>
      <c r="U73" s="531"/>
      <c r="V73" s="535"/>
      <c r="W73" s="528"/>
      <c r="X73" s="528"/>
      <c r="Y73" s="528"/>
      <c r="Z73" s="528"/>
    </row>
    <row r="74" spans="7:26">
      <c r="G74" s="314"/>
      <c r="K74" s="534"/>
      <c r="L74" s="528"/>
      <c r="N74" s="534"/>
      <c r="O74" s="534"/>
      <c r="P74" s="534"/>
      <c r="Q74" s="534"/>
      <c r="R74" s="534"/>
      <c r="S74" s="534"/>
      <c r="T74" s="534"/>
      <c r="U74" s="531"/>
      <c r="V74" s="535"/>
      <c r="W74" s="528"/>
      <c r="X74" s="528"/>
      <c r="Y74" s="528"/>
      <c r="Z74" s="528"/>
    </row>
    <row r="75" spans="7:26">
      <c r="G75" s="314"/>
      <c r="K75" s="534"/>
      <c r="L75" s="528"/>
      <c r="N75" s="534"/>
      <c r="O75" s="534"/>
      <c r="P75" s="534"/>
      <c r="Q75" s="534"/>
      <c r="R75" s="534"/>
      <c r="S75" s="534"/>
      <c r="T75" s="534"/>
      <c r="U75" s="531"/>
      <c r="V75" s="535"/>
      <c r="W75" s="528"/>
      <c r="X75" s="528"/>
      <c r="Y75" s="528"/>
      <c r="Z75" s="528"/>
    </row>
    <row r="76" spans="7:26">
      <c r="G76" s="314"/>
      <c r="K76" s="534"/>
      <c r="L76" s="528"/>
      <c r="N76" s="534"/>
      <c r="O76" s="534"/>
      <c r="P76" s="534"/>
      <c r="Q76" s="534"/>
      <c r="R76" s="534"/>
      <c r="S76" s="534"/>
      <c r="T76" s="534"/>
      <c r="U76" s="531"/>
      <c r="V76" s="535"/>
      <c r="W76" s="528"/>
      <c r="X76" s="528"/>
      <c r="Y76" s="528"/>
      <c r="Z76" s="528"/>
    </row>
    <row r="77" spans="7:26">
      <c r="G77" s="314"/>
      <c r="K77" s="534"/>
      <c r="L77" s="528"/>
      <c r="N77" s="534"/>
      <c r="O77" s="534"/>
      <c r="P77" s="534"/>
      <c r="Q77" s="534"/>
      <c r="R77" s="534"/>
      <c r="S77" s="534"/>
      <c r="T77" s="534"/>
      <c r="U77" s="531"/>
      <c r="V77" s="535"/>
      <c r="W77" s="528"/>
      <c r="X77" s="528"/>
      <c r="Y77" s="528"/>
      <c r="Z77" s="528"/>
    </row>
    <row r="78" spans="7:26">
      <c r="G78" s="314"/>
      <c r="K78" s="534"/>
      <c r="L78" s="528"/>
      <c r="N78" s="534"/>
      <c r="O78" s="534"/>
      <c r="P78" s="534"/>
      <c r="Q78" s="534"/>
      <c r="R78" s="534"/>
      <c r="S78" s="534"/>
      <c r="T78" s="534"/>
      <c r="U78" s="531"/>
      <c r="V78" s="535"/>
      <c r="W78" s="528"/>
      <c r="X78" s="528"/>
      <c r="Y78" s="528"/>
      <c r="Z78" s="528"/>
    </row>
    <row r="79" spans="7:26">
      <c r="G79" s="314"/>
      <c r="K79" s="534"/>
      <c r="L79" s="528"/>
      <c r="N79" s="534"/>
      <c r="O79" s="534"/>
      <c r="P79" s="534"/>
      <c r="Q79" s="534"/>
      <c r="R79" s="534"/>
      <c r="S79" s="534"/>
      <c r="T79" s="534"/>
      <c r="U79" s="531"/>
      <c r="V79" s="535"/>
      <c r="W79" s="528"/>
      <c r="X79" s="528"/>
      <c r="Y79" s="528"/>
      <c r="Z79" s="528"/>
    </row>
    <row r="80" spans="7:26">
      <c r="G80" s="314"/>
      <c r="K80" s="534"/>
      <c r="L80" s="528"/>
      <c r="N80" s="534"/>
      <c r="O80" s="534"/>
      <c r="P80" s="534"/>
      <c r="Q80" s="534"/>
      <c r="R80" s="534"/>
      <c r="S80" s="534"/>
      <c r="T80" s="534"/>
      <c r="U80" s="531"/>
      <c r="V80" s="535"/>
      <c r="W80" s="528"/>
      <c r="X80" s="528"/>
      <c r="Y80" s="528"/>
      <c r="Z80" s="528"/>
    </row>
    <row r="81" spans="7:22">
      <c r="G81" s="314"/>
      <c r="K81" s="534"/>
      <c r="L81" s="528"/>
      <c r="N81" s="534"/>
      <c r="O81" s="534"/>
      <c r="P81" s="534"/>
      <c r="Q81" s="534"/>
      <c r="R81" s="534"/>
      <c r="S81" s="534"/>
      <c r="T81" s="534"/>
      <c r="U81" s="531"/>
      <c r="V81" s="535"/>
    </row>
    <row r="82" spans="7:22">
      <c r="G82" s="314"/>
      <c r="K82" s="534"/>
      <c r="L82" s="528"/>
      <c r="N82" s="534"/>
      <c r="O82" s="534"/>
      <c r="P82" s="534"/>
      <c r="Q82" s="534"/>
      <c r="R82" s="534"/>
      <c r="S82" s="534"/>
      <c r="T82" s="534"/>
      <c r="U82" s="531"/>
      <c r="V82" s="535"/>
    </row>
    <row r="83" spans="7:22">
      <c r="G83" s="314"/>
      <c r="K83" s="534"/>
      <c r="L83" s="528"/>
      <c r="N83" s="534"/>
      <c r="O83" s="534"/>
      <c r="P83" s="534"/>
      <c r="Q83" s="534"/>
      <c r="R83" s="534"/>
      <c r="S83" s="534"/>
      <c r="T83" s="534"/>
      <c r="U83" s="531"/>
      <c r="V83" s="535"/>
    </row>
    <row r="84" spans="7:22">
      <c r="G84" s="314"/>
      <c r="K84" s="534"/>
      <c r="L84" s="528"/>
      <c r="N84" s="534"/>
      <c r="O84" s="534"/>
      <c r="P84" s="534"/>
      <c r="Q84" s="534"/>
      <c r="R84" s="534"/>
      <c r="S84" s="534"/>
      <c r="T84" s="534"/>
      <c r="U84" s="531"/>
      <c r="V84" s="535"/>
    </row>
    <row r="85" spans="7:22">
      <c r="G85" s="314"/>
      <c r="K85" s="534"/>
      <c r="L85" s="528"/>
      <c r="N85" s="534"/>
      <c r="O85" s="534"/>
      <c r="P85" s="534"/>
      <c r="Q85" s="534"/>
      <c r="R85" s="534"/>
      <c r="S85" s="534"/>
      <c r="T85" s="534"/>
      <c r="U85" s="531"/>
      <c r="V85" s="535"/>
    </row>
    <row r="86" spans="7:22">
      <c r="G86" s="314"/>
      <c r="K86" s="534"/>
      <c r="L86" s="528"/>
      <c r="N86" s="534"/>
      <c r="O86" s="534"/>
      <c r="P86" s="534"/>
      <c r="Q86" s="534"/>
      <c r="R86" s="534"/>
      <c r="S86" s="534"/>
      <c r="T86" s="534"/>
      <c r="U86" s="531"/>
      <c r="V86" s="535"/>
    </row>
    <row r="87" spans="7:22">
      <c r="G87" s="314"/>
      <c r="K87" s="534"/>
      <c r="L87" s="528"/>
      <c r="N87" s="534"/>
      <c r="O87" s="534"/>
      <c r="P87" s="534"/>
      <c r="Q87" s="534"/>
      <c r="R87" s="534"/>
      <c r="S87" s="534"/>
      <c r="T87" s="534"/>
      <c r="U87" s="531"/>
      <c r="V87" s="535"/>
    </row>
    <row r="88" spans="7:22">
      <c r="G88" s="314"/>
      <c r="K88" s="534"/>
      <c r="L88" s="528"/>
      <c r="N88" s="534"/>
      <c r="O88" s="534"/>
      <c r="P88" s="534"/>
      <c r="Q88" s="534"/>
      <c r="R88" s="534"/>
      <c r="S88" s="534"/>
      <c r="T88" s="534"/>
      <c r="U88" s="531"/>
      <c r="V88" s="535"/>
    </row>
    <row r="89" spans="7:22">
      <c r="G89" s="314"/>
      <c r="K89" s="534"/>
      <c r="L89" s="528"/>
      <c r="N89" s="534"/>
      <c r="O89" s="534"/>
      <c r="P89" s="534"/>
      <c r="Q89" s="534"/>
      <c r="R89" s="534"/>
      <c r="S89" s="534"/>
      <c r="T89" s="534"/>
      <c r="U89" s="531"/>
      <c r="V89" s="535"/>
    </row>
    <row r="90" spans="7:22">
      <c r="G90" s="314"/>
      <c r="K90" s="534"/>
      <c r="L90" s="528"/>
      <c r="N90" s="534"/>
      <c r="O90" s="534"/>
      <c r="P90" s="534"/>
      <c r="Q90" s="534"/>
      <c r="R90" s="534"/>
      <c r="S90" s="534"/>
      <c r="T90" s="534"/>
      <c r="U90" s="531"/>
      <c r="V90" s="535"/>
    </row>
    <row r="91" spans="7:22">
      <c r="G91" s="314"/>
      <c r="K91" s="534"/>
      <c r="L91" s="528"/>
      <c r="N91" s="534"/>
      <c r="O91" s="534"/>
      <c r="P91" s="534"/>
      <c r="Q91" s="534"/>
      <c r="R91" s="534"/>
      <c r="S91" s="534"/>
      <c r="T91" s="534"/>
      <c r="U91" s="531"/>
      <c r="V91" s="535"/>
    </row>
    <row r="92" spans="7:22">
      <c r="G92" s="314"/>
      <c r="K92" s="534"/>
      <c r="L92" s="528"/>
      <c r="N92" s="534"/>
      <c r="O92" s="534"/>
      <c r="P92" s="534"/>
      <c r="Q92" s="534"/>
      <c r="R92" s="534"/>
      <c r="S92" s="534"/>
      <c r="T92" s="534"/>
      <c r="U92" s="531"/>
      <c r="V92" s="535"/>
    </row>
    <row r="93" spans="7:22">
      <c r="G93" s="314"/>
      <c r="K93" s="534"/>
      <c r="L93" s="528"/>
      <c r="N93" s="534"/>
      <c r="O93" s="534"/>
      <c r="P93" s="534"/>
      <c r="Q93" s="534"/>
      <c r="R93" s="534"/>
      <c r="S93" s="534"/>
      <c r="T93" s="534"/>
      <c r="U93" s="531"/>
      <c r="V93" s="535"/>
    </row>
    <row r="94" spans="7:22">
      <c r="G94" s="314"/>
      <c r="K94" s="534"/>
      <c r="L94" s="528"/>
      <c r="N94" s="534"/>
      <c r="O94" s="534"/>
      <c r="P94" s="534"/>
      <c r="Q94" s="534"/>
      <c r="R94" s="534"/>
      <c r="S94" s="534"/>
      <c r="T94" s="534"/>
      <c r="U94" s="531"/>
      <c r="V94" s="535"/>
    </row>
    <row r="95" spans="7:22">
      <c r="G95" s="314"/>
      <c r="K95" s="534"/>
      <c r="L95" s="528"/>
      <c r="N95" s="534"/>
      <c r="O95" s="534"/>
      <c r="P95" s="534"/>
      <c r="Q95" s="534"/>
      <c r="R95" s="534"/>
      <c r="S95" s="534"/>
      <c r="T95" s="534"/>
      <c r="U95" s="531"/>
      <c r="V95" s="535"/>
    </row>
    <row r="96" spans="7:22">
      <c r="G96" s="314"/>
      <c r="K96" s="534"/>
      <c r="L96" s="528"/>
      <c r="N96" s="534"/>
      <c r="O96" s="534"/>
      <c r="P96" s="534"/>
      <c r="Q96" s="534"/>
      <c r="R96" s="534"/>
      <c r="S96" s="534"/>
      <c r="T96" s="534"/>
      <c r="U96" s="531"/>
      <c r="V96" s="535"/>
    </row>
    <row r="97" spans="7:22">
      <c r="G97" s="314"/>
      <c r="K97" s="534"/>
      <c r="L97" s="528"/>
      <c r="N97" s="534"/>
      <c r="O97" s="534"/>
      <c r="P97" s="534"/>
      <c r="Q97" s="534"/>
      <c r="R97" s="534"/>
      <c r="S97" s="534"/>
      <c r="T97" s="534"/>
      <c r="U97" s="531"/>
      <c r="V97" s="535"/>
    </row>
    <row r="98" spans="7:22">
      <c r="G98" s="314"/>
      <c r="K98" s="534"/>
      <c r="L98" s="528"/>
      <c r="N98" s="534"/>
      <c r="O98" s="534"/>
      <c r="P98" s="534"/>
      <c r="Q98" s="534"/>
      <c r="R98" s="534"/>
      <c r="S98" s="534"/>
      <c r="T98" s="534"/>
      <c r="U98" s="531"/>
      <c r="V98" s="535"/>
    </row>
    <row r="99" spans="7:22">
      <c r="G99" s="314"/>
      <c r="K99" s="534"/>
      <c r="L99" s="528"/>
      <c r="N99" s="534"/>
      <c r="O99" s="534"/>
      <c r="P99" s="534"/>
      <c r="Q99" s="534"/>
      <c r="R99" s="534"/>
      <c r="S99" s="534"/>
      <c r="T99" s="534"/>
      <c r="U99" s="531"/>
      <c r="V99" s="535"/>
    </row>
    <row r="100" spans="7:22">
      <c r="G100" s="314"/>
      <c r="K100" s="534"/>
      <c r="L100" s="528"/>
      <c r="N100" s="534"/>
      <c r="O100" s="534"/>
      <c r="P100" s="534"/>
      <c r="Q100" s="534"/>
      <c r="R100" s="534"/>
      <c r="S100" s="534"/>
      <c r="T100" s="534"/>
      <c r="U100" s="531"/>
      <c r="V100" s="535"/>
    </row>
    <row r="101" spans="7:22">
      <c r="G101" s="314"/>
      <c r="K101" s="534"/>
      <c r="L101" s="528"/>
      <c r="N101" s="534"/>
      <c r="O101" s="534"/>
      <c r="P101" s="534"/>
      <c r="Q101" s="534"/>
      <c r="R101" s="534"/>
      <c r="S101" s="534"/>
      <c r="T101" s="534"/>
      <c r="U101" s="531"/>
      <c r="V101" s="535"/>
    </row>
    <row r="102" spans="7:22">
      <c r="G102" s="314"/>
      <c r="K102" s="534"/>
      <c r="L102" s="528"/>
      <c r="N102" s="534"/>
      <c r="O102" s="534"/>
      <c r="P102" s="534"/>
      <c r="Q102" s="534"/>
      <c r="R102" s="534"/>
      <c r="S102" s="534"/>
      <c r="T102" s="534"/>
      <c r="U102" s="531"/>
      <c r="V102" s="535"/>
    </row>
    <row r="103" spans="7:22">
      <c r="G103" s="314"/>
      <c r="K103" s="534"/>
      <c r="L103" s="528"/>
      <c r="N103" s="534"/>
      <c r="O103" s="534"/>
      <c r="P103" s="534"/>
      <c r="Q103" s="534"/>
      <c r="R103" s="534"/>
      <c r="S103" s="534"/>
      <c r="T103" s="534"/>
      <c r="U103" s="531"/>
      <c r="V103" s="535"/>
    </row>
    <row r="104" spans="7:22">
      <c r="G104" s="314"/>
      <c r="K104" s="534"/>
      <c r="L104" s="528"/>
      <c r="N104" s="534"/>
      <c r="O104" s="534"/>
      <c r="P104" s="534"/>
      <c r="Q104" s="534"/>
      <c r="R104" s="534"/>
      <c r="S104" s="534"/>
      <c r="T104" s="534"/>
      <c r="U104" s="531"/>
      <c r="V104" s="535"/>
    </row>
    <row r="105" spans="7:22">
      <c r="G105" s="314"/>
      <c r="K105" s="534"/>
      <c r="L105" s="528"/>
      <c r="N105" s="534"/>
      <c r="O105" s="534"/>
      <c r="P105" s="534"/>
      <c r="Q105" s="534"/>
      <c r="R105" s="534"/>
      <c r="S105" s="534"/>
      <c r="T105" s="534"/>
      <c r="U105" s="531"/>
      <c r="V105" s="535"/>
    </row>
    <row r="106" spans="7:22">
      <c r="G106" s="314"/>
      <c r="K106" s="534"/>
      <c r="L106" s="528"/>
      <c r="N106" s="534"/>
      <c r="O106" s="534"/>
      <c r="P106" s="534"/>
      <c r="Q106" s="534"/>
      <c r="R106" s="534"/>
      <c r="S106" s="534"/>
      <c r="T106" s="534"/>
      <c r="U106" s="531"/>
      <c r="V106" s="535"/>
    </row>
    <row r="107" spans="7:22">
      <c r="G107" s="314"/>
      <c r="K107" s="534"/>
      <c r="L107" s="528"/>
      <c r="N107" s="534"/>
      <c r="O107" s="534"/>
      <c r="P107" s="534"/>
      <c r="Q107" s="534"/>
      <c r="R107" s="534"/>
      <c r="S107" s="534"/>
      <c r="T107" s="534"/>
      <c r="U107" s="531"/>
      <c r="V107" s="535"/>
    </row>
    <row r="108" spans="7:22">
      <c r="G108" s="314"/>
      <c r="K108" s="534"/>
      <c r="L108" s="528"/>
      <c r="N108" s="534"/>
      <c r="O108" s="534"/>
      <c r="P108" s="534"/>
      <c r="Q108" s="534"/>
      <c r="R108" s="534"/>
      <c r="S108" s="534"/>
      <c r="T108" s="534"/>
      <c r="U108" s="531"/>
      <c r="V108" s="535"/>
    </row>
    <row r="109" spans="7:22">
      <c r="G109" s="314"/>
      <c r="K109" s="534"/>
      <c r="L109" s="528"/>
      <c r="N109" s="534"/>
      <c r="O109" s="534"/>
      <c r="P109" s="534"/>
      <c r="Q109" s="534"/>
      <c r="R109" s="534"/>
      <c r="S109" s="534"/>
      <c r="T109" s="534"/>
      <c r="U109" s="531"/>
      <c r="V109" s="535"/>
    </row>
    <row r="110" spans="7:22">
      <c r="G110" s="314"/>
      <c r="K110" s="534"/>
      <c r="L110" s="528"/>
      <c r="N110" s="534"/>
      <c r="O110" s="534"/>
      <c r="P110" s="534"/>
      <c r="Q110" s="534"/>
      <c r="R110" s="534"/>
      <c r="S110" s="534"/>
      <c r="T110" s="534"/>
      <c r="U110" s="531"/>
      <c r="V110" s="535"/>
    </row>
    <row r="111" spans="7:22">
      <c r="G111" s="314"/>
      <c r="K111" s="534"/>
      <c r="L111" s="528"/>
      <c r="N111" s="534"/>
      <c r="O111" s="534"/>
      <c r="P111" s="534"/>
      <c r="Q111" s="534"/>
      <c r="R111" s="534"/>
      <c r="S111" s="534"/>
      <c r="T111" s="534"/>
      <c r="U111" s="531"/>
      <c r="V111" s="535"/>
    </row>
    <row r="112" spans="7:22">
      <c r="G112" s="314"/>
      <c r="K112" s="534"/>
      <c r="L112" s="528"/>
      <c r="N112" s="534"/>
      <c r="O112" s="534"/>
      <c r="P112" s="534"/>
      <c r="Q112" s="534"/>
      <c r="R112" s="534"/>
      <c r="S112" s="534"/>
      <c r="T112" s="534"/>
      <c r="U112" s="531"/>
      <c r="V112" s="535"/>
    </row>
    <row r="113" spans="7:22">
      <c r="G113" s="314"/>
      <c r="K113" s="534"/>
      <c r="L113" s="528"/>
      <c r="N113" s="534"/>
      <c r="O113" s="534"/>
      <c r="P113" s="534"/>
      <c r="Q113" s="534"/>
      <c r="R113" s="534"/>
      <c r="S113" s="534"/>
      <c r="T113" s="534"/>
      <c r="U113" s="531"/>
      <c r="V113" s="535"/>
    </row>
    <row r="114" spans="7:22">
      <c r="G114" s="314"/>
      <c r="K114" s="534"/>
      <c r="L114" s="528"/>
      <c r="N114" s="534"/>
      <c r="O114" s="534"/>
      <c r="P114" s="534"/>
      <c r="Q114" s="534"/>
      <c r="R114" s="534"/>
      <c r="S114" s="534"/>
      <c r="T114" s="534"/>
      <c r="U114" s="531"/>
      <c r="V114" s="535"/>
    </row>
    <row r="115" spans="7:22">
      <c r="G115" s="314"/>
      <c r="K115" s="534"/>
      <c r="L115" s="528"/>
      <c r="N115" s="534"/>
      <c r="O115" s="534"/>
      <c r="P115" s="534"/>
      <c r="Q115" s="534"/>
      <c r="R115" s="534"/>
      <c r="S115" s="534"/>
      <c r="T115" s="534"/>
      <c r="U115" s="531"/>
      <c r="V115" s="535"/>
    </row>
    <row r="116" spans="7:22">
      <c r="G116" s="314"/>
      <c r="K116" s="534"/>
      <c r="L116" s="528"/>
      <c r="N116" s="534"/>
      <c r="O116" s="534"/>
      <c r="P116" s="534"/>
      <c r="Q116" s="534"/>
      <c r="R116" s="534"/>
      <c r="S116" s="534"/>
      <c r="T116" s="534"/>
      <c r="U116" s="531"/>
      <c r="V116" s="535"/>
    </row>
    <row r="117" spans="7:22">
      <c r="G117" s="314"/>
      <c r="K117" s="534"/>
      <c r="L117" s="528"/>
      <c r="N117" s="534"/>
      <c r="O117" s="534"/>
      <c r="P117" s="534"/>
      <c r="Q117" s="534"/>
      <c r="R117" s="534"/>
      <c r="S117" s="534"/>
      <c r="T117" s="534"/>
      <c r="U117" s="531"/>
      <c r="V117" s="535"/>
    </row>
    <row r="118" spans="7:22">
      <c r="G118" s="314"/>
      <c r="K118" s="534"/>
      <c r="L118" s="528"/>
      <c r="N118" s="534"/>
      <c r="O118" s="534"/>
      <c r="P118" s="534"/>
      <c r="Q118" s="534"/>
      <c r="R118" s="534"/>
      <c r="S118" s="534"/>
      <c r="T118" s="534"/>
      <c r="U118" s="531"/>
      <c r="V118" s="535"/>
    </row>
    <row r="119" spans="7:22">
      <c r="G119" s="314"/>
      <c r="K119" s="534"/>
      <c r="L119" s="528"/>
      <c r="N119" s="534"/>
      <c r="O119" s="534"/>
      <c r="P119" s="534"/>
      <c r="Q119" s="534"/>
      <c r="R119" s="534"/>
      <c r="S119" s="534"/>
      <c r="T119" s="534"/>
      <c r="U119" s="531"/>
      <c r="V119" s="535"/>
    </row>
    <row r="120" spans="7:22">
      <c r="G120" s="314"/>
      <c r="K120" s="534"/>
      <c r="L120" s="528"/>
      <c r="N120" s="534"/>
      <c r="O120" s="534"/>
      <c r="P120" s="534"/>
      <c r="Q120" s="534"/>
      <c r="R120" s="534"/>
      <c r="S120" s="534"/>
      <c r="T120" s="534"/>
      <c r="U120" s="531"/>
      <c r="V120" s="535"/>
    </row>
    <row r="121" spans="7:22">
      <c r="G121" s="314"/>
      <c r="K121" s="534"/>
      <c r="L121" s="528"/>
      <c r="N121" s="534"/>
      <c r="O121" s="534"/>
      <c r="P121" s="534"/>
      <c r="Q121" s="534"/>
      <c r="R121" s="534"/>
      <c r="S121" s="534"/>
      <c r="T121" s="534"/>
      <c r="U121" s="531"/>
      <c r="V121" s="535"/>
    </row>
    <row r="122" spans="7:22">
      <c r="G122" s="314"/>
      <c r="K122" s="534"/>
      <c r="L122" s="528"/>
      <c r="N122" s="534"/>
      <c r="O122" s="534"/>
      <c r="P122" s="534"/>
      <c r="Q122" s="534"/>
      <c r="R122" s="534"/>
      <c r="S122" s="534"/>
      <c r="T122" s="534"/>
      <c r="U122" s="531"/>
      <c r="V122" s="535"/>
    </row>
    <row r="123" spans="7:22">
      <c r="G123" s="314"/>
      <c r="K123" s="534"/>
      <c r="L123" s="528"/>
      <c r="N123" s="534"/>
      <c r="O123" s="534"/>
      <c r="P123" s="534"/>
      <c r="Q123" s="534"/>
      <c r="R123" s="534"/>
      <c r="S123" s="534"/>
      <c r="T123" s="534"/>
      <c r="U123" s="531"/>
      <c r="V123" s="535"/>
    </row>
    <row r="124" spans="7:22">
      <c r="G124" s="314"/>
      <c r="K124" s="534"/>
      <c r="L124" s="528"/>
      <c r="N124" s="534"/>
      <c r="O124" s="534"/>
      <c r="P124" s="534"/>
      <c r="Q124" s="534"/>
      <c r="R124" s="534"/>
      <c r="S124" s="534"/>
      <c r="T124" s="534"/>
      <c r="U124" s="531"/>
      <c r="V124" s="535"/>
    </row>
    <row r="125" spans="7:22">
      <c r="G125" s="314"/>
      <c r="K125" s="534"/>
      <c r="L125" s="528"/>
      <c r="N125" s="534"/>
      <c r="O125" s="534"/>
      <c r="P125" s="534"/>
      <c r="Q125" s="534"/>
      <c r="R125" s="534"/>
      <c r="S125" s="534"/>
      <c r="T125" s="534"/>
      <c r="U125" s="531"/>
      <c r="V125" s="535"/>
    </row>
    <row r="126" spans="7:22">
      <c r="G126" s="314"/>
      <c r="K126" s="534"/>
      <c r="L126" s="528"/>
      <c r="N126" s="534"/>
      <c r="O126" s="534"/>
      <c r="P126" s="534"/>
      <c r="Q126" s="534"/>
      <c r="R126" s="534"/>
      <c r="S126" s="534"/>
      <c r="T126" s="534"/>
      <c r="U126" s="531"/>
      <c r="V126" s="535"/>
    </row>
    <row r="127" spans="7:22">
      <c r="G127" s="314"/>
      <c r="K127" s="534"/>
      <c r="L127" s="528"/>
      <c r="N127" s="534"/>
      <c r="O127" s="534"/>
      <c r="P127" s="534"/>
      <c r="Q127" s="534"/>
      <c r="R127" s="534"/>
      <c r="S127" s="534"/>
      <c r="T127" s="534"/>
      <c r="U127" s="531"/>
      <c r="V127" s="535"/>
    </row>
    <row r="128" spans="7:22">
      <c r="G128" s="314"/>
      <c r="K128" s="534"/>
      <c r="L128" s="528"/>
      <c r="N128" s="534"/>
      <c r="O128" s="534"/>
      <c r="P128" s="534"/>
      <c r="Q128" s="534"/>
      <c r="R128" s="534"/>
      <c r="S128" s="534"/>
      <c r="T128" s="534"/>
      <c r="U128" s="531"/>
      <c r="V128" s="535"/>
    </row>
    <row r="129" spans="7:22">
      <c r="G129" s="314"/>
      <c r="K129" s="534"/>
      <c r="L129" s="528"/>
      <c r="N129" s="534"/>
      <c r="O129" s="534"/>
      <c r="P129" s="534"/>
      <c r="Q129" s="534"/>
      <c r="R129" s="534"/>
      <c r="S129" s="534"/>
      <c r="T129" s="534"/>
      <c r="U129" s="531"/>
      <c r="V129" s="535"/>
    </row>
    <row r="130" spans="7:22">
      <c r="G130" s="314"/>
      <c r="K130" s="534"/>
      <c r="L130" s="528"/>
      <c r="N130" s="534"/>
      <c r="O130" s="534"/>
      <c r="P130" s="534"/>
      <c r="Q130" s="534"/>
      <c r="R130" s="534"/>
      <c r="S130" s="534"/>
      <c r="T130" s="534"/>
      <c r="U130" s="531"/>
      <c r="V130" s="535"/>
    </row>
    <row r="131" spans="7:22">
      <c r="G131" s="314"/>
      <c r="K131" s="534"/>
      <c r="L131" s="528"/>
      <c r="N131" s="534"/>
      <c r="O131" s="534"/>
      <c r="P131" s="534"/>
      <c r="Q131" s="534"/>
      <c r="R131" s="534"/>
      <c r="S131" s="534"/>
      <c r="T131" s="534"/>
      <c r="U131" s="531"/>
      <c r="V131" s="535"/>
    </row>
    <row r="132" spans="7:22">
      <c r="G132" s="314"/>
      <c r="K132" s="534"/>
      <c r="L132" s="528"/>
      <c r="N132" s="534"/>
      <c r="O132" s="534"/>
      <c r="P132" s="534"/>
      <c r="Q132" s="534"/>
      <c r="R132" s="534"/>
      <c r="S132" s="534"/>
      <c r="T132" s="534"/>
      <c r="U132" s="531"/>
      <c r="V132" s="535"/>
    </row>
    <row r="133" spans="7:22">
      <c r="G133" s="314"/>
      <c r="K133" s="534"/>
      <c r="L133" s="528"/>
      <c r="N133" s="534"/>
      <c r="O133" s="534"/>
      <c r="P133" s="534"/>
      <c r="Q133" s="534"/>
      <c r="R133" s="534"/>
      <c r="S133" s="534"/>
      <c r="T133" s="534"/>
      <c r="U133" s="531"/>
      <c r="V133" s="535"/>
    </row>
    <row r="134" spans="7:22">
      <c r="G134" s="314"/>
      <c r="K134" s="534"/>
      <c r="L134" s="528"/>
      <c r="N134" s="534"/>
      <c r="O134" s="534"/>
      <c r="P134" s="534"/>
      <c r="Q134" s="534"/>
      <c r="R134" s="534"/>
      <c r="S134" s="534"/>
      <c r="T134" s="534"/>
      <c r="U134" s="531"/>
      <c r="V134" s="535"/>
    </row>
    <row r="135" spans="7:22">
      <c r="G135" s="314"/>
      <c r="K135" s="534"/>
      <c r="L135" s="528"/>
      <c r="N135" s="534"/>
      <c r="O135" s="534"/>
      <c r="P135" s="534"/>
      <c r="Q135" s="534"/>
      <c r="R135" s="534"/>
      <c r="S135" s="534"/>
      <c r="T135" s="534"/>
      <c r="U135" s="531"/>
      <c r="V135" s="535"/>
    </row>
    <row r="136" spans="7:22">
      <c r="G136" s="314"/>
      <c r="K136" s="534"/>
      <c r="L136" s="528"/>
      <c r="N136" s="534"/>
      <c r="O136" s="534"/>
      <c r="P136" s="534"/>
      <c r="Q136" s="534"/>
      <c r="R136" s="534"/>
      <c r="S136" s="534"/>
      <c r="T136" s="534"/>
      <c r="U136" s="531"/>
      <c r="V136" s="535"/>
    </row>
    <row r="137" spans="7:22">
      <c r="G137" s="314"/>
      <c r="K137" s="534"/>
      <c r="L137" s="528"/>
      <c r="N137" s="534"/>
      <c r="O137" s="534"/>
      <c r="P137" s="534"/>
      <c r="Q137" s="534"/>
      <c r="R137" s="534"/>
      <c r="S137" s="534"/>
      <c r="T137" s="534"/>
      <c r="U137" s="531"/>
      <c r="V137" s="535"/>
    </row>
    <row r="138" spans="7:22">
      <c r="G138" s="314"/>
      <c r="K138" s="534"/>
      <c r="L138" s="528"/>
      <c r="N138" s="534"/>
      <c r="O138" s="534"/>
      <c r="P138" s="534"/>
      <c r="Q138" s="534"/>
      <c r="R138" s="534"/>
      <c r="S138" s="534"/>
      <c r="T138" s="534"/>
      <c r="U138" s="531"/>
      <c r="V138" s="535"/>
    </row>
    <row r="139" spans="7:22">
      <c r="G139" s="314"/>
      <c r="K139" s="534"/>
      <c r="L139" s="528"/>
      <c r="N139" s="534"/>
      <c r="O139" s="534"/>
      <c r="P139" s="534"/>
      <c r="Q139" s="534"/>
      <c r="R139" s="534"/>
      <c r="S139" s="534"/>
      <c r="T139" s="534"/>
      <c r="U139" s="531"/>
      <c r="V139" s="535"/>
    </row>
    <row r="140" spans="7:22">
      <c r="G140" s="314"/>
      <c r="K140" s="534"/>
      <c r="L140" s="528"/>
      <c r="N140" s="534"/>
      <c r="O140" s="534"/>
      <c r="P140" s="534"/>
      <c r="Q140" s="534"/>
      <c r="R140" s="534"/>
      <c r="S140" s="534"/>
      <c r="T140" s="534"/>
      <c r="U140" s="531"/>
      <c r="V140" s="535"/>
    </row>
    <row r="141" spans="7:22">
      <c r="G141" s="314"/>
      <c r="K141" s="534"/>
      <c r="L141" s="528"/>
      <c r="N141" s="534"/>
      <c r="O141" s="534"/>
      <c r="P141" s="534"/>
      <c r="Q141" s="534"/>
      <c r="R141" s="534"/>
      <c r="S141" s="534"/>
      <c r="T141" s="534"/>
      <c r="U141" s="531"/>
      <c r="V141" s="535"/>
    </row>
    <row r="142" spans="7:22">
      <c r="G142" s="314"/>
      <c r="K142" s="534"/>
      <c r="L142" s="528"/>
      <c r="N142" s="534"/>
      <c r="O142" s="534"/>
      <c r="P142" s="534"/>
      <c r="Q142" s="534"/>
      <c r="R142" s="534"/>
      <c r="S142" s="534"/>
      <c r="T142" s="534"/>
      <c r="U142" s="531"/>
      <c r="V142" s="535"/>
    </row>
    <row r="143" spans="7:22">
      <c r="G143" s="314"/>
      <c r="K143" s="534"/>
      <c r="L143" s="528"/>
      <c r="N143" s="534"/>
      <c r="O143" s="534"/>
      <c r="P143" s="534"/>
      <c r="Q143" s="534"/>
      <c r="R143" s="534"/>
      <c r="S143" s="534"/>
      <c r="T143" s="534"/>
      <c r="U143" s="531"/>
      <c r="V143" s="535"/>
    </row>
    <row r="144" spans="7:22">
      <c r="G144" s="314"/>
      <c r="K144" s="534"/>
      <c r="L144" s="528"/>
      <c r="N144" s="534"/>
      <c r="O144" s="534"/>
      <c r="P144" s="534"/>
      <c r="Q144" s="534"/>
      <c r="R144" s="534"/>
      <c r="S144" s="534"/>
      <c r="T144" s="534"/>
      <c r="U144" s="531"/>
      <c r="V144" s="535"/>
    </row>
    <row r="145" spans="7:22">
      <c r="G145" s="314"/>
      <c r="K145" s="534"/>
      <c r="L145" s="528"/>
      <c r="N145" s="534"/>
      <c r="O145" s="534"/>
      <c r="P145" s="534"/>
      <c r="Q145" s="534"/>
      <c r="R145" s="534"/>
      <c r="S145" s="534"/>
      <c r="T145" s="534"/>
      <c r="U145" s="531"/>
      <c r="V145" s="535"/>
    </row>
    <row r="146" spans="7:22">
      <c r="G146" s="314"/>
      <c r="K146" s="534"/>
      <c r="L146" s="528"/>
      <c r="N146" s="534"/>
      <c r="O146" s="534"/>
      <c r="P146" s="534"/>
      <c r="Q146" s="534"/>
      <c r="R146" s="534"/>
      <c r="S146" s="534"/>
      <c r="T146" s="534"/>
      <c r="U146" s="531"/>
      <c r="V146" s="535"/>
    </row>
    <row r="147" spans="7:22">
      <c r="G147" s="314"/>
      <c r="K147" s="534"/>
      <c r="L147" s="528"/>
      <c r="N147" s="534"/>
      <c r="O147" s="534"/>
      <c r="P147" s="534"/>
      <c r="Q147" s="534"/>
      <c r="R147" s="534"/>
      <c r="S147" s="534"/>
      <c r="T147" s="534"/>
      <c r="U147" s="531"/>
      <c r="V147" s="535"/>
    </row>
    <row r="148" spans="7:22">
      <c r="G148" s="314"/>
      <c r="K148" s="534"/>
      <c r="L148" s="528"/>
      <c r="N148" s="534"/>
      <c r="O148" s="534"/>
      <c r="P148" s="534"/>
      <c r="Q148" s="534"/>
      <c r="R148" s="534"/>
      <c r="S148" s="534"/>
      <c r="T148" s="534"/>
      <c r="U148" s="531"/>
      <c r="V148" s="535"/>
    </row>
    <row r="149" spans="7:22">
      <c r="G149" s="314"/>
      <c r="K149" s="534"/>
      <c r="L149" s="528"/>
      <c r="N149" s="534"/>
      <c r="O149" s="534"/>
      <c r="P149" s="534"/>
      <c r="Q149" s="534"/>
      <c r="R149" s="534"/>
      <c r="S149" s="534"/>
      <c r="T149" s="534"/>
      <c r="U149" s="531"/>
      <c r="V149" s="535"/>
    </row>
    <row r="150" spans="7:22">
      <c r="G150" s="314"/>
      <c r="K150" s="534"/>
      <c r="L150" s="528"/>
      <c r="N150" s="534"/>
      <c r="O150" s="534"/>
      <c r="P150" s="534"/>
      <c r="Q150" s="534"/>
      <c r="R150" s="534"/>
      <c r="S150" s="534"/>
      <c r="T150" s="534"/>
      <c r="U150" s="531"/>
      <c r="V150" s="535"/>
    </row>
    <row r="151" spans="7:22">
      <c r="G151" s="314"/>
      <c r="K151" s="534"/>
      <c r="L151" s="528"/>
      <c r="N151" s="534"/>
      <c r="O151" s="534"/>
      <c r="P151" s="534"/>
      <c r="Q151" s="534"/>
      <c r="R151" s="534"/>
      <c r="S151" s="534"/>
      <c r="T151" s="534"/>
      <c r="U151" s="531"/>
      <c r="V151" s="535"/>
    </row>
    <row r="152" spans="7:22">
      <c r="G152" s="314"/>
      <c r="K152" s="534"/>
      <c r="L152" s="528"/>
      <c r="N152" s="534"/>
      <c r="O152" s="534"/>
      <c r="P152" s="534"/>
      <c r="Q152" s="534"/>
      <c r="R152" s="534"/>
      <c r="S152" s="534"/>
      <c r="T152" s="534"/>
      <c r="U152" s="531"/>
      <c r="V152" s="535"/>
    </row>
    <row r="153" spans="7:22">
      <c r="G153" s="314"/>
      <c r="K153" s="534"/>
      <c r="L153" s="528"/>
      <c r="N153" s="534"/>
      <c r="O153" s="534"/>
      <c r="P153" s="534"/>
      <c r="Q153" s="534"/>
      <c r="R153" s="534"/>
      <c r="S153" s="534"/>
      <c r="T153" s="534"/>
      <c r="U153" s="531"/>
      <c r="V153" s="535"/>
    </row>
    <row r="154" spans="7:22">
      <c r="G154" s="314"/>
      <c r="K154" s="534"/>
      <c r="L154" s="528"/>
      <c r="N154" s="534"/>
      <c r="O154" s="534"/>
      <c r="P154" s="534"/>
      <c r="Q154" s="534"/>
      <c r="R154" s="534"/>
      <c r="S154" s="534"/>
      <c r="T154" s="534"/>
      <c r="U154" s="531"/>
      <c r="V154" s="535"/>
    </row>
    <row r="155" spans="7:22">
      <c r="G155" s="314"/>
      <c r="K155" s="534"/>
      <c r="L155" s="528"/>
      <c r="N155" s="534"/>
      <c r="O155" s="534"/>
      <c r="P155" s="534"/>
      <c r="Q155" s="534"/>
      <c r="R155" s="534"/>
      <c r="S155" s="534"/>
      <c r="T155" s="534"/>
      <c r="U155" s="531"/>
      <c r="V155" s="535"/>
    </row>
    <row r="156" spans="7:22">
      <c r="G156" s="314"/>
      <c r="K156" s="534"/>
      <c r="L156" s="528"/>
      <c r="N156" s="534"/>
      <c r="O156" s="534"/>
      <c r="P156" s="534"/>
      <c r="Q156" s="534"/>
      <c r="R156" s="534"/>
      <c r="S156" s="534"/>
      <c r="T156" s="534"/>
      <c r="U156" s="531"/>
      <c r="V156" s="535"/>
    </row>
    <row r="157" spans="7:22">
      <c r="G157" s="314"/>
      <c r="K157" s="534"/>
      <c r="L157" s="528"/>
      <c r="N157" s="534"/>
      <c r="O157" s="534"/>
      <c r="P157" s="534"/>
      <c r="Q157" s="534"/>
      <c r="R157" s="534"/>
      <c r="S157" s="534"/>
      <c r="T157" s="534"/>
      <c r="U157" s="531"/>
      <c r="V157" s="535"/>
    </row>
    <row r="158" spans="7:22">
      <c r="G158" s="314"/>
      <c r="K158" s="534"/>
      <c r="L158" s="528"/>
      <c r="N158" s="534"/>
      <c r="O158" s="534"/>
      <c r="P158" s="534"/>
      <c r="Q158" s="534"/>
      <c r="R158" s="534"/>
      <c r="S158" s="534"/>
      <c r="T158" s="534"/>
      <c r="U158" s="531"/>
      <c r="V158" s="535"/>
    </row>
    <row r="159" spans="7:22">
      <c r="G159" s="314"/>
      <c r="K159" s="534"/>
      <c r="L159" s="528"/>
      <c r="N159" s="534"/>
      <c r="O159" s="534"/>
      <c r="P159" s="534"/>
      <c r="Q159" s="534"/>
      <c r="R159" s="534"/>
      <c r="S159" s="534"/>
      <c r="T159" s="534"/>
      <c r="U159" s="531"/>
      <c r="V159" s="535"/>
    </row>
    <row r="160" spans="7:22">
      <c r="G160" s="314"/>
      <c r="K160" s="534"/>
      <c r="L160" s="528"/>
      <c r="N160" s="534"/>
      <c r="O160" s="534"/>
      <c r="P160" s="534"/>
      <c r="Q160" s="534"/>
      <c r="R160" s="534"/>
      <c r="S160" s="534"/>
      <c r="T160" s="534"/>
      <c r="U160" s="531"/>
      <c r="V160" s="535"/>
    </row>
    <row r="161" spans="7:22">
      <c r="G161" s="314"/>
      <c r="K161" s="534"/>
      <c r="L161" s="528"/>
      <c r="N161" s="534"/>
      <c r="O161" s="534"/>
      <c r="P161" s="534"/>
      <c r="Q161" s="534"/>
      <c r="R161" s="534"/>
      <c r="S161" s="534"/>
      <c r="T161" s="534"/>
      <c r="U161" s="531"/>
      <c r="V161" s="535"/>
    </row>
    <row r="162" spans="7:22">
      <c r="G162" s="314"/>
      <c r="K162" s="534"/>
      <c r="L162" s="528"/>
      <c r="N162" s="534"/>
      <c r="O162" s="534"/>
      <c r="P162" s="534"/>
      <c r="Q162" s="534"/>
      <c r="R162" s="534"/>
      <c r="S162" s="534"/>
      <c r="T162" s="534"/>
      <c r="U162" s="531"/>
      <c r="V162" s="535"/>
    </row>
    <row r="163" spans="7:22">
      <c r="G163" s="314"/>
      <c r="K163" s="534"/>
      <c r="L163" s="528"/>
      <c r="N163" s="534"/>
      <c r="O163" s="534"/>
      <c r="P163" s="534"/>
      <c r="Q163" s="534"/>
      <c r="R163" s="534"/>
      <c r="S163" s="534"/>
      <c r="T163" s="534"/>
      <c r="U163" s="531"/>
      <c r="V163" s="535"/>
    </row>
    <row r="164" spans="7:22">
      <c r="G164" s="314"/>
      <c r="K164" s="534"/>
      <c r="L164" s="528"/>
      <c r="N164" s="534"/>
      <c r="O164" s="534"/>
      <c r="P164" s="534"/>
      <c r="Q164" s="534"/>
      <c r="R164" s="534"/>
      <c r="S164" s="534"/>
      <c r="T164" s="534"/>
      <c r="U164" s="531"/>
      <c r="V164" s="535"/>
    </row>
    <row r="165" spans="7:22">
      <c r="G165" s="314"/>
      <c r="K165" s="534"/>
      <c r="L165" s="528"/>
      <c r="N165" s="534"/>
      <c r="O165" s="534"/>
      <c r="P165" s="534"/>
      <c r="Q165" s="534"/>
      <c r="R165" s="534"/>
      <c r="S165" s="534"/>
      <c r="T165" s="534"/>
      <c r="U165" s="531"/>
      <c r="V165" s="535"/>
    </row>
    <row r="166" spans="7:22">
      <c r="G166" s="314"/>
      <c r="K166" s="534"/>
      <c r="L166" s="528"/>
      <c r="N166" s="534"/>
      <c r="O166" s="534"/>
      <c r="P166" s="534"/>
      <c r="Q166" s="534"/>
      <c r="R166" s="534"/>
      <c r="S166" s="534"/>
      <c r="T166" s="534"/>
      <c r="U166" s="531"/>
      <c r="V166" s="535"/>
    </row>
    <row r="167" spans="7:22">
      <c r="G167" s="314"/>
      <c r="K167" s="534"/>
      <c r="L167" s="528"/>
      <c r="N167" s="534"/>
      <c r="O167" s="534"/>
      <c r="P167" s="534"/>
      <c r="Q167" s="534"/>
      <c r="R167" s="534"/>
      <c r="S167" s="534"/>
      <c r="T167" s="534"/>
      <c r="U167" s="531"/>
      <c r="V167" s="535"/>
    </row>
    <row r="168" spans="7:22">
      <c r="G168" s="314"/>
      <c r="K168" s="534"/>
      <c r="L168" s="528"/>
      <c r="N168" s="534"/>
      <c r="O168" s="534"/>
      <c r="P168" s="534"/>
      <c r="Q168" s="534"/>
      <c r="R168" s="534"/>
      <c r="S168" s="534"/>
      <c r="T168" s="534"/>
      <c r="U168" s="531"/>
      <c r="V168" s="535"/>
    </row>
    <row r="169" spans="7:22">
      <c r="G169" s="314"/>
      <c r="K169" s="534"/>
      <c r="L169" s="528"/>
      <c r="N169" s="534"/>
      <c r="O169" s="534"/>
      <c r="P169" s="534"/>
      <c r="Q169" s="534"/>
      <c r="R169" s="534"/>
      <c r="S169" s="534"/>
      <c r="T169" s="534"/>
      <c r="U169" s="531"/>
      <c r="V169" s="535"/>
    </row>
    <row r="170" spans="7:22">
      <c r="G170" s="314"/>
      <c r="K170" s="534"/>
      <c r="L170" s="528"/>
      <c r="N170" s="534"/>
      <c r="O170" s="534"/>
      <c r="P170" s="534"/>
      <c r="Q170" s="534"/>
      <c r="R170" s="534"/>
      <c r="S170" s="534"/>
      <c r="T170" s="534"/>
      <c r="U170" s="531"/>
      <c r="V170" s="535"/>
    </row>
    <row r="171" spans="7:22">
      <c r="G171" s="314"/>
      <c r="K171" s="534"/>
      <c r="L171" s="528"/>
      <c r="N171" s="534"/>
      <c r="O171" s="534"/>
      <c r="P171" s="534"/>
      <c r="Q171" s="534"/>
      <c r="R171" s="534"/>
      <c r="S171" s="534"/>
      <c r="T171" s="534"/>
      <c r="U171" s="531"/>
      <c r="V171" s="535"/>
    </row>
    <row r="172" spans="7:22">
      <c r="G172" s="314"/>
      <c r="K172" s="534"/>
      <c r="L172" s="528"/>
      <c r="N172" s="534"/>
      <c r="O172" s="534"/>
      <c r="P172" s="534"/>
      <c r="Q172" s="534"/>
      <c r="R172" s="534"/>
      <c r="S172" s="534"/>
      <c r="T172" s="534"/>
      <c r="U172" s="531"/>
      <c r="V172" s="535"/>
    </row>
    <row r="173" spans="7:22">
      <c r="G173" s="314"/>
      <c r="K173" s="534"/>
      <c r="L173" s="528"/>
      <c r="N173" s="534"/>
      <c r="O173" s="534"/>
      <c r="P173" s="534"/>
      <c r="Q173" s="534"/>
      <c r="R173" s="534"/>
      <c r="S173" s="534"/>
      <c r="T173" s="534"/>
      <c r="U173" s="531"/>
      <c r="V173" s="535"/>
    </row>
    <row r="174" spans="7:22">
      <c r="G174" s="314"/>
      <c r="K174" s="534"/>
      <c r="L174" s="528"/>
      <c r="N174" s="534"/>
      <c r="O174" s="534"/>
      <c r="P174" s="534"/>
      <c r="Q174" s="534"/>
      <c r="R174" s="534"/>
      <c r="S174" s="534"/>
      <c r="T174" s="534"/>
      <c r="U174" s="531"/>
      <c r="V174" s="535"/>
    </row>
    <row r="175" spans="7:22">
      <c r="G175" s="314"/>
      <c r="K175" s="534"/>
      <c r="L175" s="528"/>
      <c r="N175" s="534"/>
      <c r="O175" s="534"/>
      <c r="P175" s="534"/>
      <c r="Q175" s="534"/>
      <c r="R175" s="534"/>
      <c r="S175" s="534"/>
      <c r="T175" s="534"/>
      <c r="U175" s="531"/>
      <c r="V175" s="535"/>
    </row>
    <row r="176" spans="7:22">
      <c r="G176" s="314"/>
      <c r="K176" s="534"/>
      <c r="L176" s="528"/>
      <c r="N176" s="534"/>
      <c r="O176" s="534"/>
      <c r="P176" s="534"/>
      <c r="Q176" s="534"/>
      <c r="R176" s="534"/>
      <c r="S176" s="534"/>
      <c r="T176" s="534"/>
      <c r="U176" s="531"/>
      <c r="V176" s="535"/>
    </row>
    <row r="177" spans="7:22">
      <c r="G177" s="314"/>
      <c r="K177" s="534"/>
      <c r="L177" s="528"/>
      <c r="N177" s="534"/>
      <c r="O177" s="534"/>
      <c r="P177" s="534"/>
      <c r="Q177" s="534"/>
      <c r="R177" s="534"/>
      <c r="S177" s="534"/>
      <c r="T177" s="534"/>
      <c r="U177" s="531"/>
      <c r="V177" s="535"/>
    </row>
    <row r="178" spans="7:22">
      <c r="G178" s="314"/>
      <c r="K178" s="534"/>
      <c r="L178" s="528"/>
      <c r="N178" s="534"/>
      <c r="O178" s="534"/>
      <c r="P178" s="534"/>
      <c r="Q178" s="534"/>
      <c r="R178" s="534"/>
      <c r="S178" s="534"/>
      <c r="T178" s="534"/>
      <c r="U178" s="531"/>
      <c r="V178" s="535"/>
    </row>
    <row r="179" spans="7:22">
      <c r="G179" s="314"/>
      <c r="K179" s="534"/>
      <c r="L179" s="528"/>
      <c r="N179" s="534"/>
      <c r="O179" s="534"/>
      <c r="P179" s="534"/>
      <c r="Q179" s="534"/>
      <c r="R179" s="534"/>
      <c r="S179" s="534"/>
      <c r="T179" s="534"/>
      <c r="U179" s="531"/>
      <c r="V179" s="535"/>
    </row>
    <row r="180" spans="7:22">
      <c r="G180" s="314"/>
      <c r="K180" s="534"/>
      <c r="L180" s="528"/>
      <c r="N180" s="534"/>
      <c r="O180" s="534"/>
      <c r="P180" s="534"/>
      <c r="Q180" s="534"/>
      <c r="R180" s="534"/>
      <c r="S180" s="534"/>
      <c r="T180" s="534"/>
      <c r="U180" s="531"/>
      <c r="V180" s="535"/>
    </row>
    <row r="181" spans="7:22">
      <c r="G181" s="314"/>
      <c r="K181" s="534"/>
      <c r="L181" s="528"/>
      <c r="N181" s="534"/>
      <c r="O181" s="534"/>
      <c r="P181" s="534"/>
      <c r="Q181" s="534"/>
      <c r="R181" s="534"/>
      <c r="S181" s="534"/>
      <c r="T181" s="534"/>
      <c r="U181" s="531"/>
      <c r="V181" s="535"/>
    </row>
    <row r="182" spans="7:22">
      <c r="G182" s="314"/>
      <c r="K182" s="534"/>
      <c r="L182" s="528"/>
      <c r="N182" s="534"/>
      <c r="O182" s="534"/>
      <c r="P182" s="534"/>
      <c r="Q182" s="534"/>
      <c r="R182" s="534"/>
      <c r="S182" s="534"/>
      <c r="T182" s="534"/>
      <c r="U182" s="531"/>
      <c r="V182" s="535"/>
    </row>
    <row r="183" spans="7:22">
      <c r="G183" s="314"/>
      <c r="K183" s="534"/>
      <c r="L183" s="528"/>
      <c r="N183" s="534"/>
      <c r="O183" s="534"/>
      <c r="P183" s="534"/>
      <c r="Q183" s="534"/>
      <c r="R183" s="534"/>
      <c r="S183" s="534"/>
      <c r="T183" s="534"/>
      <c r="U183" s="531"/>
      <c r="V183" s="535"/>
    </row>
    <row r="184" spans="7:22">
      <c r="G184" s="314"/>
      <c r="K184" s="534"/>
      <c r="L184" s="528"/>
      <c r="N184" s="534"/>
      <c r="O184" s="534"/>
      <c r="P184" s="534"/>
      <c r="Q184" s="534"/>
      <c r="R184" s="534"/>
      <c r="S184" s="534"/>
      <c r="T184" s="534"/>
      <c r="U184" s="531"/>
      <c r="V184" s="535"/>
    </row>
    <row r="185" spans="7:22">
      <c r="G185" s="314"/>
      <c r="K185" s="534"/>
      <c r="L185" s="528"/>
      <c r="N185" s="534"/>
      <c r="O185" s="534"/>
      <c r="P185" s="534"/>
      <c r="Q185" s="534"/>
      <c r="R185" s="534"/>
      <c r="S185" s="534"/>
      <c r="T185" s="534"/>
      <c r="U185" s="531"/>
      <c r="V185" s="535"/>
    </row>
    <row r="186" spans="7:22">
      <c r="G186" s="314"/>
      <c r="K186" s="534"/>
      <c r="L186" s="528"/>
      <c r="N186" s="534"/>
      <c r="O186" s="534"/>
      <c r="P186" s="534"/>
      <c r="Q186" s="534"/>
      <c r="R186" s="534"/>
      <c r="S186" s="534"/>
      <c r="T186" s="534"/>
      <c r="U186" s="531"/>
      <c r="V186" s="535"/>
    </row>
    <row r="187" spans="7:22">
      <c r="G187" s="314"/>
      <c r="K187" s="534"/>
      <c r="L187" s="528"/>
      <c r="N187" s="534"/>
      <c r="O187" s="534"/>
      <c r="P187" s="534"/>
      <c r="Q187" s="534"/>
      <c r="R187" s="534"/>
      <c r="S187" s="534"/>
      <c r="T187" s="534"/>
      <c r="U187" s="531"/>
      <c r="V187" s="535"/>
    </row>
    <row r="188" spans="7:22">
      <c r="G188" s="314"/>
      <c r="K188" s="534"/>
      <c r="L188" s="528"/>
      <c r="N188" s="534"/>
      <c r="O188" s="534"/>
      <c r="P188" s="534"/>
      <c r="Q188" s="534"/>
      <c r="R188" s="534"/>
      <c r="S188" s="534"/>
      <c r="T188" s="534"/>
      <c r="U188" s="531"/>
      <c r="V188" s="535"/>
    </row>
    <row r="189" spans="7:22">
      <c r="G189" s="314"/>
      <c r="K189" s="534"/>
      <c r="L189" s="528"/>
      <c r="N189" s="534"/>
      <c r="O189" s="534"/>
      <c r="P189" s="534"/>
      <c r="Q189" s="534"/>
      <c r="R189" s="534"/>
      <c r="S189" s="534"/>
      <c r="T189" s="534"/>
      <c r="U189" s="531"/>
      <c r="V189" s="535"/>
    </row>
    <row r="190" spans="7:22">
      <c r="G190" s="314"/>
      <c r="K190" s="534"/>
      <c r="L190" s="528"/>
      <c r="N190" s="534"/>
      <c r="O190" s="534"/>
      <c r="P190" s="534"/>
      <c r="Q190" s="534"/>
      <c r="R190" s="534"/>
      <c r="S190" s="534"/>
      <c r="T190" s="534"/>
      <c r="U190" s="531"/>
      <c r="V190" s="535"/>
    </row>
    <row r="191" spans="7:22">
      <c r="G191" s="314"/>
      <c r="K191" s="534"/>
      <c r="L191" s="528"/>
      <c r="N191" s="534"/>
      <c r="O191" s="534"/>
      <c r="P191" s="534"/>
      <c r="Q191" s="534"/>
      <c r="R191" s="534"/>
      <c r="S191" s="534"/>
      <c r="T191" s="534"/>
      <c r="U191" s="531"/>
      <c r="V191" s="535"/>
    </row>
    <row r="192" spans="7:22">
      <c r="G192" s="314"/>
      <c r="K192" s="534"/>
      <c r="L192" s="528"/>
      <c r="N192" s="534"/>
      <c r="O192" s="534"/>
      <c r="P192" s="534"/>
      <c r="Q192" s="534"/>
      <c r="R192" s="534"/>
      <c r="S192" s="534"/>
      <c r="T192" s="534"/>
      <c r="U192" s="531"/>
      <c r="V192" s="535"/>
    </row>
    <row r="193" spans="7:22">
      <c r="G193" s="314"/>
      <c r="K193" s="534"/>
      <c r="L193" s="528"/>
      <c r="N193" s="534"/>
      <c r="O193" s="534"/>
      <c r="P193" s="534"/>
      <c r="Q193" s="534"/>
      <c r="R193" s="534"/>
      <c r="S193" s="534"/>
      <c r="T193" s="534"/>
      <c r="U193" s="531"/>
      <c r="V193" s="535"/>
    </row>
    <row r="194" spans="7:22">
      <c r="G194" s="314"/>
      <c r="K194" s="534"/>
      <c r="L194" s="528"/>
      <c r="N194" s="534"/>
      <c r="O194" s="534"/>
      <c r="P194" s="534"/>
      <c r="Q194" s="534"/>
      <c r="R194" s="534"/>
      <c r="S194" s="534"/>
      <c r="T194" s="534"/>
      <c r="U194" s="531"/>
      <c r="V194" s="535"/>
    </row>
    <row r="195" spans="7:22">
      <c r="G195" s="314"/>
      <c r="K195" s="534"/>
      <c r="L195" s="528"/>
      <c r="N195" s="534"/>
      <c r="O195" s="534"/>
      <c r="P195" s="534"/>
      <c r="Q195" s="534"/>
      <c r="R195" s="534"/>
      <c r="S195" s="534"/>
      <c r="T195" s="534"/>
      <c r="U195" s="531"/>
      <c r="V195" s="535"/>
    </row>
    <row r="196" spans="7:22">
      <c r="G196" s="314"/>
      <c r="K196" s="534"/>
      <c r="L196" s="528"/>
      <c r="N196" s="534"/>
      <c r="O196" s="534"/>
      <c r="P196" s="534"/>
      <c r="Q196" s="534"/>
      <c r="R196" s="534"/>
      <c r="S196" s="534"/>
      <c r="T196" s="534"/>
      <c r="U196" s="531"/>
      <c r="V196" s="535"/>
    </row>
    <row r="197" spans="7:22">
      <c r="G197" s="314"/>
      <c r="K197" s="534"/>
      <c r="L197" s="528"/>
      <c r="N197" s="534"/>
      <c r="O197" s="534"/>
      <c r="P197" s="534"/>
      <c r="Q197" s="534"/>
      <c r="R197" s="534"/>
      <c r="S197" s="534"/>
      <c r="T197" s="534"/>
      <c r="U197" s="531"/>
      <c r="V197" s="535"/>
    </row>
    <row r="198" spans="7:22">
      <c r="G198" s="314"/>
      <c r="K198" s="534"/>
      <c r="L198" s="528"/>
      <c r="N198" s="534"/>
      <c r="O198" s="534"/>
      <c r="P198" s="534"/>
      <c r="Q198" s="534"/>
      <c r="R198" s="534"/>
      <c r="S198" s="534"/>
      <c r="T198" s="534"/>
      <c r="U198" s="531"/>
      <c r="V198" s="535"/>
    </row>
    <row r="199" spans="7:22">
      <c r="G199" s="314"/>
      <c r="K199" s="534"/>
      <c r="L199" s="528"/>
      <c r="N199" s="534"/>
      <c r="O199" s="534"/>
      <c r="P199" s="534"/>
      <c r="Q199" s="534"/>
      <c r="R199" s="534"/>
      <c r="S199" s="534"/>
      <c r="T199" s="534"/>
      <c r="U199" s="531"/>
      <c r="V199" s="535"/>
    </row>
    <row r="200" spans="7:22">
      <c r="G200" s="314"/>
      <c r="K200" s="534"/>
      <c r="L200" s="528"/>
      <c r="N200" s="534"/>
      <c r="O200" s="534"/>
      <c r="P200" s="534"/>
      <c r="Q200" s="534"/>
      <c r="R200" s="534"/>
      <c r="S200" s="534"/>
      <c r="T200" s="534"/>
      <c r="U200" s="531"/>
      <c r="V200" s="535"/>
    </row>
    <row r="201" spans="7:22">
      <c r="G201" s="314"/>
      <c r="K201" s="534"/>
      <c r="L201" s="528"/>
      <c r="N201" s="534"/>
      <c r="O201" s="534"/>
      <c r="P201" s="534"/>
      <c r="Q201" s="534"/>
      <c r="R201" s="534"/>
      <c r="S201" s="534"/>
      <c r="T201" s="534"/>
      <c r="U201" s="531"/>
      <c r="V201" s="535"/>
    </row>
    <row r="202" spans="7:22">
      <c r="G202" s="314"/>
      <c r="K202" s="534"/>
      <c r="L202" s="528"/>
      <c r="N202" s="534"/>
      <c r="O202" s="534"/>
      <c r="P202" s="534"/>
      <c r="Q202" s="534"/>
      <c r="R202" s="534"/>
      <c r="S202" s="534"/>
      <c r="T202" s="534"/>
      <c r="U202" s="531"/>
      <c r="V202" s="535"/>
    </row>
    <row r="203" spans="7:22">
      <c r="G203" s="314"/>
      <c r="K203" s="534"/>
      <c r="L203" s="528"/>
      <c r="N203" s="534"/>
      <c r="O203" s="534"/>
      <c r="P203" s="534"/>
      <c r="Q203" s="534"/>
      <c r="R203" s="534"/>
      <c r="S203" s="534"/>
      <c r="T203" s="534"/>
      <c r="U203" s="531"/>
      <c r="V203" s="535"/>
    </row>
    <row r="204" spans="7:22">
      <c r="G204" s="314"/>
      <c r="K204" s="534"/>
      <c r="L204" s="528"/>
      <c r="N204" s="534"/>
      <c r="O204" s="534"/>
      <c r="P204" s="534"/>
      <c r="Q204" s="534"/>
      <c r="R204" s="534"/>
      <c r="S204" s="534"/>
      <c r="T204" s="534"/>
      <c r="U204" s="531"/>
      <c r="V204" s="535"/>
    </row>
    <row r="205" spans="7:22">
      <c r="G205" s="314"/>
      <c r="K205" s="534"/>
      <c r="L205" s="528"/>
      <c r="N205" s="534"/>
      <c r="O205" s="534"/>
      <c r="P205" s="534"/>
      <c r="Q205" s="534"/>
      <c r="R205" s="534"/>
      <c r="S205" s="534"/>
      <c r="T205" s="534"/>
      <c r="U205" s="531"/>
      <c r="V205" s="535"/>
    </row>
    <row r="206" spans="7:22">
      <c r="G206" s="314"/>
      <c r="K206" s="534"/>
      <c r="L206" s="528"/>
      <c r="N206" s="534"/>
      <c r="O206" s="534"/>
      <c r="P206" s="534"/>
      <c r="Q206" s="534"/>
      <c r="R206" s="534"/>
      <c r="S206" s="534"/>
      <c r="T206" s="534"/>
      <c r="U206" s="531"/>
      <c r="V206" s="535"/>
    </row>
    <row r="207" spans="7:22">
      <c r="G207" s="314"/>
      <c r="K207" s="534"/>
      <c r="L207" s="528"/>
      <c r="N207" s="534"/>
      <c r="O207" s="534"/>
      <c r="P207" s="534"/>
      <c r="Q207" s="534"/>
      <c r="R207" s="534"/>
      <c r="S207" s="534"/>
      <c r="T207" s="534"/>
      <c r="U207" s="531"/>
      <c r="V207" s="535"/>
    </row>
    <row r="208" spans="7:22">
      <c r="G208" s="314"/>
      <c r="K208" s="534"/>
      <c r="L208" s="528"/>
      <c r="N208" s="534"/>
      <c r="O208" s="534"/>
      <c r="P208" s="534"/>
      <c r="Q208" s="534"/>
      <c r="R208" s="534"/>
      <c r="S208" s="534"/>
      <c r="T208" s="534"/>
      <c r="U208" s="531"/>
      <c r="V208" s="535"/>
    </row>
    <row r="209" spans="7:22">
      <c r="G209" s="314"/>
      <c r="K209" s="534"/>
      <c r="L209" s="528"/>
      <c r="N209" s="534"/>
      <c r="O209" s="534"/>
      <c r="P209" s="534"/>
      <c r="Q209" s="534"/>
      <c r="R209" s="534"/>
      <c r="S209" s="534"/>
      <c r="T209" s="534"/>
      <c r="U209" s="531"/>
      <c r="V209" s="535"/>
    </row>
    <row r="210" spans="7:22">
      <c r="G210" s="314"/>
      <c r="K210" s="534"/>
      <c r="L210" s="528"/>
      <c r="N210" s="534"/>
      <c r="O210" s="534"/>
      <c r="P210" s="534"/>
      <c r="Q210" s="534"/>
      <c r="R210" s="534"/>
      <c r="S210" s="534"/>
      <c r="T210" s="534"/>
      <c r="U210" s="531"/>
      <c r="V210" s="535"/>
    </row>
    <row r="211" spans="7:22">
      <c r="G211" s="314"/>
      <c r="K211" s="534"/>
      <c r="L211" s="528"/>
      <c r="N211" s="534"/>
      <c r="O211" s="534"/>
      <c r="P211" s="534"/>
      <c r="Q211" s="534"/>
      <c r="R211" s="534"/>
      <c r="S211" s="534"/>
      <c r="T211" s="534"/>
      <c r="U211" s="531"/>
      <c r="V211" s="535"/>
    </row>
    <row r="212" spans="7:22">
      <c r="G212" s="314"/>
      <c r="K212" s="534"/>
      <c r="L212" s="528"/>
      <c r="N212" s="534"/>
      <c r="O212" s="534"/>
      <c r="P212" s="534"/>
      <c r="Q212" s="534"/>
      <c r="R212" s="534"/>
      <c r="S212" s="534"/>
      <c r="T212" s="534"/>
      <c r="U212" s="531"/>
      <c r="V212" s="535"/>
    </row>
    <row r="213" spans="7:22">
      <c r="G213" s="314"/>
      <c r="K213" s="534"/>
      <c r="L213" s="528"/>
      <c r="N213" s="534"/>
      <c r="O213" s="534"/>
      <c r="P213" s="534"/>
      <c r="Q213" s="534"/>
      <c r="R213" s="534"/>
      <c r="S213" s="534"/>
      <c r="T213" s="534"/>
      <c r="U213" s="531"/>
      <c r="V213" s="535"/>
    </row>
    <row r="214" spans="7:22">
      <c r="G214" s="314"/>
      <c r="K214" s="534"/>
      <c r="L214" s="528"/>
      <c r="N214" s="534"/>
      <c r="O214" s="534"/>
      <c r="P214" s="534"/>
      <c r="Q214" s="534"/>
      <c r="R214" s="534"/>
      <c r="S214" s="534"/>
      <c r="T214" s="534"/>
      <c r="U214" s="531"/>
      <c r="V214" s="535"/>
    </row>
    <row r="215" spans="7:22">
      <c r="G215" s="314"/>
      <c r="K215" s="534"/>
      <c r="L215" s="528"/>
      <c r="N215" s="534"/>
      <c r="O215" s="534"/>
      <c r="P215" s="534"/>
      <c r="Q215" s="534"/>
      <c r="R215" s="534"/>
      <c r="S215" s="534"/>
      <c r="T215" s="534"/>
      <c r="U215" s="531"/>
      <c r="V215" s="535"/>
    </row>
    <row r="216" spans="7:22">
      <c r="G216" s="314"/>
      <c r="K216" s="534"/>
      <c r="L216" s="528"/>
      <c r="N216" s="534"/>
      <c r="O216" s="534"/>
      <c r="P216" s="534"/>
      <c r="Q216" s="534"/>
      <c r="R216" s="534"/>
      <c r="S216" s="534"/>
      <c r="T216" s="534"/>
      <c r="U216" s="531"/>
      <c r="V216" s="535"/>
    </row>
    <row r="217" spans="7:22">
      <c r="G217" s="314"/>
      <c r="K217" s="534"/>
      <c r="L217" s="528"/>
      <c r="N217" s="534"/>
      <c r="O217" s="534"/>
      <c r="P217" s="534"/>
      <c r="Q217" s="534"/>
      <c r="R217" s="534"/>
      <c r="S217" s="534"/>
      <c r="T217" s="534"/>
      <c r="U217" s="531"/>
      <c r="V217" s="535"/>
    </row>
    <row r="218" spans="7:22">
      <c r="G218" s="314"/>
      <c r="K218" s="534"/>
      <c r="L218" s="528"/>
      <c r="N218" s="534"/>
      <c r="O218" s="534"/>
      <c r="P218" s="534"/>
      <c r="Q218" s="534"/>
      <c r="R218" s="534"/>
      <c r="S218" s="534"/>
      <c r="T218" s="534"/>
      <c r="U218" s="531"/>
      <c r="V218" s="535"/>
    </row>
    <row r="219" spans="7:22">
      <c r="G219" s="314"/>
      <c r="K219" s="534"/>
      <c r="L219" s="528"/>
      <c r="N219" s="534"/>
      <c r="O219" s="534"/>
      <c r="P219" s="534"/>
      <c r="Q219" s="534"/>
      <c r="R219" s="534"/>
      <c r="S219" s="534"/>
      <c r="T219" s="534"/>
      <c r="U219" s="531"/>
      <c r="V219" s="535"/>
    </row>
    <row r="220" spans="7:22">
      <c r="G220" s="314"/>
      <c r="K220" s="534"/>
      <c r="L220" s="528"/>
      <c r="N220" s="534"/>
      <c r="O220" s="534"/>
      <c r="P220" s="534"/>
      <c r="Q220" s="534"/>
      <c r="R220" s="534"/>
      <c r="S220" s="534"/>
      <c r="T220" s="534"/>
      <c r="U220" s="531"/>
      <c r="V220" s="535"/>
    </row>
    <row r="221" spans="7:22">
      <c r="G221" s="314"/>
      <c r="K221" s="534"/>
      <c r="L221" s="528"/>
      <c r="N221" s="534"/>
      <c r="O221" s="534"/>
      <c r="P221" s="534"/>
      <c r="Q221" s="534"/>
      <c r="R221" s="534"/>
      <c r="S221" s="534"/>
      <c r="T221" s="534"/>
      <c r="U221" s="531"/>
      <c r="V221" s="535"/>
    </row>
    <row r="222" spans="7:22">
      <c r="G222" s="314"/>
      <c r="K222" s="534"/>
      <c r="L222" s="528"/>
      <c r="N222" s="534"/>
      <c r="O222" s="534"/>
      <c r="P222" s="534"/>
      <c r="Q222" s="534"/>
      <c r="R222" s="534"/>
      <c r="S222" s="534"/>
      <c r="T222" s="534"/>
      <c r="U222" s="531"/>
      <c r="V222" s="535"/>
    </row>
    <row r="223" spans="7:22">
      <c r="G223" s="314"/>
      <c r="K223" s="534"/>
      <c r="L223" s="528"/>
      <c r="N223" s="534"/>
      <c r="O223" s="534"/>
      <c r="P223" s="534"/>
      <c r="Q223" s="534"/>
      <c r="R223" s="534"/>
      <c r="S223" s="534"/>
      <c r="T223" s="534"/>
      <c r="U223" s="531"/>
      <c r="V223" s="535"/>
    </row>
    <row r="224" spans="7:22">
      <c r="G224" s="314"/>
      <c r="K224" s="534"/>
      <c r="L224" s="528"/>
      <c r="N224" s="534"/>
      <c r="O224" s="534"/>
      <c r="P224" s="534"/>
      <c r="Q224" s="534"/>
      <c r="R224" s="534"/>
      <c r="S224" s="534"/>
      <c r="T224" s="534"/>
      <c r="U224" s="531"/>
      <c r="V224" s="535"/>
    </row>
    <row r="225" spans="8:22">
      <c r="S225" s="534"/>
    </row>
    <row r="226" spans="8:22">
      <c r="H226" s="314"/>
      <c r="N226" s="534"/>
      <c r="O226" s="534"/>
      <c r="P226" s="534"/>
      <c r="Q226" s="534"/>
      <c r="R226" s="534"/>
      <c r="S226" s="534"/>
      <c r="T226" s="534"/>
      <c r="U226" s="531"/>
      <c r="V226" s="535"/>
    </row>
    <row r="227" spans="8:22">
      <c r="H227" s="314"/>
      <c r="N227" s="534"/>
      <c r="O227" s="534"/>
      <c r="P227" s="534"/>
      <c r="Q227" s="534"/>
      <c r="R227" s="534"/>
      <c r="S227" s="534"/>
      <c r="T227" s="534"/>
      <c r="U227" s="531"/>
      <c r="V227" s="535"/>
    </row>
    <row r="228" spans="8:22">
      <c r="H228" s="314"/>
      <c r="N228" s="534"/>
      <c r="O228" s="534"/>
      <c r="P228" s="534"/>
      <c r="Q228" s="534"/>
      <c r="R228" s="534"/>
      <c r="S228" s="534"/>
      <c r="T228" s="534"/>
      <c r="U228" s="531"/>
      <c r="V228" s="535"/>
    </row>
    <row r="229" spans="8:22">
      <c r="H229" s="314"/>
      <c r="N229" s="534"/>
      <c r="O229" s="534"/>
      <c r="P229" s="534"/>
      <c r="Q229" s="534"/>
      <c r="R229" s="534"/>
      <c r="S229" s="534"/>
      <c r="T229" s="534"/>
      <c r="U229" s="531"/>
      <c r="V229" s="535"/>
    </row>
    <row r="230" spans="8:22">
      <c r="H230" s="314"/>
      <c r="N230" s="534"/>
      <c r="O230" s="534"/>
      <c r="P230" s="534"/>
      <c r="Q230" s="534"/>
      <c r="R230" s="534"/>
      <c r="S230" s="534"/>
      <c r="T230" s="534"/>
      <c r="U230" s="531"/>
      <c r="V230" s="535"/>
    </row>
    <row r="231" spans="8:22">
      <c r="H231" s="314"/>
      <c r="N231" s="534"/>
      <c r="O231" s="534"/>
      <c r="P231" s="534"/>
      <c r="Q231" s="534"/>
      <c r="R231" s="534"/>
      <c r="S231" s="534"/>
      <c r="T231" s="534"/>
      <c r="U231" s="531"/>
      <c r="V231" s="535"/>
    </row>
    <row r="232" spans="8:22">
      <c r="H232" s="314"/>
      <c r="N232" s="534"/>
      <c r="O232" s="534"/>
      <c r="P232" s="534"/>
      <c r="Q232" s="534"/>
      <c r="R232" s="534"/>
      <c r="S232" s="534"/>
      <c r="T232" s="534"/>
      <c r="U232" s="531"/>
      <c r="V232" s="535"/>
    </row>
    <row r="233" spans="8:22">
      <c r="H233" s="314"/>
      <c r="N233" s="534"/>
      <c r="O233" s="534"/>
      <c r="P233" s="534"/>
      <c r="Q233" s="534"/>
      <c r="R233" s="534"/>
      <c r="S233" s="534"/>
      <c r="T233" s="534"/>
      <c r="U233" s="531"/>
      <c r="V233" s="535"/>
    </row>
    <row r="234" spans="8:22">
      <c r="H234" s="314"/>
      <c r="N234" s="534"/>
      <c r="O234" s="534"/>
      <c r="P234" s="534"/>
      <c r="Q234" s="534"/>
      <c r="R234" s="534"/>
      <c r="S234" s="534"/>
      <c r="T234" s="534"/>
      <c r="U234" s="531"/>
      <c r="V234" s="535"/>
    </row>
    <row r="235" spans="8:22">
      <c r="H235" s="314"/>
      <c r="N235" s="534"/>
      <c r="O235" s="534"/>
      <c r="P235" s="534"/>
      <c r="Q235" s="534"/>
      <c r="R235" s="534"/>
      <c r="S235" s="534"/>
      <c r="T235" s="534"/>
      <c r="U235" s="531"/>
      <c r="V235" s="535"/>
    </row>
    <row r="236" spans="8:22">
      <c r="H236" s="314"/>
      <c r="N236" s="534"/>
      <c r="O236" s="534"/>
      <c r="P236" s="534"/>
      <c r="Q236" s="534"/>
      <c r="R236" s="534"/>
      <c r="S236" s="534"/>
      <c r="T236" s="534"/>
      <c r="U236" s="531"/>
      <c r="V236" s="535"/>
    </row>
    <row r="237" spans="8:22">
      <c r="H237" s="314"/>
      <c r="N237" s="534"/>
      <c r="O237" s="534"/>
      <c r="P237" s="534"/>
      <c r="Q237" s="534"/>
      <c r="R237" s="534"/>
      <c r="S237" s="534"/>
      <c r="T237" s="534"/>
      <c r="U237" s="531"/>
      <c r="V237" s="535"/>
    </row>
    <row r="238" spans="8:22">
      <c r="H238" s="314"/>
      <c r="N238" s="534"/>
      <c r="O238" s="534"/>
      <c r="P238" s="534"/>
      <c r="Q238" s="534"/>
      <c r="R238" s="534"/>
      <c r="S238" s="534"/>
      <c r="T238" s="534"/>
      <c r="U238" s="531"/>
      <c r="V238" s="535"/>
    </row>
    <row r="239" spans="8:22">
      <c r="H239" s="314"/>
      <c r="N239" s="534"/>
      <c r="O239" s="534"/>
      <c r="P239" s="534"/>
      <c r="Q239" s="534"/>
      <c r="R239" s="534"/>
      <c r="S239" s="534"/>
      <c r="T239" s="534"/>
      <c r="U239" s="531"/>
      <c r="V239" s="535"/>
    </row>
    <row r="240" spans="8:22">
      <c r="H240" s="314"/>
      <c r="N240" s="534"/>
      <c r="O240" s="534"/>
      <c r="P240" s="534"/>
      <c r="Q240" s="534"/>
      <c r="R240" s="534"/>
      <c r="S240" s="534"/>
      <c r="T240" s="534"/>
      <c r="U240" s="531"/>
      <c r="V240" s="535"/>
    </row>
    <row r="241" spans="8:22">
      <c r="H241" s="314"/>
      <c r="N241" s="534"/>
      <c r="O241" s="534"/>
      <c r="P241" s="534"/>
      <c r="Q241" s="534"/>
      <c r="R241" s="534"/>
      <c r="S241" s="534"/>
      <c r="T241" s="534"/>
      <c r="U241" s="531"/>
      <c r="V241" s="535"/>
    </row>
    <row r="242" spans="8:22">
      <c r="H242" s="314"/>
      <c r="N242" s="534"/>
      <c r="O242" s="534"/>
      <c r="P242" s="534"/>
      <c r="Q242" s="534"/>
      <c r="R242" s="534"/>
      <c r="S242" s="534"/>
      <c r="T242" s="534"/>
      <c r="U242" s="531"/>
      <c r="V242" s="535"/>
    </row>
    <row r="243" spans="8:22">
      <c r="H243" s="314"/>
      <c r="N243" s="534"/>
      <c r="O243" s="534"/>
      <c r="P243" s="534"/>
      <c r="Q243" s="534"/>
      <c r="R243" s="534"/>
      <c r="S243" s="534"/>
      <c r="T243" s="534"/>
      <c r="U243" s="531"/>
      <c r="V243" s="535"/>
    </row>
    <row r="244" spans="8:22">
      <c r="H244" s="314"/>
      <c r="N244" s="534"/>
      <c r="O244" s="534"/>
      <c r="P244" s="534"/>
      <c r="Q244" s="534"/>
      <c r="R244" s="534"/>
      <c r="S244" s="534"/>
      <c r="T244" s="534"/>
      <c r="U244" s="531"/>
      <c r="V244" s="535"/>
    </row>
    <row r="245" spans="8:22">
      <c r="H245" s="314"/>
      <c r="N245" s="534"/>
      <c r="O245" s="534"/>
      <c r="P245" s="534"/>
      <c r="Q245" s="534"/>
      <c r="R245" s="534"/>
      <c r="S245" s="534"/>
      <c r="T245" s="534"/>
      <c r="U245" s="531"/>
      <c r="V245" s="535"/>
    </row>
    <row r="246" spans="8:22">
      <c r="H246" s="314"/>
      <c r="N246" s="534"/>
      <c r="O246" s="534"/>
      <c r="P246" s="534"/>
      <c r="Q246" s="534"/>
      <c r="R246" s="534"/>
      <c r="S246" s="534"/>
      <c r="T246" s="534"/>
      <c r="U246" s="531"/>
      <c r="V246" s="535"/>
    </row>
    <row r="247" spans="8:22">
      <c r="H247" s="314"/>
      <c r="N247" s="534"/>
      <c r="O247" s="534"/>
      <c r="P247" s="534"/>
      <c r="Q247" s="534"/>
      <c r="R247" s="534"/>
      <c r="S247" s="534"/>
      <c r="T247" s="534"/>
      <c r="U247" s="531"/>
      <c r="V247" s="535"/>
    </row>
    <row r="248" spans="8:22">
      <c r="H248" s="314"/>
      <c r="N248" s="534"/>
      <c r="O248" s="534"/>
      <c r="P248" s="534"/>
      <c r="Q248" s="534"/>
      <c r="R248" s="534"/>
      <c r="S248" s="534"/>
      <c r="T248" s="534"/>
      <c r="U248" s="531"/>
      <c r="V248" s="535"/>
    </row>
    <row r="249" spans="8:22">
      <c r="H249" s="314"/>
      <c r="N249" s="534"/>
      <c r="O249" s="534"/>
      <c r="P249" s="534"/>
      <c r="Q249" s="534"/>
      <c r="R249" s="534"/>
      <c r="S249" s="534"/>
      <c r="T249" s="534"/>
      <c r="U249" s="531"/>
      <c r="V249" s="535"/>
    </row>
    <row r="250" spans="8:22">
      <c r="H250" s="314"/>
      <c r="N250" s="534"/>
      <c r="O250" s="534"/>
      <c r="P250" s="534"/>
      <c r="Q250" s="534"/>
      <c r="R250" s="534"/>
      <c r="S250" s="534"/>
      <c r="T250" s="534"/>
      <c r="U250" s="531"/>
      <c r="V250" s="535"/>
    </row>
    <row r="251" spans="8:22">
      <c r="H251" s="314"/>
      <c r="N251" s="534"/>
      <c r="O251" s="534"/>
      <c r="P251" s="534"/>
      <c r="Q251" s="534"/>
      <c r="R251" s="534"/>
      <c r="S251" s="534"/>
      <c r="T251" s="534"/>
      <c r="U251" s="531"/>
      <c r="V251" s="535"/>
    </row>
    <row r="252" spans="8:22">
      <c r="H252" s="314"/>
      <c r="N252" s="534"/>
      <c r="O252" s="534"/>
      <c r="P252" s="534"/>
      <c r="Q252" s="534"/>
      <c r="R252" s="534"/>
      <c r="S252" s="534"/>
      <c r="T252" s="534"/>
      <c r="U252" s="531"/>
      <c r="V252" s="535"/>
    </row>
    <row r="253" spans="8:22">
      <c r="H253" s="314"/>
      <c r="N253" s="534"/>
      <c r="O253" s="534"/>
      <c r="P253" s="534"/>
      <c r="Q253" s="534"/>
      <c r="R253" s="534"/>
      <c r="S253" s="534"/>
      <c r="T253" s="534"/>
      <c r="U253" s="531"/>
      <c r="V253" s="535"/>
    </row>
    <row r="254" spans="8:22">
      <c r="H254" s="314"/>
      <c r="N254" s="534"/>
      <c r="O254" s="534"/>
      <c r="P254" s="534"/>
      <c r="Q254" s="534"/>
      <c r="R254" s="534"/>
      <c r="S254" s="534"/>
      <c r="T254" s="534"/>
      <c r="U254" s="531"/>
      <c r="V254" s="535"/>
    </row>
    <row r="255" spans="8:22">
      <c r="H255" s="314"/>
      <c r="N255" s="534"/>
      <c r="O255" s="534"/>
      <c r="P255" s="534"/>
      <c r="Q255" s="534"/>
      <c r="R255" s="534"/>
      <c r="S255" s="534"/>
      <c r="T255" s="534"/>
      <c r="U255" s="531"/>
      <c r="V255" s="535"/>
    </row>
    <row r="256" spans="8:22">
      <c r="H256" s="314"/>
      <c r="N256" s="534"/>
      <c r="O256" s="534"/>
      <c r="P256" s="534"/>
      <c r="Q256" s="534"/>
      <c r="R256" s="534"/>
      <c r="S256" s="534"/>
      <c r="T256" s="534"/>
      <c r="U256" s="531"/>
      <c r="V256" s="535"/>
    </row>
    <row r="257" spans="8:22">
      <c r="H257" s="314"/>
      <c r="N257" s="534"/>
      <c r="O257" s="534"/>
      <c r="P257" s="534"/>
      <c r="Q257" s="534"/>
      <c r="R257" s="534"/>
      <c r="S257" s="534"/>
      <c r="T257" s="534"/>
      <c r="U257" s="531"/>
      <c r="V257" s="535"/>
    </row>
    <row r="258" spans="8:22">
      <c r="H258" s="314"/>
      <c r="N258" s="534"/>
      <c r="O258" s="534"/>
      <c r="P258" s="534"/>
      <c r="Q258" s="534"/>
      <c r="R258" s="534"/>
      <c r="S258" s="534"/>
      <c r="T258" s="534"/>
      <c r="U258" s="531"/>
      <c r="V258" s="535"/>
    </row>
    <row r="259" spans="8:22">
      <c r="H259" s="314"/>
      <c r="N259" s="534"/>
      <c r="O259" s="534"/>
      <c r="P259" s="534"/>
      <c r="Q259" s="534"/>
      <c r="R259" s="534"/>
      <c r="S259" s="534"/>
      <c r="T259" s="534"/>
      <c r="U259" s="531"/>
      <c r="V259" s="535"/>
    </row>
    <row r="260" spans="8:22">
      <c r="H260" s="314"/>
      <c r="N260" s="534"/>
      <c r="O260" s="534"/>
      <c r="P260" s="534"/>
      <c r="Q260" s="534"/>
      <c r="R260" s="534"/>
      <c r="S260" s="534"/>
      <c r="T260" s="534"/>
      <c r="U260" s="531"/>
      <c r="V260" s="535"/>
    </row>
    <row r="261" spans="8:22">
      <c r="H261" s="314"/>
      <c r="N261" s="534"/>
      <c r="O261" s="534"/>
      <c r="P261" s="534"/>
      <c r="Q261" s="534"/>
      <c r="R261" s="534"/>
      <c r="S261" s="534"/>
      <c r="T261" s="534"/>
      <c r="U261" s="531"/>
      <c r="V261" s="535"/>
    </row>
    <row r="262" spans="8:22">
      <c r="H262" s="314"/>
      <c r="N262" s="534"/>
      <c r="O262" s="534"/>
      <c r="P262" s="534"/>
      <c r="Q262" s="534"/>
      <c r="R262" s="534"/>
      <c r="S262" s="534"/>
      <c r="T262" s="534"/>
      <c r="U262" s="531"/>
      <c r="V262" s="535"/>
    </row>
    <row r="263" spans="8:22">
      <c r="H263" s="314"/>
      <c r="N263" s="534"/>
      <c r="O263" s="534"/>
      <c r="P263" s="534"/>
      <c r="Q263" s="534"/>
      <c r="R263" s="534"/>
      <c r="S263" s="534"/>
      <c r="T263" s="534"/>
      <c r="U263" s="531"/>
      <c r="V263" s="535"/>
    </row>
    <row r="264" spans="8:22">
      <c r="H264" s="314"/>
      <c r="N264" s="534"/>
      <c r="O264" s="534"/>
      <c r="P264" s="534"/>
      <c r="Q264" s="534"/>
      <c r="R264" s="534"/>
      <c r="S264" s="534"/>
      <c r="T264" s="534"/>
      <c r="U264" s="531"/>
      <c r="V264" s="535"/>
    </row>
    <row r="265" spans="8:22">
      <c r="H265" s="314"/>
      <c r="N265" s="534"/>
      <c r="O265" s="534"/>
      <c r="P265" s="534"/>
      <c r="Q265" s="534"/>
      <c r="R265" s="534"/>
      <c r="S265" s="534"/>
      <c r="T265" s="534"/>
      <c r="U265" s="531"/>
      <c r="V265" s="535"/>
    </row>
    <row r="266" spans="8:22">
      <c r="H266" s="314"/>
      <c r="N266" s="534"/>
      <c r="O266" s="534"/>
      <c r="P266" s="534"/>
      <c r="Q266" s="534"/>
      <c r="R266" s="534"/>
      <c r="S266" s="534"/>
      <c r="T266" s="534"/>
      <c r="U266" s="531"/>
      <c r="V266" s="535"/>
    </row>
    <row r="267" spans="8:22">
      <c r="H267" s="314"/>
      <c r="N267" s="534"/>
      <c r="O267" s="534"/>
      <c r="P267" s="534"/>
      <c r="Q267" s="534"/>
      <c r="R267" s="534"/>
      <c r="S267" s="534"/>
      <c r="T267" s="534"/>
      <c r="U267" s="531"/>
      <c r="V267" s="535"/>
    </row>
    <row r="268" spans="8:22">
      <c r="H268" s="314"/>
      <c r="N268" s="534"/>
      <c r="O268" s="534"/>
      <c r="P268" s="534"/>
      <c r="Q268" s="534"/>
      <c r="R268" s="534"/>
      <c r="S268" s="534"/>
      <c r="T268" s="534"/>
      <c r="U268" s="531"/>
      <c r="V268" s="535"/>
    </row>
    <row r="269" spans="8:22">
      <c r="H269" s="314"/>
      <c r="N269" s="534"/>
      <c r="O269" s="534"/>
      <c r="P269" s="534"/>
      <c r="Q269" s="534"/>
      <c r="R269" s="534"/>
      <c r="S269" s="534"/>
      <c r="T269" s="534"/>
      <c r="U269" s="531"/>
      <c r="V269" s="535"/>
    </row>
    <row r="270" spans="8:22">
      <c r="H270" s="314"/>
      <c r="N270" s="534"/>
      <c r="O270" s="534"/>
      <c r="P270" s="534"/>
      <c r="Q270" s="534"/>
      <c r="R270" s="534"/>
      <c r="S270" s="534"/>
      <c r="T270" s="534"/>
      <c r="U270" s="531"/>
      <c r="V270" s="535"/>
    </row>
    <row r="271" spans="8:22">
      <c r="H271" s="314"/>
      <c r="N271" s="534"/>
      <c r="O271" s="534"/>
      <c r="P271" s="534"/>
      <c r="Q271" s="534"/>
      <c r="R271" s="534"/>
      <c r="S271" s="534"/>
      <c r="T271" s="534"/>
      <c r="U271" s="531"/>
      <c r="V271" s="535"/>
    </row>
    <row r="272" spans="8:22">
      <c r="H272" s="314"/>
      <c r="N272" s="534"/>
      <c r="O272" s="534"/>
      <c r="P272" s="534"/>
      <c r="Q272" s="534"/>
      <c r="R272" s="534"/>
      <c r="S272" s="534"/>
      <c r="T272" s="534"/>
      <c r="U272" s="531"/>
      <c r="V272" s="535"/>
    </row>
    <row r="273" spans="8:22">
      <c r="H273" s="314"/>
      <c r="N273" s="534"/>
      <c r="O273" s="534"/>
      <c r="P273" s="534"/>
      <c r="Q273" s="534"/>
      <c r="R273" s="534"/>
      <c r="S273" s="534"/>
      <c r="T273" s="534"/>
      <c r="U273" s="531"/>
      <c r="V273" s="535"/>
    </row>
    <row r="274" spans="8:22">
      <c r="H274" s="314"/>
      <c r="N274" s="534"/>
      <c r="O274" s="534"/>
      <c r="P274" s="534"/>
      <c r="Q274" s="534"/>
      <c r="R274" s="534"/>
      <c r="S274" s="534"/>
      <c r="T274" s="534"/>
      <c r="U274" s="531"/>
      <c r="V274" s="535"/>
    </row>
    <row r="275" spans="8:22">
      <c r="H275" s="314"/>
      <c r="N275" s="534"/>
      <c r="O275" s="534"/>
      <c r="P275" s="534"/>
      <c r="Q275" s="534"/>
      <c r="R275" s="534"/>
      <c r="S275" s="534"/>
      <c r="T275" s="534"/>
      <c r="U275" s="531"/>
      <c r="V275" s="535"/>
    </row>
    <row r="276" spans="8:22">
      <c r="H276" s="314"/>
      <c r="N276" s="534"/>
      <c r="O276" s="534"/>
      <c r="P276" s="534"/>
      <c r="Q276" s="534"/>
      <c r="R276" s="534"/>
      <c r="S276" s="534"/>
      <c r="T276" s="534"/>
      <c r="U276" s="531"/>
      <c r="V276" s="535"/>
    </row>
    <row r="277" spans="8:22">
      <c r="H277" s="314"/>
      <c r="N277" s="534"/>
      <c r="O277" s="534"/>
      <c r="P277" s="534"/>
      <c r="Q277" s="534"/>
      <c r="R277" s="534"/>
      <c r="S277" s="534"/>
      <c r="T277" s="534"/>
      <c r="U277" s="531"/>
      <c r="V277" s="535"/>
    </row>
    <row r="278" spans="8:22">
      <c r="H278" s="314"/>
      <c r="N278" s="534"/>
      <c r="O278" s="534"/>
      <c r="P278" s="534"/>
      <c r="Q278" s="534"/>
      <c r="R278" s="534"/>
      <c r="S278" s="534"/>
      <c r="T278" s="534"/>
      <c r="U278" s="531"/>
      <c r="V278" s="535"/>
    </row>
    <row r="279" spans="8:22">
      <c r="H279" s="314"/>
      <c r="N279" s="534"/>
      <c r="O279" s="534"/>
      <c r="P279" s="534"/>
      <c r="Q279" s="534"/>
      <c r="R279" s="534"/>
      <c r="S279" s="534"/>
      <c r="T279" s="534"/>
      <c r="U279" s="531"/>
      <c r="V279" s="535"/>
    </row>
    <row r="280" spans="8:22">
      <c r="H280" s="314"/>
      <c r="N280" s="534"/>
      <c r="O280" s="534"/>
      <c r="P280" s="534"/>
      <c r="Q280" s="534"/>
      <c r="R280" s="534"/>
      <c r="S280" s="534"/>
      <c r="T280" s="534"/>
      <c r="U280" s="531"/>
      <c r="V280" s="535"/>
    </row>
    <row r="281" spans="8:22">
      <c r="H281" s="314"/>
      <c r="N281" s="534"/>
      <c r="O281" s="534"/>
      <c r="P281" s="534"/>
      <c r="Q281" s="534"/>
      <c r="R281" s="534"/>
      <c r="S281" s="534"/>
      <c r="T281" s="534"/>
      <c r="U281" s="531"/>
      <c r="V281" s="535"/>
    </row>
    <row r="282" spans="8:22">
      <c r="H282" s="314"/>
      <c r="N282" s="534"/>
      <c r="O282" s="534"/>
      <c r="P282" s="534"/>
      <c r="Q282" s="534"/>
      <c r="R282" s="534"/>
      <c r="S282" s="534"/>
      <c r="T282" s="534"/>
      <c r="U282" s="531"/>
      <c r="V282" s="535"/>
    </row>
    <row r="283" spans="8:22">
      <c r="H283" s="314"/>
      <c r="N283" s="534"/>
      <c r="O283" s="534"/>
      <c r="P283" s="534"/>
      <c r="Q283" s="534"/>
      <c r="R283" s="534"/>
      <c r="S283" s="534"/>
      <c r="T283" s="534"/>
      <c r="U283" s="531"/>
      <c r="V283" s="535"/>
    </row>
    <row r="284" spans="8:22">
      <c r="H284" s="314"/>
      <c r="N284" s="534"/>
      <c r="O284" s="534"/>
      <c r="P284" s="534"/>
      <c r="Q284" s="534"/>
      <c r="R284" s="534"/>
      <c r="S284" s="534"/>
      <c r="T284" s="534"/>
      <c r="U284" s="531"/>
      <c r="V284" s="535"/>
    </row>
    <row r="285" spans="8:22">
      <c r="H285" s="314"/>
      <c r="N285" s="534"/>
      <c r="O285" s="534"/>
      <c r="P285" s="534"/>
      <c r="Q285" s="534"/>
      <c r="R285" s="534"/>
      <c r="S285" s="534"/>
      <c r="T285" s="534"/>
      <c r="U285" s="531"/>
      <c r="V285" s="535"/>
    </row>
    <row r="286" spans="8:22">
      <c r="H286" s="314"/>
      <c r="N286" s="534"/>
      <c r="O286" s="534"/>
      <c r="P286" s="534"/>
      <c r="Q286" s="534"/>
      <c r="R286" s="534"/>
      <c r="S286" s="534"/>
      <c r="T286" s="534"/>
      <c r="U286" s="531"/>
      <c r="V286" s="535"/>
    </row>
    <row r="287" spans="8:22">
      <c r="H287" s="314"/>
      <c r="N287" s="534"/>
      <c r="O287" s="534"/>
      <c r="P287" s="534"/>
      <c r="Q287" s="534"/>
      <c r="R287" s="534"/>
      <c r="S287" s="534"/>
      <c r="T287" s="534"/>
      <c r="U287" s="531"/>
      <c r="V287" s="535"/>
    </row>
    <row r="288" spans="8:22">
      <c r="H288" s="314"/>
      <c r="N288" s="534"/>
      <c r="O288" s="534"/>
      <c r="P288" s="534"/>
      <c r="Q288" s="534"/>
      <c r="R288" s="534"/>
      <c r="S288" s="534"/>
      <c r="T288" s="534"/>
      <c r="U288" s="531"/>
      <c r="V288" s="535"/>
    </row>
    <row r="289" spans="8:22">
      <c r="H289" s="314"/>
      <c r="N289" s="534"/>
      <c r="O289" s="534"/>
      <c r="P289" s="534"/>
      <c r="Q289" s="534"/>
      <c r="R289" s="534"/>
      <c r="S289" s="534"/>
      <c r="T289" s="534"/>
      <c r="U289" s="531"/>
      <c r="V289" s="535"/>
    </row>
    <row r="290" spans="8:22">
      <c r="H290" s="314"/>
      <c r="N290" s="534"/>
      <c r="O290" s="534"/>
      <c r="P290" s="534"/>
      <c r="Q290" s="534"/>
      <c r="R290" s="534"/>
      <c r="S290" s="534"/>
      <c r="T290" s="534"/>
      <c r="U290" s="531"/>
      <c r="V290" s="535"/>
    </row>
    <row r="291" spans="8:22">
      <c r="H291" s="314"/>
      <c r="N291" s="534"/>
      <c r="O291" s="534"/>
      <c r="P291" s="534"/>
      <c r="Q291" s="534"/>
      <c r="R291" s="534"/>
      <c r="S291" s="534"/>
      <c r="T291" s="534"/>
      <c r="U291" s="531"/>
      <c r="V291" s="535"/>
    </row>
    <row r="292" spans="8:22">
      <c r="H292" s="314"/>
      <c r="N292" s="534"/>
      <c r="O292" s="534"/>
      <c r="P292" s="534"/>
      <c r="Q292" s="534"/>
      <c r="R292" s="534"/>
      <c r="S292" s="534"/>
      <c r="T292" s="534"/>
      <c r="U292" s="531"/>
      <c r="V292" s="535"/>
    </row>
    <row r="293" spans="8:22">
      <c r="H293" s="314"/>
      <c r="N293" s="534"/>
      <c r="O293" s="534"/>
      <c r="P293" s="534"/>
      <c r="Q293" s="534"/>
      <c r="R293" s="534"/>
      <c r="S293" s="534"/>
      <c r="T293" s="534"/>
      <c r="U293" s="531"/>
      <c r="V293" s="535"/>
    </row>
    <row r="294" spans="8:22">
      <c r="H294" s="314"/>
      <c r="N294" s="534"/>
      <c r="O294" s="534"/>
      <c r="P294" s="534"/>
      <c r="Q294" s="534"/>
      <c r="R294" s="534"/>
      <c r="S294" s="534"/>
      <c r="T294" s="534"/>
      <c r="U294" s="531"/>
      <c r="V294" s="535"/>
    </row>
    <row r="295" spans="8:22">
      <c r="H295" s="314"/>
      <c r="N295" s="534"/>
      <c r="O295" s="534"/>
      <c r="P295" s="534"/>
      <c r="Q295" s="534"/>
      <c r="R295" s="534"/>
      <c r="S295" s="534"/>
      <c r="T295" s="534"/>
      <c r="U295" s="531"/>
      <c r="V295" s="535"/>
    </row>
    <row r="296" spans="8:22">
      <c r="H296" s="314"/>
      <c r="N296" s="534"/>
      <c r="O296" s="534"/>
      <c r="P296" s="534"/>
      <c r="Q296" s="534"/>
      <c r="R296" s="534"/>
      <c r="S296" s="534"/>
      <c r="T296" s="534"/>
      <c r="U296" s="531"/>
      <c r="V296" s="535"/>
    </row>
    <row r="297" spans="8:22">
      <c r="H297" s="314"/>
      <c r="N297" s="534"/>
      <c r="O297" s="534"/>
      <c r="P297" s="534"/>
      <c r="Q297" s="534"/>
      <c r="R297" s="534"/>
      <c r="S297" s="534"/>
      <c r="T297" s="534"/>
      <c r="U297" s="531"/>
      <c r="V297" s="535"/>
    </row>
    <row r="298" spans="8:22">
      <c r="H298" s="314"/>
      <c r="N298" s="534"/>
      <c r="O298" s="534"/>
      <c r="P298" s="534"/>
      <c r="Q298" s="534"/>
      <c r="R298" s="534"/>
      <c r="S298" s="534"/>
      <c r="T298" s="534"/>
      <c r="U298" s="531"/>
      <c r="V298" s="535"/>
    </row>
    <row r="299" spans="8:22">
      <c r="H299" s="314"/>
      <c r="N299" s="534"/>
      <c r="O299" s="534"/>
      <c r="P299" s="534"/>
      <c r="Q299" s="534"/>
      <c r="R299" s="534"/>
      <c r="S299" s="534"/>
      <c r="T299" s="534"/>
      <c r="U299" s="531"/>
      <c r="V299" s="535"/>
    </row>
    <row r="300" spans="8:22">
      <c r="H300" s="314"/>
      <c r="N300" s="534"/>
      <c r="O300" s="534"/>
      <c r="P300" s="534"/>
      <c r="Q300" s="534"/>
      <c r="R300" s="534"/>
      <c r="S300" s="534"/>
      <c r="T300" s="534"/>
      <c r="U300" s="531"/>
      <c r="V300" s="535"/>
    </row>
    <row r="301" spans="8:22">
      <c r="H301" s="314"/>
      <c r="N301" s="534"/>
      <c r="O301" s="534"/>
      <c r="P301" s="534"/>
      <c r="Q301" s="534"/>
      <c r="R301" s="534"/>
      <c r="S301" s="534"/>
      <c r="T301" s="534"/>
      <c r="U301" s="531"/>
      <c r="V301" s="535"/>
    </row>
    <row r="302" spans="8:22">
      <c r="H302" s="314"/>
      <c r="N302" s="534"/>
      <c r="O302" s="534"/>
      <c r="P302" s="534"/>
      <c r="Q302" s="534"/>
      <c r="R302" s="534"/>
      <c r="S302" s="534"/>
      <c r="T302" s="534"/>
      <c r="U302" s="531"/>
      <c r="V302" s="535"/>
    </row>
    <row r="303" spans="8:22">
      <c r="H303" s="314"/>
      <c r="N303" s="534"/>
      <c r="O303" s="534"/>
      <c r="P303" s="534"/>
      <c r="Q303" s="534"/>
      <c r="R303" s="534"/>
      <c r="S303" s="534"/>
      <c r="T303" s="534"/>
      <c r="U303" s="531"/>
      <c r="V303" s="535"/>
    </row>
    <row r="304" spans="8:22">
      <c r="H304" s="314"/>
      <c r="N304" s="534"/>
      <c r="O304" s="534"/>
      <c r="P304" s="534"/>
      <c r="Q304" s="534"/>
      <c r="R304" s="534"/>
      <c r="S304" s="534"/>
      <c r="T304" s="534"/>
      <c r="U304" s="531"/>
      <c r="V304" s="535"/>
    </row>
    <row r="305" spans="8:22">
      <c r="H305" s="314"/>
      <c r="N305" s="534"/>
      <c r="O305" s="534"/>
      <c r="P305" s="534"/>
      <c r="Q305" s="534"/>
      <c r="R305" s="534"/>
      <c r="S305" s="534"/>
      <c r="T305" s="534"/>
      <c r="U305" s="531"/>
      <c r="V305" s="535"/>
    </row>
    <row r="306" spans="8:22">
      <c r="H306" s="314"/>
      <c r="N306" s="534"/>
      <c r="O306" s="534"/>
      <c r="P306" s="534"/>
      <c r="Q306" s="534"/>
      <c r="R306" s="534"/>
      <c r="S306" s="534"/>
      <c r="T306" s="534"/>
      <c r="U306" s="531"/>
      <c r="V306" s="535"/>
    </row>
    <row r="307" spans="8:22">
      <c r="H307" s="314"/>
      <c r="N307" s="534"/>
      <c r="O307" s="534"/>
      <c r="P307" s="534"/>
      <c r="Q307" s="534"/>
      <c r="R307" s="534"/>
      <c r="S307" s="534"/>
      <c r="T307" s="534"/>
      <c r="U307" s="531"/>
      <c r="V307" s="535"/>
    </row>
    <row r="308" spans="8:22">
      <c r="H308" s="314"/>
      <c r="N308" s="534"/>
      <c r="O308" s="534"/>
      <c r="P308" s="534"/>
      <c r="Q308" s="534"/>
      <c r="R308" s="534"/>
      <c r="S308" s="534"/>
      <c r="T308" s="534"/>
      <c r="U308" s="531"/>
      <c r="V308" s="535"/>
    </row>
    <row r="309" spans="8:22">
      <c r="H309" s="314"/>
      <c r="N309" s="534"/>
      <c r="O309" s="534"/>
      <c r="P309" s="534"/>
      <c r="Q309" s="534"/>
      <c r="R309" s="534"/>
      <c r="S309" s="534"/>
      <c r="T309" s="534"/>
      <c r="U309" s="531"/>
      <c r="V309" s="535"/>
    </row>
    <row r="310" spans="8:22">
      <c r="H310" s="314"/>
      <c r="N310" s="534"/>
      <c r="O310" s="534"/>
      <c r="P310" s="534"/>
      <c r="Q310" s="534"/>
      <c r="R310" s="534"/>
      <c r="S310" s="534"/>
      <c r="T310" s="534"/>
      <c r="U310" s="531"/>
      <c r="V310" s="535"/>
    </row>
    <row r="311" spans="8:22">
      <c r="H311" s="314"/>
      <c r="N311" s="534"/>
      <c r="O311" s="534"/>
      <c r="P311" s="534"/>
      <c r="Q311" s="534"/>
      <c r="R311" s="534"/>
      <c r="S311" s="534"/>
      <c r="T311" s="534"/>
      <c r="U311" s="531"/>
      <c r="V311" s="535"/>
    </row>
    <row r="312" spans="8:22">
      <c r="H312" s="314"/>
      <c r="N312" s="534"/>
      <c r="O312" s="534"/>
      <c r="P312" s="534"/>
      <c r="Q312" s="534"/>
      <c r="R312" s="534"/>
      <c r="S312" s="534"/>
      <c r="T312" s="534"/>
      <c r="U312" s="531"/>
      <c r="V312" s="535"/>
    </row>
    <row r="313" spans="8:22">
      <c r="H313" s="314"/>
      <c r="N313" s="534"/>
      <c r="O313" s="534"/>
      <c r="P313" s="534"/>
      <c r="Q313" s="534"/>
      <c r="R313" s="534"/>
      <c r="S313" s="534"/>
      <c r="T313" s="534"/>
      <c r="U313" s="531"/>
      <c r="V313" s="535"/>
    </row>
    <row r="314" spans="8:22">
      <c r="H314" s="314"/>
      <c r="N314" s="534"/>
      <c r="O314" s="534"/>
      <c r="P314" s="534"/>
      <c r="Q314" s="534"/>
      <c r="R314" s="534"/>
      <c r="S314" s="534"/>
      <c r="T314" s="534"/>
      <c r="U314" s="531"/>
      <c r="V314" s="535"/>
    </row>
    <row r="315" spans="8:22">
      <c r="H315" s="314"/>
      <c r="N315" s="534"/>
      <c r="O315" s="534"/>
      <c r="P315" s="534"/>
      <c r="Q315" s="534"/>
      <c r="R315" s="534"/>
      <c r="S315" s="534"/>
      <c r="T315" s="534"/>
      <c r="U315" s="531"/>
      <c r="V315" s="535"/>
    </row>
    <row r="316" spans="8:22">
      <c r="H316" s="314"/>
      <c r="N316" s="534"/>
      <c r="O316" s="534"/>
      <c r="P316" s="534"/>
      <c r="Q316" s="534"/>
      <c r="R316" s="534"/>
      <c r="S316" s="534"/>
      <c r="T316" s="534"/>
      <c r="U316" s="531"/>
      <c r="V316" s="535"/>
    </row>
    <row r="317" spans="8:22">
      <c r="H317" s="314"/>
      <c r="N317" s="534"/>
      <c r="O317" s="534"/>
      <c r="P317" s="534"/>
      <c r="Q317" s="534"/>
      <c r="R317" s="534"/>
      <c r="S317" s="534"/>
      <c r="T317" s="534"/>
      <c r="U317" s="531"/>
      <c r="V317" s="535"/>
    </row>
    <row r="318" spans="8:22">
      <c r="H318" s="314"/>
      <c r="N318" s="534"/>
      <c r="O318" s="534"/>
      <c r="P318" s="534"/>
      <c r="Q318" s="534"/>
      <c r="R318" s="534"/>
      <c r="S318" s="534"/>
      <c r="T318" s="534"/>
      <c r="U318" s="531"/>
      <c r="V318" s="535"/>
    </row>
    <row r="319" spans="8:22">
      <c r="H319" s="314"/>
      <c r="N319" s="534"/>
      <c r="O319" s="534"/>
      <c r="P319" s="534"/>
      <c r="Q319" s="534"/>
      <c r="R319" s="534"/>
      <c r="S319" s="534"/>
      <c r="T319" s="534"/>
      <c r="U319" s="531"/>
      <c r="V319" s="535"/>
    </row>
    <row r="320" spans="8:22">
      <c r="H320" s="314"/>
      <c r="N320" s="534"/>
      <c r="O320" s="534"/>
      <c r="P320" s="534"/>
      <c r="Q320" s="534"/>
      <c r="R320" s="534"/>
      <c r="S320" s="534"/>
      <c r="T320" s="534"/>
      <c r="U320" s="531"/>
      <c r="V320" s="535"/>
    </row>
    <row r="321" spans="8:22">
      <c r="H321" s="314"/>
      <c r="N321" s="534"/>
      <c r="O321" s="534"/>
      <c r="P321" s="534"/>
      <c r="Q321" s="534"/>
      <c r="R321" s="534"/>
      <c r="S321" s="534"/>
      <c r="T321" s="534"/>
      <c r="U321" s="531"/>
      <c r="V321" s="535"/>
    </row>
    <row r="322" spans="8:22">
      <c r="H322" s="314"/>
      <c r="N322" s="534"/>
      <c r="O322" s="534"/>
      <c r="P322" s="534"/>
      <c r="Q322" s="534"/>
      <c r="R322" s="534"/>
      <c r="S322" s="534"/>
      <c r="T322" s="534"/>
      <c r="U322" s="531"/>
      <c r="V322" s="535"/>
    </row>
    <row r="323" spans="8:22">
      <c r="H323" s="314"/>
      <c r="N323" s="534"/>
      <c r="O323" s="534"/>
      <c r="P323" s="534"/>
      <c r="Q323" s="534"/>
      <c r="R323" s="534"/>
      <c r="S323" s="534"/>
      <c r="T323" s="534"/>
      <c r="U323" s="531"/>
      <c r="V323" s="535"/>
    </row>
    <row r="324" spans="8:22">
      <c r="H324" s="314"/>
      <c r="N324" s="534"/>
      <c r="O324" s="534"/>
      <c r="P324" s="534"/>
      <c r="Q324" s="534"/>
      <c r="R324" s="534"/>
      <c r="S324" s="534"/>
      <c r="T324" s="534"/>
      <c r="U324" s="531"/>
      <c r="V324" s="535"/>
    </row>
    <row r="325" spans="8:22">
      <c r="H325" s="314"/>
      <c r="N325" s="534"/>
      <c r="O325" s="534"/>
      <c r="P325" s="534"/>
      <c r="Q325" s="534"/>
      <c r="R325" s="534"/>
      <c r="S325" s="534"/>
      <c r="T325" s="534"/>
      <c r="U325" s="531"/>
      <c r="V325" s="535"/>
    </row>
    <row r="326" spans="8:22">
      <c r="H326" s="314"/>
      <c r="N326" s="534"/>
      <c r="O326" s="534"/>
      <c r="P326" s="534"/>
      <c r="Q326" s="534"/>
      <c r="R326" s="534"/>
      <c r="S326" s="534"/>
      <c r="T326" s="534"/>
      <c r="U326" s="531"/>
      <c r="V326" s="535"/>
    </row>
    <row r="327" spans="8:22">
      <c r="H327" s="314"/>
      <c r="N327" s="534"/>
      <c r="O327" s="534"/>
      <c r="P327" s="534"/>
      <c r="Q327" s="534"/>
      <c r="R327" s="534"/>
      <c r="S327" s="534"/>
      <c r="T327" s="534"/>
      <c r="U327" s="531"/>
      <c r="V327" s="535"/>
    </row>
    <row r="328" spans="8:22">
      <c r="H328" s="314"/>
      <c r="N328" s="534"/>
      <c r="O328" s="534"/>
      <c r="P328" s="534"/>
      <c r="Q328" s="534"/>
      <c r="R328" s="534"/>
      <c r="S328" s="534"/>
      <c r="T328" s="534"/>
      <c r="U328" s="531"/>
      <c r="V328" s="535"/>
    </row>
    <row r="329" spans="8:22">
      <c r="H329" s="314"/>
      <c r="N329" s="534"/>
      <c r="O329" s="534"/>
      <c r="P329" s="534"/>
      <c r="Q329" s="534"/>
      <c r="R329" s="534"/>
      <c r="S329" s="534"/>
      <c r="T329" s="534"/>
      <c r="U329" s="531"/>
      <c r="V329" s="535"/>
    </row>
    <row r="330" spans="8:22">
      <c r="H330" s="314"/>
      <c r="N330" s="534"/>
      <c r="O330" s="534"/>
      <c r="P330" s="534"/>
      <c r="Q330" s="534"/>
      <c r="R330" s="534"/>
      <c r="S330" s="534"/>
      <c r="T330" s="534"/>
      <c r="U330" s="531"/>
      <c r="V330" s="535"/>
    </row>
    <row r="331" spans="8:22">
      <c r="H331" s="314"/>
      <c r="N331" s="534"/>
      <c r="O331" s="534"/>
      <c r="P331" s="534"/>
      <c r="Q331" s="534"/>
      <c r="R331" s="534"/>
      <c r="S331" s="534"/>
      <c r="T331" s="534"/>
      <c r="U331" s="531"/>
      <c r="V331" s="535"/>
    </row>
    <row r="332" spans="8:22">
      <c r="H332" s="314"/>
      <c r="N332" s="534"/>
      <c r="O332" s="534"/>
      <c r="P332" s="534"/>
      <c r="Q332" s="534"/>
      <c r="R332" s="534"/>
      <c r="S332" s="534"/>
      <c r="T332" s="534"/>
      <c r="U332" s="531"/>
      <c r="V332" s="535"/>
    </row>
    <row r="333" spans="8:22">
      <c r="H333" s="314"/>
      <c r="N333" s="534"/>
      <c r="O333" s="534"/>
      <c r="P333" s="534"/>
      <c r="Q333" s="534"/>
      <c r="R333" s="534"/>
      <c r="S333" s="534"/>
      <c r="T333" s="534"/>
      <c r="U333" s="531"/>
      <c r="V333" s="535"/>
    </row>
    <row r="334" spans="8:22">
      <c r="H334" s="314"/>
      <c r="N334" s="534"/>
      <c r="O334" s="534"/>
      <c r="P334" s="534"/>
      <c r="Q334" s="534"/>
      <c r="R334" s="534"/>
      <c r="S334" s="534"/>
      <c r="T334" s="534"/>
      <c r="U334" s="531"/>
      <c r="V334" s="535"/>
    </row>
    <row r="335" spans="8:22">
      <c r="H335" s="314"/>
      <c r="N335" s="534"/>
      <c r="O335" s="534"/>
      <c r="P335" s="534"/>
      <c r="Q335" s="534"/>
      <c r="R335" s="534"/>
      <c r="S335" s="534"/>
      <c r="T335" s="534"/>
      <c r="U335" s="531"/>
      <c r="V335" s="535"/>
    </row>
    <row r="336" spans="8:22">
      <c r="H336" s="314"/>
      <c r="N336" s="534"/>
      <c r="O336" s="534"/>
      <c r="P336" s="534"/>
      <c r="Q336" s="534"/>
      <c r="R336" s="534"/>
      <c r="S336" s="534"/>
      <c r="T336" s="534"/>
      <c r="U336" s="531"/>
      <c r="V336" s="535"/>
    </row>
    <row r="337" spans="8:22">
      <c r="H337" s="314"/>
      <c r="N337" s="534"/>
      <c r="O337" s="534"/>
      <c r="P337" s="534"/>
      <c r="Q337" s="534"/>
      <c r="R337" s="534"/>
      <c r="S337" s="534"/>
      <c r="T337" s="534"/>
      <c r="U337" s="531"/>
      <c r="V337" s="535"/>
    </row>
    <row r="338" spans="8:22">
      <c r="H338" s="314"/>
      <c r="N338" s="534"/>
      <c r="O338" s="534"/>
      <c r="P338" s="534"/>
      <c r="Q338" s="534"/>
      <c r="R338" s="534"/>
      <c r="S338" s="534"/>
      <c r="T338" s="534"/>
      <c r="U338" s="531"/>
      <c r="V338" s="535"/>
    </row>
    <row r="339" spans="8:22">
      <c r="H339" s="314"/>
      <c r="N339" s="534"/>
      <c r="O339" s="534"/>
      <c r="P339" s="534"/>
      <c r="Q339" s="534"/>
      <c r="R339" s="534"/>
      <c r="S339" s="534"/>
      <c r="T339" s="534"/>
      <c r="U339" s="531"/>
      <c r="V339" s="535"/>
    </row>
    <row r="340" spans="8:22">
      <c r="H340" s="314"/>
      <c r="N340" s="534"/>
      <c r="O340" s="534"/>
      <c r="P340" s="534"/>
      <c r="Q340" s="534"/>
      <c r="R340" s="534"/>
      <c r="S340" s="534"/>
      <c r="T340" s="534"/>
      <c r="U340" s="531"/>
      <c r="V340" s="535"/>
    </row>
    <row r="341" spans="8:22">
      <c r="H341" s="314"/>
      <c r="N341" s="534"/>
      <c r="O341" s="534"/>
      <c r="P341" s="534"/>
      <c r="Q341" s="534"/>
      <c r="R341" s="534"/>
      <c r="S341" s="534"/>
      <c r="T341" s="534"/>
      <c r="U341" s="531"/>
      <c r="V341" s="535"/>
    </row>
    <row r="342" spans="8:22">
      <c r="H342" s="314"/>
      <c r="N342" s="534"/>
      <c r="O342" s="534"/>
      <c r="P342" s="534"/>
      <c r="Q342" s="534"/>
      <c r="R342" s="534"/>
      <c r="S342" s="534"/>
      <c r="T342" s="534"/>
      <c r="U342" s="531"/>
      <c r="V342" s="535"/>
    </row>
    <row r="343" spans="8:22">
      <c r="H343" s="314"/>
      <c r="N343" s="534"/>
      <c r="O343" s="534"/>
      <c r="P343" s="534"/>
      <c r="Q343" s="534"/>
      <c r="R343" s="534"/>
      <c r="S343" s="534"/>
      <c r="T343" s="534"/>
      <c r="U343" s="531"/>
      <c r="V343" s="535"/>
    </row>
    <row r="344" spans="8:22">
      <c r="H344" s="314"/>
      <c r="N344" s="534"/>
      <c r="O344" s="534"/>
      <c r="P344" s="534"/>
      <c r="Q344" s="534"/>
      <c r="R344" s="534"/>
      <c r="S344" s="534"/>
      <c r="T344" s="534"/>
      <c r="U344" s="531"/>
      <c r="V344" s="535"/>
    </row>
    <row r="345" spans="8:22">
      <c r="H345" s="314"/>
      <c r="N345" s="534"/>
      <c r="O345" s="534"/>
      <c r="P345" s="534"/>
      <c r="Q345" s="534"/>
      <c r="R345" s="534"/>
      <c r="S345" s="534"/>
      <c r="T345" s="534"/>
      <c r="U345" s="531"/>
      <c r="V345" s="535"/>
    </row>
    <row r="346" spans="8:22">
      <c r="H346" s="314"/>
      <c r="N346" s="534"/>
      <c r="O346" s="534"/>
      <c r="P346" s="534"/>
      <c r="Q346" s="534"/>
      <c r="R346" s="534"/>
      <c r="S346" s="534"/>
      <c r="T346" s="534"/>
      <c r="U346" s="531"/>
      <c r="V346" s="535"/>
    </row>
    <row r="347" spans="8:22">
      <c r="H347" s="314"/>
      <c r="N347" s="534"/>
      <c r="O347" s="534"/>
      <c r="P347" s="534"/>
      <c r="Q347" s="534"/>
      <c r="R347" s="534"/>
      <c r="S347" s="534"/>
      <c r="T347" s="534"/>
      <c r="U347" s="531"/>
      <c r="V347" s="535"/>
    </row>
    <row r="348" spans="8:22">
      <c r="H348" s="314"/>
      <c r="N348" s="534"/>
      <c r="O348" s="534"/>
      <c r="P348" s="534"/>
      <c r="Q348" s="534"/>
      <c r="R348" s="534"/>
      <c r="S348" s="534"/>
      <c r="T348" s="534"/>
      <c r="U348" s="531"/>
      <c r="V348" s="535"/>
    </row>
    <row r="349" spans="8:22">
      <c r="H349" s="314"/>
      <c r="N349" s="534"/>
      <c r="O349" s="534"/>
      <c r="P349" s="534"/>
      <c r="Q349" s="534"/>
      <c r="R349" s="534"/>
      <c r="S349" s="534"/>
      <c r="T349" s="534"/>
      <c r="U349" s="531"/>
      <c r="V349" s="535"/>
    </row>
    <row r="350" spans="8:22">
      <c r="H350" s="314"/>
      <c r="N350" s="534"/>
      <c r="O350" s="534"/>
      <c r="P350" s="534"/>
      <c r="Q350" s="534"/>
      <c r="R350" s="534"/>
      <c r="S350" s="534"/>
      <c r="T350" s="534"/>
      <c r="U350" s="531"/>
      <c r="V350" s="535"/>
    </row>
    <row r="351" spans="8:22">
      <c r="H351" s="314"/>
      <c r="N351" s="534"/>
      <c r="O351" s="534"/>
      <c r="P351" s="534"/>
      <c r="Q351" s="534"/>
      <c r="R351" s="534"/>
      <c r="S351" s="534"/>
      <c r="T351" s="534"/>
      <c r="U351" s="531"/>
      <c r="V351" s="535"/>
    </row>
    <row r="352" spans="8:22">
      <c r="H352" s="314"/>
      <c r="N352" s="534"/>
      <c r="O352" s="534"/>
      <c r="P352" s="534"/>
      <c r="Q352" s="534"/>
      <c r="R352" s="534"/>
      <c r="S352" s="534"/>
      <c r="T352" s="534"/>
      <c r="U352" s="531"/>
      <c r="V352" s="535"/>
    </row>
    <row r="353" spans="8:22">
      <c r="H353" s="314"/>
      <c r="N353" s="534"/>
      <c r="O353" s="534"/>
      <c r="P353" s="534"/>
      <c r="Q353" s="534"/>
      <c r="R353" s="534"/>
      <c r="S353" s="534"/>
      <c r="T353" s="534"/>
      <c r="U353" s="531"/>
      <c r="V353" s="535"/>
    </row>
    <row r="354" spans="8:22">
      <c r="H354" s="314"/>
      <c r="N354" s="534"/>
      <c r="O354" s="534"/>
      <c r="P354" s="534"/>
      <c r="Q354" s="534"/>
      <c r="R354" s="534"/>
      <c r="S354" s="534"/>
      <c r="T354" s="534"/>
      <c r="U354" s="531"/>
      <c r="V354" s="535"/>
    </row>
    <row r="355" spans="8:22">
      <c r="H355" s="314"/>
      <c r="N355" s="534"/>
      <c r="O355" s="534"/>
      <c r="P355" s="534"/>
      <c r="Q355" s="534"/>
      <c r="R355" s="534"/>
      <c r="S355" s="534"/>
      <c r="T355" s="534"/>
      <c r="U355" s="531"/>
      <c r="V355" s="535"/>
    </row>
    <row r="356" spans="8:22">
      <c r="H356" s="314"/>
      <c r="N356" s="534"/>
      <c r="O356" s="534"/>
      <c r="P356" s="534"/>
      <c r="Q356" s="534"/>
      <c r="R356" s="534"/>
      <c r="S356" s="534"/>
      <c r="T356" s="534"/>
      <c r="U356" s="531"/>
      <c r="V356" s="535"/>
    </row>
    <row r="357" spans="8:22">
      <c r="H357" s="314"/>
      <c r="N357" s="534"/>
      <c r="O357" s="534"/>
      <c r="P357" s="534"/>
      <c r="Q357" s="534"/>
      <c r="R357" s="534"/>
      <c r="S357" s="534"/>
      <c r="T357" s="534"/>
      <c r="U357" s="531"/>
      <c r="V357" s="535"/>
    </row>
    <row r="358" spans="8:22">
      <c r="H358" s="314"/>
      <c r="N358" s="534"/>
      <c r="O358" s="534"/>
      <c r="P358" s="534"/>
      <c r="Q358" s="534"/>
      <c r="R358" s="534"/>
      <c r="S358" s="534"/>
      <c r="T358" s="534"/>
      <c r="U358" s="531"/>
      <c r="V358" s="535"/>
    </row>
    <row r="359" spans="8:22">
      <c r="H359" s="314"/>
      <c r="N359" s="534"/>
      <c r="O359" s="534"/>
      <c r="P359" s="534"/>
      <c r="Q359" s="534"/>
      <c r="R359" s="534"/>
      <c r="S359" s="534"/>
      <c r="T359" s="534"/>
      <c r="U359" s="531"/>
      <c r="V359" s="535"/>
    </row>
    <row r="360" spans="8:22">
      <c r="H360" s="314"/>
      <c r="N360" s="534"/>
      <c r="O360" s="534"/>
      <c r="P360" s="534"/>
      <c r="Q360" s="534"/>
      <c r="R360" s="534"/>
      <c r="S360" s="534"/>
      <c r="T360" s="534"/>
      <c r="U360" s="531"/>
      <c r="V360" s="535"/>
    </row>
    <row r="361" spans="8:22">
      <c r="H361" s="314"/>
      <c r="N361" s="534"/>
      <c r="O361" s="534"/>
      <c r="P361" s="534"/>
      <c r="Q361" s="534"/>
      <c r="R361" s="534"/>
      <c r="S361" s="534"/>
      <c r="T361" s="534"/>
      <c r="U361" s="531"/>
      <c r="V361" s="535"/>
    </row>
    <row r="362" spans="8:22">
      <c r="H362" s="314"/>
      <c r="N362" s="534"/>
      <c r="O362" s="534"/>
      <c r="P362" s="534"/>
      <c r="Q362" s="534"/>
      <c r="R362" s="534"/>
      <c r="S362" s="534"/>
      <c r="T362" s="534"/>
      <c r="U362" s="531"/>
      <c r="V362" s="535"/>
    </row>
    <row r="363" spans="8:22">
      <c r="H363" s="314"/>
      <c r="N363" s="534"/>
      <c r="O363" s="534"/>
      <c r="P363" s="534"/>
      <c r="Q363" s="534"/>
      <c r="R363" s="534"/>
      <c r="S363" s="534"/>
      <c r="T363" s="534"/>
      <c r="U363" s="531"/>
      <c r="V363" s="535"/>
    </row>
    <row r="364" spans="8:22">
      <c r="H364" s="314"/>
      <c r="N364" s="534"/>
      <c r="O364" s="534"/>
      <c r="P364" s="534"/>
      <c r="Q364" s="534"/>
      <c r="R364" s="534"/>
      <c r="S364" s="534"/>
      <c r="T364" s="534"/>
      <c r="U364" s="531"/>
      <c r="V364" s="535"/>
    </row>
    <row r="365" spans="8:22">
      <c r="H365" s="314"/>
      <c r="N365" s="534"/>
      <c r="O365" s="534"/>
      <c r="P365" s="534"/>
      <c r="Q365" s="534"/>
      <c r="R365" s="534"/>
      <c r="S365" s="534"/>
      <c r="T365" s="534"/>
      <c r="U365" s="531"/>
      <c r="V365" s="535"/>
    </row>
    <row r="366" spans="8:22">
      <c r="H366" s="314"/>
      <c r="N366" s="534"/>
      <c r="O366" s="534"/>
      <c r="P366" s="534"/>
      <c r="Q366" s="534"/>
      <c r="R366" s="534"/>
      <c r="S366" s="534"/>
      <c r="T366" s="534"/>
      <c r="U366" s="531"/>
      <c r="V366" s="535"/>
    </row>
    <row r="367" spans="8:22">
      <c r="H367" s="314"/>
      <c r="N367" s="534"/>
      <c r="O367" s="534"/>
      <c r="P367" s="534"/>
      <c r="Q367" s="534"/>
      <c r="R367" s="534"/>
      <c r="S367" s="534"/>
      <c r="T367" s="534"/>
      <c r="U367" s="531"/>
      <c r="V367" s="535"/>
    </row>
    <row r="368" spans="8:22">
      <c r="H368" s="314"/>
      <c r="N368" s="534"/>
      <c r="O368" s="534"/>
      <c r="P368" s="534"/>
      <c r="Q368" s="534"/>
      <c r="R368" s="534"/>
      <c r="S368" s="534"/>
      <c r="T368" s="534"/>
      <c r="U368" s="531"/>
      <c r="V368" s="535"/>
    </row>
    <row r="369" spans="8:22">
      <c r="H369" s="314"/>
      <c r="N369" s="534"/>
      <c r="O369" s="534"/>
      <c r="P369" s="534"/>
      <c r="Q369" s="534"/>
      <c r="R369" s="534"/>
      <c r="S369" s="534"/>
      <c r="T369" s="534"/>
      <c r="U369" s="531"/>
      <c r="V369" s="535"/>
    </row>
    <row r="370" spans="8:22">
      <c r="H370" s="314"/>
      <c r="N370" s="534"/>
      <c r="O370" s="534"/>
      <c r="P370" s="534"/>
      <c r="Q370" s="534"/>
      <c r="R370" s="534"/>
      <c r="S370" s="534"/>
      <c r="T370" s="534"/>
      <c r="U370" s="531"/>
      <c r="V370" s="535"/>
    </row>
    <row r="371" spans="8:22">
      <c r="H371" s="314"/>
      <c r="N371" s="534"/>
      <c r="O371" s="534"/>
      <c r="P371" s="534"/>
      <c r="Q371" s="534"/>
      <c r="R371" s="534"/>
      <c r="S371" s="534"/>
      <c r="T371" s="534"/>
      <c r="U371" s="531"/>
      <c r="V371" s="535"/>
    </row>
    <row r="372" spans="8:22">
      <c r="H372" s="314"/>
      <c r="N372" s="534"/>
      <c r="O372" s="534"/>
      <c r="P372" s="534"/>
      <c r="Q372" s="534"/>
      <c r="R372" s="534"/>
      <c r="S372" s="534"/>
      <c r="T372" s="534"/>
      <c r="U372" s="531"/>
      <c r="V372" s="535"/>
    </row>
    <row r="373" spans="8:22">
      <c r="H373" s="314"/>
      <c r="N373" s="534"/>
      <c r="O373" s="534"/>
      <c r="P373" s="534"/>
      <c r="Q373" s="534"/>
      <c r="R373" s="534"/>
      <c r="S373" s="534"/>
      <c r="T373" s="534"/>
      <c r="U373" s="531"/>
      <c r="V373" s="535"/>
    </row>
    <row r="374" spans="8:22">
      <c r="H374" s="314"/>
      <c r="N374" s="534"/>
      <c r="O374" s="534"/>
      <c r="P374" s="534"/>
      <c r="Q374" s="534"/>
      <c r="R374" s="534"/>
      <c r="S374" s="534"/>
      <c r="T374" s="534"/>
      <c r="U374" s="531"/>
      <c r="V374" s="535"/>
    </row>
    <row r="375" spans="8:22">
      <c r="H375" s="314"/>
      <c r="N375" s="534"/>
      <c r="O375" s="534"/>
      <c r="P375" s="534"/>
      <c r="Q375" s="534"/>
      <c r="R375" s="534"/>
      <c r="S375" s="534"/>
      <c r="T375" s="534"/>
      <c r="U375" s="531"/>
      <c r="V375" s="535"/>
    </row>
    <row r="376" spans="8:22">
      <c r="H376" s="314"/>
      <c r="N376" s="534"/>
      <c r="O376" s="534"/>
      <c r="P376" s="534"/>
      <c r="Q376" s="534"/>
      <c r="R376" s="534"/>
      <c r="S376" s="534"/>
      <c r="T376" s="534"/>
      <c r="U376" s="531"/>
      <c r="V376" s="535"/>
    </row>
    <row r="377" spans="8:22">
      <c r="H377" s="314"/>
      <c r="N377" s="534"/>
      <c r="O377" s="534"/>
      <c r="P377" s="534"/>
      <c r="Q377" s="534"/>
      <c r="R377" s="534"/>
      <c r="S377" s="534"/>
      <c r="T377" s="534"/>
      <c r="U377" s="531"/>
      <c r="V377" s="535"/>
    </row>
    <row r="378" spans="8:22">
      <c r="H378" s="314"/>
      <c r="N378" s="534"/>
      <c r="O378" s="534"/>
      <c r="P378" s="534"/>
      <c r="Q378" s="534"/>
      <c r="R378" s="534"/>
      <c r="S378" s="534"/>
      <c r="T378" s="534"/>
      <c r="U378" s="531"/>
      <c r="V378" s="535"/>
    </row>
    <row r="379" spans="8:22">
      <c r="H379" s="314"/>
      <c r="N379" s="534"/>
      <c r="O379" s="534"/>
      <c r="P379" s="534"/>
      <c r="Q379" s="534"/>
      <c r="R379" s="534"/>
      <c r="S379" s="534"/>
      <c r="T379" s="534"/>
      <c r="U379" s="531"/>
      <c r="V379" s="535"/>
    </row>
    <row r="380" spans="8:22">
      <c r="H380" s="314"/>
      <c r="N380" s="534"/>
      <c r="O380" s="534"/>
      <c r="P380" s="534"/>
      <c r="Q380" s="534"/>
      <c r="R380" s="534"/>
      <c r="S380" s="534"/>
      <c r="T380" s="534"/>
      <c r="U380" s="531"/>
      <c r="V380" s="535"/>
    </row>
    <row r="381" spans="8:22">
      <c r="H381" s="314"/>
      <c r="N381" s="534"/>
      <c r="O381" s="534"/>
      <c r="P381" s="534"/>
      <c r="Q381" s="534"/>
      <c r="R381" s="534"/>
      <c r="S381" s="534"/>
      <c r="T381" s="534"/>
      <c r="U381" s="531"/>
      <c r="V381" s="535"/>
    </row>
    <row r="382" spans="8:22">
      <c r="H382" s="314"/>
      <c r="N382" s="534"/>
      <c r="O382" s="534"/>
      <c r="P382" s="534"/>
      <c r="Q382" s="534"/>
      <c r="R382" s="534"/>
      <c r="S382" s="534"/>
      <c r="T382" s="534"/>
      <c r="U382" s="531"/>
      <c r="V382" s="535"/>
    </row>
    <row r="383" spans="8:22">
      <c r="H383" s="314"/>
      <c r="N383" s="534"/>
      <c r="O383" s="534"/>
      <c r="P383" s="534"/>
      <c r="Q383" s="534"/>
      <c r="R383" s="534"/>
      <c r="S383" s="534"/>
      <c r="T383" s="534"/>
      <c r="U383" s="531"/>
      <c r="V383" s="535"/>
    </row>
    <row r="384" spans="8:22">
      <c r="H384" s="314"/>
      <c r="N384" s="534"/>
      <c r="O384" s="534"/>
      <c r="P384" s="534"/>
      <c r="Q384" s="534"/>
      <c r="R384" s="534"/>
      <c r="S384" s="534"/>
      <c r="T384" s="534"/>
      <c r="U384" s="531"/>
      <c r="V384" s="535"/>
    </row>
    <row r="385" spans="8:22">
      <c r="H385" s="314"/>
      <c r="N385" s="534"/>
      <c r="O385" s="534"/>
      <c r="P385" s="534"/>
      <c r="Q385" s="534"/>
      <c r="R385" s="534"/>
      <c r="S385" s="534"/>
      <c r="T385" s="534"/>
      <c r="U385" s="531"/>
      <c r="V385" s="535"/>
    </row>
    <row r="386" spans="8:22">
      <c r="H386" s="314"/>
      <c r="N386" s="534"/>
      <c r="O386" s="534"/>
      <c r="P386" s="534"/>
      <c r="Q386" s="534"/>
      <c r="R386" s="534"/>
      <c r="S386" s="534"/>
      <c r="T386" s="534"/>
      <c r="U386" s="531"/>
      <c r="V386" s="535"/>
    </row>
    <row r="387" spans="8:22">
      <c r="H387" s="314"/>
      <c r="N387" s="534"/>
      <c r="O387" s="534"/>
      <c r="P387" s="534"/>
      <c r="Q387" s="534"/>
      <c r="R387" s="534"/>
      <c r="S387" s="534"/>
      <c r="T387" s="534"/>
      <c r="U387" s="531"/>
      <c r="V387" s="535"/>
    </row>
    <row r="388" spans="8:22">
      <c r="H388" s="314"/>
      <c r="N388" s="534"/>
      <c r="O388" s="534"/>
      <c r="P388" s="534"/>
      <c r="Q388" s="534"/>
      <c r="R388" s="534"/>
      <c r="S388" s="534"/>
      <c r="T388" s="534"/>
      <c r="U388" s="531"/>
      <c r="V388" s="535"/>
    </row>
    <row r="389" spans="8:22">
      <c r="H389" s="314"/>
      <c r="N389" s="534"/>
      <c r="O389" s="534"/>
      <c r="P389" s="534"/>
      <c r="Q389" s="534"/>
      <c r="R389" s="534"/>
      <c r="S389" s="534"/>
      <c r="T389" s="534"/>
      <c r="U389" s="531"/>
      <c r="V389" s="535"/>
    </row>
    <row r="390" spans="8:22">
      <c r="H390" s="314"/>
      <c r="N390" s="534"/>
      <c r="O390" s="534"/>
      <c r="P390" s="534"/>
      <c r="Q390" s="534"/>
      <c r="R390" s="534"/>
      <c r="S390" s="534"/>
      <c r="T390" s="534"/>
      <c r="U390" s="531"/>
      <c r="V390" s="535"/>
    </row>
    <row r="391" spans="8:22">
      <c r="H391" s="314"/>
      <c r="N391" s="534"/>
      <c r="O391" s="534"/>
      <c r="P391" s="534"/>
      <c r="Q391" s="534"/>
      <c r="R391" s="534"/>
      <c r="S391" s="534"/>
      <c r="T391" s="534"/>
      <c r="U391" s="531"/>
      <c r="V391" s="535"/>
    </row>
    <row r="392" spans="8:22">
      <c r="H392" s="314"/>
      <c r="N392" s="534"/>
      <c r="O392" s="534"/>
      <c r="P392" s="534"/>
      <c r="Q392" s="534"/>
      <c r="R392" s="534"/>
      <c r="S392" s="534"/>
      <c r="T392" s="534"/>
      <c r="U392" s="531"/>
      <c r="V392" s="535"/>
    </row>
    <row r="393" spans="8:22">
      <c r="H393" s="314"/>
      <c r="N393" s="534"/>
      <c r="O393" s="534"/>
      <c r="P393" s="534"/>
      <c r="Q393" s="534"/>
      <c r="R393" s="534"/>
      <c r="S393" s="534"/>
      <c r="T393" s="534"/>
      <c r="U393" s="531"/>
      <c r="V393" s="535"/>
    </row>
    <row r="394" spans="8:22">
      <c r="H394" s="314"/>
      <c r="N394" s="534"/>
      <c r="O394" s="534"/>
      <c r="P394" s="534"/>
      <c r="Q394" s="534"/>
      <c r="R394" s="534"/>
      <c r="S394" s="534"/>
      <c r="T394" s="534"/>
      <c r="U394" s="531"/>
      <c r="V394" s="535"/>
    </row>
    <row r="395" spans="8:22">
      <c r="H395" s="314"/>
      <c r="N395" s="534"/>
      <c r="O395" s="534"/>
      <c r="P395" s="534"/>
      <c r="Q395" s="534"/>
      <c r="R395" s="534"/>
      <c r="S395" s="534"/>
      <c r="T395" s="534"/>
      <c r="U395" s="531"/>
      <c r="V395" s="535"/>
    </row>
    <row r="396" spans="8:22">
      <c r="H396" s="314"/>
      <c r="N396" s="534"/>
      <c r="O396" s="534"/>
      <c r="P396" s="534"/>
      <c r="Q396" s="534"/>
      <c r="R396" s="534"/>
      <c r="S396" s="534"/>
      <c r="T396" s="534"/>
      <c r="U396" s="531"/>
      <c r="V396" s="535"/>
    </row>
    <row r="397" spans="8:22">
      <c r="H397" s="314"/>
      <c r="N397" s="534"/>
      <c r="O397" s="534"/>
      <c r="P397" s="534"/>
      <c r="Q397" s="534"/>
      <c r="R397" s="534"/>
      <c r="S397" s="534"/>
      <c r="T397" s="534"/>
      <c r="U397" s="531"/>
      <c r="V397" s="535"/>
    </row>
    <row r="398" spans="8:22">
      <c r="H398" s="314"/>
      <c r="N398" s="534"/>
      <c r="O398" s="534"/>
      <c r="P398" s="534"/>
      <c r="Q398" s="534"/>
      <c r="R398" s="534"/>
      <c r="S398" s="534"/>
      <c r="T398" s="534"/>
      <c r="U398" s="531"/>
      <c r="V398" s="535"/>
    </row>
    <row r="399" spans="8:22">
      <c r="H399" s="314"/>
      <c r="N399" s="534"/>
      <c r="O399" s="534"/>
      <c r="P399" s="534"/>
      <c r="Q399" s="534"/>
      <c r="R399" s="534"/>
      <c r="S399" s="534"/>
      <c r="T399" s="534"/>
      <c r="U399" s="531"/>
      <c r="V399" s="535"/>
    </row>
    <row r="400" spans="8:22">
      <c r="H400" s="314"/>
      <c r="N400" s="534"/>
      <c r="O400" s="534"/>
      <c r="P400" s="534"/>
      <c r="Q400" s="534"/>
      <c r="R400" s="534"/>
      <c r="S400" s="534"/>
      <c r="T400" s="534"/>
      <c r="U400" s="531"/>
      <c r="V400" s="535"/>
    </row>
    <row r="401" spans="8:22">
      <c r="H401" s="314"/>
      <c r="N401" s="534"/>
      <c r="O401" s="534"/>
      <c r="P401" s="534"/>
      <c r="Q401" s="534"/>
      <c r="R401" s="534"/>
      <c r="S401" s="534"/>
      <c r="T401" s="534"/>
      <c r="U401" s="531"/>
      <c r="V401" s="535"/>
    </row>
    <row r="402" spans="8:22">
      <c r="H402" s="314"/>
      <c r="N402" s="534"/>
      <c r="O402" s="534"/>
      <c r="P402" s="534"/>
      <c r="Q402" s="534"/>
      <c r="R402" s="534"/>
      <c r="S402" s="534"/>
      <c r="T402" s="534"/>
      <c r="U402" s="531"/>
      <c r="V402" s="535"/>
    </row>
    <row r="403" spans="8:22">
      <c r="H403" s="314"/>
      <c r="N403" s="534"/>
      <c r="O403" s="534"/>
      <c r="P403" s="534"/>
      <c r="Q403" s="534"/>
      <c r="R403" s="534"/>
      <c r="S403" s="534"/>
      <c r="T403" s="534"/>
      <c r="U403" s="531"/>
      <c r="V403" s="535"/>
    </row>
    <row r="404" spans="8:22">
      <c r="H404" s="314"/>
      <c r="N404" s="534"/>
      <c r="O404" s="534"/>
      <c r="P404" s="534"/>
      <c r="Q404" s="534"/>
      <c r="R404" s="534"/>
      <c r="S404" s="534"/>
      <c r="T404" s="534"/>
      <c r="U404" s="531"/>
      <c r="V404" s="535"/>
    </row>
    <row r="405" spans="8:22">
      <c r="H405" s="314"/>
      <c r="N405" s="534"/>
      <c r="O405" s="534"/>
      <c r="P405" s="534"/>
      <c r="Q405" s="534"/>
      <c r="R405" s="534"/>
      <c r="S405" s="534"/>
      <c r="T405" s="534"/>
      <c r="U405" s="531"/>
      <c r="V405" s="535"/>
    </row>
    <row r="406" spans="8:22">
      <c r="H406" s="314"/>
      <c r="N406" s="534"/>
      <c r="O406" s="534"/>
      <c r="P406" s="534"/>
      <c r="Q406" s="534"/>
      <c r="R406" s="534"/>
      <c r="S406" s="534"/>
      <c r="T406" s="534"/>
      <c r="U406" s="531"/>
      <c r="V406" s="535"/>
    </row>
    <row r="407" spans="8:22">
      <c r="H407" s="314"/>
      <c r="N407" s="534"/>
      <c r="O407" s="534"/>
      <c r="P407" s="534"/>
      <c r="Q407" s="534"/>
      <c r="R407" s="534"/>
      <c r="S407" s="534"/>
      <c r="T407" s="534"/>
      <c r="U407" s="531"/>
      <c r="V407" s="535"/>
    </row>
    <row r="408" spans="8:22">
      <c r="H408" s="314"/>
      <c r="N408" s="534"/>
      <c r="O408" s="534"/>
      <c r="P408" s="534"/>
      <c r="Q408" s="534"/>
      <c r="R408" s="534"/>
      <c r="S408" s="534"/>
      <c r="T408" s="534"/>
      <c r="U408" s="531"/>
      <c r="V408" s="535"/>
    </row>
    <row r="409" spans="8:22">
      <c r="H409" s="314"/>
      <c r="N409" s="534"/>
      <c r="O409" s="534"/>
      <c r="P409" s="534"/>
      <c r="Q409" s="534"/>
      <c r="R409" s="534"/>
      <c r="S409" s="534"/>
      <c r="T409" s="534"/>
      <c r="U409" s="531"/>
      <c r="V409" s="535"/>
    </row>
    <row r="410" spans="8:22">
      <c r="H410" s="314"/>
      <c r="N410" s="534"/>
      <c r="O410" s="534"/>
      <c r="P410" s="534"/>
      <c r="Q410" s="534"/>
      <c r="R410" s="534"/>
      <c r="S410" s="534"/>
      <c r="T410" s="534"/>
      <c r="U410" s="531"/>
      <c r="V410" s="535"/>
    </row>
    <row r="411" spans="8:22">
      <c r="H411" s="314"/>
      <c r="N411" s="534"/>
      <c r="O411" s="534"/>
      <c r="P411" s="534"/>
      <c r="Q411" s="534"/>
      <c r="R411" s="534"/>
      <c r="S411" s="534"/>
      <c r="T411" s="534"/>
      <c r="U411" s="531"/>
      <c r="V411" s="535"/>
    </row>
    <row r="412" spans="8:22">
      <c r="H412" s="314"/>
      <c r="N412" s="534"/>
      <c r="O412" s="534"/>
      <c r="P412" s="534"/>
      <c r="Q412" s="534"/>
      <c r="R412" s="534"/>
      <c r="S412" s="534"/>
      <c r="T412" s="534"/>
      <c r="U412" s="531"/>
      <c r="V412" s="535"/>
    </row>
    <row r="413" spans="8:22">
      <c r="H413" s="314"/>
      <c r="N413" s="534"/>
      <c r="O413" s="534"/>
      <c r="P413" s="534"/>
      <c r="Q413" s="534"/>
      <c r="R413" s="534"/>
      <c r="S413" s="534"/>
      <c r="T413" s="534"/>
      <c r="U413" s="531"/>
      <c r="V413" s="535"/>
    </row>
    <row r="414" spans="8:22">
      <c r="H414" s="314"/>
      <c r="N414" s="534"/>
      <c r="O414" s="534"/>
      <c r="P414" s="534"/>
      <c r="Q414" s="534"/>
      <c r="R414" s="534"/>
      <c r="S414" s="534"/>
      <c r="T414" s="534"/>
      <c r="U414" s="531"/>
      <c r="V414" s="535"/>
    </row>
    <row r="415" spans="8:22">
      <c r="H415" s="314"/>
      <c r="N415" s="534"/>
      <c r="O415" s="534"/>
      <c r="P415" s="534"/>
      <c r="Q415" s="534"/>
      <c r="R415" s="534"/>
      <c r="S415" s="534"/>
      <c r="T415" s="534"/>
      <c r="U415" s="531"/>
      <c r="V415" s="535"/>
    </row>
    <row r="416" spans="8:22">
      <c r="H416" s="314"/>
      <c r="N416" s="534"/>
      <c r="O416" s="534"/>
      <c r="P416" s="534"/>
      <c r="Q416" s="534"/>
      <c r="R416" s="534"/>
      <c r="S416" s="534"/>
      <c r="T416" s="534"/>
      <c r="U416" s="531"/>
      <c r="V416" s="535"/>
    </row>
    <row r="417" spans="8:22">
      <c r="H417" s="314"/>
      <c r="N417" s="534"/>
      <c r="O417" s="534"/>
      <c r="P417" s="534"/>
      <c r="Q417" s="534"/>
      <c r="R417" s="534"/>
      <c r="S417" s="534"/>
      <c r="T417" s="534"/>
      <c r="U417" s="531"/>
      <c r="V417" s="535"/>
    </row>
    <row r="418" spans="8:22">
      <c r="S418" s="534"/>
    </row>
    <row r="419" spans="8:22">
      <c r="I419" s="314"/>
      <c r="N419" s="534"/>
      <c r="O419" s="534"/>
      <c r="P419" s="534"/>
      <c r="Q419" s="534"/>
      <c r="R419" s="534"/>
      <c r="S419" s="534"/>
      <c r="T419" s="534"/>
      <c r="U419" s="531"/>
      <c r="V419" s="535"/>
    </row>
    <row r="420" spans="8:22">
      <c r="I420" s="314"/>
      <c r="N420" s="534"/>
      <c r="O420" s="534"/>
      <c r="P420" s="534"/>
      <c r="Q420" s="534"/>
      <c r="R420" s="534"/>
      <c r="S420" s="534"/>
      <c r="T420" s="534"/>
      <c r="U420" s="531"/>
      <c r="V420" s="535"/>
    </row>
    <row r="421" spans="8:22">
      <c r="I421" s="314"/>
      <c r="N421" s="534"/>
      <c r="O421" s="534"/>
      <c r="P421" s="534"/>
      <c r="Q421" s="534"/>
      <c r="R421" s="534"/>
      <c r="S421" s="534"/>
      <c r="T421" s="534"/>
      <c r="U421" s="531"/>
      <c r="V421" s="535"/>
    </row>
    <row r="422" spans="8:22">
      <c r="I422" s="314"/>
      <c r="N422" s="534"/>
      <c r="O422" s="534"/>
      <c r="P422" s="534"/>
      <c r="Q422" s="534"/>
      <c r="R422" s="534"/>
      <c r="S422" s="534"/>
      <c r="T422" s="534"/>
      <c r="U422" s="531"/>
      <c r="V422" s="535"/>
    </row>
    <row r="423" spans="8:22">
      <c r="I423" s="314"/>
      <c r="N423" s="534"/>
      <c r="O423" s="534"/>
      <c r="P423" s="534"/>
      <c r="Q423" s="534"/>
      <c r="R423" s="534"/>
      <c r="S423" s="534"/>
      <c r="T423" s="534"/>
      <c r="U423" s="531"/>
      <c r="V423" s="535"/>
    </row>
    <row r="424" spans="8:22">
      <c r="I424" s="314"/>
      <c r="N424" s="534"/>
      <c r="O424" s="534"/>
      <c r="P424" s="534"/>
      <c r="Q424" s="534"/>
      <c r="R424" s="534"/>
      <c r="S424" s="534"/>
      <c r="T424" s="534"/>
      <c r="U424" s="531"/>
      <c r="V424" s="535"/>
    </row>
    <row r="425" spans="8:22">
      <c r="I425" s="314"/>
      <c r="N425" s="534"/>
      <c r="O425" s="534"/>
      <c r="P425" s="534"/>
      <c r="Q425" s="534"/>
      <c r="R425" s="534"/>
      <c r="S425" s="534"/>
      <c r="T425" s="534"/>
      <c r="U425" s="531"/>
      <c r="V425" s="535"/>
    </row>
    <row r="426" spans="8:22">
      <c r="I426" s="314"/>
      <c r="N426" s="534"/>
      <c r="O426" s="534"/>
      <c r="P426" s="534"/>
      <c r="Q426" s="534"/>
      <c r="R426" s="534"/>
      <c r="S426" s="534"/>
      <c r="T426" s="534"/>
      <c r="U426" s="531"/>
      <c r="V426" s="535"/>
    </row>
    <row r="427" spans="8:22">
      <c r="I427" s="314"/>
      <c r="N427" s="534"/>
      <c r="O427" s="534"/>
      <c r="P427" s="534"/>
      <c r="Q427" s="534"/>
      <c r="R427" s="534"/>
      <c r="S427" s="534"/>
      <c r="T427" s="534"/>
      <c r="U427" s="531"/>
      <c r="V427" s="535"/>
    </row>
    <row r="428" spans="8:22">
      <c r="I428" s="314"/>
      <c r="N428" s="534"/>
      <c r="O428" s="534"/>
      <c r="P428" s="534"/>
      <c r="Q428" s="534"/>
      <c r="R428" s="534"/>
      <c r="S428" s="534"/>
      <c r="T428" s="534"/>
      <c r="U428" s="531"/>
      <c r="V428" s="535"/>
    </row>
    <row r="429" spans="8:22">
      <c r="I429" s="314"/>
      <c r="N429" s="534"/>
      <c r="O429" s="534"/>
      <c r="P429" s="534"/>
      <c r="Q429" s="534"/>
      <c r="R429" s="534"/>
      <c r="S429" s="534"/>
      <c r="T429" s="534"/>
      <c r="U429" s="531"/>
      <c r="V429" s="535"/>
    </row>
    <row r="430" spans="8:22">
      <c r="I430" s="314"/>
      <c r="N430" s="534"/>
      <c r="O430" s="534"/>
      <c r="P430" s="534"/>
      <c r="Q430" s="534"/>
      <c r="R430" s="534"/>
      <c r="S430" s="534"/>
      <c r="T430" s="534"/>
      <c r="U430" s="531"/>
      <c r="V430" s="535"/>
    </row>
    <row r="431" spans="8:22">
      <c r="I431" s="314"/>
      <c r="N431" s="534"/>
      <c r="O431" s="534"/>
      <c r="P431" s="534"/>
      <c r="Q431" s="534"/>
      <c r="R431" s="534"/>
      <c r="S431" s="534"/>
      <c r="T431" s="534"/>
      <c r="U431" s="531"/>
      <c r="V431" s="535"/>
    </row>
    <row r="432" spans="8:22">
      <c r="I432" s="314"/>
      <c r="N432" s="534"/>
      <c r="O432" s="534"/>
      <c r="P432" s="534"/>
      <c r="Q432" s="534"/>
      <c r="R432" s="534"/>
      <c r="S432" s="534"/>
      <c r="T432" s="534"/>
      <c r="U432" s="531"/>
      <c r="V432" s="535"/>
    </row>
    <row r="433" spans="9:22">
      <c r="I433" s="314"/>
      <c r="N433" s="534"/>
      <c r="O433" s="534"/>
      <c r="P433" s="534"/>
      <c r="Q433" s="534"/>
      <c r="R433" s="534"/>
      <c r="S433" s="534"/>
      <c r="T433" s="534"/>
      <c r="U433" s="531"/>
      <c r="V433" s="535"/>
    </row>
    <row r="434" spans="9:22">
      <c r="I434" s="314"/>
      <c r="N434" s="534"/>
      <c r="O434" s="534"/>
      <c r="P434" s="534"/>
      <c r="Q434" s="534"/>
      <c r="R434" s="534"/>
      <c r="S434" s="534"/>
      <c r="T434" s="534"/>
      <c r="U434" s="531"/>
      <c r="V434" s="535"/>
    </row>
    <row r="435" spans="9:22">
      <c r="I435" s="314"/>
      <c r="N435" s="534"/>
      <c r="O435" s="534"/>
      <c r="P435" s="534"/>
      <c r="Q435" s="534"/>
      <c r="R435" s="534"/>
      <c r="S435" s="534"/>
      <c r="T435" s="534"/>
      <c r="U435" s="531"/>
      <c r="V435" s="535"/>
    </row>
    <row r="436" spans="9:22">
      <c r="I436" s="314"/>
      <c r="N436" s="534"/>
      <c r="O436" s="534"/>
      <c r="P436" s="534"/>
      <c r="Q436" s="534"/>
      <c r="R436" s="534"/>
      <c r="S436" s="534"/>
      <c r="T436" s="534"/>
      <c r="U436" s="531"/>
      <c r="V436" s="535"/>
    </row>
    <row r="437" spans="9:22">
      <c r="I437" s="314"/>
      <c r="N437" s="534"/>
      <c r="O437" s="534"/>
      <c r="P437" s="534"/>
      <c r="Q437" s="534"/>
      <c r="R437" s="534"/>
      <c r="S437" s="534"/>
      <c r="T437" s="534"/>
      <c r="U437" s="531"/>
      <c r="V437" s="535"/>
    </row>
    <row r="438" spans="9:22">
      <c r="I438" s="314"/>
      <c r="N438" s="534"/>
      <c r="O438" s="534"/>
      <c r="P438" s="534"/>
      <c r="Q438" s="534"/>
      <c r="R438" s="534"/>
      <c r="S438" s="534"/>
      <c r="T438" s="534"/>
      <c r="U438" s="531"/>
      <c r="V438" s="535"/>
    </row>
    <row r="439" spans="9:22">
      <c r="I439" s="314"/>
      <c r="N439" s="534"/>
      <c r="O439" s="534"/>
      <c r="P439" s="534"/>
      <c r="Q439" s="534"/>
      <c r="R439" s="534"/>
      <c r="S439" s="534"/>
      <c r="T439" s="534"/>
      <c r="U439" s="531"/>
      <c r="V439" s="535"/>
    </row>
    <row r="440" spans="9:22">
      <c r="I440" s="314"/>
      <c r="N440" s="534"/>
      <c r="O440" s="534"/>
      <c r="P440" s="534"/>
      <c r="Q440" s="534"/>
      <c r="R440" s="534"/>
      <c r="S440" s="534"/>
      <c r="T440" s="534"/>
      <c r="U440" s="531"/>
      <c r="V440" s="535"/>
    </row>
    <row r="441" spans="9:22">
      <c r="I441" s="314"/>
      <c r="N441" s="534"/>
      <c r="O441" s="534"/>
      <c r="P441" s="534"/>
      <c r="Q441" s="534"/>
      <c r="R441" s="534"/>
      <c r="S441" s="534"/>
      <c r="T441" s="534"/>
      <c r="U441" s="531"/>
      <c r="V441" s="535"/>
    </row>
    <row r="442" spans="9:22">
      <c r="I442" s="314"/>
      <c r="N442" s="534"/>
      <c r="O442" s="534"/>
      <c r="P442" s="534"/>
      <c r="Q442" s="534"/>
      <c r="R442" s="534"/>
      <c r="S442" s="534"/>
      <c r="T442" s="534"/>
      <c r="U442" s="531"/>
      <c r="V442" s="535"/>
    </row>
    <row r="443" spans="9:22">
      <c r="I443" s="314"/>
      <c r="N443" s="534"/>
      <c r="O443" s="534"/>
      <c r="P443" s="534"/>
      <c r="Q443" s="534"/>
      <c r="R443" s="534"/>
      <c r="S443" s="534"/>
      <c r="T443" s="534"/>
      <c r="U443" s="531"/>
      <c r="V443" s="535"/>
    </row>
    <row r="444" spans="9:22">
      <c r="I444" s="314"/>
      <c r="N444" s="534"/>
      <c r="O444" s="534"/>
      <c r="P444" s="534"/>
      <c r="Q444" s="534"/>
      <c r="R444" s="534"/>
      <c r="S444" s="534"/>
      <c r="T444" s="534"/>
      <c r="U444" s="531"/>
      <c r="V444" s="535"/>
    </row>
    <row r="445" spans="9:22">
      <c r="I445" s="314"/>
      <c r="N445" s="534"/>
      <c r="O445" s="534"/>
      <c r="P445" s="534"/>
      <c r="Q445" s="534"/>
      <c r="R445" s="534"/>
      <c r="S445" s="534"/>
      <c r="T445" s="534"/>
      <c r="U445" s="531"/>
      <c r="V445" s="535"/>
    </row>
    <row r="446" spans="9:22">
      <c r="I446" s="314"/>
      <c r="N446" s="534"/>
      <c r="O446" s="534"/>
      <c r="P446" s="534"/>
      <c r="Q446" s="534"/>
      <c r="R446" s="534"/>
      <c r="S446" s="534"/>
      <c r="T446" s="534"/>
      <c r="U446" s="531"/>
      <c r="V446" s="535"/>
    </row>
    <row r="447" spans="9:22">
      <c r="I447" s="314"/>
      <c r="N447" s="534"/>
      <c r="O447" s="534"/>
      <c r="P447" s="534"/>
      <c r="Q447" s="534"/>
      <c r="R447" s="534"/>
      <c r="S447" s="534"/>
      <c r="T447" s="534"/>
      <c r="U447" s="531"/>
      <c r="V447" s="535"/>
    </row>
    <row r="448" spans="9:22">
      <c r="I448" s="314"/>
      <c r="N448" s="534"/>
      <c r="O448" s="534"/>
      <c r="P448" s="534"/>
      <c r="Q448" s="534"/>
      <c r="R448" s="534"/>
      <c r="S448" s="534"/>
      <c r="T448" s="534"/>
      <c r="U448" s="531"/>
      <c r="V448" s="535"/>
    </row>
    <row r="449" spans="9:22">
      <c r="I449" s="314"/>
      <c r="N449" s="534"/>
      <c r="O449" s="534"/>
      <c r="P449" s="534"/>
      <c r="Q449" s="534"/>
      <c r="R449" s="534"/>
      <c r="S449" s="534"/>
      <c r="T449" s="534"/>
      <c r="U449" s="531"/>
      <c r="V449" s="535"/>
    </row>
    <row r="450" spans="9:22">
      <c r="I450" s="314"/>
      <c r="N450" s="534"/>
      <c r="O450" s="534"/>
      <c r="P450" s="534"/>
      <c r="Q450" s="534"/>
      <c r="R450" s="534"/>
      <c r="S450" s="534"/>
      <c r="T450" s="534"/>
      <c r="U450" s="531"/>
      <c r="V450" s="535"/>
    </row>
    <row r="451" spans="9:22">
      <c r="I451" s="314"/>
      <c r="N451" s="534"/>
      <c r="O451" s="534"/>
      <c r="P451" s="534"/>
      <c r="Q451" s="534"/>
      <c r="R451" s="534"/>
      <c r="S451" s="534"/>
      <c r="T451" s="534"/>
      <c r="U451" s="531"/>
      <c r="V451" s="535"/>
    </row>
    <row r="452" spans="9:22">
      <c r="I452" s="314"/>
      <c r="N452" s="534"/>
      <c r="O452" s="534"/>
      <c r="P452" s="534"/>
      <c r="Q452" s="534"/>
      <c r="R452" s="534"/>
      <c r="S452" s="534"/>
      <c r="T452" s="534"/>
      <c r="U452" s="531"/>
      <c r="V452" s="535"/>
    </row>
    <row r="453" spans="9:22">
      <c r="I453" s="314"/>
      <c r="N453" s="534"/>
      <c r="O453" s="534"/>
      <c r="P453" s="534"/>
      <c r="Q453" s="534"/>
      <c r="R453" s="534"/>
      <c r="S453" s="534"/>
      <c r="T453" s="534"/>
      <c r="U453" s="531"/>
      <c r="V453" s="535"/>
    </row>
    <row r="454" spans="9:22">
      <c r="I454" s="314"/>
      <c r="N454" s="534"/>
      <c r="O454" s="534"/>
      <c r="P454" s="534"/>
      <c r="Q454" s="534"/>
      <c r="R454" s="534"/>
      <c r="S454" s="534"/>
      <c r="T454" s="534"/>
      <c r="U454" s="531"/>
      <c r="V454" s="535"/>
    </row>
    <row r="455" spans="9:22">
      <c r="I455" s="314"/>
      <c r="N455" s="534"/>
      <c r="O455" s="534"/>
      <c r="P455" s="534"/>
      <c r="Q455" s="534"/>
      <c r="R455" s="534"/>
      <c r="S455" s="534"/>
      <c r="T455" s="534"/>
      <c r="U455" s="531"/>
      <c r="V455" s="535"/>
    </row>
    <row r="456" spans="9:22">
      <c r="I456" s="314"/>
      <c r="N456" s="534"/>
      <c r="O456" s="534"/>
      <c r="P456" s="534"/>
      <c r="Q456" s="534"/>
      <c r="R456" s="534"/>
      <c r="S456" s="534"/>
      <c r="T456" s="534"/>
      <c r="U456" s="531"/>
      <c r="V456" s="535"/>
    </row>
    <row r="457" spans="9:22">
      <c r="I457" s="314"/>
      <c r="N457" s="534"/>
      <c r="O457" s="534"/>
      <c r="P457" s="534"/>
      <c r="Q457" s="534"/>
      <c r="R457" s="534"/>
      <c r="S457" s="534"/>
      <c r="T457" s="534"/>
      <c r="U457" s="531"/>
      <c r="V457" s="535"/>
    </row>
    <row r="458" spans="9:22">
      <c r="I458" s="314"/>
      <c r="N458" s="534"/>
      <c r="O458" s="534"/>
      <c r="P458" s="534"/>
      <c r="Q458" s="534"/>
      <c r="R458" s="534"/>
      <c r="S458" s="534"/>
      <c r="T458" s="534"/>
      <c r="U458" s="531"/>
      <c r="V458" s="535"/>
    </row>
    <row r="459" spans="9:22">
      <c r="I459" s="314"/>
      <c r="N459" s="534"/>
      <c r="O459" s="534"/>
      <c r="P459" s="534"/>
      <c r="Q459" s="534"/>
      <c r="R459" s="534"/>
      <c r="S459" s="534"/>
      <c r="T459" s="534"/>
      <c r="U459" s="531"/>
      <c r="V459" s="535"/>
    </row>
    <row r="460" spans="9:22">
      <c r="I460" s="314"/>
      <c r="N460" s="534"/>
      <c r="O460" s="534"/>
      <c r="P460" s="534"/>
      <c r="Q460" s="534"/>
      <c r="R460" s="534"/>
      <c r="S460" s="534"/>
      <c r="T460" s="534"/>
      <c r="U460" s="531"/>
      <c r="V460" s="535"/>
    </row>
    <row r="461" spans="9:22">
      <c r="I461" s="314"/>
      <c r="N461" s="534"/>
      <c r="O461" s="534"/>
      <c r="P461" s="534"/>
      <c r="Q461" s="534"/>
      <c r="R461" s="534"/>
      <c r="S461" s="534"/>
      <c r="T461" s="534"/>
      <c r="U461" s="531"/>
      <c r="V461" s="535"/>
    </row>
    <row r="462" spans="9:22">
      <c r="I462" s="314"/>
      <c r="N462" s="534"/>
      <c r="O462" s="534"/>
      <c r="P462" s="534"/>
      <c r="Q462" s="534"/>
      <c r="R462" s="534"/>
      <c r="S462" s="534"/>
      <c r="T462" s="534"/>
      <c r="U462" s="531"/>
      <c r="V462" s="535"/>
    </row>
    <row r="463" spans="9:22">
      <c r="I463" s="314"/>
      <c r="N463" s="534"/>
      <c r="O463" s="534"/>
      <c r="P463" s="534"/>
      <c r="Q463" s="534"/>
      <c r="R463" s="534"/>
      <c r="S463" s="534"/>
      <c r="T463" s="534"/>
      <c r="U463" s="531"/>
      <c r="V463" s="535"/>
    </row>
    <row r="464" spans="9:22">
      <c r="I464" s="314"/>
      <c r="N464" s="534"/>
      <c r="O464" s="534"/>
      <c r="P464" s="534"/>
      <c r="Q464" s="534"/>
      <c r="R464" s="534"/>
      <c r="S464" s="534"/>
      <c r="T464" s="534"/>
      <c r="U464" s="531"/>
      <c r="V464" s="535"/>
    </row>
    <row r="465" spans="9:22">
      <c r="I465" s="314"/>
      <c r="N465" s="534"/>
      <c r="O465" s="534"/>
      <c r="P465" s="534"/>
      <c r="Q465" s="534"/>
      <c r="R465" s="534"/>
      <c r="S465" s="534"/>
      <c r="T465" s="534"/>
      <c r="U465" s="531"/>
      <c r="V465" s="535"/>
    </row>
    <row r="466" spans="9:22">
      <c r="I466" s="314"/>
      <c r="N466" s="534"/>
      <c r="O466" s="534"/>
      <c r="P466" s="534"/>
      <c r="Q466" s="534"/>
      <c r="R466" s="534"/>
      <c r="S466" s="534"/>
      <c r="T466" s="534"/>
      <c r="U466" s="531"/>
      <c r="V466" s="535"/>
    </row>
    <row r="467" spans="9:22">
      <c r="I467" s="314"/>
      <c r="N467" s="534"/>
      <c r="O467" s="534"/>
      <c r="P467" s="534"/>
      <c r="Q467" s="534"/>
      <c r="R467" s="534"/>
      <c r="S467" s="534"/>
      <c r="T467" s="534"/>
      <c r="U467" s="531"/>
      <c r="V467" s="535"/>
    </row>
    <row r="468" spans="9:22">
      <c r="I468" s="314"/>
      <c r="N468" s="534"/>
      <c r="O468" s="534"/>
      <c r="P468" s="534"/>
      <c r="Q468" s="534"/>
      <c r="R468" s="534"/>
      <c r="S468" s="534"/>
      <c r="T468" s="534"/>
      <c r="U468" s="531"/>
      <c r="V468" s="535"/>
    </row>
    <row r="469" spans="9:22">
      <c r="I469" s="314"/>
      <c r="N469" s="534"/>
      <c r="O469" s="534"/>
      <c r="P469" s="534"/>
      <c r="Q469" s="534"/>
      <c r="R469" s="534"/>
      <c r="S469" s="534"/>
      <c r="T469" s="534"/>
      <c r="U469" s="531"/>
      <c r="V469" s="535"/>
    </row>
    <row r="470" spans="9:22">
      <c r="I470" s="314"/>
      <c r="N470" s="534"/>
      <c r="O470" s="534"/>
      <c r="P470" s="534"/>
      <c r="Q470" s="534"/>
      <c r="R470" s="534"/>
      <c r="S470" s="534"/>
      <c r="T470" s="534"/>
      <c r="U470" s="531"/>
      <c r="V470" s="535"/>
    </row>
    <row r="471" spans="9:22">
      <c r="I471" s="314"/>
      <c r="N471" s="534"/>
      <c r="O471" s="534"/>
      <c r="P471" s="534"/>
      <c r="Q471" s="534"/>
      <c r="R471" s="534"/>
      <c r="S471" s="534"/>
      <c r="T471" s="534"/>
      <c r="U471" s="531"/>
      <c r="V471" s="535"/>
    </row>
    <row r="472" spans="9:22">
      <c r="I472" s="314"/>
      <c r="N472" s="534"/>
      <c r="O472" s="534"/>
      <c r="P472" s="534"/>
      <c r="Q472" s="534"/>
      <c r="R472" s="534"/>
      <c r="S472" s="534"/>
      <c r="T472" s="534"/>
      <c r="U472" s="531"/>
      <c r="V472" s="535"/>
    </row>
    <row r="473" spans="9:22">
      <c r="I473" s="314"/>
      <c r="N473" s="534"/>
      <c r="O473" s="534"/>
      <c r="P473" s="534"/>
      <c r="Q473" s="534"/>
      <c r="R473" s="534"/>
      <c r="S473" s="534"/>
      <c r="T473" s="534"/>
      <c r="U473" s="531"/>
      <c r="V473" s="535"/>
    </row>
    <row r="474" spans="9:22">
      <c r="I474" s="314"/>
      <c r="N474" s="534"/>
      <c r="O474" s="534"/>
      <c r="P474" s="534"/>
      <c r="Q474" s="534"/>
      <c r="R474" s="534"/>
      <c r="S474" s="534"/>
      <c r="T474" s="534"/>
      <c r="U474" s="531"/>
      <c r="V474" s="535"/>
    </row>
    <row r="475" spans="9:22">
      <c r="I475" s="314"/>
      <c r="N475" s="534"/>
      <c r="O475" s="534"/>
      <c r="P475" s="534"/>
      <c r="Q475" s="534"/>
      <c r="R475" s="534"/>
      <c r="S475" s="534"/>
      <c r="T475" s="534"/>
      <c r="U475" s="531"/>
      <c r="V475" s="535"/>
    </row>
    <row r="476" spans="9:22">
      <c r="I476" s="314"/>
      <c r="N476" s="534"/>
      <c r="O476" s="534"/>
      <c r="P476" s="534"/>
      <c r="Q476" s="534"/>
      <c r="R476" s="534"/>
      <c r="S476" s="534"/>
      <c r="T476" s="534"/>
      <c r="U476" s="531"/>
      <c r="V476" s="535"/>
    </row>
    <row r="477" spans="9:22">
      <c r="I477" s="314"/>
      <c r="N477" s="534"/>
      <c r="O477" s="534"/>
      <c r="P477" s="534"/>
      <c r="Q477" s="534"/>
      <c r="R477" s="534"/>
      <c r="S477" s="534"/>
      <c r="T477" s="534"/>
      <c r="U477" s="531"/>
      <c r="V477" s="535"/>
    </row>
    <row r="478" spans="9:22">
      <c r="I478" s="314"/>
      <c r="N478" s="534"/>
      <c r="O478" s="534"/>
      <c r="P478" s="534"/>
      <c r="Q478" s="534"/>
      <c r="R478" s="534"/>
      <c r="S478" s="534"/>
      <c r="T478" s="534"/>
      <c r="U478" s="531"/>
      <c r="V478" s="535"/>
    </row>
    <row r="479" spans="9:22">
      <c r="I479" s="314"/>
      <c r="N479" s="534"/>
      <c r="O479" s="534"/>
      <c r="P479" s="534"/>
      <c r="Q479" s="534"/>
      <c r="R479" s="534"/>
      <c r="S479" s="534"/>
      <c r="T479" s="534"/>
      <c r="U479" s="531"/>
      <c r="V479" s="535"/>
    </row>
    <row r="480" spans="9:22">
      <c r="I480" s="314"/>
      <c r="N480" s="534"/>
      <c r="O480" s="534"/>
      <c r="P480" s="534"/>
      <c r="Q480" s="534"/>
      <c r="R480" s="534"/>
      <c r="S480" s="534"/>
      <c r="T480" s="534"/>
      <c r="U480" s="531"/>
      <c r="V480" s="535"/>
    </row>
    <row r="481" spans="9:22">
      <c r="I481" s="314"/>
      <c r="N481" s="534"/>
      <c r="O481" s="534"/>
      <c r="P481" s="534"/>
      <c r="Q481" s="534"/>
      <c r="R481" s="534"/>
      <c r="S481" s="534"/>
      <c r="T481" s="534"/>
      <c r="U481" s="531"/>
      <c r="V481" s="535"/>
    </row>
    <row r="482" spans="9:22">
      <c r="I482" s="314"/>
      <c r="N482" s="534"/>
      <c r="O482" s="534"/>
      <c r="P482" s="534"/>
      <c r="Q482" s="534"/>
      <c r="R482" s="534"/>
      <c r="S482" s="534"/>
      <c r="T482" s="534"/>
      <c r="U482" s="531"/>
      <c r="V482" s="535"/>
    </row>
    <row r="483" spans="9:22">
      <c r="I483" s="314"/>
      <c r="N483" s="534"/>
      <c r="O483" s="534"/>
      <c r="P483" s="534"/>
      <c r="Q483" s="534"/>
      <c r="R483" s="534"/>
      <c r="S483" s="534"/>
      <c r="T483" s="534"/>
      <c r="U483" s="531"/>
      <c r="V483" s="535"/>
    </row>
    <row r="484" spans="9:22">
      <c r="I484" s="314"/>
      <c r="N484" s="534"/>
      <c r="O484" s="534"/>
      <c r="P484" s="534"/>
      <c r="Q484" s="534"/>
      <c r="R484" s="534"/>
      <c r="S484" s="534"/>
      <c r="T484" s="534"/>
      <c r="U484" s="531"/>
      <c r="V484" s="535"/>
    </row>
    <row r="485" spans="9:22">
      <c r="I485" s="314"/>
      <c r="N485" s="534"/>
      <c r="O485" s="534"/>
      <c r="P485" s="534"/>
      <c r="Q485" s="534"/>
      <c r="R485" s="534"/>
      <c r="S485" s="534"/>
      <c r="T485" s="534"/>
      <c r="U485" s="531"/>
      <c r="V485" s="535"/>
    </row>
    <row r="486" spans="9:22">
      <c r="I486" s="314"/>
      <c r="N486" s="534"/>
      <c r="O486" s="534"/>
      <c r="P486" s="534"/>
      <c r="Q486" s="534"/>
      <c r="R486" s="534"/>
      <c r="S486" s="534"/>
      <c r="T486" s="534"/>
      <c r="U486" s="531"/>
      <c r="V486" s="535"/>
    </row>
    <row r="487" spans="9:22">
      <c r="I487" s="314"/>
      <c r="N487" s="534"/>
      <c r="O487" s="534"/>
      <c r="P487" s="534"/>
      <c r="Q487" s="534"/>
      <c r="R487" s="534"/>
      <c r="S487" s="534"/>
      <c r="T487" s="534"/>
      <c r="U487" s="531"/>
      <c r="V487" s="535"/>
    </row>
    <row r="488" spans="9:22">
      <c r="I488" s="314"/>
      <c r="N488" s="534"/>
      <c r="O488" s="534"/>
      <c r="P488" s="534"/>
      <c r="Q488" s="534"/>
      <c r="R488" s="534"/>
      <c r="S488" s="534"/>
      <c r="T488" s="534"/>
      <c r="U488" s="531"/>
      <c r="V488" s="535"/>
    </row>
    <row r="489" spans="9:22">
      <c r="I489" s="314"/>
      <c r="N489" s="534"/>
      <c r="O489" s="534"/>
      <c r="P489" s="534"/>
      <c r="Q489" s="534"/>
      <c r="R489" s="534"/>
      <c r="S489" s="534"/>
      <c r="T489" s="534"/>
      <c r="U489" s="531"/>
      <c r="V489" s="535"/>
    </row>
    <row r="490" spans="9:22">
      <c r="I490" s="314"/>
      <c r="N490" s="534"/>
      <c r="O490" s="534"/>
      <c r="P490" s="534"/>
      <c r="Q490" s="534"/>
      <c r="R490" s="534"/>
      <c r="S490" s="534"/>
      <c r="T490" s="534"/>
      <c r="U490" s="531"/>
      <c r="V490" s="535"/>
    </row>
    <row r="491" spans="9:22">
      <c r="I491" s="314"/>
      <c r="N491" s="534"/>
      <c r="O491" s="534"/>
      <c r="P491" s="534"/>
      <c r="Q491" s="534"/>
      <c r="R491" s="534"/>
      <c r="S491" s="534"/>
      <c r="T491" s="534"/>
      <c r="U491" s="531"/>
      <c r="V491" s="535"/>
    </row>
    <row r="492" spans="9:22">
      <c r="I492" s="314"/>
      <c r="N492" s="534"/>
      <c r="O492" s="534"/>
      <c r="P492" s="534"/>
      <c r="Q492" s="534"/>
      <c r="R492" s="534"/>
      <c r="S492" s="534"/>
      <c r="T492" s="534"/>
      <c r="U492" s="531"/>
      <c r="V492" s="535"/>
    </row>
    <row r="493" spans="9:22">
      <c r="I493" s="314"/>
      <c r="N493" s="534"/>
      <c r="O493" s="534"/>
      <c r="P493" s="534"/>
      <c r="Q493" s="534"/>
      <c r="R493" s="534"/>
      <c r="S493" s="534"/>
      <c r="T493" s="534"/>
      <c r="U493" s="531"/>
      <c r="V493" s="535"/>
    </row>
    <row r="494" spans="9:22">
      <c r="I494" s="314"/>
      <c r="N494" s="534"/>
      <c r="O494" s="534"/>
      <c r="P494" s="534"/>
      <c r="Q494" s="534"/>
      <c r="R494" s="534"/>
      <c r="S494" s="534"/>
      <c r="T494" s="534"/>
      <c r="U494" s="531"/>
      <c r="V494" s="535"/>
    </row>
    <row r="495" spans="9:22">
      <c r="I495" s="314"/>
      <c r="N495" s="534"/>
      <c r="O495" s="534"/>
      <c r="P495" s="534"/>
      <c r="Q495" s="534"/>
      <c r="R495" s="534"/>
      <c r="S495" s="534"/>
      <c r="T495" s="534"/>
      <c r="U495" s="531"/>
      <c r="V495" s="535"/>
    </row>
    <row r="496" spans="9:22">
      <c r="I496" s="314"/>
      <c r="N496" s="534"/>
      <c r="O496" s="534"/>
      <c r="P496" s="534"/>
      <c r="Q496" s="534"/>
      <c r="R496" s="534"/>
      <c r="S496" s="534"/>
      <c r="T496" s="534"/>
      <c r="U496" s="531"/>
      <c r="V496" s="535"/>
    </row>
    <row r="497" spans="9:22">
      <c r="I497" s="314"/>
      <c r="N497" s="534"/>
      <c r="O497" s="534"/>
      <c r="P497" s="534"/>
      <c r="Q497" s="534"/>
      <c r="R497" s="534"/>
      <c r="S497" s="534"/>
      <c r="T497" s="534"/>
      <c r="U497" s="531"/>
      <c r="V497" s="535"/>
    </row>
    <row r="498" spans="9:22">
      <c r="I498" s="314"/>
      <c r="N498" s="534"/>
      <c r="O498" s="534"/>
      <c r="P498" s="534"/>
      <c r="Q498" s="534"/>
      <c r="R498" s="534"/>
      <c r="S498" s="534"/>
      <c r="T498" s="534"/>
      <c r="U498" s="531"/>
      <c r="V498" s="535"/>
    </row>
    <row r="499" spans="9:22">
      <c r="I499" s="314"/>
      <c r="N499" s="534"/>
      <c r="O499" s="534"/>
      <c r="P499" s="534"/>
      <c r="Q499" s="534"/>
      <c r="R499" s="534"/>
      <c r="S499" s="534"/>
      <c r="T499" s="534"/>
      <c r="U499" s="531"/>
      <c r="V499" s="535"/>
    </row>
    <row r="500" spans="9:22">
      <c r="I500" s="314"/>
      <c r="N500" s="534"/>
      <c r="O500" s="534"/>
      <c r="P500" s="534"/>
      <c r="Q500" s="534"/>
      <c r="R500" s="534"/>
      <c r="S500" s="534"/>
      <c r="T500" s="534"/>
      <c r="U500" s="531"/>
      <c r="V500" s="535"/>
    </row>
    <row r="501" spans="9:22">
      <c r="I501" s="314"/>
      <c r="N501" s="534"/>
      <c r="O501" s="534"/>
      <c r="P501" s="534"/>
      <c r="Q501" s="534"/>
      <c r="R501" s="534"/>
      <c r="S501" s="534"/>
      <c r="T501" s="534"/>
      <c r="U501" s="531"/>
      <c r="V501" s="535"/>
    </row>
    <row r="502" spans="9:22">
      <c r="I502" s="314"/>
      <c r="N502" s="534"/>
      <c r="O502" s="534"/>
      <c r="P502" s="534"/>
      <c r="Q502" s="534"/>
      <c r="R502" s="534"/>
      <c r="S502" s="534"/>
      <c r="T502" s="534"/>
      <c r="U502" s="531"/>
      <c r="V502" s="535"/>
    </row>
    <row r="503" spans="9:22">
      <c r="I503" s="314"/>
      <c r="N503" s="534"/>
      <c r="O503" s="534"/>
      <c r="P503" s="534"/>
      <c r="Q503" s="534"/>
      <c r="R503" s="534"/>
      <c r="S503" s="534"/>
      <c r="T503" s="534"/>
      <c r="U503" s="531"/>
      <c r="V503" s="535"/>
    </row>
    <row r="504" spans="9:22">
      <c r="I504" s="314"/>
      <c r="N504" s="534"/>
      <c r="O504" s="534"/>
      <c r="P504" s="534"/>
      <c r="Q504" s="534"/>
      <c r="R504" s="534"/>
      <c r="S504" s="534"/>
      <c r="T504" s="534"/>
      <c r="U504" s="531"/>
      <c r="V504" s="535"/>
    </row>
    <row r="505" spans="9:22">
      <c r="I505" s="314"/>
      <c r="N505" s="534"/>
      <c r="O505" s="534"/>
      <c r="P505" s="534"/>
      <c r="Q505" s="534"/>
      <c r="R505" s="534"/>
      <c r="S505" s="534"/>
      <c r="T505" s="534"/>
      <c r="U505" s="531"/>
      <c r="V505" s="535"/>
    </row>
    <row r="506" spans="9:22">
      <c r="I506" s="314"/>
      <c r="N506" s="534"/>
      <c r="O506" s="534"/>
      <c r="P506" s="534"/>
      <c r="Q506" s="534"/>
      <c r="R506" s="534"/>
      <c r="S506" s="534"/>
      <c r="T506" s="534"/>
      <c r="U506" s="531"/>
      <c r="V506" s="535"/>
    </row>
    <row r="507" spans="9:22">
      <c r="I507" s="314"/>
      <c r="N507" s="534"/>
      <c r="O507" s="534"/>
      <c r="P507" s="534"/>
      <c r="Q507" s="534"/>
      <c r="R507" s="534"/>
      <c r="S507" s="534"/>
      <c r="T507" s="534"/>
      <c r="U507" s="531"/>
      <c r="V507" s="535"/>
    </row>
    <row r="508" spans="9:22">
      <c r="I508" s="314"/>
      <c r="N508" s="534"/>
      <c r="O508" s="534"/>
      <c r="P508" s="534"/>
      <c r="Q508" s="534"/>
      <c r="R508" s="534"/>
      <c r="S508" s="534"/>
      <c r="T508" s="534"/>
      <c r="U508" s="531"/>
      <c r="V508" s="535"/>
    </row>
    <row r="509" spans="9:22">
      <c r="I509" s="314"/>
      <c r="N509" s="534"/>
      <c r="O509" s="534"/>
      <c r="P509" s="534"/>
      <c r="Q509" s="534"/>
      <c r="R509" s="534"/>
      <c r="S509" s="534"/>
      <c r="T509" s="534"/>
      <c r="U509" s="531"/>
      <c r="V509" s="535"/>
    </row>
    <row r="510" spans="9:22">
      <c r="I510" s="314"/>
      <c r="N510" s="534"/>
      <c r="O510" s="534"/>
      <c r="P510" s="534"/>
      <c r="Q510" s="534"/>
      <c r="R510" s="534"/>
      <c r="S510" s="534"/>
      <c r="T510" s="534"/>
      <c r="U510" s="531"/>
      <c r="V510" s="535"/>
    </row>
    <row r="511" spans="9:22">
      <c r="I511" s="314"/>
      <c r="N511" s="534"/>
      <c r="O511" s="534"/>
      <c r="P511" s="534"/>
      <c r="Q511" s="534"/>
      <c r="R511" s="534"/>
      <c r="S511" s="534"/>
      <c r="T511" s="534"/>
      <c r="U511" s="531"/>
      <c r="V511" s="535"/>
    </row>
    <row r="512" spans="9:22">
      <c r="I512" s="314"/>
      <c r="N512" s="534"/>
      <c r="O512" s="534"/>
      <c r="P512" s="534"/>
      <c r="Q512" s="534"/>
      <c r="R512" s="534"/>
      <c r="S512" s="534"/>
      <c r="T512" s="534"/>
      <c r="U512" s="531"/>
      <c r="V512" s="535"/>
    </row>
    <row r="513" spans="9:22">
      <c r="I513" s="314"/>
      <c r="N513" s="534"/>
      <c r="O513" s="534"/>
      <c r="P513" s="534"/>
      <c r="Q513" s="534"/>
      <c r="R513" s="534"/>
      <c r="S513" s="534"/>
      <c r="T513" s="534"/>
      <c r="U513" s="531"/>
      <c r="V513" s="535"/>
    </row>
    <row r="514" spans="9:22">
      <c r="I514" s="314"/>
      <c r="N514" s="534"/>
      <c r="O514" s="534"/>
      <c r="P514" s="534"/>
      <c r="Q514" s="534"/>
      <c r="R514" s="534"/>
      <c r="S514" s="534"/>
      <c r="T514" s="534"/>
      <c r="U514" s="531"/>
      <c r="V514" s="535"/>
    </row>
    <row r="515" spans="9:22">
      <c r="I515" s="314"/>
      <c r="N515" s="534"/>
      <c r="O515" s="534"/>
      <c r="P515" s="534"/>
      <c r="Q515" s="534"/>
      <c r="R515" s="534"/>
      <c r="S515" s="534"/>
      <c r="T515" s="534"/>
      <c r="U515" s="531"/>
      <c r="V515" s="535"/>
    </row>
    <row r="516" spans="9:22">
      <c r="I516" s="314"/>
      <c r="N516" s="534"/>
      <c r="O516" s="534"/>
      <c r="P516" s="534"/>
      <c r="Q516" s="534"/>
      <c r="R516" s="534"/>
      <c r="S516" s="534"/>
      <c r="T516" s="534"/>
      <c r="U516" s="531"/>
      <c r="V516" s="535"/>
    </row>
    <row r="517" spans="9:22">
      <c r="I517" s="314"/>
      <c r="N517" s="534"/>
      <c r="O517" s="534"/>
      <c r="P517" s="534"/>
      <c r="Q517" s="534"/>
      <c r="R517" s="534"/>
      <c r="S517" s="534"/>
      <c r="T517" s="534"/>
      <c r="U517" s="531"/>
      <c r="V517" s="535"/>
    </row>
    <row r="518" spans="9:22">
      <c r="I518" s="314"/>
      <c r="N518" s="534"/>
      <c r="O518" s="534"/>
      <c r="P518" s="534"/>
      <c r="Q518" s="534"/>
      <c r="R518" s="534"/>
      <c r="S518" s="534"/>
      <c r="T518" s="534"/>
      <c r="U518" s="531"/>
      <c r="V518" s="535"/>
    </row>
    <row r="519" spans="9:22">
      <c r="I519" s="314"/>
      <c r="N519" s="534"/>
      <c r="O519" s="534"/>
      <c r="P519" s="534"/>
      <c r="Q519" s="534"/>
      <c r="R519" s="534"/>
      <c r="S519" s="534"/>
      <c r="T519" s="534"/>
      <c r="U519" s="531"/>
      <c r="V519" s="535"/>
    </row>
    <row r="520" spans="9:22">
      <c r="I520" s="314"/>
      <c r="N520" s="534"/>
      <c r="O520" s="534"/>
      <c r="P520" s="534"/>
      <c r="Q520" s="534"/>
      <c r="R520" s="534"/>
      <c r="S520" s="534"/>
      <c r="T520" s="534"/>
      <c r="U520" s="531"/>
      <c r="V520" s="535"/>
    </row>
    <row r="521" spans="9:22">
      <c r="I521" s="314"/>
      <c r="N521" s="534"/>
      <c r="O521" s="534"/>
      <c r="P521" s="534"/>
      <c r="Q521" s="534"/>
      <c r="R521" s="534"/>
      <c r="S521" s="534"/>
      <c r="T521" s="534"/>
      <c r="U521" s="531"/>
      <c r="V521" s="535"/>
    </row>
    <row r="522" spans="9:22">
      <c r="I522" s="314"/>
      <c r="N522" s="534"/>
      <c r="O522" s="534"/>
      <c r="P522" s="534"/>
      <c r="Q522" s="534"/>
      <c r="R522" s="534"/>
      <c r="S522" s="534"/>
      <c r="T522" s="534"/>
      <c r="U522" s="531"/>
      <c r="V522" s="535"/>
    </row>
    <row r="523" spans="9:22">
      <c r="I523" s="314"/>
      <c r="N523" s="534"/>
      <c r="O523" s="534"/>
      <c r="P523" s="534"/>
      <c r="Q523" s="534"/>
      <c r="R523" s="534"/>
      <c r="S523" s="534"/>
      <c r="T523" s="534"/>
      <c r="U523" s="531"/>
      <c r="V523" s="535"/>
    </row>
    <row r="524" spans="9:22">
      <c r="I524" s="314"/>
      <c r="N524" s="534"/>
      <c r="O524" s="534"/>
      <c r="P524" s="534"/>
      <c r="Q524" s="534"/>
      <c r="R524" s="534"/>
      <c r="S524" s="534"/>
      <c r="T524" s="534"/>
      <c r="U524" s="531"/>
      <c r="V524" s="535"/>
    </row>
    <row r="525" spans="9:22">
      <c r="I525" s="314"/>
      <c r="N525" s="534"/>
      <c r="O525" s="534"/>
      <c r="P525" s="534"/>
      <c r="Q525" s="534"/>
      <c r="R525" s="534"/>
      <c r="S525" s="534"/>
      <c r="T525" s="534"/>
      <c r="U525" s="531"/>
      <c r="V525" s="535"/>
    </row>
    <row r="526" spans="9:22">
      <c r="I526" s="314"/>
      <c r="N526" s="534"/>
      <c r="O526" s="534"/>
      <c r="P526" s="534"/>
      <c r="Q526" s="534"/>
      <c r="R526" s="534"/>
      <c r="S526" s="534"/>
      <c r="T526" s="534"/>
      <c r="U526" s="531"/>
      <c r="V526" s="535"/>
    </row>
    <row r="527" spans="9:22">
      <c r="I527" s="314"/>
      <c r="N527" s="534"/>
      <c r="O527" s="534"/>
      <c r="P527" s="534"/>
      <c r="Q527" s="534"/>
      <c r="R527" s="534"/>
      <c r="S527" s="534"/>
      <c r="T527" s="534"/>
      <c r="U527" s="531"/>
      <c r="V527" s="535"/>
    </row>
    <row r="528" spans="9:22">
      <c r="I528" s="314"/>
      <c r="N528" s="534"/>
      <c r="O528" s="534"/>
      <c r="P528" s="534"/>
      <c r="Q528" s="534"/>
      <c r="R528" s="534"/>
      <c r="S528" s="534"/>
      <c r="T528" s="534"/>
      <c r="U528" s="531"/>
      <c r="V528" s="535"/>
    </row>
    <row r="529" spans="9:22">
      <c r="I529" s="314"/>
      <c r="N529" s="534"/>
      <c r="O529" s="534"/>
      <c r="P529" s="534"/>
      <c r="Q529" s="534"/>
      <c r="R529" s="534"/>
      <c r="S529" s="534"/>
      <c r="T529" s="534"/>
      <c r="U529" s="531"/>
      <c r="V529" s="535"/>
    </row>
    <row r="530" spans="9:22">
      <c r="I530" s="314"/>
      <c r="N530" s="534"/>
      <c r="O530" s="534"/>
      <c r="P530" s="534"/>
      <c r="Q530" s="534"/>
      <c r="R530" s="534"/>
      <c r="S530" s="534"/>
      <c r="T530" s="534"/>
      <c r="U530" s="531"/>
      <c r="V530" s="535"/>
    </row>
    <row r="531" spans="9:22">
      <c r="I531" s="314"/>
      <c r="N531" s="534"/>
      <c r="O531" s="534"/>
      <c r="P531" s="534"/>
      <c r="Q531" s="534"/>
      <c r="R531" s="534"/>
      <c r="S531" s="534"/>
      <c r="T531" s="534"/>
      <c r="U531" s="531"/>
      <c r="V531" s="535"/>
    </row>
    <row r="532" spans="9:22">
      <c r="I532" s="314"/>
      <c r="N532" s="534"/>
      <c r="O532" s="534"/>
      <c r="P532" s="534"/>
      <c r="Q532" s="534"/>
      <c r="R532" s="534"/>
      <c r="S532" s="534"/>
      <c r="T532" s="534"/>
      <c r="U532" s="531"/>
      <c r="V532" s="535"/>
    </row>
    <row r="533" spans="9:22">
      <c r="I533" s="314"/>
      <c r="N533" s="534"/>
      <c r="O533" s="534"/>
      <c r="P533" s="534"/>
      <c r="Q533" s="534"/>
      <c r="R533" s="534"/>
      <c r="S533" s="534"/>
      <c r="T533" s="534"/>
      <c r="U533" s="531"/>
      <c r="V533" s="535"/>
    </row>
    <row r="534" spans="9:22">
      <c r="I534" s="314"/>
      <c r="N534" s="534"/>
      <c r="O534" s="534"/>
      <c r="P534" s="534"/>
      <c r="Q534" s="534"/>
      <c r="R534" s="534"/>
      <c r="S534" s="534"/>
      <c r="T534" s="534"/>
      <c r="U534" s="531"/>
      <c r="V534" s="535"/>
    </row>
    <row r="535" spans="9:22">
      <c r="I535" s="314"/>
      <c r="N535" s="534"/>
      <c r="O535" s="534"/>
      <c r="P535" s="534"/>
      <c r="Q535" s="534"/>
      <c r="R535" s="534"/>
      <c r="S535" s="534"/>
      <c r="T535" s="534"/>
      <c r="U535" s="531"/>
      <c r="V535" s="535"/>
    </row>
    <row r="536" spans="9:22">
      <c r="I536" s="314"/>
      <c r="N536" s="534"/>
      <c r="O536" s="534"/>
      <c r="P536" s="534"/>
      <c r="Q536" s="534"/>
      <c r="R536" s="534"/>
      <c r="S536" s="534"/>
      <c r="T536" s="534"/>
      <c r="U536" s="531"/>
      <c r="V536" s="535"/>
    </row>
    <row r="537" spans="9:22">
      <c r="I537" s="314"/>
      <c r="N537" s="534"/>
      <c r="O537" s="534"/>
      <c r="P537" s="534"/>
      <c r="Q537" s="534"/>
      <c r="R537" s="534"/>
      <c r="S537" s="534"/>
      <c r="T537" s="534"/>
      <c r="U537" s="531"/>
      <c r="V537" s="535"/>
    </row>
    <row r="538" spans="9:22">
      <c r="I538" s="314"/>
      <c r="N538" s="534"/>
      <c r="O538" s="534"/>
      <c r="P538" s="534"/>
      <c r="Q538" s="534"/>
      <c r="R538" s="534"/>
      <c r="S538" s="534"/>
      <c r="T538" s="534"/>
      <c r="U538" s="531"/>
      <c r="V538" s="535"/>
    </row>
    <row r="539" spans="9:22">
      <c r="I539" s="314"/>
      <c r="N539" s="534"/>
      <c r="O539" s="534"/>
      <c r="P539" s="534"/>
      <c r="Q539" s="534"/>
      <c r="R539" s="534"/>
      <c r="S539" s="534"/>
      <c r="T539" s="534"/>
      <c r="U539" s="531"/>
      <c r="V539" s="535"/>
    </row>
    <row r="540" spans="9:22">
      <c r="I540" s="314"/>
      <c r="N540" s="534"/>
      <c r="O540" s="534"/>
      <c r="P540" s="534"/>
      <c r="Q540" s="534"/>
      <c r="R540" s="534"/>
      <c r="S540" s="534"/>
      <c r="T540" s="534"/>
      <c r="U540" s="531"/>
      <c r="V540" s="535"/>
    </row>
    <row r="541" spans="9:22">
      <c r="I541" s="314"/>
      <c r="N541" s="534"/>
      <c r="O541" s="534"/>
      <c r="P541" s="534"/>
      <c r="Q541" s="534"/>
      <c r="R541" s="534"/>
      <c r="S541" s="534"/>
      <c r="T541" s="534"/>
      <c r="U541" s="531"/>
      <c r="V541" s="535"/>
    </row>
    <row r="542" spans="9:22">
      <c r="I542" s="314"/>
      <c r="N542" s="534"/>
      <c r="O542" s="534"/>
      <c r="P542" s="534"/>
      <c r="Q542" s="534"/>
      <c r="R542" s="534"/>
      <c r="S542" s="534"/>
      <c r="T542" s="534"/>
      <c r="U542" s="531"/>
      <c r="V542" s="535"/>
    </row>
    <row r="543" spans="9:22">
      <c r="I543" s="314"/>
      <c r="N543" s="534"/>
      <c r="O543" s="534"/>
      <c r="P543" s="534"/>
      <c r="Q543" s="534"/>
      <c r="R543" s="534"/>
      <c r="S543" s="534"/>
      <c r="T543" s="534"/>
      <c r="U543" s="531"/>
      <c r="V543" s="535"/>
    </row>
    <row r="544" spans="9:22">
      <c r="I544" s="314"/>
      <c r="N544" s="534"/>
      <c r="O544" s="534"/>
      <c r="P544" s="534"/>
      <c r="Q544" s="534"/>
      <c r="R544" s="534"/>
      <c r="S544" s="534"/>
      <c r="T544" s="534"/>
      <c r="U544" s="531"/>
      <c r="V544" s="535"/>
    </row>
    <row r="545" spans="9:22">
      <c r="I545" s="314"/>
      <c r="N545" s="534"/>
      <c r="O545" s="534"/>
      <c r="P545" s="534"/>
      <c r="Q545" s="534"/>
      <c r="R545" s="534"/>
      <c r="S545" s="534"/>
      <c r="T545" s="534"/>
      <c r="U545" s="531"/>
      <c r="V545" s="535"/>
    </row>
    <row r="546" spans="9:22">
      <c r="I546" s="314"/>
      <c r="N546" s="534"/>
      <c r="O546" s="534"/>
      <c r="P546" s="534"/>
      <c r="Q546" s="534"/>
      <c r="R546" s="534"/>
      <c r="S546" s="534"/>
      <c r="T546" s="534"/>
      <c r="U546" s="531"/>
      <c r="V546" s="535"/>
    </row>
    <row r="547" spans="9:22">
      <c r="I547" s="314"/>
      <c r="N547" s="534"/>
      <c r="O547" s="534"/>
      <c r="P547" s="534"/>
      <c r="Q547" s="534"/>
      <c r="R547" s="534"/>
      <c r="S547" s="534"/>
      <c r="T547" s="534"/>
      <c r="U547" s="531"/>
      <c r="V547" s="535"/>
    </row>
    <row r="548" spans="9:22">
      <c r="I548" s="314"/>
      <c r="N548" s="534"/>
      <c r="O548" s="534"/>
      <c r="P548" s="534"/>
      <c r="Q548" s="534"/>
      <c r="R548" s="534"/>
      <c r="S548" s="534"/>
      <c r="T548" s="534"/>
      <c r="U548" s="531"/>
      <c r="V548" s="535"/>
    </row>
    <row r="549" spans="9:22">
      <c r="I549" s="314"/>
      <c r="N549" s="534"/>
      <c r="O549" s="534"/>
      <c r="P549" s="534"/>
      <c r="Q549" s="534"/>
      <c r="R549" s="534"/>
      <c r="S549" s="534"/>
      <c r="T549" s="534"/>
      <c r="U549" s="531"/>
      <c r="V549" s="535"/>
    </row>
    <row r="550" spans="9:22">
      <c r="I550" s="314"/>
      <c r="N550" s="534"/>
      <c r="O550" s="534"/>
      <c r="P550" s="534"/>
      <c r="Q550" s="534"/>
      <c r="R550" s="534"/>
      <c r="S550" s="534"/>
      <c r="T550" s="534"/>
      <c r="U550" s="531"/>
      <c r="V550" s="535"/>
    </row>
    <row r="551" spans="9:22">
      <c r="I551" s="314"/>
      <c r="N551" s="534"/>
      <c r="O551" s="534"/>
      <c r="P551" s="534"/>
      <c r="Q551" s="534"/>
      <c r="R551" s="534"/>
      <c r="S551" s="534"/>
      <c r="T551" s="534"/>
      <c r="U551" s="531"/>
      <c r="V551" s="535"/>
    </row>
    <row r="552" spans="9:22">
      <c r="I552" s="314"/>
      <c r="N552" s="534"/>
      <c r="O552" s="534"/>
      <c r="P552" s="534"/>
      <c r="Q552" s="534"/>
      <c r="R552" s="534"/>
      <c r="S552" s="534"/>
      <c r="T552" s="534"/>
      <c r="U552" s="531"/>
      <c r="V552" s="535"/>
    </row>
    <row r="553" spans="9:22">
      <c r="I553" s="314"/>
      <c r="N553" s="534"/>
      <c r="O553" s="534"/>
      <c r="P553" s="534"/>
      <c r="Q553" s="534"/>
      <c r="R553" s="534"/>
      <c r="S553" s="534"/>
      <c r="T553" s="534"/>
      <c r="U553" s="531"/>
      <c r="V553" s="535"/>
    </row>
    <row r="554" spans="9:22">
      <c r="I554" s="314"/>
      <c r="N554" s="534"/>
      <c r="O554" s="534"/>
      <c r="P554" s="534"/>
      <c r="Q554" s="534"/>
      <c r="R554" s="534"/>
      <c r="S554" s="534"/>
      <c r="T554" s="534"/>
      <c r="U554" s="531"/>
      <c r="V554" s="535"/>
    </row>
    <row r="555" spans="9:22">
      <c r="I555" s="314"/>
      <c r="N555" s="534"/>
      <c r="O555" s="534"/>
      <c r="P555" s="534"/>
      <c r="Q555" s="534"/>
      <c r="R555" s="534"/>
      <c r="S555" s="534"/>
      <c r="T555" s="534"/>
      <c r="U555" s="531"/>
      <c r="V555" s="535"/>
    </row>
    <row r="556" spans="9:22">
      <c r="I556" s="314"/>
      <c r="N556" s="534"/>
      <c r="O556" s="534"/>
      <c r="P556" s="534"/>
      <c r="Q556" s="534"/>
      <c r="R556" s="534"/>
      <c r="S556" s="534"/>
      <c r="T556" s="534"/>
      <c r="U556" s="531"/>
      <c r="V556" s="535"/>
    </row>
    <row r="557" spans="9:22">
      <c r="I557" s="314"/>
      <c r="N557" s="534"/>
      <c r="O557" s="534"/>
      <c r="P557" s="534"/>
      <c r="Q557" s="534"/>
      <c r="R557" s="534"/>
      <c r="S557" s="534"/>
      <c r="T557" s="534"/>
      <c r="U557" s="531"/>
      <c r="V557" s="535"/>
    </row>
    <row r="558" spans="9:22">
      <c r="I558" s="314"/>
      <c r="N558" s="534"/>
      <c r="O558" s="534"/>
      <c r="P558" s="534"/>
      <c r="Q558" s="534"/>
      <c r="R558" s="534"/>
      <c r="S558" s="534"/>
      <c r="T558" s="534"/>
      <c r="U558" s="531"/>
      <c r="V558" s="535"/>
    </row>
    <row r="559" spans="9:22">
      <c r="I559" s="314"/>
      <c r="N559" s="534"/>
      <c r="O559" s="534"/>
      <c r="P559" s="534"/>
      <c r="Q559" s="534"/>
      <c r="R559" s="534"/>
      <c r="S559" s="534"/>
      <c r="T559" s="534"/>
      <c r="U559" s="531"/>
      <c r="V559" s="535"/>
    </row>
    <row r="560" spans="9:22">
      <c r="I560" s="314"/>
      <c r="N560" s="534"/>
      <c r="O560" s="534"/>
      <c r="P560" s="534"/>
      <c r="Q560" s="534"/>
      <c r="R560" s="534"/>
      <c r="S560" s="534"/>
      <c r="T560" s="534"/>
      <c r="U560" s="531"/>
      <c r="V560" s="535"/>
    </row>
    <row r="561" spans="9:22">
      <c r="I561" s="314"/>
      <c r="N561" s="534"/>
      <c r="O561" s="534"/>
      <c r="P561" s="534"/>
      <c r="Q561" s="534"/>
      <c r="R561" s="534"/>
      <c r="S561" s="534"/>
      <c r="T561" s="534"/>
      <c r="U561" s="531"/>
      <c r="V561" s="535"/>
    </row>
    <row r="562" spans="9:22">
      <c r="I562" s="314"/>
      <c r="N562" s="534"/>
      <c r="O562" s="534"/>
      <c r="P562" s="534"/>
      <c r="Q562" s="534"/>
      <c r="R562" s="534"/>
      <c r="S562" s="534"/>
      <c r="T562" s="534"/>
      <c r="U562" s="531"/>
      <c r="V562" s="535"/>
    </row>
    <row r="563" spans="9:22">
      <c r="I563" s="314"/>
      <c r="N563" s="534"/>
      <c r="O563" s="534"/>
      <c r="P563" s="534"/>
      <c r="Q563" s="534"/>
      <c r="R563" s="534"/>
      <c r="S563" s="534"/>
      <c r="T563" s="534"/>
      <c r="U563" s="531"/>
      <c r="V563" s="535"/>
    </row>
    <row r="564" spans="9:22">
      <c r="I564" s="314"/>
      <c r="N564" s="534"/>
      <c r="O564" s="534"/>
      <c r="P564" s="534"/>
      <c r="Q564" s="534"/>
      <c r="R564" s="534"/>
      <c r="S564" s="534"/>
      <c r="T564" s="534"/>
      <c r="U564" s="531"/>
      <c r="V564" s="535"/>
    </row>
    <row r="565" spans="9:22">
      <c r="I565" s="314"/>
      <c r="N565" s="534"/>
      <c r="O565" s="534"/>
      <c r="P565" s="534"/>
      <c r="Q565" s="534"/>
      <c r="R565" s="534"/>
      <c r="S565" s="534"/>
      <c r="T565" s="534"/>
      <c r="U565" s="531"/>
      <c r="V565" s="535"/>
    </row>
    <row r="566" spans="9:22">
      <c r="I566" s="314"/>
      <c r="N566" s="534"/>
      <c r="O566" s="534"/>
      <c r="P566" s="534"/>
      <c r="Q566" s="534"/>
      <c r="R566" s="534"/>
      <c r="S566" s="534"/>
      <c r="T566" s="534"/>
      <c r="U566" s="531"/>
      <c r="V566" s="535"/>
    </row>
    <row r="567" spans="9:22">
      <c r="I567" s="314"/>
      <c r="N567" s="534"/>
      <c r="O567" s="534"/>
      <c r="P567" s="534"/>
      <c r="Q567" s="534"/>
      <c r="R567" s="534"/>
      <c r="S567" s="534"/>
      <c r="T567" s="534"/>
      <c r="U567" s="531"/>
      <c r="V567" s="535"/>
    </row>
    <row r="568" spans="9:22">
      <c r="I568" s="314"/>
      <c r="N568" s="534"/>
      <c r="O568" s="534"/>
      <c r="P568" s="534"/>
      <c r="Q568" s="534"/>
      <c r="R568" s="534"/>
      <c r="S568" s="534"/>
      <c r="T568" s="534"/>
      <c r="U568" s="531"/>
      <c r="V568" s="535"/>
    </row>
    <row r="569" spans="9:22">
      <c r="I569" s="314"/>
      <c r="N569" s="534"/>
      <c r="O569" s="534"/>
      <c r="P569" s="534"/>
      <c r="Q569" s="534"/>
      <c r="R569" s="534"/>
      <c r="S569" s="534"/>
      <c r="T569" s="534"/>
      <c r="U569" s="531"/>
      <c r="V569" s="535"/>
    </row>
    <row r="570" spans="9:22">
      <c r="I570" s="314"/>
      <c r="N570" s="534"/>
      <c r="O570" s="534"/>
      <c r="P570" s="534"/>
      <c r="Q570" s="534"/>
      <c r="R570" s="534"/>
      <c r="S570" s="534"/>
      <c r="T570" s="534"/>
      <c r="U570" s="531"/>
      <c r="V570" s="535"/>
    </row>
    <row r="571" spans="9:22">
      <c r="I571" s="314"/>
      <c r="N571" s="534"/>
      <c r="O571" s="534"/>
      <c r="P571" s="534"/>
      <c r="Q571" s="534"/>
      <c r="R571" s="534"/>
      <c r="S571" s="534"/>
      <c r="T571" s="534"/>
      <c r="U571" s="531"/>
      <c r="V571" s="535"/>
    </row>
    <row r="572" spans="9:22">
      <c r="I572" s="314"/>
      <c r="N572" s="534"/>
      <c r="O572" s="534"/>
      <c r="P572" s="534"/>
      <c r="Q572" s="534"/>
      <c r="R572" s="534"/>
      <c r="S572" s="534"/>
      <c r="T572" s="534"/>
      <c r="U572" s="531"/>
      <c r="V572" s="535"/>
    </row>
    <row r="573" spans="9:22">
      <c r="I573" s="314"/>
      <c r="N573" s="534"/>
      <c r="O573" s="534"/>
      <c r="P573" s="534"/>
      <c r="Q573" s="534"/>
      <c r="R573" s="534"/>
      <c r="S573" s="534"/>
      <c r="T573" s="534"/>
      <c r="U573" s="531"/>
      <c r="V573" s="535"/>
    </row>
    <row r="574" spans="9:22">
      <c r="I574" s="314"/>
      <c r="N574" s="534"/>
      <c r="O574" s="534"/>
      <c r="P574" s="534"/>
      <c r="Q574" s="534"/>
      <c r="R574" s="534"/>
      <c r="S574" s="534"/>
      <c r="T574" s="534"/>
      <c r="U574" s="531"/>
      <c r="V574" s="535"/>
    </row>
    <row r="575" spans="9:22">
      <c r="I575" s="314"/>
      <c r="N575" s="534"/>
      <c r="O575" s="534"/>
      <c r="P575" s="534"/>
      <c r="Q575" s="534"/>
      <c r="R575" s="534"/>
      <c r="S575" s="534"/>
      <c r="T575" s="534"/>
      <c r="U575" s="531"/>
      <c r="V575" s="535"/>
    </row>
    <row r="576" spans="9:22">
      <c r="I576" s="314"/>
      <c r="N576" s="534"/>
      <c r="O576" s="534"/>
      <c r="P576" s="534"/>
      <c r="Q576" s="534"/>
      <c r="R576" s="534"/>
      <c r="S576" s="534"/>
      <c r="T576" s="534"/>
      <c r="U576" s="531"/>
      <c r="V576" s="535"/>
    </row>
    <row r="577" spans="9:22">
      <c r="I577" s="314"/>
      <c r="N577" s="534"/>
      <c r="O577" s="534"/>
      <c r="P577" s="534"/>
      <c r="Q577" s="534"/>
      <c r="R577" s="534"/>
      <c r="S577" s="534"/>
      <c r="T577" s="534"/>
      <c r="U577" s="531"/>
      <c r="V577" s="535"/>
    </row>
    <row r="578" spans="9:22">
      <c r="I578" s="314"/>
      <c r="N578" s="534"/>
      <c r="O578" s="534"/>
      <c r="P578" s="534"/>
      <c r="Q578" s="534"/>
      <c r="R578" s="534"/>
      <c r="S578" s="534"/>
      <c r="T578" s="534"/>
      <c r="U578" s="531"/>
      <c r="V578" s="535"/>
    </row>
    <row r="579" spans="9:22">
      <c r="I579" s="314"/>
      <c r="N579" s="534"/>
      <c r="O579" s="534"/>
      <c r="P579" s="534"/>
      <c r="Q579" s="534"/>
      <c r="R579" s="534"/>
      <c r="S579" s="534"/>
      <c r="T579" s="534"/>
      <c r="U579" s="531"/>
      <c r="V579" s="535"/>
    </row>
    <row r="580" spans="9:22">
      <c r="I580" s="314"/>
      <c r="N580" s="534"/>
      <c r="O580" s="534"/>
      <c r="P580" s="534"/>
      <c r="Q580" s="534"/>
      <c r="R580" s="534"/>
      <c r="S580" s="534"/>
      <c r="T580" s="534"/>
      <c r="U580" s="531"/>
      <c r="V580" s="535"/>
    </row>
    <row r="581" spans="9:22">
      <c r="I581" s="314"/>
      <c r="N581" s="534"/>
      <c r="O581" s="534"/>
      <c r="P581" s="534"/>
      <c r="Q581" s="534"/>
      <c r="R581" s="534"/>
      <c r="S581" s="534"/>
      <c r="T581" s="534"/>
      <c r="U581" s="531"/>
      <c r="V581" s="535"/>
    </row>
    <row r="582" spans="9:22">
      <c r="I582" s="314"/>
      <c r="N582" s="534"/>
      <c r="O582" s="534"/>
      <c r="P582" s="534"/>
      <c r="Q582" s="534"/>
      <c r="R582" s="534"/>
      <c r="S582" s="534"/>
      <c r="T582" s="534"/>
      <c r="U582" s="531"/>
      <c r="V582" s="535"/>
    </row>
    <row r="583" spans="9:22">
      <c r="I583" s="314"/>
      <c r="N583" s="534"/>
      <c r="O583" s="534"/>
      <c r="P583" s="534"/>
      <c r="Q583" s="534"/>
      <c r="R583" s="534"/>
      <c r="S583" s="534"/>
      <c r="T583" s="534"/>
      <c r="U583" s="531"/>
      <c r="V583" s="535"/>
    </row>
    <row r="584" spans="9:22">
      <c r="I584" s="314"/>
      <c r="N584" s="534"/>
      <c r="O584" s="534"/>
      <c r="P584" s="534"/>
      <c r="Q584" s="534"/>
      <c r="R584" s="534"/>
      <c r="S584" s="534"/>
      <c r="T584" s="534"/>
      <c r="U584" s="531"/>
      <c r="V584" s="535"/>
    </row>
    <row r="585" spans="9:22">
      <c r="I585" s="314"/>
      <c r="N585" s="534"/>
      <c r="O585" s="534"/>
      <c r="P585" s="534"/>
      <c r="Q585" s="534"/>
      <c r="R585" s="534"/>
      <c r="S585" s="534"/>
      <c r="T585" s="534"/>
      <c r="U585" s="531"/>
      <c r="V585" s="535"/>
    </row>
    <row r="586" spans="9:22">
      <c r="I586" s="314"/>
      <c r="N586" s="534"/>
      <c r="O586" s="534"/>
      <c r="P586" s="534"/>
      <c r="Q586" s="534"/>
      <c r="R586" s="534"/>
      <c r="S586" s="534"/>
      <c r="T586" s="534"/>
      <c r="U586" s="531"/>
      <c r="V586" s="535"/>
    </row>
    <row r="587" spans="9:22">
      <c r="I587" s="314"/>
      <c r="N587" s="534"/>
      <c r="O587" s="534"/>
      <c r="P587" s="534"/>
      <c r="Q587" s="534"/>
      <c r="R587" s="534"/>
      <c r="S587" s="534"/>
      <c r="T587" s="534"/>
      <c r="U587" s="531"/>
      <c r="V587" s="535"/>
    </row>
    <row r="588" spans="9:22">
      <c r="I588" s="314"/>
      <c r="N588" s="534"/>
      <c r="O588" s="534"/>
      <c r="P588" s="534"/>
      <c r="Q588" s="534"/>
      <c r="R588" s="534"/>
      <c r="S588" s="534"/>
      <c r="T588" s="534"/>
      <c r="U588" s="531"/>
      <c r="V588" s="535"/>
    </row>
    <row r="589" spans="9:22">
      <c r="I589" s="314"/>
      <c r="N589" s="534"/>
      <c r="O589" s="534"/>
      <c r="P589" s="534"/>
      <c r="Q589" s="534"/>
      <c r="R589" s="534"/>
      <c r="S589" s="534"/>
      <c r="T589" s="534"/>
      <c r="U589" s="531"/>
      <c r="V589" s="535"/>
    </row>
    <row r="590" spans="9:22">
      <c r="I590" s="314"/>
      <c r="N590" s="534"/>
      <c r="O590" s="534"/>
      <c r="P590" s="534"/>
      <c r="Q590" s="534"/>
      <c r="R590" s="534"/>
      <c r="S590" s="534"/>
      <c r="T590" s="534"/>
      <c r="U590" s="531"/>
      <c r="V590" s="535"/>
    </row>
    <row r="591" spans="9:22">
      <c r="I591" s="314"/>
      <c r="N591" s="534"/>
      <c r="O591" s="534"/>
      <c r="P591" s="534"/>
      <c r="Q591" s="534"/>
      <c r="R591" s="534"/>
      <c r="S591" s="534"/>
      <c r="T591" s="534"/>
      <c r="U591" s="531"/>
      <c r="V591" s="535"/>
    </row>
    <row r="592" spans="9:22">
      <c r="I592" s="314"/>
      <c r="N592" s="534"/>
      <c r="O592" s="534"/>
      <c r="P592" s="534"/>
      <c r="Q592" s="534"/>
      <c r="R592" s="534"/>
      <c r="S592" s="534"/>
      <c r="T592" s="534"/>
      <c r="U592" s="531"/>
      <c r="V592" s="535"/>
    </row>
    <row r="593" spans="9:22">
      <c r="I593" s="314"/>
      <c r="N593" s="534"/>
      <c r="O593" s="534"/>
      <c r="P593" s="534"/>
      <c r="Q593" s="534"/>
      <c r="R593" s="534"/>
      <c r="S593" s="534"/>
      <c r="T593" s="534"/>
      <c r="U593" s="531"/>
      <c r="V593" s="535"/>
    </row>
    <row r="594" spans="9:22">
      <c r="I594" s="314"/>
      <c r="N594" s="534"/>
      <c r="O594" s="534"/>
      <c r="P594" s="534"/>
      <c r="Q594" s="534"/>
      <c r="R594" s="534"/>
      <c r="S594" s="534"/>
      <c r="T594" s="534"/>
      <c r="U594" s="531"/>
      <c r="V594" s="535"/>
    </row>
    <row r="595" spans="9:22">
      <c r="I595" s="314"/>
      <c r="N595" s="534"/>
      <c r="O595" s="534"/>
      <c r="P595" s="534"/>
      <c r="Q595" s="534"/>
      <c r="R595" s="534"/>
      <c r="S595" s="534"/>
      <c r="T595" s="534"/>
      <c r="U595" s="531"/>
      <c r="V595" s="535"/>
    </row>
    <row r="596" spans="9:22">
      <c r="I596" s="314"/>
      <c r="N596" s="534"/>
      <c r="O596" s="534"/>
      <c r="P596" s="534"/>
      <c r="Q596" s="534"/>
      <c r="R596" s="534"/>
      <c r="S596" s="534"/>
      <c r="T596" s="534"/>
      <c r="U596" s="531"/>
      <c r="V596" s="535"/>
    </row>
    <row r="597" spans="9:22">
      <c r="I597" s="314"/>
      <c r="N597" s="534"/>
      <c r="O597" s="534"/>
      <c r="P597" s="534"/>
      <c r="Q597" s="534"/>
      <c r="R597" s="534"/>
      <c r="S597" s="534"/>
      <c r="T597" s="534"/>
      <c r="U597" s="531"/>
      <c r="V597" s="535"/>
    </row>
    <row r="598" spans="9:22">
      <c r="I598" s="314"/>
      <c r="N598" s="534"/>
      <c r="O598" s="534"/>
      <c r="P598" s="534"/>
      <c r="Q598" s="534"/>
      <c r="R598" s="534"/>
      <c r="S598" s="534"/>
      <c r="T598" s="534"/>
      <c r="U598" s="531"/>
      <c r="V598" s="535"/>
    </row>
    <row r="599" spans="9:22">
      <c r="I599" s="314"/>
      <c r="N599" s="534"/>
      <c r="O599" s="534"/>
      <c r="P599" s="534"/>
      <c r="Q599" s="534"/>
      <c r="R599" s="534"/>
      <c r="S599" s="534"/>
      <c r="T599" s="534"/>
      <c r="U599" s="531"/>
      <c r="V599" s="535"/>
    </row>
    <row r="600" spans="9:22">
      <c r="I600" s="314"/>
      <c r="N600" s="534"/>
      <c r="O600" s="534"/>
      <c r="P600" s="534"/>
      <c r="Q600" s="534"/>
      <c r="R600" s="534"/>
      <c r="S600" s="534"/>
      <c r="T600" s="534"/>
      <c r="U600" s="531"/>
      <c r="V600" s="535"/>
    </row>
    <row r="601" spans="9:22">
      <c r="I601" s="314"/>
      <c r="N601" s="534"/>
      <c r="O601" s="534"/>
      <c r="P601" s="534"/>
      <c r="Q601" s="534"/>
      <c r="R601" s="534"/>
      <c r="S601" s="534"/>
      <c r="T601" s="534"/>
      <c r="U601" s="531"/>
      <c r="V601" s="535"/>
    </row>
    <row r="602" spans="9:22">
      <c r="I602" s="314"/>
      <c r="N602" s="534"/>
      <c r="O602" s="534"/>
      <c r="P602" s="534"/>
      <c r="Q602" s="534"/>
      <c r="R602" s="534"/>
      <c r="S602" s="534"/>
      <c r="T602" s="534"/>
      <c r="U602" s="531"/>
      <c r="V602" s="535"/>
    </row>
    <row r="603" spans="9:22">
      <c r="I603" s="314"/>
      <c r="N603" s="534"/>
      <c r="O603" s="534"/>
      <c r="P603" s="534"/>
      <c r="Q603" s="534"/>
      <c r="R603" s="534"/>
      <c r="S603" s="534"/>
      <c r="T603" s="534"/>
      <c r="U603" s="531"/>
      <c r="V603" s="535"/>
    </row>
    <row r="604" spans="9:22">
      <c r="I604" s="314"/>
      <c r="N604" s="534"/>
      <c r="O604" s="534"/>
      <c r="P604" s="534"/>
      <c r="Q604" s="534"/>
      <c r="R604" s="534"/>
      <c r="S604" s="534"/>
      <c r="T604" s="534"/>
      <c r="U604" s="531"/>
      <c r="V604" s="535"/>
    </row>
    <row r="605" spans="9:22">
      <c r="I605" s="314"/>
      <c r="N605" s="534"/>
      <c r="O605" s="534"/>
      <c r="P605" s="534"/>
      <c r="Q605" s="534"/>
      <c r="R605" s="534"/>
      <c r="S605" s="534"/>
      <c r="T605" s="534"/>
      <c r="U605" s="531"/>
      <c r="V605" s="535"/>
    </row>
    <row r="606" spans="9:22">
      <c r="I606" s="314"/>
      <c r="N606" s="534"/>
      <c r="O606" s="534"/>
      <c r="P606" s="534"/>
      <c r="Q606" s="534"/>
      <c r="R606" s="534"/>
      <c r="S606" s="534"/>
      <c r="T606" s="534"/>
      <c r="U606" s="531"/>
      <c r="V606" s="535"/>
    </row>
    <row r="607" spans="9:22">
      <c r="I607" s="314"/>
      <c r="N607" s="534"/>
      <c r="O607" s="534"/>
      <c r="P607" s="534"/>
      <c r="Q607" s="534"/>
      <c r="R607" s="534"/>
      <c r="S607" s="534"/>
      <c r="T607" s="534"/>
      <c r="U607" s="531"/>
      <c r="V607" s="535"/>
    </row>
    <row r="608" spans="9:22">
      <c r="I608" s="314"/>
      <c r="N608" s="534"/>
      <c r="O608" s="534"/>
      <c r="P608" s="534"/>
      <c r="Q608" s="534"/>
      <c r="R608" s="534"/>
      <c r="S608" s="534"/>
      <c r="T608" s="534"/>
      <c r="U608" s="531"/>
      <c r="V608" s="535"/>
    </row>
    <row r="609" spans="9:22">
      <c r="I609" s="314"/>
      <c r="N609" s="534"/>
      <c r="O609" s="534"/>
      <c r="P609" s="534"/>
      <c r="Q609" s="534"/>
      <c r="R609" s="534"/>
      <c r="S609" s="534"/>
      <c r="T609" s="534"/>
      <c r="U609" s="531"/>
      <c r="V609" s="535"/>
    </row>
    <row r="610" spans="9:22">
      <c r="I610" s="314"/>
      <c r="N610" s="534"/>
      <c r="O610" s="534"/>
      <c r="P610" s="534"/>
      <c r="Q610" s="534"/>
      <c r="R610" s="534"/>
      <c r="S610" s="534"/>
      <c r="T610" s="534"/>
      <c r="U610" s="531"/>
      <c r="V610" s="535"/>
    </row>
    <row r="612" spans="9:22">
      <c r="J612" s="314"/>
      <c r="N612" s="534"/>
      <c r="O612" s="534"/>
      <c r="P612" s="534"/>
      <c r="Q612" s="534"/>
      <c r="R612" s="534"/>
      <c r="S612" s="534"/>
      <c r="T612" s="534"/>
      <c r="U612" s="531"/>
      <c r="V612" s="535"/>
    </row>
    <row r="613" spans="9:22">
      <c r="J613" s="314"/>
      <c r="N613" s="534"/>
      <c r="O613" s="534"/>
      <c r="P613" s="534"/>
      <c r="Q613" s="534"/>
      <c r="R613" s="534"/>
      <c r="S613" s="534"/>
      <c r="T613" s="534"/>
      <c r="U613" s="531"/>
      <c r="V613" s="535"/>
    </row>
    <row r="614" spans="9:22">
      <c r="J614" s="314"/>
      <c r="N614" s="534"/>
      <c r="O614" s="534"/>
      <c r="P614" s="534"/>
      <c r="Q614" s="534"/>
      <c r="R614" s="534"/>
      <c r="S614" s="534"/>
      <c r="T614" s="534"/>
      <c r="U614" s="531"/>
      <c r="V614" s="535"/>
    </row>
    <row r="615" spans="9:22">
      <c r="J615" s="314"/>
      <c r="N615" s="534"/>
      <c r="O615" s="534"/>
      <c r="P615" s="534"/>
      <c r="Q615" s="534"/>
      <c r="R615" s="534"/>
      <c r="S615" s="534"/>
      <c r="T615" s="534"/>
      <c r="U615" s="531"/>
      <c r="V615" s="535"/>
    </row>
    <row r="616" spans="9:22">
      <c r="J616" s="314"/>
      <c r="N616" s="534"/>
      <c r="O616" s="534"/>
      <c r="P616" s="534"/>
      <c r="Q616" s="534"/>
      <c r="R616" s="534"/>
      <c r="S616" s="534"/>
      <c r="T616" s="534"/>
      <c r="U616" s="531"/>
      <c r="V616" s="535"/>
    </row>
    <row r="617" spans="9:22">
      <c r="J617" s="314"/>
      <c r="N617" s="534"/>
      <c r="O617" s="534"/>
      <c r="P617" s="534"/>
      <c r="Q617" s="534"/>
      <c r="R617" s="534"/>
      <c r="S617" s="534"/>
      <c r="T617" s="534"/>
      <c r="U617" s="531"/>
      <c r="V617" s="535"/>
    </row>
    <row r="618" spans="9:22">
      <c r="J618" s="314"/>
      <c r="N618" s="534"/>
      <c r="O618" s="534"/>
      <c r="P618" s="534"/>
      <c r="Q618" s="534"/>
      <c r="R618" s="534"/>
      <c r="S618" s="534"/>
      <c r="T618" s="534"/>
      <c r="U618" s="531"/>
      <c r="V618" s="535"/>
    </row>
    <row r="619" spans="9:22">
      <c r="J619" s="314"/>
      <c r="N619" s="534"/>
      <c r="O619" s="534"/>
      <c r="P619" s="534"/>
      <c r="Q619" s="534"/>
      <c r="R619" s="534"/>
      <c r="S619" s="534"/>
      <c r="T619" s="534"/>
      <c r="U619" s="531"/>
      <c r="V619" s="535"/>
    </row>
    <row r="620" spans="9:22">
      <c r="J620" s="314"/>
      <c r="N620" s="534"/>
      <c r="O620" s="534"/>
      <c r="P620" s="534"/>
      <c r="Q620" s="534"/>
      <c r="R620" s="534"/>
      <c r="S620" s="534"/>
      <c r="T620" s="534"/>
      <c r="U620" s="531"/>
      <c r="V620" s="535"/>
    </row>
    <row r="621" spans="9:22">
      <c r="J621" s="314"/>
      <c r="N621" s="534"/>
      <c r="O621" s="534"/>
      <c r="P621" s="534"/>
      <c r="Q621" s="534"/>
      <c r="R621" s="534"/>
      <c r="S621" s="534"/>
      <c r="T621" s="534"/>
      <c r="U621" s="531"/>
      <c r="V621" s="535"/>
    </row>
    <row r="622" spans="9:22">
      <c r="J622" s="314"/>
      <c r="N622" s="534"/>
      <c r="O622" s="534"/>
      <c r="P622" s="534"/>
      <c r="Q622" s="534"/>
      <c r="R622" s="534"/>
      <c r="S622" s="534"/>
      <c r="T622" s="534"/>
      <c r="U622" s="531"/>
      <c r="V622" s="535"/>
    </row>
    <row r="623" spans="9:22">
      <c r="J623" s="314"/>
      <c r="N623" s="534"/>
      <c r="O623" s="534"/>
      <c r="P623" s="534"/>
      <c r="Q623" s="534"/>
      <c r="R623" s="534"/>
      <c r="S623" s="534"/>
      <c r="T623" s="534"/>
      <c r="U623" s="531"/>
      <c r="V623" s="535"/>
    </row>
    <row r="624" spans="9:22">
      <c r="J624" s="314"/>
      <c r="N624" s="534"/>
      <c r="O624" s="534"/>
      <c r="P624" s="534"/>
      <c r="Q624" s="534"/>
      <c r="R624" s="534"/>
      <c r="S624" s="534"/>
      <c r="T624" s="534"/>
      <c r="U624" s="531"/>
      <c r="V624" s="535"/>
    </row>
    <row r="625" spans="10:22">
      <c r="J625" s="314"/>
      <c r="N625" s="534"/>
      <c r="O625" s="534"/>
      <c r="P625" s="534"/>
      <c r="Q625" s="534"/>
      <c r="R625" s="534"/>
      <c r="S625" s="534"/>
      <c r="T625" s="534"/>
      <c r="U625" s="531"/>
      <c r="V625" s="535"/>
    </row>
    <row r="626" spans="10:22">
      <c r="J626" s="314"/>
      <c r="N626" s="534"/>
      <c r="O626" s="534"/>
      <c r="P626" s="534"/>
      <c r="Q626" s="534"/>
      <c r="R626" s="534"/>
      <c r="S626" s="534"/>
      <c r="T626" s="534"/>
      <c r="U626" s="531"/>
      <c r="V626" s="535"/>
    </row>
    <row r="627" spans="10:22">
      <c r="J627" s="314"/>
      <c r="N627" s="534"/>
      <c r="O627" s="534"/>
      <c r="P627" s="534"/>
      <c r="Q627" s="534"/>
      <c r="R627" s="534"/>
      <c r="S627" s="534"/>
      <c r="T627" s="534"/>
      <c r="U627" s="531"/>
      <c r="V627" s="535"/>
    </row>
    <row r="628" spans="10:22">
      <c r="J628" s="314"/>
      <c r="N628" s="534"/>
      <c r="O628" s="534"/>
      <c r="P628" s="534"/>
      <c r="Q628" s="534"/>
      <c r="R628" s="534"/>
      <c r="S628" s="534"/>
      <c r="T628" s="534"/>
      <c r="U628" s="531"/>
      <c r="V628" s="535"/>
    </row>
    <row r="629" spans="10:22">
      <c r="J629" s="314"/>
      <c r="N629" s="534"/>
      <c r="O629" s="534"/>
      <c r="P629" s="534"/>
      <c r="Q629" s="534"/>
      <c r="R629" s="534"/>
      <c r="S629" s="534"/>
      <c r="T629" s="534"/>
      <c r="U629" s="531"/>
      <c r="V629" s="535"/>
    </row>
    <row r="630" spans="10:22">
      <c r="J630" s="314"/>
      <c r="N630" s="534"/>
      <c r="O630" s="534"/>
      <c r="P630" s="534"/>
      <c r="Q630" s="534"/>
      <c r="R630" s="534"/>
      <c r="S630" s="534"/>
      <c r="T630" s="534"/>
      <c r="U630" s="531"/>
      <c r="V630" s="535"/>
    </row>
    <row r="631" spans="10:22">
      <c r="J631" s="314"/>
      <c r="N631" s="534"/>
      <c r="O631" s="534"/>
      <c r="P631" s="534"/>
      <c r="Q631" s="534"/>
      <c r="R631" s="534"/>
      <c r="S631" s="534"/>
      <c r="T631" s="534"/>
      <c r="U631" s="531"/>
      <c r="V631" s="535"/>
    </row>
    <row r="632" spans="10:22">
      <c r="J632" s="314"/>
      <c r="N632" s="534"/>
      <c r="O632" s="534"/>
      <c r="P632" s="534"/>
      <c r="Q632" s="534"/>
      <c r="R632" s="534"/>
      <c r="S632" s="534"/>
      <c r="T632" s="534"/>
      <c r="U632" s="531"/>
      <c r="V632" s="535"/>
    </row>
    <row r="633" spans="10:22">
      <c r="J633" s="314"/>
      <c r="N633" s="534"/>
      <c r="O633" s="534"/>
      <c r="P633" s="534"/>
      <c r="Q633" s="534"/>
      <c r="R633" s="534"/>
      <c r="S633" s="534"/>
      <c r="T633" s="534"/>
      <c r="U633" s="531"/>
      <c r="V633" s="535"/>
    </row>
    <row r="634" spans="10:22">
      <c r="J634" s="314"/>
      <c r="N634" s="534"/>
      <c r="O634" s="534"/>
      <c r="P634" s="534"/>
      <c r="Q634" s="534"/>
      <c r="R634" s="534"/>
      <c r="S634" s="534"/>
      <c r="T634" s="534"/>
      <c r="U634" s="531"/>
      <c r="V634" s="535"/>
    </row>
    <row r="635" spans="10:22">
      <c r="J635" s="314"/>
      <c r="N635" s="534"/>
      <c r="O635" s="534"/>
      <c r="P635" s="534"/>
      <c r="Q635" s="534"/>
      <c r="R635" s="534"/>
      <c r="S635" s="534"/>
      <c r="T635" s="534"/>
      <c r="U635" s="531"/>
      <c r="V635" s="535"/>
    </row>
    <row r="636" spans="10:22">
      <c r="J636" s="314"/>
      <c r="N636" s="534"/>
      <c r="O636" s="534"/>
      <c r="P636" s="534"/>
      <c r="Q636" s="534"/>
      <c r="R636" s="534"/>
      <c r="S636" s="534"/>
      <c r="T636" s="534"/>
      <c r="U636" s="531"/>
      <c r="V636" s="535"/>
    </row>
    <row r="637" spans="10:22">
      <c r="J637" s="314"/>
      <c r="N637" s="534"/>
      <c r="O637" s="534"/>
      <c r="P637" s="534"/>
      <c r="Q637" s="534"/>
      <c r="R637" s="534"/>
      <c r="S637" s="534"/>
      <c r="T637" s="534"/>
      <c r="U637" s="531"/>
      <c r="V637" s="535"/>
    </row>
    <row r="638" spans="10:22">
      <c r="J638" s="314"/>
      <c r="N638" s="534"/>
      <c r="O638" s="534"/>
      <c r="P638" s="534"/>
      <c r="Q638" s="534"/>
      <c r="R638" s="534"/>
      <c r="S638" s="534"/>
      <c r="T638" s="534"/>
      <c r="U638" s="531"/>
      <c r="V638" s="535"/>
    </row>
    <row r="639" spans="10:22">
      <c r="J639" s="314"/>
      <c r="N639" s="534"/>
      <c r="O639" s="534"/>
      <c r="P639" s="534"/>
      <c r="Q639" s="534"/>
      <c r="R639" s="534"/>
      <c r="S639" s="534"/>
      <c r="T639" s="534"/>
      <c r="U639" s="531"/>
      <c r="V639" s="535"/>
    </row>
    <row r="640" spans="10:22">
      <c r="J640" s="314"/>
      <c r="N640" s="534"/>
      <c r="O640" s="534"/>
      <c r="P640" s="534"/>
      <c r="Q640" s="534"/>
      <c r="R640" s="534"/>
      <c r="S640" s="534"/>
      <c r="T640" s="534"/>
      <c r="U640" s="531"/>
      <c r="V640" s="535"/>
    </row>
    <row r="641" spans="10:22">
      <c r="J641" s="314"/>
      <c r="N641" s="534"/>
      <c r="O641" s="534"/>
      <c r="P641" s="534"/>
      <c r="Q641" s="534"/>
      <c r="R641" s="534"/>
      <c r="S641" s="534"/>
      <c r="T641" s="534"/>
      <c r="U641" s="531"/>
      <c r="V641" s="535"/>
    </row>
    <row r="642" spans="10:22">
      <c r="J642" s="314"/>
      <c r="N642" s="534"/>
      <c r="O642" s="534"/>
      <c r="P642" s="534"/>
      <c r="Q642" s="534"/>
      <c r="R642" s="534"/>
      <c r="S642" s="534"/>
      <c r="T642" s="534"/>
      <c r="U642" s="531"/>
      <c r="V642" s="535"/>
    </row>
    <row r="643" spans="10:22">
      <c r="J643" s="314"/>
      <c r="N643" s="534"/>
      <c r="O643" s="534"/>
      <c r="P643" s="534"/>
      <c r="Q643" s="534"/>
      <c r="R643" s="534"/>
      <c r="S643" s="534"/>
      <c r="T643" s="534"/>
      <c r="U643" s="531"/>
      <c r="V643" s="535"/>
    </row>
    <row r="644" spans="10:22">
      <c r="J644" s="314"/>
      <c r="N644" s="534"/>
      <c r="O644" s="534"/>
      <c r="P644" s="534"/>
      <c r="Q644" s="534"/>
      <c r="R644" s="534"/>
      <c r="S644" s="534"/>
      <c r="T644" s="534"/>
      <c r="U644" s="531"/>
      <c r="V644" s="535"/>
    </row>
    <row r="645" spans="10:22">
      <c r="J645" s="314"/>
      <c r="N645" s="534"/>
      <c r="O645" s="534"/>
      <c r="P645" s="534"/>
      <c r="Q645" s="534"/>
      <c r="R645" s="534"/>
      <c r="S645" s="534"/>
      <c r="T645" s="534"/>
      <c r="U645" s="531"/>
      <c r="V645" s="535"/>
    </row>
    <row r="646" spans="10:22">
      <c r="J646" s="314"/>
      <c r="N646" s="534"/>
      <c r="O646" s="534"/>
      <c r="P646" s="534"/>
      <c r="Q646" s="534"/>
      <c r="R646" s="534"/>
      <c r="S646" s="534"/>
      <c r="T646" s="534"/>
      <c r="U646" s="531"/>
      <c r="V646" s="535"/>
    </row>
    <row r="647" spans="10:22">
      <c r="J647" s="314"/>
      <c r="N647" s="534"/>
      <c r="O647" s="534"/>
      <c r="P647" s="534"/>
      <c r="Q647" s="534"/>
      <c r="R647" s="534"/>
      <c r="S647" s="534"/>
      <c r="T647" s="534"/>
      <c r="U647" s="531"/>
      <c r="V647" s="535"/>
    </row>
    <row r="648" spans="10:22">
      <c r="J648" s="314"/>
      <c r="N648" s="534"/>
      <c r="O648" s="534"/>
      <c r="P648" s="534"/>
      <c r="Q648" s="534"/>
      <c r="R648" s="534"/>
      <c r="S648" s="534"/>
      <c r="T648" s="534"/>
      <c r="U648" s="531"/>
      <c r="V648" s="535"/>
    </row>
    <row r="649" spans="10:22">
      <c r="J649" s="314"/>
      <c r="N649" s="534"/>
      <c r="O649" s="534"/>
      <c r="P649" s="534"/>
      <c r="Q649" s="534"/>
      <c r="R649" s="534"/>
      <c r="S649" s="534"/>
      <c r="T649" s="534"/>
      <c r="U649" s="531"/>
      <c r="V649" s="535"/>
    </row>
    <row r="650" spans="10:22">
      <c r="J650" s="314"/>
      <c r="N650" s="534"/>
      <c r="O650" s="534"/>
      <c r="P650" s="534"/>
      <c r="Q650" s="534"/>
      <c r="R650" s="534"/>
      <c r="S650" s="534"/>
      <c r="T650" s="534"/>
      <c r="U650" s="531"/>
      <c r="V650" s="535"/>
    </row>
    <row r="651" spans="10:22">
      <c r="J651" s="314"/>
      <c r="N651" s="534"/>
      <c r="O651" s="534"/>
      <c r="P651" s="534"/>
      <c r="Q651" s="534"/>
      <c r="R651" s="534"/>
      <c r="S651" s="534"/>
      <c r="T651" s="534"/>
      <c r="U651" s="531"/>
      <c r="V651" s="535"/>
    </row>
    <row r="652" spans="10:22">
      <c r="J652" s="314"/>
      <c r="N652" s="534"/>
      <c r="O652" s="534"/>
      <c r="P652" s="534"/>
      <c r="Q652" s="534"/>
      <c r="R652" s="534"/>
      <c r="S652" s="534"/>
      <c r="T652" s="534"/>
      <c r="U652" s="531"/>
      <c r="V652" s="535"/>
    </row>
    <row r="653" spans="10:22">
      <c r="J653" s="314"/>
      <c r="N653" s="534"/>
      <c r="O653" s="534"/>
      <c r="P653" s="534"/>
      <c r="Q653" s="534"/>
      <c r="R653" s="534"/>
      <c r="S653" s="534"/>
      <c r="T653" s="534"/>
      <c r="U653" s="531"/>
      <c r="V653" s="535"/>
    </row>
    <row r="654" spans="10:22">
      <c r="J654" s="314"/>
      <c r="N654" s="534"/>
      <c r="O654" s="534"/>
      <c r="P654" s="534"/>
      <c r="Q654" s="534"/>
      <c r="R654" s="534"/>
      <c r="S654" s="534"/>
      <c r="T654" s="534"/>
      <c r="U654" s="531"/>
      <c r="V654" s="535"/>
    </row>
    <row r="655" spans="10:22">
      <c r="J655" s="314"/>
      <c r="N655" s="534"/>
      <c r="O655" s="534"/>
      <c r="P655" s="534"/>
      <c r="Q655" s="534"/>
      <c r="R655" s="534"/>
      <c r="S655" s="534"/>
      <c r="T655" s="534"/>
      <c r="U655" s="531"/>
      <c r="V655" s="535"/>
    </row>
    <row r="656" spans="10:22">
      <c r="J656" s="314"/>
      <c r="N656" s="534"/>
      <c r="O656" s="534"/>
      <c r="P656" s="534"/>
      <c r="Q656" s="534"/>
      <c r="R656" s="534"/>
      <c r="S656" s="534"/>
      <c r="T656" s="534"/>
      <c r="U656" s="531"/>
      <c r="V656" s="535"/>
    </row>
    <row r="657" spans="10:22">
      <c r="J657" s="314"/>
      <c r="N657" s="534"/>
      <c r="O657" s="534"/>
      <c r="P657" s="534"/>
      <c r="Q657" s="534"/>
      <c r="R657" s="534"/>
      <c r="S657" s="534"/>
      <c r="T657" s="534"/>
      <c r="U657" s="531"/>
      <c r="V657" s="535"/>
    </row>
    <row r="658" spans="10:22">
      <c r="J658" s="314"/>
      <c r="N658" s="534"/>
      <c r="O658" s="534"/>
      <c r="P658" s="534"/>
      <c r="Q658" s="534"/>
      <c r="R658" s="534"/>
      <c r="S658" s="534"/>
      <c r="T658" s="534"/>
      <c r="U658" s="531"/>
      <c r="V658" s="535"/>
    </row>
    <row r="659" spans="10:22">
      <c r="J659" s="314"/>
      <c r="N659" s="534"/>
      <c r="O659" s="534"/>
      <c r="P659" s="534"/>
      <c r="Q659" s="534"/>
      <c r="R659" s="534"/>
      <c r="S659" s="534"/>
      <c r="T659" s="534"/>
      <c r="U659" s="531"/>
      <c r="V659" s="535"/>
    </row>
    <row r="660" spans="10:22">
      <c r="J660" s="314"/>
      <c r="N660" s="534"/>
      <c r="O660" s="534"/>
      <c r="P660" s="534"/>
      <c r="Q660" s="534"/>
      <c r="R660" s="534"/>
      <c r="S660" s="534"/>
      <c r="T660" s="534"/>
      <c r="U660" s="531"/>
      <c r="V660" s="535"/>
    </row>
    <row r="661" spans="10:22">
      <c r="J661" s="314"/>
      <c r="N661" s="534"/>
      <c r="O661" s="534"/>
      <c r="P661" s="534"/>
      <c r="Q661" s="534"/>
      <c r="R661" s="534"/>
      <c r="S661" s="534"/>
      <c r="T661" s="534"/>
      <c r="U661" s="531"/>
      <c r="V661" s="535"/>
    </row>
    <row r="662" spans="10:22">
      <c r="J662" s="314"/>
      <c r="N662" s="534"/>
      <c r="O662" s="534"/>
      <c r="P662" s="534"/>
      <c r="Q662" s="534"/>
      <c r="R662" s="534"/>
      <c r="S662" s="534"/>
      <c r="T662" s="534"/>
      <c r="U662" s="531"/>
      <c r="V662" s="535"/>
    </row>
    <row r="663" spans="10:22">
      <c r="J663" s="314"/>
      <c r="N663" s="534"/>
      <c r="O663" s="534"/>
      <c r="P663" s="534"/>
      <c r="Q663" s="534"/>
      <c r="R663" s="534"/>
      <c r="S663" s="534"/>
      <c r="T663" s="534"/>
      <c r="U663" s="531"/>
      <c r="V663" s="535"/>
    </row>
    <row r="664" spans="10:22">
      <c r="J664" s="314"/>
      <c r="N664" s="534"/>
      <c r="O664" s="534"/>
      <c r="P664" s="534"/>
      <c r="Q664" s="534"/>
      <c r="R664" s="534"/>
      <c r="S664" s="534"/>
      <c r="T664" s="534"/>
      <c r="U664" s="531"/>
      <c r="V664" s="535"/>
    </row>
    <row r="665" spans="10:22">
      <c r="J665" s="314"/>
      <c r="N665" s="534"/>
      <c r="O665" s="534"/>
      <c r="P665" s="534"/>
      <c r="Q665" s="534"/>
      <c r="R665" s="534"/>
      <c r="S665" s="534"/>
      <c r="T665" s="534"/>
      <c r="U665" s="531"/>
      <c r="V665" s="535"/>
    </row>
    <row r="666" spans="10:22">
      <c r="J666" s="314"/>
      <c r="N666" s="534"/>
      <c r="O666" s="534"/>
      <c r="P666" s="534"/>
      <c r="Q666" s="534"/>
      <c r="R666" s="534"/>
      <c r="S666" s="534"/>
      <c r="T666" s="534"/>
      <c r="U666" s="531"/>
      <c r="V666" s="535"/>
    </row>
    <row r="667" spans="10:22">
      <c r="J667" s="314"/>
      <c r="N667" s="534"/>
      <c r="O667" s="534"/>
      <c r="P667" s="534"/>
      <c r="Q667" s="534"/>
      <c r="R667" s="534"/>
      <c r="S667" s="534"/>
      <c r="T667" s="534"/>
      <c r="U667" s="531"/>
      <c r="V667" s="535"/>
    </row>
    <row r="668" spans="10:22">
      <c r="J668" s="314"/>
      <c r="N668" s="534"/>
      <c r="O668" s="534"/>
      <c r="P668" s="534"/>
      <c r="Q668" s="534"/>
      <c r="R668" s="534"/>
      <c r="S668" s="534"/>
      <c r="T668" s="534"/>
      <c r="U668" s="531"/>
      <c r="V668" s="535"/>
    </row>
    <row r="669" spans="10:22">
      <c r="J669" s="314"/>
      <c r="N669" s="534"/>
      <c r="O669" s="534"/>
      <c r="P669" s="534"/>
      <c r="Q669" s="534"/>
      <c r="R669" s="534"/>
      <c r="S669" s="534"/>
      <c r="T669" s="534"/>
      <c r="U669" s="531"/>
      <c r="V669" s="535"/>
    </row>
    <row r="670" spans="10:22">
      <c r="J670" s="314"/>
      <c r="N670" s="534"/>
      <c r="O670" s="534"/>
      <c r="P670" s="534"/>
      <c r="Q670" s="534"/>
      <c r="R670" s="534"/>
      <c r="S670" s="534"/>
      <c r="T670" s="534"/>
      <c r="U670" s="531"/>
      <c r="V670" s="535"/>
    </row>
    <row r="671" spans="10:22">
      <c r="J671" s="314"/>
      <c r="N671" s="534"/>
      <c r="O671" s="534"/>
      <c r="P671" s="534"/>
      <c r="Q671" s="534"/>
      <c r="R671" s="534"/>
      <c r="S671" s="534"/>
      <c r="T671" s="534"/>
      <c r="U671" s="531"/>
      <c r="V671" s="535"/>
    </row>
    <row r="672" spans="10:22">
      <c r="J672" s="314"/>
      <c r="N672" s="534"/>
      <c r="O672" s="534"/>
      <c r="P672" s="534"/>
      <c r="Q672" s="534"/>
      <c r="R672" s="534"/>
      <c r="S672" s="534"/>
      <c r="T672" s="534"/>
      <c r="U672" s="531"/>
      <c r="V672" s="535"/>
    </row>
    <row r="673" spans="10:22">
      <c r="J673" s="314"/>
      <c r="N673" s="534"/>
      <c r="O673" s="534"/>
      <c r="P673" s="534"/>
      <c r="Q673" s="534"/>
      <c r="R673" s="534"/>
      <c r="S673" s="534"/>
      <c r="T673" s="534"/>
      <c r="U673" s="531"/>
      <c r="V673" s="535"/>
    </row>
    <row r="674" spans="10:22">
      <c r="J674" s="314"/>
      <c r="N674" s="534"/>
      <c r="O674" s="534"/>
      <c r="P674" s="534"/>
      <c r="Q674" s="534"/>
      <c r="R674" s="534"/>
      <c r="S674" s="534"/>
      <c r="T674" s="534"/>
      <c r="U674" s="531"/>
      <c r="V674" s="535"/>
    </row>
    <row r="675" spans="10:22">
      <c r="J675" s="314"/>
      <c r="N675" s="534"/>
      <c r="O675" s="534"/>
      <c r="P675" s="534"/>
      <c r="Q675" s="534"/>
      <c r="R675" s="534"/>
      <c r="S675" s="534"/>
      <c r="T675" s="534"/>
      <c r="U675" s="531"/>
      <c r="V675" s="535"/>
    </row>
    <row r="676" spans="10:22">
      <c r="J676" s="314"/>
      <c r="N676" s="534"/>
      <c r="O676" s="534"/>
      <c r="P676" s="534"/>
      <c r="Q676" s="534"/>
      <c r="R676" s="534"/>
      <c r="S676" s="534"/>
      <c r="T676" s="534"/>
      <c r="U676" s="531"/>
      <c r="V676" s="535"/>
    </row>
    <row r="677" spans="10:22">
      <c r="J677" s="314"/>
      <c r="N677" s="534"/>
      <c r="O677" s="534"/>
      <c r="P677" s="534"/>
      <c r="Q677" s="534"/>
      <c r="R677" s="534"/>
      <c r="S677" s="534"/>
      <c r="T677" s="534"/>
      <c r="U677" s="531"/>
      <c r="V677" s="535"/>
    </row>
    <row r="678" spans="10:22">
      <c r="J678" s="314"/>
      <c r="N678" s="534"/>
      <c r="O678" s="534"/>
      <c r="P678" s="534"/>
      <c r="Q678" s="534"/>
      <c r="R678" s="534"/>
      <c r="S678" s="534"/>
      <c r="T678" s="534"/>
      <c r="U678" s="531"/>
      <c r="V678" s="535"/>
    </row>
    <row r="679" spans="10:22">
      <c r="J679" s="314"/>
      <c r="N679" s="534"/>
      <c r="O679" s="534"/>
      <c r="P679" s="534"/>
      <c r="Q679" s="534"/>
      <c r="R679" s="534"/>
      <c r="S679" s="534"/>
      <c r="T679" s="534"/>
      <c r="U679" s="531"/>
      <c r="V679" s="535"/>
    </row>
    <row r="680" spans="10:22">
      <c r="J680" s="314"/>
      <c r="N680" s="534"/>
      <c r="O680" s="534"/>
      <c r="P680" s="534"/>
      <c r="Q680" s="534"/>
      <c r="R680" s="534"/>
      <c r="S680" s="534"/>
      <c r="T680" s="534"/>
      <c r="U680" s="531"/>
      <c r="V680" s="535"/>
    </row>
    <row r="681" spans="10:22">
      <c r="J681" s="314"/>
      <c r="N681" s="534"/>
      <c r="O681" s="534"/>
      <c r="P681" s="534"/>
      <c r="Q681" s="534"/>
      <c r="R681" s="534"/>
      <c r="S681" s="534"/>
      <c r="T681" s="534"/>
      <c r="U681" s="531"/>
      <c r="V681" s="535"/>
    </row>
    <row r="682" spans="10:22">
      <c r="J682" s="314"/>
      <c r="N682" s="534"/>
      <c r="O682" s="534"/>
      <c r="P682" s="534"/>
      <c r="Q682" s="534"/>
      <c r="R682" s="534"/>
      <c r="S682" s="534"/>
      <c r="T682" s="534"/>
      <c r="U682" s="531"/>
      <c r="V682" s="535"/>
    </row>
    <row r="683" spans="10:22">
      <c r="J683" s="314"/>
      <c r="N683" s="534"/>
      <c r="O683" s="534"/>
      <c r="P683" s="534"/>
      <c r="Q683" s="534"/>
      <c r="R683" s="534"/>
      <c r="S683" s="534"/>
      <c r="T683" s="534"/>
      <c r="U683" s="531"/>
      <c r="V683" s="535"/>
    </row>
    <row r="684" spans="10:22">
      <c r="J684" s="314"/>
      <c r="N684" s="534"/>
      <c r="O684" s="534"/>
      <c r="P684" s="534"/>
      <c r="Q684" s="534"/>
      <c r="R684" s="534"/>
      <c r="S684" s="534"/>
      <c r="T684" s="534"/>
      <c r="U684" s="531"/>
      <c r="V684" s="535"/>
    </row>
    <row r="685" spans="10:22">
      <c r="J685" s="314"/>
      <c r="N685" s="534"/>
      <c r="O685" s="534"/>
      <c r="P685" s="534"/>
      <c r="Q685" s="534"/>
      <c r="R685" s="534"/>
      <c r="S685" s="534"/>
      <c r="T685" s="534"/>
      <c r="U685" s="531"/>
      <c r="V685" s="535"/>
    </row>
    <row r="686" spans="10:22">
      <c r="J686" s="314"/>
      <c r="N686" s="534"/>
      <c r="O686" s="534"/>
      <c r="P686" s="534"/>
      <c r="Q686" s="534"/>
      <c r="R686" s="534"/>
      <c r="S686" s="534"/>
      <c r="T686" s="534"/>
      <c r="U686" s="531"/>
      <c r="V686" s="535"/>
    </row>
    <row r="687" spans="10:22">
      <c r="J687" s="314"/>
      <c r="N687" s="534"/>
      <c r="O687" s="534"/>
      <c r="P687" s="534"/>
      <c r="Q687" s="534"/>
      <c r="R687" s="534"/>
      <c r="S687" s="534"/>
      <c r="T687" s="534"/>
      <c r="U687" s="531"/>
      <c r="V687" s="535"/>
    </row>
    <row r="688" spans="10:22">
      <c r="J688" s="314"/>
      <c r="N688" s="534"/>
      <c r="O688" s="534"/>
      <c r="P688" s="534"/>
      <c r="Q688" s="534"/>
      <c r="R688" s="534"/>
      <c r="S688" s="534"/>
      <c r="T688" s="534"/>
      <c r="U688" s="531"/>
      <c r="V688" s="535"/>
    </row>
    <row r="689" spans="10:22">
      <c r="J689" s="314"/>
      <c r="N689" s="534"/>
      <c r="O689" s="534"/>
      <c r="P689" s="534"/>
      <c r="Q689" s="534"/>
      <c r="R689" s="534"/>
      <c r="S689" s="534"/>
      <c r="T689" s="534"/>
      <c r="U689" s="531"/>
      <c r="V689" s="535"/>
    </row>
    <row r="690" spans="10:22">
      <c r="J690" s="314"/>
      <c r="N690" s="534"/>
      <c r="O690" s="534"/>
      <c r="P690" s="534"/>
      <c r="Q690" s="534"/>
      <c r="R690" s="534"/>
      <c r="S690" s="534"/>
      <c r="T690" s="534"/>
      <c r="U690" s="531"/>
      <c r="V690" s="535"/>
    </row>
    <row r="691" spans="10:22">
      <c r="J691" s="314"/>
      <c r="N691" s="534"/>
      <c r="O691" s="534"/>
      <c r="P691" s="534"/>
      <c r="Q691" s="534"/>
      <c r="R691" s="534"/>
      <c r="S691" s="534"/>
      <c r="T691" s="534"/>
      <c r="U691" s="531"/>
      <c r="V691" s="535"/>
    </row>
    <row r="692" spans="10:22">
      <c r="J692" s="314"/>
      <c r="N692" s="534"/>
      <c r="O692" s="534"/>
      <c r="P692" s="534"/>
      <c r="Q692" s="534"/>
      <c r="R692" s="534"/>
      <c r="S692" s="534"/>
      <c r="T692" s="534"/>
      <c r="U692" s="531"/>
      <c r="V692" s="535"/>
    </row>
    <row r="693" spans="10:22">
      <c r="J693" s="314"/>
      <c r="N693" s="534"/>
      <c r="O693" s="534"/>
      <c r="P693" s="534"/>
      <c r="Q693" s="534"/>
      <c r="R693" s="534"/>
      <c r="S693" s="534"/>
      <c r="T693" s="534"/>
      <c r="U693" s="531"/>
      <c r="V693" s="535"/>
    </row>
    <row r="694" spans="10:22">
      <c r="J694" s="314"/>
      <c r="N694" s="534"/>
      <c r="O694" s="534"/>
      <c r="P694" s="534"/>
      <c r="Q694" s="534"/>
      <c r="R694" s="534"/>
      <c r="S694" s="534"/>
      <c r="T694" s="534"/>
      <c r="U694" s="531"/>
      <c r="V694" s="535"/>
    </row>
    <row r="695" spans="10:22">
      <c r="J695" s="314"/>
      <c r="N695" s="534"/>
      <c r="O695" s="534"/>
      <c r="P695" s="534"/>
      <c r="Q695" s="534"/>
      <c r="R695" s="534"/>
      <c r="S695" s="534"/>
      <c r="T695" s="534"/>
      <c r="U695" s="531"/>
      <c r="V695" s="535"/>
    </row>
    <row r="696" spans="10:22">
      <c r="J696" s="314"/>
      <c r="N696" s="534"/>
      <c r="O696" s="534"/>
      <c r="P696" s="534"/>
      <c r="Q696" s="534"/>
      <c r="R696" s="534"/>
      <c r="S696" s="534"/>
      <c r="T696" s="534"/>
      <c r="U696" s="531"/>
      <c r="V696" s="535"/>
    </row>
    <row r="697" spans="10:22">
      <c r="J697" s="314"/>
      <c r="N697" s="534"/>
      <c r="O697" s="534"/>
      <c r="P697" s="534"/>
      <c r="Q697" s="534"/>
      <c r="R697" s="534"/>
      <c r="S697" s="534"/>
      <c r="T697" s="534"/>
      <c r="U697" s="531"/>
      <c r="V697" s="535"/>
    </row>
    <row r="698" spans="10:22">
      <c r="J698" s="314"/>
      <c r="N698" s="534"/>
      <c r="O698" s="534"/>
      <c r="P698" s="534"/>
      <c r="Q698" s="534"/>
      <c r="R698" s="534"/>
      <c r="S698" s="534"/>
      <c r="T698" s="534"/>
      <c r="U698" s="531"/>
      <c r="V698" s="535"/>
    </row>
    <row r="699" spans="10:22">
      <c r="J699" s="314"/>
      <c r="N699" s="534"/>
      <c r="O699" s="534"/>
      <c r="P699" s="534"/>
      <c r="Q699" s="534"/>
      <c r="R699" s="534"/>
      <c r="S699" s="534"/>
      <c r="T699" s="534"/>
      <c r="U699" s="531"/>
      <c r="V699" s="535"/>
    </row>
    <row r="700" spans="10:22">
      <c r="J700" s="314"/>
      <c r="N700" s="534"/>
      <c r="O700" s="534"/>
      <c r="P700" s="534"/>
      <c r="Q700" s="534"/>
      <c r="R700" s="534"/>
      <c r="S700" s="534"/>
      <c r="T700" s="534"/>
      <c r="U700" s="531"/>
      <c r="V700" s="535"/>
    </row>
    <row r="701" spans="10:22">
      <c r="J701" s="314"/>
      <c r="N701" s="534"/>
      <c r="O701" s="534"/>
      <c r="P701" s="534"/>
      <c r="Q701" s="534"/>
      <c r="R701" s="534"/>
      <c r="S701" s="534"/>
      <c r="T701" s="534"/>
      <c r="U701" s="531"/>
      <c r="V701" s="535"/>
    </row>
    <row r="702" spans="10:22">
      <c r="J702" s="314"/>
      <c r="N702" s="534"/>
      <c r="O702" s="534"/>
      <c r="P702" s="534"/>
      <c r="Q702" s="534"/>
      <c r="R702" s="534"/>
      <c r="S702" s="534"/>
      <c r="T702" s="534"/>
      <c r="U702" s="531"/>
      <c r="V702" s="535"/>
    </row>
    <row r="703" spans="10:22">
      <c r="J703" s="314"/>
      <c r="N703" s="534"/>
      <c r="O703" s="534"/>
      <c r="P703" s="534"/>
      <c r="Q703" s="534"/>
      <c r="R703" s="534"/>
      <c r="S703" s="534"/>
      <c r="T703" s="534"/>
      <c r="U703" s="531"/>
      <c r="V703" s="535"/>
    </row>
    <row r="704" spans="10:22">
      <c r="J704" s="314"/>
      <c r="N704" s="534"/>
      <c r="O704" s="534"/>
      <c r="P704" s="534"/>
      <c r="Q704" s="534"/>
      <c r="R704" s="534"/>
      <c r="S704" s="534"/>
      <c r="T704" s="534"/>
      <c r="U704" s="531"/>
      <c r="V704" s="535"/>
    </row>
    <row r="705" spans="10:22">
      <c r="J705" s="314"/>
      <c r="N705" s="534"/>
      <c r="O705" s="534"/>
      <c r="P705" s="534"/>
      <c r="Q705" s="534"/>
      <c r="R705" s="534"/>
      <c r="S705" s="534"/>
      <c r="T705" s="534"/>
      <c r="U705" s="531"/>
      <c r="V705" s="535"/>
    </row>
    <row r="706" spans="10:22">
      <c r="J706" s="314"/>
      <c r="N706" s="534"/>
      <c r="O706" s="534"/>
      <c r="P706" s="534"/>
      <c r="Q706" s="534"/>
      <c r="R706" s="534"/>
      <c r="S706" s="534"/>
      <c r="T706" s="534"/>
      <c r="U706" s="531"/>
      <c r="V706" s="535"/>
    </row>
    <row r="707" spans="10:22">
      <c r="J707" s="314"/>
      <c r="N707" s="534"/>
      <c r="O707" s="534"/>
      <c r="P707" s="534"/>
      <c r="Q707" s="534"/>
      <c r="R707" s="534"/>
      <c r="S707" s="534"/>
      <c r="T707" s="534"/>
      <c r="U707" s="531"/>
      <c r="V707" s="535"/>
    </row>
    <row r="708" spans="10:22">
      <c r="J708" s="314"/>
      <c r="N708" s="534"/>
      <c r="O708" s="534"/>
      <c r="P708" s="534"/>
      <c r="Q708" s="534"/>
      <c r="R708" s="534"/>
      <c r="S708" s="534"/>
      <c r="T708" s="534"/>
      <c r="U708" s="531"/>
      <c r="V708" s="535"/>
    </row>
    <row r="709" spans="10:22">
      <c r="J709" s="314"/>
      <c r="N709" s="534"/>
      <c r="O709" s="534"/>
      <c r="P709" s="534"/>
      <c r="Q709" s="534"/>
      <c r="R709" s="534"/>
      <c r="S709" s="534"/>
      <c r="T709" s="534"/>
      <c r="U709" s="531"/>
      <c r="V709" s="535"/>
    </row>
    <row r="710" spans="10:22">
      <c r="J710" s="314"/>
      <c r="N710" s="534"/>
      <c r="O710" s="534"/>
      <c r="P710" s="534"/>
      <c r="Q710" s="534"/>
      <c r="R710" s="534"/>
      <c r="S710" s="534"/>
      <c r="T710" s="534"/>
      <c r="U710" s="531"/>
      <c r="V710" s="535"/>
    </row>
    <row r="711" spans="10:22">
      <c r="J711" s="314"/>
      <c r="N711" s="534"/>
      <c r="O711" s="534"/>
      <c r="P711" s="534"/>
      <c r="Q711" s="534"/>
      <c r="R711" s="534"/>
      <c r="S711" s="534"/>
      <c r="T711" s="534"/>
      <c r="U711" s="531"/>
      <c r="V711" s="535"/>
    </row>
    <row r="712" spans="10:22">
      <c r="J712" s="314"/>
      <c r="N712" s="534"/>
      <c r="O712" s="534"/>
      <c r="P712" s="534"/>
      <c r="Q712" s="534"/>
      <c r="R712" s="534"/>
      <c r="S712" s="534"/>
      <c r="T712" s="534"/>
      <c r="U712" s="531"/>
      <c r="V712" s="535"/>
    </row>
    <row r="713" spans="10:22">
      <c r="J713" s="314"/>
      <c r="N713" s="534"/>
      <c r="O713" s="534"/>
      <c r="P713" s="534"/>
      <c r="Q713" s="534"/>
      <c r="R713" s="534"/>
      <c r="S713" s="534"/>
      <c r="T713" s="534"/>
      <c r="U713" s="531"/>
      <c r="V713" s="535"/>
    </row>
    <row r="714" spans="10:22">
      <c r="J714" s="314"/>
      <c r="N714" s="534"/>
      <c r="O714" s="534"/>
      <c r="P714" s="534"/>
      <c r="Q714" s="534"/>
      <c r="R714" s="534"/>
      <c r="S714" s="534"/>
      <c r="T714" s="534"/>
      <c r="U714" s="531"/>
      <c r="V714" s="535"/>
    </row>
    <row r="715" spans="10:22">
      <c r="J715" s="314"/>
      <c r="N715" s="534"/>
      <c r="O715" s="534"/>
      <c r="P715" s="534"/>
      <c r="Q715" s="534"/>
      <c r="R715" s="534"/>
      <c r="S715" s="534"/>
      <c r="T715" s="534"/>
      <c r="U715" s="531"/>
      <c r="V715" s="535"/>
    </row>
    <row r="716" spans="10:22">
      <c r="J716" s="314"/>
      <c r="N716" s="534"/>
      <c r="O716" s="534"/>
      <c r="P716" s="534"/>
      <c r="Q716" s="534"/>
      <c r="R716" s="534"/>
      <c r="S716" s="534"/>
      <c r="T716" s="534"/>
      <c r="U716" s="531"/>
      <c r="V716" s="535"/>
    </row>
    <row r="717" spans="10:22">
      <c r="J717" s="314"/>
      <c r="N717" s="534"/>
      <c r="O717" s="534"/>
      <c r="P717" s="534"/>
      <c r="Q717" s="534"/>
      <c r="R717" s="534"/>
      <c r="S717" s="534"/>
      <c r="T717" s="534"/>
      <c r="U717" s="531"/>
      <c r="V717" s="535"/>
    </row>
    <row r="718" spans="10:22">
      <c r="J718" s="314"/>
      <c r="N718" s="534"/>
      <c r="O718" s="534"/>
      <c r="P718" s="534"/>
      <c r="Q718" s="534"/>
      <c r="R718" s="534"/>
      <c r="S718" s="534"/>
      <c r="T718" s="534"/>
      <c r="U718" s="531"/>
      <c r="V718" s="535"/>
    </row>
    <row r="719" spans="10:22">
      <c r="J719" s="314"/>
      <c r="N719" s="534"/>
      <c r="O719" s="534"/>
      <c r="P719" s="534"/>
      <c r="Q719" s="534"/>
      <c r="R719" s="534"/>
      <c r="S719" s="534"/>
      <c r="T719" s="534"/>
      <c r="U719" s="531"/>
      <c r="V719" s="535"/>
    </row>
    <row r="720" spans="10:22">
      <c r="J720" s="314"/>
      <c r="N720" s="534"/>
      <c r="O720" s="534"/>
      <c r="P720" s="534"/>
      <c r="Q720" s="534"/>
      <c r="R720" s="534"/>
      <c r="S720" s="534"/>
      <c r="T720" s="534"/>
      <c r="U720" s="531"/>
      <c r="V720" s="535"/>
    </row>
    <row r="721" spans="10:22">
      <c r="J721" s="314"/>
      <c r="N721" s="534"/>
      <c r="O721" s="534"/>
      <c r="P721" s="534"/>
      <c r="Q721" s="534"/>
      <c r="R721" s="534"/>
      <c r="S721" s="534"/>
      <c r="T721" s="534"/>
      <c r="U721" s="531"/>
      <c r="V721" s="535"/>
    </row>
    <row r="722" spans="10:22">
      <c r="J722" s="314"/>
      <c r="N722" s="534"/>
      <c r="O722" s="534"/>
      <c r="P722" s="534"/>
      <c r="Q722" s="534"/>
      <c r="R722" s="534"/>
      <c r="S722" s="534"/>
      <c r="T722" s="534"/>
      <c r="U722" s="531"/>
      <c r="V722" s="535"/>
    </row>
    <row r="723" spans="10:22">
      <c r="J723" s="314"/>
      <c r="N723" s="534"/>
      <c r="O723" s="534"/>
      <c r="P723" s="534"/>
      <c r="Q723" s="534"/>
      <c r="R723" s="534"/>
      <c r="S723" s="534"/>
      <c r="T723" s="534"/>
      <c r="U723" s="531"/>
      <c r="V723" s="535"/>
    </row>
    <row r="724" spans="10:22">
      <c r="J724" s="314"/>
      <c r="N724" s="534"/>
      <c r="O724" s="534"/>
      <c r="P724" s="534"/>
      <c r="Q724" s="534"/>
      <c r="R724" s="534"/>
      <c r="S724" s="534"/>
      <c r="T724" s="534"/>
      <c r="U724" s="531"/>
      <c r="V724" s="535"/>
    </row>
    <row r="725" spans="10:22">
      <c r="J725" s="314"/>
      <c r="N725" s="534"/>
      <c r="O725" s="534"/>
      <c r="P725" s="534"/>
      <c r="Q725" s="534"/>
      <c r="R725" s="534"/>
      <c r="S725" s="534"/>
      <c r="T725" s="534"/>
      <c r="U725" s="531"/>
      <c r="V725" s="535"/>
    </row>
    <row r="726" spans="10:22">
      <c r="J726" s="314"/>
      <c r="N726" s="534"/>
      <c r="O726" s="534"/>
      <c r="P726" s="534"/>
      <c r="Q726" s="534"/>
      <c r="R726" s="534"/>
      <c r="S726" s="534"/>
      <c r="T726" s="534"/>
      <c r="U726" s="531"/>
      <c r="V726" s="535"/>
    </row>
    <row r="727" spans="10:22">
      <c r="J727" s="314"/>
      <c r="N727" s="534"/>
      <c r="O727" s="534"/>
      <c r="P727" s="534"/>
      <c r="Q727" s="534"/>
      <c r="R727" s="534"/>
      <c r="S727" s="534"/>
      <c r="T727" s="534"/>
      <c r="U727" s="531"/>
      <c r="V727" s="535"/>
    </row>
    <row r="728" spans="10:22">
      <c r="J728" s="314"/>
      <c r="N728" s="534"/>
      <c r="O728" s="534"/>
      <c r="P728" s="534"/>
      <c r="Q728" s="534"/>
      <c r="R728" s="534"/>
      <c r="S728" s="534"/>
      <c r="T728" s="534"/>
      <c r="U728" s="531"/>
      <c r="V728" s="535"/>
    </row>
    <row r="729" spans="10:22">
      <c r="J729" s="314"/>
      <c r="N729" s="534"/>
      <c r="O729" s="534"/>
      <c r="P729" s="534"/>
      <c r="Q729" s="534"/>
      <c r="R729" s="534"/>
      <c r="S729" s="534"/>
      <c r="T729" s="534"/>
      <c r="U729" s="531"/>
      <c r="V729" s="535"/>
    </row>
    <row r="730" spans="10:22">
      <c r="J730" s="314"/>
      <c r="N730" s="534"/>
      <c r="O730" s="534"/>
      <c r="P730" s="534"/>
      <c r="Q730" s="534"/>
      <c r="R730" s="534"/>
      <c r="S730" s="534"/>
      <c r="T730" s="534"/>
      <c r="U730" s="531"/>
      <c r="V730" s="535"/>
    </row>
    <row r="731" spans="10:22">
      <c r="J731" s="314"/>
      <c r="N731" s="534"/>
      <c r="O731" s="534"/>
      <c r="P731" s="534"/>
      <c r="Q731" s="534"/>
      <c r="R731" s="534"/>
      <c r="S731" s="534"/>
      <c r="T731" s="534"/>
      <c r="U731" s="531"/>
      <c r="V731" s="535"/>
    </row>
    <row r="732" spans="10:22">
      <c r="J732" s="314"/>
      <c r="N732" s="534"/>
      <c r="O732" s="534"/>
      <c r="P732" s="534"/>
      <c r="Q732" s="534"/>
      <c r="R732" s="534"/>
      <c r="S732" s="534"/>
      <c r="T732" s="534"/>
      <c r="U732" s="531"/>
      <c r="V732" s="535"/>
    </row>
    <row r="733" spans="10:22">
      <c r="J733" s="314"/>
      <c r="N733" s="534"/>
      <c r="O733" s="534"/>
      <c r="P733" s="534"/>
      <c r="Q733" s="534"/>
      <c r="R733" s="534"/>
      <c r="S733" s="534"/>
      <c r="T733" s="534"/>
      <c r="U733" s="531"/>
      <c r="V733" s="535"/>
    </row>
    <row r="734" spans="10:22">
      <c r="J734" s="314"/>
      <c r="N734" s="534"/>
      <c r="O734" s="534"/>
      <c r="P734" s="534"/>
      <c r="Q734" s="534"/>
      <c r="R734" s="534"/>
      <c r="S734" s="534"/>
      <c r="T734" s="534"/>
      <c r="U734" s="531"/>
      <c r="V734" s="535"/>
    </row>
    <row r="735" spans="10:22">
      <c r="J735" s="314"/>
      <c r="N735" s="534"/>
      <c r="O735" s="534"/>
      <c r="P735" s="534"/>
      <c r="Q735" s="534"/>
      <c r="R735" s="534"/>
      <c r="S735" s="534"/>
      <c r="T735" s="534"/>
      <c r="U735" s="531"/>
      <c r="V735" s="535"/>
    </row>
    <row r="736" spans="10:22">
      <c r="J736" s="314"/>
      <c r="N736" s="534"/>
      <c r="O736" s="534"/>
      <c r="P736" s="534"/>
      <c r="Q736" s="534"/>
      <c r="R736" s="534"/>
      <c r="S736" s="534"/>
      <c r="T736" s="534"/>
      <c r="U736" s="531"/>
      <c r="V736" s="535"/>
    </row>
    <row r="737" spans="10:22">
      <c r="J737" s="314"/>
      <c r="N737" s="534"/>
      <c r="O737" s="534"/>
      <c r="P737" s="534"/>
      <c r="Q737" s="534"/>
      <c r="R737" s="534"/>
      <c r="S737" s="534"/>
      <c r="T737" s="534"/>
      <c r="U737" s="531"/>
      <c r="V737" s="535"/>
    </row>
    <row r="738" spans="10:22">
      <c r="J738" s="314"/>
      <c r="N738" s="534"/>
      <c r="O738" s="534"/>
      <c r="P738" s="534"/>
      <c r="Q738" s="534"/>
      <c r="R738" s="534"/>
      <c r="S738" s="534"/>
      <c r="T738" s="534"/>
      <c r="U738" s="531"/>
      <c r="V738" s="535"/>
    </row>
    <row r="739" spans="10:22">
      <c r="J739" s="314"/>
      <c r="N739" s="534"/>
      <c r="O739" s="534"/>
      <c r="P739" s="534"/>
      <c r="Q739" s="534"/>
      <c r="R739" s="534"/>
      <c r="S739" s="534"/>
      <c r="T739" s="534"/>
      <c r="U739" s="531"/>
      <c r="V739" s="535"/>
    </row>
    <row r="740" spans="10:22">
      <c r="J740" s="314"/>
      <c r="N740" s="534"/>
      <c r="O740" s="534"/>
      <c r="P740" s="534"/>
      <c r="Q740" s="534"/>
      <c r="R740" s="534"/>
      <c r="S740" s="534"/>
      <c r="T740" s="534"/>
      <c r="U740" s="531"/>
      <c r="V740" s="535"/>
    </row>
    <row r="741" spans="10:22">
      <c r="J741" s="314"/>
      <c r="N741" s="534"/>
      <c r="O741" s="534"/>
      <c r="P741" s="534"/>
      <c r="Q741" s="534"/>
      <c r="R741" s="534"/>
      <c r="S741" s="534"/>
      <c r="T741" s="534"/>
      <c r="U741" s="531"/>
      <c r="V741" s="535"/>
    </row>
    <row r="742" spans="10:22">
      <c r="J742" s="314"/>
      <c r="N742" s="534"/>
      <c r="O742" s="534"/>
      <c r="P742" s="534"/>
      <c r="Q742" s="534"/>
      <c r="R742" s="534"/>
      <c r="S742" s="534"/>
      <c r="T742" s="534"/>
      <c r="U742" s="531"/>
      <c r="V742" s="535"/>
    </row>
    <row r="743" spans="10:22">
      <c r="J743" s="314"/>
      <c r="N743" s="534"/>
      <c r="O743" s="534"/>
      <c r="P743" s="534"/>
      <c r="Q743" s="534"/>
      <c r="R743" s="534"/>
      <c r="S743" s="534"/>
      <c r="T743" s="534"/>
      <c r="U743" s="531"/>
      <c r="V743" s="535"/>
    </row>
    <row r="744" spans="10:22">
      <c r="J744" s="314"/>
      <c r="N744" s="534"/>
      <c r="O744" s="534"/>
      <c r="P744" s="534"/>
      <c r="Q744" s="534"/>
      <c r="R744" s="534"/>
      <c r="S744" s="534"/>
      <c r="T744" s="534"/>
      <c r="U744" s="531"/>
      <c r="V744" s="535"/>
    </row>
    <row r="745" spans="10:22">
      <c r="J745" s="314"/>
      <c r="N745" s="534"/>
      <c r="O745" s="534"/>
      <c r="P745" s="534"/>
      <c r="Q745" s="534"/>
      <c r="R745" s="534"/>
      <c r="S745" s="534"/>
      <c r="T745" s="534"/>
      <c r="U745" s="531"/>
      <c r="V745" s="535"/>
    </row>
    <row r="746" spans="10:22">
      <c r="J746" s="314"/>
      <c r="N746" s="534"/>
      <c r="O746" s="534"/>
      <c r="P746" s="534"/>
      <c r="Q746" s="534"/>
      <c r="R746" s="534"/>
      <c r="S746" s="534"/>
      <c r="T746" s="534"/>
      <c r="U746" s="531"/>
      <c r="V746" s="535"/>
    </row>
    <row r="747" spans="10:22">
      <c r="J747" s="314"/>
      <c r="N747" s="534"/>
      <c r="O747" s="534"/>
      <c r="P747" s="534"/>
      <c r="Q747" s="534"/>
      <c r="R747" s="534"/>
      <c r="S747" s="534"/>
      <c r="T747" s="534"/>
      <c r="U747" s="531"/>
      <c r="V747" s="535"/>
    </row>
    <row r="748" spans="10:22">
      <c r="J748" s="314"/>
      <c r="N748" s="534"/>
      <c r="O748" s="534"/>
      <c r="P748" s="534"/>
      <c r="Q748" s="534"/>
      <c r="R748" s="534"/>
      <c r="S748" s="534"/>
      <c r="T748" s="534"/>
      <c r="U748" s="531"/>
      <c r="V748" s="535"/>
    </row>
    <row r="749" spans="10:22">
      <c r="J749" s="314"/>
      <c r="N749" s="534"/>
      <c r="O749" s="534"/>
      <c r="P749" s="534"/>
      <c r="Q749" s="534"/>
      <c r="R749" s="534"/>
      <c r="S749" s="534"/>
      <c r="T749" s="534"/>
      <c r="U749" s="531"/>
      <c r="V749" s="535"/>
    </row>
    <row r="750" spans="10:22">
      <c r="J750" s="314"/>
      <c r="N750" s="534"/>
      <c r="O750" s="534"/>
      <c r="P750" s="534"/>
      <c r="Q750" s="534"/>
      <c r="R750" s="534"/>
      <c r="S750" s="534"/>
      <c r="T750" s="534"/>
      <c r="U750" s="531"/>
      <c r="V750" s="535"/>
    </row>
    <row r="751" spans="10:22">
      <c r="J751" s="314"/>
      <c r="N751" s="534"/>
      <c r="O751" s="534"/>
      <c r="P751" s="534"/>
      <c r="Q751" s="534"/>
      <c r="R751" s="534"/>
      <c r="S751" s="534"/>
      <c r="T751" s="534"/>
      <c r="U751" s="531"/>
      <c r="V751" s="535"/>
    </row>
    <row r="752" spans="10:22">
      <c r="J752" s="314"/>
      <c r="N752" s="534"/>
      <c r="O752" s="534"/>
      <c r="P752" s="534"/>
      <c r="Q752" s="534"/>
      <c r="R752" s="534"/>
      <c r="S752" s="534"/>
      <c r="T752" s="534"/>
      <c r="U752" s="531"/>
      <c r="V752" s="535"/>
    </row>
    <row r="753" spans="10:22">
      <c r="J753" s="314"/>
      <c r="N753" s="534"/>
      <c r="O753" s="534"/>
      <c r="P753" s="534"/>
      <c r="Q753" s="534"/>
      <c r="R753" s="534"/>
      <c r="S753" s="534"/>
      <c r="T753" s="534"/>
      <c r="U753" s="531"/>
      <c r="V753" s="535"/>
    </row>
    <row r="754" spans="10:22">
      <c r="J754" s="314"/>
      <c r="N754" s="534"/>
      <c r="O754" s="534"/>
      <c r="P754" s="534"/>
      <c r="Q754" s="534"/>
      <c r="R754" s="534"/>
      <c r="S754" s="534"/>
      <c r="T754" s="534"/>
      <c r="U754" s="531"/>
      <c r="V754" s="535"/>
    </row>
    <row r="755" spans="10:22">
      <c r="J755" s="314"/>
      <c r="N755" s="534"/>
      <c r="O755" s="534"/>
      <c r="P755" s="534"/>
      <c r="Q755" s="534"/>
      <c r="R755" s="534"/>
      <c r="S755" s="534"/>
      <c r="T755" s="534"/>
      <c r="U755" s="531"/>
      <c r="V755" s="535"/>
    </row>
    <row r="756" spans="10:22">
      <c r="J756" s="314"/>
      <c r="N756" s="534"/>
      <c r="O756" s="534"/>
      <c r="P756" s="534"/>
      <c r="Q756" s="534"/>
      <c r="R756" s="534"/>
      <c r="S756" s="534"/>
      <c r="T756" s="534"/>
      <c r="U756" s="531"/>
      <c r="V756" s="535"/>
    </row>
    <row r="757" spans="10:22">
      <c r="J757" s="314"/>
      <c r="N757" s="534"/>
      <c r="O757" s="534"/>
      <c r="P757" s="534"/>
      <c r="Q757" s="534"/>
      <c r="R757" s="534"/>
      <c r="S757" s="534"/>
      <c r="T757" s="534"/>
      <c r="U757" s="531"/>
      <c r="V757" s="535"/>
    </row>
    <row r="758" spans="10:22">
      <c r="J758" s="314"/>
      <c r="N758" s="534"/>
      <c r="O758" s="534"/>
      <c r="P758" s="534"/>
      <c r="Q758" s="534"/>
      <c r="R758" s="534"/>
      <c r="S758" s="534"/>
      <c r="T758" s="534"/>
      <c r="U758" s="531"/>
      <c r="V758" s="535"/>
    </row>
    <row r="759" spans="10:22">
      <c r="J759" s="314"/>
      <c r="N759" s="534"/>
      <c r="O759" s="534"/>
      <c r="P759" s="534"/>
      <c r="Q759" s="534"/>
      <c r="R759" s="534"/>
      <c r="S759" s="534"/>
      <c r="T759" s="534"/>
      <c r="U759" s="531"/>
      <c r="V759" s="535"/>
    </row>
    <row r="760" spans="10:22">
      <c r="J760" s="314"/>
      <c r="N760" s="534"/>
      <c r="O760" s="534"/>
      <c r="P760" s="534"/>
      <c r="Q760" s="534"/>
      <c r="R760" s="534"/>
      <c r="S760" s="534"/>
      <c r="T760" s="534"/>
      <c r="U760" s="531"/>
      <c r="V760" s="535"/>
    </row>
    <row r="761" spans="10:22">
      <c r="J761" s="314"/>
      <c r="N761" s="534"/>
      <c r="O761" s="534"/>
      <c r="P761" s="534"/>
      <c r="Q761" s="534"/>
      <c r="R761" s="534"/>
      <c r="S761" s="534"/>
      <c r="T761" s="534"/>
      <c r="U761" s="531"/>
      <c r="V761" s="535"/>
    </row>
    <row r="762" spans="10:22">
      <c r="J762" s="314"/>
      <c r="N762" s="534"/>
      <c r="O762" s="534"/>
      <c r="P762" s="534"/>
      <c r="Q762" s="534"/>
      <c r="R762" s="534"/>
      <c r="S762" s="534"/>
      <c r="T762" s="534"/>
      <c r="U762" s="531"/>
      <c r="V762" s="535"/>
    </row>
    <row r="763" spans="10:22">
      <c r="J763" s="314"/>
      <c r="N763" s="534"/>
      <c r="O763" s="534"/>
      <c r="P763" s="534"/>
      <c r="Q763" s="534"/>
      <c r="R763" s="534"/>
      <c r="S763" s="534"/>
      <c r="T763" s="534"/>
      <c r="U763" s="531"/>
      <c r="V763" s="535"/>
    </row>
    <row r="764" spans="10:22">
      <c r="J764" s="314"/>
      <c r="N764" s="534"/>
      <c r="O764" s="534"/>
      <c r="P764" s="534"/>
      <c r="Q764" s="534"/>
      <c r="R764" s="534"/>
      <c r="S764" s="534"/>
      <c r="T764" s="534"/>
      <c r="U764" s="531"/>
      <c r="V764" s="535"/>
    </row>
    <row r="765" spans="10:22">
      <c r="J765" s="314"/>
      <c r="N765" s="534"/>
      <c r="O765" s="534"/>
      <c r="P765" s="534"/>
      <c r="Q765" s="534"/>
      <c r="R765" s="534"/>
      <c r="S765" s="534"/>
      <c r="T765" s="534"/>
      <c r="U765" s="531"/>
      <c r="V765" s="535"/>
    </row>
    <row r="766" spans="10:22">
      <c r="J766" s="314"/>
      <c r="N766" s="534"/>
      <c r="O766" s="534"/>
      <c r="P766" s="534"/>
      <c r="Q766" s="534"/>
      <c r="R766" s="534"/>
      <c r="S766" s="534"/>
      <c r="T766" s="534"/>
      <c r="U766" s="531"/>
      <c r="V766" s="535"/>
    </row>
    <row r="767" spans="10:22">
      <c r="J767" s="314"/>
      <c r="N767" s="534"/>
      <c r="O767" s="534"/>
      <c r="P767" s="534"/>
      <c r="Q767" s="534"/>
      <c r="R767" s="534"/>
      <c r="S767" s="534"/>
      <c r="T767" s="534"/>
      <c r="U767" s="531"/>
      <c r="V767" s="535"/>
    </row>
    <row r="768" spans="10:22">
      <c r="J768" s="314"/>
      <c r="N768" s="534"/>
      <c r="O768" s="534"/>
      <c r="P768" s="534"/>
      <c r="Q768" s="534"/>
      <c r="R768" s="534"/>
      <c r="S768" s="534"/>
      <c r="T768" s="534"/>
      <c r="U768" s="531"/>
      <c r="V768" s="535"/>
    </row>
    <row r="769" spans="10:22">
      <c r="J769" s="314"/>
      <c r="N769" s="534"/>
      <c r="O769" s="534"/>
      <c r="P769" s="534"/>
      <c r="Q769" s="534"/>
      <c r="R769" s="534"/>
      <c r="S769" s="534"/>
      <c r="T769" s="534"/>
      <c r="U769" s="531"/>
      <c r="V769" s="535"/>
    </row>
    <row r="770" spans="10:22">
      <c r="J770" s="314"/>
      <c r="N770" s="534"/>
      <c r="O770" s="534"/>
      <c r="P770" s="534"/>
      <c r="Q770" s="534"/>
      <c r="R770" s="534"/>
      <c r="S770" s="534"/>
      <c r="T770" s="534"/>
      <c r="U770" s="531"/>
      <c r="V770" s="535"/>
    </row>
    <row r="771" spans="10:22">
      <c r="J771" s="314"/>
      <c r="N771" s="534"/>
      <c r="O771" s="534"/>
      <c r="P771" s="534"/>
      <c r="Q771" s="534"/>
      <c r="R771" s="534"/>
      <c r="S771" s="534"/>
      <c r="T771" s="534"/>
      <c r="U771" s="531"/>
      <c r="V771" s="535"/>
    </row>
    <row r="772" spans="10:22">
      <c r="J772" s="314"/>
      <c r="N772" s="534"/>
      <c r="O772" s="534"/>
      <c r="P772" s="534"/>
      <c r="Q772" s="534"/>
      <c r="R772" s="534"/>
      <c r="S772" s="534"/>
      <c r="T772" s="534"/>
      <c r="U772" s="531"/>
      <c r="V772" s="535"/>
    </row>
    <row r="773" spans="10:22">
      <c r="J773" s="314"/>
      <c r="N773" s="534"/>
      <c r="O773" s="534"/>
      <c r="P773" s="534"/>
      <c r="Q773" s="534"/>
      <c r="R773" s="534"/>
      <c r="S773" s="534"/>
      <c r="T773" s="534"/>
      <c r="U773" s="531"/>
      <c r="V773" s="535"/>
    </row>
    <row r="774" spans="10:22">
      <c r="J774" s="314"/>
      <c r="N774" s="534"/>
      <c r="O774" s="534"/>
      <c r="P774" s="534"/>
      <c r="Q774" s="534"/>
      <c r="R774" s="534"/>
      <c r="S774" s="534"/>
      <c r="T774" s="534"/>
      <c r="U774" s="531"/>
      <c r="V774" s="535"/>
    </row>
    <row r="775" spans="10:22">
      <c r="J775" s="314"/>
      <c r="N775" s="534"/>
      <c r="O775" s="534"/>
      <c r="P775" s="534"/>
      <c r="Q775" s="534"/>
      <c r="R775" s="534"/>
      <c r="S775" s="534"/>
      <c r="T775" s="534"/>
      <c r="U775" s="531"/>
      <c r="V775" s="535"/>
    </row>
    <row r="776" spans="10:22">
      <c r="J776" s="314"/>
      <c r="N776" s="534"/>
      <c r="O776" s="534"/>
      <c r="P776" s="534"/>
      <c r="Q776" s="534"/>
      <c r="R776" s="534"/>
      <c r="S776" s="534"/>
      <c r="T776" s="534"/>
      <c r="U776" s="531"/>
      <c r="V776" s="535"/>
    </row>
    <row r="777" spans="10:22">
      <c r="J777" s="314"/>
      <c r="N777" s="534"/>
      <c r="O777" s="534"/>
      <c r="P777" s="534"/>
      <c r="Q777" s="534"/>
      <c r="R777" s="534"/>
      <c r="S777" s="534"/>
      <c r="T777" s="534"/>
      <c r="U777" s="531"/>
      <c r="V777" s="535"/>
    </row>
    <row r="778" spans="10:22">
      <c r="J778" s="314"/>
      <c r="N778" s="534"/>
      <c r="O778" s="534"/>
      <c r="P778" s="534"/>
      <c r="Q778" s="534"/>
      <c r="R778" s="534"/>
      <c r="S778" s="534"/>
      <c r="T778" s="534"/>
      <c r="U778" s="531"/>
      <c r="V778" s="535"/>
    </row>
    <row r="779" spans="10:22">
      <c r="J779" s="314"/>
      <c r="N779" s="534"/>
      <c r="O779" s="534"/>
      <c r="P779" s="534"/>
      <c r="Q779" s="534"/>
      <c r="R779" s="534"/>
      <c r="S779" s="534"/>
      <c r="T779" s="534"/>
      <c r="U779" s="531"/>
      <c r="V779" s="535"/>
    </row>
    <row r="780" spans="10:22">
      <c r="J780" s="314"/>
      <c r="N780" s="534"/>
      <c r="O780" s="534"/>
      <c r="P780" s="534"/>
      <c r="Q780" s="534"/>
      <c r="R780" s="534"/>
      <c r="S780" s="534"/>
      <c r="T780" s="534"/>
      <c r="U780" s="531"/>
      <c r="V780" s="535"/>
    </row>
    <row r="781" spans="10:22">
      <c r="J781" s="314"/>
      <c r="N781" s="534"/>
      <c r="O781" s="534"/>
      <c r="P781" s="534"/>
      <c r="Q781" s="534"/>
      <c r="R781" s="534"/>
      <c r="S781" s="534"/>
      <c r="T781" s="534"/>
      <c r="U781" s="531"/>
      <c r="V781" s="535"/>
    </row>
    <row r="782" spans="10:22">
      <c r="J782" s="314"/>
      <c r="N782" s="534"/>
      <c r="O782" s="534"/>
      <c r="P782" s="534"/>
      <c r="Q782" s="534"/>
      <c r="R782" s="534"/>
      <c r="S782" s="534"/>
      <c r="T782" s="534"/>
      <c r="U782" s="531"/>
      <c r="V782" s="535"/>
    </row>
    <row r="783" spans="10:22">
      <c r="J783" s="314"/>
      <c r="N783" s="534"/>
      <c r="O783" s="534"/>
      <c r="P783" s="534"/>
      <c r="Q783" s="534"/>
      <c r="R783" s="534"/>
      <c r="S783" s="534"/>
      <c r="T783" s="534"/>
      <c r="U783" s="531"/>
      <c r="V783" s="535"/>
    </row>
    <row r="784" spans="10:22">
      <c r="J784" s="314"/>
      <c r="N784" s="534"/>
      <c r="O784" s="534"/>
      <c r="P784" s="534"/>
      <c r="Q784" s="534"/>
      <c r="R784" s="534"/>
      <c r="S784" s="534"/>
      <c r="T784" s="534"/>
      <c r="U784" s="531"/>
      <c r="V784" s="535"/>
    </row>
    <row r="785" spans="10:22">
      <c r="J785" s="314"/>
      <c r="N785" s="534"/>
      <c r="O785" s="534"/>
      <c r="P785" s="534"/>
      <c r="Q785" s="534"/>
      <c r="R785" s="534"/>
      <c r="S785" s="534"/>
      <c r="T785" s="534"/>
      <c r="U785" s="531"/>
      <c r="V785" s="535"/>
    </row>
    <row r="786" spans="10:22">
      <c r="J786" s="314"/>
      <c r="N786" s="534"/>
      <c r="O786" s="534"/>
      <c r="P786" s="534"/>
      <c r="Q786" s="534"/>
      <c r="R786" s="534"/>
      <c r="S786" s="534"/>
      <c r="T786" s="534"/>
      <c r="U786" s="531"/>
      <c r="V786" s="535"/>
    </row>
    <row r="787" spans="10:22">
      <c r="J787" s="314"/>
      <c r="N787" s="534"/>
      <c r="O787" s="534"/>
      <c r="P787" s="534"/>
      <c r="Q787" s="534"/>
      <c r="R787" s="534"/>
      <c r="S787" s="534"/>
      <c r="T787" s="534"/>
      <c r="U787" s="531"/>
      <c r="V787" s="535"/>
    </row>
    <row r="788" spans="10:22">
      <c r="J788" s="314"/>
      <c r="N788" s="534"/>
      <c r="O788" s="534"/>
      <c r="P788" s="534"/>
      <c r="Q788" s="534"/>
      <c r="R788" s="534"/>
      <c r="S788" s="534"/>
      <c r="T788" s="534"/>
      <c r="U788" s="531"/>
      <c r="V788" s="535"/>
    </row>
    <row r="789" spans="10:22">
      <c r="J789" s="314"/>
      <c r="N789" s="534"/>
      <c r="O789" s="534"/>
      <c r="P789" s="534"/>
      <c r="Q789" s="534"/>
      <c r="R789" s="534"/>
      <c r="S789" s="534"/>
      <c r="T789" s="534"/>
      <c r="U789" s="531"/>
      <c r="V789" s="535"/>
    </row>
    <row r="790" spans="10:22">
      <c r="J790" s="314"/>
      <c r="N790" s="534"/>
      <c r="O790" s="534"/>
      <c r="P790" s="534"/>
      <c r="Q790" s="534"/>
      <c r="R790" s="534"/>
      <c r="S790" s="534"/>
      <c r="T790" s="534"/>
      <c r="U790" s="531"/>
      <c r="V790" s="535"/>
    </row>
    <row r="791" spans="10:22">
      <c r="J791" s="314"/>
      <c r="N791" s="534"/>
      <c r="O791" s="534"/>
      <c r="P791" s="534"/>
      <c r="Q791" s="534"/>
      <c r="R791" s="534"/>
      <c r="S791" s="534"/>
      <c r="T791" s="534"/>
      <c r="U791" s="531"/>
      <c r="V791" s="535"/>
    </row>
    <row r="792" spans="10:22">
      <c r="J792" s="314"/>
      <c r="N792" s="534"/>
      <c r="O792" s="534"/>
      <c r="P792" s="534"/>
      <c r="Q792" s="534"/>
      <c r="R792" s="534"/>
      <c r="S792" s="534"/>
      <c r="T792" s="534"/>
      <c r="U792" s="531"/>
      <c r="V792" s="535"/>
    </row>
    <row r="793" spans="10:22">
      <c r="J793" s="314"/>
      <c r="N793" s="534"/>
      <c r="O793" s="534"/>
      <c r="P793" s="534"/>
      <c r="Q793" s="534"/>
      <c r="R793" s="534"/>
      <c r="S793" s="534"/>
      <c r="T793" s="534"/>
      <c r="U793" s="531"/>
      <c r="V793" s="535"/>
    </row>
    <row r="794" spans="10:22">
      <c r="J794" s="314"/>
      <c r="N794" s="534"/>
      <c r="O794" s="534"/>
      <c r="P794" s="534"/>
      <c r="Q794" s="534"/>
      <c r="R794" s="534"/>
      <c r="S794" s="534"/>
      <c r="T794" s="534"/>
      <c r="U794" s="531"/>
      <c r="V794" s="535"/>
    </row>
    <row r="795" spans="10:22">
      <c r="J795" s="314"/>
      <c r="N795" s="534"/>
      <c r="O795" s="534"/>
      <c r="P795" s="534"/>
      <c r="Q795" s="534"/>
      <c r="R795" s="534"/>
      <c r="S795" s="534"/>
      <c r="T795" s="534"/>
      <c r="U795" s="531"/>
      <c r="V795" s="535"/>
    </row>
    <row r="796" spans="10:22">
      <c r="J796" s="314"/>
      <c r="N796" s="534"/>
      <c r="O796" s="534"/>
      <c r="P796" s="534"/>
      <c r="Q796" s="534"/>
      <c r="R796" s="534"/>
      <c r="S796" s="534"/>
      <c r="T796" s="534"/>
      <c r="U796" s="531"/>
      <c r="V796" s="535"/>
    </row>
    <row r="797" spans="10:22">
      <c r="J797" s="314"/>
      <c r="N797" s="534"/>
      <c r="O797" s="534"/>
      <c r="P797" s="534"/>
      <c r="Q797" s="534"/>
      <c r="R797" s="534"/>
      <c r="S797" s="534"/>
      <c r="T797" s="534"/>
      <c r="U797" s="531"/>
      <c r="V797" s="535"/>
    </row>
    <row r="798" spans="10:22">
      <c r="J798" s="314"/>
      <c r="N798" s="534"/>
      <c r="O798" s="534"/>
      <c r="P798" s="534"/>
      <c r="Q798" s="534"/>
      <c r="R798" s="534"/>
      <c r="S798" s="534"/>
      <c r="T798" s="534"/>
      <c r="U798" s="531"/>
      <c r="V798" s="535"/>
    </row>
    <row r="799" spans="10:22">
      <c r="J799" s="314"/>
      <c r="N799" s="534"/>
      <c r="O799" s="534"/>
      <c r="P799" s="534"/>
      <c r="Q799" s="534"/>
      <c r="R799" s="534"/>
      <c r="S799" s="534"/>
      <c r="T799" s="534"/>
      <c r="U799" s="531"/>
      <c r="V799" s="535"/>
    </row>
    <row r="800" spans="10:22">
      <c r="J800" s="314"/>
      <c r="N800" s="534"/>
      <c r="O800" s="534"/>
      <c r="P800" s="534"/>
      <c r="Q800" s="534"/>
      <c r="R800" s="534"/>
      <c r="S800" s="534"/>
      <c r="T800" s="534"/>
      <c r="U800" s="531"/>
      <c r="V800" s="535"/>
    </row>
    <row r="801" spans="10:22">
      <c r="J801" s="314"/>
      <c r="N801" s="534"/>
      <c r="O801" s="534"/>
      <c r="P801" s="534"/>
      <c r="Q801" s="534"/>
      <c r="R801" s="534"/>
      <c r="S801" s="534"/>
      <c r="T801" s="534"/>
      <c r="U801" s="531"/>
      <c r="V801" s="535"/>
    </row>
    <row r="802" spans="10:22">
      <c r="J802" s="314"/>
      <c r="N802" s="534"/>
      <c r="O802" s="534"/>
      <c r="P802" s="534"/>
      <c r="Q802" s="534"/>
      <c r="R802" s="534"/>
      <c r="S802" s="534"/>
      <c r="T802" s="534"/>
      <c r="U802" s="531"/>
      <c r="V802" s="535"/>
    </row>
    <row r="803" spans="10:22">
      <c r="J803" s="314"/>
      <c r="N803" s="534"/>
      <c r="O803" s="534"/>
      <c r="P803" s="534"/>
      <c r="Q803" s="534"/>
      <c r="R803" s="534"/>
      <c r="S803" s="534"/>
      <c r="T803" s="534"/>
      <c r="U803" s="531"/>
      <c r="V803" s="535"/>
    </row>
  </sheetData>
  <sheetProtection selectLockedCells="1"/>
  <mergeCells count="7">
    <mergeCell ref="AB53:AB58"/>
    <mergeCell ref="AB59:AB61"/>
    <mergeCell ref="AB62:AB63"/>
    <mergeCell ref="F30:K30"/>
    <mergeCell ref="N30:Q30"/>
    <mergeCell ref="S30:V30"/>
    <mergeCell ref="AB39:AB41"/>
  </mergeCells>
  <phoneticPr fontId="2"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sheetPr codeName="Sheet33"/>
  <dimension ref="A3:AE803"/>
  <sheetViews>
    <sheetView workbookViewId="0">
      <selection activeCell="B5" sqref="B5"/>
    </sheetView>
  </sheetViews>
  <sheetFormatPr defaultRowHeight="12.75"/>
  <cols>
    <col min="1" max="1" width="14.140625" style="313" customWidth="1"/>
    <col min="2" max="20" width="9.140625" style="313"/>
    <col min="21" max="22" width="14.5703125" style="313" customWidth="1"/>
    <col min="23" max="28" width="9.140625" style="313"/>
    <col min="29" max="29" width="15.7109375" style="313" customWidth="1"/>
    <col min="30" max="16384" width="9.140625" style="313"/>
  </cols>
  <sheetData>
    <row r="3" spans="1:3">
      <c r="A3" s="313" t="s">
        <v>1129</v>
      </c>
      <c r="B3" s="313">
        <v>1.2</v>
      </c>
    </row>
    <row r="4" spans="1:3">
      <c r="A4" s="313" t="s">
        <v>1130</v>
      </c>
      <c r="B4" s="313">
        <v>5</v>
      </c>
    </row>
    <row r="5" spans="1:3">
      <c r="A5" s="313" t="s">
        <v>1131</v>
      </c>
      <c r="B5" s="313">
        <v>100</v>
      </c>
      <c r="C5" s="313">
        <v>4</v>
      </c>
    </row>
    <row r="6" spans="1:3">
      <c r="B6" s="313">
        <v>110</v>
      </c>
    </row>
    <row r="7" spans="1:3">
      <c r="B7" s="313">
        <v>120</v>
      </c>
    </row>
    <row r="8" spans="1:3">
      <c r="B8" s="313">
        <v>130</v>
      </c>
    </row>
    <row r="9" spans="1:3">
      <c r="B9" s="313">
        <v>1000</v>
      </c>
    </row>
    <row r="11" spans="1:3">
      <c r="A11" s="313" t="s">
        <v>1132</v>
      </c>
      <c r="B11" s="313">
        <v>100</v>
      </c>
      <c r="C11" s="313">
        <v>4</v>
      </c>
    </row>
    <row r="12" spans="1:3">
      <c r="B12" s="313">
        <v>110</v>
      </c>
    </row>
    <row r="13" spans="1:3">
      <c r="B13" s="313">
        <v>120</v>
      </c>
    </row>
    <row r="14" spans="1:3">
      <c r="B14" s="313">
        <v>130</v>
      </c>
    </row>
    <row r="15" spans="1:3">
      <c r="B15" s="313">
        <v>1000</v>
      </c>
    </row>
    <row r="17" spans="1:31">
      <c r="A17" s="313" t="s">
        <v>1133</v>
      </c>
      <c r="B17" s="313">
        <v>30</v>
      </c>
      <c r="C17" s="313">
        <v>4</v>
      </c>
    </row>
    <row r="18" spans="1:31">
      <c r="B18" s="313">
        <v>35</v>
      </c>
    </row>
    <row r="19" spans="1:31">
      <c r="B19" s="313">
        <v>40</v>
      </c>
    </row>
    <row r="20" spans="1:31">
      <c r="B20" s="313">
        <v>45</v>
      </c>
    </row>
    <row r="21" spans="1:31">
      <c r="B21" s="313">
        <v>1000</v>
      </c>
    </row>
    <row r="24" spans="1:31">
      <c r="A24" s="313" t="s">
        <v>1121</v>
      </c>
      <c r="B24" s="313">
        <v>1.21</v>
      </c>
      <c r="C24" s="313">
        <v>4</v>
      </c>
    </row>
    <row r="25" spans="1:31">
      <c r="B25" s="313">
        <v>3.2</v>
      </c>
    </row>
    <row r="26" spans="1:31">
      <c r="B26" s="313">
        <v>5.2</v>
      </c>
    </row>
    <row r="27" spans="1:31">
      <c r="B27" s="313">
        <v>13.2</v>
      </c>
    </row>
    <row r="28" spans="1:31">
      <c r="B28" s="313">
        <v>1000</v>
      </c>
    </row>
    <row r="29" spans="1:31">
      <c r="Z29" s="528"/>
    </row>
    <row r="30" spans="1:31">
      <c r="F30" s="839"/>
      <c r="G30" s="839"/>
      <c r="H30" s="839"/>
      <c r="I30" s="839"/>
      <c r="J30" s="839"/>
      <c r="K30" s="839"/>
      <c r="N30" s="839"/>
      <c r="O30" s="839"/>
      <c r="P30" s="839"/>
      <c r="Q30" s="839"/>
      <c r="S30" s="839"/>
      <c r="T30" s="839"/>
      <c r="U30" s="839"/>
      <c r="V30" s="839"/>
    </row>
    <row r="31" spans="1:31">
      <c r="G31" s="529"/>
      <c r="H31" s="529"/>
      <c r="I31" s="529"/>
      <c r="J31" s="529"/>
      <c r="AC31" s="530"/>
      <c r="AD31" s="530"/>
      <c r="AE31" s="530"/>
    </row>
    <row r="32" spans="1:31">
      <c r="K32" s="531"/>
      <c r="L32" s="532"/>
      <c r="N32" s="532"/>
      <c r="O32" s="532"/>
      <c r="P32" s="532"/>
      <c r="Q32" s="532"/>
      <c r="R32" s="532"/>
      <c r="S32" s="532"/>
      <c r="T32" s="532"/>
      <c r="U32" s="532"/>
      <c r="V32" s="532"/>
      <c r="W32" s="532"/>
      <c r="X32" s="532"/>
      <c r="Y32" s="532"/>
      <c r="Z32" s="532"/>
      <c r="AB32" s="533"/>
    </row>
    <row r="33" spans="7:28">
      <c r="G33" s="314"/>
      <c r="K33" s="534"/>
      <c r="L33" s="528"/>
      <c r="N33" s="534"/>
      <c r="O33" s="534"/>
      <c r="P33" s="534"/>
      <c r="Q33" s="534"/>
      <c r="R33" s="534"/>
      <c r="S33" s="534"/>
      <c r="T33" s="534"/>
      <c r="U33" s="531"/>
      <c r="V33" s="535"/>
      <c r="W33" s="534"/>
      <c r="X33" s="534"/>
      <c r="Y33" s="528"/>
      <c r="Z33" s="528"/>
      <c r="AB33" s="533"/>
    </row>
    <row r="34" spans="7:28">
      <c r="G34" s="314"/>
      <c r="K34" s="534"/>
      <c r="L34" s="528"/>
      <c r="N34" s="534"/>
      <c r="O34" s="534"/>
      <c r="P34" s="534"/>
      <c r="Q34" s="534"/>
      <c r="R34" s="534"/>
      <c r="S34" s="534"/>
      <c r="T34" s="534"/>
      <c r="U34" s="531"/>
      <c r="V34" s="535"/>
      <c r="W34" s="528"/>
      <c r="X34" s="528"/>
      <c r="Y34" s="528"/>
      <c r="Z34" s="528"/>
      <c r="AB34" s="533"/>
    </row>
    <row r="35" spans="7:28">
      <c r="G35" s="314"/>
      <c r="K35" s="534"/>
      <c r="L35" s="528"/>
      <c r="N35" s="534"/>
      <c r="O35" s="534"/>
      <c r="P35" s="534"/>
      <c r="Q35" s="534"/>
      <c r="R35" s="534"/>
      <c r="S35" s="534"/>
      <c r="T35" s="534"/>
      <c r="U35" s="531"/>
      <c r="V35" s="535"/>
      <c r="W35" s="528"/>
      <c r="X35" s="528"/>
      <c r="Y35" s="528"/>
      <c r="Z35" s="528"/>
    </row>
    <row r="36" spans="7:28">
      <c r="G36" s="314"/>
      <c r="K36" s="534"/>
      <c r="L36" s="528"/>
      <c r="N36" s="534"/>
      <c r="O36" s="534"/>
      <c r="P36" s="534"/>
      <c r="Q36" s="534"/>
      <c r="R36" s="534"/>
      <c r="S36" s="534"/>
      <c r="T36" s="534"/>
      <c r="U36" s="531"/>
      <c r="V36" s="535"/>
      <c r="W36" s="528"/>
      <c r="X36" s="528"/>
      <c r="Y36" s="528"/>
      <c r="Z36" s="528"/>
    </row>
    <row r="37" spans="7:28">
      <c r="G37" s="314"/>
      <c r="K37" s="534"/>
      <c r="L37" s="528"/>
      <c r="N37" s="534"/>
      <c r="O37" s="534"/>
      <c r="P37" s="534"/>
      <c r="Q37" s="534"/>
      <c r="R37" s="534"/>
      <c r="S37" s="534"/>
      <c r="T37" s="534"/>
      <c r="U37" s="531"/>
      <c r="V37" s="535"/>
      <c r="W37" s="528"/>
      <c r="X37" s="528"/>
      <c r="Y37" s="528"/>
      <c r="Z37" s="528"/>
    </row>
    <row r="38" spans="7:28">
      <c r="G38" s="314"/>
      <c r="K38" s="534"/>
      <c r="L38" s="528"/>
      <c r="N38" s="534"/>
      <c r="O38" s="534"/>
      <c r="P38" s="534"/>
      <c r="Q38" s="534"/>
      <c r="R38" s="534"/>
      <c r="S38" s="534"/>
      <c r="T38" s="534"/>
      <c r="U38" s="531"/>
      <c r="V38" s="535"/>
      <c r="W38" s="528"/>
      <c r="X38" s="528"/>
      <c r="Y38" s="528"/>
      <c r="Z38" s="528"/>
    </row>
    <row r="39" spans="7:28">
      <c r="G39" s="314"/>
      <c r="K39" s="534"/>
      <c r="L39" s="528"/>
      <c r="N39" s="534"/>
      <c r="O39" s="534"/>
      <c r="P39" s="534"/>
      <c r="Q39" s="534"/>
      <c r="R39" s="534"/>
      <c r="S39" s="534"/>
      <c r="T39" s="534"/>
      <c r="U39" s="531"/>
      <c r="V39" s="535"/>
      <c r="W39" s="528"/>
      <c r="X39" s="528"/>
      <c r="Y39" s="528"/>
      <c r="Z39" s="528"/>
      <c r="AB39" s="840"/>
    </row>
    <row r="40" spans="7:28">
      <c r="G40" s="314"/>
      <c r="K40" s="534"/>
      <c r="L40" s="528"/>
      <c r="N40" s="534"/>
      <c r="O40" s="534"/>
      <c r="P40" s="534"/>
      <c r="Q40" s="534"/>
      <c r="R40" s="534"/>
      <c r="S40" s="534"/>
      <c r="T40" s="534"/>
      <c r="U40" s="531"/>
      <c r="V40" s="535"/>
      <c r="W40" s="528"/>
      <c r="X40" s="528"/>
      <c r="Y40" s="528"/>
      <c r="Z40" s="528"/>
      <c r="AB40" s="840"/>
    </row>
    <row r="41" spans="7:28">
      <c r="G41" s="314"/>
      <c r="K41" s="534"/>
      <c r="L41" s="528"/>
      <c r="N41" s="534"/>
      <c r="O41" s="534"/>
      <c r="P41" s="534"/>
      <c r="Q41" s="534"/>
      <c r="R41" s="534"/>
      <c r="S41" s="534"/>
      <c r="T41" s="534"/>
      <c r="U41" s="531"/>
      <c r="V41" s="535"/>
      <c r="W41" s="528"/>
      <c r="X41" s="528"/>
      <c r="Y41" s="528"/>
      <c r="Z41" s="528"/>
      <c r="AB41" s="840"/>
    </row>
    <row r="42" spans="7:28">
      <c r="G42" s="314"/>
      <c r="K42" s="534"/>
      <c r="L42" s="528"/>
      <c r="N42" s="534"/>
      <c r="O42" s="534"/>
      <c r="P42" s="534"/>
      <c r="Q42" s="534"/>
      <c r="R42" s="534"/>
      <c r="S42" s="534"/>
      <c r="T42" s="534"/>
      <c r="U42" s="531"/>
      <c r="V42" s="535"/>
      <c r="W42" s="528"/>
      <c r="X42" s="528"/>
      <c r="Y42" s="528"/>
      <c r="Z42" s="528"/>
    </row>
    <row r="43" spans="7:28">
      <c r="G43" s="314"/>
      <c r="K43" s="534"/>
      <c r="L43" s="528"/>
      <c r="N43" s="534"/>
      <c r="O43" s="534"/>
      <c r="P43" s="534"/>
      <c r="Q43" s="534"/>
      <c r="R43" s="534"/>
      <c r="S43" s="534"/>
      <c r="T43" s="534"/>
      <c r="U43" s="531"/>
      <c r="V43" s="535"/>
      <c r="W43" s="528"/>
      <c r="X43" s="528"/>
      <c r="Y43" s="528"/>
      <c r="Z43" s="528"/>
    </row>
    <row r="44" spans="7:28">
      <c r="G44" s="314"/>
      <c r="K44" s="534"/>
      <c r="L44" s="528"/>
      <c r="N44" s="534"/>
      <c r="O44" s="534"/>
      <c r="P44" s="534"/>
      <c r="Q44" s="534"/>
      <c r="R44" s="534"/>
      <c r="S44" s="534"/>
      <c r="T44" s="534"/>
      <c r="U44" s="531"/>
      <c r="V44" s="535"/>
      <c r="W44" s="528"/>
      <c r="X44" s="528"/>
      <c r="Y44" s="528"/>
      <c r="Z44" s="528"/>
    </row>
    <row r="45" spans="7:28">
      <c r="G45" s="314"/>
      <c r="K45" s="534"/>
      <c r="L45" s="528"/>
      <c r="N45" s="534"/>
      <c r="O45" s="534"/>
      <c r="P45" s="534"/>
      <c r="Q45" s="534"/>
      <c r="R45" s="534"/>
      <c r="S45" s="534"/>
      <c r="T45" s="534"/>
      <c r="U45" s="531"/>
      <c r="V45" s="535"/>
      <c r="W45" s="528"/>
      <c r="X45" s="528"/>
      <c r="Y45" s="528"/>
      <c r="Z45" s="528"/>
    </row>
    <row r="46" spans="7:28">
      <c r="G46" s="314"/>
      <c r="K46" s="534"/>
      <c r="L46" s="528"/>
      <c r="N46" s="534"/>
      <c r="O46" s="534"/>
      <c r="P46" s="534"/>
      <c r="Q46" s="534"/>
      <c r="R46" s="534"/>
      <c r="S46" s="534"/>
      <c r="T46" s="534"/>
      <c r="U46" s="531"/>
      <c r="V46" s="535"/>
      <c r="W46" s="528"/>
      <c r="X46" s="528"/>
      <c r="Y46" s="528"/>
      <c r="Z46" s="528"/>
    </row>
    <row r="47" spans="7:28">
      <c r="G47" s="314"/>
      <c r="K47" s="534"/>
      <c r="L47" s="528"/>
      <c r="N47" s="534"/>
      <c r="O47" s="534"/>
      <c r="P47" s="534"/>
      <c r="Q47" s="534"/>
      <c r="R47" s="534"/>
      <c r="S47" s="534"/>
      <c r="T47" s="534"/>
      <c r="U47" s="531"/>
      <c r="V47" s="535"/>
      <c r="W47" s="528"/>
      <c r="X47" s="528"/>
      <c r="Y47" s="528"/>
      <c r="Z47" s="528"/>
    </row>
    <row r="48" spans="7:28">
      <c r="G48" s="314"/>
      <c r="K48" s="534"/>
      <c r="L48" s="528"/>
      <c r="N48" s="534"/>
      <c r="O48" s="534"/>
      <c r="P48" s="534"/>
      <c r="Q48" s="534"/>
      <c r="R48" s="534"/>
      <c r="S48" s="534"/>
      <c r="T48" s="534"/>
      <c r="U48" s="531"/>
      <c r="V48" s="535"/>
      <c r="W48" s="528"/>
      <c r="X48" s="528"/>
      <c r="Y48" s="528"/>
      <c r="Z48" s="528"/>
    </row>
    <row r="49" spans="7:28">
      <c r="G49" s="314"/>
      <c r="K49" s="534"/>
      <c r="L49" s="528"/>
      <c r="N49" s="534"/>
      <c r="O49" s="534"/>
      <c r="P49" s="534"/>
      <c r="Q49" s="534"/>
      <c r="R49" s="534"/>
      <c r="S49" s="534"/>
      <c r="T49" s="534"/>
      <c r="U49" s="531"/>
      <c r="V49" s="535"/>
      <c r="W49" s="528"/>
      <c r="X49" s="528"/>
      <c r="Y49" s="528"/>
      <c r="Z49" s="528"/>
    </row>
    <row r="50" spans="7:28">
      <c r="G50" s="314"/>
      <c r="K50" s="534"/>
      <c r="L50" s="528"/>
      <c r="N50" s="534"/>
      <c r="O50" s="534"/>
      <c r="P50" s="534"/>
      <c r="Q50" s="534"/>
      <c r="R50" s="534"/>
      <c r="S50" s="534"/>
      <c r="T50" s="534"/>
      <c r="U50" s="531"/>
      <c r="V50" s="535"/>
      <c r="W50" s="528"/>
      <c r="X50" s="528"/>
      <c r="Y50" s="528"/>
      <c r="Z50" s="528"/>
    </row>
    <row r="51" spans="7:28">
      <c r="G51" s="314"/>
      <c r="K51" s="534"/>
      <c r="L51" s="528"/>
      <c r="N51" s="534"/>
      <c r="O51" s="534"/>
      <c r="P51" s="534"/>
      <c r="Q51" s="534"/>
      <c r="R51" s="534"/>
      <c r="S51" s="534"/>
      <c r="T51" s="534"/>
      <c r="U51" s="531"/>
      <c r="V51" s="535"/>
      <c r="W51" s="528"/>
      <c r="X51" s="528"/>
      <c r="Y51" s="528"/>
      <c r="Z51" s="528"/>
    </row>
    <row r="52" spans="7:28">
      <c r="G52" s="314"/>
      <c r="K52" s="534"/>
      <c r="L52" s="528"/>
      <c r="N52" s="534"/>
      <c r="O52" s="534"/>
      <c r="P52" s="534"/>
      <c r="Q52" s="534"/>
      <c r="R52" s="534"/>
      <c r="S52" s="534"/>
      <c r="T52" s="534"/>
      <c r="U52" s="531"/>
      <c r="V52" s="535"/>
      <c r="W52" s="528"/>
      <c r="X52" s="528"/>
      <c r="Y52" s="528"/>
      <c r="Z52" s="528"/>
    </row>
    <row r="53" spans="7:28">
      <c r="G53" s="314"/>
      <c r="K53" s="534"/>
      <c r="L53" s="528"/>
      <c r="N53" s="534"/>
      <c r="O53" s="534"/>
      <c r="P53" s="534"/>
      <c r="Q53" s="534"/>
      <c r="R53" s="534"/>
      <c r="S53" s="534"/>
      <c r="T53" s="534"/>
      <c r="U53" s="531"/>
      <c r="V53" s="535"/>
      <c r="W53" s="528"/>
      <c r="X53" s="528"/>
      <c r="Y53" s="528"/>
      <c r="Z53" s="528"/>
      <c r="AB53" s="840"/>
    </row>
    <row r="54" spans="7:28">
      <c r="G54" s="314"/>
      <c r="K54" s="534"/>
      <c r="L54" s="528"/>
      <c r="N54" s="534"/>
      <c r="O54" s="534"/>
      <c r="P54" s="534"/>
      <c r="Q54" s="534"/>
      <c r="R54" s="534"/>
      <c r="S54" s="534"/>
      <c r="T54" s="534"/>
      <c r="U54" s="531"/>
      <c r="V54" s="535"/>
      <c r="W54" s="528"/>
      <c r="X54" s="528"/>
      <c r="Y54" s="528"/>
      <c r="Z54" s="528"/>
      <c r="AB54" s="840"/>
    </row>
    <row r="55" spans="7:28">
      <c r="G55" s="314"/>
      <c r="K55" s="534"/>
      <c r="L55" s="528"/>
      <c r="N55" s="534"/>
      <c r="O55" s="534"/>
      <c r="P55" s="534"/>
      <c r="Q55" s="534"/>
      <c r="R55" s="534"/>
      <c r="S55" s="534"/>
      <c r="T55" s="534"/>
      <c r="U55" s="531"/>
      <c r="V55" s="535"/>
      <c r="W55" s="528"/>
      <c r="X55" s="528"/>
      <c r="Y55" s="528"/>
      <c r="Z55" s="528"/>
      <c r="AB55" s="840"/>
    </row>
    <row r="56" spans="7:28">
      <c r="G56" s="314"/>
      <c r="K56" s="534"/>
      <c r="L56" s="528"/>
      <c r="N56" s="534"/>
      <c r="O56" s="534"/>
      <c r="P56" s="534"/>
      <c r="Q56" s="534"/>
      <c r="R56" s="534"/>
      <c r="S56" s="534"/>
      <c r="T56" s="534"/>
      <c r="U56" s="531"/>
      <c r="V56" s="535"/>
      <c r="W56" s="528"/>
      <c r="X56" s="528"/>
      <c r="Y56" s="528"/>
      <c r="Z56" s="528"/>
      <c r="AB56" s="840"/>
    </row>
    <row r="57" spans="7:28">
      <c r="G57" s="314"/>
      <c r="K57" s="534"/>
      <c r="L57" s="528"/>
      <c r="N57" s="534"/>
      <c r="O57" s="534"/>
      <c r="P57" s="534"/>
      <c r="Q57" s="534"/>
      <c r="R57" s="534"/>
      <c r="S57" s="534"/>
      <c r="T57" s="534"/>
      <c r="U57" s="531"/>
      <c r="V57" s="535"/>
      <c r="W57" s="528"/>
      <c r="X57" s="528"/>
      <c r="Y57" s="528"/>
      <c r="Z57" s="528"/>
      <c r="AB57" s="840"/>
    </row>
    <row r="58" spans="7:28">
      <c r="G58" s="314"/>
      <c r="K58" s="534"/>
      <c r="L58" s="528"/>
      <c r="N58" s="534"/>
      <c r="O58" s="534"/>
      <c r="P58" s="534"/>
      <c r="Q58" s="534"/>
      <c r="R58" s="534"/>
      <c r="S58" s="534"/>
      <c r="T58" s="534"/>
      <c r="U58" s="531"/>
      <c r="V58" s="535"/>
      <c r="W58" s="528"/>
      <c r="X58" s="528"/>
      <c r="Y58" s="528"/>
      <c r="Z58" s="528"/>
      <c r="AB58" s="840"/>
    </row>
    <row r="59" spans="7:28">
      <c r="G59" s="314"/>
      <c r="K59" s="534"/>
      <c r="L59" s="528"/>
      <c r="N59" s="534"/>
      <c r="O59" s="534"/>
      <c r="P59" s="534"/>
      <c r="Q59" s="534"/>
      <c r="R59" s="534"/>
      <c r="S59" s="534"/>
      <c r="T59" s="534"/>
      <c r="U59" s="531"/>
      <c r="V59" s="535"/>
      <c r="W59" s="528"/>
      <c r="X59" s="528"/>
      <c r="Y59" s="528"/>
      <c r="Z59" s="528"/>
      <c r="AB59" s="840"/>
    </row>
    <row r="60" spans="7:28">
      <c r="G60" s="314"/>
      <c r="K60" s="534"/>
      <c r="L60" s="528"/>
      <c r="N60" s="534"/>
      <c r="O60" s="534"/>
      <c r="P60" s="534"/>
      <c r="Q60" s="534"/>
      <c r="R60" s="534"/>
      <c r="S60" s="534"/>
      <c r="T60" s="534"/>
      <c r="U60" s="531"/>
      <c r="V60" s="535"/>
      <c r="W60" s="528"/>
      <c r="X60" s="528"/>
      <c r="Y60" s="528"/>
      <c r="Z60" s="528"/>
      <c r="AB60" s="840"/>
    </row>
    <row r="61" spans="7:28">
      <c r="G61" s="314"/>
      <c r="K61" s="534"/>
      <c r="L61" s="528"/>
      <c r="N61" s="534"/>
      <c r="O61" s="534"/>
      <c r="P61" s="534"/>
      <c r="Q61" s="534"/>
      <c r="R61" s="534"/>
      <c r="S61" s="534"/>
      <c r="T61" s="534"/>
      <c r="U61" s="531"/>
      <c r="V61" s="535"/>
      <c r="W61" s="528"/>
      <c r="X61" s="528"/>
      <c r="Y61" s="528"/>
      <c r="Z61" s="528"/>
      <c r="AB61" s="840"/>
    </row>
    <row r="62" spans="7:28">
      <c r="G62" s="314"/>
      <c r="K62" s="534"/>
      <c r="L62" s="528"/>
      <c r="N62" s="534"/>
      <c r="O62" s="534"/>
      <c r="P62" s="534"/>
      <c r="Q62" s="534"/>
      <c r="R62" s="534"/>
      <c r="S62" s="534"/>
      <c r="T62" s="534"/>
      <c r="U62" s="531"/>
      <c r="V62" s="535"/>
      <c r="W62" s="528"/>
      <c r="X62" s="528"/>
      <c r="Y62" s="528"/>
      <c r="Z62" s="528"/>
      <c r="AB62" s="840"/>
    </row>
    <row r="63" spans="7:28">
      <c r="G63" s="314"/>
      <c r="K63" s="534"/>
      <c r="L63" s="528"/>
      <c r="N63" s="534"/>
      <c r="O63" s="534"/>
      <c r="P63" s="534"/>
      <c r="Q63" s="534"/>
      <c r="R63" s="534"/>
      <c r="S63" s="534"/>
      <c r="T63" s="534"/>
      <c r="U63" s="531"/>
      <c r="V63" s="535"/>
      <c r="W63" s="528"/>
      <c r="X63" s="528"/>
      <c r="Y63" s="528"/>
      <c r="Z63" s="528"/>
      <c r="AB63" s="840"/>
    </row>
    <row r="64" spans="7:28">
      <c r="G64" s="314"/>
      <c r="K64" s="534"/>
      <c r="L64" s="528"/>
      <c r="N64" s="534"/>
      <c r="O64" s="534"/>
      <c r="P64" s="534"/>
      <c r="Q64" s="534"/>
      <c r="R64" s="534"/>
      <c r="S64" s="534"/>
      <c r="T64" s="534"/>
      <c r="U64" s="531"/>
      <c r="V64" s="535"/>
      <c r="W64" s="528"/>
      <c r="X64" s="528"/>
      <c r="Y64" s="528"/>
      <c r="Z64" s="528"/>
    </row>
    <row r="65" spans="7:26">
      <c r="G65" s="314"/>
      <c r="K65" s="534"/>
      <c r="L65" s="528"/>
      <c r="N65" s="534"/>
      <c r="O65" s="534"/>
      <c r="P65" s="534"/>
      <c r="Q65" s="534"/>
      <c r="R65" s="534"/>
      <c r="S65" s="534"/>
      <c r="T65" s="534"/>
      <c r="U65" s="531"/>
      <c r="V65" s="535"/>
      <c r="W65" s="528"/>
      <c r="X65" s="528"/>
      <c r="Y65" s="528"/>
      <c r="Z65" s="528"/>
    </row>
    <row r="66" spans="7:26">
      <c r="G66" s="314"/>
      <c r="K66" s="534"/>
      <c r="L66" s="528"/>
      <c r="N66" s="534"/>
      <c r="O66" s="534"/>
      <c r="P66" s="534"/>
      <c r="Q66" s="534"/>
      <c r="R66" s="534"/>
      <c r="S66" s="534"/>
      <c r="T66" s="534"/>
      <c r="U66" s="531"/>
      <c r="V66" s="535"/>
      <c r="W66" s="528"/>
      <c r="X66" s="528"/>
      <c r="Y66" s="528"/>
      <c r="Z66" s="528"/>
    </row>
    <row r="67" spans="7:26">
      <c r="G67" s="314"/>
      <c r="K67" s="534"/>
      <c r="L67" s="528"/>
      <c r="N67" s="534"/>
      <c r="O67" s="534"/>
      <c r="P67" s="534"/>
      <c r="Q67" s="534"/>
      <c r="R67" s="534"/>
      <c r="S67" s="534"/>
      <c r="T67" s="534"/>
      <c r="U67" s="531"/>
      <c r="V67" s="535"/>
      <c r="W67" s="528"/>
      <c r="X67" s="528"/>
      <c r="Y67" s="528"/>
      <c r="Z67" s="528"/>
    </row>
    <row r="68" spans="7:26">
      <c r="G68" s="314"/>
      <c r="K68" s="534"/>
      <c r="L68" s="528"/>
      <c r="N68" s="534"/>
      <c r="O68" s="534"/>
      <c r="P68" s="534"/>
      <c r="Q68" s="534"/>
      <c r="R68" s="534"/>
      <c r="S68" s="534"/>
      <c r="T68" s="534"/>
      <c r="U68" s="531"/>
      <c r="V68" s="535"/>
      <c r="W68" s="528"/>
      <c r="X68" s="528"/>
      <c r="Y68" s="528"/>
      <c r="Z68" s="528"/>
    </row>
    <row r="69" spans="7:26">
      <c r="G69" s="314"/>
      <c r="K69" s="534"/>
      <c r="L69" s="528"/>
      <c r="N69" s="534"/>
      <c r="O69" s="534"/>
      <c r="P69" s="534"/>
      <c r="Q69" s="534"/>
      <c r="R69" s="534"/>
      <c r="S69" s="534"/>
      <c r="T69" s="534"/>
      <c r="U69" s="531"/>
      <c r="V69" s="535"/>
      <c r="W69" s="528"/>
      <c r="X69" s="528"/>
      <c r="Y69" s="528"/>
      <c r="Z69" s="528"/>
    </row>
    <row r="70" spans="7:26">
      <c r="G70" s="314"/>
      <c r="K70" s="534"/>
      <c r="L70" s="528"/>
      <c r="N70" s="534"/>
      <c r="O70" s="534"/>
      <c r="P70" s="534"/>
      <c r="Q70" s="534"/>
      <c r="R70" s="534"/>
      <c r="S70" s="534"/>
      <c r="T70" s="534"/>
      <c r="U70" s="531"/>
      <c r="V70" s="535"/>
      <c r="W70" s="528"/>
      <c r="X70" s="528"/>
      <c r="Y70" s="528"/>
      <c r="Z70" s="528"/>
    </row>
    <row r="71" spans="7:26">
      <c r="G71" s="314"/>
      <c r="K71" s="534"/>
      <c r="L71" s="528"/>
      <c r="N71" s="534"/>
      <c r="O71" s="534"/>
      <c r="P71" s="534"/>
      <c r="Q71" s="534"/>
      <c r="R71" s="534"/>
      <c r="S71" s="534"/>
      <c r="T71" s="534"/>
      <c r="U71" s="531"/>
      <c r="V71" s="535"/>
      <c r="W71" s="528"/>
      <c r="X71" s="528"/>
      <c r="Y71" s="528"/>
      <c r="Z71" s="528"/>
    </row>
    <row r="72" spans="7:26">
      <c r="G72" s="314"/>
      <c r="K72" s="534"/>
      <c r="L72" s="528"/>
      <c r="N72" s="534"/>
      <c r="O72" s="534"/>
      <c r="P72" s="534"/>
      <c r="Q72" s="534"/>
      <c r="R72" s="534"/>
      <c r="S72" s="534"/>
      <c r="T72" s="534"/>
      <c r="U72" s="531"/>
      <c r="V72" s="535"/>
      <c r="W72" s="528"/>
      <c r="X72" s="528"/>
      <c r="Y72" s="528"/>
      <c r="Z72" s="528"/>
    </row>
    <row r="73" spans="7:26">
      <c r="G73" s="314"/>
      <c r="K73" s="534"/>
      <c r="L73" s="528"/>
      <c r="N73" s="534"/>
      <c r="O73" s="534"/>
      <c r="P73" s="534"/>
      <c r="Q73" s="534"/>
      <c r="R73" s="534"/>
      <c r="S73" s="534"/>
      <c r="T73" s="534"/>
      <c r="U73" s="531"/>
      <c r="V73" s="535"/>
      <c r="W73" s="528"/>
      <c r="X73" s="528"/>
      <c r="Y73" s="528"/>
      <c r="Z73" s="528"/>
    </row>
    <row r="74" spans="7:26">
      <c r="G74" s="314"/>
      <c r="K74" s="534"/>
      <c r="L74" s="528"/>
      <c r="N74" s="534"/>
      <c r="O74" s="534"/>
      <c r="P74" s="534"/>
      <c r="Q74" s="534"/>
      <c r="R74" s="534"/>
      <c r="S74" s="534"/>
      <c r="T74" s="534"/>
      <c r="U74" s="531"/>
      <c r="V74" s="535"/>
      <c r="W74" s="528"/>
      <c r="X74" s="528"/>
      <c r="Y74" s="528"/>
      <c r="Z74" s="528"/>
    </row>
    <row r="75" spans="7:26">
      <c r="G75" s="314"/>
      <c r="K75" s="534"/>
      <c r="L75" s="528"/>
      <c r="N75" s="534"/>
      <c r="O75" s="534"/>
      <c r="P75" s="534"/>
      <c r="Q75" s="534"/>
      <c r="R75" s="534"/>
      <c r="S75" s="534"/>
      <c r="T75" s="534"/>
      <c r="U75" s="531"/>
      <c r="V75" s="535"/>
      <c r="W75" s="528"/>
      <c r="X75" s="528"/>
      <c r="Y75" s="528"/>
      <c r="Z75" s="528"/>
    </row>
    <row r="76" spans="7:26">
      <c r="G76" s="314"/>
      <c r="K76" s="534"/>
      <c r="L76" s="528"/>
      <c r="N76" s="534"/>
      <c r="O76" s="534"/>
      <c r="P76" s="534"/>
      <c r="Q76" s="534"/>
      <c r="R76" s="534"/>
      <c r="S76" s="534"/>
      <c r="T76" s="534"/>
      <c r="U76" s="531"/>
      <c r="V76" s="535"/>
      <c r="W76" s="528"/>
      <c r="X76" s="528"/>
      <c r="Y76" s="528"/>
      <c r="Z76" s="528"/>
    </row>
    <row r="77" spans="7:26">
      <c r="G77" s="314"/>
      <c r="K77" s="534"/>
      <c r="L77" s="528"/>
      <c r="N77" s="534"/>
      <c r="O77" s="534"/>
      <c r="P77" s="534"/>
      <c r="Q77" s="534"/>
      <c r="R77" s="534"/>
      <c r="S77" s="534"/>
      <c r="T77" s="534"/>
      <c r="U77" s="531"/>
      <c r="V77" s="535"/>
      <c r="W77" s="528"/>
      <c r="X77" s="528"/>
      <c r="Y77" s="528"/>
      <c r="Z77" s="528"/>
    </row>
    <row r="78" spans="7:26">
      <c r="G78" s="314"/>
      <c r="K78" s="534"/>
      <c r="L78" s="528"/>
      <c r="N78" s="534"/>
      <c r="O78" s="534"/>
      <c r="P78" s="534"/>
      <c r="Q78" s="534"/>
      <c r="R78" s="534"/>
      <c r="S78" s="534"/>
      <c r="T78" s="534"/>
      <c r="U78" s="531"/>
      <c r="V78" s="535"/>
      <c r="W78" s="528"/>
      <c r="X78" s="528"/>
      <c r="Y78" s="528"/>
      <c r="Z78" s="528"/>
    </row>
    <row r="79" spans="7:26">
      <c r="G79" s="314"/>
      <c r="K79" s="534"/>
      <c r="L79" s="528"/>
      <c r="N79" s="534"/>
      <c r="O79" s="534"/>
      <c r="P79" s="534"/>
      <c r="Q79" s="534"/>
      <c r="R79" s="534"/>
      <c r="S79" s="534"/>
      <c r="T79" s="534"/>
      <c r="U79" s="531"/>
      <c r="V79" s="535"/>
      <c r="W79" s="528"/>
      <c r="X79" s="528"/>
      <c r="Y79" s="528"/>
      <c r="Z79" s="528"/>
    </row>
    <row r="80" spans="7:26">
      <c r="G80" s="314"/>
      <c r="K80" s="534"/>
      <c r="L80" s="528"/>
      <c r="N80" s="534"/>
      <c r="O80" s="534"/>
      <c r="P80" s="534"/>
      <c r="Q80" s="534"/>
      <c r="R80" s="534"/>
      <c r="S80" s="534"/>
      <c r="T80" s="534"/>
      <c r="U80" s="531"/>
      <c r="V80" s="535"/>
      <c r="W80" s="528"/>
      <c r="X80" s="528"/>
      <c r="Y80" s="528"/>
      <c r="Z80" s="528"/>
    </row>
    <row r="81" spans="7:22">
      <c r="G81" s="314"/>
      <c r="K81" s="534"/>
      <c r="L81" s="528"/>
      <c r="N81" s="534"/>
      <c r="O81" s="534"/>
      <c r="P81" s="534"/>
      <c r="Q81" s="534"/>
      <c r="R81" s="534"/>
      <c r="S81" s="534"/>
      <c r="T81" s="534"/>
      <c r="U81" s="531"/>
      <c r="V81" s="535"/>
    </row>
    <row r="82" spans="7:22">
      <c r="G82" s="314"/>
      <c r="K82" s="534"/>
      <c r="L82" s="528"/>
      <c r="N82" s="534"/>
      <c r="O82" s="534"/>
      <c r="P82" s="534"/>
      <c r="Q82" s="534"/>
      <c r="R82" s="534"/>
      <c r="S82" s="534"/>
      <c r="T82" s="534"/>
      <c r="U82" s="531"/>
      <c r="V82" s="535"/>
    </row>
    <row r="83" spans="7:22">
      <c r="G83" s="314"/>
      <c r="K83" s="534"/>
      <c r="L83" s="528"/>
      <c r="N83" s="534"/>
      <c r="O83" s="534"/>
      <c r="P83" s="534"/>
      <c r="Q83" s="534"/>
      <c r="R83" s="534"/>
      <c r="S83" s="534"/>
      <c r="T83" s="534"/>
      <c r="U83" s="531"/>
      <c r="V83" s="535"/>
    </row>
    <row r="84" spans="7:22">
      <c r="G84" s="314"/>
      <c r="K84" s="534"/>
      <c r="L84" s="528"/>
      <c r="N84" s="534"/>
      <c r="O84" s="534"/>
      <c r="P84" s="534"/>
      <c r="Q84" s="534"/>
      <c r="R84" s="534"/>
      <c r="S84" s="534"/>
      <c r="T84" s="534"/>
      <c r="U84" s="531"/>
      <c r="V84" s="535"/>
    </row>
    <row r="85" spans="7:22">
      <c r="G85" s="314"/>
      <c r="K85" s="534"/>
      <c r="L85" s="528"/>
      <c r="N85" s="534"/>
      <c r="O85" s="534"/>
      <c r="P85" s="534"/>
      <c r="Q85" s="534"/>
      <c r="R85" s="534"/>
      <c r="S85" s="534"/>
      <c r="T85" s="534"/>
      <c r="U85" s="531"/>
      <c r="V85" s="535"/>
    </row>
    <row r="86" spans="7:22">
      <c r="G86" s="314"/>
      <c r="K86" s="534"/>
      <c r="L86" s="528"/>
      <c r="N86" s="534"/>
      <c r="O86" s="534"/>
      <c r="P86" s="534"/>
      <c r="Q86" s="534"/>
      <c r="R86" s="534"/>
      <c r="S86" s="534"/>
      <c r="T86" s="534"/>
      <c r="U86" s="531"/>
      <c r="V86" s="535"/>
    </row>
    <row r="87" spans="7:22">
      <c r="G87" s="314"/>
      <c r="K87" s="534"/>
      <c r="L87" s="528"/>
      <c r="N87" s="534"/>
      <c r="O87" s="534"/>
      <c r="P87" s="534"/>
      <c r="Q87" s="534"/>
      <c r="R87" s="534"/>
      <c r="S87" s="534"/>
      <c r="T87" s="534"/>
      <c r="U87" s="531"/>
      <c r="V87" s="535"/>
    </row>
    <row r="88" spans="7:22">
      <c r="G88" s="314"/>
      <c r="K88" s="534"/>
      <c r="L88" s="528"/>
      <c r="N88" s="534"/>
      <c r="O88" s="534"/>
      <c r="P88" s="534"/>
      <c r="Q88" s="534"/>
      <c r="R88" s="534"/>
      <c r="S88" s="534"/>
      <c r="T88" s="534"/>
      <c r="U88" s="531"/>
      <c r="V88" s="535"/>
    </row>
    <row r="89" spans="7:22">
      <c r="G89" s="314"/>
      <c r="K89" s="534"/>
      <c r="L89" s="528"/>
      <c r="N89" s="534"/>
      <c r="O89" s="534"/>
      <c r="P89" s="534"/>
      <c r="Q89" s="534"/>
      <c r="R89" s="534"/>
      <c r="S89" s="534"/>
      <c r="T89" s="534"/>
      <c r="U89" s="531"/>
      <c r="V89" s="535"/>
    </row>
    <row r="90" spans="7:22">
      <c r="G90" s="314"/>
      <c r="K90" s="534"/>
      <c r="L90" s="528"/>
      <c r="N90" s="534"/>
      <c r="O90" s="534"/>
      <c r="P90" s="534"/>
      <c r="Q90" s="534"/>
      <c r="R90" s="534"/>
      <c r="S90" s="534"/>
      <c r="T90" s="534"/>
      <c r="U90" s="531"/>
      <c r="V90" s="535"/>
    </row>
    <row r="91" spans="7:22">
      <c r="G91" s="314"/>
      <c r="K91" s="534"/>
      <c r="L91" s="528"/>
      <c r="N91" s="534"/>
      <c r="O91" s="534"/>
      <c r="P91" s="534"/>
      <c r="Q91" s="534"/>
      <c r="R91" s="534"/>
      <c r="S91" s="534"/>
      <c r="T91" s="534"/>
      <c r="U91" s="531"/>
      <c r="V91" s="535"/>
    </row>
    <row r="92" spans="7:22">
      <c r="G92" s="314"/>
      <c r="K92" s="534"/>
      <c r="L92" s="528"/>
      <c r="N92" s="534"/>
      <c r="O92" s="534"/>
      <c r="P92" s="534"/>
      <c r="Q92" s="534"/>
      <c r="R92" s="534"/>
      <c r="S92" s="534"/>
      <c r="T92" s="534"/>
      <c r="U92" s="531"/>
      <c r="V92" s="535"/>
    </row>
    <row r="93" spans="7:22">
      <c r="G93" s="314"/>
      <c r="K93" s="534"/>
      <c r="L93" s="528"/>
      <c r="N93" s="534"/>
      <c r="O93" s="534"/>
      <c r="P93" s="534"/>
      <c r="Q93" s="534"/>
      <c r="R93" s="534"/>
      <c r="S93" s="534"/>
      <c r="T93" s="534"/>
      <c r="U93" s="531"/>
      <c r="V93" s="535"/>
    </row>
    <row r="94" spans="7:22">
      <c r="G94" s="314"/>
      <c r="K94" s="534"/>
      <c r="L94" s="528"/>
      <c r="N94" s="534"/>
      <c r="O94" s="534"/>
      <c r="P94" s="534"/>
      <c r="Q94" s="534"/>
      <c r="R94" s="534"/>
      <c r="S94" s="534"/>
      <c r="T94" s="534"/>
      <c r="U94" s="531"/>
      <c r="V94" s="535"/>
    </row>
    <row r="95" spans="7:22">
      <c r="G95" s="314"/>
      <c r="K95" s="534"/>
      <c r="L95" s="528"/>
      <c r="N95" s="534"/>
      <c r="O95" s="534"/>
      <c r="P95" s="534"/>
      <c r="Q95" s="534"/>
      <c r="R95" s="534"/>
      <c r="S95" s="534"/>
      <c r="T95" s="534"/>
      <c r="U95" s="531"/>
      <c r="V95" s="535"/>
    </row>
    <row r="96" spans="7:22">
      <c r="G96" s="314"/>
      <c r="K96" s="534"/>
      <c r="L96" s="528"/>
      <c r="N96" s="534"/>
      <c r="O96" s="534"/>
      <c r="P96" s="534"/>
      <c r="Q96" s="534"/>
      <c r="R96" s="534"/>
      <c r="S96" s="534"/>
      <c r="T96" s="534"/>
      <c r="U96" s="531"/>
      <c r="V96" s="535"/>
    </row>
    <row r="97" spans="7:22">
      <c r="G97" s="314"/>
      <c r="K97" s="534"/>
      <c r="L97" s="528"/>
      <c r="N97" s="534"/>
      <c r="O97" s="534"/>
      <c r="P97" s="534"/>
      <c r="Q97" s="534"/>
      <c r="R97" s="534"/>
      <c r="S97" s="534"/>
      <c r="T97" s="534"/>
      <c r="U97" s="531"/>
      <c r="V97" s="535"/>
    </row>
    <row r="98" spans="7:22">
      <c r="G98" s="314"/>
      <c r="K98" s="534"/>
      <c r="L98" s="528"/>
      <c r="N98" s="534"/>
      <c r="O98" s="534"/>
      <c r="P98" s="534"/>
      <c r="Q98" s="534"/>
      <c r="R98" s="534"/>
      <c r="S98" s="534"/>
      <c r="T98" s="534"/>
      <c r="U98" s="531"/>
      <c r="V98" s="535"/>
    </row>
    <row r="99" spans="7:22">
      <c r="G99" s="314"/>
      <c r="K99" s="534"/>
      <c r="L99" s="528"/>
      <c r="N99" s="534"/>
      <c r="O99" s="534"/>
      <c r="P99" s="534"/>
      <c r="Q99" s="534"/>
      <c r="R99" s="534"/>
      <c r="S99" s="534"/>
      <c r="T99" s="534"/>
      <c r="U99" s="531"/>
      <c r="V99" s="535"/>
    </row>
    <row r="100" spans="7:22">
      <c r="G100" s="314"/>
      <c r="K100" s="534"/>
      <c r="L100" s="528"/>
      <c r="N100" s="534"/>
      <c r="O100" s="534"/>
      <c r="P100" s="534"/>
      <c r="Q100" s="534"/>
      <c r="R100" s="534"/>
      <c r="S100" s="534"/>
      <c r="T100" s="534"/>
      <c r="U100" s="531"/>
      <c r="V100" s="535"/>
    </row>
    <row r="101" spans="7:22">
      <c r="G101" s="314"/>
      <c r="K101" s="534"/>
      <c r="L101" s="528"/>
      <c r="N101" s="534"/>
      <c r="O101" s="534"/>
      <c r="P101" s="534"/>
      <c r="Q101" s="534"/>
      <c r="R101" s="534"/>
      <c r="S101" s="534"/>
      <c r="T101" s="534"/>
      <c r="U101" s="531"/>
      <c r="V101" s="535"/>
    </row>
    <row r="102" spans="7:22">
      <c r="G102" s="314"/>
      <c r="K102" s="534"/>
      <c r="L102" s="528"/>
      <c r="N102" s="534"/>
      <c r="O102" s="534"/>
      <c r="P102" s="534"/>
      <c r="Q102" s="534"/>
      <c r="R102" s="534"/>
      <c r="S102" s="534"/>
      <c r="T102" s="534"/>
      <c r="U102" s="531"/>
      <c r="V102" s="535"/>
    </row>
    <row r="103" spans="7:22">
      <c r="G103" s="314"/>
      <c r="K103" s="534"/>
      <c r="L103" s="528"/>
      <c r="N103" s="534"/>
      <c r="O103" s="534"/>
      <c r="P103" s="534"/>
      <c r="Q103" s="534"/>
      <c r="R103" s="534"/>
      <c r="S103" s="534"/>
      <c r="T103" s="534"/>
      <c r="U103" s="531"/>
      <c r="V103" s="535"/>
    </row>
    <row r="104" spans="7:22">
      <c r="G104" s="314"/>
      <c r="K104" s="534"/>
      <c r="L104" s="528"/>
      <c r="N104" s="534"/>
      <c r="O104" s="534"/>
      <c r="P104" s="534"/>
      <c r="Q104" s="534"/>
      <c r="R104" s="534"/>
      <c r="S104" s="534"/>
      <c r="T104" s="534"/>
      <c r="U104" s="531"/>
      <c r="V104" s="535"/>
    </row>
    <row r="105" spans="7:22">
      <c r="G105" s="314"/>
      <c r="K105" s="534"/>
      <c r="L105" s="528"/>
      <c r="N105" s="534"/>
      <c r="O105" s="534"/>
      <c r="P105" s="534"/>
      <c r="Q105" s="534"/>
      <c r="R105" s="534"/>
      <c r="S105" s="534"/>
      <c r="T105" s="534"/>
      <c r="U105" s="531"/>
      <c r="V105" s="535"/>
    </row>
    <row r="106" spans="7:22">
      <c r="G106" s="314"/>
      <c r="K106" s="534"/>
      <c r="L106" s="528"/>
      <c r="N106" s="534"/>
      <c r="O106" s="534"/>
      <c r="P106" s="534"/>
      <c r="Q106" s="534"/>
      <c r="R106" s="534"/>
      <c r="S106" s="534"/>
      <c r="T106" s="534"/>
      <c r="U106" s="531"/>
      <c r="V106" s="535"/>
    </row>
    <row r="107" spans="7:22">
      <c r="G107" s="314"/>
      <c r="K107" s="534"/>
      <c r="L107" s="528"/>
      <c r="N107" s="534"/>
      <c r="O107" s="534"/>
      <c r="P107" s="534"/>
      <c r="Q107" s="534"/>
      <c r="R107" s="534"/>
      <c r="S107" s="534"/>
      <c r="T107" s="534"/>
      <c r="U107" s="531"/>
      <c r="V107" s="535"/>
    </row>
    <row r="108" spans="7:22">
      <c r="G108" s="314"/>
      <c r="K108" s="534"/>
      <c r="L108" s="528"/>
      <c r="N108" s="534"/>
      <c r="O108" s="534"/>
      <c r="P108" s="534"/>
      <c r="Q108" s="534"/>
      <c r="R108" s="534"/>
      <c r="S108" s="534"/>
      <c r="T108" s="534"/>
      <c r="U108" s="531"/>
      <c r="V108" s="535"/>
    </row>
    <row r="109" spans="7:22">
      <c r="G109" s="314"/>
      <c r="K109" s="534"/>
      <c r="L109" s="528"/>
      <c r="N109" s="534"/>
      <c r="O109" s="534"/>
      <c r="P109" s="534"/>
      <c r="Q109" s="534"/>
      <c r="R109" s="534"/>
      <c r="S109" s="534"/>
      <c r="T109" s="534"/>
      <c r="U109" s="531"/>
      <c r="V109" s="535"/>
    </row>
    <row r="110" spans="7:22">
      <c r="G110" s="314"/>
      <c r="K110" s="534"/>
      <c r="L110" s="528"/>
      <c r="N110" s="534"/>
      <c r="O110" s="534"/>
      <c r="P110" s="534"/>
      <c r="Q110" s="534"/>
      <c r="R110" s="534"/>
      <c r="S110" s="534"/>
      <c r="T110" s="534"/>
      <c r="U110" s="531"/>
      <c r="V110" s="535"/>
    </row>
    <row r="111" spans="7:22">
      <c r="G111" s="314"/>
      <c r="K111" s="534"/>
      <c r="L111" s="528"/>
      <c r="N111" s="534"/>
      <c r="O111" s="534"/>
      <c r="P111" s="534"/>
      <c r="Q111" s="534"/>
      <c r="R111" s="534"/>
      <c r="S111" s="534"/>
      <c r="T111" s="534"/>
      <c r="U111" s="531"/>
      <c r="V111" s="535"/>
    </row>
    <row r="112" spans="7:22">
      <c r="G112" s="314"/>
      <c r="K112" s="534"/>
      <c r="L112" s="528"/>
      <c r="N112" s="534"/>
      <c r="O112" s="534"/>
      <c r="P112" s="534"/>
      <c r="Q112" s="534"/>
      <c r="R112" s="534"/>
      <c r="S112" s="534"/>
      <c r="T112" s="534"/>
      <c r="U112" s="531"/>
      <c r="V112" s="535"/>
    </row>
    <row r="113" spans="7:22">
      <c r="G113" s="314"/>
      <c r="K113" s="534"/>
      <c r="L113" s="528"/>
      <c r="N113" s="534"/>
      <c r="O113" s="534"/>
      <c r="P113" s="534"/>
      <c r="Q113" s="534"/>
      <c r="R113" s="534"/>
      <c r="S113" s="534"/>
      <c r="T113" s="534"/>
      <c r="U113" s="531"/>
      <c r="V113" s="535"/>
    </row>
    <row r="114" spans="7:22">
      <c r="G114" s="314"/>
      <c r="K114" s="534"/>
      <c r="L114" s="528"/>
      <c r="N114" s="534"/>
      <c r="O114" s="534"/>
      <c r="P114" s="534"/>
      <c r="Q114" s="534"/>
      <c r="R114" s="534"/>
      <c r="S114" s="534"/>
      <c r="T114" s="534"/>
      <c r="U114" s="531"/>
      <c r="V114" s="535"/>
    </row>
    <row r="115" spans="7:22">
      <c r="G115" s="314"/>
      <c r="K115" s="534"/>
      <c r="L115" s="528"/>
      <c r="N115" s="534"/>
      <c r="O115" s="534"/>
      <c r="P115" s="534"/>
      <c r="Q115" s="534"/>
      <c r="R115" s="534"/>
      <c r="S115" s="534"/>
      <c r="T115" s="534"/>
      <c r="U115" s="531"/>
      <c r="V115" s="535"/>
    </row>
    <row r="116" spans="7:22">
      <c r="G116" s="314"/>
      <c r="K116" s="534"/>
      <c r="L116" s="528"/>
      <c r="N116" s="534"/>
      <c r="O116" s="534"/>
      <c r="P116" s="534"/>
      <c r="Q116" s="534"/>
      <c r="R116" s="534"/>
      <c r="S116" s="534"/>
      <c r="T116" s="534"/>
      <c r="U116" s="531"/>
      <c r="V116" s="535"/>
    </row>
    <row r="117" spans="7:22">
      <c r="G117" s="314"/>
      <c r="K117" s="534"/>
      <c r="L117" s="528"/>
      <c r="N117" s="534"/>
      <c r="O117" s="534"/>
      <c r="P117" s="534"/>
      <c r="Q117" s="534"/>
      <c r="R117" s="534"/>
      <c r="S117" s="534"/>
      <c r="T117" s="534"/>
      <c r="U117" s="531"/>
      <c r="V117" s="535"/>
    </row>
    <row r="118" spans="7:22">
      <c r="G118" s="314"/>
      <c r="K118" s="534"/>
      <c r="L118" s="528"/>
      <c r="N118" s="534"/>
      <c r="O118" s="534"/>
      <c r="P118" s="534"/>
      <c r="Q118" s="534"/>
      <c r="R118" s="534"/>
      <c r="S118" s="534"/>
      <c r="T118" s="534"/>
      <c r="U118" s="531"/>
      <c r="V118" s="535"/>
    </row>
    <row r="119" spans="7:22">
      <c r="G119" s="314"/>
      <c r="K119" s="534"/>
      <c r="L119" s="528"/>
      <c r="N119" s="534"/>
      <c r="O119" s="534"/>
      <c r="P119" s="534"/>
      <c r="Q119" s="534"/>
      <c r="R119" s="534"/>
      <c r="S119" s="534"/>
      <c r="T119" s="534"/>
      <c r="U119" s="531"/>
      <c r="V119" s="535"/>
    </row>
    <row r="120" spans="7:22">
      <c r="G120" s="314"/>
      <c r="K120" s="534"/>
      <c r="L120" s="528"/>
      <c r="N120" s="534"/>
      <c r="O120" s="534"/>
      <c r="P120" s="534"/>
      <c r="Q120" s="534"/>
      <c r="R120" s="534"/>
      <c r="S120" s="534"/>
      <c r="T120" s="534"/>
      <c r="U120" s="531"/>
      <c r="V120" s="535"/>
    </row>
    <row r="121" spans="7:22">
      <c r="G121" s="314"/>
      <c r="K121" s="534"/>
      <c r="L121" s="528"/>
      <c r="N121" s="534"/>
      <c r="O121" s="534"/>
      <c r="P121" s="534"/>
      <c r="Q121" s="534"/>
      <c r="R121" s="534"/>
      <c r="S121" s="534"/>
      <c r="T121" s="534"/>
      <c r="U121" s="531"/>
      <c r="V121" s="535"/>
    </row>
    <row r="122" spans="7:22">
      <c r="G122" s="314"/>
      <c r="K122" s="534"/>
      <c r="L122" s="528"/>
      <c r="N122" s="534"/>
      <c r="O122" s="534"/>
      <c r="P122" s="534"/>
      <c r="Q122" s="534"/>
      <c r="R122" s="534"/>
      <c r="S122" s="534"/>
      <c r="T122" s="534"/>
      <c r="U122" s="531"/>
      <c r="V122" s="535"/>
    </row>
    <row r="123" spans="7:22">
      <c r="G123" s="314"/>
      <c r="K123" s="534"/>
      <c r="L123" s="528"/>
      <c r="N123" s="534"/>
      <c r="O123" s="534"/>
      <c r="P123" s="534"/>
      <c r="Q123" s="534"/>
      <c r="R123" s="534"/>
      <c r="S123" s="534"/>
      <c r="T123" s="534"/>
      <c r="U123" s="531"/>
      <c r="V123" s="535"/>
    </row>
    <row r="124" spans="7:22">
      <c r="G124" s="314"/>
      <c r="K124" s="534"/>
      <c r="L124" s="528"/>
      <c r="N124" s="534"/>
      <c r="O124" s="534"/>
      <c r="P124" s="534"/>
      <c r="Q124" s="534"/>
      <c r="R124" s="534"/>
      <c r="S124" s="534"/>
      <c r="T124" s="534"/>
      <c r="U124" s="531"/>
      <c r="V124" s="535"/>
    </row>
    <row r="125" spans="7:22">
      <c r="G125" s="314"/>
      <c r="K125" s="534"/>
      <c r="L125" s="528"/>
      <c r="N125" s="534"/>
      <c r="O125" s="534"/>
      <c r="P125" s="534"/>
      <c r="Q125" s="534"/>
      <c r="R125" s="534"/>
      <c r="S125" s="534"/>
      <c r="T125" s="534"/>
      <c r="U125" s="531"/>
      <c r="V125" s="535"/>
    </row>
    <row r="126" spans="7:22">
      <c r="G126" s="314"/>
      <c r="K126" s="534"/>
      <c r="L126" s="528"/>
      <c r="N126" s="534"/>
      <c r="O126" s="534"/>
      <c r="P126" s="534"/>
      <c r="Q126" s="534"/>
      <c r="R126" s="534"/>
      <c r="S126" s="534"/>
      <c r="T126" s="534"/>
      <c r="U126" s="531"/>
      <c r="V126" s="535"/>
    </row>
    <row r="127" spans="7:22">
      <c r="G127" s="314"/>
      <c r="K127" s="534"/>
      <c r="L127" s="528"/>
      <c r="N127" s="534"/>
      <c r="O127" s="534"/>
      <c r="P127" s="534"/>
      <c r="Q127" s="534"/>
      <c r="R127" s="534"/>
      <c r="S127" s="534"/>
      <c r="T127" s="534"/>
      <c r="U127" s="531"/>
      <c r="V127" s="535"/>
    </row>
    <row r="128" spans="7:22">
      <c r="G128" s="314"/>
      <c r="K128" s="534"/>
      <c r="L128" s="528"/>
      <c r="N128" s="534"/>
      <c r="O128" s="534"/>
      <c r="P128" s="534"/>
      <c r="Q128" s="534"/>
      <c r="R128" s="534"/>
      <c r="S128" s="534"/>
      <c r="T128" s="534"/>
      <c r="U128" s="531"/>
      <c r="V128" s="535"/>
    </row>
    <row r="129" spans="7:22">
      <c r="G129" s="314"/>
      <c r="K129" s="534"/>
      <c r="L129" s="528"/>
      <c r="N129" s="534"/>
      <c r="O129" s="534"/>
      <c r="P129" s="534"/>
      <c r="Q129" s="534"/>
      <c r="R129" s="534"/>
      <c r="S129" s="534"/>
      <c r="T129" s="534"/>
      <c r="U129" s="531"/>
      <c r="V129" s="535"/>
    </row>
    <row r="130" spans="7:22">
      <c r="G130" s="314"/>
      <c r="K130" s="534"/>
      <c r="L130" s="528"/>
      <c r="N130" s="534"/>
      <c r="O130" s="534"/>
      <c r="P130" s="534"/>
      <c r="Q130" s="534"/>
      <c r="R130" s="534"/>
      <c r="S130" s="534"/>
      <c r="T130" s="534"/>
      <c r="U130" s="531"/>
      <c r="V130" s="535"/>
    </row>
    <row r="131" spans="7:22">
      <c r="G131" s="314"/>
      <c r="K131" s="534"/>
      <c r="L131" s="528"/>
      <c r="N131" s="534"/>
      <c r="O131" s="534"/>
      <c r="P131" s="534"/>
      <c r="Q131" s="534"/>
      <c r="R131" s="534"/>
      <c r="S131" s="534"/>
      <c r="T131" s="534"/>
      <c r="U131" s="531"/>
      <c r="V131" s="535"/>
    </row>
    <row r="132" spans="7:22">
      <c r="G132" s="314"/>
      <c r="K132" s="534"/>
      <c r="L132" s="528"/>
      <c r="N132" s="534"/>
      <c r="O132" s="534"/>
      <c r="P132" s="534"/>
      <c r="Q132" s="534"/>
      <c r="R132" s="534"/>
      <c r="S132" s="534"/>
      <c r="T132" s="534"/>
      <c r="U132" s="531"/>
      <c r="V132" s="535"/>
    </row>
    <row r="133" spans="7:22">
      <c r="G133" s="314"/>
      <c r="K133" s="534"/>
      <c r="L133" s="528"/>
      <c r="N133" s="534"/>
      <c r="O133" s="534"/>
      <c r="P133" s="534"/>
      <c r="Q133" s="534"/>
      <c r="R133" s="534"/>
      <c r="S133" s="534"/>
      <c r="T133" s="534"/>
      <c r="U133" s="531"/>
      <c r="V133" s="535"/>
    </row>
    <row r="134" spans="7:22">
      <c r="G134" s="314"/>
      <c r="K134" s="534"/>
      <c r="L134" s="528"/>
      <c r="N134" s="534"/>
      <c r="O134" s="534"/>
      <c r="P134" s="534"/>
      <c r="Q134" s="534"/>
      <c r="R134" s="534"/>
      <c r="S134" s="534"/>
      <c r="T134" s="534"/>
      <c r="U134" s="531"/>
      <c r="V134" s="535"/>
    </row>
    <row r="135" spans="7:22">
      <c r="G135" s="314"/>
      <c r="K135" s="534"/>
      <c r="L135" s="528"/>
      <c r="N135" s="534"/>
      <c r="O135" s="534"/>
      <c r="P135" s="534"/>
      <c r="Q135" s="534"/>
      <c r="R135" s="534"/>
      <c r="S135" s="534"/>
      <c r="T135" s="534"/>
      <c r="U135" s="531"/>
      <c r="V135" s="535"/>
    </row>
    <row r="136" spans="7:22">
      <c r="G136" s="314"/>
      <c r="K136" s="534"/>
      <c r="L136" s="528"/>
      <c r="N136" s="534"/>
      <c r="O136" s="534"/>
      <c r="P136" s="534"/>
      <c r="Q136" s="534"/>
      <c r="R136" s="534"/>
      <c r="S136" s="534"/>
      <c r="T136" s="534"/>
      <c r="U136" s="531"/>
      <c r="V136" s="535"/>
    </row>
    <row r="137" spans="7:22">
      <c r="G137" s="314"/>
      <c r="K137" s="534"/>
      <c r="L137" s="528"/>
      <c r="N137" s="534"/>
      <c r="O137" s="534"/>
      <c r="P137" s="534"/>
      <c r="Q137" s="534"/>
      <c r="R137" s="534"/>
      <c r="S137" s="534"/>
      <c r="T137" s="534"/>
      <c r="U137" s="531"/>
      <c r="V137" s="535"/>
    </row>
    <row r="138" spans="7:22">
      <c r="G138" s="314"/>
      <c r="K138" s="534"/>
      <c r="L138" s="528"/>
      <c r="N138" s="534"/>
      <c r="O138" s="534"/>
      <c r="P138" s="534"/>
      <c r="Q138" s="534"/>
      <c r="R138" s="534"/>
      <c r="S138" s="534"/>
      <c r="T138" s="534"/>
      <c r="U138" s="531"/>
      <c r="V138" s="535"/>
    </row>
    <row r="139" spans="7:22">
      <c r="G139" s="314"/>
      <c r="K139" s="534"/>
      <c r="L139" s="528"/>
      <c r="N139" s="534"/>
      <c r="O139" s="534"/>
      <c r="P139" s="534"/>
      <c r="Q139" s="534"/>
      <c r="R139" s="534"/>
      <c r="S139" s="534"/>
      <c r="T139" s="534"/>
      <c r="U139" s="531"/>
      <c r="V139" s="535"/>
    </row>
    <row r="140" spans="7:22">
      <c r="G140" s="314"/>
      <c r="K140" s="534"/>
      <c r="L140" s="528"/>
      <c r="N140" s="534"/>
      <c r="O140" s="534"/>
      <c r="P140" s="534"/>
      <c r="Q140" s="534"/>
      <c r="R140" s="534"/>
      <c r="S140" s="534"/>
      <c r="T140" s="534"/>
      <c r="U140" s="531"/>
      <c r="V140" s="535"/>
    </row>
    <row r="141" spans="7:22">
      <c r="G141" s="314"/>
      <c r="K141" s="534"/>
      <c r="L141" s="528"/>
      <c r="N141" s="534"/>
      <c r="O141" s="534"/>
      <c r="P141" s="534"/>
      <c r="Q141" s="534"/>
      <c r="R141" s="534"/>
      <c r="S141" s="534"/>
      <c r="T141" s="534"/>
      <c r="U141" s="531"/>
      <c r="V141" s="535"/>
    </row>
    <row r="142" spans="7:22">
      <c r="G142" s="314"/>
      <c r="K142" s="534"/>
      <c r="L142" s="528"/>
      <c r="N142" s="534"/>
      <c r="O142" s="534"/>
      <c r="P142" s="534"/>
      <c r="Q142" s="534"/>
      <c r="R142" s="534"/>
      <c r="S142" s="534"/>
      <c r="T142" s="534"/>
      <c r="U142" s="531"/>
      <c r="V142" s="535"/>
    </row>
    <row r="143" spans="7:22">
      <c r="G143" s="314"/>
      <c r="K143" s="534"/>
      <c r="L143" s="528"/>
      <c r="N143" s="534"/>
      <c r="O143" s="534"/>
      <c r="P143" s="534"/>
      <c r="Q143" s="534"/>
      <c r="R143" s="534"/>
      <c r="S143" s="534"/>
      <c r="T143" s="534"/>
      <c r="U143" s="531"/>
      <c r="V143" s="535"/>
    </row>
    <row r="144" spans="7:22">
      <c r="G144" s="314"/>
      <c r="K144" s="534"/>
      <c r="L144" s="528"/>
      <c r="N144" s="534"/>
      <c r="O144" s="534"/>
      <c r="P144" s="534"/>
      <c r="Q144" s="534"/>
      <c r="R144" s="534"/>
      <c r="S144" s="534"/>
      <c r="T144" s="534"/>
      <c r="U144" s="531"/>
      <c r="V144" s="535"/>
    </row>
    <row r="145" spans="7:22">
      <c r="G145" s="314"/>
      <c r="K145" s="534"/>
      <c r="L145" s="528"/>
      <c r="N145" s="534"/>
      <c r="O145" s="534"/>
      <c r="P145" s="534"/>
      <c r="Q145" s="534"/>
      <c r="R145" s="534"/>
      <c r="S145" s="534"/>
      <c r="T145" s="534"/>
      <c r="U145" s="531"/>
      <c r="V145" s="535"/>
    </row>
    <row r="146" spans="7:22">
      <c r="G146" s="314"/>
      <c r="K146" s="534"/>
      <c r="L146" s="528"/>
      <c r="N146" s="534"/>
      <c r="O146" s="534"/>
      <c r="P146" s="534"/>
      <c r="Q146" s="534"/>
      <c r="R146" s="534"/>
      <c r="S146" s="534"/>
      <c r="T146" s="534"/>
      <c r="U146" s="531"/>
      <c r="V146" s="535"/>
    </row>
    <row r="147" spans="7:22">
      <c r="G147" s="314"/>
      <c r="K147" s="534"/>
      <c r="L147" s="528"/>
      <c r="N147" s="534"/>
      <c r="O147" s="534"/>
      <c r="P147" s="534"/>
      <c r="Q147" s="534"/>
      <c r="R147" s="534"/>
      <c r="S147" s="534"/>
      <c r="T147" s="534"/>
      <c r="U147" s="531"/>
      <c r="V147" s="535"/>
    </row>
    <row r="148" spans="7:22">
      <c r="G148" s="314"/>
      <c r="K148" s="534"/>
      <c r="L148" s="528"/>
      <c r="N148" s="534"/>
      <c r="O148" s="534"/>
      <c r="P148" s="534"/>
      <c r="Q148" s="534"/>
      <c r="R148" s="534"/>
      <c r="S148" s="534"/>
      <c r="T148" s="534"/>
      <c r="U148" s="531"/>
      <c r="V148" s="535"/>
    </row>
    <row r="149" spans="7:22">
      <c r="G149" s="314"/>
      <c r="K149" s="534"/>
      <c r="L149" s="528"/>
      <c r="N149" s="534"/>
      <c r="O149" s="534"/>
      <c r="P149" s="534"/>
      <c r="Q149" s="534"/>
      <c r="R149" s="534"/>
      <c r="S149" s="534"/>
      <c r="T149" s="534"/>
      <c r="U149" s="531"/>
      <c r="V149" s="535"/>
    </row>
    <row r="150" spans="7:22">
      <c r="G150" s="314"/>
      <c r="K150" s="534"/>
      <c r="L150" s="528"/>
      <c r="N150" s="534"/>
      <c r="O150" s="534"/>
      <c r="P150" s="534"/>
      <c r="Q150" s="534"/>
      <c r="R150" s="534"/>
      <c r="S150" s="534"/>
      <c r="T150" s="534"/>
      <c r="U150" s="531"/>
      <c r="V150" s="535"/>
    </row>
    <row r="151" spans="7:22">
      <c r="G151" s="314"/>
      <c r="K151" s="534"/>
      <c r="L151" s="528"/>
      <c r="N151" s="534"/>
      <c r="O151" s="534"/>
      <c r="P151" s="534"/>
      <c r="Q151" s="534"/>
      <c r="R151" s="534"/>
      <c r="S151" s="534"/>
      <c r="T151" s="534"/>
      <c r="U151" s="531"/>
      <c r="V151" s="535"/>
    </row>
    <row r="152" spans="7:22">
      <c r="G152" s="314"/>
      <c r="K152" s="534"/>
      <c r="L152" s="528"/>
      <c r="N152" s="534"/>
      <c r="O152" s="534"/>
      <c r="P152" s="534"/>
      <c r="Q152" s="534"/>
      <c r="R152" s="534"/>
      <c r="S152" s="534"/>
      <c r="T152" s="534"/>
      <c r="U152" s="531"/>
      <c r="V152" s="535"/>
    </row>
    <row r="153" spans="7:22">
      <c r="G153" s="314"/>
      <c r="K153" s="534"/>
      <c r="L153" s="528"/>
      <c r="N153" s="534"/>
      <c r="O153" s="534"/>
      <c r="P153" s="534"/>
      <c r="Q153" s="534"/>
      <c r="R153" s="534"/>
      <c r="S153" s="534"/>
      <c r="T153" s="534"/>
      <c r="U153" s="531"/>
      <c r="V153" s="535"/>
    </row>
    <row r="154" spans="7:22">
      <c r="G154" s="314"/>
      <c r="K154" s="534"/>
      <c r="L154" s="528"/>
      <c r="N154" s="534"/>
      <c r="O154" s="534"/>
      <c r="P154" s="534"/>
      <c r="Q154" s="534"/>
      <c r="R154" s="534"/>
      <c r="S154" s="534"/>
      <c r="T154" s="534"/>
      <c r="U154" s="531"/>
      <c r="V154" s="535"/>
    </row>
    <row r="155" spans="7:22">
      <c r="G155" s="314"/>
      <c r="K155" s="534"/>
      <c r="L155" s="528"/>
      <c r="N155" s="534"/>
      <c r="O155" s="534"/>
      <c r="P155" s="534"/>
      <c r="Q155" s="534"/>
      <c r="R155" s="534"/>
      <c r="S155" s="534"/>
      <c r="T155" s="534"/>
      <c r="U155" s="531"/>
      <c r="V155" s="535"/>
    </row>
    <row r="156" spans="7:22">
      <c r="G156" s="314"/>
      <c r="K156" s="534"/>
      <c r="L156" s="528"/>
      <c r="N156" s="534"/>
      <c r="O156" s="534"/>
      <c r="P156" s="534"/>
      <c r="Q156" s="534"/>
      <c r="R156" s="534"/>
      <c r="S156" s="534"/>
      <c r="T156" s="534"/>
      <c r="U156" s="531"/>
      <c r="V156" s="535"/>
    </row>
    <row r="157" spans="7:22">
      <c r="G157" s="314"/>
      <c r="K157" s="534"/>
      <c r="L157" s="528"/>
      <c r="N157" s="534"/>
      <c r="O157" s="534"/>
      <c r="P157" s="534"/>
      <c r="Q157" s="534"/>
      <c r="R157" s="534"/>
      <c r="S157" s="534"/>
      <c r="T157" s="534"/>
      <c r="U157" s="531"/>
      <c r="V157" s="535"/>
    </row>
    <row r="158" spans="7:22">
      <c r="G158" s="314"/>
      <c r="K158" s="534"/>
      <c r="L158" s="528"/>
      <c r="N158" s="534"/>
      <c r="O158" s="534"/>
      <c r="P158" s="534"/>
      <c r="Q158" s="534"/>
      <c r="R158" s="534"/>
      <c r="S158" s="534"/>
      <c r="T158" s="534"/>
      <c r="U158" s="531"/>
      <c r="V158" s="535"/>
    </row>
    <row r="159" spans="7:22">
      <c r="G159" s="314"/>
      <c r="K159" s="534"/>
      <c r="L159" s="528"/>
      <c r="N159" s="534"/>
      <c r="O159" s="534"/>
      <c r="P159" s="534"/>
      <c r="Q159" s="534"/>
      <c r="R159" s="534"/>
      <c r="S159" s="534"/>
      <c r="T159" s="534"/>
      <c r="U159" s="531"/>
      <c r="V159" s="535"/>
    </row>
    <row r="160" spans="7:22">
      <c r="G160" s="314"/>
      <c r="K160" s="534"/>
      <c r="L160" s="528"/>
      <c r="N160" s="534"/>
      <c r="O160" s="534"/>
      <c r="P160" s="534"/>
      <c r="Q160" s="534"/>
      <c r="R160" s="534"/>
      <c r="S160" s="534"/>
      <c r="T160" s="534"/>
      <c r="U160" s="531"/>
      <c r="V160" s="535"/>
    </row>
    <row r="161" spans="7:22">
      <c r="G161" s="314"/>
      <c r="K161" s="534"/>
      <c r="L161" s="528"/>
      <c r="N161" s="534"/>
      <c r="O161" s="534"/>
      <c r="P161" s="534"/>
      <c r="Q161" s="534"/>
      <c r="R161" s="534"/>
      <c r="S161" s="534"/>
      <c r="T161" s="534"/>
      <c r="U161" s="531"/>
      <c r="V161" s="535"/>
    </row>
    <row r="162" spans="7:22">
      <c r="G162" s="314"/>
      <c r="K162" s="534"/>
      <c r="L162" s="528"/>
      <c r="N162" s="534"/>
      <c r="O162" s="534"/>
      <c r="P162" s="534"/>
      <c r="Q162" s="534"/>
      <c r="R162" s="534"/>
      <c r="S162" s="534"/>
      <c r="T162" s="534"/>
      <c r="U162" s="531"/>
      <c r="V162" s="535"/>
    </row>
    <row r="163" spans="7:22">
      <c r="G163" s="314"/>
      <c r="K163" s="534"/>
      <c r="L163" s="528"/>
      <c r="N163" s="534"/>
      <c r="O163" s="534"/>
      <c r="P163" s="534"/>
      <c r="Q163" s="534"/>
      <c r="R163" s="534"/>
      <c r="S163" s="534"/>
      <c r="T163" s="534"/>
      <c r="U163" s="531"/>
      <c r="V163" s="535"/>
    </row>
    <row r="164" spans="7:22">
      <c r="G164" s="314"/>
      <c r="K164" s="534"/>
      <c r="L164" s="528"/>
      <c r="N164" s="534"/>
      <c r="O164" s="534"/>
      <c r="P164" s="534"/>
      <c r="Q164" s="534"/>
      <c r="R164" s="534"/>
      <c r="S164" s="534"/>
      <c r="T164" s="534"/>
      <c r="U164" s="531"/>
      <c r="V164" s="535"/>
    </row>
    <row r="165" spans="7:22">
      <c r="G165" s="314"/>
      <c r="K165" s="534"/>
      <c r="L165" s="528"/>
      <c r="N165" s="534"/>
      <c r="O165" s="534"/>
      <c r="P165" s="534"/>
      <c r="Q165" s="534"/>
      <c r="R165" s="534"/>
      <c r="S165" s="534"/>
      <c r="T165" s="534"/>
      <c r="U165" s="531"/>
      <c r="V165" s="535"/>
    </row>
    <row r="166" spans="7:22">
      <c r="G166" s="314"/>
      <c r="K166" s="534"/>
      <c r="L166" s="528"/>
      <c r="N166" s="534"/>
      <c r="O166" s="534"/>
      <c r="P166" s="534"/>
      <c r="Q166" s="534"/>
      <c r="R166" s="534"/>
      <c r="S166" s="534"/>
      <c r="T166" s="534"/>
      <c r="U166" s="531"/>
      <c r="V166" s="535"/>
    </row>
    <row r="167" spans="7:22">
      <c r="G167" s="314"/>
      <c r="K167" s="534"/>
      <c r="L167" s="528"/>
      <c r="N167" s="534"/>
      <c r="O167" s="534"/>
      <c r="P167" s="534"/>
      <c r="Q167" s="534"/>
      <c r="R167" s="534"/>
      <c r="S167" s="534"/>
      <c r="T167" s="534"/>
      <c r="U167" s="531"/>
      <c r="V167" s="535"/>
    </row>
    <row r="168" spans="7:22">
      <c r="G168" s="314"/>
      <c r="K168" s="534"/>
      <c r="L168" s="528"/>
      <c r="N168" s="534"/>
      <c r="O168" s="534"/>
      <c r="P168" s="534"/>
      <c r="Q168" s="534"/>
      <c r="R168" s="534"/>
      <c r="S168" s="534"/>
      <c r="T168" s="534"/>
      <c r="U168" s="531"/>
      <c r="V168" s="535"/>
    </row>
    <row r="169" spans="7:22">
      <c r="G169" s="314"/>
      <c r="K169" s="534"/>
      <c r="L169" s="528"/>
      <c r="N169" s="534"/>
      <c r="O169" s="534"/>
      <c r="P169" s="534"/>
      <c r="Q169" s="534"/>
      <c r="R169" s="534"/>
      <c r="S169" s="534"/>
      <c r="T169" s="534"/>
      <c r="U169" s="531"/>
      <c r="V169" s="535"/>
    </row>
    <row r="170" spans="7:22">
      <c r="G170" s="314"/>
      <c r="K170" s="534"/>
      <c r="L170" s="528"/>
      <c r="N170" s="534"/>
      <c r="O170" s="534"/>
      <c r="P170" s="534"/>
      <c r="Q170" s="534"/>
      <c r="R170" s="534"/>
      <c r="S170" s="534"/>
      <c r="T170" s="534"/>
      <c r="U170" s="531"/>
      <c r="V170" s="535"/>
    </row>
    <row r="171" spans="7:22">
      <c r="G171" s="314"/>
      <c r="K171" s="534"/>
      <c r="L171" s="528"/>
      <c r="N171" s="534"/>
      <c r="O171" s="534"/>
      <c r="P171" s="534"/>
      <c r="Q171" s="534"/>
      <c r="R171" s="534"/>
      <c r="S171" s="534"/>
      <c r="T171" s="534"/>
      <c r="U171" s="531"/>
      <c r="V171" s="535"/>
    </row>
    <row r="172" spans="7:22">
      <c r="G172" s="314"/>
      <c r="K172" s="534"/>
      <c r="L172" s="528"/>
      <c r="N172" s="534"/>
      <c r="O172" s="534"/>
      <c r="P172" s="534"/>
      <c r="Q172" s="534"/>
      <c r="R172" s="534"/>
      <c r="S172" s="534"/>
      <c r="T172" s="534"/>
      <c r="U172" s="531"/>
      <c r="V172" s="535"/>
    </row>
    <row r="173" spans="7:22">
      <c r="G173" s="314"/>
      <c r="K173" s="534"/>
      <c r="L173" s="528"/>
      <c r="N173" s="534"/>
      <c r="O173" s="534"/>
      <c r="P173" s="534"/>
      <c r="Q173" s="534"/>
      <c r="R173" s="534"/>
      <c r="S173" s="534"/>
      <c r="T173" s="534"/>
      <c r="U173" s="531"/>
      <c r="V173" s="535"/>
    </row>
    <row r="174" spans="7:22">
      <c r="G174" s="314"/>
      <c r="K174" s="534"/>
      <c r="L174" s="528"/>
      <c r="N174" s="534"/>
      <c r="O174" s="534"/>
      <c r="P174" s="534"/>
      <c r="Q174" s="534"/>
      <c r="R174" s="534"/>
      <c r="S174" s="534"/>
      <c r="T174" s="534"/>
      <c r="U174" s="531"/>
      <c r="V174" s="535"/>
    </row>
    <row r="175" spans="7:22">
      <c r="G175" s="314"/>
      <c r="K175" s="534"/>
      <c r="L175" s="528"/>
      <c r="N175" s="534"/>
      <c r="O175" s="534"/>
      <c r="P175" s="534"/>
      <c r="Q175" s="534"/>
      <c r="R175" s="534"/>
      <c r="S175" s="534"/>
      <c r="T175" s="534"/>
      <c r="U175" s="531"/>
      <c r="V175" s="535"/>
    </row>
    <row r="176" spans="7:22">
      <c r="G176" s="314"/>
      <c r="K176" s="534"/>
      <c r="L176" s="528"/>
      <c r="N176" s="534"/>
      <c r="O176" s="534"/>
      <c r="P176" s="534"/>
      <c r="Q176" s="534"/>
      <c r="R176" s="534"/>
      <c r="S176" s="534"/>
      <c r="T176" s="534"/>
      <c r="U176" s="531"/>
      <c r="V176" s="535"/>
    </row>
    <row r="177" spans="7:22">
      <c r="G177" s="314"/>
      <c r="K177" s="534"/>
      <c r="L177" s="528"/>
      <c r="N177" s="534"/>
      <c r="O177" s="534"/>
      <c r="P177" s="534"/>
      <c r="Q177" s="534"/>
      <c r="R177" s="534"/>
      <c r="S177" s="534"/>
      <c r="T177" s="534"/>
      <c r="U177" s="531"/>
      <c r="V177" s="535"/>
    </row>
    <row r="178" spans="7:22">
      <c r="G178" s="314"/>
      <c r="K178" s="534"/>
      <c r="L178" s="528"/>
      <c r="N178" s="534"/>
      <c r="O178" s="534"/>
      <c r="P178" s="534"/>
      <c r="Q178" s="534"/>
      <c r="R178" s="534"/>
      <c r="S178" s="534"/>
      <c r="T178" s="534"/>
      <c r="U178" s="531"/>
      <c r="V178" s="535"/>
    </row>
    <row r="179" spans="7:22">
      <c r="G179" s="314"/>
      <c r="K179" s="534"/>
      <c r="L179" s="528"/>
      <c r="N179" s="534"/>
      <c r="O179" s="534"/>
      <c r="P179" s="534"/>
      <c r="Q179" s="534"/>
      <c r="R179" s="534"/>
      <c r="S179" s="534"/>
      <c r="T179" s="534"/>
      <c r="U179" s="531"/>
      <c r="V179" s="535"/>
    </row>
    <row r="180" spans="7:22">
      <c r="G180" s="314"/>
      <c r="K180" s="534"/>
      <c r="L180" s="528"/>
      <c r="N180" s="534"/>
      <c r="O180" s="534"/>
      <c r="P180" s="534"/>
      <c r="Q180" s="534"/>
      <c r="R180" s="534"/>
      <c r="S180" s="534"/>
      <c r="T180" s="534"/>
      <c r="U180" s="531"/>
      <c r="V180" s="535"/>
    </row>
    <row r="181" spans="7:22">
      <c r="G181" s="314"/>
      <c r="K181" s="534"/>
      <c r="L181" s="528"/>
      <c r="N181" s="534"/>
      <c r="O181" s="534"/>
      <c r="P181" s="534"/>
      <c r="Q181" s="534"/>
      <c r="R181" s="534"/>
      <c r="S181" s="534"/>
      <c r="T181" s="534"/>
      <c r="U181" s="531"/>
      <c r="V181" s="535"/>
    </row>
    <row r="182" spans="7:22">
      <c r="G182" s="314"/>
      <c r="K182" s="534"/>
      <c r="L182" s="528"/>
      <c r="N182" s="534"/>
      <c r="O182" s="534"/>
      <c r="P182" s="534"/>
      <c r="Q182" s="534"/>
      <c r="R182" s="534"/>
      <c r="S182" s="534"/>
      <c r="T182" s="534"/>
      <c r="U182" s="531"/>
      <c r="V182" s="535"/>
    </row>
    <row r="183" spans="7:22">
      <c r="G183" s="314"/>
      <c r="K183" s="534"/>
      <c r="L183" s="528"/>
      <c r="N183" s="534"/>
      <c r="O183" s="534"/>
      <c r="P183" s="534"/>
      <c r="Q183" s="534"/>
      <c r="R183" s="534"/>
      <c r="S183" s="534"/>
      <c r="T183" s="534"/>
      <c r="U183" s="531"/>
      <c r="V183" s="535"/>
    </row>
    <row r="184" spans="7:22">
      <c r="G184" s="314"/>
      <c r="K184" s="534"/>
      <c r="L184" s="528"/>
      <c r="N184" s="534"/>
      <c r="O184" s="534"/>
      <c r="P184" s="534"/>
      <c r="Q184" s="534"/>
      <c r="R184" s="534"/>
      <c r="S184" s="534"/>
      <c r="T184" s="534"/>
      <c r="U184" s="531"/>
      <c r="V184" s="535"/>
    </row>
    <row r="185" spans="7:22">
      <c r="G185" s="314"/>
      <c r="K185" s="534"/>
      <c r="L185" s="528"/>
      <c r="N185" s="534"/>
      <c r="O185" s="534"/>
      <c r="P185" s="534"/>
      <c r="Q185" s="534"/>
      <c r="R185" s="534"/>
      <c r="S185" s="534"/>
      <c r="T185" s="534"/>
      <c r="U185" s="531"/>
      <c r="V185" s="535"/>
    </row>
    <row r="186" spans="7:22">
      <c r="G186" s="314"/>
      <c r="K186" s="534"/>
      <c r="L186" s="528"/>
      <c r="N186" s="534"/>
      <c r="O186" s="534"/>
      <c r="P186" s="534"/>
      <c r="Q186" s="534"/>
      <c r="R186" s="534"/>
      <c r="S186" s="534"/>
      <c r="T186" s="534"/>
      <c r="U186" s="531"/>
      <c r="V186" s="535"/>
    </row>
    <row r="187" spans="7:22">
      <c r="G187" s="314"/>
      <c r="K187" s="534"/>
      <c r="L187" s="528"/>
      <c r="N187" s="534"/>
      <c r="O187" s="534"/>
      <c r="P187" s="534"/>
      <c r="Q187" s="534"/>
      <c r="R187" s="534"/>
      <c r="S187" s="534"/>
      <c r="T187" s="534"/>
      <c r="U187" s="531"/>
      <c r="V187" s="535"/>
    </row>
    <row r="188" spans="7:22">
      <c r="G188" s="314"/>
      <c r="K188" s="534"/>
      <c r="L188" s="528"/>
      <c r="N188" s="534"/>
      <c r="O188" s="534"/>
      <c r="P188" s="534"/>
      <c r="Q188" s="534"/>
      <c r="R188" s="534"/>
      <c r="S188" s="534"/>
      <c r="T188" s="534"/>
      <c r="U188" s="531"/>
      <c r="V188" s="535"/>
    </row>
    <row r="189" spans="7:22">
      <c r="G189" s="314"/>
      <c r="K189" s="534"/>
      <c r="L189" s="528"/>
      <c r="N189" s="534"/>
      <c r="O189" s="534"/>
      <c r="P189" s="534"/>
      <c r="Q189" s="534"/>
      <c r="R189" s="534"/>
      <c r="S189" s="534"/>
      <c r="T189" s="534"/>
      <c r="U189" s="531"/>
      <c r="V189" s="535"/>
    </row>
    <row r="190" spans="7:22">
      <c r="G190" s="314"/>
      <c r="K190" s="534"/>
      <c r="L190" s="528"/>
      <c r="N190" s="534"/>
      <c r="O190" s="534"/>
      <c r="P190" s="534"/>
      <c r="Q190" s="534"/>
      <c r="R190" s="534"/>
      <c r="S190" s="534"/>
      <c r="T190" s="534"/>
      <c r="U190" s="531"/>
      <c r="V190" s="535"/>
    </row>
    <row r="191" spans="7:22">
      <c r="G191" s="314"/>
      <c r="K191" s="534"/>
      <c r="L191" s="528"/>
      <c r="N191" s="534"/>
      <c r="O191" s="534"/>
      <c r="P191" s="534"/>
      <c r="Q191" s="534"/>
      <c r="R191" s="534"/>
      <c r="S191" s="534"/>
      <c r="T191" s="534"/>
      <c r="U191" s="531"/>
      <c r="V191" s="535"/>
    </row>
    <row r="192" spans="7:22">
      <c r="G192" s="314"/>
      <c r="K192" s="534"/>
      <c r="L192" s="528"/>
      <c r="N192" s="534"/>
      <c r="O192" s="534"/>
      <c r="P192" s="534"/>
      <c r="Q192" s="534"/>
      <c r="R192" s="534"/>
      <c r="S192" s="534"/>
      <c r="T192" s="534"/>
      <c r="U192" s="531"/>
      <c r="V192" s="535"/>
    </row>
    <row r="193" spans="7:22">
      <c r="G193" s="314"/>
      <c r="K193" s="534"/>
      <c r="L193" s="528"/>
      <c r="N193" s="534"/>
      <c r="O193" s="534"/>
      <c r="P193" s="534"/>
      <c r="Q193" s="534"/>
      <c r="R193" s="534"/>
      <c r="S193" s="534"/>
      <c r="T193" s="534"/>
      <c r="U193" s="531"/>
      <c r="V193" s="535"/>
    </row>
    <row r="194" spans="7:22">
      <c r="G194" s="314"/>
      <c r="K194" s="534"/>
      <c r="L194" s="528"/>
      <c r="N194" s="534"/>
      <c r="O194" s="534"/>
      <c r="P194" s="534"/>
      <c r="Q194" s="534"/>
      <c r="R194" s="534"/>
      <c r="S194" s="534"/>
      <c r="T194" s="534"/>
      <c r="U194" s="531"/>
      <c r="V194" s="535"/>
    </row>
    <row r="195" spans="7:22">
      <c r="G195" s="314"/>
      <c r="K195" s="534"/>
      <c r="L195" s="528"/>
      <c r="N195" s="534"/>
      <c r="O195" s="534"/>
      <c r="P195" s="534"/>
      <c r="Q195" s="534"/>
      <c r="R195" s="534"/>
      <c r="S195" s="534"/>
      <c r="T195" s="534"/>
      <c r="U195" s="531"/>
      <c r="V195" s="535"/>
    </row>
    <row r="196" spans="7:22">
      <c r="G196" s="314"/>
      <c r="K196" s="534"/>
      <c r="L196" s="528"/>
      <c r="N196" s="534"/>
      <c r="O196" s="534"/>
      <c r="P196" s="534"/>
      <c r="Q196" s="534"/>
      <c r="R196" s="534"/>
      <c r="S196" s="534"/>
      <c r="T196" s="534"/>
      <c r="U196" s="531"/>
      <c r="V196" s="535"/>
    </row>
    <row r="197" spans="7:22">
      <c r="G197" s="314"/>
      <c r="K197" s="534"/>
      <c r="L197" s="528"/>
      <c r="N197" s="534"/>
      <c r="O197" s="534"/>
      <c r="P197" s="534"/>
      <c r="Q197" s="534"/>
      <c r="R197" s="534"/>
      <c r="S197" s="534"/>
      <c r="T197" s="534"/>
      <c r="U197" s="531"/>
      <c r="V197" s="535"/>
    </row>
    <row r="198" spans="7:22">
      <c r="G198" s="314"/>
      <c r="K198" s="534"/>
      <c r="L198" s="528"/>
      <c r="N198" s="534"/>
      <c r="O198" s="534"/>
      <c r="P198" s="534"/>
      <c r="Q198" s="534"/>
      <c r="R198" s="534"/>
      <c r="S198" s="534"/>
      <c r="T198" s="534"/>
      <c r="U198" s="531"/>
      <c r="V198" s="535"/>
    </row>
    <row r="199" spans="7:22">
      <c r="G199" s="314"/>
      <c r="K199" s="534"/>
      <c r="L199" s="528"/>
      <c r="N199" s="534"/>
      <c r="O199" s="534"/>
      <c r="P199" s="534"/>
      <c r="Q199" s="534"/>
      <c r="R199" s="534"/>
      <c r="S199" s="534"/>
      <c r="T199" s="534"/>
      <c r="U199" s="531"/>
      <c r="V199" s="535"/>
    </row>
    <row r="200" spans="7:22">
      <c r="G200" s="314"/>
      <c r="K200" s="534"/>
      <c r="L200" s="528"/>
      <c r="N200" s="534"/>
      <c r="O200" s="534"/>
      <c r="P200" s="534"/>
      <c r="Q200" s="534"/>
      <c r="R200" s="534"/>
      <c r="S200" s="534"/>
      <c r="T200" s="534"/>
      <c r="U200" s="531"/>
      <c r="V200" s="535"/>
    </row>
    <row r="201" spans="7:22">
      <c r="G201" s="314"/>
      <c r="K201" s="534"/>
      <c r="L201" s="528"/>
      <c r="N201" s="534"/>
      <c r="O201" s="534"/>
      <c r="P201" s="534"/>
      <c r="Q201" s="534"/>
      <c r="R201" s="534"/>
      <c r="S201" s="534"/>
      <c r="T201" s="534"/>
      <c r="U201" s="531"/>
      <c r="V201" s="535"/>
    </row>
    <row r="202" spans="7:22">
      <c r="G202" s="314"/>
      <c r="K202" s="534"/>
      <c r="L202" s="528"/>
      <c r="N202" s="534"/>
      <c r="O202" s="534"/>
      <c r="P202" s="534"/>
      <c r="Q202" s="534"/>
      <c r="R202" s="534"/>
      <c r="S202" s="534"/>
      <c r="T202" s="534"/>
      <c r="U202" s="531"/>
      <c r="V202" s="535"/>
    </row>
    <row r="203" spans="7:22">
      <c r="G203" s="314"/>
      <c r="K203" s="534"/>
      <c r="L203" s="528"/>
      <c r="N203" s="534"/>
      <c r="O203" s="534"/>
      <c r="P203" s="534"/>
      <c r="Q203" s="534"/>
      <c r="R203" s="534"/>
      <c r="S203" s="534"/>
      <c r="T203" s="534"/>
      <c r="U203" s="531"/>
      <c r="V203" s="535"/>
    </row>
    <row r="204" spans="7:22">
      <c r="G204" s="314"/>
      <c r="K204" s="534"/>
      <c r="L204" s="528"/>
      <c r="N204" s="534"/>
      <c r="O204" s="534"/>
      <c r="P204" s="534"/>
      <c r="Q204" s="534"/>
      <c r="R204" s="534"/>
      <c r="S204" s="534"/>
      <c r="T204" s="534"/>
      <c r="U204" s="531"/>
      <c r="V204" s="535"/>
    </row>
    <row r="205" spans="7:22">
      <c r="G205" s="314"/>
      <c r="K205" s="534"/>
      <c r="L205" s="528"/>
      <c r="N205" s="534"/>
      <c r="O205" s="534"/>
      <c r="P205" s="534"/>
      <c r="Q205" s="534"/>
      <c r="R205" s="534"/>
      <c r="S205" s="534"/>
      <c r="T205" s="534"/>
      <c r="U205" s="531"/>
      <c r="V205" s="535"/>
    </row>
    <row r="206" spans="7:22">
      <c r="G206" s="314"/>
      <c r="K206" s="534"/>
      <c r="L206" s="528"/>
      <c r="N206" s="534"/>
      <c r="O206" s="534"/>
      <c r="P206" s="534"/>
      <c r="Q206" s="534"/>
      <c r="R206" s="534"/>
      <c r="S206" s="534"/>
      <c r="T206" s="534"/>
      <c r="U206" s="531"/>
      <c r="V206" s="535"/>
    </row>
    <row r="207" spans="7:22">
      <c r="G207" s="314"/>
      <c r="K207" s="534"/>
      <c r="L207" s="528"/>
      <c r="N207" s="534"/>
      <c r="O207" s="534"/>
      <c r="P207" s="534"/>
      <c r="Q207" s="534"/>
      <c r="R207" s="534"/>
      <c r="S207" s="534"/>
      <c r="T207" s="534"/>
      <c r="U207" s="531"/>
      <c r="V207" s="535"/>
    </row>
    <row r="208" spans="7:22">
      <c r="G208" s="314"/>
      <c r="K208" s="534"/>
      <c r="L208" s="528"/>
      <c r="N208" s="534"/>
      <c r="O208" s="534"/>
      <c r="P208" s="534"/>
      <c r="Q208" s="534"/>
      <c r="R208" s="534"/>
      <c r="S208" s="534"/>
      <c r="T208" s="534"/>
      <c r="U208" s="531"/>
      <c r="V208" s="535"/>
    </row>
    <row r="209" spans="7:22">
      <c r="G209" s="314"/>
      <c r="K209" s="534"/>
      <c r="L209" s="528"/>
      <c r="N209" s="534"/>
      <c r="O209" s="534"/>
      <c r="P209" s="534"/>
      <c r="Q209" s="534"/>
      <c r="R209" s="534"/>
      <c r="S209" s="534"/>
      <c r="T209" s="534"/>
      <c r="U209" s="531"/>
      <c r="V209" s="535"/>
    </row>
    <row r="210" spans="7:22">
      <c r="G210" s="314"/>
      <c r="K210" s="534"/>
      <c r="L210" s="528"/>
      <c r="N210" s="534"/>
      <c r="O210" s="534"/>
      <c r="P210" s="534"/>
      <c r="Q210" s="534"/>
      <c r="R210" s="534"/>
      <c r="S210" s="534"/>
      <c r="T210" s="534"/>
      <c r="U210" s="531"/>
      <c r="V210" s="535"/>
    </row>
    <row r="211" spans="7:22">
      <c r="G211" s="314"/>
      <c r="K211" s="534"/>
      <c r="L211" s="528"/>
      <c r="N211" s="534"/>
      <c r="O211" s="534"/>
      <c r="P211" s="534"/>
      <c r="Q211" s="534"/>
      <c r="R211" s="534"/>
      <c r="S211" s="534"/>
      <c r="T211" s="534"/>
      <c r="U211" s="531"/>
      <c r="V211" s="535"/>
    </row>
    <row r="212" spans="7:22">
      <c r="G212" s="314"/>
      <c r="K212" s="534"/>
      <c r="L212" s="528"/>
      <c r="N212" s="534"/>
      <c r="O212" s="534"/>
      <c r="P212" s="534"/>
      <c r="Q212" s="534"/>
      <c r="R212" s="534"/>
      <c r="S212" s="534"/>
      <c r="T212" s="534"/>
      <c r="U212" s="531"/>
      <c r="V212" s="535"/>
    </row>
    <row r="213" spans="7:22">
      <c r="G213" s="314"/>
      <c r="K213" s="534"/>
      <c r="L213" s="528"/>
      <c r="N213" s="534"/>
      <c r="O213" s="534"/>
      <c r="P213" s="534"/>
      <c r="Q213" s="534"/>
      <c r="R213" s="534"/>
      <c r="S213" s="534"/>
      <c r="T213" s="534"/>
      <c r="U213" s="531"/>
      <c r="V213" s="535"/>
    </row>
    <row r="214" spans="7:22">
      <c r="G214" s="314"/>
      <c r="K214" s="534"/>
      <c r="L214" s="528"/>
      <c r="N214" s="534"/>
      <c r="O214" s="534"/>
      <c r="P214" s="534"/>
      <c r="Q214" s="534"/>
      <c r="R214" s="534"/>
      <c r="S214" s="534"/>
      <c r="T214" s="534"/>
      <c r="U214" s="531"/>
      <c r="V214" s="535"/>
    </row>
    <row r="215" spans="7:22">
      <c r="G215" s="314"/>
      <c r="K215" s="534"/>
      <c r="L215" s="528"/>
      <c r="N215" s="534"/>
      <c r="O215" s="534"/>
      <c r="P215" s="534"/>
      <c r="Q215" s="534"/>
      <c r="R215" s="534"/>
      <c r="S215" s="534"/>
      <c r="T215" s="534"/>
      <c r="U215" s="531"/>
      <c r="V215" s="535"/>
    </row>
    <row r="216" spans="7:22">
      <c r="G216" s="314"/>
      <c r="K216" s="534"/>
      <c r="L216" s="528"/>
      <c r="N216" s="534"/>
      <c r="O216" s="534"/>
      <c r="P216" s="534"/>
      <c r="Q216" s="534"/>
      <c r="R216" s="534"/>
      <c r="S216" s="534"/>
      <c r="T216" s="534"/>
      <c r="U216" s="531"/>
      <c r="V216" s="535"/>
    </row>
    <row r="217" spans="7:22">
      <c r="G217" s="314"/>
      <c r="K217" s="534"/>
      <c r="L217" s="528"/>
      <c r="N217" s="534"/>
      <c r="O217" s="534"/>
      <c r="P217" s="534"/>
      <c r="Q217" s="534"/>
      <c r="R217" s="534"/>
      <c r="S217" s="534"/>
      <c r="T217" s="534"/>
      <c r="U217" s="531"/>
      <c r="V217" s="535"/>
    </row>
    <row r="218" spans="7:22">
      <c r="G218" s="314"/>
      <c r="K218" s="534"/>
      <c r="L218" s="528"/>
      <c r="N218" s="534"/>
      <c r="O218" s="534"/>
      <c r="P218" s="534"/>
      <c r="Q218" s="534"/>
      <c r="R218" s="534"/>
      <c r="S218" s="534"/>
      <c r="T218" s="534"/>
      <c r="U218" s="531"/>
      <c r="V218" s="535"/>
    </row>
    <row r="219" spans="7:22">
      <c r="G219" s="314"/>
      <c r="K219" s="534"/>
      <c r="L219" s="528"/>
      <c r="N219" s="534"/>
      <c r="O219" s="534"/>
      <c r="P219" s="534"/>
      <c r="Q219" s="534"/>
      <c r="R219" s="534"/>
      <c r="S219" s="534"/>
      <c r="T219" s="534"/>
      <c r="U219" s="531"/>
      <c r="V219" s="535"/>
    </row>
    <row r="220" spans="7:22">
      <c r="G220" s="314"/>
      <c r="K220" s="534"/>
      <c r="L220" s="528"/>
      <c r="N220" s="534"/>
      <c r="O220" s="534"/>
      <c r="P220" s="534"/>
      <c r="Q220" s="534"/>
      <c r="R220" s="534"/>
      <c r="S220" s="534"/>
      <c r="T220" s="534"/>
      <c r="U220" s="531"/>
      <c r="V220" s="535"/>
    </row>
    <row r="221" spans="7:22">
      <c r="G221" s="314"/>
      <c r="K221" s="534"/>
      <c r="L221" s="528"/>
      <c r="N221" s="534"/>
      <c r="O221" s="534"/>
      <c r="P221" s="534"/>
      <c r="Q221" s="534"/>
      <c r="R221" s="534"/>
      <c r="S221" s="534"/>
      <c r="T221" s="534"/>
      <c r="U221" s="531"/>
      <c r="V221" s="535"/>
    </row>
    <row r="222" spans="7:22">
      <c r="G222" s="314"/>
      <c r="K222" s="534"/>
      <c r="L222" s="528"/>
      <c r="N222" s="534"/>
      <c r="O222" s="534"/>
      <c r="P222" s="534"/>
      <c r="Q222" s="534"/>
      <c r="R222" s="534"/>
      <c r="S222" s="534"/>
      <c r="T222" s="534"/>
      <c r="U222" s="531"/>
      <c r="V222" s="535"/>
    </row>
    <row r="223" spans="7:22">
      <c r="G223" s="314"/>
      <c r="K223" s="534"/>
      <c r="L223" s="528"/>
      <c r="N223" s="534"/>
      <c r="O223" s="534"/>
      <c r="P223" s="534"/>
      <c r="Q223" s="534"/>
      <c r="R223" s="534"/>
      <c r="S223" s="534"/>
      <c r="T223" s="534"/>
      <c r="U223" s="531"/>
      <c r="V223" s="535"/>
    </row>
    <row r="224" spans="7:22">
      <c r="G224" s="314"/>
      <c r="K224" s="534"/>
      <c r="L224" s="528"/>
      <c r="N224" s="534"/>
      <c r="O224" s="534"/>
      <c r="P224" s="534"/>
      <c r="Q224" s="534"/>
      <c r="R224" s="534"/>
      <c r="S224" s="534"/>
      <c r="T224" s="534"/>
      <c r="U224" s="531"/>
      <c r="V224" s="535"/>
    </row>
    <row r="225" spans="8:22">
      <c r="S225" s="534"/>
    </row>
    <row r="226" spans="8:22">
      <c r="H226" s="314"/>
      <c r="N226" s="534"/>
      <c r="O226" s="534"/>
      <c r="P226" s="534"/>
      <c r="Q226" s="534"/>
      <c r="R226" s="534"/>
      <c r="S226" s="534"/>
      <c r="T226" s="534"/>
      <c r="U226" s="531"/>
      <c r="V226" s="535"/>
    </row>
    <row r="227" spans="8:22">
      <c r="H227" s="314"/>
      <c r="N227" s="534"/>
      <c r="O227" s="534"/>
      <c r="P227" s="534"/>
      <c r="Q227" s="534"/>
      <c r="R227" s="534"/>
      <c r="S227" s="534"/>
      <c r="T227" s="534"/>
      <c r="U227" s="531"/>
      <c r="V227" s="535"/>
    </row>
    <row r="228" spans="8:22">
      <c r="H228" s="314"/>
      <c r="N228" s="534"/>
      <c r="O228" s="534"/>
      <c r="P228" s="534"/>
      <c r="Q228" s="534"/>
      <c r="R228" s="534"/>
      <c r="S228" s="534"/>
      <c r="T228" s="534"/>
      <c r="U228" s="531"/>
      <c r="V228" s="535"/>
    </row>
    <row r="229" spans="8:22">
      <c r="H229" s="314"/>
      <c r="N229" s="534"/>
      <c r="O229" s="534"/>
      <c r="P229" s="534"/>
      <c r="Q229" s="534"/>
      <c r="R229" s="534"/>
      <c r="S229" s="534"/>
      <c r="T229" s="534"/>
      <c r="U229" s="531"/>
      <c r="V229" s="535"/>
    </row>
    <row r="230" spans="8:22">
      <c r="H230" s="314"/>
      <c r="N230" s="534"/>
      <c r="O230" s="534"/>
      <c r="P230" s="534"/>
      <c r="Q230" s="534"/>
      <c r="R230" s="534"/>
      <c r="S230" s="534"/>
      <c r="T230" s="534"/>
      <c r="U230" s="531"/>
      <c r="V230" s="535"/>
    </row>
    <row r="231" spans="8:22">
      <c r="H231" s="314"/>
      <c r="N231" s="534"/>
      <c r="O231" s="534"/>
      <c r="P231" s="534"/>
      <c r="Q231" s="534"/>
      <c r="R231" s="534"/>
      <c r="S231" s="534"/>
      <c r="T231" s="534"/>
      <c r="U231" s="531"/>
      <c r="V231" s="535"/>
    </row>
    <row r="232" spans="8:22">
      <c r="H232" s="314"/>
      <c r="N232" s="534"/>
      <c r="O232" s="534"/>
      <c r="P232" s="534"/>
      <c r="Q232" s="534"/>
      <c r="R232" s="534"/>
      <c r="S232" s="534"/>
      <c r="T232" s="534"/>
      <c r="U232" s="531"/>
      <c r="V232" s="535"/>
    </row>
    <row r="233" spans="8:22">
      <c r="H233" s="314"/>
      <c r="N233" s="534"/>
      <c r="O233" s="534"/>
      <c r="P233" s="534"/>
      <c r="Q233" s="534"/>
      <c r="R233" s="534"/>
      <c r="S233" s="534"/>
      <c r="T233" s="534"/>
      <c r="U233" s="531"/>
      <c r="V233" s="535"/>
    </row>
    <row r="234" spans="8:22">
      <c r="H234" s="314"/>
      <c r="N234" s="534"/>
      <c r="O234" s="534"/>
      <c r="P234" s="534"/>
      <c r="Q234" s="534"/>
      <c r="R234" s="534"/>
      <c r="S234" s="534"/>
      <c r="T234" s="534"/>
      <c r="U234" s="531"/>
      <c r="V234" s="535"/>
    </row>
    <row r="235" spans="8:22">
      <c r="H235" s="314"/>
      <c r="N235" s="534"/>
      <c r="O235" s="534"/>
      <c r="P235" s="534"/>
      <c r="Q235" s="534"/>
      <c r="R235" s="534"/>
      <c r="S235" s="534"/>
      <c r="T235" s="534"/>
      <c r="U235" s="531"/>
      <c r="V235" s="535"/>
    </row>
    <row r="236" spans="8:22">
      <c r="H236" s="314"/>
      <c r="N236" s="534"/>
      <c r="O236" s="534"/>
      <c r="P236" s="534"/>
      <c r="Q236" s="534"/>
      <c r="R236" s="534"/>
      <c r="S236" s="534"/>
      <c r="T236" s="534"/>
      <c r="U236" s="531"/>
      <c r="V236" s="535"/>
    </row>
    <row r="237" spans="8:22">
      <c r="H237" s="314"/>
      <c r="N237" s="534"/>
      <c r="O237" s="534"/>
      <c r="P237" s="534"/>
      <c r="Q237" s="534"/>
      <c r="R237" s="534"/>
      <c r="S237" s="534"/>
      <c r="T237" s="534"/>
      <c r="U237" s="531"/>
      <c r="V237" s="535"/>
    </row>
    <row r="238" spans="8:22">
      <c r="H238" s="314"/>
      <c r="N238" s="534"/>
      <c r="O238" s="534"/>
      <c r="P238" s="534"/>
      <c r="Q238" s="534"/>
      <c r="R238" s="534"/>
      <c r="S238" s="534"/>
      <c r="T238" s="534"/>
      <c r="U238" s="531"/>
      <c r="V238" s="535"/>
    </row>
    <row r="239" spans="8:22">
      <c r="H239" s="314"/>
      <c r="N239" s="534"/>
      <c r="O239" s="534"/>
      <c r="P239" s="534"/>
      <c r="Q239" s="534"/>
      <c r="R239" s="534"/>
      <c r="S239" s="534"/>
      <c r="T239" s="534"/>
      <c r="U239" s="531"/>
      <c r="V239" s="535"/>
    </row>
    <row r="240" spans="8:22">
      <c r="H240" s="314"/>
      <c r="N240" s="534"/>
      <c r="O240" s="534"/>
      <c r="P240" s="534"/>
      <c r="Q240" s="534"/>
      <c r="R240" s="534"/>
      <c r="S240" s="534"/>
      <c r="T240" s="534"/>
      <c r="U240" s="531"/>
      <c r="V240" s="535"/>
    </row>
    <row r="241" spans="8:22">
      <c r="H241" s="314"/>
      <c r="N241" s="534"/>
      <c r="O241" s="534"/>
      <c r="P241" s="534"/>
      <c r="Q241" s="534"/>
      <c r="R241" s="534"/>
      <c r="S241" s="534"/>
      <c r="T241" s="534"/>
      <c r="U241" s="531"/>
      <c r="V241" s="535"/>
    </row>
    <row r="242" spans="8:22">
      <c r="H242" s="314"/>
      <c r="N242" s="534"/>
      <c r="O242" s="534"/>
      <c r="P242" s="534"/>
      <c r="Q242" s="534"/>
      <c r="R242" s="534"/>
      <c r="S242" s="534"/>
      <c r="T242" s="534"/>
      <c r="U242" s="531"/>
      <c r="V242" s="535"/>
    </row>
    <row r="243" spans="8:22">
      <c r="H243" s="314"/>
      <c r="N243" s="534"/>
      <c r="O243" s="534"/>
      <c r="P243" s="534"/>
      <c r="Q243" s="534"/>
      <c r="R243" s="534"/>
      <c r="S243" s="534"/>
      <c r="T243" s="534"/>
      <c r="U243" s="531"/>
      <c r="V243" s="535"/>
    </row>
    <row r="244" spans="8:22">
      <c r="H244" s="314"/>
      <c r="N244" s="534"/>
      <c r="O244" s="534"/>
      <c r="P244" s="534"/>
      <c r="Q244" s="534"/>
      <c r="R244" s="534"/>
      <c r="S244" s="534"/>
      <c r="T244" s="534"/>
      <c r="U244" s="531"/>
      <c r="V244" s="535"/>
    </row>
    <row r="245" spans="8:22">
      <c r="H245" s="314"/>
      <c r="N245" s="534"/>
      <c r="O245" s="534"/>
      <c r="P245" s="534"/>
      <c r="Q245" s="534"/>
      <c r="R245" s="534"/>
      <c r="S245" s="534"/>
      <c r="T245" s="534"/>
      <c r="U245" s="531"/>
      <c r="V245" s="535"/>
    </row>
    <row r="246" spans="8:22">
      <c r="H246" s="314"/>
      <c r="N246" s="534"/>
      <c r="O246" s="534"/>
      <c r="P246" s="534"/>
      <c r="Q246" s="534"/>
      <c r="R246" s="534"/>
      <c r="S246" s="534"/>
      <c r="T246" s="534"/>
      <c r="U246" s="531"/>
      <c r="V246" s="535"/>
    </row>
    <row r="247" spans="8:22">
      <c r="H247" s="314"/>
      <c r="N247" s="534"/>
      <c r="O247" s="534"/>
      <c r="P247" s="534"/>
      <c r="Q247" s="534"/>
      <c r="R247" s="534"/>
      <c r="S247" s="534"/>
      <c r="T247" s="534"/>
      <c r="U247" s="531"/>
      <c r="V247" s="535"/>
    </row>
    <row r="248" spans="8:22">
      <c r="H248" s="314"/>
      <c r="N248" s="534"/>
      <c r="O248" s="534"/>
      <c r="P248" s="534"/>
      <c r="Q248" s="534"/>
      <c r="R248" s="534"/>
      <c r="S248" s="534"/>
      <c r="T248" s="534"/>
      <c r="U248" s="531"/>
      <c r="V248" s="535"/>
    </row>
    <row r="249" spans="8:22">
      <c r="H249" s="314"/>
      <c r="N249" s="534"/>
      <c r="O249" s="534"/>
      <c r="P249" s="534"/>
      <c r="Q249" s="534"/>
      <c r="R249" s="534"/>
      <c r="S249" s="534"/>
      <c r="T249" s="534"/>
      <c r="U249" s="531"/>
      <c r="V249" s="535"/>
    </row>
    <row r="250" spans="8:22">
      <c r="H250" s="314"/>
      <c r="N250" s="534"/>
      <c r="O250" s="534"/>
      <c r="P250" s="534"/>
      <c r="Q250" s="534"/>
      <c r="R250" s="534"/>
      <c r="S250" s="534"/>
      <c r="T250" s="534"/>
      <c r="U250" s="531"/>
      <c r="V250" s="535"/>
    </row>
    <row r="251" spans="8:22">
      <c r="H251" s="314"/>
      <c r="N251" s="534"/>
      <c r="O251" s="534"/>
      <c r="P251" s="534"/>
      <c r="Q251" s="534"/>
      <c r="R251" s="534"/>
      <c r="S251" s="534"/>
      <c r="T251" s="534"/>
      <c r="U251" s="531"/>
      <c r="V251" s="535"/>
    </row>
    <row r="252" spans="8:22">
      <c r="H252" s="314"/>
      <c r="N252" s="534"/>
      <c r="O252" s="534"/>
      <c r="P252" s="534"/>
      <c r="Q252" s="534"/>
      <c r="R252" s="534"/>
      <c r="S252" s="534"/>
      <c r="T252" s="534"/>
      <c r="U252" s="531"/>
      <c r="V252" s="535"/>
    </row>
    <row r="253" spans="8:22">
      <c r="H253" s="314"/>
      <c r="N253" s="534"/>
      <c r="O253" s="534"/>
      <c r="P253" s="534"/>
      <c r="Q253" s="534"/>
      <c r="R253" s="534"/>
      <c r="S253" s="534"/>
      <c r="T253" s="534"/>
      <c r="U253" s="531"/>
      <c r="V253" s="535"/>
    </row>
    <row r="254" spans="8:22">
      <c r="H254" s="314"/>
      <c r="N254" s="534"/>
      <c r="O254" s="534"/>
      <c r="P254" s="534"/>
      <c r="Q254" s="534"/>
      <c r="R254" s="534"/>
      <c r="S254" s="534"/>
      <c r="T254" s="534"/>
      <c r="U254" s="531"/>
      <c r="V254" s="535"/>
    </row>
    <row r="255" spans="8:22">
      <c r="H255" s="314"/>
      <c r="N255" s="534"/>
      <c r="O255" s="534"/>
      <c r="P255" s="534"/>
      <c r="Q255" s="534"/>
      <c r="R255" s="534"/>
      <c r="S255" s="534"/>
      <c r="T255" s="534"/>
      <c r="U255" s="531"/>
      <c r="V255" s="535"/>
    </row>
    <row r="256" spans="8:22">
      <c r="H256" s="314"/>
      <c r="N256" s="534"/>
      <c r="O256" s="534"/>
      <c r="P256" s="534"/>
      <c r="Q256" s="534"/>
      <c r="R256" s="534"/>
      <c r="S256" s="534"/>
      <c r="T256" s="534"/>
      <c r="U256" s="531"/>
      <c r="V256" s="535"/>
    </row>
    <row r="257" spans="8:22">
      <c r="H257" s="314"/>
      <c r="N257" s="534"/>
      <c r="O257" s="534"/>
      <c r="P257" s="534"/>
      <c r="Q257" s="534"/>
      <c r="R257" s="534"/>
      <c r="S257" s="534"/>
      <c r="T257" s="534"/>
      <c r="U257" s="531"/>
      <c r="V257" s="535"/>
    </row>
    <row r="258" spans="8:22">
      <c r="H258" s="314"/>
      <c r="N258" s="534"/>
      <c r="O258" s="534"/>
      <c r="P258" s="534"/>
      <c r="Q258" s="534"/>
      <c r="R258" s="534"/>
      <c r="S258" s="534"/>
      <c r="T258" s="534"/>
      <c r="U258" s="531"/>
      <c r="V258" s="535"/>
    </row>
    <row r="259" spans="8:22">
      <c r="H259" s="314"/>
      <c r="N259" s="534"/>
      <c r="O259" s="534"/>
      <c r="P259" s="534"/>
      <c r="Q259" s="534"/>
      <c r="R259" s="534"/>
      <c r="S259" s="534"/>
      <c r="T259" s="534"/>
      <c r="U259" s="531"/>
      <c r="V259" s="535"/>
    </row>
    <row r="260" spans="8:22">
      <c r="H260" s="314"/>
      <c r="N260" s="534"/>
      <c r="O260" s="534"/>
      <c r="P260" s="534"/>
      <c r="Q260" s="534"/>
      <c r="R260" s="534"/>
      <c r="S260" s="534"/>
      <c r="T260" s="534"/>
      <c r="U260" s="531"/>
      <c r="V260" s="535"/>
    </row>
    <row r="261" spans="8:22">
      <c r="H261" s="314"/>
      <c r="N261" s="534"/>
      <c r="O261" s="534"/>
      <c r="P261" s="534"/>
      <c r="Q261" s="534"/>
      <c r="R261" s="534"/>
      <c r="S261" s="534"/>
      <c r="T261" s="534"/>
      <c r="U261" s="531"/>
      <c r="V261" s="535"/>
    </row>
    <row r="262" spans="8:22">
      <c r="H262" s="314"/>
      <c r="N262" s="534"/>
      <c r="O262" s="534"/>
      <c r="P262" s="534"/>
      <c r="Q262" s="534"/>
      <c r="R262" s="534"/>
      <c r="S262" s="534"/>
      <c r="T262" s="534"/>
      <c r="U262" s="531"/>
      <c r="V262" s="535"/>
    </row>
    <row r="263" spans="8:22">
      <c r="H263" s="314"/>
      <c r="N263" s="534"/>
      <c r="O263" s="534"/>
      <c r="P263" s="534"/>
      <c r="Q263" s="534"/>
      <c r="R263" s="534"/>
      <c r="S263" s="534"/>
      <c r="T263" s="534"/>
      <c r="U263" s="531"/>
      <c r="V263" s="535"/>
    </row>
    <row r="264" spans="8:22">
      <c r="H264" s="314"/>
      <c r="N264" s="534"/>
      <c r="O264" s="534"/>
      <c r="P264" s="534"/>
      <c r="Q264" s="534"/>
      <c r="R264" s="534"/>
      <c r="S264" s="534"/>
      <c r="T264" s="534"/>
      <c r="U264" s="531"/>
      <c r="V264" s="535"/>
    </row>
    <row r="265" spans="8:22">
      <c r="H265" s="314"/>
      <c r="N265" s="534"/>
      <c r="O265" s="534"/>
      <c r="P265" s="534"/>
      <c r="Q265" s="534"/>
      <c r="R265" s="534"/>
      <c r="S265" s="534"/>
      <c r="T265" s="534"/>
      <c r="U265" s="531"/>
      <c r="V265" s="535"/>
    </row>
    <row r="266" spans="8:22">
      <c r="H266" s="314"/>
      <c r="N266" s="534"/>
      <c r="O266" s="534"/>
      <c r="P266" s="534"/>
      <c r="Q266" s="534"/>
      <c r="R266" s="534"/>
      <c r="S266" s="534"/>
      <c r="T266" s="534"/>
      <c r="U266" s="531"/>
      <c r="V266" s="535"/>
    </row>
    <row r="267" spans="8:22">
      <c r="H267" s="314"/>
      <c r="N267" s="534"/>
      <c r="O267" s="534"/>
      <c r="P267" s="534"/>
      <c r="Q267" s="534"/>
      <c r="R267" s="534"/>
      <c r="S267" s="534"/>
      <c r="T267" s="534"/>
      <c r="U267" s="531"/>
      <c r="V267" s="535"/>
    </row>
    <row r="268" spans="8:22">
      <c r="H268" s="314"/>
      <c r="N268" s="534"/>
      <c r="O268" s="534"/>
      <c r="P268" s="534"/>
      <c r="Q268" s="534"/>
      <c r="R268" s="534"/>
      <c r="S268" s="534"/>
      <c r="T268" s="534"/>
      <c r="U268" s="531"/>
      <c r="V268" s="535"/>
    </row>
    <row r="269" spans="8:22">
      <c r="H269" s="314"/>
      <c r="N269" s="534"/>
      <c r="O269" s="534"/>
      <c r="P269" s="534"/>
      <c r="Q269" s="534"/>
      <c r="R269" s="534"/>
      <c r="S269" s="534"/>
      <c r="T269" s="534"/>
      <c r="U269" s="531"/>
      <c r="V269" s="535"/>
    </row>
    <row r="270" spans="8:22">
      <c r="H270" s="314"/>
      <c r="N270" s="534"/>
      <c r="O270" s="534"/>
      <c r="P270" s="534"/>
      <c r="Q270" s="534"/>
      <c r="R270" s="534"/>
      <c r="S270" s="534"/>
      <c r="T270" s="534"/>
      <c r="U270" s="531"/>
      <c r="V270" s="535"/>
    </row>
    <row r="271" spans="8:22">
      <c r="H271" s="314"/>
      <c r="N271" s="534"/>
      <c r="O271" s="534"/>
      <c r="P271" s="534"/>
      <c r="Q271" s="534"/>
      <c r="R271" s="534"/>
      <c r="S271" s="534"/>
      <c r="T271" s="534"/>
      <c r="U271" s="531"/>
      <c r="V271" s="535"/>
    </row>
    <row r="272" spans="8:22">
      <c r="H272" s="314"/>
      <c r="N272" s="534"/>
      <c r="O272" s="534"/>
      <c r="P272" s="534"/>
      <c r="Q272" s="534"/>
      <c r="R272" s="534"/>
      <c r="S272" s="534"/>
      <c r="T272" s="534"/>
      <c r="U272" s="531"/>
      <c r="V272" s="535"/>
    </row>
    <row r="273" spans="8:22">
      <c r="H273" s="314"/>
      <c r="N273" s="534"/>
      <c r="O273" s="534"/>
      <c r="P273" s="534"/>
      <c r="Q273" s="534"/>
      <c r="R273" s="534"/>
      <c r="S273" s="534"/>
      <c r="T273" s="534"/>
      <c r="U273" s="531"/>
      <c r="V273" s="535"/>
    </row>
    <row r="274" spans="8:22">
      <c r="H274" s="314"/>
      <c r="N274" s="534"/>
      <c r="O274" s="534"/>
      <c r="P274" s="534"/>
      <c r="Q274" s="534"/>
      <c r="R274" s="534"/>
      <c r="S274" s="534"/>
      <c r="T274" s="534"/>
      <c r="U274" s="531"/>
      <c r="V274" s="535"/>
    </row>
    <row r="275" spans="8:22">
      <c r="H275" s="314"/>
      <c r="N275" s="534"/>
      <c r="O275" s="534"/>
      <c r="P275" s="534"/>
      <c r="Q275" s="534"/>
      <c r="R275" s="534"/>
      <c r="S275" s="534"/>
      <c r="T275" s="534"/>
      <c r="U275" s="531"/>
      <c r="V275" s="535"/>
    </row>
    <row r="276" spans="8:22">
      <c r="H276" s="314"/>
      <c r="N276" s="534"/>
      <c r="O276" s="534"/>
      <c r="P276" s="534"/>
      <c r="Q276" s="534"/>
      <c r="R276" s="534"/>
      <c r="S276" s="534"/>
      <c r="T276" s="534"/>
      <c r="U276" s="531"/>
      <c r="V276" s="535"/>
    </row>
    <row r="277" spans="8:22">
      <c r="H277" s="314"/>
      <c r="N277" s="534"/>
      <c r="O277" s="534"/>
      <c r="P277" s="534"/>
      <c r="Q277" s="534"/>
      <c r="R277" s="534"/>
      <c r="S277" s="534"/>
      <c r="T277" s="534"/>
      <c r="U277" s="531"/>
      <c r="V277" s="535"/>
    </row>
    <row r="278" spans="8:22">
      <c r="H278" s="314"/>
      <c r="N278" s="534"/>
      <c r="O278" s="534"/>
      <c r="P278" s="534"/>
      <c r="Q278" s="534"/>
      <c r="R278" s="534"/>
      <c r="S278" s="534"/>
      <c r="T278" s="534"/>
      <c r="U278" s="531"/>
      <c r="V278" s="535"/>
    </row>
    <row r="279" spans="8:22">
      <c r="H279" s="314"/>
      <c r="N279" s="534"/>
      <c r="O279" s="534"/>
      <c r="P279" s="534"/>
      <c r="Q279" s="534"/>
      <c r="R279" s="534"/>
      <c r="S279" s="534"/>
      <c r="T279" s="534"/>
      <c r="U279" s="531"/>
      <c r="V279" s="535"/>
    </row>
    <row r="280" spans="8:22">
      <c r="H280" s="314"/>
      <c r="N280" s="534"/>
      <c r="O280" s="534"/>
      <c r="P280" s="534"/>
      <c r="Q280" s="534"/>
      <c r="R280" s="534"/>
      <c r="S280" s="534"/>
      <c r="T280" s="534"/>
      <c r="U280" s="531"/>
      <c r="V280" s="535"/>
    </row>
    <row r="281" spans="8:22">
      <c r="H281" s="314"/>
      <c r="N281" s="534"/>
      <c r="O281" s="534"/>
      <c r="P281" s="534"/>
      <c r="Q281" s="534"/>
      <c r="R281" s="534"/>
      <c r="S281" s="534"/>
      <c r="T281" s="534"/>
      <c r="U281" s="531"/>
      <c r="V281" s="535"/>
    </row>
    <row r="282" spans="8:22">
      <c r="H282" s="314"/>
      <c r="N282" s="534"/>
      <c r="O282" s="534"/>
      <c r="P282" s="534"/>
      <c r="Q282" s="534"/>
      <c r="R282" s="534"/>
      <c r="S282" s="534"/>
      <c r="T282" s="534"/>
      <c r="U282" s="531"/>
      <c r="V282" s="535"/>
    </row>
    <row r="283" spans="8:22">
      <c r="H283" s="314"/>
      <c r="N283" s="534"/>
      <c r="O283" s="534"/>
      <c r="P283" s="534"/>
      <c r="Q283" s="534"/>
      <c r="R283" s="534"/>
      <c r="S283" s="534"/>
      <c r="T283" s="534"/>
      <c r="U283" s="531"/>
      <c r="V283" s="535"/>
    </row>
    <row r="284" spans="8:22">
      <c r="H284" s="314"/>
      <c r="N284" s="534"/>
      <c r="O284" s="534"/>
      <c r="P284" s="534"/>
      <c r="Q284" s="534"/>
      <c r="R284" s="534"/>
      <c r="S284" s="534"/>
      <c r="T284" s="534"/>
      <c r="U284" s="531"/>
      <c r="V284" s="535"/>
    </row>
    <row r="285" spans="8:22">
      <c r="H285" s="314"/>
      <c r="N285" s="534"/>
      <c r="O285" s="534"/>
      <c r="P285" s="534"/>
      <c r="Q285" s="534"/>
      <c r="R285" s="534"/>
      <c r="S285" s="534"/>
      <c r="T285" s="534"/>
      <c r="U285" s="531"/>
      <c r="V285" s="535"/>
    </row>
    <row r="286" spans="8:22">
      <c r="H286" s="314"/>
      <c r="N286" s="534"/>
      <c r="O286" s="534"/>
      <c r="P286" s="534"/>
      <c r="Q286" s="534"/>
      <c r="R286" s="534"/>
      <c r="S286" s="534"/>
      <c r="T286" s="534"/>
      <c r="U286" s="531"/>
      <c r="V286" s="535"/>
    </row>
    <row r="287" spans="8:22">
      <c r="H287" s="314"/>
      <c r="N287" s="534"/>
      <c r="O287" s="534"/>
      <c r="P287" s="534"/>
      <c r="Q287" s="534"/>
      <c r="R287" s="534"/>
      <c r="S287" s="534"/>
      <c r="T287" s="534"/>
      <c r="U287" s="531"/>
      <c r="V287" s="535"/>
    </row>
    <row r="288" spans="8:22">
      <c r="H288" s="314"/>
      <c r="N288" s="534"/>
      <c r="O288" s="534"/>
      <c r="P288" s="534"/>
      <c r="Q288" s="534"/>
      <c r="R288" s="534"/>
      <c r="S288" s="534"/>
      <c r="T288" s="534"/>
      <c r="U288" s="531"/>
      <c r="V288" s="535"/>
    </row>
    <row r="289" spans="8:22">
      <c r="H289" s="314"/>
      <c r="N289" s="534"/>
      <c r="O289" s="534"/>
      <c r="P289" s="534"/>
      <c r="Q289" s="534"/>
      <c r="R289" s="534"/>
      <c r="S289" s="534"/>
      <c r="T289" s="534"/>
      <c r="U289" s="531"/>
      <c r="V289" s="535"/>
    </row>
    <row r="290" spans="8:22">
      <c r="H290" s="314"/>
      <c r="N290" s="534"/>
      <c r="O290" s="534"/>
      <c r="P290" s="534"/>
      <c r="Q290" s="534"/>
      <c r="R290" s="534"/>
      <c r="S290" s="534"/>
      <c r="T290" s="534"/>
      <c r="U290" s="531"/>
      <c r="V290" s="535"/>
    </row>
    <row r="291" spans="8:22">
      <c r="H291" s="314"/>
      <c r="N291" s="534"/>
      <c r="O291" s="534"/>
      <c r="P291" s="534"/>
      <c r="Q291" s="534"/>
      <c r="R291" s="534"/>
      <c r="S291" s="534"/>
      <c r="T291" s="534"/>
      <c r="U291" s="531"/>
      <c r="V291" s="535"/>
    </row>
    <row r="292" spans="8:22">
      <c r="H292" s="314"/>
      <c r="N292" s="534"/>
      <c r="O292" s="534"/>
      <c r="P292" s="534"/>
      <c r="Q292" s="534"/>
      <c r="R292" s="534"/>
      <c r="S292" s="534"/>
      <c r="T292" s="534"/>
      <c r="U292" s="531"/>
      <c r="V292" s="535"/>
    </row>
    <row r="293" spans="8:22">
      <c r="H293" s="314"/>
      <c r="N293" s="534"/>
      <c r="O293" s="534"/>
      <c r="P293" s="534"/>
      <c r="Q293" s="534"/>
      <c r="R293" s="534"/>
      <c r="S293" s="534"/>
      <c r="T293" s="534"/>
      <c r="U293" s="531"/>
      <c r="V293" s="535"/>
    </row>
    <row r="294" spans="8:22">
      <c r="H294" s="314"/>
      <c r="N294" s="534"/>
      <c r="O294" s="534"/>
      <c r="P294" s="534"/>
      <c r="Q294" s="534"/>
      <c r="R294" s="534"/>
      <c r="S294" s="534"/>
      <c r="T294" s="534"/>
      <c r="U294" s="531"/>
      <c r="V294" s="535"/>
    </row>
    <row r="295" spans="8:22">
      <c r="H295" s="314"/>
      <c r="N295" s="534"/>
      <c r="O295" s="534"/>
      <c r="P295" s="534"/>
      <c r="Q295" s="534"/>
      <c r="R295" s="534"/>
      <c r="S295" s="534"/>
      <c r="T295" s="534"/>
      <c r="U295" s="531"/>
      <c r="V295" s="535"/>
    </row>
    <row r="296" spans="8:22">
      <c r="H296" s="314"/>
      <c r="N296" s="534"/>
      <c r="O296" s="534"/>
      <c r="P296" s="534"/>
      <c r="Q296" s="534"/>
      <c r="R296" s="534"/>
      <c r="S296" s="534"/>
      <c r="T296" s="534"/>
      <c r="U296" s="531"/>
      <c r="V296" s="535"/>
    </row>
    <row r="297" spans="8:22">
      <c r="H297" s="314"/>
      <c r="N297" s="534"/>
      <c r="O297" s="534"/>
      <c r="P297" s="534"/>
      <c r="Q297" s="534"/>
      <c r="R297" s="534"/>
      <c r="S297" s="534"/>
      <c r="T297" s="534"/>
      <c r="U297" s="531"/>
      <c r="V297" s="535"/>
    </row>
    <row r="298" spans="8:22">
      <c r="H298" s="314"/>
      <c r="N298" s="534"/>
      <c r="O298" s="534"/>
      <c r="P298" s="534"/>
      <c r="Q298" s="534"/>
      <c r="R298" s="534"/>
      <c r="S298" s="534"/>
      <c r="T298" s="534"/>
      <c r="U298" s="531"/>
      <c r="V298" s="535"/>
    </row>
    <row r="299" spans="8:22">
      <c r="H299" s="314"/>
      <c r="N299" s="534"/>
      <c r="O299" s="534"/>
      <c r="P299" s="534"/>
      <c r="Q299" s="534"/>
      <c r="R299" s="534"/>
      <c r="S299" s="534"/>
      <c r="T299" s="534"/>
      <c r="U299" s="531"/>
      <c r="V299" s="535"/>
    </row>
    <row r="300" spans="8:22">
      <c r="H300" s="314"/>
      <c r="N300" s="534"/>
      <c r="O300" s="534"/>
      <c r="P300" s="534"/>
      <c r="Q300" s="534"/>
      <c r="R300" s="534"/>
      <c r="S300" s="534"/>
      <c r="T300" s="534"/>
      <c r="U300" s="531"/>
      <c r="V300" s="535"/>
    </row>
    <row r="301" spans="8:22">
      <c r="H301" s="314"/>
      <c r="N301" s="534"/>
      <c r="O301" s="534"/>
      <c r="P301" s="534"/>
      <c r="Q301" s="534"/>
      <c r="R301" s="534"/>
      <c r="S301" s="534"/>
      <c r="T301" s="534"/>
      <c r="U301" s="531"/>
      <c r="V301" s="535"/>
    </row>
    <row r="302" spans="8:22">
      <c r="H302" s="314"/>
      <c r="N302" s="534"/>
      <c r="O302" s="534"/>
      <c r="P302" s="534"/>
      <c r="Q302" s="534"/>
      <c r="R302" s="534"/>
      <c r="S302" s="534"/>
      <c r="T302" s="534"/>
      <c r="U302" s="531"/>
      <c r="V302" s="535"/>
    </row>
    <row r="303" spans="8:22">
      <c r="H303" s="314"/>
      <c r="N303" s="534"/>
      <c r="O303" s="534"/>
      <c r="P303" s="534"/>
      <c r="Q303" s="534"/>
      <c r="R303" s="534"/>
      <c r="S303" s="534"/>
      <c r="T303" s="534"/>
      <c r="U303" s="531"/>
      <c r="V303" s="535"/>
    </row>
    <row r="304" spans="8:22">
      <c r="H304" s="314"/>
      <c r="N304" s="534"/>
      <c r="O304" s="534"/>
      <c r="P304" s="534"/>
      <c r="Q304" s="534"/>
      <c r="R304" s="534"/>
      <c r="S304" s="534"/>
      <c r="T304" s="534"/>
      <c r="U304" s="531"/>
      <c r="V304" s="535"/>
    </row>
    <row r="305" spans="8:22">
      <c r="H305" s="314"/>
      <c r="N305" s="534"/>
      <c r="O305" s="534"/>
      <c r="P305" s="534"/>
      <c r="Q305" s="534"/>
      <c r="R305" s="534"/>
      <c r="S305" s="534"/>
      <c r="T305" s="534"/>
      <c r="U305" s="531"/>
      <c r="V305" s="535"/>
    </row>
    <row r="306" spans="8:22">
      <c r="H306" s="314"/>
      <c r="N306" s="534"/>
      <c r="O306" s="534"/>
      <c r="P306" s="534"/>
      <c r="Q306" s="534"/>
      <c r="R306" s="534"/>
      <c r="S306" s="534"/>
      <c r="T306" s="534"/>
      <c r="U306" s="531"/>
      <c r="V306" s="535"/>
    </row>
    <row r="307" spans="8:22">
      <c r="H307" s="314"/>
      <c r="N307" s="534"/>
      <c r="O307" s="534"/>
      <c r="P307" s="534"/>
      <c r="Q307" s="534"/>
      <c r="R307" s="534"/>
      <c r="S307" s="534"/>
      <c r="T307" s="534"/>
      <c r="U307" s="531"/>
      <c r="V307" s="535"/>
    </row>
    <row r="308" spans="8:22">
      <c r="H308" s="314"/>
      <c r="N308" s="534"/>
      <c r="O308" s="534"/>
      <c r="P308" s="534"/>
      <c r="Q308" s="534"/>
      <c r="R308" s="534"/>
      <c r="S308" s="534"/>
      <c r="T308" s="534"/>
      <c r="U308" s="531"/>
      <c r="V308" s="535"/>
    </row>
    <row r="309" spans="8:22">
      <c r="H309" s="314"/>
      <c r="N309" s="534"/>
      <c r="O309" s="534"/>
      <c r="P309" s="534"/>
      <c r="Q309" s="534"/>
      <c r="R309" s="534"/>
      <c r="S309" s="534"/>
      <c r="T309" s="534"/>
      <c r="U309" s="531"/>
      <c r="V309" s="535"/>
    </row>
    <row r="310" spans="8:22">
      <c r="H310" s="314"/>
      <c r="N310" s="534"/>
      <c r="O310" s="534"/>
      <c r="P310" s="534"/>
      <c r="Q310" s="534"/>
      <c r="R310" s="534"/>
      <c r="S310" s="534"/>
      <c r="T310" s="534"/>
      <c r="U310" s="531"/>
      <c r="V310" s="535"/>
    </row>
    <row r="311" spans="8:22">
      <c r="H311" s="314"/>
      <c r="N311" s="534"/>
      <c r="O311" s="534"/>
      <c r="P311" s="534"/>
      <c r="Q311" s="534"/>
      <c r="R311" s="534"/>
      <c r="S311" s="534"/>
      <c r="T311" s="534"/>
      <c r="U311" s="531"/>
      <c r="V311" s="535"/>
    </row>
    <row r="312" spans="8:22">
      <c r="H312" s="314"/>
      <c r="N312" s="534"/>
      <c r="O312" s="534"/>
      <c r="P312" s="534"/>
      <c r="Q312" s="534"/>
      <c r="R312" s="534"/>
      <c r="S312" s="534"/>
      <c r="T312" s="534"/>
      <c r="U312" s="531"/>
      <c r="V312" s="535"/>
    </row>
    <row r="313" spans="8:22">
      <c r="H313" s="314"/>
      <c r="N313" s="534"/>
      <c r="O313" s="534"/>
      <c r="P313" s="534"/>
      <c r="Q313" s="534"/>
      <c r="R313" s="534"/>
      <c r="S313" s="534"/>
      <c r="T313" s="534"/>
      <c r="U313" s="531"/>
      <c r="V313" s="535"/>
    </row>
    <row r="314" spans="8:22">
      <c r="H314" s="314"/>
      <c r="N314" s="534"/>
      <c r="O314" s="534"/>
      <c r="P314" s="534"/>
      <c r="Q314" s="534"/>
      <c r="R314" s="534"/>
      <c r="S314" s="534"/>
      <c r="T314" s="534"/>
      <c r="U314" s="531"/>
      <c r="V314" s="535"/>
    </row>
    <row r="315" spans="8:22">
      <c r="H315" s="314"/>
      <c r="N315" s="534"/>
      <c r="O315" s="534"/>
      <c r="P315" s="534"/>
      <c r="Q315" s="534"/>
      <c r="R315" s="534"/>
      <c r="S315" s="534"/>
      <c r="T315" s="534"/>
      <c r="U315" s="531"/>
      <c r="V315" s="535"/>
    </row>
    <row r="316" spans="8:22">
      <c r="H316" s="314"/>
      <c r="N316" s="534"/>
      <c r="O316" s="534"/>
      <c r="P316" s="534"/>
      <c r="Q316" s="534"/>
      <c r="R316" s="534"/>
      <c r="S316" s="534"/>
      <c r="T316" s="534"/>
      <c r="U316" s="531"/>
      <c r="V316" s="535"/>
    </row>
    <row r="317" spans="8:22">
      <c r="H317" s="314"/>
      <c r="N317" s="534"/>
      <c r="O317" s="534"/>
      <c r="P317" s="534"/>
      <c r="Q317" s="534"/>
      <c r="R317" s="534"/>
      <c r="S317" s="534"/>
      <c r="T317" s="534"/>
      <c r="U317" s="531"/>
      <c r="V317" s="535"/>
    </row>
    <row r="318" spans="8:22">
      <c r="H318" s="314"/>
      <c r="N318" s="534"/>
      <c r="O318" s="534"/>
      <c r="P318" s="534"/>
      <c r="Q318" s="534"/>
      <c r="R318" s="534"/>
      <c r="S318" s="534"/>
      <c r="T318" s="534"/>
      <c r="U318" s="531"/>
      <c r="V318" s="535"/>
    </row>
    <row r="319" spans="8:22">
      <c r="H319" s="314"/>
      <c r="N319" s="534"/>
      <c r="O319" s="534"/>
      <c r="P319" s="534"/>
      <c r="Q319" s="534"/>
      <c r="R319" s="534"/>
      <c r="S319" s="534"/>
      <c r="T319" s="534"/>
      <c r="U319" s="531"/>
      <c r="V319" s="535"/>
    </row>
    <row r="320" spans="8:22">
      <c r="H320" s="314"/>
      <c r="N320" s="534"/>
      <c r="O320" s="534"/>
      <c r="P320" s="534"/>
      <c r="Q320" s="534"/>
      <c r="R320" s="534"/>
      <c r="S320" s="534"/>
      <c r="T320" s="534"/>
      <c r="U320" s="531"/>
      <c r="V320" s="535"/>
    </row>
    <row r="321" spans="8:22">
      <c r="H321" s="314"/>
      <c r="N321" s="534"/>
      <c r="O321" s="534"/>
      <c r="P321" s="534"/>
      <c r="Q321" s="534"/>
      <c r="R321" s="534"/>
      <c r="S321" s="534"/>
      <c r="T321" s="534"/>
      <c r="U321" s="531"/>
      <c r="V321" s="535"/>
    </row>
    <row r="322" spans="8:22">
      <c r="H322" s="314"/>
      <c r="N322" s="534"/>
      <c r="O322" s="534"/>
      <c r="P322" s="534"/>
      <c r="Q322" s="534"/>
      <c r="R322" s="534"/>
      <c r="S322" s="534"/>
      <c r="T322" s="534"/>
      <c r="U322" s="531"/>
      <c r="V322" s="535"/>
    </row>
    <row r="323" spans="8:22">
      <c r="H323" s="314"/>
      <c r="N323" s="534"/>
      <c r="O323" s="534"/>
      <c r="P323" s="534"/>
      <c r="Q323" s="534"/>
      <c r="R323" s="534"/>
      <c r="S323" s="534"/>
      <c r="T323" s="534"/>
      <c r="U323" s="531"/>
      <c r="V323" s="535"/>
    </row>
    <row r="324" spans="8:22">
      <c r="H324" s="314"/>
      <c r="N324" s="534"/>
      <c r="O324" s="534"/>
      <c r="P324" s="534"/>
      <c r="Q324" s="534"/>
      <c r="R324" s="534"/>
      <c r="S324" s="534"/>
      <c r="T324" s="534"/>
      <c r="U324" s="531"/>
      <c r="V324" s="535"/>
    </row>
    <row r="325" spans="8:22">
      <c r="H325" s="314"/>
      <c r="N325" s="534"/>
      <c r="O325" s="534"/>
      <c r="P325" s="534"/>
      <c r="Q325" s="534"/>
      <c r="R325" s="534"/>
      <c r="S325" s="534"/>
      <c r="T325" s="534"/>
      <c r="U325" s="531"/>
      <c r="V325" s="535"/>
    </row>
    <row r="326" spans="8:22">
      <c r="H326" s="314"/>
      <c r="N326" s="534"/>
      <c r="O326" s="534"/>
      <c r="P326" s="534"/>
      <c r="Q326" s="534"/>
      <c r="R326" s="534"/>
      <c r="S326" s="534"/>
      <c r="T326" s="534"/>
      <c r="U326" s="531"/>
      <c r="V326" s="535"/>
    </row>
    <row r="327" spans="8:22">
      <c r="H327" s="314"/>
      <c r="N327" s="534"/>
      <c r="O327" s="534"/>
      <c r="P327" s="534"/>
      <c r="Q327" s="534"/>
      <c r="R327" s="534"/>
      <c r="S327" s="534"/>
      <c r="T327" s="534"/>
      <c r="U327" s="531"/>
      <c r="V327" s="535"/>
    </row>
    <row r="328" spans="8:22">
      <c r="H328" s="314"/>
      <c r="N328" s="534"/>
      <c r="O328" s="534"/>
      <c r="P328" s="534"/>
      <c r="Q328" s="534"/>
      <c r="R328" s="534"/>
      <c r="S328" s="534"/>
      <c r="T328" s="534"/>
      <c r="U328" s="531"/>
      <c r="V328" s="535"/>
    </row>
    <row r="329" spans="8:22">
      <c r="H329" s="314"/>
      <c r="N329" s="534"/>
      <c r="O329" s="534"/>
      <c r="P329" s="534"/>
      <c r="Q329" s="534"/>
      <c r="R329" s="534"/>
      <c r="S329" s="534"/>
      <c r="T329" s="534"/>
      <c r="U329" s="531"/>
      <c r="V329" s="535"/>
    </row>
    <row r="330" spans="8:22">
      <c r="H330" s="314"/>
      <c r="N330" s="534"/>
      <c r="O330" s="534"/>
      <c r="P330" s="534"/>
      <c r="Q330" s="534"/>
      <c r="R330" s="534"/>
      <c r="S330" s="534"/>
      <c r="T330" s="534"/>
      <c r="U330" s="531"/>
      <c r="V330" s="535"/>
    </row>
    <row r="331" spans="8:22">
      <c r="H331" s="314"/>
      <c r="N331" s="534"/>
      <c r="O331" s="534"/>
      <c r="P331" s="534"/>
      <c r="Q331" s="534"/>
      <c r="R331" s="534"/>
      <c r="S331" s="534"/>
      <c r="T331" s="534"/>
      <c r="U331" s="531"/>
      <c r="V331" s="535"/>
    </row>
    <row r="332" spans="8:22">
      <c r="H332" s="314"/>
      <c r="N332" s="534"/>
      <c r="O332" s="534"/>
      <c r="P332" s="534"/>
      <c r="Q332" s="534"/>
      <c r="R332" s="534"/>
      <c r="S332" s="534"/>
      <c r="T332" s="534"/>
      <c r="U332" s="531"/>
      <c r="V332" s="535"/>
    </row>
    <row r="333" spans="8:22">
      <c r="H333" s="314"/>
      <c r="N333" s="534"/>
      <c r="O333" s="534"/>
      <c r="P333" s="534"/>
      <c r="Q333" s="534"/>
      <c r="R333" s="534"/>
      <c r="S333" s="534"/>
      <c r="T333" s="534"/>
      <c r="U333" s="531"/>
      <c r="V333" s="535"/>
    </row>
    <row r="334" spans="8:22">
      <c r="H334" s="314"/>
      <c r="N334" s="534"/>
      <c r="O334" s="534"/>
      <c r="P334" s="534"/>
      <c r="Q334" s="534"/>
      <c r="R334" s="534"/>
      <c r="S334" s="534"/>
      <c r="T334" s="534"/>
      <c r="U334" s="531"/>
      <c r="V334" s="535"/>
    </row>
    <row r="335" spans="8:22">
      <c r="H335" s="314"/>
      <c r="N335" s="534"/>
      <c r="O335" s="534"/>
      <c r="P335" s="534"/>
      <c r="Q335" s="534"/>
      <c r="R335" s="534"/>
      <c r="S335" s="534"/>
      <c r="T335" s="534"/>
      <c r="U335" s="531"/>
      <c r="V335" s="535"/>
    </row>
    <row r="336" spans="8:22">
      <c r="H336" s="314"/>
      <c r="N336" s="534"/>
      <c r="O336" s="534"/>
      <c r="P336" s="534"/>
      <c r="Q336" s="534"/>
      <c r="R336" s="534"/>
      <c r="S336" s="534"/>
      <c r="T336" s="534"/>
      <c r="U336" s="531"/>
      <c r="V336" s="535"/>
    </row>
    <row r="337" spans="8:22">
      <c r="H337" s="314"/>
      <c r="N337" s="534"/>
      <c r="O337" s="534"/>
      <c r="P337" s="534"/>
      <c r="Q337" s="534"/>
      <c r="R337" s="534"/>
      <c r="S337" s="534"/>
      <c r="T337" s="534"/>
      <c r="U337" s="531"/>
      <c r="V337" s="535"/>
    </row>
    <row r="338" spans="8:22">
      <c r="H338" s="314"/>
      <c r="N338" s="534"/>
      <c r="O338" s="534"/>
      <c r="P338" s="534"/>
      <c r="Q338" s="534"/>
      <c r="R338" s="534"/>
      <c r="S338" s="534"/>
      <c r="T338" s="534"/>
      <c r="U338" s="531"/>
      <c r="V338" s="535"/>
    </row>
    <row r="339" spans="8:22">
      <c r="H339" s="314"/>
      <c r="N339" s="534"/>
      <c r="O339" s="534"/>
      <c r="P339" s="534"/>
      <c r="Q339" s="534"/>
      <c r="R339" s="534"/>
      <c r="S339" s="534"/>
      <c r="T339" s="534"/>
      <c r="U339" s="531"/>
      <c r="V339" s="535"/>
    </row>
    <row r="340" spans="8:22">
      <c r="H340" s="314"/>
      <c r="N340" s="534"/>
      <c r="O340" s="534"/>
      <c r="P340" s="534"/>
      <c r="Q340" s="534"/>
      <c r="R340" s="534"/>
      <c r="S340" s="534"/>
      <c r="T340" s="534"/>
      <c r="U340" s="531"/>
      <c r="V340" s="535"/>
    </row>
    <row r="341" spans="8:22">
      <c r="H341" s="314"/>
      <c r="N341" s="534"/>
      <c r="O341" s="534"/>
      <c r="P341" s="534"/>
      <c r="Q341" s="534"/>
      <c r="R341" s="534"/>
      <c r="S341" s="534"/>
      <c r="T341" s="534"/>
      <c r="U341" s="531"/>
      <c r="V341" s="535"/>
    </row>
    <row r="342" spans="8:22">
      <c r="H342" s="314"/>
      <c r="N342" s="534"/>
      <c r="O342" s="534"/>
      <c r="P342" s="534"/>
      <c r="Q342" s="534"/>
      <c r="R342" s="534"/>
      <c r="S342" s="534"/>
      <c r="T342" s="534"/>
      <c r="U342" s="531"/>
      <c r="V342" s="535"/>
    </row>
    <row r="343" spans="8:22">
      <c r="H343" s="314"/>
      <c r="N343" s="534"/>
      <c r="O343" s="534"/>
      <c r="P343" s="534"/>
      <c r="Q343" s="534"/>
      <c r="R343" s="534"/>
      <c r="S343" s="534"/>
      <c r="T343" s="534"/>
      <c r="U343" s="531"/>
      <c r="V343" s="535"/>
    </row>
    <row r="344" spans="8:22">
      <c r="H344" s="314"/>
      <c r="N344" s="534"/>
      <c r="O344" s="534"/>
      <c r="P344" s="534"/>
      <c r="Q344" s="534"/>
      <c r="R344" s="534"/>
      <c r="S344" s="534"/>
      <c r="T344" s="534"/>
      <c r="U344" s="531"/>
      <c r="V344" s="535"/>
    </row>
    <row r="345" spans="8:22">
      <c r="H345" s="314"/>
      <c r="N345" s="534"/>
      <c r="O345" s="534"/>
      <c r="P345" s="534"/>
      <c r="Q345" s="534"/>
      <c r="R345" s="534"/>
      <c r="S345" s="534"/>
      <c r="T345" s="534"/>
      <c r="U345" s="531"/>
      <c r="V345" s="535"/>
    </row>
    <row r="346" spans="8:22">
      <c r="H346" s="314"/>
      <c r="N346" s="534"/>
      <c r="O346" s="534"/>
      <c r="P346" s="534"/>
      <c r="Q346" s="534"/>
      <c r="R346" s="534"/>
      <c r="S346" s="534"/>
      <c r="T346" s="534"/>
      <c r="U346" s="531"/>
      <c r="V346" s="535"/>
    </row>
    <row r="347" spans="8:22">
      <c r="H347" s="314"/>
      <c r="N347" s="534"/>
      <c r="O347" s="534"/>
      <c r="P347" s="534"/>
      <c r="Q347" s="534"/>
      <c r="R347" s="534"/>
      <c r="S347" s="534"/>
      <c r="T347" s="534"/>
      <c r="U347" s="531"/>
      <c r="V347" s="535"/>
    </row>
    <row r="348" spans="8:22">
      <c r="H348" s="314"/>
      <c r="N348" s="534"/>
      <c r="O348" s="534"/>
      <c r="P348" s="534"/>
      <c r="Q348" s="534"/>
      <c r="R348" s="534"/>
      <c r="S348" s="534"/>
      <c r="T348" s="534"/>
      <c r="U348" s="531"/>
      <c r="V348" s="535"/>
    </row>
    <row r="349" spans="8:22">
      <c r="H349" s="314"/>
      <c r="N349" s="534"/>
      <c r="O349" s="534"/>
      <c r="P349" s="534"/>
      <c r="Q349" s="534"/>
      <c r="R349" s="534"/>
      <c r="S349" s="534"/>
      <c r="T349" s="534"/>
      <c r="U349" s="531"/>
      <c r="V349" s="535"/>
    </row>
    <row r="350" spans="8:22">
      <c r="H350" s="314"/>
      <c r="N350" s="534"/>
      <c r="O350" s="534"/>
      <c r="P350" s="534"/>
      <c r="Q350" s="534"/>
      <c r="R350" s="534"/>
      <c r="S350" s="534"/>
      <c r="T350" s="534"/>
      <c r="U350" s="531"/>
      <c r="V350" s="535"/>
    </row>
    <row r="351" spans="8:22">
      <c r="H351" s="314"/>
      <c r="N351" s="534"/>
      <c r="O351" s="534"/>
      <c r="P351" s="534"/>
      <c r="Q351" s="534"/>
      <c r="R351" s="534"/>
      <c r="S351" s="534"/>
      <c r="T351" s="534"/>
      <c r="U351" s="531"/>
      <c r="V351" s="535"/>
    </row>
    <row r="352" spans="8:22">
      <c r="H352" s="314"/>
      <c r="N352" s="534"/>
      <c r="O352" s="534"/>
      <c r="P352" s="534"/>
      <c r="Q352" s="534"/>
      <c r="R352" s="534"/>
      <c r="S352" s="534"/>
      <c r="T352" s="534"/>
      <c r="U352" s="531"/>
      <c r="V352" s="535"/>
    </row>
    <row r="353" spans="8:22">
      <c r="H353" s="314"/>
      <c r="N353" s="534"/>
      <c r="O353" s="534"/>
      <c r="P353" s="534"/>
      <c r="Q353" s="534"/>
      <c r="R353" s="534"/>
      <c r="S353" s="534"/>
      <c r="T353" s="534"/>
      <c r="U353" s="531"/>
      <c r="V353" s="535"/>
    </row>
    <row r="354" spans="8:22">
      <c r="H354" s="314"/>
      <c r="N354" s="534"/>
      <c r="O354" s="534"/>
      <c r="P354" s="534"/>
      <c r="Q354" s="534"/>
      <c r="R354" s="534"/>
      <c r="S354" s="534"/>
      <c r="T354" s="534"/>
      <c r="U354" s="531"/>
      <c r="V354" s="535"/>
    </row>
    <row r="355" spans="8:22">
      <c r="H355" s="314"/>
      <c r="N355" s="534"/>
      <c r="O355" s="534"/>
      <c r="P355" s="534"/>
      <c r="Q355" s="534"/>
      <c r="R355" s="534"/>
      <c r="S355" s="534"/>
      <c r="T355" s="534"/>
      <c r="U355" s="531"/>
      <c r="V355" s="535"/>
    </row>
    <row r="356" spans="8:22">
      <c r="H356" s="314"/>
      <c r="N356" s="534"/>
      <c r="O356" s="534"/>
      <c r="P356" s="534"/>
      <c r="Q356" s="534"/>
      <c r="R356" s="534"/>
      <c r="S356" s="534"/>
      <c r="T356" s="534"/>
      <c r="U356" s="531"/>
      <c r="V356" s="535"/>
    </row>
    <row r="357" spans="8:22">
      <c r="H357" s="314"/>
      <c r="N357" s="534"/>
      <c r="O357" s="534"/>
      <c r="P357" s="534"/>
      <c r="Q357" s="534"/>
      <c r="R357" s="534"/>
      <c r="S357" s="534"/>
      <c r="T357" s="534"/>
      <c r="U357" s="531"/>
      <c r="V357" s="535"/>
    </row>
    <row r="358" spans="8:22">
      <c r="H358" s="314"/>
      <c r="N358" s="534"/>
      <c r="O358" s="534"/>
      <c r="P358" s="534"/>
      <c r="Q358" s="534"/>
      <c r="R358" s="534"/>
      <c r="S358" s="534"/>
      <c r="T358" s="534"/>
      <c r="U358" s="531"/>
      <c r="V358" s="535"/>
    </row>
    <row r="359" spans="8:22">
      <c r="H359" s="314"/>
      <c r="N359" s="534"/>
      <c r="O359" s="534"/>
      <c r="P359" s="534"/>
      <c r="Q359" s="534"/>
      <c r="R359" s="534"/>
      <c r="S359" s="534"/>
      <c r="T359" s="534"/>
      <c r="U359" s="531"/>
      <c r="V359" s="535"/>
    </row>
    <row r="360" spans="8:22">
      <c r="H360" s="314"/>
      <c r="N360" s="534"/>
      <c r="O360" s="534"/>
      <c r="P360" s="534"/>
      <c r="Q360" s="534"/>
      <c r="R360" s="534"/>
      <c r="S360" s="534"/>
      <c r="T360" s="534"/>
      <c r="U360" s="531"/>
      <c r="V360" s="535"/>
    </row>
    <row r="361" spans="8:22">
      <c r="H361" s="314"/>
      <c r="N361" s="534"/>
      <c r="O361" s="534"/>
      <c r="P361" s="534"/>
      <c r="Q361" s="534"/>
      <c r="R361" s="534"/>
      <c r="S361" s="534"/>
      <c r="T361" s="534"/>
      <c r="U361" s="531"/>
      <c r="V361" s="535"/>
    </row>
    <row r="362" spans="8:22">
      <c r="H362" s="314"/>
      <c r="N362" s="534"/>
      <c r="O362" s="534"/>
      <c r="P362" s="534"/>
      <c r="Q362" s="534"/>
      <c r="R362" s="534"/>
      <c r="S362" s="534"/>
      <c r="T362" s="534"/>
      <c r="U362" s="531"/>
      <c r="V362" s="535"/>
    </row>
    <row r="363" spans="8:22">
      <c r="H363" s="314"/>
      <c r="N363" s="534"/>
      <c r="O363" s="534"/>
      <c r="P363" s="534"/>
      <c r="Q363" s="534"/>
      <c r="R363" s="534"/>
      <c r="S363" s="534"/>
      <c r="T363" s="534"/>
      <c r="U363" s="531"/>
      <c r="V363" s="535"/>
    </row>
    <row r="364" spans="8:22">
      <c r="H364" s="314"/>
      <c r="N364" s="534"/>
      <c r="O364" s="534"/>
      <c r="P364" s="534"/>
      <c r="Q364" s="534"/>
      <c r="R364" s="534"/>
      <c r="S364" s="534"/>
      <c r="T364" s="534"/>
      <c r="U364" s="531"/>
      <c r="V364" s="535"/>
    </row>
    <row r="365" spans="8:22">
      <c r="H365" s="314"/>
      <c r="N365" s="534"/>
      <c r="O365" s="534"/>
      <c r="P365" s="534"/>
      <c r="Q365" s="534"/>
      <c r="R365" s="534"/>
      <c r="S365" s="534"/>
      <c r="T365" s="534"/>
      <c r="U365" s="531"/>
      <c r="V365" s="535"/>
    </row>
    <row r="366" spans="8:22">
      <c r="H366" s="314"/>
      <c r="N366" s="534"/>
      <c r="O366" s="534"/>
      <c r="P366" s="534"/>
      <c r="Q366" s="534"/>
      <c r="R366" s="534"/>
      <c r="S366" s="534"/>
      <c r="T366" s="534"/>
      <c r="U366" s="531"/>
      <c r="V366" s="535"/>
    </row>
    <row r="367" spans="8:22">
      <c r="H367" s="314"/>
      <c r="N367" s="534"/>
      <c r="O367" s="534"/>
      <c r="P367" s="534"/>
      <c r="Q367" s="534"/>
      <c r="R367" s="534"/>
      <c r="S367" s="534"/>
      <c r="T367" s="534"/>
      <c r="U367" s="531"/>
      <c r="V367" s="535"/>
    </row>
    <row r="368" spans="8:22">
      <c r="H368" s="314"/>
      <c r="N368" s="534"/>
      <c r="O368" s="534"/>
      <c r="P368" s="534"/>
      <c r="Q368" s="534"/>
      <c r="R368" s="534"/>
      <c r="S368" s="534"/>
      <c r="T368" s="534"/>
      <c r="U368" s="531"/>
      <c r="V368" s="535"/>
    </row>
    <row r="369" spans="8:22">
      <c r="H369" s="314"/>
      <c r="N369" s="534"/>
      <c r="O369" s="534"/>
      <c r="P369" s="534"/>
      <c r="Q369" s="534"/>
      <c r="R369" s="534"/>
      <c r="S369" s="534"/>
      <c r="T369" s="534"/>
      <c r="U369" s="531"/>
      <c r="V369" s="535"/>
    </row>
    <row r="370" spans="8:22">
      <c r="H370" s="314"/>
      <c r="N370" s="534"/>
      <c r="O370" s="534"/>
      <c r="P370" s="534"/>
      <c r="Q370" s="534"/>
      <c r="R370" s="534"/>
      <c r="S370" s="534"/>
      <c r="T370" s="534"/>
      <c r="U370" s="531"/>
      <c r="V370" s="535"/>
    </row>
    <row r="371" spans="8:22">
      <c r="H371" s="314"/>
      <c r="N371" s="534"/>
      <c r="O371" s="534"/>
      <c r="P371" s="534"/>
      <c r="Q371" s="534"/>
      <c r="R371" s="534"/>
      <c r="S371" s="534"/>
      <c r="T371" s="534"/>
      <c r="U371" s="531"/>
      <c r="V371" s="535"/>
    </row>
    <row r="372" spans="8:22">
      <c r="H372" s="314"/>
      <c r="N372" s="534"/>
      <c r="O372" s="534"/>
      <c r="P372" s="534"/>
      <c r="Q372" s="534"/>
      <c r="R372" s="534"/>
      <c r="S372" s="534"/>
      <c r="T372" s="534"/>
      <c r="U372" s="531"/>
      <c r="V372" s="535"/>
    </row>
    <row r="373" spans="8:22">
      <c r="H373" s="314"/>
      <c r="N373" s="534"/>
      <c r="O373" s="534"/>
      <c r="P373" s="534"/>
      <c r="Q373" s="534"/>
      <c r="R373" s="534"/>
      <c r="S373" s="534"/>
      <c r="T373" s="534"/>
      <c r="U373" s="531"/>
      <c r="V373" s="535"/>
    </row>
    <row r="374" spans="8:22">
      <c r="H374" s="314"/>
      <c r="N374" s="534"/>
      <c r="O374" s="534"/>
      <c r="P374" s="534"/>
      <c r="Q374" s="534"/>
      <c r="R374" s="534"/>
      <c r="S374" s="534"/>
      <c r="T374" s="534"/>
      <c r="U374" s="531"/>
      <c r="V374" s="535"/>
    </row>
    <row r="375" spans="8:22">
      <c r="H375" s="314"/>
      <c r="N375" s="534"/>
      <c r="O375" s="534"/>
      <c r="P375" s="534"/>
      <c r="Q375" s="534"/>
      <c r="R375" s="534"/>
      <c r="S375" s="534"/>
      <c r="T375" s="534"/>
      <c r="U375" s="531"/>
      <c r="V375" s="535"/>
    </row>
    <row r="376" spans="8:22">
      <c r="H376" s="314"/>
      <c r="N376" s="534"/>
      <c r="O376" s="534"/>
      <c r="P376" s="534"/>
      <c r="Q376" s="534"/>
      <c r="R376" s="534"/>
      <c r="S376" s="534"/>
      <c r="T376" s="534"/>
      <c r="U376" s="531"/>
      <c r="V376" s="535"/>
    </row>
    <row r="377" spans="8:22">
      <c r="H377" s="314"/>
      <c r="N377" s="534"/>
      <c r="O377" s="534"/>
      <c r="P377" s="534"/>
      <c r="Q377" s="534"/>
      <c r="R377" s="534"/>
      <c r="S377" s="534"/>
      <c r="T377" s="534"/>
      <c r="U377" s="531"/>
      <c r="V377" s="535"/>
    </row>
    <row r="378" spans="8:22">
      <c r="H378" s="314"/>
      <c r="N378" s="534"/>
      <c r="O378" s="534"/>
      <c r="P378" s="534"/>
      <c r="Q378" s="534"/>
      <c r="R378" s="534"/>
      <c r="S378" s="534"/>
      <c r="T378" s="534"/>
      <c r="U378" s="531"/>
      <c r="V378" s="535"/>
    </row>
    <row r="379" spans="8:22">
      <c r="H379" s="314"/>
      <c r="N379" s="534"/>
      <c r="O379" s="534"/>
      <c r="P379" s="534"/>
      <c r="Q379" s="534"/>
      <c r="R379" s="534"/>
      <c r="S379" s="534"/>
      <c r="T379" s="534"/>
      <c r="U379" s="531"/>
      <c r="V379" s="535"/>
    </row>
    <row r="380" spans="8:22">
      <c r="H380" s="314"/>
      <c r="N380" s="534"/>
      <c r="O380" s="534"/>
      <c r="P380" s="534"/>
      <c r="Q380" s="534"/>
      <c r="R380" s="534"/>
      <c r="S380" s="534"/>
      <c r="T380" s="534"/>
      <c r="U380" s="531"/>
      <c r="V380" s="535"/>
    </row>
    <row r="381" spans="8:22">
      <c r="H381" s="314"/>
      <c r="N381" s="534"/>
      <c r="O381" s="534"/>
      <c r="P381" s="534"/>
      <c r="Q381" s="534"/>
      <c r="R381" s="534"/>
      <c r="S381" s="534"/>
      <c r="T381" s="534"/>
      <c r="U381" s="531"/>
      <c r="V381" s="535"/>
    </row>
    <row r="382" spans="8:22">
      <c r="H382" s="314"/>
      <c r="N382" s="534"/>
      <c r="O382" s="534"/>
      <c r="P382" s="534"/>
      <c r="Q382" s="534"/>
      <c r="R382" s="534"/>
      <c r="S382" s="534"/>
      <c r="T382" s="534"/>
      <c r="U382" s="531"/>
      <c r="V382" s="535"/>
    </row>
    <row r="383" spans="8:22">
      <c r="H383" s="314"/>
      <c r="N383" s="534"/>
      <c r="O383" s="534"/>
      <c r="P383" s="534"/>
      <c r="Q383" s="534"/>
      <c r="R383" s="534"/>
      <c r="S383" s="534"/>
      <c r="T383" s="534"/>
      <c r="U383" s="531"/>
      <c r="V383" s="535"/>
    </row>
    <row r="384" spans="8:22">
      <c r="H384" s="314"/>
      <c r="N384" s="534"/>
      <c r="O384" s="534"/>
      <c r="P384" s="534"/>
      <c r="Q384" s="534"/>
      <c r="R384" s="534"/>
      <c r="S384" s="534"/>
      <c r="T384" s="534"/>
      <c r="U384" s="531"/>
      <c r="V384" s="535"/>
    </row>
    <row r="385" spans="8:22">
      <c r="H385" s="314"/>
      <c r="N385" s="534"/>
      <c r="O385" s="534"/>
      <c r="P385" s="534"/>
      <c r="Q385" s="534"/>
      <c r="R385" s="534"/>
      <c r="S385" s="534"/>
      <c r="T385" s="534"/>
      <c r="U385" s="531"/>
      <c r="V385" s="535"/>
    </row>
    <row r="386" spans="8:22">
      <c r="H386" s="314"/>
      <c r="N386" s="534"/>
      <c r="O386" s="534"/>
      <c r="P386" s="534"/>
      <c r="Q386" s="534"/>
      <c r="R386" s="534"/>
      <c r="S386" s="534"/>
      <c r="T386" s="534"/>
      <c r="U386" s="531"/>
      <c r="V386" s="535"/>
    </row>
    <row r="387" spans="8:22">
      <c r="H387" s="314"/>
      <c r="N387" s="534"/>
      <c r="O387" s="534"/>
      <c r="P387" s="534"/>
      <c r="Q387" s="534"/>
      <c r="R387" s="534"/>
      <c r="S387" s="534"/>
      <c r="T387" s="534"/>
      <c r="U387" s="531"/>
      <c r="V387" s="535"/>
    </row>
    <row r="388" spans="8:22">
      <c r="H388" s="314"/>
      <c r="N388" s="534"/>
      <c r="O388" s="534"/>
      <c r="P388" s="534"/>
      <c r="Q388" s="534"/>
      <c r="R388" s="534"/>
      <c r="S388" s="534"/>
      <c r="T388" s="534"/>
      <c r="U388" s="531"/>
      <c r="V388" s="535"/>
    </row>
    <row r="389" spans="8:22">
      <c r="H389" s="314"/>
      <c r="N389" s="534"/>
      <c r="O389" s="534"/>
      <c r="P389" s="534"/>
      <c r="Q389" s="534"/>
      <c r="R389" s="534"/>
      <c r="S389" s="534"/>
      <c r="T389" s="534"/>
      <c r="U389" s="531"/>
      <c r="V389" s="535"/>
    </row>
    <row r="390" spans="8:22">
      <c r="H390" s="314"/>
      <c r="N390" s="534"/>
      <c r="O390" s="534"/>
      <c r="P390" s="534"/>
      <c r="Q390" s="534"/>
      <c r="R390" s="534"/>
      <c r="S390" s="534"/>
      <c r="T390" s="534"/>
      <c r="U390" s="531"/>
      <c r="V390" s="535"/>
    </row>
    <row r="391" spans="8:22">
      <c r="H391" s="314"/>
      <c r="N391" s="534"/>
      <c r="O391" s="534"/>
      <c r="P391" s="534"/>
      <c r="Q391" s="534"/>
      <c r="R391" s="534"/>
      <c r="S391" s="534"/>
      <c r="T391" s="534"/>
      <c r="U391" s="531"/>
      <c r="V391" s="535"/>
    </row>
    <row r="392" spans="8:22">
      <c r="H392" s="314"/>
      <c r="N392" s="534"/>
      <c r="O392" s="534"/>
      <c r="P392" s="534"/>
      <c r="Q392" s="534"/>
      <c r="R392" s="534"/>
      <c r="S392" s="534"/>
      <c r="T392" s="534"/>
      <c r="U392" s="531"/>
      <c r="V392" s="535"/>
    </row>
    <row r="393" spans="8:22">
      <c r="H393" s="314"/>
      <c r="N393" s="534"/>
      <c r="O393" s="534"/>
      <c r="P393" s="534"/>
      <c r="Q393" s="534"/>
      <c r="R393" s="534"/>
      <c r="S393" s="534"/>
      <c r="T393" s="534"/>
      <c r="U393" s="531"/>
      <c r="V393" s="535"/>
    </row>
    <row r="394" spans="8:22">
      <c r="H394" s="314"/>
      <c r="N394" s="534"/>
      <c r="O394" s="534"/>
      <c r="P394" s="534"/>
      <c r="Q394" s="534"/>
      <c r="R394" s="534"/>
      <c r="S394" s="534"/>
      <c r="T394" s="534"/>
      <c r="U394" s="531"/>
      <c r="V394" s="535"/>
    </row>
    <row r="395" spans="8:22">
      <c r="H395" s="314"/>
      <c r="N395" s="534"/>
      <c r="O395" s="534"/>
      <c r="P395" s="534"/>
      <c r="Q395" s="534"/>
      <c r="R395" s="534"/>
      <c r="S395" s="534"/>
      <c r="T395" s="534"/>
      <c r="U395" s="531"/>
      <c r="V395" s="535"/>
    </row>
    <row r="396" spans="8:22">
      <c r="H396" s="314"/>
      <c r="N396" s="534"/>
      <c r="O396" s="534"/>
      <c r="P396" s="534"/>
      <c r="Q396" s="534"/>
      <c r="R396" s="534"/>
      <c r="S396" s="534"/>
      <c r="T396" s="534"/>
      <c r="U396" s="531"/>
      <c r="V396" s="535"/>
    </row>
    <row r="397" spans="8:22">
      <c r="H397" s="314"/>
      <c r="N397" s="534"/>
      <c r="O397" s="534"/>
      <c r="P397" s="534"/>
      <c r="Q397" s="534"/>
      <c r="R397" s="534"/>
      <c r="S397" s="534"/>
      <c r="T397" s="534"/>
      <c r="U397" s="531"/>
      <c r="V397" s="535"/>
    </row>
    <row r="398" spans="8:22">
      <c r="H398" s="314"/>
      <c r="N398" s="534"/>
      <c r="O398" s="534"/>
      <c r="P398" s="534"/>
      <c r="Q398" s="534"/>
      <c r="R398" s="534"/>
      <c r="S398" s="534"/>
      <c r="T398" s="534"/>
      <c r="U398" s="531"/>
      <c r="V398" s="535"/>
    </row>
    <row r="399" spans="8:22">
      <c r="H399" s="314"/>
      <c r="N399" s="534"/>
      <c r="O399" s="534"/>
      <c r="P399" s="534"/>
      <c r="Q399" s="534"/>
      <c r="R399" s="534"/>
      <c r="S399" s="534"/>
      <c r="T399" s="534"/>
      <c r="U399" s="531"/>
      <c r="V399" s="535"/>
    </row>
    <row r="400" spans="8:22">
      <c r="H400" s="314"/>
      <c r="N400" s="534"/>
      <c r="O400" s="534"/>
      <c r="P400" s="534"/>
      <c r="Q400" s="534"/>
      <c r="R400" s="534"/>
      <c r="S400" s="534"/>
      <c r="T400" s="534"/>
      <c r="U400" s="531"/>
      <c r="V400" s="535"/>
    </row>
    <row r="401" spans="8:22">
      <c r="H401" s="314"/>
      <c r="N401" s="534"/>
      <c r="O401" s="534"/>
      <c r="P401" s="534"/>
      <c r="Q401" s="534"/>
      <c r="R401" s="534"/>
      <c r="S401" s="534"/>
      <c r="T401" s="534"/>
      <c r="U401" s="531"/>
      <c r="V401" s="535"/>
    </row>
    <row r="402" spans="8:22">
      <c r="H402" s="314"/>
      <c r="N402" s="534"/>
      <c r="O402" s="534"/>
      <c r="P402" s="534"/>
      <c r="Q402" s="534"/>
      <c r="R402" s="534"/>
      <c r="S402" s="534"/>
      <c r="T402" s="534"/>
      <c r="U402" s="531"/>
      <c r="V402" s="535"/>
    </row>
    <row r="403" spans="8:22">
      <c r="H403" s="314"/>
      <c r="N403" s="534"/>
      <c r="O403" s="534"/>
      <c r="P403" s="534"/>
      <c r="Q403" s="534"/>
      <c r="R403" s="534"/>
      <c r="S403" s="534"/>
      <c r="T403" s="534"/>
      <c r="U403" s="531"/>
      <c r="V403" s="535"/>
    </row>
    <row r="404" spans="8:22">
      <c r="H404" s="314"/>
      <c r="N404" s="534"/>
      <c r="O404" s="534"/>
      <c r="P404" s="534"/>
      <c r="Q404" s="534"/>
      <c r="R404" s="534"/>
      <c r="S404" s="534"/>
      <c r="T404" s="534"/>
      <c r="U404" s="531"/>
      <c r="V404" s="535"/>
    </row>
    <row r="405" spans="8:22">
      <c r="H405" s="314"/>
      <c r="N405" s="534"/>
      <c r="O405" s="534"/>
      <c r="P405" s="534"/>
      <c r="Q405" s="534"/>
      <c r="R405" s="534"/>
      <c r="S405" s="534"/>
      <c r="T405" s="534"/>
      <c r="U405" s="531"/>
      <c r="V405" s="535"/>
    </row>
    <row r="406" spans="8:22">
      <c r="H406" s="314"/>
      <c r="N406" s="534"/>
      <c r="O406" s="534"/>
      <c r="P406" s="534"/>
      <c r="Q406" s="534"/>
      <c r="R406" s="534"/>
      <c r="S406" s="534"/>
      <c r="T406" s="534"/>
      <c r="U406" s="531"/>
      <c r="V406" s="535"/>
    </row>
    <row r="407" spans="8:22">
      <c r="H407" s="314"/>
      <c r="N407" s="534"/>
      <c r="O407" s="534"/>
      <c r="P407" s="534"/>
      <c r="Q407" s="534"/>
      <c r="R407" s="534"/>
      <c r="S407" s="534"/>
      <c r="T407" s="534"/>
      <c r="U407" s="531"/>
      <c r="V407" s="535"/>
    </row>
    <row r="408" spans="8:22">
      <c r="H408" s="314"/>
      <c r="N408" s="534"/>
      <c r="O408" s="534"/>
      <c r="P408" s="534"/>
      <c r="Q408" s="534"/>
      <c r="R408" s="534"/>
      <c r="S408" s="534"/>
      <c r="T408" s="534"/>
      <c r="U408" s="531"/>
      <c r="V408" s="535"/>
    </row>
    <row r="409" spans="8:22">
      <c r="H409" s="314"/>
      <c r="N409" s="534"/>
      <c r="O409" s="534"/>
      <c r="P409" s="534"/>
      <c r="Q409" s="534"/>
      <c r="R409" s="534"/>
      <c r="S409" s="534"/>
      <c r="T409" s="534"/>
      <c r="U409" s="531"/>
      <c r="V409" s="535"/>
    </row>
    <row r="410" spans="8:22">
      <c r="H410" s="314"/>
      <c r="N410" s="534"/>
      <c r="O410" s="534"/>
      <c r="P410" s="534"/>
      <c r="Q410" s="534"/>
      <c r="R410" s="534"/>
      <c r="S410" s="534"/>
      <c r="T410" s="534"/>
      <c r="U410" s="531"/>
      <c r="V410" s="535"/>
    </row>
    <row r="411" spans="8:22">
      <c r="H411" s="314"/>
      <c r="N411" s="534"/>
      <c r="O411" s="534"/>
      <c r="P411" s="534"/>
      <c r="Q411" s="534"/>
      <c r="R411" s="534"/>
      <c r="S411" s="534"/>
      <c r="T411" s="534"/>
      <c r="U411" s="531"/>
      <c r="V411" s="535"/>
    </row>
    <row r="412" spans="8:22">
      <c r="H412" s="314"/>
      <c r="N412" s="534"/>
      <c r="O412" s="534"/>
      <c r="P412" s="534"/>
      <c r="Q412" s="534"/>
      <c r="R412" s="534"/>
      <c r="S412" s="534"/>
      <c r="T412" s="534"/>
      <c r="U412" s="531"/>
      <c r="V412" s="535"/>
    </row>
    <row r="413" spans="8:22">
      <c r="H413" s="314"/>
      <c r="N413" s="534"/>
      <c r="O413" s="534"/>
      <c r="P413" s="534"/>
      <c r="Q413" s="534"/>
      <c r="R413" s="534"/>
      <c r="S413" s="534"/>
      <c r="T413" s="534"/>
      <c r="U413" s="531"/>
      <c r="V413" s="535"/>
    </row>
    <row r="414" spans="8:22">
      <c r="H414" s="314"/>
      <c r="N414" s="534"/>
      <c r="O414" s="534"/>
      <c r="P414" s="534"/>
      <c r="Q414" s="534"/>
      <c r="R414" s="534"/>
      <c r="S414" s="534"/>
      <c r="T414" s="534"/>
      <c r="U414" s="531"/>
      <c r="V414" s="535"/>
    </row>
    <row r="415" spans="8:22">
      <c r="H415" s="314"/>
      <c r="N415" s="534"/>
      <c r="O415" s="534"/>
      <c r="P415" s="534"/>
      <c r="Q415" s="534"/>
      <c r="R415" s="534"/>
      <c r="S415" s="534"/>
      <c r="T415" s="534"/>
      <c r="U415" s="531"/>
      <c r="V415" s="535"/>
    </row>
    <row r="416" spans="8:22">
      <c r="H416" s="314"/>
      <c r="N416" s="534"/>
      <c r="O416" s="534"/>
      <c r="P416" s="534"/>
      <c r="Q416" s="534"/>
      <c r="R416" s="534"/>
      <c r="S416" s="534"/>
      <c r="T416" s="534"/>
      <c r="U416" s="531"/>
      <c r="V416" s="535"/>
    </row>
    <row r="417" spans="8:22">
      <c r="H417" s="314"/>
      <c r="N417" s="534"/>
      <c r="O417" s="534"/>
      <c r="P417" s="534"/>
      <c r="Q417" s="534"/>
      <c r="R417" s="534"/>
      <c r="S417" s="534"/>
      <c r="T417" s="534"/>
      <c r="U417" s="531"/>
      <c r="V417" s="535"/>
    </row>
    <row r="418" spans="8:22">
      <c r="S418" s="534"/>
    </row>
    <row r="419" spans="8:22">
      <c r="I419" s="314"/>
      <c r="N419" s="534"/>
      <c r="O419" s="534"/>
      <c r="P419" s="534"/>
      <c r="Q419" s="534"/>
      <c r="R419" s="534"/>
      <c r="S419" s="534"/>
      <c r="T419" s="534"/>
      <c r="U419" s="531"/>
      <c r="V419" s="535"/>
    </row>
    <row r="420" spans="8:22">
      <c r="I420" s="314"/>
      <c r="N420" s="534"/>
      <c r="O420" s="534"/>
      <c r="P420" s="534"/>
      <c r="Q420" s="534"/>
      <c r="R420" s="534"/>
      <c r="S420" s="534"/>
      <c r="T420" s="534"/>
      <c r="U420" s="531"/>
      <c r="V420" s="535"/>
    </row>
    <row r="421" spans="8:22">
      <c r="I421" s="314"/>
      <c r="N421" s="534"/>
      <c r="O421" s="534"/>
      <c r="P421" s="534"/>
      <c r="Q421" s="534"/>
      <c r="R421" s="534"/>
      <c r="S421" s="534"/>
      <c r="T421" s="534"/>
      <c r="U421" s="531"/>
      <c r="V421" s="535"/>
    </row>
    <row r="422" spans="8:22">
      <c r="I422" s="314"/>
      <c r="N422" s="534"/>
      <c r="O422" s="534"/>
      <c r="P422" s="534"/>
      <c r="Q422" s="534"/>
      <c r="R422" s="534"/>
      <c r="S422" s="534"/>
      <c r="T422" s="534"/>
      <c r="U422" s="531"/>
      <c r="V422" s="535"/>
    </row>
    <row r="423" spans="8:22">
      <c r="I423" s="314"/>
      <c r="N423" s="534"/>
      <c r="O423" s="534"/>
      <c r="P423" s="534"/>
      <c r="Q423" s="534"/>
      <c r="R423" s="534"/>
      <c r="S423" s="534"/>
      <c r="T423" s="534"/>
      <c r="U423" s="531"/>
      <c r="V423" s="535"/>
    </row>
    <row r="424" spans="8:22">
      <c r="I424" s="314"/>
      <c r="N424" s="534"/>
      <c r="O424" s="534"/>
      <c r="P424" s="534"/>
      <c r="Q424" s="534"/>
      <c r="R424" s="534"/>
      <c r="S424" s="534"/>
      <c r="T424" s="534"/>
      <c r="U424" s="531"/>
      <c r="V424" s="535"/>
    </row>
    <row r="425" spans="8:22">
      <c r="I425" s="314"/>
      <c r="N425" s="534"/>
      <c r="O425" s="534"/>
      <c r="P425" s="534"/>
      <c r="Q425" s="534"/>
      <c r="R425" s="534"/>
      <c r="S425" s="534"/>
      <c r="T425" s="534"/>
      <c r="U425" s="531"/>
      <c r="V425" s="535"/>
    </row>
    <row r="426" spans="8:22">
      <c r="I426" s="314"/>
      <c r="N426" s="534"/>
      <c r="O426" s="534"/>
      <c r="P426" s="534"/>
      <c r="Q426" s="534"/>
      <c r="R426" s="534"/>
      <c r="S426" s="534"/>
      <c r="T426" s="534"/>
      <c r="U426" s="531"/>
      <c r="V426" s="535"/>
    </row>
    <row r="427" spans="8:22">
      <c r="I427" s="314"/>
      <c r="N427" s="534"/>
      <c r="O427" s="534"/>
      <c r="P427" s="534"/>
      <c r="Q427" s="534"/>
      <c r="R427" s="534"/>
      <c r="S427" s="534"/>
      <c r="T427" s="534"/>
      <c r="U427" s="531"/>
      <c r="V427" s="535"/>
    </row>
    <row r="428" spans="8:22">
      <c r="I428" s="314"/>
      <c r="N428" s="534"/>
      <c r="O428" s="534"/>
      <c r="P428" s="534"/>
      <c r="Q428" s="534"/>
      <c r="R428" s="534"/>
      <c r="S428" s="534"/>
      <c r="T428" s="534"/>
      <c r="U428" s="531"/>
      <c r="V428" s="535"/>
    </row>
    <row r="429" spans="8:22">
      <c r="I429" s="314"/>
      <c r="N429" s="534"/>
      <c r="O429" s="534"/>
      <c r="P429" s="534"/>
      <c r="Q429" s="534"/>
      <c r="R429" s="534"/>
      <c r="S429" s="534"/>
      <c r="T429" s="534"/>
      <c r="U429" s="531"/>
      <c r="V429" s="535"/>
    </row>
    <row r="430" spans="8:22">
      <c r="I430" s="314"/>
      <c r="N430" s="534"/>
      <c r="O430" s="534"/>
      <c r="P430" s="534"/>
      <c r="Q430" s="534"/>
      <c r="R430" s="534"/>
      <c r="S430" s="534"/>
      <c r="T430" s="534"/>
      <c r="U430" s="531"/>
      <c r="V430" s="535"/>
    </row>
    <row r="431" spans="8:22">
      <c r="I431" s="314"/>
      <c r="N431" s="534"/>
      <c r="O431" s="534"/>
      <c r="P431" s="534"/>
      <c r="Q431" s="534"/>
      <c r="R431" s="534"/>
      <c r="S431" s="534"/>
      <c r="T431" s="534"/>
      <c r="U431" s="531"/>
      <c r="V431" s="535"/>
    </row>
    <row r="432" spans="8:22">
      <c r="I432" s="314"/>
      <c r="N432" s="534"/>
      <c r="O432" s="534"/>
      <c r="P432" s="534"/>
      <c r="Q432" s="534"/>
      <c r="R432" s="534"/>
      <c r="S432" s="534"/>
      <c r="T432" s="534"/>
      <c r="U432" s="531"/>
      <c r="V432" s="535"/>
    </row>
    <row r="433" spans="9:22">
      <c r="I433" s="314"/>
      <c r="N433" s="534"/>
      <c r="O433" s="534"/>
      <c r="P433" s="534"/>
      <c r="Q433" s="534"/>
      <c r="R433" s="534"/>
      <c r="S433" s="534"/>
      <c r="T433" s="534"/>
      <c r="U433" s="531"/>
      <c r="V433" s="535"/>
    </row>
    <row r="434" spans="9:22">
      <c r="I434" s="314"/>
      <c r="N434" s="534"/>
      <c r="O434" s="534"/>
      <c r="P434" s="534"/>
      <c r="Q434" s="534"/>
      <c r="R434" s="534"/>
      <c r="S434" s="534"/>
      <c r="T434" s="534"/>
      <c r="U434" s="531"/>
      <c r="V434" s="535"/>
    </row>
    <row r="435" spans="9:22">
      <c r="I435" s="314"/>
      <c r="N435" s="534"/>
      <c r="O435" s="534"/>
      <c r="P435" s="534"/>
      <c r="Q435" s="534"/>
      <c r="R435" s="534"/>
      <c r="S435" s="534"/>
      <c r="T435" s="534"/>
      <c r="U435" s="531"/>
      <c r="V435" s="535"/>
    </row>
    <row r="436" spans="9:22">
      <c r="I436" s="314"/>
      <c r="N436" s="534"/>
      <c r="O436" s="534"/>
      <c r="P436" s="534"/>
      <c r="Q436" s="534"/>
      <c r="R436" s="534"/>
      <c r="S436" s="534"/>
      <c r="T436" s="534"/>
      <c r="U436" s="531"/>
      <c r="V436" s="535"/>
    </row>
    <row r="437" spans="9:22">
      <c r="I437" s="314"/>
      <c r="N437" s="534"/>
      <c r="O437" s="534"/>
      <c r="P437" s="534"/>
      <c r="Q437" s="534"/>
      <c r="R437" s="534"/>
      <c r="S437" s="534"/>
      <c r="T437" s="534"/>
      <c r="U437" s="531"/>
      <c r="V437" s="535"/>
    </row>
    <row r="438" spans="9:22">
      <c r="I438" s="314"/>
      <c r="N438" s="534"/>
      <c r="O438" s="534"/>
      <c r="P438" s="534"/>
      <c r="Q438" s="534"/>
      <c r="R438" s="534"/>
      <c r="S438" s="534"/>
      <c r="T438" s="534"/>
      <c r="U438" s="531"/>
      <c r="V438" s="535"/>
    </row>
    <row r="439" spans="9:22">
      <c r="I439" s="314"/>
      <c r="N439" s="534"/>
      <c r="O439" s="534"/>
      <c r="P439" s="534"/>
      <c r="Q439" s="534"/>
      <c r="R439" s="534"/>
      <c r="S439" s="534"/>
      <c r="T439" s="534"/>
      <c r="U439" s="531"/>
      <c r="V439" s="535"/>
    </row>
    <row r="440" spans="9:22">
      <c r="I440" s="314"/>
      <c r="N440" s="534"/>
      <c r="O440" s="534"/>
      <c r="P440" s="534"/>
      <c r="Q440" s="534"/>
      <c r="R440" s="534"/>
      <c r="S440" s="534"/>
      <c r="T440" s="534"/>
      <c r="U440" s="531"/>
      <c r="V440" s="535"/>
    </row>
    <row r="441" spans="9:22">
      <c r="I441" s="314"/>
      <c r="N441" s="534"/>
      <c r="O441" s="534"/>
      <c r="P441" s="534"/>
      <c r="Q441" s="534"/>
      <c r="R441" s="534"/>
      <c r="S441" s="534"/>
      <c r="T441" s="534"/>
      <c r="U441" s="531"/>
      <c r="V441" s="535"/>
    </row>
    <row r="442" spans="9:22">
      <c r="I442" s="314"/>
      <c r="N442" s="534"/>
      <c r="O442" s="534"/>
      <c r="P442" s="534"/>
      <c r="Q442" s="534"/>
      <c r="R442" s="534"/>
      <c r="S442" s="534"/>
      <c r="T442" s="534"/>
      <c r="U442" s="531"/>
      <c r="V442" s="535"/>
    </row>
    <row r="443" spans="9:22">
      <c r="I443" s="314"/>
      <c r="N443" s="534"/>
      <c r="O443" s="534"/>
      <c r="P443" s="534"/>
      <c r="Q443" s="534"/>
      <c r="R443" s="534"/>
      <c r="S443" s="534"/>
      <c r="T443" s="534"/>
      <c r="U443" s="531"/>
      <c r="V443" s="535"/>
    </row>
    <row r="444" spans="9:22">
      <c r="I444" s="314"/>
      <c r="N444" s="534"/>
      <c r="O444" s="534"/>
      <c r="P444" s="534"/>
      <c r="Q444" s="534"/>
      <c r="R444" s="534"/>
      <c r="S444" s="534"/>
      <c r="T444" s="534"/>
      <c r="U444" s="531"/>
      <c r="V444" s="535"/>
    </row>
    <row r="445" spans="9:22">
      <c r="I445" s="314"/>
      <c r="N445" s="534"/>
      <c r="O445" s="534"/>
      <c r="P445" s="534"/>
      <c r="Q445" s="534"/>
      <c r="R445" s="534"/>
      <c r="S445" s="534"/>
      <c r="T445" s="534"/>
      <c r="U445" s="531"/>
      <c r="V445" s="535"/>
    </row>
    <row r="446" spans="9:22">
      <c r="I446" s="314"/>
      <c r="N446" s="534"/>
      <c r="O446" s="534"/>
      <c r="P446" s="534"/>
      <c r="Q446" s="534"/>
      <c r="R446" s="534"/>
      <c r="S446" s="534"/>
      <c r="T446" s="534"/>
      <c r="U446" s="531"/>
      <c r="V446" s="535"/>
    </row>
    <row r="447" spans="9:22">
      <c r="I447" s="314"/>
      <c r="N447" s="534"/>
      <c r="O447" s="534"/>
      <c r="P447" s="534"/>
      <c r="Q447" s="534"/>
      <c r="R447" s="534"/>
      <c r="S447" s="534"/>
      <c r="T447" s="534"/>
      <c r="U447" s="531"/>
      <c r="V447" s="535"/>
    </row>
    <row r="448" spans="9:22">
      <c r="I448" s="314"/>
      <c r="N448" s="534"/>
      <c r="O448" s="534"/>
      <c r="P448" s="534"/>
      <c r="Q448" s="534"/>
      <c r="R448" s="534"/>
      <c r="S448" s="534"/>
      <c r="T448" s="534"/>
      <c r="U448" s="531"/>
      <c r="V448" s="535"/>
    </row>
    <row r="449" spans="9:22">
      <c r="I449" s="314"/>
      <c r="N449" s="534"/>
      <c r="O449" s="534"/>
      <c r="P449" s="534"/>
      <c r="Q449" s="534"/>
      <c r="R449" s="534"/>
      <c r="S449" s="534"/>
      <c r="T449" s="534"/>
      <c r="U449" s="531"/>
      <c r="V449" s="535"/>
    </row>
    <row r="450" spans="9:22">
      <c r="I450" s="314"/>
      <c r="N450" s="534"/>
      <c r="O450" s="534"/>
      <c r="P450" s="534"/>
      <c r="Q450" s="534"/>
      <c r="R450" s="534"/>
      <c r="S450" s="534"/>
      <c r="T450" s="534"/>
      <c r="U450" s="531"/>
      <c r="V450" s="535"/>
    </row>
    <row r="451" spans="9:22">
      <c r="I451" s="314"/>
      <c r="N451" s="534"/>
      <c r="O451" s="534"/>
      <c r="P451" s="534"/>
      <c r="Q451" s="534"/>
      <c r="R451" s="534"/>
      <c r="S451" s="534"/>
      <c r="T451" s="534"/>
      <c r="U451" s="531"/>
      <c r="V451" s="535"/>
    </row>
    <row r="452" spans="9:22">
      <c r="I452" s="314"/>
      <c r="N452" s="534"/>
      <c r="O452" s="534"/>
      <c r="P452" s="534"/>
      <c r="Q452" s="534"/>
      <c r="R452" s="534"/>
      <c r="S452" s="534"/>
      <c r="T452" s="534"/>
      <c r="U452" s="531"/>
      <c r="V452" s="535"/>
    </row>
    <row r="453" spans="9:22">
      <c r="I453" s="314"/>
      <c r="N453" s="534"/>
      <c r="O453" s="534"/>
      <c r="P453" s="534"/>
      <c r="Q453" s="534"/>
      <c r="R453" s="534"/>
      <c r="S453" s="534"/>
      <c r="T453" s="534"/>
      <c r="U453" s="531"/>
      <c r="V453" s="535"/>
    </row>
    <row r="454" spans="9:22">
      <c r="I454" s="314"/>
      <c r="N454" s="534"/>
      <c r="O454" s="534"/>
      <c r="P454" s="534"/>
      <c r="Q454" s="534"/>
      <c r="R454" s="534"/>
      <c r="S454" s="534"/>
      <c r="T454" s="534"/>
      <c r="U454" s="531"/>
      <c r="V454" s="535"/>
    </row>
    <row r="455" spans="9:22">
      <c r="I455" s="314"/>
      <c r="N455" s="534"/>
      <c r="O455" s="534"/>
      <c r="P455" s="534"/>
      <c r="Q455" s="534"/>
      <c r="R455" s="534"/>
      <c r="S455" s="534"/>
      <c r="T455" s="534"/>
      <c r="U455" s="531"/>
      <c r="V455" s="535"/>
    </row>
    <row r="456" spans="9:22">
      <c r="I456" s="314"/>
      <c r="N456" s="534"/>
      <c r="O456" s="534"/>
      <c r="P456" s="534"/>
      <c r="Q456" s="534"/>
      <c r="R456" s="534"/>
      <c r="S456" s="534"/>
      <c r="T456" s="534"/>
      <c r="U456" s="531"/>
      <c r="V456" s="535"/>
    </row>
    <row r="457" spans="9:22">
      <c r="I457" s="314"/>
      <c r="N457" s="534"/>
      <c r="O457" s="534"/>
      <c r="P457" s="534"/>
      <c r="Q457" s="534"/>
      <c r="R457" s="534"/>
      <c r="S457" s="534"/>
      <c r="T457" s="534"/>
      <c r="U457" s="531"/>
      <c r="V457" s="535"/>
    </row>
    <row r="458" spans="9:22">
      <c r="I458" s="314"/>
      <c r="N458" s="534"/>
      <c r="O458" s="534"/>
      <c r="P458" s="534"/>
      <c r="Q458" s="534"/>
      <c r="R458" s="534"/>
      <c r="S458" s="534"/>
      <c r="T458" s="534"/>
      <c r="U458" s="531"/>
      <c r="V458" s="535"/>
    </row>
    <row r="459" spans="9:22">
      <c r="I459" s="314"/>
      <c r="N459" s="534"/>
      <c r="O459" s="534"/>
      <c r="P459" s="534"/>
      <c r="Q459" s="534"/>
      <c r="R459" s="534"/>
      <c r="S459" s="534"/>
      <c r="T459" s="534"/>
      <c r="U459" s="531"/>
      <c r="V459" s="535"/>
    </row>
    <row r="460" spans="9:22">
      <c r="I460" s="314"/>
      <c r="N460" s="534"/>
      <c r="O460" s="534"/>
      <c r="P460" s="534"/>
      <c r="Q460" s="534"/>
      <c r="R460" s="534"/>
      <c r="S460" s="534"/>
      <c r="T460" s="534"/>
      <c r="U460" s="531"/>
      <c r="V460" s="535"/>
    </row>
    <row r="461" spans="9:22">
      <c r="I461" s="314"/>
      <c r="N461" s="534"/>
      <c r="O461" s="534"/>
      <c r="P461" s="534"/>
      <c r="Q461" s="534"/>
      <c r="R461" s="534"/>
      <c r="S461" s="534"/>
      <c r="T461" s="534"/>
      <c r="U461" s="531"/>
      <c r="V461" s="535"/>
    </row>
    <row r="462" spans="9:22">
      <c r="I462" s="314"/>
      <c r="N462" s="534"/>
      <c r="O462" s="534"/>
      <c r="P462" s="534"/>
      <c r="Q462" s="534"/>
      <c r="R462" s="534"/>
      <c r="S462" s="534"/>
      <c r="T462" s="534"/>
      <c r="U462" s="531"/>
      <c r="V462" s="535"/>
    </row>
    <row r="463" spans="9:22">
      <c r="I463" s="314"/>
      <c r="N463" s="534"/>
      <c r="O463" s="534"/>
      <c r="P463" s="534"/>
      <c r="Q463" s="534"/>
      <c r="R463" s="534"/>
      <c r="S463" s="534"/>
      <c r="T463" s="534"/>
      <c r="U463" s="531"/>
      <c r="V463" s="535"/>
    </row>
    <row r="464" spans="9:22">
      <c r="I464" s="314"/>
      <c r="N464" s="534"/>
      <c r="O464" s="534"/>
      <c r="P464" s="534"/>
      <c r="Q464" s="534"/>
      <c r="R464" s="534"/>
      <c r="S464" s="534"/>
      <c r="T464" s="534"/>
      <c r="U464" s="531"/>
      <c r="V464" s="535"/>
    </row>
    <row r="465" spans="9:22">
      <c r="I465" s="314"/>
      <c r="N465" s="534"/>
      <c r="O465" s="534"/>
      <c r="P465" s="534"/>
      <c r="Q465" s="534"/>
      <c r="R465" s="534"/>
      <c r="S465" s="534"/>
      <c r="T465" s="534"/>
      <c r="U465" s="531"/>
      <c r="V465" s="535"/>
    </row>
    <row r="466" spans="9:22">
      <c r="I466" s="314"/>
      <c r="N466" s="534"/>
      <c r="O466" s="534"/>
      <c r="P466" s="534"/>
      <c r="Q466" s="534"/>
      <c r="R466" s="534"/>
      <c r="S466" s="534"/>
      <c r="T466" s="534"/>
      <c r="U466" s="531"/>
      <c r="V466" s="535"/>
    </row>
    <row r="467" spans="9:22">
      <c r="I467" s="314"/>
      <c r="N467" s="534"/>
      <c r="O467" s="534"/>
      <c r="P467" s="534"/>
      <c r="Q467" s="534"/>
      <c r="R467" s="534"/>
      <c r="S467" s="534"/>
      <c r="T467" s="534"/>
      <c r="U467" s="531"/>
      <c r="V467" s="535"/>
    </row>
    <row r="468" spans="9:22">
      <c r="I468" s="314"/>
      <c r="N468" s="534"/>
      <c r="O468" s="534"/>
      <c r="P468" s="534"/>
      <c r="Q468" s="534"/>
      <c r="R468" s="534"/>
      <c r="S468" s="534"/>
      <c r="T468" s="534"/>
      <c r="U468" s="531"/>
      <c r="V468" s="535"/>
    </row>
    <row r="469" spans="9:22">
      <c r="I469" s="314"/>
      <c r="N469" s="534"/>
      <c r="O469" s="534"/>
      <c r="P469" s="534"/>
      <c r="Q469" s="534"/>
      <c r="R469" s="534"/>
      <c r="S469" s="534"/>
      <c r="T469" s="534"/>
      <c r="U469" s="531"/>
      <c r="V469" s="535"/>
    </row>
    <row r="470" spans="9:22">
      <c r="I470" s="314"/>
      <c r="N470" s="534"/>
      <c r="O470" s="534"/>
      <c r="P470" s="534"/>
      <c r="Q470" s="534"/>
      <c r="R470" s="534"/>
      <c r="S470" s="534"/>
      <c r="T470" s="534"/>
      <c r="U470" s="531"/>
      <c r="V470" s="535"/>
    </row>
    <row r="471" spans="9:22">
      <c r="I471" s="314"/>
      <c r="N471" s="534"/>
      <c r="O471" s="534"/>
      <c r="P471" s="534"/>
      <c r="Q471" s="534"/>
      <c r="R471" s="534"/>
      <c r="S471" s="534"/>
      <c r="T471" s="534"/>
      <c r="U471" s="531"/>
      <c r="V471" s="535"/>
    </row>
    <row r="472" spans="9:22">
      <c r="I472" s="314"/>
      <c r="N472" s="534"/>
      <c r="O472" s="534"/>
      <c r="P472" s="534"/>
      <c r="Q472" s="534"/>
      <c r="R472" s="534"/>
      <c r="S472" s="534"/>
      <c r="T472" s="534"/>
      <c r="U472" s="531"/>
      <c r="V472" s="535"/>
    </row>
    <row r="473" spans="9:22">
      <c r="I473" s="314"/>
      <c r="N473" s="534"/>
      <c r="O473" s="534"/>
      <c r="P473" s="534"/>
      <c r="Q473" s="534"/>
      <c r="R473" s="534"/>
      <c r="S473" s="534"/>
      <c r="T473" s="534"/>
      <c r="U473" s="531"/>
      <c r="V473" s="535"/>
    </row>
    <row r="474" spans="9:22">
      <c r="I474" s="314"/>
      <c r="N474" s="534"/>
      <c r="O474" s="534"/>
      <c r="P474" s="534"/>
      <c r="Q474" s="534"/>
      <c r="R474" s="534"/>
      <c r="S474" s="534"/>
      <c r="T474" s="534"/>
      <c r="U474" s="531"/>
      <c r="V474" s="535"/>
    </row>
    <row r="475" spans="9:22">
      <c r="I475" s="314"/>
      <c r="N475" s="534"/>
      <c r="O475" s="534"/>
      <c r="P475" s="534"/>
      <c r="Q475" s="534"/>
      <c r="R475" s="534"/>
      <c r="S475" s="534"/>
      <c r="T475" s="534"/>
      <c r="U475" s="531"/>
      <c r="V475" s="535"/>
    </row>
    <row r="476" spans="9:22">
      <c r="I476" s="314"/>
      <c r="N476" s="534"/>
      <c r="O476" s="534"/>
      <c r="P476" s="534"/>
      <c r="Q476" s="534"/>
      <c r="R476" s="534"/>
      <c r="S476" s="534"/>
      <c r="T476" s="534"/>
      <c r="U476" s="531"/>
      <c r="V476" s="535"/>
    </row>
    <row r="477" spans="9:22">
      <c r="I477" s="314"/>
      <c r="N477" s="534"/>
      <c r="O477" s="534"/>
      <c r="P477" s="534"/>
      <c r="Q477" s="534"/>
      <c r="R477" s="534"/>
      <c r="S477" s="534"/>
      <c r="T477" s="534"/>
      <c r="U477" s="531"/>
      <c r="V477" s="535"/>
    </row>
    <row r="478" spans="9:22">
      <c r="I478" s="314"/>
      <c r="N478" s="534"/>
      <c r="O478" s="534"/>
      <c r="P478" s="534"/>
      <c r="Q478" s="534"/>
      <c r="R478" s="534"/>
      <c r="S478" s="534"/>
      <c r="T478" s="534"/>
      <c r="U478" s="531"/>
      <c r="V478" s="535"/>
    </row>
    <row r="479" spans="9:22">
      <c r="I479" s="314"/>
      <c r="N479" s="534"/>
      <c r="O479" s="534"/>
      <c r="P479" s="534"/>
      <c r="Q479" s="534"/>
      <c r="R479" s="534"/>
      <c r="S479" s="534"/>
      <c r="T479" s="534"/>
      <c r="U479" s="531"/>
      <c r="V479" s="535"/>
    </row>
    <row r="480" spans="9:22">
      <c r="I480" s="314"/>
      <c r="N480" s="534"/>
      <c r="O480" s="534"/>
      <c r="P480" s="534"/>
      <c r="Q480" s="534"/>
      <c r="R480" s="534"/>
      <c r="S480" s="534"/>
      <c r="T480" s="534"/>
      <c r="U480" s="531"/>
      <c r="V480" s="535"/>
    </row>
    <row r="481" spans="9:22">
      <c r="I481" s="314"/>
      <c r="N481" s="534"/>
      <c r="O481" s="534"/>
      <c r="P481" s="534"/>
      <c r="Q481" s="534"/>
      <c r="R481" s="534"/>
      <c r="S481" s="534"/>
      <c r="T481" s="534"/>
      <c r="U481" s="531"/>
      <c r="V481" s="535"/>
    </row>
    <row r="482" spans="9:22">
      <c r="I482" s="314"/>
      <c r="N482" s="534"/>
      <c r="O482" s="534"/>
      <c r="P482" s="534"/>
      <c r="Q482" s="534"/>
      <c r="R482" s="534"/>
      <c r="S482" s="534"/>
      <c r="T482" s="534"/>
      <c r="U482" s="531"/>
      <c r="V482" s="535"/>
    </row>
    <row r="483" spans="9:22">
      <c r="I483" s="314"/>
      <c r="N483" s="534"/>
      <c r="O483" s="534"/>
      <c r="P483" s="534"/>
      <c r="Q483" s="534"/>
      <c r="R483" s="534"/>
      <c r="S483" s="534"/>
      <c r="T483" s="534"/>
      <c r="U483" s="531"/>
      <c r="V483" s="535"/>
    </row>
    <row r="484" spans="9:22">
      <c r="I484" s="314"/>
      <c r="N484" s="534"/>
      <c r="O484" s="534"/>
      <c r="P484" s="534"/>
      <c r="Q484" s="534"/>
      <c r="R484" s="534"/>
      <c r="S484" s="534"/>
      <c r="T484" s="534"/>
      <c r="U484" s="531"/>
      <c r="V484" s="535"/>
    </row>
    <row r="485" spans="9:22">
      <c r="I485" s="314"/>
      <c r="N485" s="534"/>
      <c r="O485" s="534"/>
      <c r="P485" s="534"/>
      <c r="Q485" s="534"/>
      <c r="R485" s="534"/>
      <c r="S485" s="534"/>
      <c r="T485" s="534"/>
      <c r="U485" s="531"/>
      <c r="V485" s="535"/>
    </row>
    <row r="486" spans="9:22">
      <c r="I486" s="314"/>
      <c r="N486" s="534"/>
      <c r="O486" s="534"/>
      <c r="P486" s="534"/>
      <c r="Q486" s="534"/>
      <c r="R486" s="534"/>
      <c r="S486" s="534"/>
      <c r="T486" s="534"/>
      <c r="U486" s="531"/>
      <c r="V486" s="535"/>
    </row>
    <row r="487" spans="9:22">
      <c r="I487" s="314"/>
      <c r="N487" s="534"/>
      <c r="O487" s="534"/>
      <c r="P487" s="534"/>
      <c r="Q487" s="534"/>
      <c r="R487" s="534"/>
      <c r="S487" s="534"/>
      <c r="T487" s="534"/>
      <c r="U487" s="531"/>
      <c r="V487" s="535"/>
    </row>
    <row r="488" spans="9:22">
      <c r="I488" s="314"/>
      <c r="N488" s="534"/>
      <c r="O488" s="534"/>
      <c r="P488" s="534"/>
      <c r="Q488" s="534"/>
      <c r="R488" s="534"/>
      <c r="S488" s="534"/>
      <c r="T488" s="534"/>
      <c r="U488" s="531"/>
      <c r="V488" s="535"/>
    </row>
    <row r="489" spans="9:22">
      <c r="I489" s="314"/>
      <c r="N489" s="534"/>
      <c r="O489" s="534"/>
      <c r="P489" s="534"/>
      <c r="Q489" s="534"/>
      <c r="R489" s="534"/>
      <c r="S489" s="534"/>
      <c r="T489" s="534"/>
      <c r="U489" s="531"/>
      <c r="V489" s="535"/>
    </row>
    <row r="490" spans="9:22">
      <c r="I490" s="314"/>
      <c r="N490" s="534"/>
      <c r="O490" s="534"/>
      <c r="P490" s="534"/>
      <c r="Q490" s="534"/>
      <c r="R490" s="534"/>
      <c r="S490" s="534"/>
      <c r="T490" s="534"/>
      <c r="U490" s="531"/>
      <c r="V490" s="535"/>
    </row>
    <row r="491" spans="9:22">
      <c r="I491" s="314"/>
      <c r="N491" s="534"/>
      <c r="O491" s="534"/>
      <c r="P491" s="534"/>
      <c r="Q491" s="534"/>
      <c r="R491" s="534"/>
      <c r="S491" s="534"/>
      <c r="T491" s="534"/>
      <c r="U491" s="531"/>
      <c r="V491" s="535"/>
    </row>
    <row r="492" spans="9:22">
      <c r="I492" s="314"/>
      <c r="N492" s="534"/>
      <c r="O492" s="534"/>
      <c r="P492" s="534"/>
      <c r="Q492" s="534"/>
      <c r="R492" s="534"/>
      <c r="S492" s="534"/>
      <c r="T492" s="534"/>
      <c r="U492" s="531"/>
      <c r="V492" s="535"/>
    </row>
    <row r="493" spans="9:22">
      <c r="I493" s="314"/>
      <c r="N493" s="534"/>
      <c r="O493" s="534"/>
      <c r="P493" s="534"/>
      <c r="Q493" s="534"/>
      <c r="R493" s="534"/>
      <c r="S493" s="534"/>
      <c r="T493" s="534"/>
      <c r="U493" s="531"/>
      <c r="V493" s="535"/>
    </row>
    <row r="494" spans="9:22">
      <c r="I494" s="314"/>
      <c r="N494" s="534"/>
      <c r="O494" s="534"/>
      <c r="P494" s="534"/>
      <c r="Q494" s="534"/>
      <c r="R494" s="534"/>
      <c r="S494" s="534"/>
      <c r="T494" s="534"/>
      <c r="U494" s="531"/>
      <c r="V494" s="535"/>
    </row>
    <row r="495" spans="9:22">
      <c r="I495" s="314"/>
      <c r="N495" s="534"/>
      <c r="O495" s="534"/>
      <c r="P495" s="534"/>
      <c r="Q495" s="534"/>
      <c r="R495" s="534"/>
      <c r="S495" s="534"/>
      <c r="T495" s="534"/>
      <c r="U495" s="531"/>
      <c r="V495" s="535"/>
    </row>
    <row r="496" spans="9:22">
      <c r="I496" s="314"/>
      <c r="N496" s="534"/>
      <c r="O496" s="534"/>
      <c r="P496" s="534"/>
      <c r="Q496" s="534"/>
      <c r="R496" s="534"/>
      <c r="S496" s="534"/>
      <c r="T496" s="534"/>
      <c r="U496" s="531"/>
      <c r="V496" s="535"/>
    </row>
    <row r="497" spans="9:22">
      <c r="I497" s="314"/>
      <c r="N497" s="534"/>
      <c r="O497" s="534"/>
      <c r="P497" s="534"/>
      <c r="Q497" s="534"/>
      <c r="R497" s="534"/>
      <c r="S497" s="534"/>
      <c r="T497" s="534"/>
      <c r="U497" s="531"/>
      <c r="V497" s="535"/>
    </row>
    <row r="498" spans="9:22">
      <c r="I498" s="314"/>
      <c r="N498" s="534"/>
      <c r="O498" s="534"/>
      <c r="P498" s="534"/>
      <c r="Q498" s="534"/>
      <c r="R498" s="534"/>
      <c r="S498" s="534"/>
      <c r="T498" s="534"/>
      <c r="U498" s="531"/>
      <c r="V498" s="535"/>
    </row>
    <row r="499" spans="9:22">
      <c r="I499" s="314"/>
      <c r="N499" s="534"/>
      <c r="O499" s="534"/>
      <c r="P499" s="534"/>
      <c r="Q499" s="534"/>
      <c r="R499" s="534"/>
      <c r="S499" s="534"/>
      <c r="T499" s="534"/>
      <c r="U499" s="531"/>
      <c r="V499" s="535"/>
    </row>
    <row r="500" spans="9:22">
      <c r="I500" s="314"/>
      <c r="N500" s="534"/>
      <c r="O500" s="534"/>
      <c r="P500" s="534"/>
      <c r="Q500" s="534"/>
      <c r="R500" s="534"/>
      <c r="S500" s="534"/>
      <c r="T500" s="534"/>
      <c r="U500" s="531"/>
      <c r="V500" s="535"/>
    </row>
    <row r="501" spans="9:22">
      <c r="I501" s="314"/>
      <c r="N501" s="534"/>
      <c r="O501" s="534"/>
      <c r="P501" s="534"/>
      <c r="Q501" s="534"/>
      <c r="R501" s="534"/>
      <c r="S501" s="534"/>
      <c r="T501" s="534"/>
      <c r="U501" s="531"/>
      <c r="V501" s="535"/>
    </row>
    <row r="502" spans="9:22">
      <c r="I502" s="314"/>
      <c r="N502" s="534"/>
      <c r="O502" s="534"/>
      <c r="P502" s="534"/>
      <c r="Q502" s="534"/>
      <c r="R502" s="534"/>
      <c r="S502" s="534"/>
      <c r="T502" s="534"/>
      <c r="U502" s="531"/>
      <c r="V502" s="535"/>
    </row>
    <row r="503" spans="9:22">
      <c r="I503" s="314"/>
      <c r="N503" s="534"/>
      <c r="O503" s="534"/>
      <c r="P503" s="534"/>
      <c r="Q503" s="534"/>
      <c r="R503" s="534"/>
      <c r="S503" s="534"/>
      <c r="T503" s="534"/>
      <c r="U503" s="531"/>
      <c r="V503" s="535"/>
    </row>
    <row r="504" spans="9:22">
      <c r="I504" s="314"/>
      <c r="N504" s="534"/>
      <c r="O504" s="534"/>
      <c r="P504" s="534"/>
      <c r="Q504" s="534"/>
      <c r="R504" s="534"/>
      <c r="S504" s="534"/>
      <c r="T504" s="534"/>
      <c r="U504" s="531"/>
      <c r="V504" s="535"/>
    </row>
    <row r="505" spans="9:22">
      <c r="I505" s="314"/>
      <c r="N505" s="534"/>
      <c r="O505" s="534"/>
      <c r="P505" s="534"/>
      <c r="Q505" s="534"/>
      <c r="R505" s="534"/>
      <c r="S505" s="534"/>
      <c r="T505" s="534"/>
      <c r="U505" s="531"/>
      <c r="V505" s="535"/>
    </row>
    <row r="506" spans="9:22">
      <c r="I506" s="314"/>
      <c r="N506" s="534"/>
      <c r="O506" s="534"/>
      <c r="P506" s="534"/>
      <c r="Q506" s="534"/>
      <c r="R506" s="534"/>
      <c r="S506" s="534"/>
      <c r="T506" s="534"/>
      <c r="U506" s="531"/>
      <c r="V506" s="535"/>
    </row>
    <row r="507" spans="9:22">
      <c r="I507" s="314"/>
      <c r="N507" s="534"/>
      <c r="O507" s="534"/>
      <c r="P507" s="534"/>
      <c r="Q507" s="534"/>
      <c r="R507" s="534"/>
      <c r="S507" s="534"/>
      <c r="T507" s="534"/>
      <c r="U507" s="531"/>
      <c r="V507" s="535"/>
    </row>
    <row r="508" spans="9:22">
      <c r="I508" s="314"/>
      <c r="N508" s="534"/>
      <c r="O508" s="534"/>
      <c r="P508" s="534"/>
      <c r="Q508" s="534"/>
      <c r="R508" s="534"/>
      <c r="S508" s="534"/>
      <c r="T508" s="534"/>
      <c r="U508" s="531"/>
      <c r="V508" s="535"/>
    </row>
    <row r="509" spans="9:22">
      <c r="I509" s="314"/>
      <c r="N509" s="534"/>
      <c r="O509" s="534"/>
      <c r="P509" s="534"/>
      <c r="Q509" s="534"/>
      <c r="R509" s="534"/>
      <c r="S509" s="534"/>
      <c r="T509" s="534"/>
      <c r="U509" s="531"/>
      <c r="V509" s="535"/>
    </row>
    <row r="510" spans="9:22">
      <c r="I510" s="314"/>
      <c r="N510" s="534"/>
      <c r="O510" s="534"/>
      <c r="P510" s="534"/>
      <c r="Q510" s="534"/>
      <c r="R510" s="534"/>
      <c r="S510" s="534"/>
      <c r="T510" s="534"/>
      <c r="U510" s="531"/>
      <c r="V510" s="535"/>
    </row>
    <row r="511" spans="9:22">
      <c r="I511" s="314"/>
      <c r="N511" s="534"/>
      <c r="O511" s="534"/>
      <c r="P511" s="534"/>
      <c r="Q511" s="534"/>
      <c r="R511" s="534"/>
      <c r="S511" s="534"/>
      <c r="T511" s="534"/>
      <c r="U511" s="531"/>
      <c r="V511" s="535"/>
    </row>
    <row r="512" spans="9:22">
      <c r="I512" s="314"/>
      <c r="N512" s="534"/>
      <c r="O512" s="534"/>
      <c r="P512" s="534"/>
      <c r="Q512" s="534"/>
      <c r="R512" s="534"/>
      <c r="S512" s="534"/>
      <c r="T512" s="534"/>
      <c r="U512" s="531"/>
      <c r="V512" s="535"/>
    </row>
    <row r="513" spans="9:22">
      <c r="I513" s="314"/>
      <c r="N513" s="534"/>
      <c r="O513" s="534"/>
      <c r="P513" s="534"/>
      <c r="Q513" s="534"/>
      <c r="R513" s="534"/>
      <c r="S513" s="534"/>
      <c r="T513" s="534"/>
      <c r="U513" s="531"/>
      <c r="V513" s="535"/>
    </row>
    <row r="514" spans="9:22">
      <c r="I514" s="314"/>
      <c r="N514" s="534"/>
      <c r="O514" s="534"/>
      <c r="P514" s="534"/>
      <c r="Q514" s="534"/>
      <c r="R514" s="534"/>
      <c r="S514" s="534"/>
      <c r="T514" s="534"/>
      <c r="U514" s="531"/>
      <c r="V514" s="535"/>
    </row>
    <row r="515" spans="9:22">
      <c r="I515" s="314"/>
      <c r="N515" s="534"/>
      <c r="O515" s="534"/>
      <c r="P515" s="534"/>
      <c r="Q515" s="534"/>
      <c r="R515" s="534"/>
      <c r="S515" s="534"/>
      <c r="T515" s="534"/>
      <c r="U515" s="531"/>
      <c r="V515" s="535"/>
    </row>
    <row r="516" spans="9:22">
      <c r="I516" s="314"/>
      <c r="N516" s="534"/>
      <c r="O516" s="534"/>
      <c r="P516" s="534"/>
      <c r="Q516" s="534"/>
      <c r="R516" s="534"/>
      <c r="S516" s="534"/>
      <c r="T516" s="534"/>
      <c r="U516" s="531"/>
      <c r="V516" s="535"/>
    </row>
    <row r="517" spans="9:22">
      <c r="I517" s="314"/>
      <c r="N517" s="534"/>
      <c r="O517" s="534"/>
      <c r="P517" s="534"/>
      <c r="Q517" s="534"/>
      <c r="R517" s="534"/>
      <c r="S517" s="534"/>
      <c r="T517" s="534"/>
      <c r="U517" s="531"/>
      <c r="V517" s="535"/>
    </row>
    <row r="518" spans="9:22">
      <c r="I518" s="314"/>
      <c r="N518" s="534"/>
      <c r="O518" s="534"/>
      <c r="P518" s="534"/>
      <c r="Q518" s="534"/>
      <c r="R518" s="534"/>
      <c r="S518" s="534"/>
      <c r="T518" s="534"/>
      <c r="U518" s="531"/>
      <c r="V518" s="535"/>
    </row>
    <row r="519" spans="9:22">
      <c r="I519" s="314"/>
      <c r="N519" s="534"/>
      <c r="O519" s="534"/>
      <c r="P519" s="534"/>
      <c r="Q519" s="534"/>
      <c r="R519" s="534"/>
      <c r="S519" s="534"/>
      <c r="T519" s="534"/>
      <c r="U519" s="531"/>
      <c r="V519" s="535"/>
    </row>
    <row r="520" spans="9:22">
      <c r="I520" s="314"/>
      <c r="N520" s="534"/>
      <c r="O520" s="534"/>
      <c r="P520" s="534"/>
      <c r="Q520" s="534"/>
      <c r="R520" s="534"/>
      <c r="S520" s="534"/>
      <c r="T520" s="534"/>
      <c r="U520" s="531"/>
      <c r="V520" s="535"/>
    </row>
    <row r="521" spans="9:22">
      <c r="I521" s="314"/>
      <c r="N521" s="534"/>
      <c r="O521" s="534"/>
      <c r="P521" s="534"/>
      <c r="Q521" s="534"/>
      <c r="R521" s="534"/>
      <c r="S521" s="534"/>
      <c r="T521" s="534"/>
      <c r="U521" s="531"/>
      <c r="V521" s="535"/>
    </row>
    <row r="522" spans="9:22">
      <c r="I522" s="314"/>
      <c r="N522" s="534"/>
      <c r="O522" s="534"/>
      <c r="P522" s="534"/>
      <c r="Q522" s="534"/>
      <c r="R522" s="534"/>
      <c r="S522" s="534"/>
      <c r="T522" s="534"/>
      <c r="U522" s="531"/>
      <c r="V522" s="535"/>
    </row>
    <row r="523" spans="9:22">
      <c r="I523" s="314"/>
      <c r="N523" s="534"/>
      <c r="O523" s="534"/>
      <c r="P523" s="534"/>
      <c r="Q523" s="534"/>
      <c r="R523" s="534"/>
      <c r="S523" s="534"/>
      <c r="T523" s="534"/>
      <c r="U523" s="531"/>
      <c r="V523" s="535"/>
    </row>
    <row r="524" spans="9:22">
      <c r="I524" s="314"/>
      <c r="N524" s="534"/>
      <c r="O524" s="534"/>
      <c r="P524" s="534"/>
      <c r="Q524" s="534"/>
      <c r="R524" s="534"/>
      <c r="S524" s="534"/>
      <c r="T524" s="534"/>
      <c r="U524" s="531"/>
      <c r="V524" s="535"/>
    </row>
    <row r="525" spans="9:22">
      <c r="I525" s="314"/>
      <c r="N525" s="534"/>
      <c r="O525" s="534"/>
      <c r="P525" s="534"/>
      <c r="Q525" s="534"/>
      <c r="R525" s="534"/>
      <c r="S525" s="534"/>
      <c r="T525" s="534"/>
      <c r="U525" s="531"/>
      <c r="V525" s="535"/>
    </row>
    <row r="526" spans="9:22">
      <c r="I526" s="314"/>
      <c r="N526" s="534"/>
      <c r="O526" s="534"/>
      <c r="P526" s="534"/>
      <c r="Q526" s="534"/>
      <c r="R526" s="534"/>
      <c r="S526" s="534"/>
      <c r="T526" s="534"/>
      <c r="U526" s="531"/>
      <c r="V526" s="535"/>
    </row>
    <row r="527" spans="9:22">
      <c r="I527" s="314"/>
      <c r="N527" s="534"/>
      <c r="O527" s="534"/>
      <c r="P527" s="534"/>
      <c r="Q527" s="534"/>
      <c r="R527" s="534"/>
      <c r="S527" s="534"/>
      <c r="T527" s="534"/>
      <c r="U527" s="531"/>
      <c r="V527" s="535"/>
    </row>
    <row r="528" spans="9:22">
      <c r="I528" s="314"/>
      <c r="N528" s="534"/>
      <c r="O528" s="534"/>
      <c r="P528" s="534"/>
      <c r="Q528" s="534"/>
      <c r="R528" s="534"/>
      <c r="S528" s="534"/>
      <c r="T528" s="534"/>
      <c r="U528" s="531"/>
      <c r="V528" s="535"/>
    </row>
    <row r="529" spans="9:22">
      <c r="I529" s="314"/>
      <c r="N529" s="534"/>
      <c r="O529" s="534"/>
      <c r="P529" s="534"/>
      <c r="Q529" s="534"/>
      <c r="R529" s="534"/>
      <c r="S529" s="534"/>
      <c r="T529" s="534"/>
      <c r="U529" s="531"/>
      <c r="V529" s="535"/>
    </row>
    <row r="530" spans="9:22">
      <c r="I530" s="314"/>
      <c r="N530" s="534"/>
      <c r="O530" s="534"/>
      <c r="P530" s="534"/>
      <c r="Q530" s="534"/>
      <c r="R530" s="534"/>
      <c r="S530" s="534"/>
      <c r="T530" s="534"/>
      <c r="U530" s="531"/>
      <c r="V530" s="535"/>
    </row>
    <row r="531" spans="9:22">
      <c r="I531" s="314"/>
      <c r="N531" s="534"/>
      <c r="O531" s="534"/>
      <c r="P531" s="534"/>
      <c r="Q531" s="534"/>
      <c r="R531" s="534"/>
      <c r="S531" s="534"/>
      <c r="T531" s="534"/>
      <c r="U531" s="531"/>
      <c r="V531" s="535"/>
    </row>
    <row r="532" spans="9:22">
      <c r="I532" s="314"/>
      <c r="N532" s="534"/>
      <c r="O532" s="534"/>
      <c r="P532" s="534"/>
      <c r="Q532" s="534"/>
      <c r="R532" s="534"/>
      <c r="S532" s="534"/>
      <c r="T532" s="534"/>
      <c r="U532" s="531"/>
      <c r="V532" s="535"/>
    </row>
    <row r="533" spans="9:22">
      <c r="I533" s="314"/>
      <c r="N533" s="534"/>
      <c r="O533" s="534"/>
      <c r="P533" s="534"/>
      <c r="Q533" s="534"/>
      <c r="R533" s="534"/>
      <c r="S533" s="534"/>
      <c r="T533" s="534"/>
      <c r="U533" s="531"/>
      <c r="V533" s="535"/>
    </row>
    <row r="534" spans="9:22">
      <c r="I534" s="314"/>
      <c r="N534" s="534"/>
      <c r="O534" s="534"/>
      <c r="P534" s="534"/>
      <c r="Q534" s="534"/>
      <c r="R534" s="534"/>
      <c r="S534" s="534"/>
      <c r="T534" s="534"/>
      <c r="U534" s="531"/>
      <c r="V534" s="535"/>
    </row>
    <row r="535" spans="9:22">
      <c r="I535" s="314"/>
      <c r="N535" s="534"/>
      <c r="O535" s="534"/>
      <c r="P535" s="534"/>
      <c r="Q535" s="534"/>
      <c r="R535" s="534"/>
      <c r="S535" s="534"/>
      <c r="T535" s="534"/>
      <c r="U535" s="531"/>
      <c r="V535" s="535"/>
    </row>
    <row r="536" spans="9:22">
      <c r="I536" s="314"/>
      <c r="N536" s="534"/>
      <c r="O536" s="534"/>
      <c r="P536" s="534"/>
      <c r="Q536" s="534"/>
      <c r="R536" s="534"/>
      <c r="S536" s="534"/>
      <c r="T536" s="534"/>
      <c r="U536" s="531"/>
      <c r="V536" s="535"/>
    </row>
    <row r="537" spans="9:22">
      <c r="I537" s="314"/>
      <c r="N537" s="534"/>
      <c r="O537" s="534"/>
      <c r="P537" s="534"/>
      <c r="Q537" s="534"/>
      <c r="R537" s="534"/>
      <c r="S537" s="534"/>
      <c r="T537" s="534"/>
      <c r="U537" s="531"/>
      <c r="V537" s="535"/>
    </row>
    <row r="538" spans="9:22">
      <c r="I538" s="314"/>
      <c r="N538" s="534"/>
      <c r="O538" s="534"/>
      <c r="P538" s="534"/>
      <c r="Q538" s="534"/>
      <c r="R538" s="534"/>
      <c r="S538" s="534"/>
      <c r="T538" s="534"/>
      <c r="U538" s="531"/>
      <c r="V538" s="535"/>
    </row>
    <row r="539" spans="9:22">
      <c r="I539" s="314"/>
      <c r="N539" s="534"/>
      <c r="O539" s="534"/>
      <c r="P539" s="534"/>
      <c r="Q539" s="534"/>
      <c r="R539" s="534"/>
      <c r="S539" s="534"/>
      <c r="T539" s="534"/>
      <c r="U539" s="531"/>
      <c r="V539" s="535"/>
    </row>
    <row r="540" spans="9:22">
      <c r="I540" s="314"/>
      <c r="N540" s="534"/>
      <c r="O540" s="534"/>
      <c r="P540" s="534"/>
      <c r="Q540" s="534"/>
      <c r="R540" s="534"/>
      <c r="S540" s="534"/>
      <c r="T540" s="534"/>
      <c r="U540" s="531"/>
      <c r="V540" s="535"/>
    </row>
    <row r="541" spans="9:22">
      <c r="I541" s="314"/>
      <c r="N541" s="534"/>
      <c r="O541" s="534"/>
      <c r="P541" s="534"/>
      <c r="Q541" s="534"/>
      <c r="R541" s="534"/>
      <c r="S541" s="534"/>
      <c r="T541" s="534"/>
      <c r="U541" s="531"/>
      <c r="V541" s="535"/>
    </row>
    <row r="542" spans="9:22">
      <c r="I542" s="314"/>
      <c r="N542" s="534"/>
      <c r="O542" s="534"/>
      <c r="P542" s="534"/>
      <c r="Q542" s="534"/>
      <c r="R542" s="534"/>
      <c r="S542" s="534"/>
      <c r="T542" s="534"/>
      <c r="U542" s="531"/>
      <c r="V542" s="535"/>
    </row>
    <row r="543" spans="9:22">
      <c r="I543" s="314"/>
      <c r="N543" s="534"/>
      <c r="O543" s="534"/>
      <c r="P543" s="534"/>
      <c r="Q543" s="534"/>
      <c r="R543" s="534"/>
      <c r="S543" s="534"/>
      <c r="T543" s="534"/>
      <c r="U543" s="531"/>
      <c r="V543" s="535"/>
    </row>
    <row r="544" spans="9:22">
      <c r="I544" s="314"/>
      <c r="N544" s="534"/>
      <c r="O544" s="534"/>
      <c r="P544" s="534"/>
      <c r="Q544" s="534"/>
      <c r="R544" s="534"/>
      <c r="S544" s="534"/>
      <c r="T544" s="534"/>
      <c r="U544" s="531"/>
      <c r="V544" s="535"/>
    </row>
    <row r="545" spans="9:22">
      <c r="I545" s="314"/>
      <c r="N545" s="534"/>
      <c r="O545" s="534"/>
      <c r="P545" s="534"/>
      <c r="Q545" s="534"/>
      <c r="R545" s="534"/>
      <c r="S545" s="534"/>
      <c r="T545" s="534"/>
      <c r="U545" s="531"/>
      <c r="V545" s="535"/>
    </row>
    <row r="546" spans="9:22">
      <c r="I546" s="314"/>
      <c r="N546" s="534"/>
      <c r="O546" s="534"/>
      <c r="P546" s="534"/>
      <c r="Q546" s="534"/>
      <c r="R546" s="534"/>
      <c r="S546" s="534"/>
      <c r="T546" s="534"/>
      <c r="U546" s="531"/>
      <c r="V546" s="535"/>
    </row>
    <row r="547" spans="9:22">
      <c r="I547" s="314"/>
      <c r="N547" s="534"/>
      <c r="O547" s="534"/>
      <c r="P547" s="534"/>
      <c r="Q547" s="534"/>
      <c r="R547" s="534"/>
      <c r="S547" s="534"/>
      <c r="T547" s="534"/>
      <c r="U547" s="531"/>
      <c r="V547" s="535"/>
    </row>
    <row r="548" spans="9:22">
      <c r="I548" s="314"/>
      <c r="N548" s="534"/>
      <c r="O548" s="534"/>
      <c r="P548" s="534"/>
      <c r="Q548" s="534"/>
      <c r="R548" s="534"/>
      <c r="S548" s="534"/>
      <c r="T548" s="534"/>
      <c r="U548" s="531"/>
      <c r="V548" s="535"/>
    </row>
    <row r="549" spans="9:22">
      <c r="I549" s="314"/>
      <c r="N549" s="534"/>
      <c r="O549" s="534"/>
      <c r="P549" s="534"/>
      <c r="Q549" s="534"/>
      <c r="R549" s="534"/>
      <c r="S549" s="534"/>
      <c r="T549" s="534"/>
      <c r="U549" s="531"/>
      <c r="V549" s="535"/>
    </row>
    <row r="550" spans="9:22">
      <c r="I550" s="314"/>
      <c r="N550" s="534"/>
      <c r="O550" s="534"/>
      <c r="P550" s="534"/>
      <c r="Q550" s="534"/>
      <c r="R550" s="534"/>
      <c r="S550" s="534"/>
      <c r="T550" s="534"/>
      <c r="U550" s="531"/>
      <c r="V550" s="535"/>
    </row>
    <row r="551" spans="9:22">
      <c r="I551" s="314"/>
      <c r="N551" s="534"/>
      <c r="O551" s="534"/>
      <c r="P551" s="534"/>
      <c r="Q551" s="534"/>
      <c r="R551" s="534"/>
      <c r="S551" s="534"/>
      <c r="T551" s="534"/>
      <c r="U551" s="531"/>
      <c r="V551" s="535"/>
    </row>
    <row r="552" spans="9:22">
      <c r="I552" s="314"/>
      <c r="N552" s="534"/>
      <c r="O552" s="534"/>
      <c r="P552" s="534"/>
      <c r="Q552" s="534"/>
      <c r="R552" s="534"/>
      <c r="S552" s="534"/>
      <c r="T552" s="534"/>
      <c r="U552" s="531"/>
      <c r="V552" s="535"/>
    </row>
    <row r="553" spans="9:22">
      <c r="I553" s="314"/>
      <c r="N553" s="534"/>
      <c r="O553" s="534"/>
      <c r="P553" s="534"/>
      <c r="Q553" s="534"/>
      <c r="R553" s="534"/>
      <c r="S553" s="534"/>
      <c r="T553" s="534"/>
      <c r="U553" s="531"/>
      <c r="V553" s="535"/>
    </row>
    <row r="554" spans="9:22">
      <c r="I554" s="314"/>
      <c r="N554" s="534"/>
      <c r="O554" s="534"/>
      <c r="P554" s="534"/>
      <c r="Q554" s="534"/>
      <c r="R554" s="534"/>
      <c r="S554" s="534"/>
      <c r="T554" s="534"/>
      <c r="U554" s="531"/>
      <c r="V554" s="535"/>
    </row>
    <row r="555" spans="9:22">
      <c r="I555" s="314"/>
      <c r="N555" s="534"/>
      <c r="O555" s="534"/>
      <c r="P555" s="534"/>
      <c r="Q555" s="534"/>
      <c r="R555" s="534"/>
      <c r="S555" s="534"/>
      <c r="T555" s="534"/>
      <c r="U555" s="531"/>
      <c r="V555" s="535"/>
    </row>
    <row r="556" spans="9:22">
      <c r="I556" s="314"/>
      <c r="N556" s="534"/>
      <c r="O556" s="534"/>
      <c r="P556" s="534"/>
      <c r="Q556" s="534"/>
      <c r="R556" s="534"/>
      <c r="S556" s="534"/>
      <c r="T556" s="534"/>
      <c r="U556" s="531"/>
      <c r="V556" s="535"/>
    </row>
    <row r="557" spans="9:22">
      <c r="I557" s="314"/>
      <c r="N557" s="534"/>
      <c r="O557" s="534"/>
      <c r="P557" s="534"/>
      <c r="Q557" s="534"/>
      <c r="R557" s="534"/>
      <c r="S557" s="534"/>
      <c r="T557" s="534"/>
      <c r="U557" s="531"/>
      <c r="V557" s="535"/>
    </row>
    <row r="558" spans="9:22">
      <c r="I558" s="314"/>
      <c r="N558" s="534"/>
      <c r="O558" s="534"/>
      <c r="P558" s="534"/>
      <c r="Q558" s="534"/>
      <c r="R558" s="534"/>
      <c r="S558" s="534"/>
      <c r="T558" s="534"/>
      <c r="U558" s="531"/>
      <c r="V558" s="535"/>
    </row>
    <row r="559" spans="9:22">
      <c r="I559" s="314"/>
      <c r="N559" s="534"/>
      <c r="O559" s="534"/>
      <c r="P559" s="534"/>
      <c r="Q559" s="534"/>
      <c r="R559" s="534"/>
      <c r="S559" s="534"/>
      <c r="T559" s="534"/>
      <c r="U559" s="531"/>
      <c r="V559" s="535"/>
    </row>
    <row r="560" spans="9:22">
      <c r="I560" s="314"/>
      <c r="N560" s="534"/>
      <c r="O560" s="534"/>
      <c r="P560" s="534"/>
      <c r="Q560" s="534"/>
      <c r="R560" s="534"/>
      <c r="S560" s="534"/>
      <c r="T560" s="534"/>
      <c r="U560" s="531"/>
      <c r="V560" s="535"/>
    </row>
    <row r="561" spans="9:22">
      <c r="I561" s="314"/>
      <c r="N561" s="534"/>
      <c r="O561" s="534"/>
      <c r="P561" s="534"/>
      <c r="Q561" s="534"/>
      <c r="R561" s="534"/>
      <c r="S561" s="534"/>
      <c r="T561" s="534"/>
      <c r="U561" s="531"/>
      <c r="V561" s="535"/>
    </row>
    <row r="562" spans="9:22">
      <c r="I562" s="314"/>
      <c r="N562" s="534"/>
      <c r="O562" s="534"/>
      <c r="P562" s="534"/>
      <c r="Q562" s="534"/>
      <c r="R562" s="534"/>
      <c r="S562" s="534"/>
      <c r="T562" s="534"/>
      <c r="U562" s="531"/>
      <c r="V562" s="535"/>
    </row>
    <row r="563" spans="9:22">
      <c r="I563" s="314"/>
      <c r="N563" s="534"/>
      <c r="O563" s="534"/>
      <c r="P563" s="534"/>
      <c r="Q563" s="534"/>
      <c r="R563" s="534"/>
      <c r="S563" s="534"/>
      <c r="T563" s="534"/>
      <c r="U563" s="531"/>
      <c r="V563" s="535"/>
    </row>
    <row r="564" spans="9:22">
      <c r="I564" s="314"/>
      <c r="N564" s="534"/>
      <c r="O564" s="534"/>
      <c r="P564" s="534"/>
      <c r="Q564" s="534"/>
      <c r="R564" s="534"/>
      <c r="S564" s="534"/>
      <c r="T564" s="534"/>
      <c r="U564" s="531"/>
      <c r="V564" s="535"/>
    </row>
    <row r="565" spans="9:22">
      <c r="I565" s="314"/>
      <c r="N565" s="534"/>
      <c r="O565" s="534"/>
      <c r="P565" s="534"/>
      <c r="Q565" s="534"/>
      <c r="R565" s="534"/>
      <c r="S565" s="534"/>
      <c r="T565" s="534"/>
      <c r="U565" s="531"/>
      <c r="V565" s="535"/>
    </row>
    <row r="566" spans="9:22">
      <c r="I566" s="314"/>
      <c r="N566" s="534"/>
      <c r="O566" s="534"/>
      <c r="P566" s="534"/>
      <c r="Q566" s="534"/>
      <c r="R566" s="534"/>
      <c r="S566" s="534"/>
      <c r="T566" s="534"/>
      <c r="U566" s="531"/>
      <c r="V566" s="535"/>
    </row>
    <row r="567" spans="9:22">
      <c r="I567" s="314"/>
      <c r="N567" s="534"/>
      <c r="O567" s="534"/>
      <c r="P567" s="534"/>
      <c r="Q567" s="534"/>
      <c r="R567" s="534"/>
      <c r="S567" s="534"/>
      <c r="T567" s="534"/>
      <c r="U567" s="531"/>
      <c r="V567" s="535"/>
    </row>
    <row r="568" spans="9:22">
      <c r="I568" s="314"/>
      <c r="N568" s="534"/>
      <c r="O568" s="534"/>
      <c r="P568" s="534"/>
      <c r="Q568" s="534"/>
      <c r="R568" s="534"/>
      <c r="S568" s="534"/>
      <c r="T568" s="534"/>
      <c r="U568" s="531"/>
      <c r="V568" s="535"/>
    </row>
    <row r="569" spans="9:22">
      <c r="I569" s="314"/>
      <c r="N569" s="534"/>
      <c r="O569" s="534"/>
      <c r="P569" s="534"/>
      <c r="Q569" s="534"/>
      <c r="R569" s="534"/>
      <c r="S569" s="534"/>
      <c r="T569" s="534"/>
      <c r="U569" s="531"/>
      <c r="V569" s="535"/>
    </row>
    <row r="570" spans="9:22">
      <c r="I570" s="314"/>
      <c r="N570" s="534"/>
      <c r="O570" s="534"/>
      <c r="P570" s="534"/>
      <c r="Q570" s="534"/>
      <c r="R570" s="534"/>
      <c r="S570" s="534"/>
      <c r="T570" s="534"/>
      <c r="U570" s="531"/>
      <c r="V570" s="535"/>
    </row>
    <row r="571" spans="9:22">
      <c r="I571" s="314"/>
      <c r="N571" s="534"/>
      <c r="O571" s="534"/>
      <c r="P571" s="534"/>
      <c r="Q571" s="534"/>
      <c r="R571" s="534"/>
      <c r="S571" s="534"/>
      <c r="T571" s="534"/>
      <c r="U571" s="531"/>
      <c r="V571" s="535"/>
    </row>
    <row r="572" spans="9:22">
      <c r="I572" s="314"/>
      <c r="N572" s="534"/>
      <c r="O572" s="534"/>
      <c r="P572" s="534"/>
      <c r="Q572" s="534"/>
      <c r="R572" s="534"/>
      <c r="S572" s="534"/>
      <c r="T572" s="534"/>
      <c r="U572" s="531"/>
      <c r="V572" s="535"/>
    </row>
    <row r="573" spans="9:22">
      <c r="I573" s="314"/>
      <c r="N573" s="534"/>
      <c r="O573" s="534"/>
      <c r="P573" s="534"/>
      <c r="Q573" s="534"/>
      <c r="R573" s="534"/>
      <c r="S573" s="534"/>
      <c r="T573" s="534"/>
      <c r="U573" s="531"/>
      <c r="V573" s="535"/>
    </row>
    <row r="574" spans="9:22">
      <c r="I574" s="314"/>
      <c r="N574" s="534"/>
      <c r="O574" s="534"/>
      <c r="P574" s="534"/>
      <c r="Q574" s="534"/>
      <c r="R574" s="534"/>
      <c r="S574" s="534"/>
      <c r="T574" s="534"/>
      <c r="U574" s="531"/>
      <c r="V574" s="535"/>
    </row>
    <row r="575" spans="9:22">
      <c r="I575" s="314"/>
      <c r="N575" s="534"/>
      <c r="O575" s="534"/>
      <c r="P575" s="534"/>
      <c r="Q575" s="534"/>
      <c r="R575" s="534"/>
      <c r="S575" s="534"/>
      <c r="T575" s="534"/>
      <c r="U575" s="531"/>
      <c r="V575" s="535"/>
    </row>
    <row r="576" spans="9:22">
      <c r="I576" s="314"/>
      <c r="N576" s="534"/>
      <c r="O576" s="534"/>
      <c r="P576" s="534"/>
      <c r="Q576" s="534"/>
      <c r="R576" s="534"/>
      <c r="S576" s="534"/>
      <c r="T576" s="534"/>
      <c r="U576" s="531"/>
      <c r="V576" s="535"/>
    </row>
    <row r="577" spans="9:22">
      <c r="I577" s="314"/>
      <c r="N577" s="534"/>
      <c r="O577" s="534"/>
      <c r="P577" s="534"/>
      <c r="Q577" s="534"/>
      <c r="R577" s="534"/>
      <c r="S577" s="534"/>
      <c r="T577" s="534"/>
      <c r="U577" s="531"/>
      <c r="V577" s="535"/>
    </row>
    <row r="578" spans="9:22">
      <c r="I578" s="314"/>
      <c r="N578" s="534"/>
      <c r="O578" s="534"/>
      <c r="P578" s="534"/>
      <c r="Q578" s="534"/>
      <c r="R578" s="534"/>
      <c r="S578" s="534"/>
      <c r="T578" s="534"/>
      <c r="U578" s="531"/>
      <c r="V578" s="535"/>
    </row>
    <row r="579" spans="9:22">
      <c r="I579" s="314"/>
      <c r="N579" s="534"/>
      <c r="O579" s="534"/>
      <c r="P579" s="534"/>
      <c r="Q579" s="534"/>
      <c r="R579" s="534"/>
      <c r="S579" s="534"/>
      <c r="T579" s="534"/>
      <c r="U579" s="531"/>
      <c r="V579" s="535"/>
    </row>
    <row r="580" spans="9:22">
      <c r="I580" s="314"/>
      <c r="N580" s="534"/>
      <c r="O580" s="534"/>
      <c r="P580" s="534"/>
      <c r="Q580" s="534"/>
      <c r="R580" s="534"/>
      <c r="S580" s="534"/>
      <c r="T580" s="534"/>
      <c r="U580" s="531"/>
      <c r="V580" s="535"/>
    </row>
    <row r="581" spans="9:22">
      <c r="I581" s="314"/>
      <c r="N581" s="534"/>
      <c r="O581" s="534"/>
      <c r="P581" s="534"/>
      <c r="Q581" s="534"/>
      <c r="R581" s="534"/>
      <c r="S581" s="534"/>
      <c r="T581" s="534"/>
      <c r="U581" s="531"/>
      <c r="V581" s="535"/>
    </row>
    <row r="582" spans="9:22">
      <c r="I582" s="314"/>
      <c r="N582" s="534"/>
      <c r="O582" s="534"/>
      <c r="P582" s="534"/>
      <c r="Q582" s="534"/>
      <c r="R582" s="534"/>
      <c r="S582" s="534"/>
      <c r="T582" s="534"/>
      <c r="U582" s="531"/>
      <c r="V582" s="535"/>
    </row>
    <row r="583" spans="9:22">
      <c r="I583" s="314"/>
      <c r="N583" s="534"/>
      <c r="O583" s="534"/>
      <c r="P583" s="534"/>
      <c r="Q583" s="534"/>
      <c r="R583" s="534"/>
      <c r="S583" s="534"/>
      <c r="T583" s="534"/>
      <c r="U583" s="531"/>
      <c r="V583" s="535"/>
    </row>
    <row r="584" spans="9:22">
      <c r="I584" s="314"/>
      <c r="N584" s="534"/>
      <c r="O584" s="534"/>
      <c r="P584" s="534"/>
      <c r="Q584" s="534"/>
      <c r="R584" s="534"/>
      <c r="S584" s="534"/>
      <c r="T584" s="534"/>
      <c r="U584" s="531"/>
      <c r="V584" s="535"/>
    </row>
    <row r="585" spans="9:22">
      <c r="I585" s="314"/>
      <c r="N585" s="534"/>
      <c r="O585" s="534"/>
      <c r="P585" s="534"/>
      <c r="Q585" s="534"/>
      <c r="R585" s="534"/>
      <c r="S585" s="534"/>
      <c r="T585" s="534"/>
      <c r="U585" s="531"/>
      <c r="V585" s="535"/>
    </row>
    <row r="586" spans="9:22">
      <c r="I586" s="314"/>
      <c r="N586" s="534"/>
      <c r="O586" s="534"/>
      <c r="P586" s="534"/>
      <c r="Q586" s="534"/>
      <c r="R586" s="534"/>
      <c r="S586" s="534"/>
      <c r="T586" s="534"/>
      <c r="U586" s="531"/>
      <c r="V586" s="535"/>
    </row>
    <row r="587" spans="9:22">
      <c r="I587" s="314"/>
      <c r="N587" s="534"/>
      <c r="O587" s="534"/>
      <c r="P587" s="534"/>
      <c r="Q587" s="534"/>
      <c r="R587" s="534"/>
      <c r="S587" s="534"/>
      <c r="T587" s="534"/>
      <c r="U587" s="531"/>
      <c r="V587" s="535"/>
    </row>
    <row r="588" spans="9:22">
      <c r="I588" s="314"/>
      <c r="N588" s="534"/>
      <c r="O588" s="534"/>
      <c r="P588" s="534"/>
      <c r="Q588" s="534"/>
      <c r="R588" s="534"/>
      <c r="S588" s="534"/>
      <c r="T588" s="534"/>
      <c r="U588" s="531"/>
      <c r="V588" s="535"/>
    </row>
    <row r="589" spans="9:22">
      <c r="I589" s="314"/>
      <c r="N589" s="534"/>
      <c r="O589" s="534"/>
      <c r="P589" s="534"/>
      <c r="Q589" s="534"/>
      <c r="R589" s="534"/>
      <c r="S589" s="534"/>
      <c r="T589" s="534"/>
      <c r="U589" s="531"/>
      <c r="V589" s="535"/>
    </row>
    <row r="590" spans="9:22">
      <c r="I590" s="314"/>
      <c r="N590" s="534"/>
      <c r="O590" s="534"/>
      <c r="P590" s="534"/>
      <c r="Q590" s="534"/>
      <c r="R590" s="534"/>
      <c r="S590" s="534"/>
      <c r="T590" s="534"/>
      <c r="U590" s="531"/>
      <c r="V590" s="535"/>
    </row>
    <row r="591" spans="9:22">
      <c r="I591" s="314"/>
      <c r="N591" s="534"/>
      <c r="O591" s="534"/>
      <c r="P591" s="534"/>
      <c r="Q591" s="534"/>
      <c r="R591" s="534"/>
      <c r="S591" s="534"/>
      <c r="T591" s="534"/>
      <c r="U591" s="531"/>
      <c r="V591" s="535"/>
    </row>
    <row r="592" spans="9:22">
      <c r="I592" s="314"/>
      <c r="N592" s="534"/>
      <c r="O592" s="534"/>
      <c r="P592" s="534"/>
      <c r="Q592" s="534"/>
      <c r="R592" s="534"/>
      <c r="S592" s="534"/>
      <c r="T592" s="534"/>
      <c r="U592" s="531"/>
      <c r="V592" s="535"/>
    </row>
    <row r="593" spans="9:22">
      <c r="I593" s="314"/>
      <c r="N593" s="534"/>
      <c r="O593" s="534"/>
      <c r="P593" s="534"/>
      <c r="Q593" s="534"/>
      <c r="R593" s="534"/>
      <c r="S593" s="534"/>
      <c r="T593" s="534"/>
      <c r="U593" s="531"/>
      <c r="V593" s="535"/>
    </row>
    <row r="594" spans="9:22">
      <c r="I594" s="314"/>
      <c r="N594" s="534"/>
      <c r="O594" s="534"/>
      <c r="P594" s="534"/>
      <c r="Q594" s="534"/>
      <c r="R594" s="534"/>
      <c r="S594" s="534"/>
      <c r="T594" s="534"/>
      <c r="U594" s="531"/>
      <c r="V594" s="535"/>
    </row>
    <row r="595" spans="9:22">
      <c r="I595" s="314"/>
      <c r="N595" s="534"/>
      <c r="O595" s="534"/>
      <c r="P595" s="534"/>
      <c r="Q595" s="534"/>
      <c r="R595" s="534"/>
      <c r="S595" s="534"/>
      <c r="T595" s="534"/>
      <c r="U595" s="531"/>
      <c r="V595" s="535"/>
    </row>
    <row r="596" spans="9:22">
      <c r="I596" s="314"/>
      <c r="N596" s="534"/>
      <c r="O596" s="534"/>
      <c r="P596" s="534"/>
      <c r="Q596" s="534"/>
      <c r="R596" s="534"/>
      <c r="S596" s="534"/>
      <c r="T596" s="534"/>
      <c r="U596" s="531"/>
      <c r="V596" s="535"/>
    </row>
    <row r="597" spans="9:22">
      <c r="I597" s="314"/>
      <c r="N597" s="534"/>
      <c r="O597" s="534"/>
      <c r="P597" s="534"/>
      <c r="Q597" s="534"/>
      <c r="R597" s="534"/>
      <c r="S597" s="534"/>
      <c r="T597" s="534"/>
      <c r="U597" s="531"/>
      <c r="V597" s="535"/>
    </row>
    <row r="598" spans="9:22">
      <c r="I598" s="314"/>
      <c r="N598" s="534"/>
      <c r="O598" s="534"/>
      <c r="P598" s="534"/>
      <c r="Q598" s="534"/>
      <c r="R598" s="534"/>
      <c r="S598" s="534"/>
      <c r="T598" s="534"/>
      <c r="U598" s="531"/>
      <c r="V598" s="535"/>
    </row>
    <row r="599" spans="9:22">
      <c r="I599" s="314"/>
      <c r="N599" s="534"/>
      <c r="O599" s="534"/>
      <c r="P599" s="534"/>
      <c r="Q599" s="534"/>
      <c r="R599" s="534"/>
      <c r="S599" s="534"/>
      <c r="T599" s="534"/>
      <c r="U599" s="531"/>
      <c r="V599" s="535"/>
    </row>
    <row r="600" spans="9:22">
      <c r="I600" s="314"/>
      <c r="N600" s="534"/>
      <c r="O600" s="534"/>
      <c r="P600" s="534"/>
      <c r="Q600" s="534"/>
      <c r="R600" s="534"/>
      <c r="S600" s="534"/>
      <c r="T600" s="534"/>
      <c r="U600" s="531"/>
      <c r="V600" s="535"/>
    </row>
    <row r="601" spans="9:22">
      <c r="I601" s="314"/>
      <c r="N601" s="534"/>
      <c r="O601" s="534"/>
      <c r="P601" s="534"/>
      <c r="Q601" s="534"/>
      <c r="R601" s="534"/>
      <c r="S601" s="534"/>
      <c r="T601" s="534"/>
      <c r="U601" s="531"/>
      <c r="V601" s="535"/>
    </row>
    <row r="602" spans="9:22">
      <c r="I602" s="314"/>
      <c r="N602" s="534"/>
      <c r="O602" s="534"/>
      <c r="P602" s="534"/>
      <c r="Q602" s="534"/>
      <c r="R602" s="534"/>
      <c r="S602" s="534"/>
      <c r="T602" s="534"/>
      <c r="U602" s="531"/>
      <c r="V602" s="535"/>
    </row>
    <row r="603" spans="9:22">
      <c r="I603" s="314"/>
      <c r="N603" s="534"/>
      <c r="O603" s="534"/>
      <c r="P603" s="534"/>
      <c r="Q603" s="534"/>
      <c r="R603" s="534"/>
      <c r="S603" s="534"/>
      <c r="T603" s="534"/>
      <c r="U603" s="531"/>
      <c r="V603" s="535"/>
    </row>
    <row r="604" spans="9:22">
      <c r="I604" s="314"/>
      <c r="N604" s="534"/>
      <c r="O604" s="534"/>
      <c r="P604" s="534"/>
      <c r="Q604" s="534"/>
      <c r="R604" s="534"/>
      <c r="S604" s="534"/>
      <c r="T604" s="534"/>
      <c r="U604" s="531"/>
      <c r="V604" s="535"/>
    </row>
    <row r="605" spans="9:22">
      <c r="I605" s="314"/>
      <c r="N605" s="534"/>
      <c r="O605" s="534"/>
      <c r="P605" s="534"/>
      <c r="Q605" s="534"/>
      <c r="R605" s="534"/>
      <c r="S605" s="534"/>
      <c r="T605" s="534"/>
      <c r="U605" s="531"/>
      <c r="V605" s="535"/>
    </row>
    <row r="606" spans="9:22">
      <c r="I606" s="314"/>
      <c r="N606" s="534"/>
      <c r="O606" s="534"/>
      <c r="P606" s="534"/>
      <c r="Q606" s="534"/>
      <c r="R606" s="534"/>
      <c r="S606" s="534"/>
      <c r="T606" s="534"/>
      <c r="U606" s="531"/>
      <c r="V606" s="535"/>
    </row>
    <row r="607" spans="9:22">
      <c r="I607" s="314"/>
      <c r="N607" s="534"/>
      <c r="O607" s="534"/>
      <c r="P607" s="534"/>
      <c r="Q607" s="534"/>
      <c r="R607" s="534"/>
      <c r="S607" s="534"/>
      <c r="T607" s="534"/>
      <c r="U607" s="531"/>
      <c r="V607" s="535"/>
    </row>
    <row r="608" spans="9:22">
      <c r="I608" s="314"/>
      <c r="N608" s="534"/>
      <c r="O608" s="534"/>
      <c r="P608" s="534"/>
      <c r="Q608" s="534"/>
      <c r="R608" s="534"/>
      <c r="S608" s="534"/>
      <c r="T608" s="534"/>
      <c r="U608" s="531"/>
      <c r="V608" s="535"/>
    </row>
    <row r="609" spans="9:22">
      <c r="I609" s="314"/>
      <c r="N609" s="534"/>
      <c r="O609" s="534"/>
      <c r="P609" s="534"/>
      <c r="Q609" s="534"/>
      <c r="R609" s="534"/>
      <c r="S609" s="534"/>
      <c r="T609" s="534"/>
      <c r="U609" s="531"/>
      <c r="V609" s="535"/>
    </row>
    <row r="610" spans="9:22">
      <c r="I610" s="314"/>
      <c r="N610" s="534"/>
      <c r="O610" s="534"/>
      <c r="P610" s="534"/>
      <c r="Q610" s="534"/>
      <c r="R610" s="534"/>
      <c r="S610" s="534"/>
      <c r="T610" s="534"/>
      <c r="U610" s="531"/>
      <c r="V610" s="535"/>
    </row>
    <row r="612" spans="9:22">
      <c r="J612" s="314"/>
      <c r="N612" s="534"/>
      <c r="O612" s="534"/>
      <c r="P612" s="534"/>
      <c r="Q612" s="534"/>
      <c r="R612" s="534"/>
      <c r="S612" s="534"/>
      <c r="T612" s="534"/>
      <c r="U612" s="531"/>
      <c r="V612" s="535"/>
    </row>
    <row r="613" spans="9:22">
      <c r="J613" s="314"/>
      <c r="N613" s="534"/>
      <c r="O613" s="534"/>
      <c r="P613" s="534"/>
      <c r="Q613" s="534"/>
      <c r="R613" s="534"/>
      <c r="S613" s="534"/>
      <c r="T613" s="534"/>
      <c r="U613" s="531"/>
      <c r="V613" s="535"/>
    </row>
    <row r="614" spans="9:22">
      <c r="J614" s="314"/>
      <c r="N614" s="534"/>
      <c r="O614" s="534"/>
      <c r="P614" s="534"/>
      <c r="Q614" s="534"/>
      <c r="R614" s="534"/>
      <c r="S614" s="534"/>
      <c r="T614" s="534"/>
      <c r="U614" s="531"/>
      <c r="V614" s="535"/>
    </row>
    <row r="615" spans="9:22">
      <c r="J615" s="314"/>
      <c r="N615" s="534"/>
      <c r="O615" s="534"/>
      <c r="P615" s="534"/>
      <c r="Q615" s="534"/>
      <c r="R615" s="534"/>
      <c r="S615" s="534"/>
      <c r="T615" s="534"/>
      <c r="U615" s="531"/>
      <c r="V615" s="535"/>
    </row>
    <row r="616" spans="9:22">
      <c r="J616" s="314"/>
      <c r="N616" s="534"/>
      <c r="O616" s="534"/>
      <c r="P616" s="534"/>
      <c r="Q616" s="534"/>
      <c r="R616" s="534"/>
      <c r="S616" s="534"/>
      <c r="T616" s="534"/>
      <c r="U616" s="531"/>
      <c r="V616" s="535"/>
    </row>
    <row r="617" spans="9:22">
      <c r="J617" s="314"/>
      <c r="N617" s="534"/>
      <c r="O617" s="534"/>
      <c r="P617" s="534"/>
      <c r="Q617" s="534"/>
      <c r="R617" s="534"/>
      <c r="S617" s="534"/>
      <c r="T617" s="534"/>
      <c r="U617" s="531"/>
      <c r="V617" s="535"/>
    </row>
    <row r="618" spans="9:22">
      <c r="J618" s="314"/>
      <c r="N618" s="534"/>
      <c r="O618" s="534"/>
      <c r="P618" s="534"/>
      <c r="Q618" s="534"/>
      <c r="R618" s="534"/>
      <c r="S618" s="534"/>
      <c r="T618" s="534"/>
      <c r="U618" s="531"/>
      <c r="V618" s="535"/>
    </row>
    <row r="619" spans="9:22">
      <c r="J619" s="314"/>
      <c r="N619" s="534"/>
      <c r="O619" s="534"/>
      <c r="P619" s="534"/>
      <c r="Q619" s="534"/>
      <c r="R619" s="534"/>
      <c r="S619" s="534"/>
      <c r="T619" s="534"/>
      <c r="U619" s="531"/>
      <c r="V619" s="535"/>
    </row>
    <row r="620" spans="9:22">
      <c r="J620" s="314"/>
      <c r="N620" s="534"/>
      <c r="O620" s="534"/>
      <c r="P620" s="534"/>
      <c r="Q620" s="534"/>
      <c r="R620" s="534"/>
      <c r="S620" s="534"/>
      <c r="T620" s="534"/>
      <c r="U620" s="531"/>
      <c r="V620" s="535"/>
    </row>
    <row r="621" spans="9:22">
      <c r="J621" s="314"/>
      <c r="N621" s="534"/>
      <c r="O621" s="534"/>
      <c r="P621" s="534"/>
      <c r="Q621" s="534"/>
      <c r="R621" s="534"/>
      <c r="S621" s="534"/>
      <c r="T621" s="534"/>
      <c r="U621" s="531"/>
      <c r="V621" s="535"/>
    </row>
    <row r="622" spans="9:22">
      <c r="J622" s="314"/>
      <c r="N622" s="534"/>
      <c r="O622" s="534"/>
      <c r="P622" s="534"/>
      <c r="Q622" s="534"/>
      <c r="R622" s="534"/>
      <c r="S622" s="534"/>
      <c r="T622" s="534"/>
      <c r="U622" s="531"/>
      <c r="V622" s="535"/>
    </row>
    <row r="623" spans="9:22">
      <c r="J623" s="314"/>
      <c r="N623" s="534"/>
      <c r="O623" s="534"/>
      <c r="P623" s="534"/>
      <c r="Q623" s="534"/>
      <c r="R623" s="534"/>
      <c r="S623" s="534"/>
      <c r="T623" s="534"/>
      <c r="U623" s="531"/>
      <c r="V623" s="535"/>
    </row>
    <row r="624" spans="9:22">
      <c r="J624" s="314"/>
      <c r="N624" s="534"/>
      <c r="O624" s="534"/>
      <c r="P624" s="534"/>
      <c r="Q624" s="534"/>
      <c r="R624" s="534"/>
      <c r="S624" s="534"/>
      <c r="T624" s="534"/>
      <c r="U624" s="531"/>
      <c r="V624" s="535"/>
    </row>
    <row r="625" spans="10:22">
      <c r="J625" s="314"/>
      <c r="N625" s="534"/>
      <c r="O625" s="534"/>
      <c r="P625" s="534"/>
      <c r="Q625" s="534"/>
      <c r="R625" s="534"/>
      <c r="S625" s="534"/>
      <c r="T625" s="534"/>
      <c r="U625" s="531"/>
      <c r="V625" s="535"/>
    </row>
    <row r="626" spans="10:22">
      <c r="J626" s="314"/>
      <c r="N626" s="534"/>
      <c r="O626" s="534"/>
      <c r="P626" s="534"/>
      <c r="Q626" s="534"/>
      <c r="R626" s="534"/>
      <c r="S626" s="534"/>
      <c r="T626" s="534"/>
      <c r="U626" s="531"/>
      <c r="V626" s="535"/>
    </row>
    <row r="627" spans="10:22">
      <c r="J627" s="314"/>
      <c r="N627" s="534"/>
      <c r="O627" s="534"/>
      <c r="P627" s="534"/>
      <c r="Q627" s="534"/>
      <c r="R627" s="534"/>
      <c r="S627" s="534"/>
      <c r="T627" s="534"/>
      <c r="U627" s="531"/>
      <c r="V627" s="535"/>
    </row>
    <row r="628" spans="10:22">
      <c r="J628" s="314"/>
      <c r="N628" s="534"/>
      <c r="O628" s="534"/>
      <c r="P628" s="534"/>
      <c r="Q628" s="534"/>
      <c r="R628" s="534"/>
      <c r="S628" s="534"/>
      <c r="T628" s="534"/>
      <c r="U628" s="531"/>
      <c r="V628" s="535"/>
    </row>
    <row r="629" spans="10:22">
      <c r="J629" s="314"/>
      <c r="N629" s="534"/>
      <c r="O629" s="534"/>
      <c r="P629" s="534"/>
      <c r="Q629" s="534"/>
      <c r="R629" s="534"/>
      <c r="S629" s="534"/>
      <c r="T629" s="534"/>
      <c r="U629" s="531"/>
      <c r="V629" s="535"/>
    </row>
    <row r="630" spans="10:22">
      <c r="J630" s="314"/>
      <c r="N630" s="534"/>
      <c r="O630" s="534"/>
      <c r="P630" s="534"/>
      <c r="Q630" s="534"/>
      <c r="R630" s="534"/>
      <c r="S630" s="534"/>
      <c r="T630" s="534"/>
      <c r="U630" s="531"/>
      <c r="V630" s="535"/>
    </row>
    <row r="631" spans="10:22">
      <c r="J631" s="314"/>
      <c r="N631" s="534"/>
      <c r="O631" s="534"/>
      <c r="P631" s="534"/>
      <c r="Q631" s="534"/>
      <c r="R631" s="534"/>
      <c r="S631" s="534"/>
      <c r="T631" s="534"/>
      <c r="U631" s="531"/>
      <c r="V631" s="535"/>
    </row>
    <row r="632" spans="10:22">
      <c r="J632" s="314"/>
      <c r="N632" s="534"/>
      <c r="O632" s="534"/>
      <c r="P632" s="534"/>
      <c r="Q632" s="534"/>
      <c r="R632" s="534"/>
      <c r="S632" s="534"/>
      <c r="T632" s="534"/>
      <c r="U632" s="531"/>
      <c r="V632" s="535"/>
    </row>
    <row r="633" spans="10:22">
      <c r="J633" s="314"/>
      <c r="N633" s="534"/>
      <c r="O633" s="534"/>
      <c r="P633" s="534"/>
      <c r="Q633" s="534"/>
      <c r="R633" s="534"/>
      <c r="S633" s="534"/>
      <c r="T633" s="534"/>
      <c r="U633" s="531"/>
      <c r="V633" s="535"/>
    </row>
    <row r="634" spans="10:22">
      <c r="J634" s="314"/>
      <c r="N634" s="534"/>
      <c r="O634" s="534"/>
      <c r="P634" s="534"/>
      <c r="Q634" s="534"/>
      <c r="R634" s="534"/>
      <c r="S634" s="534"/>
      <c r="T634" s="534"/>
      <c r="U634" s="531"/>
      <c r="V634" s="535"/>
    </row>
    <row r="635" spans="10:22">
      <c r="J635" s="314"/>
      <c r="N635" s="534"/>
      <c r="O635" s="534"/>
      <c r="P635" s="534"/>
      <c r="Q635" s="534"/>
      <c r="R635" s="534"/>
      <c r="S635" s="534"/>
      <c r="T635" s="534"/>
      <c r="U635" s="531"/>
      <c r="V635" s="535"/>
    </row>
    <row r="636" spans="10:22">
      <c r="J636" s="314"/>
      <c r="N636" s="534"/>
      <c r="O636" s="534"/>
      <c r="P636" s="534"/>
      <c r="Q636" s="534"/>
      <c r="R636" s="534"/>
      <c r="S636" s="534"/>
      <c r="T636" s="534"/>
      <c r="U636" s="531"/>
      <c r="V636" s="535"/>
    </row>
    <row r="637" spans="10:22">
      <c r="J637" s="314"/>
      <c r="N637" s="534"/>
      <c r="O637" s="534"/>
      <c r="P637" s="534"/>
      <c r="Q637" s="534"/>
      <c r="R637" s="534"/>
      <c r="S637" s="534"/>
      <c r="T637" s="534"/>
      <c r="U637" s="531"/>
      <c r="V637" s="535"/>
    </row>
    <row r="638" spans="10:22">
      <c r="J638" s="314"/>
      <c r="N638" s="534"/>
      <c r="O638" s="534"/>
      <c r="P638" s="534"/>
      <c r="Q638" s="534"/>
      <c r="R638" s="534"/>
      <c r="S638" s="534"/>
      <c r="T638" s="534"/>
      <c r="U638" s="531"/>
      <c r="V638" s="535"/>
    </row>
    <row r="639" spans="10:22">
      <c r="J639" s="314"/>
      <c r="N639" s="534"/>
      <c r="O639" s="534"/>
      <c r="P639" s="534"/>
      <c r="Q639" s="534"/>
      <c r="R639" s="534"/>
      <c r="S639" s="534"/>
      <c r="T639" s="534"/>
      <c r="U639" s="531"/>
      <c r="V639" s="535"/>
    </row>
    <row r="640" spans="10:22">
      <c r="J640" s="314"/>
      <c r="N640" s="534"/>
      <c r="O640" s="534"/>
      <c r="P640" s="534"/>
      <c r="Q640" s="534"/>
      <c r="R640" s="534"/>
      <c r="S640" s="534"/>
      <c r="T640" s="534"/>
      <c r="U640" s="531"/>
      <c r="V640" s="535"/>
    </row>
    <row r="641" spans="10:22">
      <c r="J641" s="314"/>
      <c r="N641" s="534"/>
      <c r="O641" s="534"/>
      <c r="P641" s="534"/>
      <c r="Q641" s="534"/>
      <c r="R641" s="534"/>
      <c r="S641" s="534"/>
      <c r="T641" s="534"/>
      <c r="U641" s="531"/>
      <c r="V641" s="535"/>
    </row>
    <row r="642" spans="10:22">
      <c r="J642" s="314"/>
      <c r="N642" s="534"/>
      <c r="O642" s="534"/>
      <c r="P642" s="534"/>
      <c r="Q642" s="534"/>
      <c r="R642" s="534"/>
      <c r="S642" s="534"/>
      <c r="T642" s="534"/>
      <c r="U642" s="531"/>
      <c r="V642" s="535"/>
    </row>
    <row r="643" spans="10:22">
      <c r="J643" s="314"/>
      <c r="N643" s="534"/>
      <c r="O643" s="534"/>
      <c r="P643" s="534"/>
      <c r="Q643" s="534"/>
      <c r="R643" s="534"/>
      <c r="S643" s="534"/>
      <c r="T643" s="534"/>
      <c r="U643" s="531"/>
      <c r="V643" s="535"/>
    </row>
    <row r="644" spans="10:22">
      <c r="J644" s="314"/>
      <c r="N644" s="534"/>
      <c r="O644" s="534"/>
      <c r="P644" s="534"/>
      <c r="Q644" s="534"/>
      <c r="R644" s="534"/>
      <c r="S644" s="534"/>
      <c r="T644" s="534"/>
      <c r="U644" s="531"/>
      <c r="V644" s="535"/>
    </row>
    <row r="645" spans="10:22">
      <c r="J645" s="314"/>
      <c r="N645" s="534"/>
      <c r="O645" s="534"/>
      <c r="P645" s="534"/>
      <c r="Q645" s="534"/>
      <c r="R645" s="534"/>
      <c r="S645" s="534"/>
      <c r="T645" s="534"/>
      <c r="U645" s="531"/>
      <c r="V645" s="535"/>
    </row>
    <row r="646" spans="10:22">
      <c r="J646" s="314"/>
      <c r="N646" s="534"/>
      <c r="O646" s="534"/>
      <c r="P646" s="534"/>
      <c r="Q646" s="534"/>
      <c r="R646" s="534"/>
      <c r="S646" s="534"/>
      <c r="T646" s="534"/>
      <c r="U646" s="531"/>
      <c r="V646" s="535"/>
    </row>
    <row r="647" spans="10:22">
      <c r="J647" s="314"/>
      <c r="N647" s="534"/>
      <c r="O647" s="534"/>
      <c r="P647" s="534"/>
      <c r="Q647" s="534"/>
      <c r="R647" s="534"/>
      <c r="S647" s="534"/>
      <c r="T647" s="534"/>
      <c r="U647" s="531"/>
      <c r="V647" s="535"/>
    </row>
    <row r="648" spans="10:22">
      <c r="J648" s="314"/>
      <c r="N648" s="534"/>
      <c r="O648" s="534"/>
      <c r="P648" s="534"/>
      <c r="Q648" s="534"/>
      <c r="R648" s="534"/>
      <c r="S648" s="534"/>
      <c r="T648" s="534"/>
      <c r="U648" s="531"/>
      <c r="V648" s="535"/>
    </row>
    <row r="649" spans="10:22">
      <c r="J649" s="314"/>
      <c r="N649" s="534"/>
      <c r="O649" s="534"/>
      <c r="P649" s="534"/>
      <c r="Q649" s="534"/>
      <c r="R649" s="534"/>
      <c r="S649" s="534"/>
      <c r="T649" s="534"/>
      <c r="U649" s="531"/>
      <c r="V649" s="535"/>
    </row>
    <row r="650" spans="10:22">
      <c r="J650" s="314"/>
      <c r="N650" s="534"/>
      <c r="O650" s="534"/>
      <c r="P650" s="534"/>
      <c r="Q650" s="534"/>
      <c r="R650" s="534"/>
      <c r="S650" s="534"/>
      <c r="T650" s="534"/>
      <c r="U650" s="531"/>
      <c r="V650" s="535"/>
    </row>
    <row r="651" spans="10:22">
      <c r="J651" s="314"/>
      <c r="N651" s="534"/>
      <c r="O651" s="534"/>
      <c r="P651" s="534"/>
      <c r="Q651" s="534"/>
      <c r="R651" s="534"/>
      <c r="S651" s="534"/>
      <c r="T651" s="534"/>
      <c r="U651" s="531"/>
      <c r="V651" s="535"/>
    </row>
    <row r="652" spans="10:22">
      <c r="J652" s="314"/>
      <c r="N652" s="534"/>
      <c r="O652" s="534"/>
      <c r="P652" s="534"/>
      <c r="Q652" s="534"/>
      <c r="R652" s="534"/>
      <c r="S652" s="534"/>
      <c r="T652" s="534"/>
      <c r="U652" s="531"/>
      <c r="V652" s="535"/>
    </row>
    <row r="653" spans="10:22">
      <c r="J653" s="314"/>
      <c r="N653" s="534"/>
      <c r="O653" s="534"/>
      <c r="P653" s="534"/>
      <c r="Q653" s="534"/>
      <c r="R653" s="534"/>
      <c r="S653" s="534"/>
      <c r="T653" s="534"/>
      <c r="U653" s="531"/>
      <c r="V653" s="535"/>
    </row>
    <row r="654" spans="10:22">
      <c r="J654" s="314"/>
      <c r="N654" s="534"/>
      <c r="O654" s="534"/>
      <c r="P654" s="534"/>
      <c r="Q654" s="534"/>
      <c r="R654" s="534"/>
      <c r="S654" s="534"/>
      <c r="T654" s="534"/>
      <c r="U654" s="531"/>
      <c r="V654" s="535"/>
    </row>
    <row r="655" spans="10:22">
      <c r="J655" s="314"/>
      <c r="N655" s="534"/>
      <c r="O655" s="534"/>
      <c r="P655" s="534"/>
      <c r="Q655" s="534"/>
      <c r="R655" s="534"/>
      <c r="S655" s="534"/>
      <c r="T655" s="534"/>
      <c r="U655" s="531"/>
      <c r="V655" s="535"/>
    </row>
    <row r="656" spans="10:22">
      <c r="J656" s="314"/>
      <c r="N656" s="534"/>
      <c r="O656" s="534"/>
      <c r="P656" s="534"/>
      <c r="Q656" s="534"/>
      <c r="R656" s="534"/>
      <c r="S656" s="534"/>
      <c r="T656" s="534"/>
      <c r="U656" s="531"/>
      <c r="V656" s="535"/>
    </row>
    <row r="657" spans="10:22">
      <c r="J657" s="314"/>
      <c r="N657" s="534"/>
      <c r="O657" s="534"/>
      <c r="P657" s="534"/>
      <c r="Q657" s="534"/>
      <c r="R657" s="534"/>
      <c r="S657" s="534"/>
      <c r="T657" s="534"/>
      <c r="U657" s="531"/>
      <c r="V657" s="535"/>
    </row>
    <row r="658" spans="10:22">
      <c r="J658" s="314"/>
      <c r="N658" s="534"/>
      <c r="O658" s="534"/>
      <c r="P658" s="534"/>
      <c r="Q658" s="534"/>
      <c r="R658" s="534"/>
      <c r="S658" s="534"/>
      <c r="T658" s="534"/>
      <c r="U658" s="531"/>
      <c r="V658" s="535"/>
    </row>
    <row r="659" spans="10:22">
      <c r="J659" s="314"/>
      <c r="N659" s="534"/>
      <c r="O659" s="534"/>
      <c r="P659" s="534"/>
      <c r="Q659" s="534"/>
      <c r="R659" s="534"/>
      <c r="S659" s="534"/>
      <c r="T659" s="534"/>
      <c r="U659" s="531"/>
      <c r="V659" s="535"/>
    </row>
    <row r="660" spans="10:22">
      <c r="J660" s="314"/>
      <c r="N660" s="534"/>
      <c r="O660" s="534"/>
      <c r="P660" s="534"/>
      <c r="Q660" s="534"/>
      <c r="R660" s="534"/>
      <c r="S660" s="534"/>
      <c r="T660" s="534"/>
      <c r="U660" s="531"/>
      <c r="V660" s="535"/>
    </row>
    <row r="661" spans="10:22">
      <c r="J661" s="314"/>
      <c r="N661" s="534"/>
      <c r="O661" s="534"/>
      <c r="P661" s="534"/>
      <c r="Q661" s="534"/>
      <c r="R661" s="534"/>
      <c r="S661" s="534"/>
      <c r="T661" s="534"/>
      <c r="U661" s="531"/>
      <c r="V661" s="535"/>
    </row>
    <row r="662" spans="10:22">
      <c r="J662" s="314"/>
      <c r="N662" s="534"/>
      <c r="O662" s="534"/>
      <c r="P662" s="534"/>
      <c r="Q662" s="534"/>
      <c r="R662" s="534"/>
      <c r="S662" s="534"/>
      <c r="T662" s="534"/>
      <c r="U662" s="531"/>
      <c r="V662" s="535"/>
    </row>
    <row r="663" spans="10:22">
      <c r="J663" s="314"/>
      <c r="N663" s="534"/>
      <c r="O663" s="534"/>
      <c r="P663" s="534"/>
      <c r="Q663" s="534"/>
      <c r="R663" s="534"/>
      <c r="S663" s="534"/>
      <c r="T663" s="534"/>
      <c r="U663" s="531"/>
      <c r="V663" s="535"/>
    </row>
    <row r="664" spans="10:22">
      <c r="J664" s="314"/>
      <c r="N664" s="534"/>
      <c r="O664" s="534"/>
      <c r="P664" s="534"/>
      <c r="Q664" s="534"/>
      <c r="R664" s="534"/>
      <c r="S664" s="534"/>
      <c r="T664" s="534"/>
      <c r="U664" s="531"/>
      <c r="V664" s="535"/>
    </row>
    <row r="665" spans="10:22">
      <c r="J665" s="314"/>
      <c r="N665" s="534"/>
      <c r="O665" s="534"/>
      <c r="P665" s="534"/>
      <c r="Q665" s="534"/>
      <c r="R665" s="534"/>
      <c r="S665" s="534"/>
      <c r="T665" s="534"/>
      <c r="U665" s="531"/>
      <c r="V665" s="535"/>
    </row>
    <row r="666" spans="10:22">
      <c r="J666" s="314"/>
      <c r="N666" s="534"/>
      <c r="O666" s="534"/>
      <c r="P666" s="534"/>
      <c r="Q666" s="534"/>
      <c r="R666" s="534"/>
      <c r="S666" s="534"/>
      <c r="T666" s="534"/>
      <c r="U666" s="531"/>
      <c r="V666" s="535"/>
    </row>
    <row r="667" spans="10:22">
      <c r="J667" s="314"/>
      <c r="N667" s="534"/>
      <c r="O667" s="534"/>
      <c r="P667" s="534"/>
      <c r="Q667" s="534"/>
      <c r="R667" s="534"/>
      <c r="S667" s="534"/>
      <c r="T667" s="534"/>
      <c r="U667" s="531"/>
      <c r="V667" s="535"/>
    </row>
    <row r="668" spans="10:22">
      <c r="J668" s="314"/>
      <c r="N668" s="534"/>
      <c r="O668" s="534"/>
      <c r="P668" s="534"/>
      <c r="Q668" s="534"/>
      <c r="R668" s="534"/>
      <c r="S668" s="534"/>
      <c r="T668" s="534"/>
      <c r="U668" s="531"/>
      <c r="V668" s="535"/>
    </row>
    <row r="669" spans="10:22">
      <c r="J669" s="314"/>
      <c r="N669" s="534"/>
      <c r="O669" s="534"/>
      <c r="P669" s="534"/>
      <c r="Q669" s="534"/>
      <c r="R669" s="534"/>
      <c r="S669" s="534"/>
      <c r="T669" s="534"/>
      <c r="U669" s="531"/>
      <c r="V669" s="535"/>
    </row>
    <row r="670" spans="10:22">
      <c r="J670" s="314"/>
      <c r="N670" s="534"/>
      <c r="O670" s="534"/>
      <c r="P670" s="534"/>
      <c r="Q670" s="534"/>
      <c r="R670" s="534"/>
      <c r="S670" s="534"/>
      <c r="T670" s="534"/>
      <c r="U670" s="531"/>
      <c r="V670" s="535"/>
    </row>
    <row r="671" spans="10:22">
      <c r="J671" s="314"/>
      <c r="N671" s="534"/>
      <c r="O671" s="534"/>
      <c r="P671" s="534"/>
      <c r="Q671" s="534"/>
      <c r="R671" s="534"/>
      <c r="S671" s="534"/>
      <c r="T671" s="534"/>
      <c r="U671" s="531"/>
      <c r="V671" s="535"/>
    </row>
    <row r="672" spans="10:22">
      <c r="J672" s="314"/>
      <c r="N672" s="534"/>
      <c r="O672" s="534"/>
      <c r="P672" s="534"/>
      <c r="Q672" s="534"/>
      <c r="R672" s="534"/>
      <c r="S672" s="534"/>
      <c r="T672" s="534"/>
      <c r="U672" s="531"/>
      <c r="V672" s="535"/>
    </row>
    <row r="673" spans="10:22">
      <c r="J673" s="314"/>
      <c r="N673" s="534"/>
      <c r="O673" s="534"/>
      <c r="P673" s="534"/>
      <c r="Q673" s="534"/>
      <c r="R673" s="534"/>
      <c r="S673" s="534"/>
      <c r="T673" s="534"/>
      <c r="U673" s="531"/>
      <c r="V673" s="535"/>
    </row>
    <row r="674" spans="10:22">
      <c r="J674" s="314"/>
      <c r="N674" s="534"/>
      <c r="O674" s="534"/>
      <c r="P674" s="534"/>
      <c r="Q674" s="534"/>
      <c r="R674" s="534"/>
      <c r="S674" s="534"/>
      <c r="T674" s="534"/>
      <c r="U674" s="531"/>
      <c r="V674" s="535"/>
    </row>
    <row r="675" spans="10:22">
      <c r="J675" s="314"/>
      <c r="N675" s="534"/>
      <c r="O675" s="534"/>
      <c r="P675" s="534"/>
      <c r="Q675" s="534"/>
      <c r="R675" s="534"/>
      <c r="S675" s="534"/>
      <c r="T675" s="534"/>
      <c r="U675" s="531"/>
      <c r="V675" s="535"/>
    </row>
    <row r="676" spans="10:22">
      <c r="J676" s="314"/>
      <c r="N676" s="534"/>
      <c r="O676" s="534"/>
      <c r="P676" s="534"/>
      <c r="Q676" s="534"/>
      <c r="R676" s="534"/>
      <c r="S676" s="534"/>
      <c r="T676" s="534"/>
      <c r="U676" s="531"/>
      <c r="V676" s="535"/>
    </row>
    <row r="677" spans="10:22">
      <c r="J677" s="314"/>
      <c r="N677" s="534"/>
      <c r="O677" s="534"/>
      <c r="P677" s="534"/>
      <c r="Q677" s="534"/>
      <c r="R677" s="534"/>
      <c r="S677" s="534"/>
      <c r="T677" s="534"/>
      <c r="U677" s="531"/>
      <c r="V677" s="535"/>
    </row>
    <row r="678" spans="10:22">
      <c r="J678" s="314"/>
      <c r="N678" s="534"/>
      <c r="O678" s="534"/>
      <c r="P678" s="534"/>
      <c r="Q678" s="534"/>
      <c r="R678" s="534"/>
      <c r="S678" s="534"/>
      <c r="T678" s="534"/>
      <c r="U678" s="531"/>
      <c r="V678" s="535"/>
    </row>
    <row r="679" spans="10:22">
      <c r="J679" s="314"/>
      <c r="N679" s="534"/>
      <c r="O679" s="534"/>
      <c r="P679" s="534"/>
      <c r="Q679" s="534"/>
      <c r="R679" s="534"/>
      <c r="S679" s="534"/>
      <c r="T679" s="534"/>
      <c r="U679" s="531"/>
      <c r="V679" s="535"/>
    </row>
    <row r="680" spans="10:22">
      <c r="J680" s="314"/>
      <c r="N680" s="534"/>
      <c r="O680" s="534"/>
      <c r="P680" s="534"/>
      <c r="Q680" s="534"/>
      <c r="R680" s="534"/>
      <c r="S680" s="534"/>
      <c r="T680" s="534"/>
      <c r="U680" s="531"/>
      <c r="V680" s="535"/>
    </row>
    <row r="681" spans="10:22">
      <c r="J681" s="314"/>
      <c r="N681" s="534"/>
      <c r="O681" s="534"/>
      <c r="P681" s="534"/>
      <c r="Q681" s="534"/>
      <c r="R681" s="534"/>
      <c r="S681" s="534"/>
      <c r="T681" s="534"/>
      <c r="U681" s="531"/>
      <c r="V681" s="535"/>
    </row>
    <row r="682" spans="10:22">
      <c r="J682" s="314"/>
      <c r="N682" s="534"/>
      <c r="O682" s="534"/>
      <c r="P682" s="534"/>
      <c r="Q682" s="534"/>
      <c r="R682" s="534"/>
      <c r="S682" s="534"/>
      <c r="T682" s="534"/>
      <c r="U682" s="531"/>
      <c r="V682" s="535"/>
    </row>
    <row r="683" spans="10:22">
      <c r="J683" s="314"/>
      <c r="N683" s="534"/>
      <c r="O683" s="534"/>
      <c r="P683" s="534"/>
      <c r="Q683" s="534"/>
      <c r="R683" s="534"/>
      <c r="S683" s="534"/>
      <c r="T683" s="534"/>
      <c r="U683" s="531"/>
      <c r="V683" s="535"/>
    </row>
    <row r="684" spans="10:22">
      <c r="J684" s="314"/>
      <c r="N684" s="534"/>
      <c r="O684" s="534"/>
      <c r="P684" s="534"/>
      <c r="Q684" s="534"/>
      <c r="R684" s="534"/>
      <c r="S684" s="534"/>
      <c r="T684" s="534"/>
      <c r="U684" s="531"/>
      <c r="V684" s="535"/>
    </row>
    <row r="685" spans="10:22">
      <c r="J685" s="314"/>
      <c r="N685" s="534"/>
      <c r="O685" s="534"/>
      <c r="P685" s="534"/>
      <c r="Q685" s="534"/>
      <c r="R685" s="534"/>
      <c r="S685" s="534"/>
      <c r="T685" s="534"/>
      <c r="U685" s="531"/>
      <c r="V685" s="535"/>
    </row>
    <row r="686" spans="10:22">
      <c r="J686" s="314"/>
      <c r="N686" s="534"/>
      <c r="O686" s="534"/>
      <c r="P686" s="534"/>
      <c r="Q686" s="534"/>
      <c r="R686" s="534"/>
      <c r="S686" s="534"/>
      <c r="T686" s="534"/>
      <c r="U686" s="531"/>
      <c r="V686" s="535"/>
    </row>
    <row r="687" spans="10:22">
      <c r="J687" s="314"/>
      <c r="N687" s="534"/>
      <c r="O687" s="534"/>
      <c r="P687" s="534"/>
      <c r="Q687" s="534"/>
      <c r="R687" s="534"/>
      <c r="S687" s="534"/>
      <c r="T687" s="534"/>
      <c r="U687" s="531"/>
      <c r="V687" s="535"/>
    </row>
    <row r="688" spans="10:22">
      <c r="J688" s="314"/>
      <c r="N688" s="534"/>
      <c r="O688" s="534"/>
      <c r="P688" s="534"/>
      <c r="Q688" s="534"/>
      <c r="R688" s="534"/>
      <c r="S688" s="534"/>
      <c r="T688" s="534"/>
      <c r="U688" s="531"/>
      <c r="V688" s="535"/>
    </row>
    <row r="689" spans="10:22">
      <c r="J689" s="314"/>
      <c r="N689" s="534"/>
      <c r="O689" s="534"/>
      <c r="P689" s="534"/>
      <c r="Q689" s="534"/>
      <c r="R689" s="534"/>
      <c r="S689" s="534"/>
      <c r="T689" s="534"/>
      <c r="U689" s="531"/>
      <c r="V689" s="535"/>
    </row>
    <row r="690" spans="10:22">
      <c r="J690" s="314"/>
      <c r="N690" s="534"/>
      <c r="O690" s="534"/>
      <c r="P690" s="534"/>
      <c r="Q690" s="534"/>
      <c r="R690" s="534"/>
      <c r="S690" s="534"/>
      <c r="T690" s="534"/>
      <c r="U690" s="531"/>
      <c r="V690" s="535"/>
    </row>
    <row r="691" spans="10:22">
      <c r="J691" s="314"/>
      <c r="N691" s="534"/>
      <c r="O691" s="534"/>
      <c r="P691" s="534"/>
      <c r="Q691" s="534"/>
      <c r="R691" s="534"/>
      <c r="S691" s="534"/>
      <c r="T691" s="534"/>
      <c r="U691" s="531"/>
      <c r="V691" s="535"/>
    </row>
    <row r="692" spans="10:22">
      <c r="J692" s="314"/>
      <c r="N692" s="534"/>
      <c r="O692" s="534"/>
      <c r="P692" s="534"/>
      <c r="Q692" s="534"/>
      <c r="R692" s="534"/>
      <c r="S692" s="534"/>
      <c r="T692" s="534"/>
      <c r="U692" s="531"/>
      <c r="V692" s="535"/>
    </row>
    <row r="693" spans="10:22">
      <c r="J693" s="314"/>
      <c r="N693" s="534"/>
      <c r="O693" s="534"/>
      <c r="P693" s="534"/>
      <c r="Q693" s="534"/>
      <c r="R693" s="534"/>
      <c r="S693" s="534"/>
      <c r="T693" s="534"/>
      <c r="U693" s="531"/>
      <c r="V693" s="535"/>
    </row>
    <row r="694" spans="10:22">
      <c r="J694" s="314"/>
      <c r="N694" s="534"/>
      <c r="O694" s="534"/>
      <c r="P694" s="534"/>
      <c r="Q694" s="534"/>
      <c r="R694" s="534"/>
      <c r="S694" s="534"/>
      <c r="T694" s="534"/>
      <c r="U694" s="531"/>
      <c r="V694" s="535"/>
    </row>
    <row r="695" spans="10:22">
      <c r="J695" s="314"/>
      <c r="N695" s="534"/>
      <c r="O695" s="534"/>
      <c r="P695" s="534"/>
      <c r="Q695" s="534"/>
      <c r="R695" s="534"/>
      <c r="S695" s="534"/>
      <c r="T695" s="534"/>
      <c r="U695" s="531"/>
      <c r="V695" s="535"/>
    </row>
    <row r="696" spans="10:22">
      <c r="J696" s="314"/>
      <c r="N696" s="534"/>
      <c r="O696" s="534"/>
      <c r="P696" s="534"/>
      <c r="Q696" s="534"/>
      <c r="R696" s="534"/>
      <c r="S696" s="534"/>
      <c r="T696" s="534"/>
      <c r="U696" s="531"/>
      <c r="V696" s="535"/>
    </row>
    <row r="697" spans="10:22">
      <c r="J697" s="314"/>
      <c r="N697" s="534"/>
      <c r="O697" s="534"/>
      <c r="P697" s="534"/>
      <c r="Q697" s="534"/>
      <c r="R697" s="534"/>
      <c r="S697" s="534"/>
      <c r="T697" s="534"/>
      <c r="U697" s="531"/>
      <c r="V697" s="535"/>
    </row>
    <row r="698" spans="10:22">
      <c r="J698" s="314"/>
      <c r="N698" s="534"/>
      <c r="O698" s="534"/>
      <c r="P698" s="534"/>
      <c r="Q698" s="534"/>
      <c r="R698" s="534"/>
      <c r="S698" s="534"/>
      <c r="T698" s="534"/>
      <c r="U698" s="531"/>
      <c r="V698" s="535"/>
    </row>
    <row r="699" spans="10:22">
      <c r="J699" s="314"/>
      <c r="N699" s="534"/>
      <c r="O699" s="534"/>
      <c r="P699" s="534"/>
      <c r="Q699" s="534"/>
      <c r="R699" s="534"/>
      <c r="S699" s="534"/>
      <c r="T699" s="534"/>
      <c r="U699" s="531"/>
      <c r="V699" s="535"/>
    </row>
    <row r="700" spans="10:22">
      <c r="J700" s="314"/>
      <c r="N700" s="534"/>
      <c r="O700" s="534"/>
      <c r="P700" s="534"/>
      <c r="Q700" s="534"/>
      <c r="R700" s="534"/>
      <c r="S700" s="534"/>
      <c r="T700" s="534"/>
      <c r="U700" s="531"/>
      <c r="V700" s="535"/>
    </row>
    <row r="701" spans="10:22">
      <c r="J701" s="314"/>
      <c r="N701" s="534"/>
      <c r="O701" s="534"/>
      <c r="P701" s="534"/>
      <c r="Q701" s="534"/>
      <c r="R701" s="534"/>
      <c r="S701" s="534"/>
      <c r="T701" s="534"/>
      <c r="U701" s="531"/>
      <c r="V701" s="535"/>
    </row>
    <row r="702" spans="10:22">
      <c r="J702" s="314"/>
      <c r="N702" s="534"/>
      <c r="O702" s="534"/>
      <c r="P702" s="534"/>
      <c r="Q702" s="534"/>
      <c r="R702" s="534"/>
      <c r="S702" s="534"/>
      <c r="T702" s="534"/>
      <c r="U702" s="531"/>
      <c r="V702" s="535"/>
    </row>
    <row r="703" spans="10:22">
      <c r="J703" s="314"/>
      <c r="N703" s="534"/>
      <c r="O703" s="534"/>
      <c r="P703" s="534"/>
      <c r="Q703" s="534"/>
      <c r="R703" s="534"/>
      <c r="S703" s="534"/>
      <c r="T703" s="534"/>
      <c r="U703" s="531"/>
      <c r="V703" s="535"/>
    </row>
    <row r="704" spans="10:22">
      <c r="J704" s="314"/>
      <c r="N704" s="534"/>
      <c r="O704" s="534"/>
      <c r="P704" s="534"/>
      <c r="Q704" s="534"/>
      <c r="R704" s="534"/>
      <c r="S704" s="534"/>
      <c r="T704" s="534"/>
      <c r="U704" s="531"/>
      <c r="V704" s="535"/>
    </row>
    <row r="705" spans="10:22">
      <c r="J705" s="314"/>
      <c r="N705" s="534"/>
      <c r="O705" s="534"/>
      <c r="P705" s="534"/>
      <c r="Q705" s="534"/>
      <c r="R705" s="534"/>
      <c r="S705" s="534"/>
      <c r="T705" s="534"/>
      <c r="U705" s="531"/>
      <c r="V705" s="535"/>
    </row>
    <row r="706" spans="10:22">
      <c r="J706" s="314"/>
      <c r="N706" s="534"/>
      <c r="O706" s="534"/>
      <c r="P706" s="534"/>
      <c r="Q706" s="534"/>
      <c r="R706" s="534"/>
      <c r="S706" s="534"/>
      <c r="T706" s="534"/>
      <c r="U706" s="531"/>
      <c r="V706" s="535"/>
    </row>
    <row r="707" spans="10:22">
      <c r="J707" s="314"/>
      <c r="N707" s="534"/>
      <c r="O707" s="534"/>
      <c r="P707" s="534"/>
      <c r="Q707" s="534"/>
      <c r="R707" s="534"/>
      <c r="S707" s="534"/>
      <c r="T707" s="534"/>
      <c r="U707" s="531"/>
      <c r="V707" s="535"/>
    </row>
    <row r="708" spans="10:22">
      <c r="J708" s="314"/>
      <c r="N708" s="534"/>
      <c r="O708" s="534"/>
      <c r="P708" s="534"/>
      <c r="Q708" s="534"/>
      <c r="R708" s="534"/>
      <c r="S708" s="534"/>
      <c r="T708" s="534"/>
      <c r="U708" s="531"/>
      <c r="V708" s="535"/>
    </row>
    <row r="709" spans="10:22">
      <c r="J709" s="314"/>
      <c r="N709" s="534"/>
      <c r="O709" s="534"/>
      <c r="P709" s="534"/>
      <c r="Q709" s="534"/>
      <c r="R709" s="534"/>
      <c r="S709" s="534"/>
      <c r="T709" s="534"/>
      <c r="U709" s="531"/>
      <c r="V709" s="535"/>
    </row>
    <row r="710" spans="10:22">
      <c r="J710" s="314"/>
      <c r="N710" s="534"/>
      <c r="O710" s="534"/>
      <c r="P710" s="534"/>
      <c r="Q710" s="534"/>
      <c r="R710" s="534"/>
      <c r="S710" s="534"/>
      <c r="T710" s="534"/>
      <c r="U710" s="531"/>
      <c r="V710" s="535"/>
    </row>
    <row r="711" spans="10:22">
      <c r="J711" s="314"/>
      <c r="N711" s="534"/>
      <c r="O711" s="534"/>
      <c r="P711" s="534"/>
      <c r="Q711" s="534"/>
      <c r="R711" s="534"/>
      <c r="S711" s="534"/>
      <c r="T711" s="534"/>
      <c r="U711" s="531"/>
      <c r="V711" s="535"/>
    </row>
    <row r="712" spans="10:22">
      <c r="J712" s="314"/>
      <c r="N712" s="534"/>
      <c r="O712" s="534"/>
      <c r="P712" s="534"/>
      <c r="Q712" s="534"/>
      <c r="R712" s="534"/>
      <c r="S712" s="534"/>
      <c r="T712" s="534"/>
      <c r="U712" s="531"/>
      <c r="V712" s="535"/>
    </row>
    <row r="713" spans="10:22">
      <c r="J713" s="314"/>
      <c r="N713" s="534"/>
      <c r="O713" s="534"/>
      <c r="P713" s="534"/>
      <c r="Q713" s="534"/>
      <c r="R713" s="534"/>
      <c r="S713" s="534"/>
      <c r="T713" s="534"/>
      <c r="U713" s="531"/>
      <c r="V713" s="535"/>
    </row>
    <row r="714" spans="10:22">
      <c r="J714" s="314"/>
      <c r="N714" s="534"/>
      <c r="O714" s="534"/>
      <c r="P714" s="534"/>
      <c r="Q714" s="534"/>
      <c r="R714" s="534"/>
      <c r="S714" s="534"/>
      <c r="T714" s="534"/>
      <c r="U714" s="531"/>
      <c r="V714" s="535"/>
    </row>
    <row r="715" spans="10:22">
      <c r="J715" s="314"/>
      <c r="N715" s="534"/>
      <c r="O715" s="534"/>
      <c r="P715" s="534"/>
      <c r="Q715" s="534"/>
      <c r="R715" s="534"/>
      <c r="S715" s="534"/>
      <c r="T715" s="534"/>
      <c r="U715" s="531"/>
      <c r="V715" s="535"/>
    </row>
    <row r="716" spans="10:22">
      <c r="J716" s="314"/>
      <c r="N716" s="534"/>
      <c r="O716" s="534"/>
      <c r="P716" s="534"/>
      <c r="Q716" s="534"/>
      <c r="R716" s="534"/>
      <c r="S716" s="534"/>
      <c r="T716" s="534"/>
      <c r="U716" s="531"/>
      <c r="V716" s="535"/>
    </row>
    <row r="717" spans="10:22">
      <c r="J717" s="314"/>
      <c r="N717" s="534"/>
      <c r="O717" s="534"/>
      <c r="P717" s="534"/>
      <c r="Q717" s="534"/>
      <c r="R717" s="534"/>
      <c r="S717" s="534"/>
      <c r="T717" s="534"/>
      <c r="U717" s="531"/>
      <c r="V717" s="535"/>
    </row>
    <row r="718" spans="10:22">
      <c r="J718" s="314"/>
      <c r="N718" s="534"/>
      <c r="O718" s="534"/>
      <c r="P718" s="534"/>
      <c r="Q718" s="534"/>
      <c r="R718" s="534"/>
      <c r="S718" s="534"/>
      <c r="T718" s="534"/>
      <c r="U718" s="531"/>
      <c r="V718" s="535"/>
    </row>
    <row r="719" spans="10:22">
      <c r="J719" s="314"/>
      <c r="N719" s="534"/>
      <c r="O719" s="534"/>
      <c r="P719" s="534"/>
      <c r="Q719" s="534"/>
      <c r="R719" s="534"/>
      <c r="S719" s="534"/>
      <c r="T719" s="534"/>
      <c r="U719" s="531"/>
      <c r="V719" s="535"/>
    </row>
    <row r="720" spans="10:22">
      <c r="J720" s="314"/>
      <c r="N720" s="534"/>
      <c r="O720" s="534"/>
      <c r="P720" s="534"/>
      <c r="Q720" s="534"/>
      <c r="R720" s="534"/>
      <c r="S720" s="534"/>
      <c r="T720" s="534"/>
      <c r="U720" s="531"/>
      <c r="V720" s="535"/>
    </row>
    <row r="721" spans="10:22">
      <c r="J721" s="314"/>
      <c r="N721" s="534"/>
      <c r="O721" s="534"/>
      <c r="P721" s="534"/>
      <c r="Q721" s="534"/>
      <c r="R721" s="534"/>
      <c r="S721" s="534"/>
      <c r="T721" s="534"/>
      <c r="U721" s="531"/>
      <c r="V721" s="535"/>
    </row>
    <row r="722" spans="10:22">
      <c r="J722" s="314"/>
      <c r="N722" s="534"/>
      <c r="O722" s="534"/>
      <c r="P722" s="534"/>
      <c r="Q722" s="534"/>
      <c r="R722" s="534"/>
      <c r="S722" s="534"/>
      <c r="T722" s="534"/>
      <c r="U722" s="531"/>
      <c r="V722" s="535"/>
    </row>
    <row r="723" spans="10:22">
      <c r="J723" s="314"/>
      <c r="N723" s="534"/>
      <c r="O723" s="534"/>
      <c r="P723" s="534"/>
      <c r="Q723" s="534"/>
      <c r="R723" s="534"/>
      <c r="S723" s="534"/>
      <c r="T723" s="534"/>
      <c r="U723" s="531"/>
      <c r="V723" s="535"/>
    </row>
    <row r="724" spans="10:22">
      <c r="J724" s="314"/>
      <c r="N724" s="534"/>
      <c r="O724" s="534"/>
      <c r="P724" s="534"/>
      <c r="Q724" s="534"/>
      <c r="R724" s="534"/>
      <c r="S724" s="534"/>
      <c r="T724" s="534"/>
      <c r="U724" s="531"/>
      <c r="V724" s="535"/>
    </row>
    <row r="725" spans="10:22">
      <c r="J725" s="314"/>
      <c r="N725" s="534"/>
      <c r="O725" s="534"/>
      <c r="P725" s="534"/>
      <c r="Q725" s="534"/>
      <c r="R725" s="534"/>
      <c r="S725" s="534"/>
      <c r="T725" s="534"/>
      <c r="U725" s="531"/>
      <c r="V725" s="535"/>
    </row>
    <row r="726" spans="10:22">
      <c r="J726" s="314"/>
      <c r="N726" s="534"/>
      <c r="O726" s="534"/>
      <c r="P726" s="534"/>
      <c r="Q726" s="534"/>
      <c r="R726" s="534"/>
      <c r="S726" s="534"/>
      <c r="T726" s="534"/>
      <c r="U726" s="531"/>
      <c r="V726" s="535"/>
    </row>
    <row r="727" spans="10:22">
      <c r="J727" s="314"/>
      <c r="N727" s="534"/>
      <c r="O727" s="534"/>
      <c r="P727" s="534"/>
      <c r="Q727" s="534"/>
      <c r="R727" s="534"/>
      <c r="S727" s="534"/>
      <c r="T727" s="534"/>
      <c r="U727" s="531"/>
      <c r="V727" s="535"/>
    </row>
    <row r="728" spans="10:22">
      <c r="J728" s="314"/>
      <c r="N728" s="534"/>
      <c r="O728" s="534"/>
      <c r="P728" s="534"/>
      <c r="Q728" s="534"/>
      <c r="R728" s="534"/>
      <c r="S728" s="534"/>
      <c r="T728" s="534"/>
      <c r="U728" s="531"/>
      <c r="V728" s="535"/>
    </row>
    <row r="729" spans="10:22">
      <c r="J729" s="314"/>
      <c r="N729" s="534"/>
      <c r="O729" s="534"/>
      <c r="P729" s="534"/>
      <c r="Q729" s="534"/>
      <c r="R729" s="534"/>
      <c r="S729" s="534"/>
      <c r="T729" s="534"/>
      <c r="U729" s="531"/>
      <c r="V729" s="535"/>
    </row>
    <row r="730" spans="10:22">
      <c r="J730" s="314"/>
      <c r="N730" s="534"/>
      <c r="O730" s="534"/>
      <c r="P730" s="534"/>
      <c r="Q730" s="534"/>
      <c r="R730" s="534"/>
      <c r="S730" s="534"/>
      <c r="T730" s="534"/>
      <c r="U730" s="531"/>
      <c r="V730" s="535"/>
    </row>
    <row r="731" spans="10:22">
      <c r="J731" s="314"/>
      <c r="N731" s="534"/>
      <c r="O731" s="534"/>
      <c r="P731" s="534"/>
      <c r="Q731" s="534"/>
      <c r="R731" s="534"/>
      <c r="S731" s="534"/>
      <c r="T731" s="534"/>
      <c r="U731" s="531"/>
      <c r="V731" s="535"/>
    </row>
    <row r="732" spans="10:22">
      <c r="J732" s="314"/>
      <c r="N732" s="534"/>
      <c r="O732" s="534"/>
      <c r="P732" s="534"/>
      <c r="Q732" s="534"/>
      <c r="R732" s="534"/>
      <c r="S732" s="534"/>
      <c r="T732" s="534"/>
      <c r="U732" s="531"/>
      <c r="V732" s="535"/>
    </row>
    <row r="733" spans="10:22">
      <c r="J733" s="314"/>
      <c r="N733" s="534"/>
      <c r="O733" s="534"/>
      <c r="P733" s="534"/>
      <c r="Q733" s="534"/>
      <c r="R733" s="534"/>
      <c r="S733" s="534"/>
      <c r="T733" s="534"/>
      <c r="U733" s="531"/>
      <c r="V733" s="535"/>
    </row>
    <row r="734" spans="10:22">
      <c r="J734" s="314"/>
      <c r="N734" s="534"/>
      <c r="O734" s="534"/>
      <c r="P734" s="534"/>
      <c r="Q734" s="534"/>
      <c r="R734" s="534"/>
      <c r="S734" s="534"/>
      <c r="T734" s="534"/>
      <c r="U734" s="531"/>
      <c r="V734" s="535"/>
    </row>
    <row r="735" spans="10:22">
      <c r="J735" s="314"/>
      <c r="N735" s="534"/>
      <c r="O735" s="534"/>
      <c r="P735" s="534"/>
      <c r="Q735" s="534"/>
      <c r="R735" s="534"/>
      <c r="S735" s="534"/>
      <c r="T735" s="534"/>
      <c r="U735" s="531"/>
      <c r="V735" s="535"/>
    </row>
    <row r="736" spans="10:22">
      <c r="J736" s="314"/>
      <c r="N736" s="534"/>
      <c r="O736" s="534"/>
      <c r="P736" s="534"/>
      <c r="Q736" s="534"/>
      <c r="R736" s="534"/>
      <c r="S736" s="534"/>
      <c r="T736" s="534"/>
      <c r="U736" s="531"/>
      <c r="V736" s="535"/>
    </row>
    <row r="737" spans="10:22">
      <c r="J737" s="314"/>
      <c r="N737" s="534"/>
      <c r="O737" s="534"/>
      <c r="P737" s="534"/>
      <c r="Q737" s="534"/>
      <c r="R737" s="534"/>
      <c r="S737" s="534"/>
      <c r="T737" s="534"/>
      <c r="U737" s="531"/>
      <c r="V737" s="535"/>
    </row>
    <row r="738" spans="10:22">
      <c r="J738" s="314"/>
      <c r="N738" s="534"/>
      <c r="O738" s="534"/>
      <c r="P738" s="534"/>
      <c r="Q738" s="534"/>
      <c r="R738" s="534"/>
      <c r="S738" s="534"/>
      <c r="T738" s="534"/>
      <c r="U738" s="531"/>
      <c r="V738" s="535"/>
    </row>
    <row r="739" spans="10:22">
      <c r="J739" s="314"/>
      <c r="N739" s="534"/>
      <c r="O739" s="534"/>
      <c r="P739" s="534"/>
      <c r="Q739" s="534"/>
      <c r="R739" s="534"/>
      <c r="S739" s="534"/>
      <c r="T739" s="534"/>
      <c r="U739" s="531"/>
      <c r="V739" s="535"/>
    </row>
    <row r="740" spans="10:22">
      <c r="J740" s="314"/>
      <c r="N740" s="534"/>
      <c r="O740" s="534"/>
      <c r="P740" s="534"/>
      <c r="Q740" s="534"/>
      <c r="R740" s="534"/>
      <c r="S740" s="534"/>
      <c r="T740" s="534"/>
      <c r="U740" s="531"/>
      <c r="V740" s="535"/>
    </row>
    <row r="741" spans="10:22">
      <c r="J741" s="314"/>
      <c r="N741" s="534"/>
      <c r="O741" s="534"/>
      <c r="P741" s="534"/>
      <c r="Q741" s="534"/>
      <c r="R741" s="534"/>
      <c r="S741" s="534"/>
      <c r="T741" s="534"/>
      <c r="U741" s="531"/>
      <c r="V741" s="535"/>
    </row>
    <row r="742" spans="10:22">
      <c r="J742" s="314"/>
      <c r="N742" s="534"/>
      <c r="O742" s="534"/>
      <c r="P742" s="534"/>
      <c r="Q742" s="534"/>
      <c r="R742" s="534"/>
      <c r="S742" s="534"/>
      <c r="T742" s="534"/>
      <c r="U742" s="531"/>
      <c r="V742" s="535"/>
    </row>
    <row r="743" spans="10:22">
      <c r="J743" s="314"/>
      <c r="N743" s="534"/>
      <c r="O743" s="534"/>
      <c r="P743" s="534"/>
      <c r="Q743" s="534"/>
      <c r="R743" s="534"/>
      <c r="S743" s="534"/>
      <c r="T743" s="534"/>
      <c r="U743" s="531"/>
      <c r="V743" s="535"/>
    </row>
    <row r="744" spans="10:22">
      <c r="J744" s="314"/>
      <c r="N744" s="534"/>
      <c r="O744" s="534"/>
      <c r="P744" s="534"/>
      <c r="Q744" s="534"/>
      <c r="R744" s="534"/>
      <c r="S744" s="534"/>
      <c r="T744" s="534"/>
      <c r="U744" s="531"/>
      <c r="V744" s="535"/>
    </row>
    <row r="745" spans="10:22">
      <c r="J745" s="314"/>
      <c r="N745" s="534"/>
      <c r="O745" s="534"/>
      <c r="P745" s="534"/>
      <c r="Q745" s="534"/>
      <c r="R745" s="534"/>
      <c r="S745" s="534"/>
      <c r="T745" s="534"/>
      <c r="U745" s="531"/>
      <c r="V745" s="535"/>
    </row>
    <row r="746" spans="10:22">
      <c r="J746" s="314"/>
      <c r="N746" s="534"/>
      <c r="O746" s="534"/>
      <c r="P746" s="534"/>
      <c r="Q746" s="534"/>
      <c r="R746" s="534"/>
      <c r="S746" s="534"/>
      <c r="T746" s="534"/>
      <c r="U746" s="531"/>
      <c r="V746" s="535"/>
    </row>
    <row r="747" spans="10:22">
      <c r="J747" s="314"/>
      <c r="N747" s="534"/>
      <c r="O747" s="534"/>
      <c r="P747" s="534"/>
      <c r="Q747" s="534"/>
      <c r="R747" s="534"/>
      <c r="S747" s="534"/>
      <c r="T747" s="534"/>
      <c r="U747" s="531"/>
      <c r="V747" s="535"/>
    </row>
    <row r="748" spans="10:22">
      <c r="J748" s="314"/>
      <c r="N748" s="534"/>
      <c r="O748" s="534"/>
      <c r="P748" s="534"/>
      <c r="Q748" s="534"/>
      <c r="R748" s="534"/>
      <c r="S748" s="534"/>
      <c r="T748" s="534"/>
      <c r="U748" s="531"/>
      <c r="V748" s="535"/>
    </row>
    <row r="749" spans="10:22">
      <c r="J749" s="314"/>
      <c r="N749" s="534"/>
      <c r="O749" s="534"/>
      <c r="P749" s="534"/>
      <c r="Q749" s="534"/>
      <c r="R749" s="534"/>
      <c r="S749" s="534"/>
      <c r="T749" s="534"/>
      <c r="U749" s="531"/>
      <c r="V749" s="535"/>
    </row>
    <row r="750" spans="10:22">
      <c r="J750" s="314"/>
      <c r="N750" s="534"/>
      <c r="O750" s="534"/>
      <c r="P750" s="534"/>
      <c r="Q750" s="534"/>
      <c r="R750" s="534"/>
      <c r="S750" s="534"/>
      <c r="T750" s="534"/>
      <c r="U750" s="531"/>
      <c r="V750" s="535"/>
    </row>
    <row r="751" spans="10:22">
      <c r="J751" s="314"/>
      <c r="N751" s="534"/>
      <c r="O751" s="534"/>
      <c r="P751" s="534"/>
      <c r="Q751" s="534"/>
      <c r="R751" s="534"/>
      <c r="S751" s="534"/>
      <c r="T751" s="534"/>
      <c r="U751" s="531"/>
      <c r="V751" s="535"/>
    </row>
    <row r="752" spans="10:22">
      <c r="J752" s="314"/>
      <c r="N752" s="534"/>
      <c r="O752" s="534"/>
      <c r="P752" s="534"/>
      <c r="Q752" s="534"/>
      <c r="R752" s="534"/>
      <c r="S752" s="534"/>
      <c r="T752" s="534"/>
      <c r="U752" s="531"/>
      <c r="V752" s="535"/>
    </row>
    <row r="753" spans="10:22">
      <c r="J753" s="314"/>
      <c r="N753" s="534"/>
      <c r="O753" s="534"/>
      <c r="P753" s="534"/>
      <c r="Q753" s="534"/>
      <c r="R753" s="534"/>
      <c r="S753" s="534"/>
      <c r="T753" s="534"/>
      <c r="U753" s="531"/>
      <c r="V753" s="535"/>
    </row>
    <row r="754" spans="10:22">
      <c r="J754" s="314"/>
      <c r="N754" s="534"/>
      <c r="O754" s="534"/>
      <c r="P754" s="534"/>
      <c r="Q754" s="534"/>
      <c r="R754" s="534"/>
      <c r="S754" s="534"/>
      <c r="T754" s="534"/>
      <c r="U754" s="531"/>
      <c r="V754" s="535"/>
    </row>
    <row r="755" spans="10:22">
      <c r="J755" s="314"/>
      <c r="N755" s="534"/>
      <c r="O755" s="534"/>
      <c r="P755" s="534"/>
      <c r="Q755" s="534"/>
      <c r="R755" s="534"/>
      <c r="S755" s="534"/>
      <c r="T755" s="534"/>
      <c r="U755" s="531"/>
      <c r="V755" s="535"/>
    </row>
    <row r="756" spans="10:22">
      <c r="J756" s="314"/>
      <c r="N756" s="534"/>
      <c r="O756" s="534"/>
      <c r="P756" s="534"/>
      <c r="Q756" s="534"/>
      <c r="R756" s="534"/>
      <c r="S756" s="534"/>
      <c r="T756" s="534"/>
      <c r="U756" s="531"/>
      <c r="V756" s="535"/>
    </row>
    <row r="757" spans="10:22">
      <c r="J757" s="314"/>
      <c r="N757" s="534"/>
      <c r="O757" s="534"/>
      <c r="P757" s="534"/>
      <c r="Q757" s="534"/>
      <c r="R757" s="534"/>
      <c r="S757" s="534"/>
      <c r="T757" s="534"/>
      <c r="U757" s="531"/>
      <c r="V757" s="535"/>
    </row>
    <row r="758" spans="10:22">
      <c r="J758" s="314"/>
      <c r="N758" s="534"/>
      <c r="O758" s="534"/>
      <c r="P758" s="534"/>
      <c r="Q758" s="534"/>
      <c r="R758" s="534"/>
      <c r="S758" s="534"/>
      <c r="T758" s="534"/>
      <c r="U758" s="531"/>
      <c r="V758" s="535"/>
    </row>
    <row r="759" spans="10:22">
      <c r="J759" s="314"/>
      <c r="N759" s="534"/>
      <c r="O759" s="534"/>
      <c r="P759" s="534"/>
      <c r="Q759" s="534"/>
      <c r="R759" s="534"/>
      <c r="S759" s="534"/>
      <c r="T759" s="534"/>
      <c r="U759" s="531"/>
      <c r="V759" s="535"/>
    </row>
    <row r="760" spans="10:22">
      <c r="J760" s="314"/>
      <c r="N760" s="534"/>
      <c r="O760" s="534"/>
      <c r="P760" s="534"/>
      <c r="Q760" s="534"/>
      <c r="R760" s="534"/>
      <c r="S760" s="534"/>
      <c r="T760" s="534"/>
      <c r="U760" s="531"/>
      <c r="V760" s="535"/>
    </row>
    <row r="761" spans="10:22">
      <c r="J761" s="314"/>
      <c r="N761" s="534"/>
      <c r="O761" s="534"/>
      <c r="P761" s="534"/>
      <c r="Q761" s="534"/>
      <c r="R761" s="534"/>
      <c r="S761" s="534"/>
      <c r="T761" s="534"/>
      <c r="U761" s="531"/>
      <c r="V761" s="535"/>
    </row>
    <row r="762" spans="10:22">
      <c r="J762" s="314"/>
      <c r="N762" s="534"/>
      <c r="O762" s="534"/>
      <c r="P762" s="534"/>
      <c r="Q762" s="534"/>
      <c r="R762" s="534"/>
      <c r="S762" s="534"/>
      <c r="T762" s="534"/>
      <c r="U762" s="531"/>
      <c r="V762" s="535"/>
    </row>
    <row r="763" spans="10:22">
      <c r="J763" s="314"/>
      <c r="N763" s="534"/>
      <c r="O763" s="534"/>
      <c r="P763" s="534"/>
      <c r="Q763" s="534"/>
      <c r="R763" s="534"/>
      <c r="S763" s="534"/>
      <c r="T763" s="534"/>
      <c r="U763" s="531"/>
      <c r="V763" s="535"/>
    </row>
    <row r="764" spans="10:22">
      <c r="J764" s="314"/>
      <c r="N764" s="534"/>
      <c r="O764" s="534"/>
      <c r="P764" s="534"/>
      <c r="Q764" s="534"/>
      <c r="R764" s="534"/>
      <c r="S764" s="534"/>
      <c r="T764" s="534"/>
      <c r="U764" s="531"/>
      <c r="V764" s="535"/>
    </row>
    <row r="765" spans="10:22">
      <c r="J765" s="314"/>
      <c r="N765" s="534"/>
      <c r="O765" s="534"/>
      <c r="P765" s="534"/>
      <c r="Q765" s="534"/>
      <c r="R765" s="534"/>
      <c r="S765" s="534"/>
      <c r="T765" s="534"/>
      <c r="U765" s="531"/>
      <c r="V765" s="535"/>
    </row>
    <row r="766" spans="10:22">
      <c r="J766" s="314"/>
      <c r="N766" s="534"/>
      <c r="O766" s="534"/>
      <c r="P766" s="534"/>
      <c r="Q766" s="534"/>
      <c r="R766" s="534"/>
      <c r="S766" s="534"/>
      <c r="T766" s="534"/>
      <c r="U766" s="531"/>
      <c r="V766" s="535"/>
    </row>
    <row r="767" spans="10:22">
      <c r="J767" s="314"/>
      <c r="N767" s="534"/>
      <c r="O767" s="534"/>
      <c r="P767" s="534"/>
      <c r="Q767" s="534"/>
      <c r="R767" s="534"/>
      <c r="S767" s="534"/>
      <c r="T767" s="534"/>
      <c r="U767" s="531"/>
      <c r="V767" s="535"/>
    </row>
    <row r="768" spans="10:22">
      <c r="J768" s="314"/>
      <c r="N768" s="534"/>
      <c r="O768" s="534"/>
      <c r="P768" s="534"/>
      <c r="Q768" s="534"/>
      <c r="R768" s="534"/>
      <c r="S768" s="534"/>
      <c r="T768" s="534"/>
      <c r="U768" s="531"/>
      <c r="V768" s="535"/>
    </row>
    <row r="769" spans="10:22">
      <c r="J769" s="314"/>
      <c r="N769" s="534"/>
      <c r="O769" s="534"/>
      <c r="P769" s="534"/>
      <c r="Q769" s="534"/>
      <c r="R769" s="534"/>
      <c r="S769" s="534"/>
      <c r="T769" s="534"/>
      <c r="U769" s="531"/>
      <c r="V769" s="535"/>
    </row>
    <row r="770" spans="10:22">
      <c r="J770" s="314"/>
      <c r="N770" s="534"/>
      <c r="O770" s="534"/>
      <c r="P770" s="534"/>
      <c r="Q770" s="534"/>
      <c r="R770" s="534"/>
      <c r="S770" s="534"/>
      <c r="T770" s="534"/>
      <c r="U770" s="531"/>
      <c r="V770" s="535"/>
    </row>
    <row r="771" spans="10:22">
      <c r="J771" s="314"/>
      <c r="N771" s="534"/>
      <c r="O771" s="534"/>
      <c r="P771" s="534"/>
      <c r="Q771" s="534"/>
      <c r="R771" s="534"/>
      <c r="S771" s="534"/>
      <c r="T771" s="534"/>
      <c r="U771" s="531"/>
      <c r="V771" s="535"/>
    </row>
    <row r="772" spans="10:22">
      <c r="J772" s="314"/>
      <c r="N772" s="534"/>
      <c r="O772" s="534"/>
      <c r="P772" s="534"/>
      <c r="Q772" s="534"/>
      <c r="R772" s="534"/>
      <c r="S772" s="534"/>
      <c r="T772" s="534"/>
      <c r="U772" s="531"/>
      <c r="V772" s="535"/>
    </row>
    <row r="773" spans="10:22">
      <c r="J773" s="314"/>
      <c r="N773" s="534"/>
      <c r="O773" s="534"/>
      <c r="P773" s="534"/>
      <c r="Q773" s="534"/>
      <c r="R773" s="534"/>
      <c r="S773" s="534"/>
      <c r="T773" s="534"/>
      <c r="U773" s="531"/>
      <c r="V773" s="535"/>
    </row>
    <row r="774" spans="10:22">
      <c r="J774" s="314"/>
      <c r="N774" s="534"/>
      <c r="O774" s="534"/>
      <c r="P774" s="534"/>
      <c r="Q774" s="534"/>
      <c r="R774" s="534"/>
      <c r="S774" s="534"/>
      <c r="T774" s="534"/>
      <c r="U774" s="531"/>
      <c r="V774" s="535"/>
    </row>
    <row r="775" spans="10:22">
      <c r="J775" s="314"/>
      <c r="N775" s="534"/>
      <c r="O775" s="534"/>
      <c r="P775" s="534"/>
      <c r="Q775" s="534"/>
      <c r="R775" s="534"/>
      <c r="S775" s="534"/>
      <c r="T775" s="534"/>
      <c r="U775" s="531"/>
      <c r="V775" s="535"/>
    </row>
    <row r="776" spans="10:22">
      <c r="J776" s="314"/>
      <c r="N776" s="534"/>
      <c r="O776" s="534"/>
      <c r="P776" s="534"/>
      <c r="Q776" s="534"/>
      <c r="R776" s="534"/>
      <c r="S776" s="534"/>
      <c r="T776" s="534"/>
      <c r="U776" s="531"/>
      <c r="V776" s="535"/>
    </row>
    <row r="777" spans="10:22">
      <c r="J777" s="314"/>
      <c r="N777" s="534"/>
      <c r="O777" s="534"/>
      <c r="P777" s="534"/>
      <c r="Q777" s="534"/>
      <c r="R777" s="534"/>
      <c r="S777" s="534"/>
      <c r="T777" s="534"/>
      <c r="U777" s="531"/>
      <c r="V777" s="535"/>
    </row>
    <row r="778" spans="10:22">
      <c r="J778" s="314"/>
      <c r="N778" s="534"/>
      <c r="O778" s="534"/>
      <c r="P778" s="534"/>
      <c r="Q778" s="534"/>
      <c r="R778" s="534"/>
      <c r="S778" s="534"/>
      <c r="T778" s="534"/>
      <c r="U778" s="531"/>
      <c r="V778" s="535"/>
    </row>
    <row r="779" spans="10:22">
      <c r="J779" s="314"/>
      <c r="N779" s="534"/>
      <c r="O779" s="534"/>
      <c r="P779" s="534"/>
      <c r="Q779" s="534"/>
      <c r="R779" s="534"/>
      <c r="S779" s="534"/>
      <c r="T779" s="534"/>
      <c r="U779" s="531"/>
      <c r="V779" s="535"/>
    </row>
    <row r="780" spans="10:22">
      <c r="J780" s="314"/>
      <c r="N780" s="534"/>
      <c r="O780" s="534"/>
      <c r="P780" s="534"/>
      <c r="Q780" s="534"/>
      <c r="R780" s="534"/>
      <c r="S780" s="534"/>
      <c r="T780" s="534"/>
      <c r="U780" s="531"/>
      <c r="V780" s="535"/>
    </row>
    <row r="781" spans="10:22">
      <c r="J781" s="314"/>
      <c r="N781" s="534"/>
      <c r="O781" s="534"/>
      <c r="P781" s="534"/>
      <c r="Q781" s="534"/>
      <c r="R781" s="534"/>
      <c r="S781" s="534"/>
      <c r="T781" s="534"/>
      <c r="U781" s="531"/>
      <c r="V781" s="535"/>
    </row>
    <row r="782" spans="10:22">
      <c r="J782" s="314"/>
      <c r="N782" s="534"/>
      <c r="O782" s="534"/>
      <c r="P782" s="534"/>
      <c r="Q782" s="534"/>
      <c r="R782" s="534"/>
      <c r="S782" s="534"/>
      <c r="T782" s="534"/>
      <c r="U782" s="531"/>
      <c r="V782" s="535"/>
    </row>
    <row r="783" spans="10:22">
      <c r="J783" s="314"/>
      <c r="N783" s="534"/>
      <c r="O783" s="534"/>
      <c r="P783" s="534"/>
      <c r="Q783" s="534"/>
      <c r="R783" s="534"/>
      <c r="S783" s="534"/>
      <c r="T783" s="534"/>
      <c r="U783" s="531"/>
      <c r="V783" s="535"/>
    </row>
    <row r="784" spans="10:22">
      <c r="J784" s="314"/>
      <c r="N784" s="534"/>
      <c r="O784" s="534"/>
      <c r="P784" s="534"/>
      <c r="Q784" s="534"/>
      <c r="R784" s="534"/>
      <c r="S784" s="534"/>
      <c r="T784" s="534"/>
      <c r="U784" s="531"/>
      <c r="V784" s="535"/>
    </row>
    <row r="785" spans="10:22">
      <c r="J785" s="314"/>
      <c r="N785" s="534"/>
      <c r="O785" s="534"/>
      <c r="P785" s="534"/>
      <c r="Q785" s="534"/>
      <c r="R785" s="534"/>
      <c r="S785" s="534"/>
      <c r="T785" s="534"/>
      <c r="U785" s="531"/>
      <c r="V785" s="535"/>
    </row>
    <row r="786" spans="10:22">
      <c r="J786" s="314"/>
      <c r="N786" s="534"/>
      <c r="O786" s="534"/>
      <c r="P786" s="534"/>
      <c r="Q786" s="534"/>
      <c r="R786" s="534"/>
      <c r="S786" s="534"/>
      <c r="T786" s="534"/>
      <c r="U786" s="531"/>
      <c r="V786" s="535"/>
    </row>
    <row r="787" spans="10:22">
      <c r="J787" s="314"/>
      <c r="N787" s="534"/>
      <c r="O787" s="534"/>
      <c r="P787" s="534"/>
      <c r="Q787" s="534"/>
      <c r="R787" s="534"/>
      <c r="S787" s="534"/>
      <c r="T787" s="534"/>
      <c r="U787" s="531"/>
      <c r="V787" s="535"/>
    </row>
    <row r="788" spans="10:22">
      <c r="J788" s="314"/>
      <c r="N788" s="534"/>
      <c r="O788" s="534"/>
      <c r="P788" s="534"/>
      <c r="Q788" s="534"/>
      <c r="R788" s="534"/>
      <c r="S788" s="534"/>
      <c r="T788" s="534"/>
      <c r="U788" s="531"/>
      <c r="V788" s="535"/>
    </row>
    <row r="789" spans="10:22">
      <c r="J789" s="314"/>
      <c r="N789" s="534"/>
      <c r="O789" s="534"/>
      <c r="P789" s="534"/>
      <c r="Q789" s="534"/>
      <c r="R789" s="534"/>
      <c r="S789" s="534"/>
      <c r="T789" s="534"/>
      <c r="U789" s="531"/>
      <c r="V789" s="535"/>
    </row>
    <row r="790" spans="10:22">
      <c r="J790" s="314"/>
      <c r="N790" s="534"/>
      <c r="O790" s="534"/>
      <c r="P790" s="534"/>
      <c r="Q790" s="534"/>
      <c r="R790" s="534"/>
      <c r="S790" s="534"/>
      <c r="T790" s="534"/>
      <c r="U790" s="531"/>
      <c r="V790" s="535"/>
    </row>
    <row r="791" spans="10:22">
      <c r="J791" s="314"/>
      <c r="N791" s="534"/>
      <c r="O791" s="534"/>
      <c r="P791" s="534"/>
      <c r="Q791" s="534"/>
      <c r="R791" s="534"/>
      <c r="S791" s="534"/>
      <c r="T791" s="534"/>
      <c r="U791" s="531"/>
      <c r="V791" s="535"/>
    </row>
    <row r="792" spans="10:22">
      <c r="J792" s="314"/>
      <c r="N792" s="534"/>
      <c r="O792" s="534"/>
      <c r="P792" s="534"/>
      <c r="Q792" s="534"/>
      <c r="R792" s="534"/>
      <c r="S792" s="534"/>
      <c r="T792" s="534"/>
      <c r="U792" s="531"/>
      <c r="V792" s="535"/>
    </row>
    <row r="793" spans="10:22">
      <c r="J793" s="314"/>
      <c r="N793" s="534"/>
      <c r="O793" s="534"/>
      <c r="P793" s="534"/>
      <c r="Q793" s="534"/>
      <c r="R793" s="534"/>
      <c r="S793" s="534"/>
      <c r="T793" s="534"/>
      <c r="U793" s="531"/>
      <c r="V793" s="535"/>
    </row>
    <row r="794" spans="10:22">
      <c r="J794" s="314"/>
      <c r="N794" s="534"/>
      <c r="O794" s="534"/>
      <c r="P794" s="534"/>
      <c r="Q794" s="534"/>
      <c r="R794" s="534"/>
      <c r="S794" s="534"/>
      <c r="T794" s="534"/>
      <c r="U794" s="531"/>
      <c r="V794" s="535"/>
    </row>
    <row r="795" spans="10:22">
      <c r="J795" s="314"/>
      <c r="N795" s="534"/>
      <c r="O795" s="534"/>
      <c r="P795" s="534"/>
      <c r="Q795" s="534"/>
      <c r="R795" s="534"/>
      <c r="S795" s="534"/>
      <c r="T795" s="534"/>
      <c r="U795" s="531"/>
      <c r="V795" s="535"/>
    </row>
    <row r="796" spans="10:22">
      <c r="J796" s="314"/>
      <c r="N796" s="534"/>
      <c r="O796" s="534"/>
      <c r="P796" s="534"/>
      <c r="Q796" s="534"/>
      <c r="R796" s="534"/>
      <c r="S796" s="534"/>
      <c r="T796" s="534"/>
      <c r="U796" s="531"/>
      <c r="V796" s="535"/>
    </row>
    <row r="797" spans="10:22">
      <c r="J797" s="314"/>
      <c r="N797" s="534"/>
      <c r="O797" s="534"/>
      <c r="P797" s="534"/>
      <c r="Q797" s="534"/>
      <c r="R797" s="534"/>
      <c r="S797" s="534"/>
      <c r="T797" s="534"/>
      <c r="U797" s="531"/>
      <c r="V797" s="535"/>
    </row>
    <row r="798" spans="10:22">
      <c r="J798" s="314"/>
      <c r="N798" s="534"/>
      <c r="O798" s="534"/>
      <c r="P798" s="534"/>
      <c r="Q798" s="534"/>
      <c r="R798" s="534"/>
      <c r="S798" s="534"/>
      <c r="T798" s="534"/>
      <c r="U798" s="531"/>
      <c r="V798" s="535"/>
    </row>
    <row r="799" spans="10:22">
      <c r="J799" s="314"/>
      <c r="N799" s="534"/>
      <c r="O799" s="534"/>
      <c r="P799" s="534"/>
      <c r="Q799" s="534"/>
      <c r="R799" s="534"/>
      <c r="S799" s="534"/>
      <c r="T799" s="534"/>
      <c r="U799" s="531"/>
      <c r="V799" s="535"/>
    </row>
    <row r="800" spans="10:22">
      <c r="J800" s="314"/>
      <c r="N800" s="534"/>
      <c r="O800" s="534"/>
      <c r="P800" s="534"/>
      <c r="Q800" s="534"/>
      <c r="R800" s="534"/>
      <c r="S800" s="534"/>
      <c r="T800" s="534"/>
      <c r="U800" s="531"/>
      <c r="V800" s="535"/>
    </row>
    <row r="801" spans="10:22">
      <c r="J801" s="314"/>
      <c r="N801" s="534"/>
      <c r="O801" s="534"/>
      <c r="P801" s="534"/>
      <c r="Q801" s="534"/>
      <c r="R801" s="534"/>
      <c r="S801" s="534"/>
      <c r="T801" s="534"/>
      <c r="U801" s="531"/>
      <c r="V801" s="535"/>
    </row>
    <row r="802" spans="10:22">
      <c r="J802" s="314"/>
      <c r="N802" s="534"/>
      <c r="O802" s="534"/>
      <c r="P802" s="534"/>
      <c r="Q802" s="534"/>
      <c r="R802" s="534"/>
      <c r="S802" s="534"/>
      <c r="T802" s="534"/>
      <c r="U802" s="531"/>
      <c r="V802" s="535"/>
    </row>
    <row r="803" spans="10:22">
      <c r="J803" s="314"/>
      <c r="N803" s="534"/>
      <c r="O803" s="534"/>
      <c r="P803" s="534"/>
      <c r="Q803" s="534"/>
      <c r="R803" s="534"/>
      <c r="S803" s="534"/>
      <c r="T803" s="534"/>
      <c r="U803" s="531"/>
      <c r="V803" s="535"/>
    </row>
  </sheetData>
  <sheetProtection selectLockedCells="1" selectUnlockedCells="1"/>
  <mergeCells count="7">
    <mergeCell ref="AB53:AB58"/>
    <mergeCell ref="AB59:AB61"/>
    <mergeCell ref="AB62:AB63"/>
    <mergeCell ref="F30:K30"/>
    <mergeCell ref="N30:Q30"/>
    <mergeCell ref="S30:V30"/>
    <mergeCell ref="AB39:AB41"/>
  </mergeCells>
  <phoneticPr fontId="2" type="noConversion"/>
  <pageMargins left="0.75" right="0.75" top="1" bottom="1" header="0.5" footer="0.5"/>
  <headerFooter alignWithMargins="0"/>
</worksheet>
</file>

<file path=xl/worksheets/sheet26.xml><?xml version="1.0" encoding="utf-8"?>
<worksheet xmlns="http://schemas.openxmlformats.org/spreadsheetml/2006/main" xmlns:r="http://schemas.openxmlformats.org/officeDocument/2006/relationships">
  <sheetPr codeName="Sheet28"/>
  <dimension ref="A3:AE803"/>
  <sheetViews>
    <sheetView workbookViewId="0">
      <selection sqref="A1:IV65536"/>
    </sheetView>
  </sheetViews>
  <sheetFormatPr defaultRowHeight="12.75"/>
  <cols>
    <col min="1" max="1" width="14.140625" style="313" customWidth="1"/>
    <col min="2" max="20" width="9.140625" style="313"/>
    <col min="21" max="22" width="14.5703125" style="313" customWidth="1"/>
    <col min="23" max="28" width="9.140625" style="313"/>
    <col min="29" max="29" width="15.7109375" style="313" customWidth="1"/>
    <col min="30" max="16384" width="9.140625" style="313"/>
  </cols>
  <sheetData>
    <row r="3" spans="1:3">
      <c r="A3" s="313" t="s">
        <v>1129</v>
      </c>
      <c r="B3" s="313">
        <v>1.2</v>
      </c>
    </row>
    <row r="4" spans="1:3">
      <c r="A4" s="313" t="s">
        <v>1130</v>
      </c>
      <c r="B4" s="313">
        <v>5</v>
      </c>
    </row>
    <row r="5" spans="1:3">
      <c r="A5" s="313" t="s">
        <v>1131</v>
      </c>
      <c r="B5" s="313">
        <v>80</v>
      </c>
      <c r="C5" s="313">
        <v>4</v>
      </c>
    </row>
    <row r="6" spans="1:3">
      <c r="B6" s="313">
        <v>90</v>
      </c>
    </row>
    <row r="7" spans="1:3">
      <c r="B7" s="313">
        <v>100</v>
      </c>
    </row>
    <row r="8" spans="1:3">
      <c r="B8" s="313">
        <v>110</v>
      </c>
    </row>
    <row r="9" spans="1:3">
      <c r="B9" s="313">
        <v>1000</v>
      </c>
    </row>
    <row r="11" spans="1:3">
      <c r="A11" s="313" t="s">
        <v>1132</v>
      </c>
      <c r="B11" s="313">
        <v>80</v>
      </c>
      <c r="C11" s="313">
        <v>4</v>
      </c>
    </row>
    <row r="12" spans="1:3">
      <c r="B12" s="313">
        <v>90</v>
      </c>
    </row>
    <row r="13" spans="1:3">
      <c r="B13" s="313">
        <v>100</v>
      </c>
    </row>
    <row r="14" spans="1:3">
      <c r="B14" s="313">
        <v>110</v>
      </c>
    </row>
    <row r="15" spans="1:3">
      <c r="B15" s="313">
        <v>1000</v>
      </c>
    </row>
    <row r="17" spans="1:31">
      <c r="A17" s="313" t="s">
        <v>1133</v>
      </c>
      <c r="B17" s="313">
        <v>30</v>
      </c>
      <c r="C17" s="313">
        <v>4</v>
      </c>
    </row>
    <row r="18" spans="1:31">
      <c r="B18" s="313">
        <v>35</v>
      </c>
    </row>
    <row r="19" spans="1:31">
      <c r="B19" s="313">
        <v>40</v>
      </c>
    </row>
    <row r="20" spans="1:31">
      <c r="B20" s="313">
        <v>45</v>
      </c>
    </row>
    <row r="21" spans="1:31">
      <c r="B21" s="313">
        <v>1000</v>
      </c>
    </row>
    <row r="24" spans="1:31">
      <c r="A24" s="313" t="s">
        <v>1121</v>
      </c>
      <c r="B24" s="313">
        <v>1.21</v>
      </c>
      <c r="C24" s="313">
        <v>4</v>
      </c>
    </row>
    <row r="25" spans="1:31">
      <c r="B25" s="313">
        <v>3.2</v>
      </c>
    </row>
    <row r="26" spans="1:31">
      <c r="B26" s="313">
        <v>5.2</v>
      </c>
    </row>
    <row r="27" spans="1:31">
      <c r="B27" s="313">
        <v>13.2</v>
      </c>
    </row>
    <row r="28" spans="1:31">
      <c r="B28" s="313">
        <v>1000</v>
      </c>
    </row>
    <row r="29" spans="1:31">
      <c r="Z29" s="528"/>
    </row>
    <row r="30" spans="1:31">
      <c r="F30" s="839"/>
      <c r="G30" s="839"/>
      <c r="H30" s="839"/>
      <c r="I30" s="839"/>
      <c r="J30" s="839"/>
      <c r="K30" s="839"/>
      <c r="N30" s="839"/>
      <c r="O30" s="839"/>
      <c r="P30" s="839"/>
      <c r="Q30" s="839"/>
      <c r="S30" s="839"/>
      <c r="T30" s="839"/>
      <c r="U30" s="839"/>
      <c r="V30" s="839"/>
    </row>
    <row r="31" spans="1:31">
      <c r="G31" s="529"/>
      <c r="H31" s="529"/>
      <c r="I31" s="529"/>
      <c r="J31" s="529"/>
      <c r="AC31" s="530"/>
      <c r="AD31" s="530"/>
      <c r="AE31" s="530"/>
    </row>
    <row r="32" spans="1:31">
      <c r="K32" s="531"/>
      <c r="L32" s="532"/>
      <c r="N32" s="532"/>
      <c r="O32" s="532"/>
      <c r="P32" s="532"/>
      <c r="Q32" s="532"/>
      <c r="R32" s="532"/>
      <c r="S32" s="532"/>
      <c r="T32" s="532"/>
      <c r="U32" s="532"/>
      <c r="V32" s="532"/>
      <c r="W32" s="532"/>
      <c r="X32" s="532"/>
      <c r="Y32" s="532"/>
      <c r="Z32" s="532"/>
      <c r="AB32" s="533"/>
    </row>
    <row r="33" spans="7:28">
      <c r="G33" s="314"/>
      <c r="K33" s="534"/>
      <c r="L33" s="528"/>
      <c r="N33" s="534"/>
      <c r="O33" s="534"/>
      <c r="P33" s="534"/>
      <c r="Q33" s="534"/>
      <c r="R33" s="534"/>
      <c r="S33" s="534"/>
      <c r="T33" s="534"/>
      <c r="U33" s="531"/>
      <c r="V33" s="535"/>
      <c r="W33" s="534"/>
      <c r="X33" s="534"/>
      <c r="Y33" s="528"/>
      <c r="Z33" s="528"/>
      <c r="AB33" s="533"/>
    </row>
    <row r="34" spans="7:28">
      <c r="G34" s="314"/>
      <c r="K34" s="534"/>
      <c r="L34" s="528"/>
      <c r="N34" s="534"/>
      <c r="O34" s="534"/>
      <c r="P34" s="534"/>
      <c r="Q34" s="534"/>
      <c r="R34" s="534"/>
      <c r="S34" s="534"/>
      <c r="T34" s="534"/>
      <c r="U34" s="531"/>
      <c r="V34" s="535"/>
      <c r="W34" s="528"/>
      <c r="X34" s="528"/>
      <c r="Y34" s="528"/>
      <c r="Z34" s="528"/>
      <c r="AB34" s="533"/>
    </row>
    <row r="35" spans="7:28">
      <c r="G35" s="314"/>
      <c r="K35" s="534"/>
      <c r="L35" s="528"/>
      <c r="N35" s="534"/>
      <c r="O35" s="534"/>
      <c r="P35" s="534"/>
      <c r="Q35" s="534"/>
      <c r="R35" s="534"/>
      <c r="S35" s="534"/>
      <c r="T35" s="534"/>
      <c r="U35" s="531"/>
      <c r="V35" s="535"/>
      <c r="W35" s="528"/>
      <c r="X35" s="528"/>
      <c r="Y35" s="528"/>
      <c r="Z35" s="528"/>
    </row>
    <row r="36" spans="7:28">
      <c r="G36" s="314"/>
      <c r="K36" s="534"/>
      <c r="L36" s="528"/>
      <c r="N36" s="534"/>
      <c r="O36" s="534"/>
      <c r="P36" s="534"/>
      <c r="Q36" s="534"/>
      <c r="R36" s="534"/>
      <c r="S36" s="534"/>
      <c r="T36" s="534"/>
      <c r="U36" s="531"/>
      <c r="V36" s="535"/>
      <c r="W36" s="528"/>
      <c r="X36" s="528"/>
      <c r="Y36" s="528"/>
      <c r="Z36" s="528"/>
    </row>
    <row r="37" spans="7:28">
      <c r="G37" s="314"/>
      <c r="K37" s="534"/>
      <c r="L37" s="528"/>
      <c r="N37" s="534"/>
      <c r="O37" s="534"/>
      <c r="P37" s="534"/>
      <c r="Q37" s="534"/>
      <c r="R37" s="534"/>
      <c r="S37" s="534"/>
      <c r="T37" s="534"/>
      <c r="U37" s="531"/>
      <c r="V37" s="535"/>
      <c r="W37" s="528"/>
      <c r="X37" s="528"/>
      <c r="Y37" s="528"/>
      <c r="Z37" s="528"/>
    </row>
    <row r="38" spans="7:28">
      <c r="G38" s="314"/>
      <c r="K38" s="534"/>
      <c r="L38" s="528"/>
      <c r="N38" s="534"/>
      <c r="O38" s="534"/>
      <c r="P38" s="534"/>
      <c r="Q38" s="534"/>
      <c r="R38" s="534"/>
      <c r="S38" s="534"/>
      <c r="T38" s="534"/>
      <c r="U38" s="531"/>
      <c r="V38" s="535"/>
      <c r="W38" s="528"/>
      <c r="X38" s="528"/>
      <c r="Y38" s="528"/>
      <c r="Z38" s="528"/>
    </row>
    <row r="39" spans="7:28">
      <c r="G39" s="314"/>
      <c r="K39" s="534"/>
      <c r="L39" s="528"/>
      <c r="N39" s="534"/>
      <c r="O39" s="534"/>
      <c r="P39" s="534"/>
      <c r="Q39" s="534"/>
      <c r="R39" s="534"/>
      <c r="S39" s="534"/>
      <c r="T39" s="534"/>
      <c r="U39" s="531"/>
      <c r="V39" s="535"/>
      <c r="W39" s="528"/>
      <c r="X39" s="528"/>
      <c r="Y39" s="528"/>
      <c r="Z39" s="528"/>
      <c r="AB39" s="840"/>
    </row>
    <row r="40" spans="7:28">
      <c r="G40" s="314"/>
      <c r="K40" s="534"/>
      <c r="L40" s="528"/>
      <c r="N40" s="534"/>
      <c r="O40" s="534"/>
      <c r="P40" s="534"/>
      <c r="Q40" s="534"/>
      <c r="R40" s="534"/>
      <c r="S40" s="534"/>
      <c r="T40" s="534"/>
      <c r="U40" s="531"/>
      <c r="V40" s="535"/>
      <c r="W40" s="528"/>
      <c r="X40" s="528"/>
      <c r="Y40" s="528"/>
      <c r="Z40" s="528"/>
      <c r="AB40" s="840"/>
    </row>
    <row r="41" spans="7:28">
      <c r="G41" s="314"/>
      <c r="K41" s="534"/>
      <c r="L41" s="528"/>
      <c r="N41" s="534"/>
      <c r="O41" s="534"/>
      <c r="P41" s="534"/>
      <c r="Q41" s="534"/>
      <c r="R41" s="534"/>
      <c r="S41" s="534"/>
      <c r="T41" s="534"/>
      <c r="U41" s="531"/>
      <c r="V41" s="535"/>
      <c r="W41" s="528"/>
      <c r="X41" s="528"/>
      <c r="Y41" s="528"/>
      <c r="Z41" s="528"/>
      <c r="AB41" s="840"/>
    </row>
    <row r="42" spans="7:28">
      <c r="G42" s="314"/>
      <c r="K42" s="534"/>
      <c r="L42" s="528"/>
      <c r="N42" s="534"/>
      <c r="O42" s="534"/>
      <c r="P42" s="534"/>
      <c r="Q42" s="534"/>
      <c r="R42" s="534"/>
      <c r="S42" s="534"/>
      <c r="T42" s="534"/>
      <c r="U42" s="531"/>
      <c r="V42" s="535"/>
      <c r="W42" s="528"/>
      <c r="X42" s="528"/>
      <c r="Y42" s="528"/>
      <c r="Z42" s="528"/>
    </row>
    <row r="43" spans="7:28">
      <c r="G43" s="314"/>
      <c r="K43" s="534"/>
      <c r="L43" s="528"/>
      <c r="N43" s="534"/>
      <c r="O43" s="534"/>
      <c r="P43" s="534"/>
      <c r="Q43" s="534"/>
      <c r="R43" s="534"/>
      <c r="S43" s="534"/>
      <c r="T43" s="534"/>
      <c r="U43" s="531"/>
      <c r="V43" s="535"/>
      <c r="W43" s="528"/>
      <c r="X43" s="528"/>
      <c r="Y43" s="528"/>
      <c r="Z43" s="528"/>
    </row>
    <row r="44" spans="7:28">
      <c r="G44" s="314"/>
      <c r="K44" s="534"/>
      <c r="L44" s="528"/>
      <c r="N44" s="534"/>
      <c r="O44" s="534"/>
      <c r="P44" s="534"/>
      <c r="Q44" s="534"/>
      <c r="R44" s="534"/>
      <c r="S44" s="534"/>
      <c r="T44" s="534"/>
      <c r="U44" s="531"/>
      <c r="V44" s="535"/>
      <c r="W44" s="528"/>
      <c r="X44" s="528"/>
      <c r="Y44" s="528"/>
      <c r="Z44" s="528"/>
    </row>
    <row r="45" spans="7:28">
      <c r="G45" s="314"/>
      <c r="K45" s="534"/>
      <c r="L45" s="528"/>
      <c r="N45" s="534"/>
      <c r="O45" s="534"/>
      <c r="P45" s="534"/>
      <c r="Q45" s="534"/>
      <c r="R45" s="534"/>
      <c r="S45" s="534"/>
      <c r="T45" s="534"/>
      <c r="U45" s="531"/>
      <c r="V45" s="535"/>
      <c r="W45" s="528"/>
      <c r="X45" s="528"/>
      <c r="Y45" s="528"/>
      <c r="Z45" s="528"/>
    </row>
    <row r="46" spans="7:28">
      <c r="G46" s="314"/>
      <c r="K46" s="534"/>
      <c r="L46" s="528"/>
      <c r="N46" s="534"/>
      <c r="O46" s="534"/>
      <c r="P46" s="534"/>
      <c r="Q46" s="534"/>
      <c r="R46" s="534"/>
      <c r="S46" s="534"/>
      <c r="T46" s="534"/>
      <c r="U46" s="531"/>
      <c r="V46" s="535"/>
      <c r="W46" s="528"/>
      <c r="X46" s="528"/>
      <c r="Y46" s="528"/>
      <c r="Z46" s="528"/>
    </row>
    <row r="47" spans="7:28">
      <c r="G47" s="314"/>
      <c r="K47" s="534"/>
      <c r="L47" s="528"/>
      <c r="N47" s="534"/>
      <c r="O47" s="534"/>
      <c r="P47" s="534"/>
      <c r="Q47" s="534"/>
      <c r="R47" s="534"/>
      <c r="S47" s="534"/>
      <c r="T47" s="534"/>
      <c r="U47" s="531"/>
      <c r="V47" s="535"/>
      <c r="W47" s="528"/>
      <c r="X47" s="528"/>
      <c r="Y47" s="528"/>
      <c r="Z47" s="528"/>
    </row>
    <row r="48" spans="7:28">
      <c r="G48" s="314"/>
      <c r="K48" s="534"/>
      <c r="L48" s="528"/>
      <c r="N48" s="534"/>
      <c r="O48" s="534"/>
      <c r="P48" s="534"/>
      <c r="Q48" s="534"/>
      <c r="R48" s="534"/>
      <c r="S48" s="534"/>
      <c r="T48" s="534"/>
      <c r="U48" s="531"/>
      <c r="V48" s="535"/>
      <c r="W48" s="528"/>
      <c r="X48" s="528"/>
      <c r="Y48" s="528"/>
      <c r="Z48" s="528"/>
    </row>
    <row r="49" spans="7:28">
      <c r="G49" s="314"/>
      <c r="K49" s="534"/>
      <c r="L49" s="528"/>
      <c r="N49" s="534"/>
      <c r="O49" s="534"/>
      <c r="P49" s="534"/>
      <c r="Q49" s="534"/>
      <c r="R49" s="534"/>
      <c r="S49" s="534"/>
      <c r="T49" s="534"/>
      <c r="U49" s="531"/>
      <c r="V49" s="535"/>
      <c r="W49" s="528"/>
      <c r="X49" s="528"/>
      <c r="Y49" s="528"/>
      <c r="Z49" s="528"/>
    </row>
    <row r="50" spans="7:28">
      <c r="G50" s="314"/>
      <c r="K50" s="534"/>
      <c r="L50" s="528"/>
      <c r="N50" s="534"/>
      <c r="O50" s="534"/>
      <c r="P50" s="534"/>
      <c r="Q50" s="534"/>
      <c r="R50" s="534"/>
      <c r="S50" s="534"/>
      <c r="T50" s="534"/>
      <c r="U50" s="531"/>
      <c r="V50" s="535"/>
      <c r="W50" s="528"/>
      <c r="X50" s="528"/>
      <c r="Y50" s="528"/>
      <c r="Z50" s="528"/>
    </row>
    <row r="51" spans="7:28">
      <c r="G51" s="314"/>
      <c r="K51" s="534"/>
      <c r="L51" s="528"/>
      <c r="N51" s="534"/>
      <c r="O51" s="534"/>
      <c r="P51" s="534"/>
      <c r="Q51" s="534"/>
      <c r="R51" s="534"/>
      <c r="S51" s="534"/>
      <c r="T51" s="534"/>
      <c r="U51" s="531"/>
      <c r="V51" s="535"/>
      <c r="W51" s="528"/>
      <c r="X51" s="528"/>
      <c r="Y51" s="528"/>
      <c r="Z51" s="528"/>
    </row>
    <row r="52" spans="7:28">
      <c r="G52" s="314"/>
      <c r="K52" s="534"/>
      <c r="L52" s="528"/>
      <c r="N52" s="534"/>
      <c r="O52" s="534"/>
      <c r="P52" s="534"/>
      <c r="Q52" s="534"/>
      <c r="R52" s="534"/>
      <c r="S52" s="534"/>
      <c r="T52" s="534"/>
      <c r="U52" s="531"/>
      <c r="V52" s="535"/>
      <c r="W52" s="528"/>
      <c r="X52" s="528"/>
      <c r="Y52" s="528"/>
      <c r="Z52" s="528"/>
    </row>
    <row r="53" spans="7:28">
      <c r="G53" s="314"/>
      <c r="K53" s="534"/>
      <c r="L53" s="528"/>
      <c r="N53" s="534"/>
      <c r="O53" s="534"/>
      <c r="P53" s="534"/>
      <c r="Q53" s="534"/>
      <c r="R53" s="534"/>
      <c r="S53" s="534"/>
      <c r="T53" s="534"/>
      <c r="U53" s="531"/>
      <c r="V53" s="535"/>
      <c r="W53" s="528"/>
      <c r="X53" s="528"/>
      <c r="Y53" s="528"/>
      <c r="Z53" s="528"/>
      <c r="AB53" s="840"/>
    </row>
    <row r="54" spans="7:28">
      <c r="G54" s="314"/>
      <c r="K54" s="534"/>
      <c r="L54" s="528"/>
      <c r="N54" s="534"/>
      <c r="O54" s="534"/>
      <c r="P54" s="534"/>
      <c r="Q54" s="534"/>
      <c r="R54" s="534"/>
      <c r="S54" s="534"/>
      <c r="T54" s="534"/>
      <c r="U54" s="531"/>
      <c r="V54" s="535"/>
      <c r="W54" s="528"/>
      <c r="X54" s="528"/>
      <c r="Y54" s="528"/>
      <c r="Z54" s="528"/>
      <c r="AB54" s="840"/>
    </row>
    <row r="55" spans="7:28">
      <c r="G55" s="314"/>
      <c r="K55" s="534"/>
      <c r="L55" s="528"/>
      <c r="N55" s="534"/>
      <c r="O55" s="534"/>
      <c r="P55" s="534"/>
      <c r="Q55" s="534"/>
      <c r="R55" s="534"/>
      <c r="S55" s="534"/>
      <c r="T55" s="534"/>
      <c r="U55" s="531"/>
      <c r="V55" s="535"/>
      <c r="W55" s="528"/>
      <c r="X55" s="528"/>
      <c r="Y55" s="528"/>
      <c r="Z55" s="528"/>
      <c r="AB55" s="840"/>
    </row>
    <row r="56" spans="7:28">
      <c r="G56" s="314"/>
      <c r="K56" s="534"/>
      <c r="L56" s="528"/>
      <c r="N56" s="534"/>
      <c r="O56" s="534"/>
      <c r="P56" s="534"/>
      <c r="Q56" s="534"/>
      <c r="R56" s="534"/>
      <c r="S56" s="534"/>
      <c r="T56" s="534"/>
      <c r="U56" s="531"/>
      <c r="V56" s="535"/>
      <c r="W56" s="528"/>
      <c r="X56" s="528"/>
      <c r="Y56" s="528"/>
      <c r="Z56" s="528"/>
      <c r="AB56" s="840"/>
    </row>
    <row r="57" spans="7:28">
      <c r="G57" s="314"/>
      <c r="K57" s="534"/>
      <c r="L57" s="528"/>
      <c r="N57" s="534"/>
      <c r="O57" s="534"/>
      <c r="P57" s="534"/>
      <c r="Q57" s="534"/>
      <c r="R57" s="534"/>
      <c r="S57" s="534"/>
      <c r="T57" s="534"/>
      <c r="U57" s="531"/>
      <c r="V57" s="535"/>
      <c r="W57" s="528"/>
      <c r="X57" s="528"/>
      <c r="Y57" s="528"/>
      <c r="Z57" s="528"/>
      <c r="AB57" s="840"/>
    </row>
    <row r="58" spans="7:28">
      <c r="G58" s="314"/>
      <c r="K58" s="534"/>
      <c r="L58" s="528"/>
      <c r="N58" s="534"/>
      <c r="O58" s="534"/>
      <c r="P58" s="534"/>
      <c r="Q58" s="534"/>
      <c r="R58" s="534"/>
      <c r="S58" s="534"/>
      <c r="T58" s="534"/>
      <c r="U58" s="531"/>
      <c r="V58" s="535"/>
      <c r="W58" s="528"/>
      <c r="X58" s="528"/>
      <c r="Y58" s="528"/>
      <c r="Z58" s="528"/>
      <c r="AB58" s="840"/>
    </row>
    <row r="59" spans="7:28">
      <c r="G59" s="314"/>
      <c r="K59" s="534"/>
      <c r="L59" s="528"/>
      <c r="N59" s="534"/>
      <c r="O59" s="534"/>
      <c r="P59" s="534"/>
      <c r="Q59" s="534"/>
      <c r="R59" s="534"/>
      <c r="S59" s="534"/>
      <c r="T59" s="534"/>
      <c r="U59" s="531"/>
      <c r="V59" s="535"/>
      <c r="W59" s="528"/>
      <c r="X59" s="528"/>
      <c r="Y59" s="528"/>
      <c r="Z59" s="528"/>
      <c r="AB59" s="840"/>
    </row>
    <row r="60" spans="7:28">
      <c r="G60" s="314"/>
      <c r="K60" s="534"/>
      <c r="L60" s="528"/>
      <c r="N60" s="534"/>
      <c r="O60" s="534"/>
      <c r="P60" s="534"/>
      <c r="Q60" s="534"/>
      <c r="R60" s="534"/>
      <c r="S60" s="534"/>
      <c r="T60" s="534"/>
      <c r="U60" s="531"/>
      <c r="V60" s="535"/>
      <c r="W60" s="528"/>
      <c r="X60" s="528"/>
      <c r="Y60" s="528"/>
      <c r="Z60" s="528"/>
      <c r="AB60" s="840"/>
    </row>
    <row r="61" spans="7:28">
      <c r="G61" s="314"/>
      <c r="K61" s="534"/>
      <c r="L61" s="528"/>
      <c r="N61" s="534"/>
      <c r="O61" s="534"/>
      <c r="P61" s="534"/>
      <c r="Q61" s="534"/>
      <c r="R61" s="534"/>
      <c r="S61" s="534"/>
      <c r="T61" s="534"/>
      <c r="U61" s="531"/>
      <c r="V61" s="535"/>
      <c r="W61" s="528"/>
      <c r="X61" s="528"/>
      <c r="Y61" s="528"/>
      <c r="Z61" s="528"/>
      <c r="AB61" s="840"/>
    </row>
    <row r="62" spans="7:28">
      <c r="G62" s="314"/>
      <c r="K62" s="534"/>
      <c r="L62" s="528"/>
      <c r="N62" s="534"/>
      <c r="O62" s="534"/>
      <c r="P62" s="534"/>
      <c r="Q62" s="534"/>
      <c r="R62" s="534"/>
      <c r="S62" s="534"/>
      <c r="T62" s="534"/>
      <c r="U62" s="531"/>
      <c r="V62" s="535"/>
      <c r="W62" s="528"/>
      <c r="X62" s="528"/>
      <c r="Y62" s="528"/>
      <c r="Z62" s="528"/>
      <c r="AB62" s="840"/>
    </row>
    <row r="63" spans="7:28">
      <c r="G63" s="314"/>
      <c r="K63" s="534"/>
      <c r="L63" s="528"/>
      <c r="N63" s="534"/>
      <c r="O63" s="534"/>
      <c r="P63" s="534"/>
      <c r="Q63" s="534"/>
      <c r="R63" s="534"/>
      <c r="S63" s="534"/>
      <c r="T63" s="534"/>
      <c r="U63" s="531"/>
      <c r="V63" s="535"/>
      <c r="W63" s="528"/>
      <c r="X63" s="528"/>
      <c r="Y63" s="528"/>
      <c r="Z63" s="528"/>
      <c r="AB63" s="840"/>
    </row>
    <row r="64" spans="7:28">
      <c r="G64" s="314"/>
      <c r="K64" s="534"/>
      <c r="L64" s="528"/>
      <c r="N64" s="534"/>
      <c r="O64" s="534"/>
      <c r="P64" s="534"/>
      <c r="Q64" s="534"/>
      <c r="R64" s="534"/>
      <c r="S64" s="534"/>
      <c r="T64" s="534"/>
      <c r="U64" s="531"/>
      <c r="V64" s="535"/>
      <c r="W64" s="528"/>
      <c r="X64" s="528"/>
      <c r="Y64" s="528"/>
      <c r="Z64" s="528"/>
    </row>
    <row r="65" spans="7:26">
      <c r="G65" s="314"/>
      <c r="K65" s="534"/>
      <c r="L65" s="528"/>
      <c r="N65" s="534"/>
      <c r="O65" s="534"/>
      <c r="P65" s="534"/>
      <c r="Q65" s="534"/>
      <c r="R65" s="534"/>
      <c r="S65" s="534"/>
      <c r="T65" s="534"/>
      <c r="U65" s="531"/>
      <c r="V65" s="535"/>
      <c r="W65" s="528"/>
      <c r="X65" s="528"/>
      <c r="Y65" s="528"/>
      <c r="Z65" s="528"/>
    </row>
    <row r="66" spans="7:26">
      <c r="G66" s="314"/>
      <c r="K66" s="534"/>
      <c r="L66" s="528"/>
      <c r="N66" s="534"/>
      <c r="O66" s="534"/>
      <c r="P66" s="534"/>
      <c r="Q66" s="534"/>
      <c r="R66" s="534"/>
      <c r="S66" s="534"/>
      <c r="T66" s="534"/>
      <c r="U66" s="531"/>
      <c r="V66" s="535"/>
      <c r="W66" s="528"/>
      <c r="X66" s="528"/>
      <c r="Y66" s="528"/>
      <c r="Z66" s="528"/>
    </row>
    <row r="67" spans="7:26">
      <c r="G67" s="314"/>
      <c r="K67" s="534"/>
      <c r="L67" s="528"/>
      <c r="N67" s="534"/>
      <c r="O67" s="534"/>
      <c r="P67" s="534"/>
      <c r="Q67" s="534"/>
      <c r="R67" s="534"/>
      <c r="S67" s="534"/>
      <c r="T67" s="534"/>
      <c r="U67" s="531"/>
      <c r="V67" s="535"/>
      <c r="W67" s="528"/>
      <c r="X67" s="528"/>
      <c r="Y67" s="528"/>
      <c r="Z67" s="528"/>
    </row>
    <row r="68" spans="7:26">
      <c r="G68" s="314"/>
      <c r="K68" s="534"/>
      <c r="L68" s="528"/>
      <c r="N68" s="534"/>
      <c r="O68" s="534"/>
      <c r="P68" s="534"/>
      <c r="Q68" s="534"/>
      <c r="R68" s="534"/>
      <c r="S68" s="534"/>
      <c r="T68" s="534"/>
      <c r="U68" s="531"/>
      <c r="V68" s="535"/>
      <c r="W68" s="528"/>
      <c r="X68" s="528"/>
      <c r="Y68" s="528"/>
      <c r="Z68" s="528"/>
    </row>
    <row r="69" spans="7:26">
      <c r="G69" s="314"/>
      <c r="K69" s="534"/>
      <c r="L69" s="528"/>
      <c r="N69" s="534"/>
      <c r="O69" s="534"/>
      <c r="P69" s="534"/>
      <c r="Q69" s="534"/>
      <c r="R69" s="534"/>
      <c r="S69" s="534"/>
      <c r="T69" s="534"/>
      <c r="U69" s="531"/>
      <c r="V69" s="535"/>
      <c r="W69" s="528"/>
      <c r="X69" s="528"/>
      <c r="Y69" s="528"/>
      <c r="Z69" s="528"/>
    </row>
    <row r="70" spans="7:26">
      <c r="G70" s="314"/>
      <c r="K70" s="534"/>
      <c r="L70" s="528"/>
      <c r="N70" s="534"/>
      <c r="O70" s="534"/>
      <c r="P70" s="534"/>
      <c r="Q70" s="534"/>
      <c r="R70" s="534"/>
      <c r="S70" s="534"/>
      <c r="T70" s="534"/>
      <c r="U70" s="531"/>
      <c r="V70" s="535"/>
      <c r="W70" s="528"/>
      <c r="X70" s="528"/>
      <c r="Y70" s="528"/>
      <c r="Z70" s="528"/>
    </row>
    <row r="71" spans="7:26">
      <c r="G71" s="314"/>
      <c r="K71" s="534"/>
      <c r="L71" s="528"/>
      <c r="N71" s="534"/>
      <c r="O71" s="534"/>
      <c r="P71" s="534"/>
      <c r="Q71" s="534"/>
      <c r="R71" s="534"/>
      <c r="S71" s="534"/>
      <c r="T71" s="534"/>
      <c r="U71" s="531"/>
      <c r="V71" s="535"/>
      <c r="W71" s="528"/>
      <c r="X71" s="528"/>
      <c r="Y71" s="528"/>
      <c r="Z71" s="528"/>
    </row>
    <row r="72" spans="7:26">
      <c r="G72" s="314"/>
      <c r="K72" s="534"/>
      <c r="L72" s="528"/>
      <c r="N72" s="534"/>
      <c r="O72" s="534"/>
      <c r="P72" s="534"/>
      <c r="Q72" s="534"/>
      <c r="R72" s="534"/>
      <c r="S72" s="534"/>
      <c r="T72" s="534"/>
      <c r="U72" s="531"/>
      <c r="V72" s="535"/>
      <c r="W72" s="528"/>
      <c r="X72" s="528"/>
      <c r="Y72" s="528"/>
      <c r="Z72" s="528"/>
    </row>
    <row r="73" spans="7:26">
      <c r="G73" s="314"/>
      <c r="K73" s="534"/>
      <c r="L73" s="528"/>
      <c r="N73" s="534"/>
      <c r="O73" s="534"/>
      <c r="P73" s="534"/>
      <c r="Q73" s="534"/>
      <c r="R73" s="534"/>
      <c r="S73" s="534"/>
      <c r="T73" s="534"/>
      <c r="U73" s="531"/>
      <c r="V73" s="535"/>
      <c r="W73" s="528"/>
      <c r="X73" s="528"/>
      <c r="Y73" s="528"/>
      <c r="Z73" s="528"/>
    </row>
    <row r="74" spans="7:26">
      <c r="G74" s="314"/>
      <c r="K74" s="534"/>
      <c r="L74" s="528"/>
      <c r="N74" s="534"/>
      <c r="O74" s="534"/>
      <c r="P74" s="534"/>
      <c r="Q74" s="534"/>
      <c r="R74" s="534"/>
      <c r="S74" s="534"/>
      <c r="T74" s="534"/>
      <c r="U74" s="531"/>
      <c r="V74" s="535"/>
      <c r="W74" s="528"/>
      <c r="X74" s="528"/>
      <c r="Y74" s="528"/>
      <c r="Z74" s="528"/>
    </row>
    <row r="75" spans="7:26">
      <c r="G75" s="314"/>
      <c r="K75" s="534"/>
      <c r="L75" s="528"/>
      <c r="N75" s="534"/>
      <c r="O75" s="534"/>
      <c r="P75" s="534"/>
      <c r="Q75" s="534"/>
      <c r="R75" s="534"/>
      <c r="S75" s="534"/>
      <c r="T75" s="534"/>
      <c r="U75" s="531"/>
      <c r="V75" s="535"/>
      <c r="W75" s="528"/>
      <c r="X75" s="528"/>
      <c r="Y75" s="528"/>
      <c r="Z75" s="528"/>
    </row>
    <row r="76" spans="7:26">
      <c r="G76" s="314"/>
      <c r="K76" s="534"/>
      <c r="L76" s="528"/>
      <c r="N76" s="534"/>
      <c r="O76" s="534"/>
      <c r="P76" s="534"/>
      <c r="Q76" s="534"/>
      <c r="R76" s="534"/>
      <c r="S76" s="534"/>
      <c r="T76" s="534"/>
      <c r="U76" s="531"/>
      <c r="V76" s="535"/>
      <c r="W76" s="528"/>
      <c r="X76" s="528"/>
      <c r="Y76" s="528"/>
      <c r="Z76" s="528"/>
    </row>
    <row r="77" spans="7:26">
      <c r="G77" s="314"/>
      <c r="K77" s="534"/>
      <c r="L77" s="528"/>
      <c r="N77" s="534"/>
      <c r="O77" s="534"/>
      <c r="P77" s="534"/>
      <c r="Q77" s="534"/>
      <c r="R77" s="534"/>
      <c r="S77" s="534"/>
      <c r="T77" s="534"/>
      <c r="U77" s="531"/>
      <c r="V77" s="535"/>
      <c r="W77" s="528"/>
      <c r="X77" s="528"/>
      <c r="Y77" s="528"/>
      <c r="Z77" s="528"/>
    </row>
    <row r="78" spans="7:26">
      <c r="G78" s="314"/>
      <c r="K78" s="534"/>
      <c r="L78" s="528"/>
      <c r="N78" s="534"/>
      <c r="O78" s="534"/>
      <c r="P78" s="534"/>
      <c r="Q78" s="534"/>
      <c r="R78" s="534"/>
      <c r="S78" s="534"/>
      <c r="T78" s="534"/>
      <c r="U78" s="531"/>
      <c r="V78" s="535"/>
      <c r="W78" s="528"/>
      <c r="X78" s="528"/>
      <c r="Y78" s="528"/>
      <c r="Z78" s="528"/>
    </row>
    <row r="79" spans="7:26">
      <c r="G79" s="314"/>
      <c r="K79" s="534"/>
      <c r="L79" s="528"/>
      <c r="N79" s="534"/>
      <c r="O79" s="534"/>
      <c r="P79" s="534"/>
      <c r="Q79" s="534"/>
      <c r="R79" s="534"/>
      <c r="S79" s="534"/>
      <c r="T79" s="534"/>
      <c r="U79" s="531"/>
      <c r="V79" s="535"/>
      <c r="W79" s="528"/>
      <c r="X79" s="528"/>
      <c r="Y79" s="528"/>
      <c r="Z79" s="528"/>
    </row>
    <row r="80" spans="7:26">
      <c r="G80" s="314"/>
      <c r="K80" s="534"/>
      <c r="L80" s="528"/>
      <c r="N80" s="534"/>
      <c r="O80" s="534"/>
      <c r="P80" s="534"/>
      <c r="Q80" s="534"/>
      <c r="R80" s="534"/>
      <c r="S80" s="534"/>
      <c r="T80" s="534"/>
      <c r="U80" s="531"/>
      <c r="V80" s="535"/>
      <c r="W80" s="528"/>
      <c r="X80" s="528"/>
      <c r="Y80" s="528"/>
      <c r="Z80" s="528"/>
    </row>
    <row r="81" spans="7:22">
      <c r="G81" s="314"/>
      <c r="K81" s="534"/>
      <c r="L81" s="528"/>
      <c r="N81" s="534"/>
      <c r="O81" s="534"/>
      <c r="P81" s="534"/>
      <c r="Q81" s="534"/>
      <c r="R81" s="534"/>
      <c r="S81" s="534"/>
      <c r="T81" s="534"/>
      <c r="U81" s="531"/>
      <c r="V81" s="535"/>
    </row>
    <row r="82" spans="7:22">
      <c r="G82" s="314"/>
      <c r="K82" s="534"/>
      <c r="L82" s="528"/>
      <c r="N82" s="534"/>
      <c r="O82" s="534"/>
      <c r="P82" s="534"/>
      <c r="Q82" s="534"/>
      <c r="R82" s="534"/>
      <c r="S82" s="534"/>
      <c r="T82" s="534"/>
      <c r="U82" s="531"/>
      <c r="V82" s="535"/>
    </row>
    <row r="83" spans="7:22">
      <c r="G83" s="314"/>
      <c r="K83" s="534"/>
      <c r="L83" s="528"/>
      <c r="N83" s="534"/>
      <c r="O83" s="534"/>
      <c r="P83" s="534"/>
      <c r="Q83" s="534"/>
      <c r="R83" s="534"/>
      <c r="S83" s="534"/>
      <c r="T83" s="534"/>
      <c r="U83" s="531"/>
      <c r="V83" s="535"/>
    </row>
    <row r="84" spans="7:22">
      <c r="G84" s="314"/>
      <c r="K84" s="534"/>
      <c r="L84" s="528"/>
      <c r="N84" s="534"/>
      <c r="O84" s="534"/>
      <c r="P84" s="534"/>
      <c r="Q84" s="534"/>
      <c r="R84" s="534"/>
      <c r="S84" s="534"/>
      <c r="T84" s="534"/>
      <c r="U84" s="531"/>
      <c r="V84" s="535"/>
    </row>
    <row r="85" spans="7:22">
      <c r="G85" s="314"/>
      <c r="K85" s="534"/>
      <c r="L85" s="528"/>
      <c r="N85" s="534"/>
      <c r="O85" s="534"/>
      <c r="P85" s="534"/>
      <c r="Q85" s="534"/>
      <c r="R85" s="534"/>
      <c r="S85" s="534"/>
      <c r="T85" s="534"/>
      <c r="U85" s="531"/>
      <c r="V85" s="535"/>
    </row>
    <row r="86" spans="7:22">
      <c r="G86" s="314"/>
      <c r="K86" s="534"/>
      <c r="L86" s="528"/>
      <c r="N86" s="534"/>
      <c r="O86" s="534"/>
      <c r="P86" s="534"/>
      <c r="Q86" s="534"/>
      <c r="R86" s="534"/>
      <c r="S86" s="534"/>
      <c r="T86" s="534"/>
      <c r="U86" s="531"/>
      <c r="V86" s="535"/>
    </row>
    <row r="87" spans="7:22">
      <c r="G87" s="314"/>
      <c r="K87" s="534"/>
      <c r="L87" s="528"/>
      <c r="N87" s="534"/>
      <c r="O87" s="534"/>
      <c r="P87" s="534"/>
      <c r="Q87" s="534"/>
      <c r="R87" s="534"/>
      <c r="S87" s="534"/>
      <c r="T87" s="534"/>
      <c r="U87" s="531"/>
      <c r="V87" s="535"/>
    </row>
    <row r="88" spans="7:22">
      <c r="G88" s="314"/>
      <c r="K88" s="534"/>
      <c r="L88" s="528"/>
      <c r="N88" s="534"/>
      <c r="O88" s="534"/>
      <c r="P88" s="534"/>
      <c r="Q88" s="534"/>
      <c r="R88" s="534"/>
      <c r="S88" s="534"/>
      <c r="T88" s="534"/>
      <c r="U88" s="531"/>
      <c r="V88" s="535"/>
    </row>
    <row r="89" spans="7:22">
      <c r="G89" s="314"/>
      <c r="K89" s="534"/>
      <c r="L89" s="528"/>
      <c r="N89" s="534"/>
      <c r="O89" s="534"/>
      <c r="P89" s="534"/>
      <c r="Q89" s="534"/>
      <c r="R89" s="534"/>
      <c r="S89" s="534"/>
      <c r="T89" s="534"/>
      <c r="U89" s="531"/>
      <c r="V89" s="535"/>
    </row>
    <row r="90" spans="7:22">
      <c r="G90" s="314"/>
      <c r="K90" s="534"/>
      <c r="L90" s="528"/>
      <c r="N90" s="534"/>
      <c r="O90" s="534"/>
      <c r="P90" s="534"/>
      <c r="Q90" s="534"/>
      <c r="R90" s="534"/>
      <c r="S90" s="534"/>
      <c r="T90" s="534"/>
      <c r="U90" s="531"/>
      <c r="V90" s="535"/>
    </row>
    <row r="91" spans="7:22">
      <c r="G91" s="314"/>
      <c r="K91" s="534"/>
      <c r="L91" s="528"/>
      <c r="N91" s="534"/>
      <c r="O91" s="534"/>
      <c r="P91" s="534"/>
      <c r="Q91" s="534"/>
      <c r="R91" s="534"/>
      <c r="S91" s="534"/>
      <c r="T91" s="534"/>
      <c r="U91" s="531"/>
      <c r="V91" s="535"/>
    </row>
    <row r="92" spans="7:22">
      <c r="G92" s="314"/>
      <c r="K92" s="534"/>
      <c r="L92" s="528"/>
      <c r="N92" s="534"/>
      <c r="O92" s="534"/>
      <c r="P92" s="534"/>
      <c r="Q92" s="534"/>
      <c r="R92" s="534"/>
      <c r="S92" s="534"/>
      <c r="T92" s="534"/>
      <c r="U92" s="531"/>
      <c r="V92" s="535"/>
    </row>
    <row r="93" spans="7:22">
      <c r="G93" s="314"/>
      <c r="K93" s="534"/>
      <c r="L93" s="528"/>
      <c r="N93" s="534"/>
      <c r="O93" s="534"/>
      <c r="P93" s="534"/>
      <c r="Q93" s="534"/>
      <c r="R93" s="534"/>
      <c r="S93" s="534"/>
      <c r="T93" s="534"/>
      <c r="U93" s="531"/>
      <c r="V93" s="535"/>
    </row>
    <row r="94" spans="7:22">
      <c r="G94" s="314"/>
      <c r="K94" s="534"/>
      <c r="L94" s="528"/>
      <c r="N94" s="534"/>
      <c r="O94" s="534"/>
      <c r="P94" s="534"/>
      <c r="Q94" s="534"/>
      <c r="R94" s="534"/>
      <c r="S94" s="534"/>
      <c r="T94" s="534"/>
      <c r="U94" s="531"/>
      <c r="V94" s="535"/>
    </row>
    <row r="95" spans="7:22">
      <c r="G95" s="314"/>
      <c r="K95" s="534"/>
      <c r="L95" s="528"/>
      <c r="N95" s="534"/>
      <c r="O95" s="534"/>
      <c r="P95" s="534"/>
      <c r="Q95" s="534"/>
      <c r="R95" s="534"/>
      <c r="S95" s="534"/>
      <c r="T95" s="534"/>
      <c r="U95" s="531"/>
      <c r="V95" s="535"/>
    </row>
    <row r="96" spans="7:22">
      <c r="G96" s="314"/>
      <c r="K96" s="534"/>
      <c r="L96" s="528"/>
      <c r="N96" s="534"/>
      <c r="O96" s="534"/>
      <c r="P96" s="534"/>
      <c r="Q96" s="534"/>
      <c r="R96" s="534"/>
      <c r="S96" s="534"/>
      <c r="T96" s="534"/>
      <c r="U96" s="531"/>
      <c r="V96" s="535"/>
    </row>
    <row r="97" spans="7:22">
      <c r="G97" s="314"/>
      <c r="K97" s="534"/>
      <c r="L97" s="528"/>
      <c r="N97" s="534"/>
      <c r="O97" s="534"/>
      <c r="P97" s="534"/>
      <c r="Q97" s="534"/>
      <c r="R97" s="534"/>
      <c r="S97" s="534"/>
      <c r="T97" s="534"/>
      <c r="U97" s="531"/>
      <c r="V97" s="535"/>
    </row>
    <row r="98" spans="7:22">
      <c r="G98" s="314"/>
      <c r="K98" s="534"/>
      <c r="L98" s="528"/>
      <c r="N98" s="534"/>
      <c r="O98" s="534"/>
      <c r="P98" s="534"/>
      <c r="Q98" s="534"/>
      <c r="R98" s="534"/>
      <c r="S98" s="534"/>
      <c r="T98" s="534"/>
      <c r="U98" s="531"/>
      <c r="V98" s="535"/>
    </row>
    <row r="99" spans="7:22">
      <c r="G99" s="314"/>
      <c r="K99" s="534"/>
      <c r="L99" s="528"/>
      <c r="N99" s="534"/>
      <c r="O99" s="534"/>
      <c r="P99" s="534"/>
      <c r="Q99" s="534"/>
      <c r="R99" s="534"/>
      <c r="S99" s="534"/>
      <c r="T99" s="534"/>
      <c r="U99" s="531"/>
      <c r="V99" s="535"/>
    </row>
    <row r="100" spans="7:22">
      <c r="G100" s="314"/>
      <c r="K100" s="534"/>
      <c r="L100" s="528"/>
      <c r="N100" s="534"/>
      <c r="O100" s="534"/>
      <c r="P100" s="534"/>
      <c r="Q100" s="534"/>
      <c r="R100" s="534"/>
      <c r="S100" s="534"/>
      <c r="T100" s="534"/>
      <c r="U100" s="531"/>
      <c r="V100" s="535"/>
    </row>
    <row r="101" spans="7:22">
      <c r="G101" s="314"/>
      <c r="K101" s="534"/>
      <c r="L101" s="528"/>
      <c r="N101" s="534"/>
      <c r="O101" s="534"/>
      <c r="P101" s="534"/>
      <c r="Q101" s="534"/>
      <c r="R101" s="534"/>
      <c r="S101" s="534"/>
      <c r="T101" s="534"/>
      <c r="U101" s="531"/>
      <c r="V101" s="535"/>
    </row>
    <row r="102" spans="7:22">
      <c r="G102" s="314"/>
      <c r="K102" s="534"/>
      <c r="L102" s="528"/>
      <c r="N102" s="534"/>
      <c r="O102" s="534"/>
      <c r="P102" s="534"/>
      <c r="Q102" s="534"/>
      <c r="R102" s="534"/>
      <c r="S102" s="534"/>
      <c r="T102" s="534"/>
      <c r="U102" s="531"/>
      <c r="V102" s="535"/>
    </row>
    <row r="103" spans="7:22">
      <c r="G103" s="314"/>
      <c r="K103" s="534"/>
      <c r="L103" s="528"/>
      <c r="N103" s="534"/>
      <c r="O103" s="534"/>
      <c r="P103" s="534"/>
      <c r="Q103" s="534"/>
      <c r="R103" s="534"/>
      <c r="S103" s="534"/>
      <c r="T103" s="534"/>
      <c r="U103" s="531"/>
      <c r="V103" s="535"/>
    </row>
    <row r="104" spans="7:22">
      <c r="G104" s="314"/>
      <c r="K104" s="534"/>
      <c r="L104" s="528"/>
      <c r="N104" s="534"/>
      <c r="O104" s="534"/>
      <c r="P104" s="534"/>
      <c r="Q104" s="534"/>
      <c r="R104" s="534"/>
      <c r="S104" s="534"/>
      <c r="T104" s="534"/>
      <c r="U104" s="531"/>
      <c r="V104" s="535"/>
    </row>
    <row r="105" spans="7:22">
      <c r="G105" s="314"/>
      <c r="K105" s="534"/>
      <c r="L105" s="528"/>
      <c r="N105" s="534"/>
      <c r="O105" s="534"/>
      <c r="P105" s="534"/>
      <c r="Q105" s="534"/>
      <c r="R105" s="534"/>
      <c r="S105" s="534"/>
      <c r="T105" s="534"/>
      <c r="U105" s="531"/>
      <c r="V105" s="535"/>
    </row>
    <row r="106" spans="7:22">
      <c r="G106" s="314"/>
      <c r="K106" s="534"/>
      <c r="L106" s="528"/>
      <c r="N106" s="534"/>
      <c r="O106" s="534"/>
      <c r="P106" s="534"/>
      <c r="Q106" s="534"/>
      <c r="R106" s="534"/>
      <c r="S106" s="534"/>
      <c r="T106" s="534"/>
      <c r="U106" s="531"/>
      <c r="V106" s="535"/>
    </row>
    <row r="107" spans="7:22">
      <c r="G107" s="314"/>
      <c r="K107" s="534"/>
      <c r="L107" s="528"/>
      <c r="N107" s="534"/>
      <c r="O107" s="534"/>
      <c r="P107" s="534"/>
      <c r="Q107" s="534"/>
      <c r="R107" s="534"/>
      <c r="S107" s="534"/>
      <c r="T107" s="534"/>
      <c r="U107" s="531"/>
      <c r="V107" s="535"/>
    </row>
    <row r="108" spans="7:22">
      <c r="G108" s="314"/>
      <c r="K108" s="534"/>
      <c r="L108" s="528"/>
      <c r="N108" s="534"/>
      <c r="O108" s="534"/>
      <c r="P108" s="534"/>
      <c r="Q108" s="534"/>
      <c r="R108" s="534"/>
      <c r="S108" s="534"/>
      <c r="T108" s="534"/>
      <c r="U108" s="531"/>
      <c r="V108" s="535"/>
    </row>
    <row r="109" spans="7:22">
      <c r="G109" s="314"/>
      <c r="K109" s="534"/>
      <c r="L109" s="528"/>
      <c r="N109" s="534"/>
      <c r="O109" s="534"/>
      <c r="P109" s="534"/>
      <c r="Q109" s="534"/>
      <c r="R109" s="534"/>
      <c r="S109" s="534"/>
      <c r="T109" s="534"/>
      <c r="U109" s="531"/>
      <c r="V109" s="535"/>
    </row>
    <row r="110" spans="7:22">
      <c r="G110" s="314"/>
      <c r="K110" s="534"/>
      <c r="L110" s="528"/>
      <c r="N110" s="534"/>
      <c r="O110" s="534"/>
      <c r="P110" s="534"/>
      <c r="Q110" s="534"/>
      <c r="R110" s="534"/>
      <c r="S110" s="534"/>
      <c r="T110" s="534"/>
      <c r="U110" s="531"/>
      <c r="V110" s="535"/>
    </row>
    <row r="111" spans="7:22">
      <c r="G111" s="314"/>
      <c r="K111" s="534"/>
      <c r="L111" s="528"/>
      <c r="N111" s="534"/>
      <c r="O111" s="534"/>
      <c r="P111" s="534"/>
      <c r="Q111" s="534"/>
      <c r="R111" s="534"/>
      <c r="S111" s="534"/>
      <c r="T111" s="534"/>
      <c r="U111" s="531"/>
      <c r="V111" s="535"/>
    </row>
    <row r="112" spans="7:22">
      <c r="G112" s="314"/>
      <c r="K112" s="534"/>
      <c r="L112" s="528"/>
      <c r="N112" s="534"/>
      <c r="O112" s="534"/>
      <c r="P112" s="534"/>
      <c r="Q112" s="534"/>
      <c r="R112" s="534"/>
      <c r="S112" s="534"/>
      <c r="T112" s="534"/>
      <c r="U112" s="531"/>
      <c r="V112" s="535"/>
    </row>
    <row r="113" spans="7:22">
      <c r="G113" s="314"/>
      <c r="K113" s="534"/>
      <c r="L113" s="528"/>
      <c r="N113" s="534"/>
      <c r="O113" s="534"/>
      <c r="P113" s="534"/>
      <c r="Q113" s="534"/>
      <c r="R113" s="534"/>
      <c r="S113" s="534"/>
      <c r="T113" s="534"/>
      <c r="U113" s="531"/>
      <c r="V113" s="535"/>
    </row>
    <row r="114" spans="7:22">
      <c r="G114" s="314"/>
      <c r="K114" s="534"/>
      <c r="L114" s="528"/>
      <c r="N114" s="534"/>
      <c r="O114" s="534"/>
      <c r="P114" s="534"/>
      <c r="Q114" s="534"/>
      <c r="R114" s="534"/>
      <c r="S114" s="534"/>
      <c r="T114" s="534"/>
      <c r="U114" s="531"/>
      <c r="V114" s="535"/>
    </row>
    <row r="115" spans="7:22">
      <c r="G115" s="314"/>
      <c r="K115" s="534"/>
      <c r="L115" s="528"/>
      <c r="N115" s="534"/>
      <c r="O115" s="534"/>
      <c r="P115" s="534"/>
      <c r="Q115" s="534"/>
      <c r="R115" s="534"/>
      <c r="S115" s="534"/>
      <c r="T115" s="534"/>
      <c r="U115" s="531"/>
      <c r="V115" s="535"/>
    </row>
    <row r="116" spans="7:22">
      <c r="G116" s="314"/>
      <c r="K116" s="534"/>
      <c r="L116" s="528"/>
      <c r="N116" s="534"/>
      <c r="O116" s="534"/>
      <c r="P116" s="534"/>
      <c r="Q116" s="534"/>
      <c r="R116" s="534"/>
      <c r="S116" s="534"/>
      <c r="T116" s="534"/>
      <c r="U116" s="531"/>
      <c r="V116" s="535"/>
    </row>
    <row r="117" spans="7:22">
      <c r="G117" s="314"/>
      <c r="K117" s="534"/>
      <c r="L117" s="528"/>
      <c r="N117" s="534"/>
      <c r="O117" s="534"/>
      <c r="P117" s="534"/>
      <c r="Q117" s="534"/>
      <c r="R117" s="534"/>
      <c r="S117" s="534"/>
      <c r="T117" s="534"/>
      <c r="U117" s="531"/>
      <c r="V117" s="535"/>
    </row>
    <row r="118" spans="7:22">
      <c r="G118" s="314"/>
      <c r="K118" s="534"/>
      <c r="L118" s="528"/>
      <c r="N118" s="534"/>
      <c r="O118" s="534"/>
      <c r="P118" s="534"/>
      <c r="Q118" s="534"/>
      <c r="R118" s="534"/>
      <c r="S118" s="534"/>
      <c r="T118" s="534"/>
      <c r="U118" s="531"/>
      <c r="V118" s="535"/>
    </row>
    <row r="119" spans="7:22">
      <c r="G119" s="314"/>
      <c r="K119" s="534"/>
      <c r="L119" s="528"/>
      <c r="N119" s="534"/>
      <c r="O119" s="534"/>
      <c r="P119" s="534"/>
      <c r="Q119" s="534"/>
      <c r="R119" s="534"/>
      <c r="S119" s="534"/>
      <c r="T119" s="534"/>
      <c r="U119" s="531"/>
      <c r="V119" s="535"/>
    </row>
    <row r="120" spans="7:22">
      <c r="G120" s="314"/>
      <c r="K120" s="534"/>
      <c r="L120" s="528"/>
      <c r="N120" s="534"/>
      <c r="O120" s="534"/>
      <c r="P120" s="534"/>
      <c r="Q120" s="534"/>
      <c r="R120" s="534"/>
      <c r="S120" s="534"/>
      <c r="T120" s="534"/>
      <c r="U120" s="531"/>
      <c r="V120" s="535"/>
    </row>
    <row r="121" spans="7:22">
      <c r="G121" s="314"/>
      <c r="K121" s="534"/>
      <c r="L121" s="528"/>
      <c r="N121" s="534"/>
      <c r="O121" s="534"/>
      <c r="P121" s="534"/>
      <c r="Q121" s="534"/>
      <c r="R121" s="534"/>
      <c r="S121" s="534"/>
      <c r="T121" s="534"/>
      <c r="U121" s="531"/>
      <c r="V121" s="535"/>
    </row>
    <row r="122" spans="7:22">
      <c r="G122" s="314"/>
      <c r="K122" s="534"/>
      <c r="L122" s="528"/>
      <c r="N122" s="534"/>
      <c r="O122" s="534"/>
      <c r="P122" s="534"/>
      <c r="Q122" s="534"/>
      <c r="R122" s="534"/>
      <c r="S122" s="534"/>
      <c r="T122" s="534"/>
      <c r="U122" s="531"/>
      <c r="V122" s="535"/>
    </row>
    <row r="123" spans="7:22">
      <c r="G123" s="314"/>
      <c r="K123" s="534"/>
      <c r="L123" s="528"/>
      <c r="N123" s="534"/>
      <c r="O123" s="534"/>
      <c r="P123" s="534"/>
      <c r="Q123" s="534"/>
      <c r="R123" s="534"/>
      <c r="S123" s="534"/>
      <c r="T123" s="534"/>
      <c r="U123" s="531"/>
      <c r="V123" s="535"/>
    </row>
    <row r="124" spans="7:22">
      <c r="G124" s="314"/>
      <c r="K124" s="534"/>
      <c r="L124" s="528"/>
      <c r="N124" s="534"/>
      <c r="O124" s="534"/>
      <c r="P124" s="534"/>
      <c r="Q124" s="534"/>
      <c r="R124" s="534"/>
      <c r="S124" s="534"/>
      <c r="T124" s="534"/>
      <c r="U124" s="531"/>
      <c r="V124" s="535"/>
    </row>
    <row r="125" spans="7:22">
      <c r="G125" s="314"/>
      <c r="K125" s="534"/>
      <c r="L125" s="528"/>
      <c r="N125" s="534"/>
      <c r="O125" s="534"/>
      <c r="P125" s="534"/>
      <c r="Q125" s="534"/>
      <c r="R125" s="534"/>
      <c r="S125" s="534"/>
      <c r="T125" s="534"/>
      <c r="U125" s="531"/>
      <c r="V125" s="535"/>
    </row>
    <row r="126" spans="7:22">
      <c r="G126" s="314"/>
      <c r="K126" s="534"/>
      <c r="L126" s="528"/>
      <c r="N126" s="534"/>
      <c r="O126" s="534"/>
      <c r="P126" s="534"/>
      <c r="Q126" s="534"/>
      <c r="R126" s="534"/>
      <c r="S126" s="534"/>
      <c r="T126" s="534"/>
      <c r="U126" s="531"/>
      <c r="V126" s="535"/>
    </row>
    <row r="127" spans="7:22">
      <c r="G127" s="314"/>
      <c r="K127" s="534"/>
      <c r="L127" s="528"/>
      <c r="N127" s="534"/>
      <c r="O127" s="534"/>
      <c r="P127" s="534"/>
      <c r="Q127" s="534"/>
      <c r="R127" s="534"/>
      <c r="S127" s="534"/>
      <c r="T127" s="534"/>
      <c r="U127" s="531"/>
      <c r="V127" s="535"/>
    </row>
    <row r="128" spans="7:22">
      <c r="G128" s="314"/>
      <c r="K128" s="534"/>
      <c r="L128" s="528"/>
      <c r="N128" s="534"/>
      <c r="O128" s="534"/>
      <c r="P128" s="534"/>
      <c r="Q128" s="534"/>
      <c r="R128" s="534"/>
      <c r="S128" s="534"/>
      <c r="T128" s="534"/>
      <c r="U128" s="531"/>
      <c r="V128" s="535"/>
    </row>
    <row r="129" spans="7:22">
      <c r="G129" s="314"/>
      <c r="K129" s="534"/>
      <c r="L129" s="528"/>
      <c r="N129" s="534"/>
      <c r="O129" s="534"/>
      <c r="P129" s="534"/>
      <c r="Q129" s="534"/>
      <c r="R129" s="534"/>
      <c r="S129" s="534"/>
      <c r="T129" s="534"/>
      <c r="U129" s="531"/>
      <c r="V129" s="535"/>
    </row>
    <row r="130" spans="7:22">
      <c r="G130" s="314"/>
      <c r="K130" s="534"/>
      <c r="L130" s="528"/>
      <c r="N130" s="534"/>
      <c r="O130" s="534"/>
      <c r="P130" s="534"/>
      <c r="Q130" s="534"/>
      <c r="R130" s="534"/>
      <c r="S130" s="534"/>
      <c r="T130" s="534"/>
      <c r="U130" s="531"/>
      <c r="V130" s="535"/>
    </row>
    <row r="131" spans="7:22">
      <c r="G131" s="314"/>
      <c r="K131" s="534"/>
      <c r="L131" s="528"/>
      <c r="N131" s="534"/>
      <c r="O131" s="534"/>
      <c r="P131" s="534"/>
      <c r="Q131" s="534"/>
      <c r="R131" s="534"/>
      <c r="S131" s="534"/>
      <c r="T131" s="534"/>
      <c r="U131" s="531"/>
      <c r="V131" s="535"/>
    </row>
    <row r="132" spans="7:22">
      <c r="G132" s="314"/>
      <c r="K132" s="534"/>
      <c r="L132" s="528"/>
      <c r="N132" s="534"/>
      <c r="O132" s="534"/>
      <c r="P132" s="534"/>
      <c r="Q132" s="534"/>
      <c r="R132" s="534"/>
      <c r="S132" s="534"/>
      <c r="T132" s="534"/>
      <c r="U132" s="531"/>
      <c r="V132" s="535"/>
    </row>
    <row r="133" spans="7:22">
      <c r="G133" s="314"/>
      <c r="K133" s="534"/>
      <c r="L133" s="528"/>
      <c r="N133" s="534"/>
      <c r="O133" s="534"/>
      <c r="P133" s="534"/>
      <c r="Q133" s="534"/>
      <c r="R133" s="534"/>
      <c r="S133" s="534"/>
      <c r="T133" s="534"/>
      <c r="U133" s="531"/>
      <c r="V133" s="535"/>
    </row>
    <row r="134" spans="7:22">
      <c r="G134" s="314"/>
      <c r="K134" s="534"/>
      <c r="L134" s="528"/>
      <c r="N134" s="534"/>
      <c r="O134" s="534"/>
      <c r="P134" s="534"/>
      <c r="Q134" s="534"/>
      <c r="R134" s="534"/>
      <c r="S134" s="534"/>
      <c r="T134" s="534"/>
      <c r="U134" s="531"/>
      <c r="V134" s="535"/>
    </row>
    <row r="135" spans="7:22">
      <c r="G135" s="314"/>
      <c r="K135" s="534"/>
      <c r="L135" s="528"/>
      <c r="N135" s="534"/>
      <c r="O135" s="534"/>
      <c r="P135" s="534"/>
      <c r="Q135" s="534"/>
      <c r="R135" s="534"/>
      <c r="S135" s="534"/>
      <c r="T135" s="534"/>
      <c r="U135" s="531"/>
      <c r="V135" s="535"/>
    </row>
    <row r="136" spans="7:22">
      <c r="G136" s="314"/>
      <c r="K136" s="534"/>
      <c r="L136" s="528"/>
      <c r="N136" s="534"/>
      <c r="O136" s="534"/>
      <c r="P136" s="534"/>
      <c r="Q136" s="534"/>
      <c r="R136" s="534"/>
      <c r="S136" s="534"/>
      <c r="T136" s="534"/>
      <c r="U136" s="531"/>
      <c r="V136" s="535"/>
    </row>
    <row r="137" spans="7:22">
      <c r="G137" s="314"/>
      <c r="K137" s="534"/>
      <c r="L137" s="528"/>
      <c r="N137" s="534"/>
      <c r="O137" s="534"/>
      <c r="P137" s="534"/>
      <c r="Q137" s="534"/>
      <c r="R137" s="534"/>
      <c r="S137" s="534"/>
      <c r="T137" s="534"/>
      <c r="U137" s="531"/>
      <c r="V137" s="535"/>
    </row>
    <row r="138" spans="7:22">
      <c r="G138" s="314"/>
      <c r="K138" s="534"/>
      <c r="L138" s="528"/>
      <c r="N138" s="534"/>
      <c r="O138" s="534"/>
      <c r="P138" s="534"/>
      <c r="Q138" s="534"/>
      <c r="R138" s="534"/>
      <c r="S138" s="534"/>
      <c r="T138" s="534"/>
      <c r="U138" s="531"/>
      <c r="V138" s="535"/>
    </row>
    <row r="139" spans="7:22">
      <c r="G139" s="314"/>
      <c r="K139" s="534"/>
      <c r="L139" s="528"/>
      <c r="N139" s="534"/>
      <c r="O139" s="534"/>
      <c r="P139" s="534"/>
      <c r="Q139" s="534"/>
      <c r="R139" s="534"/>
      <c r="S139" s="534"/>
      <c r="T139" s="534"/>
      <c r="U139" s="531"/>
      <c r="V139" s="535"/>
    </row>
    <row r="140" spans="7:22">
      <c r="G140" s="314"/>
      <c r="K140" s="534"/>
      <c r="L140" s="528"/>
      <c r="N140" s="534"/>
      <c r="O140" s="534"/>
      <c r="P140" s="534"/>
      <c r="Q140" s="534"/>
      <c r="R140" s="534"/>
      <c r="S140" s="534"/>
      <c r="T140" s="534"/>
      <c r="U140" s="531"/>
      <c r="V140" s="535"/>
    </row>
    <row r="141" spans="7:22">
      <c r="G141" s="314"/>
      <c r="K141" s="534"/>
      <c r="L141" s="528"/>
      <c r="N141" s="534"/>
      <c r="O141" s="534"/>
      <c r="P141" s="534"/>
      <c r="Q141" s="534"/>
      <c r="R141" s="534"/>
      <c r="S141" s="534"/>
      <c r="T141" s="534"/>
      <c r="U141" s="531"/>
      <c r="V141" s="535"/>
    </row>
    <row r="142" spans="7:22">
      <c r="G142" s="314"/>
      <c r="K142" s="534"/>
      <c r="L142" s="528"/>
      <c r="N142" s="534"/>
      <c r="O142" s="534"/>
      <c r="P142" s="534"/>
      <c r="Q142" s="534"/>
      <c r="R142" s="534"/>
      <c r="S142" s="534"/>
      <c r="T142" s="534"/>
      <c r="U142" s="531"/>
      <c r="V142" s="535"/>
    </row>
    <row r="143" spans="7:22">
      <c r="G143" s="314"/>
      <c r="K143" s="534"/>
      <c r="L143" s="528"/>
      <c r="N143" s="534"/>
      <c r="O143" s="534"/>
      <c r="P143" s="534"/>
      <c r="Q143" s="534"/>
      <c r="R143" s="534"/>
      <c r="S143" s="534"/>
      <c r="T143" s="534"/>
      <c r="U143" s="531"/>
      <c r="V143" s="535"/>
    </row>
    <row r="144" spans="7:22">
      <c r="G144" s="314"/>
      <c r="K144" s="534"/>
      <c r="L144" s="528"/>
      <c r="N144" s="534"/>
      <c r="O144" s="534"/>
      <c r="P144" s="534"/>
      <c r="Q144" s="534"/>
      <c r="R144" s="534"/>
      <c r="S144" s="534"/>
      <c r="T144" s="534"/>
      <c r="U144" s="531"/>
      <c r="V144" s="535"/>
    </row>
    <row r="145" spans="7:22">
      <c r="G145" s="314"/>
      <c r="K145" s="534"/>
      <c r="L145" s="528"/>
      <c r="N145" s="534"/>
      <c r="O145" s="534"/>
      <c r="P145" s="534"/>
      <c r="Q145" s="534"/>
      <c r="R145" s="534"/>
      <c r="S145" s="534"/>
      <c r="T145" s="534"/>
      <c r="U145" s="531"/>
      <c r="V145" s="535"/>
    </row>
    <row r="146" spans="7:22">
      <c r="G146" s="314"/>
      <c r="K146" s="534"/>
      <c r="L146" s="528"/>
      <c r="N146" s="534"/>
      <c r="O146" s="534"/>
      <c r="P146" s="534"/>
      <c r="Q146" s="534"/>
      <c r="R146" s="534"/>
      <c r="S146" s="534"/>
      <c r="T146" s="534"/>
      <c r="U146" s="531"/>
      <c r="V146" s="535"/>
    </row>
    <row r="147" spans="7:22">
      <c r="G147" s="314"/>
      <c r="K147" s="534"/>
      <c r="L147" s="528"/>
      <c r="N147" s="534"/>
      <c r="O147" s="534"/>
      <c r="P147" s="534"/>
      <c r="Q147" s="534"/>
      <c r="R147" s="534"/>
      <c r="S147" s="534"/>
      <c r="T147" s="534"/>
      <c r="U147" s="531"/>
      <c r="V147" s="535"/>
    </row>
    <row r="148" spans="7:22">
      <c r="G148" s="314"/>
      <c r="K148" s="534"/>
      <c r="L148" s="528"/>
      <c r="N148" s="534"/>
      <c r="O148" s="534"/>
      <c r="P148" s="534"/>
      <c r="Q148" s="534"/>
      <c r="R148" s="534"/>
      <c r="S148" s="534"/>
      <c r="T148" s="534"/>
      <c r="U148" s="531"/>
      <c r="V148" s="535"/>
    </row>
    <row r="149" spans="7:22">
      <c r="G149" s="314"/>
      <c r="K149" s="534"/>
      <c r="L149" s="528"/>
      <c r="N149" s="534"/>
      <c r="O149" s="534"/>
      <c r="P149" s="534"/>
      <c r="Q149" s="534"/>
      <c r="R149" s="534"/>
      <c r="S149" s="534"/>
      <c r="T149" s="534"/>
      <c r="U149" s="531"/>
      <c r="V149" s="535"/>
    </row>
    <row r="150" spans="7:22">
      <c r="G150" s="314"/>
      <c r="K150" s="534"/>
      <c r="L150" s="528"/>
      <c r="N150" s="534"/>
      <c r="O150" s="534"/>
      <c r="P150" s="534"/>
      <c r="Q150" s="534"/>
      <c r="R150" s="534"/>
      <c r="S150" s="534"/>
      <c r="T150" s="534"/>
      <c r="U150" s="531"/>
      <c r="V150" s="535"/>
    </row>
    <row r="151" spans="7:22">
      <c r="G151" s="314"/>
      <c r="K151" s="534"/>
      <c r="L151" s="528"/>
      <c r="N151" s="534"/>
      <c r="O151" s="534"/>
      <c r="P151" s="534"/>
      <c r="Q151" s="534"/>
      <c r="R151" s="534"/>
      <c r="S151" s="534"/>
      <c r="T151" s="534"/>
      <c r="U151" s="531"/>
      <c r="V151" s="535"/>
    </row>
    <row r="152" spans="7:22">
      <c r="G152" s="314"/>
      <c r="K152" s="534"/>
      <c r="L152" s="528"/>
      <c r="N152" s="534"/>
      <c r="O152" s="534"/>
      <c r="P152" s="534"/>
      <c r="Q152" s="534"/>
      <c r="R152" s="534"/>
      <c r="S152" s="534"/>
      <c r="T152" s="534"/>
      <c r="U152" s="531"/>
      <c r="V152" s="535"/>
    </row>
    <row r="153" spans="7:22">
      <c r="G153" s="314"/>
      <c r="K153" s="534"/>
      <c r="L153" s="528"/>
      <c r="N153" s="534"/>
      <c r="O153" s="534"/>
      <c r="P153" s="534"/>
      <c r="Q153" s="534"/>
      <c r="R153" s="534"/>
      <c r="S153" s="534"/>
      <c r="T153" s="534"/>
      <c r="U153" s="531"/>
      <c r="V153" s="535"/>
    </row>
    <row r="154" spans="7:22">
      <c r="G154" s="314"/>
      <c r="K154" s="534"/>
      <c r="L154" s="528"/>
      <c r="N154" s="534"/>
      <c r="O154" s="534"/>
      <c r="P154" s="534"/>
      <c r="Q154" s="534"/>
      <c r="R154" s="534"/>
      <c r="S154" s="534"/>
      <c r="T154" s="534"/>
      <c r="U154" s="531"/>
      <c r="V154" s="535"/>
    </row>
    <row r="155" spans="7:22">
      <c r="G155" s="314"/>
      <c r="K155" s="534"/>
      <c r="L155" s="528"/>
      <c r="N155" s="534"/>
      <c r="O155" s="534"/>
      <c r="P155" s="534"/>
      <c r="Q155" s="534"/>
      <c r="R155" s="534"/>
      <c r="S155" s="534"/>
      <c r="T155" s="534"/>
      <c r="U155" s="531"/>
      <c r="V155" s="535"/>
    </row>
    <row r="156" spans="7:22">
      <c r="G156" s="314"/>
      <c r="K156" s="534"/>
      <c r="L156" s="528"/>
      <c r="N156" s="534"/>
      <c r="O156" s="534"/>
      <c r="P156" s="534"/>
      <c r="Q156" s="534"/>
      <c r="R156" s="534"/>
      <c r="S156" s="534"/>
      <c r="T156" s="534"/>
      <c r="U156" s="531"/>
      <c r="V156" s="535"/>
    </row>
    <row r="157" spans="7:22">
      <c r="G157" s="314"/>
      <c r="K157" s="534"/>
      <c r="L157" s="528"/>
      <c r="N157" s="534"/>
      <c r="O157" s="534"/>
      <c r="P157" s="534"/>
      <c r="Q157" s="534"/>
      <c r="R157" s="534"/>
      <c r="S157" s="534"/>
      <c r="T157" s="534"/>
      <c r="U157" s="531"/>
      <c r="V157" s="535"/>
    </row>
    <row r="158" spans="7:22">
      <c r="G158" s="314"/>
      <c r="K158" s="534"/>
      <c r="L158" s="528"/>
      <c r="N158" s="534"/>
      <c r="O158" s="534"/>
      <c r="P158" s="534"/>
      <c r="Q158" s="534"/>
      <c r="R158" s="534"/>
      <c r="S158" s="534"/>
      <c r="T158" s="534"/>
      <c r="U158" s="531"/>
      <c r="V158" s="535"/>
    </row>
    <row r="159" spans="7:22">
      <c r="G159" s="314"/>
      <c r="K159" s="534"/>
      <c r="L159" s="528"/>
      <c r="N159" s="534"/>
      <c r="O159" s="534"/>
      <c r="P159" s="534"/>
      <c r="Q159" s="534"/>
      <c r="R159" s="534"/>
      <c r="S159" s="534"/>
      <c r="T159" s="534"/>
      <c r="U159" s="531"/>
      <c r="V159" s="535"/>
    </row>
    <row r="160" spans="7:22">
      <c r="G160" s="314"/>
      <c r="K160" s="534"/>
      <c r="L160" s="528"/>
      <c r="N160" s="534"/>
      <c r="O160" s="534"/>
      <c r="P160" s="534"/>
      <c r="Q160" s="534"/>
      <c r="R160" s="534"/>
      <c r="S160" s="534"/>
      <c r="T160" s="534"/>
      <c r="U160" s="531"/>
      <c r="V160" s="535"/>
    </row>
    <row r="161" spans="7:22">
      <c r="G161" s="314"/>
      <c r="K161" s="534"/>
      <c r="L161" s="528"/>
      <c r="N161" s="534"/>
      <c r="O161" s="534"/>
      <c r="P161" s="534"/>
      <c r="Q161" s="534"/>
      <c r="R161" s="534"/>
      <c r="S161" s="534"/>
      <c r="T161" s="534"/>
      <c r="U161" s="531"/>
      <c r="V161" s="535"/>
    </row>
    <row r="162" spans="7:22">
      <c r="G162" s="314"/>
      <c r="K162" s="534"/>
      <c r="L162" s="528"/>
      <c r="N162" s="534"/>
      <c r="O162" s="534"/>
      <c r="P162" s="534"/>
      <c r="Q162" s="534"/>
      <c r="R162" s="534"/>
      <c r="S162" s="534"/>
      <c r="T162" s="534"/>
      <c r="U162" s="531"/>
      <c r="V162" s="535"/>
    </row>
    <row r="163" spans="7:22">
      <c r="G163" s="314"/>
      <c r="K163" s="534"/>
      <c r="L163" s="528"/>
      <c r="N163" s="534"/>
      <c r="O163" s="534"/>
      <c r="P163" s="534"/>
      <c r="Q163" s="534"/>
      <c r="R163" s="534"/>
      <c r="S163" s="534"/>
      <c r="T163" s="534"/>
      <c r="U163" s="531"/>
      <c r="V163" s="535"/>
    </row>
    <row r="164" spans="7:22">
      <c r="G164" s="314"/>
      <c r="K164" s="534"/>
      <c r="L164" s="528"/>
      <c r="N164" s="534"/>
      <c r="O164" s="534"/>
      <c r="P164" s="534"/>
      <c r="Q164" s="534"/>
      <c r="R164" s="534"/>
      <c r="S164" s="534"/>
      <c r="T164" s="534"/>
      <c r="U164" s="531"/>
      <c r="V164" s="535"/>
    </row>
    <row r="165" spans="7:22">
      <c r="G165" s="314"/>
      <c r="K165" s="534"/>
      <c r="L165" s="528"/>
      <c r="N165" s="534"/>
      <c r="O165" s="534"/>
      <c r="P165" s="534"/>
      <c r="Q165" s="534"/>
      <c r="R165" s="534"/>
      <c r="S165" s="534"/>
      <c r="T165" s="534"/>
      <c r="U165" s="531"/>
      <c r="V165" s="535"/>
    </row>
    <row r="166" spans="7:22">
      <c r="G166" s="314"/>
      <c r="K166" s="534"/>
      <c r="L166" s="528"/>
      <c r="N166" s="534"/>
      <c r="O166" s="534"/>
      <c r="P166" s="534"/>
      <c r="Q166" s="534"/>
      <c r="R166" s="534"/>
      <c r="S166" s="534"/>
      <c r="T166" s="534"/>
      <c r="U166" s="531"/>
      <c r="V166" s="535"/>
    </row>
    <row r="167" spans="7:22">
      <c r="G167" s="314"/>
      <c r="K167" s="534"/>
      <c r="L167" s="528"/>
      <c r="N167" s="534"/>
      <c r="O167" s="534"/>
      <c r="P167" s="534"/>
      <c r="Q167" s="534"/>
      <c r="R167" s="534"/>
      <c r="S167" s="534"/>
      <c r="T167" s="534"/>
      <c r="U167" s="531"/>
      <c r="V167" s="535"/>
    </row>
    <row r="168" spans="7:22">
      <c r="G168" s="314"/>
      <c r="K168" s="534"/>
      <c r="L168" s="528"/>
      <c r="N168" s="534"/>
      <c r="O168" s="534"/>
      <c r="P168" s="534"/>
      <c r="Q168" s="534"/>
      <c r="R168" s="534"/>
      <c r="S168" s="534"/>
      <c r="T168" s="534"/>
      <c r="U168" s="531"/>
      <c r="V168" s="535"/>
    </row>
    <row r="169" spans="7:22">
      <c r="G169" s="314"/>
      <c r="K169" s="534"/>
      <c r="L169" s="528"/>
      <c r="N169" s="534"/>
      <c r="O169" s="534"/>
      <c r="P169" s="534"/>
      <c r="Q169" s="534"/>
      <c r="R169" s="534"/>
      <c r="S169" s="534"/>
      <c r="T169" s="534"/>
      <c r="U169" s="531"/>
      <c r="V169" s="535"/>
    </row>
    <row r="170" spans="7:22">
      <c r="G170" s="314"/>
      <c r="K170" s="534"/>
      <c r="L170" s="528"/>
      <c r="N170" s="534"/>
      <c r="O170" s="534"/>
      <c r="P170" s="534"/>
      <c r="Q170" s="534"/>
      <c r="R170" s="534"/>
      <c r="S170" s="534"/>
      <c r="T170" s="534"/>
      <c r="U170" s="531"/>
      <c r="V170" s="535"/>
    </row>
    <row r="171" spans="7:22">
      <c r="G171" s="314"/>
      <c r="K171" s="534"/>
      <c r="L171" s="528"/>
      <c r="N171" s="534"/>
      <c r="O171" s="534"/>
      <c r="P171" s="534"/>
      <c r="Q171" s="534"/>
      <c r="R171" s="534"/>
      <c r="S171" s="534"/>
      <c r="T171" s="534"/>
      <c r="U171" s="531"/>
      <c r="V171" s="535"/>
    </row>
    <row r="172" spans="7:22">
      <c r="G172" s="314"/>
      <c r="K172" s="534"/>
      <c r="L172" s="528"/>
      <c r="N172" s="534"/>
      <c r="O172" s="534"/>
      <c r="P172" s="534"/>
      <c r="Q172" s="534"/>
      <c r="R172" s="534"/>
      <c r="S172" s="534"/>
      <c r="T172" s="534"/>
      <c r="U172" s="531"/>
      <c r="V172" s="535"/>
    </row>
    <row r="173" spans="7:22">
      <c r="G173" s="314"/>
      <c r="K173" s="534"/>
      <c r="L173" s="528"/>
      <c r="N173" s="534"/>
      <c r="O173" s="534"/>
      <c r="P173" s="534"/>
      <c r="Q173" s="534"/>
      <c r="R173" s="534"/>
      <c r="S173" s="534"/>
      <c r="T173" s="534"/>
      <c r="U173" s="531"/>
      <c r="V173" s="535"/>
    </row>
    <row r="174" spans="7:22">
      <c r="G174" s="314"/>
      <c r="K174" s="534"/>
      <c r="L174" s="528"/>
      <c r="N174" s="534"/>
      <c r="O174" s="534"/>
      <c r="P174" s="534"/>
      <c r="Q174" s="534"/>
      <c r="R174" s="534"/>
      <c r="S174" s="534"/>
      <c r="T174" s="534"/>
      <c r="U174" s="531"/>
      <c r="V174" s="535"/>
    </row>
    <row r="175" spans="7:22">
      <c r="G175" s="314"/>
      <c r="K175" s="534"/>
      <c r="L175" s="528"/>
      <c r="N175" s="534"/>
      <c r="O175" s="534"/>
      <c r="P175" s="534"/>
      <c r="Q175" s="534"/>
      <c r="R175" s="534"/>
      <c r="S175" s="534"/>
      <c r="T175" s="534"/>
      <c r="U175" s="531"/>
      <c r="V175" s="535"/>
    </row>
    <row r="176" spans="7:22">
      <c r="G176" s="314"/>
      <c r="K176" s="534"/>
      <c r="L176" s="528"/>
      <c r="N176" s="534"/>
      <c r="O176" s="534"/>
      <c r="P176" s="534"/>
      <c r="Q176" s="534"/>
      <c r="R176" s="534"/>
      <c r="S176" s="534"/>
      <c r="T176" s="534"/>
      <c r="U176" s="531"/>
      <c r="V176" s="535"/>
    </row>
    <row r="177" spans="7:22">
      <c r="G177" s="314"/>
      <c r="K177" s="534"/>
      <c r="L177" s="528"/>
      <c r="N177" s="534"/>
      <c r="O177" s="534"/>
      <c r="P177" s="534"/>
      <c r="Q177" s="534"/>
      <c r="R177" s="534"/>
      <c r="S177" s="534"/>
      <c r="T177" s="534"/>
      <c r="U177" s="531"/>
      <c r="V177" s="535"/>
    </row>
    <row r="178" spans="7:22">
      <c r="G178" s="314"/>
      <c r="K178" s="534"/>
      <c r="L178" s="528"/>
      <c r="N178" s="534"/>
      <c r="O178" s="534"/>
      <c r="P178" s="534"/>
      <c r="Q178" s="534"/>
      <c r="R178" s="534"/>
      <c r="S178" s="534"/>
      <c r="T178" s="534"/>
      <c r="U178" s="531"/>
      <c r="V178" s="535"/>
    </row>
    <row r="179" spans="7:22">
      <c r="G179" s="314"/>
      <c r="K179" s="534"/>
      <c r="L179" s="528"/>
      <c r="N179" s="534"/>
      <c r="O179" s="534"/>
      <c r="P179" s="534"/>
      <c r="Q179" s="534"/>
      <c r="R179" s="534"/>
      <c r="S179" s="534"/>
      <c r="T179" s="534"/>
      <c r="U179" s="531"/>
      <c r="V179" s="535"/>
    </row>
    <row r="180" spans="7:22">
      <c r="G180" s="314"/>
      <c r="K180" s="534"/>
      <c r="L180" s="528"/>
      <c r="N180" s="534"/>
      <c r="O180" s="534"/>
      <c r="P180" s="534"/>
      <c r="Q180" s="534"/>
      <c r="R180" s="534"/>
      <c r="S180" s="534"/>
      <c r="T180" s="534"/>
      <c r="U180" s="531"/>
      <c r="V180" s="535"/>
    </row>
    <row r="181" spans="7:22">
      <c r="G181" s="314"/>
      <c r="K181" s="534"/>
      <c r="L181" s="528"/>
      <c r="N181" s="534"/>
      <c r="O181" s="534"/>
      <c r="P181" s="534"/>
      <c r="Q181" s="534"/>
      <c r="R181" s="534"/>
      <c r="S181" s="534"/>
      <c r="T181" s="534"/>
      <c r="U181" s="531"/>
      <c r="V181" s="535"/>
    </row>
    <row r="182" spans="7:22">
      <c r="G182" s="314"/>
      <c r="K182" s="534"/>
      <c r="L182" s="528"/>
      <c r="N182" s="534"/>
      <c r="O182" s="534"/>
      <c r="P182" s="534"/>
      <c r="Q182" s="534"/>
      <c r="R182" s="534"/>
      <c r="S182" s="534"/>
      <c r="T182" s="534"/>
      <c r="U182" s="531"/>
      <c r="V182" s="535"/>
    </row>
    <row r="183" spans="7:22">
      <c r="G183" s="314"/>
      <c r="K183" s="534"/>
      <c r="L183" s="528"/>
      <c r="N183" s="534"/>
      <c r="O183" s="534"/>
      <c r="P183" s="534"/>
      <c r="Q183" s="534"/>
      <c r="R183" s="534"/>
      <c r="S183" s="534"/>
      <c r="T183" s="534"/>
      <c r="U183" s="531"/>
      <c r="V183" s="535"/>
    </row>
    <row r="184" spans="7:22">
      <c r="G184" s="314"/>
      <c r="K184" s="534"/>
      <c r="L184" s="528"/>
      <c r="N184" s="534"/>
      <c r="O184" s="534"/>
      <c r="P184" s="534"/>
      <c r="Q184" s="534"/>
      <c r="R184" s="534"/>
      <c r="S184" s="534"/>
      <c r="T184" s="534"/>
      <c r="U184" s="531"/>
      <c r="V184" s="535"/>
    </row>
    <row r="185" spans="7:22">
      <c r="G185" s="314"/>
      <c r="K185" s="534"/>
      <c r="L185" s="528"/>
      <c r="N185" s="534"/>
      <c r="O185" s="534"/>
      <c r="P185" s="534"/>
      <c r="Q185" s="534"/>
      <c r="R185" s="534"/>
      <c r="S185" s="534"/>
      <c r="T185" s="534"/>
      <c r="U185" s="531"/>
      <c r="V185" s="535"/>
    </row>
    <row r="186" spans="7:22">
      <c r="G186" s="314"/>
      <c r="K186" s="534"/>
      <c r="L186" s="528"/>
      <c r="N186" s="534"/>
      <c r="O186" s="534"/>
      <c r="P186" s="534"/>
      <c r="Q186" s="534"/>
      <c r="R186" s="534"/>
      <c r="S186" s="534"/>
      <c r="T186" s="534"/>
      <c r="U186" s="531"/>
      <c r="V186" s="535"/>
    </row>
    <row r="187" spans="7:22">
      <c r="G187" s="314"/>
      <c r="K187" s="534"/>
      <c r="L187" s="528"/>
      <c r="N187" s="534"/>
      <c r="O187" s="534"/>
      <c r="P187" s="534"/>
      <c r="Q187" s="534"/>
      <c r="R187" s="534"/>
      <c r="S187" s="534"/>
      <c r="T187" s="534"/>
      <c r="U187" s="531"/>
      <c r="V187" s="535"/>
    </row>
    <row r="188" spans="7:22">
      <c r="G188" s="314"/>
      <c r="K188" s="534"/>
      <c r="L188" s="528"/>
      <c r="N188" s="534"/>
      <c r="O188" s="534"/>
      <c r="P188" s="534"/>
      <c r="Q188" s="534"/>
      <c r="R188" s="534"/>
      <c r="S188" s="534"/>
      <c r="T188" s="534"/>
      <c r="U188" s="531"/>
      <c r="V188" s="535"/>
    </row>
    <row r="189" spans="7:22">
      <c r="G189" s="314"/>
      <c r="K189" s="534"/>
      <c r="L189" s="528"/>
      <c r="N189" s="534"/>
      <c r="O189" s="534"/>
      <c r="P189" s="534"/>
      <c r="Q189" s="534"/>
      <c r="R189" s="534"/>
      <c r="S189" s="534"/>
      <c r="T189" s="534"/>
      <c r="U189" s="531"/>
      <c r="V189" s="535"/>
    </row>
    <row r="190" spans="7:22">
      <c r="G190" s="314"/>
      <c r="K190" s="534"/>
      <c r="L190" s="528"/>
      <c r="N190" s="534"/>
      <c r="O190" s="534"/>
      <c r="P190" s="534"/>
      <c r="Q190" s="534"/>
      <c r="R190" s="534"/>
      <c r="S190" s="534"/>
      <c r="T190" s="534"/>
      <c r="U190" s="531"/>
      <c r="V190" s="535"/>
    </row>
    <row r="191" spans="7:22">
      <c r="G191" s="314"/>
      <c r="K191" s="534"/>
      <c r="L191" s="528"/>
      <c r="N191" s="534"/>
      <c r="O191" s="534"/>
      <c r="P191" s="534"/>
      <c r="Q191" s="534"/>
      <c r="R191" s="534"/>
      <c r="S191" s="534"/>
      <c r="T191" s="534"/>
      <c r="U191" s="531"/>
      <c r="V191" s="535"/>
    </row>
    <row r="192" spans="7:22">
      <c r="G192" s="314"/>
      <c r="K192" s="534"/>
      <c r="L192" s="528"/>
      <c r="N192" s="534"/>
      <c r="O192" s="534"/>
      <c r="P192" s="534"/>
      <c r="Q192" s="534"/>
      <c r="R192" s="534"/>
      <c r="S192" s="534"/>
      <c r="T192" s="534"/>
      <c r="U192" s="531"/>
      <c r="V192" s="535"/>
    </row>
    <row r="193" spans="7:22">
      <c r="G193" s="314"/>
      <c r="K193" s="534"/>
      <c r="L193" s="528"/>
      <c r="N193" s="534"/>
      <c r="O193" s="534"/>
      <c r="P193" s="534"/>
      <c r="Q193" s="534"/>
      <c r="R193" s="534"/>
      <c r="S193" s="534"/>
      <c r="T193" s="534"/>
      <c r="U193" s="531"/>
      <c r="V193" s="535"/>
    </row>
    <row r="194" spans="7:22">
      <c r="G194" s="314"/>
      <c r="K194" s="534"/>
      <c r="L194" s="528"/>
      <c r="N194" s="534"/>
      <c r="O194" s="534"/>
      <c r="P194" s="534"/>
      <c r="Q194" s="534"/>
      <c r="R194" s="534"/>
      <c r="S194" s="534"/>
      <c r="T194" s="534"/>
      <c r="U194" s="531"/>
      <c r="V194" s="535"/>
    </row>
    <row r="195" spans="7:22">
      <c r="G195" s="314"/>
      <c r="K195" s="534"/>
      <c r="L195" s="528"/>
      <c r="N195" s="534"/>
      <c r="O195" s="534"/>
      <c r="P195" s="534"/>
      <c r="Q195" s="534"/>
      <c r="R195" s="534"/>
      <c r="S195" s="534"/>
      <c r="T195" s="534"/>
      <c r="U195" s="531"/>
      <c r="V195" s="535"/>
    </row>
    <row r="196" spans="7:22">
      <c r="G196" s="314"/>
      <c r="K196" s="534"/>
      <c r="L196" s="528"/>
      <c r="N196" s="534"/>
      <c r="O196" s="534"/>
      <c r="P196" s="534"/>
      <c r="Q196" s="534"/>
      <c r="R196" s="534"/>
      <c r="S196" s="534"/>
      <c r="T196" s="534"/>
      <c r="U196" s="531"/>
      <c r="V196" s="535"/>
    </row>
    <row r="197" spans="7:22">
      <c r="G197" s="314"/>
      <c r="K197" s="534"/>
      <c r="L197" s="528"/>
      <c r="N197" s="534"/>
      <c r="O197" s="534"/>
      <c r="P197" s="534"/>
      <c r="Q197" s="534"/>
      <c r="R197" s="534"/>
      <c r="S197" s="534"/>
      <c r="T197" s="534"/>
      <c r="U197" s="531"/>
      <c r="V197" s="535"/>
    </row>
    <row r="198" spans="7:22">
      <c r="G198" s="314"/>
      <c r="K198" s="534"/>
      <c r="L198" s="528"/>
      <c r="N198" s="534"/>
      <c r="O198" s="534"/>
      <c r="P198" s="534"/>
      <c r="Q198" s="534"/>
      <c r="R198" s="534"/>
      <c r="S198" s="534"/>
      <c r="T198" s="534"/>
      <c r="U198" s="531"/>
      <c r="V198" s="535"/>
    </row>
    <row r="199" spans="7:22">
      <c r="G199" s="314"/>
      <c r="K199" s="534"/>
      <c r="L199" s="528"/>
      <c r="N199" s="534"/>
      <c r="O199" s="534"/>
      <c r="P199" s="534"/>
      <c r="Q199" s="534"/>
      <c r="R199" s="534"/>
      <c r="S199" s="534"/>
      <c r="T199" s="534"/>
      <c r="U199" s="531"/>
      <c r="V199" s="535"/>
    </row>
    <row r="200" spans="7:22">
      <c r="G200" s="314"/>
      <c r="K200" s="534"/>
      <c r="L200" s="528"/>
      <c r="N200" s="534"/>
      <c r="O200" s="534"/>
      <c r="P200" s="534"/>
      <c r="Q200" s="534"/>
      <c r="R200" s="534"/>
      <c r="S200" s="534"/>
      <c r="T200" s="534"/>
      <c r="U200" s="531"/>
      <c r="V200" s="535"/>
    </row>
    <row r="201" spans="7:22">
      <c r="G201" s="314"/>
      <c r="K201" s="534"/>
      <c r="L201" s="528"/>
      <c r="N201" s="534"/>
      <c r="O201" s="534"/>
      <c r="P201" s="534"/>
      <c r="Q201" s="534"/>
      <c r="R201" s="534"/>
      <c r="S201" s="534"/>
      <c r="T201" s="534"/>
      <c r="U201" s="531"/>
      <c r="V201" s="535"/>
    </row>
    <row r="202" spans="7:22">
      <c r="G202" s="314"/>
      <c r="K202" s="534"/>
      <c r="L202" s="528"/>
      <c r="N202" s="534"/>
      <c r="O202" s="534"/>
      <c r="P202" s="534"/>
      <c r="Q202" s="534"/>
      <c r="R202" s="534"/>
      <c r="S202" s="534"/>
      <c r="T202" s="534"/>
      <c r="U202" s="531"/>
      <c r="V202" s="535"/>
    </row>
    <row r="203" spans="7:22">
      <c r="G203" s="314"/>
      <c r="K203" s="534"/>
      <c r="L203" s="528"/>
      <c r="N203" s="534"/>
      <c r="O203" s="534"/>
      <c r="P203" s="534"/>
      <c r="Q203" s="534"/>
      <c r="R203" s="534"/>
      <c r="S203" s="534"/>
      <c r="T203" s="534"/>
      <c r="U203" s="531"/>
      <c r="V203" s="535"/>
    </row>
    <row r="204" spans="7:22">
      <c r="G204" s="314"/>
      <c r="K204" s="534"/>
      <c r="L204" s="528"/>
      <c r="N204" s="534"/>
      <c r="O204" s="534"/>
      <c r="P204" s="534"/>
      <c r="Q204" s="534"/>
      <c r="R204" s="534"/>
      <c r="S204" s="534"/>
      <c r="T204" s="534"/>
      <c r="U204" s="531"/>
      <c r="V204" s="535"/>
    </row>
    <row r="205" spans="7:22">
      <c r="G205" s="314"/>
      <c r="K205" s="534"/>
      <c r="L205" s="528"/>
      <c r="N205" s="534"/>
      <c r="O205" s="534"/>
      <c r="P205" s="534"/>
      <c r="Q205" s="534"/>
      <c r="R205" s="534"/>
      <c r="S205" s="534"/>
      <c r="T205" s="534"/>
      <c r="U205" s="531"/>
      <c r="V205" s="535"/>
    </row>
    <row r="206" spans="7:22">
      <c r="G206" s="314"/>
      <c r="K206" s="534"/>
      <c r="L206" s="528"/>
      <c r="N206" s="534"/>
      <c r="O206" s="534"/>
      <c r="P206" s="534"/>
      <c r="Q206" s="534"/>
      <c r="R206" s="534"/>
      <c r="S206" s="534"/>
      <c r="T206" s="534"/>
      <c r="U206" s="531"/>
      <c r="V206" s="535"/>
    </row>
    <row r="207" spans="7:22">
      <c r="G207" s="314"/>
      <c r="K207" s="534"/>
      <c r="L207" s="528"/>
      <c r="N207" s="534"/>
      <c r="O207" s="534"/>
      <c r="P207" s="534"/>
      <c r="Q207" s="534"/>
      <c r="R207" s="534"/>
      <c r="S207" s="534"/>
      <c r="T207" s="534"/>
      <c r="U207" s="531"/>
      <c r="V207" s="535"/>
    </row>
    <row r="208" spans="7:22">
      <c r="G208" s="314"/>
      <c r="K208" s="534"/>
      <c r="L208" s="528"/>
      <c r="N208" s="534"/>
      <c r="O208" s="534"/>
      <c r="P208" s="534"/>
      <c r="Q208" s="534"/>
      <c r="R208" s="534"/>
      <c r="S208" s="534"/>
      <c r="T208" s="534"/>
      <c r="U208" s="531"/>
      <c r="V208" s="535"/>
    </row>
    <row r="209" spans="7:22">
      <c r="G209" s="314"/>
      <c r="K209" s="534"/>
      <c r="L209" s="528"/>
      <c r="N209" s="534"/>
      <c r="O209" s="534"/>
      <c r="P209" s="534"/>
      <c r="Q209" s="534"/>
      <c r="R209" s="534"/>
      <c r="S209" s="534"/>
      <c r="T209" s="534"/>
      <c r="U209" s="531"/>
      <c r="V209" s="535"/>
    </row>
    <row r="210" spans="7:22">
      <c r="G210" s="314"/>
      <c r="K210" s="534"/>
      <c r="L210" s="528"/>
      <c r="N210" s="534"/>
      <c r="O210" s="534"/>
      <c r="P210" s="534"/>
      <c r="Q210" s="534"/>
      <c r="R210" s="534"/>
      <c r="S210" s="534"/>
      <c r="T210" s="534"/>
      <c r="U210" s="531"/>
      <c r="V210" s="535"/>
    </row>
    <row r="211" spans="7:22">
      <c r="G211" s="314"/>
      <c r="K211" s="534"/>
      <c r="L211" s="528"/>
      <c r="N211" s="534"/>
      <c r="O211" s="534"/>
      <c r="P211" s="534"/>
      <c r="Q211" s="534"/>
      <c r="R211" s="534"/>
      <c r="S211" s="534"/>
      <c r="T211" s="534"/>
      <c r="U211" s="531"/>
      <c r="V211" s="535"/>
    </row>
    <row r="212" spans="7:22">
      <c r="G212" s="314"/>
      <c r="K212" s="534"/>
      <c r="L212" s="528"/>
      <c r="N212" s="534"/>
      <c r="O212" s="534"/>
      <c r="P212" s="534"/>
      <c r="Q212" s="534"/>
      <c r="R212" s="534"/>
      <c r="S212" s="534"/>
      <c r="T212" s="534"/>
      <c r="U212" s="531"/>
      <c r="V212" s="535"/>
    </row>
    <row r="213" spans="7:22">
      <c r="G213" s="314"/>
      <c r="K213" s="534"/>
      <c r="L213" s="528"/>
      <c r="N213" s="534"/>
      <c r="O213" s="534"/>
      <c r="P213" s="534"/>
      <c r="Q213" s="534"/>
      <c r="R213" s="534"/>
      <c r="S213" s="534"/>
      <c r="T213" s="534"/>
      <c r="U213" s="531"/>
      <c r="V213" s="535"/>
    </row>
    <row r="214" spans="7:22">
      <c r="G214" s="314"/>
      <c r="K214" s="534"/>
      <c r="L214" s="528"/>
      <c r="N214" s="534"/>
      <c r="O214" s="534"/>
      <c r="P214" s="534"/>
      <c r="Q214" s="534"/>
      <c r="R214" s="534"/>
      <c r="S214" s="534"/>
      <c r="T214" s="534"/>
      <c r="U214" s="531"/>
      <c r="V214" s="535"/>
    </row>
    <row r="215" spans="7:22">
      <c r="G215" s="314"/>
      <c r="K215" s="534"/>
      <c r="L215" s="528"/>
      <c r="N215" s="534"/>
      <c r="O215" s="534"/>
      <c r="P215" s="534"/>
      <c r="Q215" s="534"/>
      <c r="R215" s="534"/>
      <c r="S215" s="534"/>
      <c r="T215" s="534"/>
      <c r="U215" s="531"/>
      <c r="V215" s="535"/>
    </row>
    <row r="216" spans="7:22">
      <c r="G216" s="314"/>
      <c r="K216" s="534"/>
      <c r="L216" s="528"/>
      <c r="N216" s="534"/>
      <c r="O216" s="534"/>
      <c r="P216" s="534"/>
      <c r="Q216" s="534"/>
      <c r="R216" s="534"/>
      <c r="S216" s="534"/>
      <c r="T216" s="534"/>
      <c r="U216" s="531"/>
      <c r="V216" s="535"/>
    </row>
    <row r="217" spans="7:22">
      <c r="G217" s="314"/>
      <c r="K217" s="534"/>
      <c r="L217" s="528"/>
      <c r="N217" s="534"/>
      <c r="O217" s="534"/>
      <c r="P217" s="534"/>
      <c r="Q217" s="534"/>
      <c r="R217" s="534"/>
      <c r="S217" s="534"/>
      <c r="T217" s="534"/>
      <c r="U217" s="531"/>
      <c r="V217" s="535"/>
    </row>
    <row r="218" spans="7:22">
      <c r="G218" s="314"/>
      <c r="K218" s="534"/>
      <c r="L218" s="528"/>
      <c r="N218" s="534"/>
      <c r="O218" s="534"/>
      <c r="P218" s="534"/>
      <c r="Q218" s="534"/>
      <c r="R218" s="534"/>
      <c r="S218" s="534"/>
      <c r="T218" s="534"/>
      <c r="U218" s="531"/>
      <c r="V218" s="535"/>
    </row>
    <row r="219" spans="7:22">
      <c r="G219" s="314"/>
      <c r="K219" s="534"/>
      <c r="L219" s="528"/>
      <c r="N219" s="534"/>
      <c r="O219" s="534"/>
      <c r="P219" s="534"/>
      <c r="Q219" s="534"/>
      <c r="R219" s="534"/>
      <c r="S219" s="534"/>
      <c r="T219" s="534"/>
      <c r="U219" s="531"/>
      <c r="V219" s="535"/>
    </row>
    <row r="220" spans="7:22">
      <c r="G220" s="314"/>
      <c r="K220" s="534"/>
      <c r="L220" s="528"/>
      <c r="N220" s="534"/>
      <c r="O220" s="534"/>
      <c r="P220" s="534"/>
      <c r="Q220" s="534"/>
      <c r="R220" s="534"/>
      <c r="S220" s="534"/>
      <c r="T220" s="534"/>
      <c r="U220" s="531"/>
      <c r="V220" s="535"/>
    </row>
    <row r="221" spans="7:22">
      <c r="G221" s="314"/>
      <c r="K221" s="534"/>
      <c r="L221" s="528"/>
      <c r="N221" s="534"/>
      <c r="O221" s="534"/>
      <c r="P221" s="534"/>
      <c r="Q221" s="534"/>
      <c r="R221" s="534"/>
      <c r="S221" s="534"/>
      <c r="T221" s="534"/>
      <c r="U221" s="531"/>
      <c r="V221" s="535"/>
    </row>
    <row r="222" spans="7:22">
      <c r="G222" s="314"/>
      <c r="K222" s="534"/>
      <c r="L222" s="528"/>
      <c r="N222" s="534"/>
      <c r="O222" s="534"/>
      <c r="P222" s="534"/>
      <c r="Q222" s="534"/>
      <c r="R222" s="534"/>
      <c r="S222" s="534"/>
      <c r="T222" s="534"/>
      <c r="U222" s="531"/>
      <c r="V222" s="535"/>
    </row>
    <row r="223" spans="7:22">
      <c r="G223" s="314"/>
      <c r="K223" s="534"/>
      <c r="L223" s="528"/>
      <c r="N223" s="534"/>
      <c r="O223" s="534"/>
      <c r="P223" s="534"/>
      <c r="Q223" s="534"/>
      <c r="R223" s="534"/>
      <c r="S223" s="534"/>
      <c r="T223" s="534"/>
      <c r="U223" s="531"/>
      <c r="V223" s="535"/>
    </row>
    <row r="224" spans="7:22">
      <c r="G224" s="314"/>
      <c r="K224" s="534"/>
      <c r="L224" s="528"/>
      <c r="N224" s="534"/>
      <c r="O224" s="534"/>
      <c r="P224" s="534"/>
      <c r="Q224" s="534"/>
      <c r="R224" s="534"/>
      <c r="S224" s="534"/>
      <c r="T224" s="534"/>
      <c r="U224" s="531"/>
      <c r="V224" s="535"/>
    </row>
    <row r="225" spans="8:22">
      <c r="S225" s="534"/>
    </row>
    <row r="226" spans="8:22">
      <c r="H226" s="314"/>
      <c r="N226" s="534"/>
      <c r="O226" s="534"/>
      <c r="P226" s="534"/>
      <c r="Q226" s="534"/>
      <c r="R226" s="534"/>
      <c r="S226" s="534"/>
      <c r="T226" s="534"/>
      <c r="U226" s="531"/>
      <c r="V226" s="535"/>
    </row>
    <row r="227" spans="8:22">
      <c r="H227" s="314"/>
      <c r="N227" s="534"/>
      <c r="O227" s="534"/>
      <c r="P227" s="534"/>
      <c r="Q227" s="534"/>
      <c r="R227" s="534"/>
      <c r="S227" s="534"/>
      <c r="T227" s="534"/>
      <c r="U227" s="531"/>
      <c r="V227" s="535"/>
    </row>
    <row r="228" spans="8:22">
      <c r="H228" s="314"/>
      <c r="N228" s="534"/>
      <c r="O228" s="534"/>
      <c r="P228" s="534"/>
      <c r="Q228" s="534"/>
      <c r="R228" s="534"/>
      <c r="S228" s="534"/>
      <c r="T228" s="534"/>
      <c r="U228" s="531"/>
      <c r="V228" s="535"/>
    </row>
    <row r="229" spans="8:22">
      <c r="H229" s="314"/>
      <c r="N229" s="534"/>
      <c r="O229" s="534"/>
      <c r="P229" s="534"/>
      <c r="Q229" s="534"/>
      <c r="R229" s="534"/>
      <c r="S229" s="534"/>
      <c r="T229" s="534"/>
      <c r="U229" s="531"/>
      <c r="V229" s="535"/>
    </row>
    <row r="230" spans="8:22">
      <c r="H230" s="314"/>
      <c r="N230" s="534"/>
      <c r="O230" s="534"/>
      <c r="P230" s="534"/>
      <c r="Q230" s="534"/>
      <c r="R230" s="534"/>
      <c r="S230" s="534"/>
      <c r="T230" s="534"/>
      <c r="U230" s="531"/>
      <c r="V230" s="535"/>
    </row>
    <row r="231" spans="8:22">
      <c r="H231" s="314"/>
      <c r="N231" s="534"/>
      <c r="O231" s="534"/>
      <c r="P231" s="534"/>
      <c r="Q231" s="534"/>
      <c r="R231" s="534"/>
      <c r="S231" s="534"/>
      <c r="T231" s="534"/>
      <c r="U231" s="531"/>
      <c r="V231" s="535"/>
    </row>
    <row r="232" spans="8:22">
      <c r="H232" s="314"/>
      <c r="N232" s="534"/>
      <c r="O232" s="534"/>
      <c r="P232" s="534"/>
      <c r="Q232" s="534"/>
      <c r="R232" s="534"/>
      <c r="S232" s="534"/>
      <c r="T232" s="534"/>
      <c r="U232" s="531"/>
      <c r="V232" s="535"/>
    </row>
    <row r="233" spans="8:22">
      <c r="H233" s="314"/>
      <c r="N233" s="534"/>
      <c r="O233" s="534"/>
      <c r="P233" s="534"/>
      <c r="Q233" s="534"/>
      <c r="R233" s="534"/>
      <c r="S233" s="534"/>
      <c r="T233" s="534"/>
      <c r="U233" s="531"/>
      <c r="V233" s="535"/>
    </row>
    <row r="234" spans="8:22">
      <c r="H234" s="314"/>
      <c r="N234" s="534"/>
      <c r="O234" s="534"/>
      <c r="P234" s="534"/>
      <c r="Q234" s="534"/>
      <c r="R234" s="534"/>
      <c r="S234" s="534"/>
      <c r="T234" s="534"/>
      <c r="U234" s="531"/>
      <c r="V234" s="535"/>
    </row>
    <row r="235" spans="8:22">
      <c r="H235" s="314"/>
      <c r="N235" s="534"/>
      <c r="O235" s="534"/>
      <c r="P235" s="534"/>
      <c r="Q235" s="534"/>
      <c r="R235" s="534"/>
      <c r="S235" s="534"/>
      <c r="T235" s="534"/>
      <c r="U235" s="531"/>
      <c r="V235" s="535"/>
    </row>
    <row r="236" spans="8:22">
      <c r="H236" s="314"/>
      <c r="N236" s="534"/>
      <c r="O236" s="534"/>
      <c r="P236" s="534"/>
      <c r="Q236" s="534"/>
      <c r="R236" s="534"/>
      <c r="S236" s="534"/>
      <c r="T236" s="534"/>
      <c r="U236" s="531"/>
      <c r="V236" s="535"/>
    </row>
    <row r="237" spans="8:22">
      <c r="H237" s="314"/>
      <c r="N237" s="534"/>
      <c r="O237" s="534"/>
      <c r="P237" s="534"/>
      <c r="Q237" s="534"/>
      <c r="R237" s="534"/>
      <c r="S237" s="534"/>
      <c r="T237" s="534"/>
      <c r="U237" s="531"/>
      <c r="V237" s="535"/>
    </row>
    <row r="238" spans="8:22">
      <c r="H238" s="314"/>
      <c r="N238" s="534"/>
      <c r="O238" s="534"/>
      <c r="P238" s="534"/>
      <c r="Q238" s="534"/>
      <c r="R238" s="534"/>
      <c r="S238" s="534"/>
      <c r="T238" s="534"/>
      <c r="U238" s="531"/>
      <c r="V238" s="535"/>
    </row>
    <row r="239" spans="8:22">
      <c r="H239" s="314"/>
      <c r="N239" s="534"/>
      <c r="O239" s="534"/>
      <c r="P239" s="534"/>
      <c r="Q239" s="534"/>
      <c r="R239" s="534"/>
      <c r="S239" s="534"/>
      <c r="T239" s="534"/>
      <c r="U239" s="531"/>
      <c r="V239" s="535"/>
    </row>
    <row r="240" spans="8:22">
      <c r="H240" s="314"/>
      <c r="N240" s="534"/>
      <c r="O240" s="534"/>
      <c r="P240" s="534"/>
      <c r="Q240" s="534"/>
      <c r="R240" s="534"/>
      <c r="S240" s="534"/>
      <c r="T240" s="534"/>
      <c r="U240" s="531"/>
      <c r="V240" s="535"/>
    </row>
    <row r="241" spans="8:22">
      <c r="H241" s="314"/>
      <c r="N241" s="534"/>
      <c r="O241" s="534"/>
      <c r="P241" s="534"/>
      <c r="Q241" s="534"/>
      <c r="R241" s="534"/>
      <c r="S241" s="534"/>
      <c r="T241" s="534"/>
      <c r="U241" s="531"/>
      <c r="V241" s="535"/>
    </row>
    <row r="242" spans="8:22">
      <c r="H242" s="314"/>
      <c r="N242" s="534"/>
      <c r="O242" s="534"/>
      <c r="P242" s="534"/>
      <c r="Q242" s="534"/>
      <c r="R242" s="534"/>
      <c r="S242" s="534"/>
      <c r="T242" s="534"/>
      <c r="U242" s="531"/>
      <c r="V242" s="535"/>
    </row>
    <row r="243" spans="8:22">
      <c r="H243" s="314"/>
      <c r="N243" s="534"/>
      <c r="O243" s="534"/>
      <c r="P243" s="534"/>
      <c r="Q243" s="534"/>
      <c r="R243" s="534"/>
      <c r="S243" s="534"/>
      <c r="T243" s="534"/>
      <c r="U243" s="531"/>
      <c r="V243" s="535"/>
    </row>
    <row r="244" spans="8:22">
      <c r="H244" s="314"/>
      <c r="N244" s="534"/>
      <c r="O244" s="534"/>
      <c r="P244" s="534"/>
      <c r="Q244" s="534"/>
      <c r="R244" s="534"/>
      <c r="S244" s="534"/>
      <c r="T244" s="534"/>
      <c r="U244" s="531"/>
      <c r="V244" s="535"/>
    </row>
    <row r="245" spans="8:22">
      <c r="H245" s="314"/>
      <c r="N245" s="534"/>
      <c r="O245" s="534"/>
      <c r="P245" s="534"/>
      <c r="Q245" s="534"/>
      <c r="R245" s="534"/>
      <c r="S245" s="534"/>
      <c r="T245" s="534"/>
      <c r="U245" s="531"/>
      <c r="V245" s="535"/>
    </row>
    <row r="246" spans="8:22">
      <c r="H246" s="314"/>
      <c r="N246" s="534"/>
      <c r="O246" s="534"/>
      <c r="P246" s="534"/>
      <c r="Q246" s="534"/>
      <c r="R246" s="534"/>
      <c r="S246" s="534"/>
      <c r="T246" s="534"/>
      <c r="U246" s="531"/>
      <c r="V246" s="535"/>
    </row>
    <row r="247" spans="8:22">
      <c r="H247" s="314"/>
      <c r="N247" s="534"/>
      <c r="O247" s="534"/>
      <c r="P247" s="534"/>
      <c r="Q247" s="534"/>
      <c r="R247" s="534"/>
      <c r="S247" s="534"/>
      <c r="T247" s="534"/>
      <c r="U247" s="531"/>
      <c r="V247" s="535"/>
    </row>
    <row r="248" spans="8:22">
      <c r="H248" s="314"/>
      <c r="N248" s="534"/>
      <c r="O248" s="534"/>
      <c r="P248" s="534"/>
      <c r="Q248" s="534"/>
      <c r="R248" s="534"/>
      <c r="S248" s="534"/>
      <c r="T248" s="534"/>
      <c r="U248" s="531"/>
      <c r="V248" s="535"/>
    </row>
    <row r="249" spans="8:22">
      <c r="H249" s="314"/>
      <c r="N249" s="534"/>
      <c r="O249" s="534"/>
      <c r="P249" s="534"/>
      <c r="Q249" s="534"/>
      <c r="R249" s="534"/>
      <c r="S249" s="534"/>
      <c r="T249" s="534"/>
      <c r="U249" s="531"/>
      <c r="V249" s="535"/>
    </row>
    <row r="250" spans="8:22">
      <c r="H250" s="314"/>
      <c r="N250" s="534"/>
      <c r="O250" s="534"/>
      <c r="P250" s="534"/>
      <c r="Q250" s="534"/>
      <c r="R250" s="534"/>
      <c r="S250" s="534"/>
      <c r="T250" s="534"/>
      <c r="U250" s="531"/>
      <c r="V250" s="535"/>
    </row>
    <row r="251" spans="8:22">
      <c r="H251" s="314"/>
      <c r="N251" s="534"/>
      <c r="O251" s="534"/>
      <c r="P251" s="534"/>
      <c r="Q251" s="534"/>
      <c r="R251" s="534"/>
      <c r="S251" s="534"/>
      <c r="T251" s="534"/>
      <c r="U251" s="531"/>
      <c r="V251" s="535"/>
    </row>
    <row r="252" spans="8:22">
      <c r="H252" s="314"/>
      <c r="N252" s="534"/>
      <c r="O252" s="534"/>
      <c r="P252" s="534"/>
      <c r="Q252" s="534"/>
      <c r="R252" s="534"/>
      <c r="S252" s="534"/>
      <c r="T252" s="534"/>
      <c r="U252" s="531"/>
      <c r="V252" s="535"/>
    </row>
    <row r="253" spans="8:22">
      <c r="H253" s="314"/>
      <c r="N253" s="534"/>
      <c r="O253" s="534"/>
      <c r="P253" s="534"/>
      <c r="Q253" s="534"/>
      <c r="R253" s="534"/>
      <c r="S253" s="534"/>
      <c r="T253" s="534"/>
      <c r="U253" s="531"/>
      <c r="V253" s="535"/>
    </row>
    <row r="254" spans="8:22">
      <c r="H254" s="314"/>
      <c r="N254" s="534"/>
      <c r="O254" s="534"/>
      <c r="P254" s="534"/>
      <c r="Q254" s="534"/>
      <c r="R254" s="534"/>
      <c r="S254" s="534"/>
      <c r="T254" s="534"/>
      <c r="U254" s="531"/>
      <c r="V254" s="535"/>
    </row>
    <row r="255" spans="8:22">
      <c r="H255" s="314"/>
      <c r="N255" s="534"/>
      <c r="O255" s="534"/>
      <c r="P255" s="534"/>
      <c r="Q255" s="534"/>
      <c r="R255" s="534"/>
      <c r="S255" s="534"/>
      <c r="T255" s="534"/>
      <c r="U255" s="531"/>
      <c r="V255" s="535"/>
    </row>
    <row r="256" spans="8:22">
      <c r="H256" s="314"/>
      <c r="N256" s="534"/>
      <c r="O256" s="534"/>
      <c r="P256" s="534"/>
      <c r="Q256" s="534"/>
      <c r="R256" s="534"/>
      <c r="S256" s="534"/>
      <c r="T256" s="534"/>
      <c r="U256" s="531"/>
      <c r="V256" s="535"/>
    </row>
    <row r="257" spans="8:22">
      <c r="H257" s="314"/>
      <c r="N257" s="534"/>
      <c r="O257" s="534"/>
      <c r="P257" s="534"/>
      <c r="Q257" s="534"/>
      <c r="R257" s="534"/>
      <c r="S257" s="534"/>
      <c r="T257" s="534"/>
      <c r="U257" s="531"/>
      <c r="V257" s="535"/>
    </row>
    <row r="258" spans="8:22">
      <c r="H258" s="314"/>
      <c r="N258" s="534"/>
      <c r="O258" s="534"/>
      <c r="P258" s="534"/>
      <c r="Q258" s="534"/>
      <c r="R258" s="534"/>
      <c r="S258" s="534"/>
      <c r="T258" s="534"/>
      <c r="U258" s="531"/>
      <c r="V258" s="535"/>
    </row>
    <row r="259" spans="8:22">
      <c r="H259" s="314"/>
      <c r="N259" s="534"/>
      <c r="O259" s="534"/>
      <c r="P259" s="534"/>
      <c r="Q259" s="534"/>
      <c r="R259" s="534"/>
      <c r="S259" s="534"/>
      <c r="T259" s="534"/>
      <c r="U259" s="531"/>
      <c r="V259" s="535"/>
    </row>
    <row r="260" spans="8:22">
      <c r="H260" s="314"/>
      <c r="N260" s="534"/>
      <c r="O260" s="534"/>
      <c r="P260" s="534"/>
      <c r="Q260" s="534"/>
      <c r="R260" s="534"/>
      <c r="S260" s="534"/>
      <c r="T260" s="534"/>
      <c r="U260" s="531"/>
      <c r="V260" s="535"/>
    </row>
    <row r="261" spans="8:22">
      <c r="H261" s="314"/>
      <c r="N261" s="534"/>
      <c r="O261" s="534"/>
      <c r="P261" s="534"/>
      <c r="Q261" s="534"/>
      <c r="R261" s="534"/>
      <c r="S261" s="534"/>
      <c r="T261" s="534"/>
      <c r="U261" s="531"/>
      <c r="V261" s="535"/>
    </row>
    <row r="262" spans="8:22">
      <c r="H262" s="314"/>
      <c r="N262" s="534"/>
      <c r="O262" s="534"/>
      <c r="P262" s="534"/>
      <c r="Q262" s="534"/>
      <c r="R262" s="534"/>
      <c r="S262" s="534"/>
      <c r="T262" s="534"/>
      <c r="U262" s="531"/>
      <c r="V262" s="535"/>
    </row>
    <row r="263" spans="8:22">
      <c r="H263" s="314"/>
      <c r="N263" s="534"/>
      <c r="O263" s="534"/>
      <c r="P263" s="534"/>
      <c r="Q263" s="534"/>
      <c r="R263" s="534"/>
      <c r="S263" s="534"/>
      <c r="T263" s="534"/>
      <c r="U263" s="531"/>
      <c r="V263" s="535"/>
    </row>
    <row r="264" spans="8:22">
      <c r="H264" s="314"/>
      <c r="N264" s="534"/>
      <c r="O264" s="534"/>
      <c r="P264" s="534"/>
      <c r="Q264" s="534"/>
      <c r="R264" s="534"/>
      <c r="S264" s="534"/>
      <c r="T264" s="534"/>
      <c r="U264" s="531"/>
      <c r="V264" s="535"/>
    </row>
    <row r="265" spans="8:22">
      <c r="H265" s="314"/>
      <c r="N265" s="534"/>
      <c r="O265" s="534"/>
      <c r="P265" s="534"/>
      <c r="Q265" s="534"/>
      <c r="R265" s="534"/>
      <c r="S265" s="534"/>
      <c r="T265" s="534"/>
      <c r="U265" s="531"/>
      <c r="V265" s="535"/>
    </row>
    <row r="266" spans="8:22">
      <c r="H266" s="314"/>
      <c r="N266" s="534"/>
      <c r="O266" s="534"/>
      <c r="P266" s="534"/>
      <c r="Q266" s="534"/>
      <c r="R266" s="534"/>
      <c r="S266" s="534"/>
      <c r="T266" s="534"/>
      <c r="U266" s="531"/>
      <c r="V266" s="535"/>
    </row>
    <row r="267" spans="8:22">
      <c r="H267" s="314"/>
      <c r="N267" s="534"/>
      <c r="O267" s="534"/>
      <c r="P267" s="534"/>
      <c r="Q267" s="534"/>
      <c r="R267" s="534"/>
      <c r="S267" s="534"/>
      <c r="T267" s="534"/>
      <c r="U267" s="531"/>
      <c r="V267" s="535"/>
    </row>
    <row r="268" spans="8:22">
      <c r="H268" s="314"/>
      <c r="N268" s="534"/>
      <c r="O268" s="534"/>
      <c r="P268" s="534"/>
      <c r="Q268" s="534"/>
      <c r="R268" s="534"/>
      <c r="S268" s="534"/>
      <c r="T268" s="534"/>
      <c r="U268" s="531"/>
      <c r="V268" s="535"/>
    </row>
    <row r="269" spans="8:22">
      <c r="H269" s="314"/>
      <c r="N269" s="534"/>
      <c r="O269" s="534"/>
      <c r="P269" s="534"/>
      <c r="Q269" s="534"/>
      <c r="R269" s="534"/>
      <c r="S269" s="534"/>
      <c r="T269" s="534"/>
      <c r="U269" s="531"/>
      <c r="V269" s="535"/>
    </row>
    <row r="270" spans="8:22">
      <c r="H270" s="314"/>
      <c r="N270" s="534"/>
      <c r="O270" s="534"/>
      <c r="P270" s="534"/>
      <c r="Q270" s="534"/>
      <c r="R270" s="534"/>
      <c r="S270" s="534"/>
      <c r="T270" s="534"/>
      <c r="U270" s="531"/>
      <c r="V270" s="535"/>
    </row>
    <row r="271" spans="8:22">
      <c r="H271" s="314"/>
      <c r="N271" s="534"/>
      <c r="O271" s="534"/>
      <c r="P271" s="534"/>
      <c r="Q271" s="534"/>
      <c r="R271" s="534"/>
      <c r="S271" s="534"/>
      <c r="T271" s="534"/>
      <c r="U271" s="531"/>
      <c r="V271" s="535"/>
    </row>
    <row r="272" spans="8:22">
      <c r="H272" s="314"/>
      <c r="N272" s="534"/>
      <c r="O272" s="534"/>
      <c r="P272" s="534"/>
      <c r="Q272" s="534"/>
      <c r="R272" s="534"/>
      <c r="S272" s="534"/>
      <c r="T272" s="534"/>
      <c r="U272" s="531"/>
      <c r="V272" s="535"/>
    </row>
    <row r="273" spans="8:22">
      <c r="H273" s="314"/>
      <c r="N273" s="534"/>
      <c r="O273" s="534"/>
      <c r="P273" s="534"/>
      <c r="Q273" s="534"/>
      <c r="R273" s="534"/>
      <c r="S273" s="534"/>
      <c r="T273" s="534"/>
      <c r="U273" s="531"/>
      <c r="V273" s="535"/>
    </row>
    <row r="274" spans="8:22">
      <c r="H274" s="314"/>
      <c r="N274" s="534"/>
      <c r="O274" s="534"/>
      <c r="P274" s="534"/>
      <c r="Q274" s="534"/>
      <c r="R274" s="534"/>
      <c r="S274" s="534"/>
      <c r="T274" s="534"/>
      <c r="U274" s="531"/>
      <c r="V274" s="535"/>
    </row>
    <row r="275" spans="8:22">
      <c r="H275" s="314"/>
      <c r="N275" s="534"/>
      <c r="O275" s="534"/>
      <c r="P275" s="534"/>
      <c r="Q275" s="534"/>
      <c r="R275" s="534"/>
      <c r="S275" s="534"/>
      <c r="T275" s="534"/>
      <c r="U275" s="531"/>
      <c r="V275" s="535"/>
    </row>
    <row r="276" spans="8:22">
      <c r="H276" s="314"/>
      <c r="N276" s="534"/>
      <c r="O276" s="534"/>
      <c r="P276" s="534"/>
      <c r="Q276" s="534"/>
      <c r="R276" s="534"/>
      <c r="S276" s="534"/>
      <c r="T276" s="534"/>
      <c r="U276" s="531"/>
      <c r="V276" s="535"/>
    </row>
    <row r="277" spans="8:22">
      <c r="H277" s="314"/>
      <c r="N277" s="534"/>
      <c r="O277" s="534"/>
      <c r="P277" s="534"/>
      <c r="Q277" s="534"/>
      <c r="R277" s="534"/>
      <c r="S277" s="534"/>
      <c r="T277" s="534"/>
      <c r="U277" s="531"/>
      <c r="V277" s="535"/>
    </row>
    <row r="278" spans="8:22">
      <c r="H278" s="314"/>
      <c r="N278" s="534"/>
      <c r="O278" s="534"/>
      <c r="P278" s="534"/>
      <c r="Q278" s="534"/>
      <c r="R278" s="534"/>
      <c r="S278" s="534"/>
      <c r="T278" s="534"/>
      <c r="U278" s="531"/>
      <c r="V278" s="535"/>
    </row>
    <row r="279" spans="8:22">
      <c r="H279" s="314"/>
      <c r="N279" s="534"/>
      <c r="O279" s="534"/>
      <c r="P279" s="534"/>
      <c r="Q279" s="534"/>
      <c r="R279" s="534"/>
      <c r="S279" s="534"/>
      <c r="T279" s="534"/>
      <c r="U279" s="531"/>
      <c r="V279" s="535"/>
    </row>
    <row r="280" spans="8:22">
      <c r="H280" s="314"/>
      <c r="N280" s="534"/>
      <c r="O280" s="534"/>
      <c r="P280" s="534"/>
      <c r="Q280" s="534"/>
      <c r="R280" s="534"/>
      <c r="S280" s="534"/>
      <c r="T280" s="534"/>
      <c r="U280" s="531"/>
      <c r="V280" s="535"/>
    </row>
    <row r="281" spans="8:22">
      <c r="H281" s="314"/>
      <c r="N281" s="534"/>
      <c r="O281" s="534"/>
      <c r="P281" s="534"/>
      <c r="Q281" s="534"/>
      <c r="R281" s="534"/>
      <c r="S281" s="534"/>
      <c r="T281" s="534"/>
      <c r="U281" s="531"/>
      <c r="V281" s="535"/>
    </row>
    <row r="282" spans="8:22">
      <c r="H282" s="314"/>
      <c r="N282" s="534"/>
      <c r="O282" s="534"/>
      <c r="P282" s="534"/>
      <c r="Q282" s="534"/>
      <c r="R282" s="534"/>
      <c r="S282" s="534"/>
      <c r="T282" s="534"/>
      <c r="U282" s="531"/>
      <c r="V282" s="535"/>
    </row>
    <row r="283" spans="8:22">
      <c r="H283" s="314"/>
      <c r="N283" s="534"/>
      <c r="O283" s="534"/>
      <c r="P283" s="534"/>
      <c r="Q283" s="534"/>
      <c r="R283" s="534"/>
      <c r="S283" s="534"/>
      <c r="T283" s="534"/>
      <c r="U283" s="531"/>
      <c r="V283" s="535"/>
    </row>
    <row r="284" spans="8:22">
      <c r="H284" s="314"/>
      <c r="N284" s="534"/>
      <c r="O284" s="534"/>
      <c r="P284" s="534"/>
      <c r="Q284" s="534"/>
      <c r="R284" s="534"/>
      <c r="S284" s="534"/>
      <c r="T284" s="534"/>
      <c r="U284" s="531"/>
      <c r="V284" s="535"/>
    </row>
    <row r="285" spans="8:22">
      <c r="H285" s="314"/>
      <c r="N285" s="534"/>
      <c r="O285" s="534"/>
      <c r="P285" s="534"/>
      <c r="Q285" s="534"/>
      <c r="R285" s="534"/>
      <c r="S285" s="534"/>
      <c r="T285" s="534"/>
      <c r="U285" s="531"/>
      <c r="V285" s="535"/>
    </row>
    <row r="286" spans="8:22">
      <c r="H286" s="314"/>
      <c r="N286" s="534"/>
      <c r="O286" s="534"/>
      <c r="P286" s="534"/>
      <c r="Q286" s="534"/>
      <c r="R286" s="534"/>
      <c r="S286" s="534"/>
      <c r="T286" s="534"/>
      <c r="U286" s="531"/>
      <c r="V286" s="535"/>
    </row>
    <row r="287" spans="8:22">
      <c r="H287" s="314"/>
      <c r="N287" s="534"/>
      <c r="O287" s="534"/>
      <c r="P287" s="534"/>
      <c r="Q287" s="534"/>
      <c r="R287" s="534"/>
      <c r="S287" s="534"/>
      <c r="T287" s="534"/>
      <c r="U287" s="531"/>
      <c r="V287" s="535"/>
    </row>
    <row r="288" spans="8:22">
      <c r="H288" s="314"/>
      <c r="N288" s="534"/>
      <c r="O288" s="534"/>
      <c r="P288" s="534"/>
      <c r="Q288" s="534"/>
      <c r="R288" s="534"/>
      <c r="S288" s="534"/>
      <c r="T288" s="534"/>
      <c r="U288" s="531"/>
      <c r="V288" s="535"/>
    </row>
    <row r="289" spans="8:22">
      <c r="H289" s="314"/>
      <c r="N289" s="534"/>
      <c r="O289" s="534"/>
      <c r="P289" s="534"/>
      <c r="Q289" s="534"/>
      <c r="R289" s="534"/>
      <c r="S289" s="534"/>
      <c r="T289" s="534"/>
      <c r="U289" s="531"/>
      <c r="V289" s="535"/>
    </row>
    <row r="290" spans="8:22">
      <c r="H290" s="314"/>
      <c r="N290" s="534"/>
      <c r="O290" s="534"/>
      <c r="P290" s="534"/>
      <c r="Q290" s="534"/>
      <c r="R290" s="534"/>
      <c r="S290" s="534"/>
      <c r="T290" s="534"/>
      <c r="U290" s="531"/>
      <c r="V290" s="535"/>
    </row>
    <row r="291" spans="8:22">
      <c r="H291" s="314"/>
      <c r="N291" s="534"/>
      <c r="O291" s="534"/>
      <c r="P291" s="534"/>
      <c r="Q291" s="534"/>
      <c r="R291" s="534"/>
      <c r="S291" s="534"/>
      <c r="T291" s="534"/>
      <c r="U291" s="531"/>
      <c r="V291" s="535"/>
    </row>
    <row r="292" spans="8:22">
      <c r="H292" s="314"/>
      <c r="N292" s="534"/>
      <c r="O292" s="534"/>
      <c r="P292" s="534"/>
      <c r="Q292" s="534"/>
      <c r="R292" s="534"/>
      <c r="S292" s="534"/>
      <c r="T292" s="534"/>
      <c r="U292" s="531"/>
      <c r="V292" s="535"/>
    </row>
    <row r="293" spans="8:22">
      <c r="H293" s="314"/>
      <c r="N293" s="534"/>
      <c r="O293" s="534"/>
      <c r="P293" s="534"/>
      <c r="Q293" s="534"/>
      <c r="R293" s="534"/>
      <c r="S293" s="534"/>
      <c r="T293" s="534"/>
      <c r="U293" s="531"/>
      <c r="V293" s="535"/>
    </row>
    <row r="294" spans="8:22">
      <c r="H294" s="314"/>
      <c r="N294" s="534"/>
      <c r="O294" s="534"/>
      <c r="P294" s="534"/>
      <c r="Q294" s="534"/>
      <c r="R294" s="534"/>
      <c r="S294" s="534"/>
      <c r="T294" s="534"/>
      <c r="U294" s="531"/>
      <c r="V294" s="535"/>
    </row>
    <row r="295" spans="8:22">
      <c r="H295" s="314"/>
      <c r="N295" s="534"/>
      <c r="O295" s="534"/>
      <c r="P295" s="534"/>
      <c r="Q295" s="534"/>
      <c r="R295" s="534"/>
      <c r="S295" s="534"/>
      <c r="T295" s="534"/>
      <c r="U295" s="531"/>
      <c r="V295" s="535"/>
    </row>
    <row r="296" spans="8:22">
      <c r="H296" s="314"/>
      <c r="N296" s="534"/>
      <c r="O296" s="534"/>
      <c r="P296" s="534"/>
      <c r="Q296" s="534"/>
      <c r="R296" s="534"/>
      <c r="S296" s="534"/>
      <c r="T296" s="534"/>
      <c r="U296" s="531"/>
      <c r="V296" s="535"/>
    </row>
    <row r="297" spans="8:22">
      <c r="H297" s="314"/>
      <c r="N297" s="534"/>
      <c r="O297" s="534"/>
      <c r="P297" s="534"/>
      <c r="Q297" s="534"/>
      <c r="R297" s="534"/>
      <c r="S297" s="534"/>
      <c r="T297" s="534"/>
      <c r="U297" s="531"/>
      <c r="V297" s="535"/>
    </row>
    <row r="298" spans="8:22">
      <c r="H298" s="314"/>
      <c r="N298" s="534"/>
      <c r="O298" s="534"/>
      <c r="P298" s="534"/>
      <c r="Q298" s="534"/>
      <c r="R298" s="534"/>
      <c r="S298" s="534"/>
      <c r="T298" s="534"/>
      <c r="U298" s="531"/>
      <c r="V298" s="535"/>
    </row>
    <row r="299" spans="8:22">
      <c r="H299" s="314"/>
      <c r="N299" s="534"/>
      <c r="O299" s="534"/>
      <c r="P299" s="534"/>
      <c r="Q299" s="534"/>
      <c r="R299" s="534"/>
      <c r="S299" s="534"/>
      <c r="T299" s="534"/>
      <c r="U299" s="531"/>
      <c r="V299" s="535"/>
    </row>
    <row r="300" spans="8:22">
      <c r="H300" s="314"/>
      <c r="N300" s="534"/>
      <c r="O300" s="534"/>
      <c r="P300" s="534"/>
      <c r="Q300" s="534"/>
      <c r="R300" s="534"/>
      <c r="S300" s="534"/>
      <c r="T300" s="534"/>
      <c r="U300" s="531"/>
      <c r="V300" s="535"/>
    </row>
    <row r="301" spans="8:22">
      <c r="H301" s="314"/>
      <c r="N301" s="534"/>
      <c r="O301" s="534"/>
      <c r="P301" s="534"/>
      <c r="Q301" s="534"/>
      <c r="R301" s="534"/>
      <c r="S301" s="534"/>
      <c r="T301" s="534"/>
      <c r="U301" s="531"/>
      <c r="V301" s="535"/>
    </row>
    <row r="302" spans="8:22">
      <c r="H302" s="314"/>
      <c r="N302" s="534"/>
      <c r="O302" s="534"/>
      <c r="P302" s="534"/>
      <c r="Q302" s="534"/>
      <c r="R302" s="534"/>
      <c r="S302" s="534"/>
      <c r="T302" s="534"/>
      <c r="U302" s="531"/>
      <c r="V302" s="535"/>
    </row>
    <row r="303" spans="8:22">
      <c r="H303" s="314"/>
      <c r="N303" s="534"/>
      <c r="O303" s="534"/>
      <c r="P303" s="534"/>
      <c r="Q303" s="534"/>
      <c r="R303" s="534"/>
      <c r="S303" s="534"/>
      <c r="T303" s="534"/>
      <c r="U303" s="531"/>
      <c r="V303" s="535"/>
    </row>
    <row r="304" spans="8:22">
      <c r="H304" s="314"/>
      <c r="N304" s="534"/>
      <c r="O304" s="534"/>
      <c r="P304" s="534"/>
      <c r="Q304" s="534"/>
      <c r="R304" s="534"/>
      <c r="S304" s="534"/>
      <c r="T304" s="534"/>
      <c r="U304" s="531"/>
      <c r="V304" s="535"/>
    </row>
    <row r="305" spans="8:22">
      <c r="H305" s="314"/>
      <c r="N305" s="534"/>
      <c r="O305" s="534"/>
      <c r="P305" s="534"/>
      <c r="Q305" s="534"/>
      <c r="R305" s="534"/>
      <c r="S305" s="534"/>
      <c r="T305" s="534"/>
      <c r="U305" s="531"/>
      <c r="V305" s="535"/>
    </row>
    <row r="306" spans="8:22">
      <c r="H306" s="314"/>
      <c r="N306" s="534"/>
      <c r="O306" s="534"/>
      <c r="P306" s="534"/>
      <c r="Q306" s="534"/>
      <c r="R306" s="534"/>
      <c r="S306" s="534"/>
      <c r="T306" s="534"/>
      <c r="U306" s="531"/>
      <c r="V306" s="535"/>
    </row>
    <row r="307" spans="8:22">
      <c r="H307" s="314"/>
      <c r="N307" s="534"/>
      <c r="O307" s="534"/>
      <c r="P307" s="534"/>
      <c r="Q307" s="534"/>
      <c r="R307" s="534"/>
      <c r="S307" s="534"/>
      <c r="T307" s="534"/>
      <c r="U307" s="531"/>
      <c r="V307" s="535"/>
    </row>
    <row r="308" spans="8:22">
      <c r="H308" s="314"/>
      <c r="N308" s="534"/>
      <c r="O308" s="534"/>
      <c r="P308" s="534"/>
      <c r="Q308" s="534"/>
      <c r="R308" s="534"/>
      <c r="S308" s="534"/>
      <c r="T308" s="534"/>
      <c r="U308" s="531"/>
      <c r="V308" s="535"/>
    </row>
    <row r="309" spans="8:22">
      <c r="H309" s="314"/>
      <c r="N309" s="534"/>
      <c r="O309" s="534"/>
      <c r="P309" s="534"/>
      <c r="Q309" s="534"/>
      <c r="R309" s="534"/>
      <c r="S309" s="534"/>
      <c r="T309" s="534"/>
      <c r="U309" s="531"/>
      <c r="V309" s="535"/>
    </row>
    <row r="310" spans="8:22">
      <c r="H310" s="314"/>
      <c r="N310" s="534"/>
      <c r="O310" s="534"/>
      <c r="P310" s="534"/>
      <c r="Q310" s="534"/>
      <c r="R310" s="534"/>
      <c r="S310" s="534"/>
      <c r="T310" s="534"/>
      <c r="U310" s="531"/>
      <c r="V310" s="535"/>
    </row>
    <row r="311" spans="8:22">
      <c r="H311" s="314"/>
      <c r="N311" s="534"/>
      <c r="O311" s="534"/>
      <c r="P311" s="534"/>
      <c r="Q311" s="534"/>
      <c r="R311" s="534"/>
      <c r="S311" s="534"/>
      <c r="T311" s="534"/>
      <c r="U311" s="531"/>
      <c r="V311" s="535"/>
    </row>
    <row r="312" spans="8:22">
      <c r="H312" s="314"/>
      <c r="N312" s="534"/>
      <c r="O312" s="534"/>
      <c r="P312" s="534"/>
      <c r="Q312" s="534"/>
      <c r="R312" s="534"/>
      <c r="S312" s="534"/>
      <c r="T312" s="534"/>
      <c r="U312" s="531"/>
      <c r="V312" s="535"/>
    </row>
    <row r="313" spans="8:22">
      <c r="H313" s="314"/>
      <c r="N313" s="534"/>
      <c r="O313" s="534"/>
      <c r="P313" s="534"/>
      <c r="Q313" s="534"/>
      <c r="R313" s="534"/>
      <c r="S313" s="534"/>
      <c r="T313" s="534"/>
      <c r="U313" s="531"/>
      <c r="V313" s="535"/>
    </row>
    <row r="314" spans="8:22">
      <c r="H314" s="314"/>
      <c r="N314" s="534"/>
      <c r="O314" s="534"/>
      <c r="P314" s="534"/>
      <c r="Q314" s="534"/>
      <c r="R314" s="534"/>
      <c r="S314" s="534"/>
      <c r="T314" s="534"/>
      <c r="U314" s="531"/>
      <c r="V314" s="535"/>
    </row>
    <row r="315" spans="8:22">
      <c r="H315" s="314"/>
      <c r="N315" s="534"/>
      <c r="O315" s="534"/>
      <c r="P315" s="534"/>
      <c r="Q315" s="534"/>
      <c r="R315" s="534"/>
      <c r="S315" s="534"/>
      <c r="T315" s="534"/>
      <c r="U315" s="531"/>
      <c r="V315" s="535"/>
    </row>
    <row r="316" spans="8:22">
      <c r="H316" s="314"/>
      <c r="N316" s="534"/>
      <c r="O316" s="534"/>
      <c r="P316" s="534"/>
      <c r="Q316" s="534"/>
      <c r="R316" s="534"/>
      <c r="S316" s="534"/>
      <c r="T316" s="534"/>
      <c r="U316" s="531"/>
      <c r="V316" s="535"/>
    </row>
    <row r="317" spans="8:22">
      <c r="H317" s="314"/>
      <c r="N317" s="534"/>
      <c r="O317" s="534"/>
      <c r="P317" s="534"/>
      <c r="Q317" s="534"/>
      <c r="R317" s="534"/>
      <c r="S317" s="534"/>
      <c r="T317" s="534"/>
      <c r="U317" s="531"/>
      <c r="V317" s="535"/>
    </row>
    <row r="318" spans="8:22">
      <c r="H318" s="314"/>
      <c r="N318" s="534"/>
      <c r="O318" s="534"/>
      <c r="P318" s="534"/>
      <c r="Q318" s="534"/>
      <c r="R318" s="534"/>
      <c r="S318" s="534"/>
      <c r="T318" s="534"/>
      <c r="U318" s="531"/>
      <c r="V318" s="535"/>
    </row>
    <row r="319" spans="8:22">
      <c r="H319" s="314"/>
      <c r="N319" s="534"/>
      <c r="O319" s="534"/>
      <c r="P319" s="534"/>
      <c r="Q319" s="534"/>
      <c r="R319" s="534"/>
      <c r="S319" s="534"/>
      <c r="T319" s="534"/>
      <c r="U319" s="531"/>
      <c r="V319" s="535"/>
    </row>
    <row r="320" spans="8:22">
      <c r="H320" s="314"/>
      <c r="N320" s="534"/>
      <c r="O320" s="534"/>
      <c r="P320" s="534"/>
      <c r="Q320" s="534"/>
      <c r="R320" s="534"/>
      <c r="S320" s="534"/>
      <c r="T320" s="534"/>
      <c r="U320" s="531"/>
      <c r="V320" s="535"/>
    </row>
    <row r="321" spans="8:22">
      <c r="H321" s="314"/>
      <c r="N321" s="534"/>
      <c r="O321" s="534"/>
      <c r="P321" s="534"/>
      <c r="Q321" s="534"/>
      <c r="R321" s="534"/>
      <c r="S321" s="534"/>
      <c r="T321" s="534"/>
      <c r="U321" s="531"/>
      <c r="V321" s="535"/>
    </row>
    <row r="322" spans="8:22">
      <c r="H322" s="314"/>
      <c r="N322" s="534"/>
      <c r="O322" s="534"/>
      <c r="P322" s="534"/>
      <c r="Q322" s="534"/>
      <c r="R322" s="534"/>
      <c r="S322" s="534"/>
      <c r="T322" s="534"/>
      <c r="U322" s="531"/>
      <c r="V322" s="535"/>
    </row>
    <row r="323" spans="8:22">
      <c r="H323" s="314"/>
      <c r="N323" s="534"/>
      <c r="O323" s="534"/>
      <c r="P323" s="534"/>
      <c r="Q323" s="534"/>
      <c r="R323" s="534"/>
      <c r="S323" s="534"/>
      <c r="T323" s="534"/>
      <c r="U323" s="531"/>
      <c r="V323" s="535"/>
    </row>
    <row r="324" spans="8:22">
      <c r="H324" s="314"/>
      <c r="N324" s="534"/>
      <c r="O324" s="534"/>
      <c r="P324" s="534"/>
      <c r="Q324" s="534"/>
      <c r="R324" s="534"/>
      <c r="S324" s="534"/>
      <c r="T324" s="534"/>
      <c r="U324" s="531"/>
      <c r="V324" s="535"/>
    </row>
    <row r="325" spans="8:22">
      <c r="H325" s="314"/>
      <c r="N325" s="534"/>
      <c r="O325" s="534"/>
      <c r="P325" s="534"/>
      <c r="Q325" s="534"/>
      <c r="R325" s="534"/>
      <c r="S325" s="534"/>
      <c r="T325" s="534"/>
      <c r="U325" s="531"/>
      <c r="V325" s="535"/>
    </row>
    <row r="326" spans="8:22">
      <c r="H326" s="314"/>
      <c r="N326" s="534"/>
      <c r="O326" s="534"/>
      <c r="P326" s="534"/>
      <c r="Q326" s="534"/>
      <c r="R326" s="534"/>
      <c r="S326" s="534"/>
      <c r="T326" s="534"/>
      <c r="U326" s="531"/>
      <c r="V326" s="535"/>
    </row>
    <row r="327" spans="8:22">
      <c r="H327" s="314"/>
      <c r="N327" s="534"/>
      <c r="O327" s="534"/>
      <c r="P327" s="534"/>
      <c r="Q327" s="534"/>
      <c r="R327" s="534"/>
      <c r="S327" s="534"/>
      <c r="T327" s="534"/>
      <c r="U327" s="531"/>
      <c r="V327" s="535"/>
    </row>
    <row r="328" spans="8:22">
      <c r="H328" s="314"/>
      <c r="N328" s="534"/>
      <c r="O328" s="534"/>
      <c r="P328" s="534"/>
      <c r="Q328" s="534"/>
      <c r="R328" s="534"/>
      <c r="S328" s="534"/>
      <c r="T328" s="534"/>
      <c r="U328" s="531"/>
      <c r="V328" s="535"/>
    </row>
    <row r="329" spans="8:22">
      <c r="H329" s="314"/>
      <c r="N329" s="534"/>
      <c r="O329" s="534"/>
      <c r="P329" s="534"/>
      <c r="Q329" s="534"/>
      <c r="R329" s="534"/>
      <c r="S329" s="534"/>
      <c r="T329" s="534"/>
      <c r="U329" s="531"/>
      <c r="V329" s="535"/>
    </row>
    <row r="330" spans="8:22">
      <c r="H330" s="314"/>
      <c r="N330" s="534"/>
      <c r="O330" s="534"/>
      <c r="P330" s="534"/>
      <c r="Q330" s="534"/>
      <c r="R330" s="534"/>
      <c r="S330" s="534"/>
      <c r="T330" s="534"/>
      <c r="U330" s="531"/>
      <c r="V330" s="535"/>
    </row>
    <row r="331" spans="8:22">
      <c r="H331" s="314"/>
      <c r="N331" s="534"/>
      <c r="O331" s="534"/>
      <c r="P331" s="534"/>
      <c r="Q331" s="534"/>
      <c r="R331" s="534"/>
      <c r="S331" s="534"/>
      <c r="T331" s="534"/>
      <c r="U331" s="531"/>
      <c r="V331" s="535"/>
    </row>
    <row r="332" spans="8:22">
      <c r="H332" s="314"/>
      <c r="N332" s="534"/>
      <c r="O332" s="534"/>
      <c r="P332" s="534"/>
      <c r="Q332" s="534"/>
      <c r="R332" s="534"/>
      <c r="S332" s="534"/>
      <c r="T332" s="534"/>
      <c r="U332" s="531"/>
      <c r="V332" s="535"/>
    </row>
    <row r="333" spans="8:22">
      <c r="H333" s="314"/>
      <c r="N333" s="534"/>
      <c r="O333" s="534"/>
      <c r="P333" s="534"/>
      <c r="Q333" s="534"/>
      <c r="R333" s="534"/>
      <c r="S333" s="534"/>
      <c r="T333" s="534"/>
      <c r="U333" s="531"/>
      <c r="V333" s="535"/>
    </row>
    <row r="334" spans="8:22">
      <c r="H334" s="314"/>
      <c r="N334" s="534"/>
      <c r="O334" s="534"/>
      <c r="P334" s="534"/>
      <c r="Q334" s="534"/>
      <c r="R334" s="534"/>
      <c r="S334" s="534"/>
      <c r="T334" s="534"/>
      <c r="U334" s="531"/>
      <c r="V334" s="535"/>
    </row>
    <row r="335" spans="8:22">
      <c r="H335" s="314"/>
      <c r="N335" s="534"/>
      <c r="O335" s="534"/>
      <c r="P335" s="534"/>
      <c r="Q335" s="534"/>
      <c r="R335" s="534"/>
      <c r="S335" s="534"/>
      <c r="T335" s="534"/>
      <c r="U335" s="531"/>
      <c r="V335" s="535"/>
    </row>
    <row r="336" spans="8:22">
      <c r="H336" s="314"/>
      <c r="N336" s="534"/>
      <c r="O336" s="534"/>
      <c r="P336" s="534"/>
      <c r="Q336" s="534"/>
      <c r="R336" s="534"/>
      <c r="S336" s="534"/>
      <c r="T336" s="534"/>
      <c r="U336" s="531"/>
      <c r="V336" s="535"/>
    </row>
    <row r="337" spans="8:22">
      <c r="H337" s="314"/>
      <c r="N337" s="534"/>
      <c r="O337" s="534"/>
      <c r="P337" s="534"/>
      <c r="Q337" s="534"/>
      <c r="R337" s="534"/>
      <c r="S337" s="534"/>
      <c r="T337" s="534"/>
      <c r="U337" s="531"/>
      <c r="V337" s="535"/>
    </row>
    <row r="338" spans="8:22">
      <c r="H338" s="314"/>
      <c r="N338" s="534"/>
      <c r="O338" s="534"/>
      <c r="P338" s="534"/>
      <c r="Q338" s="534"/>
      <c r="R338" s="534"/>
      <c r="S338" s="534"/>
      <c r="T338" s="534"/>
      <c r="U338" s="531"/>
      <c r="V338" s="535"/>
    </row>
    <row r="339" spans="8:22">
      <c r="H339" s="314"/>
      <c r="N339" s="534"/>
      <c r="O339" s="534"/>
      <c r="P339" s="534"/>
      <c r="Q339" s="534"/>
      <c r="R339" s="534"/>
      <c r="S339" s="534"/>
      <c r="T339" s="534"/>
      <c r="U339" s="531"/>
      <c r="V339" s="535"/>
    </row>
    <row r="340" spans="8:22">
      <c r="H340" s="314"/>
      <c r="N340" s="534"/>
      <c r="O340" s="534"/>
      <c r="P340" s="534"/>
      <c r="Q340" s="534"/>
      <c r="R340" s="534"/>
      <c r="S340" s="534"/>
      <c r="T340" s="534"/>
      <c r="U340" s="531"/>
      <c r="V340" s="535"/>
    </row>
    <row r="341" spans="8:22">
      <c r="H341" s="314"/>
      <c r="N341" s="534"/>
      <c r="O341" s="534"/>
      <c r="P341" s="534"/>
      <c r="Q341" s="534"/>
      <c r="R341" s="534"/>
      <c r="S341" s="534"/>
      <c r="T341" s="534"/>
      <c r="U341" s="531"/>
      <c r="V341" s="535"/>
    </row>
    <row r="342" spans="8:22">
      <c r="H342" s="314"/>
      <c r="N342" s="534"/>
      <c r="O342" s="534"/>
      <c r="P342" s="534"/>
      <c r="Q342" s="534"/>
      <c r="R342" s="534"/>
      <c r="S342" s="534"/>
      <c r="T342" s="534"/>
      <c r="U342" s="531"/>
      <c r="V342" s="535"/>
    </row>
    <row r="343" spans="8:22">
      <c r="H343" s="314"/>
      <c r="N343" s="534"/>
      <c r="O343" s="534"/>
      <c r="P343" s="534"/>
      <c r="Q343" s="534"/>
      <c r="R343" s="534"/>
      <c r="S343" s="534"/>
      <c r="T343" s="534"/>
      <c r="U343" s="531"/>
      <c r="V343" s="535"/>
    </row>
    <row r="344" spans="8:22">
      <c r="H344" s="314"/>
      <c r="N344" s="534"/>
      <c r="O344" s="534"/>
      <c r="P344" s="534"/>
      <c r="Q344" s="534"/>
      <c r="R344" s="534"/>
      <c r="S344" s="534"/>
      <c r="T344" s="534"/>
      <c r="U344" s="531"/>
      <c r="V344" s="535"/>
    </row>
    <row r="345" spans="8:22">
      <c r="H345" s="314"/>
      <c r="N345" s="534"/>
      <c r="O345" s="534"/>
      <c r="P345" s="534"/>
      <c r="Q345" s="534"/>
      <c r="R345" s="534"/>
      <c r="S345" s="534"/>
      <c r="T345" s="534"/>
      <c r="U345" s="531"/>
      <c r="V345" s="535"/>
    </row>
    <row r="346" spans="8:22">
      <c r="H346" s="314"/>
      <c r="N346" s="534"/>
      <c r="O346" s="534"/>
      <c r="P346" s="534"/>
      <c r="Q346" s="534"/>
      <c r="R346" s="534"/>
      <c r="S346" s="534"/>
      <c r="T346" s="534"/>
      <c r="U346" s="531"/>
      <c r="V346" s="535"/>
    </row>
    <row r="347" spans="8:22">
      <c r="H347" s="314"/>
      <c r="N347" s="534"/>
      <c r="O347" s="534"/>
      <c r="P347" s="534"/>
      <c r="Q347" s="534"/>
      <c r="R347" s="534"/>
      <c r="S347" s="534"/>
      <c r="T347" s="534"/>
      <c r="U347" s="531"/>
      <c r="V347" s="535"/>
    </row>
    <row r="348" spans="8:22">
      <c r="H348" s="314"/>
      <c r="N348" s="534"/>
      <c r="O348" s="534"/>
      <c r="P348" s="534"/>
      <c r="Q348" s="534"/>
      <c r="R348" s="534"/>
      <c r="S348" s="534"/>
      <c r="T348" s="534"/>
      <c r="U348" s="531"/>
      <c r="V348" s="535"/>
    </row>
    <row r="349" spans="8:22">
      <c r="H349" s="314"/>
      <c r="N349" s="534"/>
      <c r="O349" s="534"/>
      <c r="P349" s="534"/>
      <c r="Q349" s="534"/>
      <c r="R349" s="534"/>
      <c r="S349" s="534"/>
      <c r="T349" s="534"/>
      <c r="U349" s="531"/>
      <c r="V349" s="535"/>
    </row>
    <row r="350" spans="8:22">
      <c r="H350" s="314"/>
      <c r="N350" s="534"/>
      <c r="O350" s="534"/>
      <c r="P350" s="534"/>
      <c r="Q350" s="534"/>
      <c r="R350" s="534"/>
      <c r="S350" s="534"/>
      <c r="T350" s="534"/>
      <c r="U350" s="531"/>
      <c r="V350" s="535"/>
    </row>
    <row r="351" spans="8:22">
      <c r="H351" s="314"/>
      <c r="N351" s="534"/>
      <c r="O351" s="534"/>
      <c r="P351" s="534"/>
      <c r="Q351" s="534"/>
      <c r="R351" s="534"/>
      <c r="S351" s="534"/>
      <c r="T351" s="534"/>
      <c r="U351" s="531"/>
      <c r="V351" s="535"/>
    </row>
    <row r="352" spans="8:22">
      <c r="H352" s="314"/>
      <c r="N352" s="534"/>
      <c r="O352" s="534"/>
      <c r="P352" s="534"/>
      <c r="Q352" s="534"/>
      <c r="R352" s="534"/>
      <c r="S352" s="534"/>
      <c r="T352" s="534"/>
      <c r="U352" s="531"/>
      <c r="V352" s="535"/>
    </row>
    <row r="353" spans="8:22">
      <c r="H353" s="314"/>
      <c r="N353" s="534"/>
      <c r="O353" s="534"/>
      <c r="P353" s="534"/>
      <c r="Q353" s="534"/>
      <c r="R353" s="534"/>
      <c r="S353" s="534"/>
      <c r="T353" s="534"/>
      <c r="U353" s="531"/>
      <c r="V353" s="535"/>
    </row>
    <row r="354" spans="8:22">
      <c r="H354" s="314"/>
      <c r="N354" s="534"/>
      <c r="O354" s="534"/>
      <c r="P354" s="534"/>
      <c r="Q354" s="534"/>
      <c r="R354" s="534"/>
      <c r="S354" s="534"/>
      <c r="T354" s="534"/>
      <c r="U354" s="531"/>
      <c r="V354" s="535"/>
    </row>
    <row r="355" spans="8:22">
      <c r="H355" s="314"/>
      <c r="N355" s="534"/>
      <c r="O355" s="534"/>
      <c r="P355" s="534"/>
      <c r="Q355" s="534"/>
      <c r="R355" s="534"/>
      <c r="S355" s="534"/>
      <c r="T355" s="534"/>
      <c r="U355" s="531"/>
      <c r="V355" s="535"/>
    </row>
    <row r="356" spans="8:22">
      <c r="H356" s="314"/>
      <c r="N356" s="534"/>
      <c r="O356" s="534"/>
      <c r="P356" s="534"/>
      <c r="Q356" s="534"/>
      <c r="R356" s="534"/>
      <c r="S356" s="534"/>
      <c r="T356" s="534"/>
      <c r="U356" s="531"/>
      <c r="V356" s="535"/>
    </row>
    <row r="357" spans="8:22">
      <c r="H357" s="314"/>
      <c r="N357" s="534"/>
      <c r="O357" s="534"/>
      <c r="P357" s="534"/>
      <c r="Q357" s="534"/>
      <c r="R357" s="534"/>
      <c r="S357" s="534"/>
      <c r="T357" s="534"/>
      <c r="U357" s="531"/>
      <c r="V357" s="535"/>
    </row>
    <row r="358" spans="8:22">
      <c r="H358" s="314"/>
      <c r="N358" s="534"/>
      <c r="O358" s="534"/>
      <c r="P358" s="534"/>
      <c r="Q358" s="534"/>
      <c r="R358" s="534"/>
      <c r="S358" s="534"/>
      <c r="T358" s="534"/>
      <c r="U358" s="531"/>
      <c r="V358" s="535"/>
    </row>
    <row r="359" spans="8:22">
      <c r="H359" s="314"/>
      <c r="N359" s="534"/>
      <c r="O359" s="534"/>
      <c r="P359" s="534"/>
      <c r="Q359" s="534"/>
      <c r="R359" s="534"/>
      <c r="S359" s="534"/>
      <c r="T359" s="534"/>
      <c r="U359" s="531"/>
      <c r="V359" s="535"/>
    </row>
    <row r="360" spans="8:22">
      <c r="H360" s="314"/>
      <c r="N360" s="534"/>
      <c r="O360" s="534"/>
      <c r="P360" s="534"/>
      <c r="Q360" s="534"/>
      <c r="R360" s="534"/>
      <c r="S360" s="534"/>
      <c r="T360" s="534"/>
      <c r="U360" s="531"/>
      <c r="V360" s="535"/>
    </row>
    <row r="361" spans="8:22">
      <c r="H361" s="314"/>
      <c r="N361" s="534"/>
      <c r="O361" s="534"/>
      <c r="P361" s="534"/>
      <c r="Q361" s="534"/>
      <c r="R361" s="534"/>
      <c r="S361" s="534"/>
      <c r="T361" s="534"/>
      <c r="U361" s="531"/>
      <c r="V361" s="535"/>
    </row>
    <row r="362" spans="8:22">
      <c r="H362" s="314"/>
      <c r="N362" s="534"/>
      <c r="O362" s="534"/>
      <c r="P362" s="534"/>
      <c r="Q362" s="534"/>
      <c r="R362" s="534"/>
      <c r="S362" s="534"/>
      <c r="T362" s="534"/>
      <c r="U362" s="531"/>
      <c r="V362" s="535"/>
    </row>
    <row r="363" spans="8:22">
      <c r="H363" s="314"/>
      <c r="N363" s="534"/>
      <c r="O363" s="534"/>
      <c r="P363" s="534"/>
      <c r="Q363" s="534"/>
      <c r="R363" s="534"/>
      <c r="S363" s="534"/>
      <c r="T363" s="534"/>
      <c r="U363" s="531"/>
      <c r="V363" s="535"/>
    </row>
    <row r="364" spans="8:22">
      <c r="H364" s="314"/>
      <c r="N364" s="534"/>
      <c r="O364" s="534"/>
      <c r="P364" s="534"/>
      <c r="Q364" s="534"/>
      <c r="R364" s="534"/>
      <c r="S364" s="534"/>
      <c r="T364" s="534"/>
      <c r="U364" s="531"/>
      <c r="V364" s="535"/>
    </row>
    <row r="365" spans="8:22">
      <c r="H365" s="314"/>
      <c r="N365" s="534"/>
      <c r="O365" s="534"/>
      <c r="P365" s="534"/>
      <c r="Q365" s="534"/>
      <c r="R365" s="534"/>
      <c r="S365" s="534"/>
      <c r="T365" s="534"/>
      <c r="U365" s="531"/>
      <c r="V365" s="535"/>
    </row>
    <row r="366" spans="8:22">
      <c r="H366" s="314"/>
      <c r="N366" s="534"/>
      <c r="O366" s="534"/>
      <c r="P366" s="534"/>
      <c r="Q366" s="534"/>
      <c r="R366" s="534"/>
      <c r="S366" s="534"/>
      <c r="T366" s="534"/>
      <c r="U366" s="531"/>
      <c r="V366" s="535"/>
    </row>
    <row r="367" spans="8:22">
      <c r="H367" s="314"/>
      <c r="N367" s="534"/>
      <c r="O367" s="534"/>
      <c r="P367" s="534"/>
      <c r="Q367" s="534"/>
      <c r="R367" s="534"/>
      <c r="S367" s="534"/>
      <c r="T367" s="534"/>
      <c r="U367" s="531"/>
      <c r="V367" s="535"/>
    </row>
    <row r="368" spans="8:22">
      <c r="H368" s="314"/>
      <c r="N368" s="534"/>
      <c r="O368" s="534"/>
      <c r="P368" s="534"/>
      <c r="Q368" s="534"/>
      <c r="R368" s="534"/>
      <c r="S368" s="534"/>
      <c r="T368" s="534"/>
      <c r="U368" s="531"/>
      <c r="V368" s="535"/>
    </row>
    <row r="369" spans="8:22">
      <c r="H369" s="314"/>
      <c r="N369" s="534"/>
      <c r="O369" s="534"/>
      <c r="P369" s="534"/>
      <c r="Q369" s="534"/>
      <c r="R369" s="534"/>
      <c r="S369" s="534"/>
      <c r="T369" s="534"/>
      <c r="U369" s="531"/>
      <c r="V369" s="535"/>
    </row>
    <row r="370" spans="8:22">
      <c r="H370" s="314"/>
      <c r="N370" s="534"/>
      <c r="O370" s="534"/>
      <c r="P370" s="534"/>
      <c r="Q370" s="534"/>
      <c r="R370" s="534"/>
      <c r="S370" s="534"/>
      <c r="T370" s="534"/>
      <c r="U370" s="531"/>
      <c r="V370" s="535"/>
    </row>
    <row r="371" spans="8:22">
      <c r="H371" s="314"/>
      <c r="N371" s="534"/>
      <c r="O371" s="534"/>
      <c r="P371" s="534"/>
      <c r="Q371" s="534"/>
      <c r="R371" s="534"/>
      <c r="S371" s="534"/>
      <c r="T371" s="534"/>
      <c r="U371" s="531"/>
      <c r="V371" s="535"/>
    </row>
    <row r="372" spans="8:22">
      <c r="H372" s="314"/>
      <c r="N372" s="534"/>
      <c r="O372" s="534"/>
      <c r="P372" s="534"/>
      <c r="Q372" s="534"/>
      <c r="R372" s="534"/>
      <c r="S372" s="534"/>
      <c r="T372" s="534"/>
      <c r="U372" s="531"/>
      <c r="V372" s="535"/>
    </row>
    <row r="373" spans="8:22">
      <c r="H373" s="314"/>
      <c r="N373" s="534"/>
      <c r="O373" s="534"/>
      <c r="P373" s="534"/>
      <c r="Q373" s="534"/>
      <c r="R373" s="534"/>
      <c r="S373" s="534"/>
      <c r="T373" s="534"/>
      <c r="U373" s="531"/>
      <c r="V373" s="535"/>
    </row>
    <row r="374" spans="8:22">
      <c r="H374" s="314"/>
      <c r="N374" s="534"/>
      <c r="O374" s="534"/>
      <c r="P374" s="534"/>
      <c r="Q374" s="534"/>
      <c r="R374" s="534"/>
      <c r="S374" s="534"/>
      <c r="T374" s="534"/>
      <c r="U374" s="531"/>
      <c r="V374" s="535"/>
    </row>
    <row r="375" spans="8:22">
      <c r="H375" s="314"/>
      <c r="N375" s="534"/>
      <c r="O375" s="534"/>
      <c r="P375" s="534"/>
      <c r="Q375" s="534"/>
      <c r="R375" s="534"/>
      <c r="S375" s="534"/>
      <c r="T375" s="534"/>
      <c r="U375" s="531"/>
      <c r="V375" s="535"/>
    </row>
    <row r="376" spans="8:22">
      <c r="H376" s="314"/>
      <c r="N376" s="534"/>
      <c r="O376" s="534"/>
      <c r="P376" s="534"/>
      <c r="Q376" s="534"/>
      <c r="R376" s="534"/>
      <c r="S376" s="534"/>
      <c r="T376" s="534"/>
      <c r="U376" s="531"/>
      <c r="V376" s="535"/>
    </row>
    <row r="377" spans="8:22">
      <c r="H377" s="314"/>
      <c r="N377" s="534"/>
      <c r="O377" s="534"/>
      <c r="P377" s="534"/>
      <c r="Q377" s="534"/>
      <c r="R377" s="534"/>
      <c r="S377" s="534"/>
      <c r="T377" s="534"/>
      <c r="U377" s="531"/>
      <c r="V377" s="535"/>
    </row>
    <row r="378" spans="8:22">
      <c r="H378" s="314"/>
      <c r="N378" s="534"/>
      <c r="O378" s="534"/>
      <c r="P378" s="534"/>
      <c r="Q378" s="534"/>
      <c r="R378" s="534"/>
      <c r="S378" s="534"/>
      <c r="T378" s="534"/>
      <c r="U378" s="531"/>
      <c r="V378" s="535"/>
    </row>
    <row r="379" spans="8:22">
      <c r="H379" s="314"/>
      <c r="N379" s="534"/>
      <c r="O379" s="534"/>
      <c r="P379" s="534"/>
      <c r="Q379" s="534"/>
      <c r="R379" s="534"/>
      <c r="S379" s="534"/>
      <c r="T379" s="534"/>
      <c r="U379" s="531"/>
      <c r="V379" s="535"/>
    </row>
    <row r="380" spans="8:22">
      <c r="H380" s="314"/>
      <c r="N380" s="534"/>
      <c r="O380" s="534"/>
      <c r="P380" s="534"/>
      <c r="Q380" s="534"/>
      <c r="R380" s="534"/>
      <c r="S380" s="534"/>
      <c r="T380" s="534"/>
      <c r="U380" s="531"/>
      <c r="V380" s="535"/>
    </row>
    <row r="381" spans="8:22">
      <c r="H381" s="314"/>
      <c r="N381" s="534"/>
      <c r="O381" s="534"/>
      <c r="P381" s="534"/>
      <c r="Q381" s="534"/>
      <c r="R381" s="534"/>
      <c r="S381" s="534"/>
      <c r="T381" s="534"/>
      <c r="U381" s="531"/>
      <c r="V381" s="535"/>
    </row>
    <row r="382" spans="8:22">
      <c r="H382" s="314"/>
      <c r="N382" s="534"/>
      <c r="O382" s="534"/>
      <c r="P382" s="534"/>
      <c r="Q382" s="534"/>
      <c r="R382" s="534"/>
      <c r="S382" s="534"/>
      <c r="T382" s="534"/>
      <c r="U382" s="531"/>
      <c r="V382" s="535"/>
    </row>
    <row r="383" spans="8:22">
      <c r="H383" s="314"/>
      <c r="N383" s="534"/>
      <c r="O383" s="534"/>
      <c r="P383" s="534"/>
      <c r="Q383" s="534"/>
      <c r="R383" s="534"/>
      <c r="S383" s="534"/>
      <c r="T383" s="534"/>
      <c r="U383" s="531"/>
      <c r="V383" s="535"/>
    </row>
    <row r="384" spans="8:22">
      <c r="H384" s="314"/>
      <c r="N384" s="534"/>
      <c r="O384" s="534"/>
      <c r="P384" s="534"/>
      <c r="Q384" s="534"/>
      <c r="R384" s="534"/>
      <c r="S384" s="534"/>
      <c r="T384" s="534"/>
      <c r="U384" s="531"/>
      <c r="V384" s="535"/>
    </row>
    <row r="385" spans="8:22">
      <c r="H385" s="314"/>
      <c r="N385" s="534"/>
      <c r="O385" s="534"/>
      <c r="P385" s="534"/>
      <c r="Q385" s="534"/>
      <c r="R385" s="534"/>
      <c r="S385" s="534"/>
      <c r="T385" s="534"/>
      <c r="U385" s="531"/>
      <c r="V385" s="535"/>
    </row>
    <row r="386" spans="8:22">
      <c r="H386" s="314"/>
      <c r="N386" s="534"/>
      <c r="O386" s="534"/>
      <c r="P386" s="534"/>
      <c r="Q386" s="534"/>
      <c r="R386" s="534"/>
      <c r="S386" s="534"/>
      <c r="T386" s="534"/>
      <c r="U386" s="531"/>
      <c r="V386" s="535"/>
    </row>
    <row r="387" spans="8:22">
      <c r="H387" s="314"/>
      <c r="N387" s="534"/>
      <c r="O387" s="534"/>
      <c r="P387" s="534"/>
      <c r="Q387" s="534"/>
      <c r="R387" s="534"/>
      <c r="S387" s="534"/>
      <c r="T387" s="534"/>
      <c r="U387" s="531"/>
      <c r="V387" s="535"/>
    </row>
    <row r="388" spans="8:22">
      <c r="H388" s="314"/>
      <c r="N388" s="534"/>
      <c r="O388" s="534"/>
      <c r="P388" s="534"/>
      <c r="Q388" s="534"/>
      <c r="R388" s="534"/>
      <c r="S388" s="534"/>
      <c r="T388" s="534"/>
      <c r="U388" s="531"/>
      <c r="V388" s="535"/>
    </row>
    <row r="389" spans="8:22">
      <c r="H389" s="314"/>
      <c r="N389" s="534"/>
      <c r="O389" s="534"/>
      <c r="P389" s="534"/>
      <c r="Q389" s="534"/>
      <c r="R389" s="534"/>
      <c r="S389" s="534"/>
      <c r="T389" s="534"/>
      <c r="U389" s="531"/>
      <c r="V389" s="535"/>
    </row>
    <row r="390" spans="8:22">
      <c r="H390" s="314"/>
      <c r="N390" s="534"/>
      <c r="O390" s="534"/>
      <c r="P390" s="534"/>
      <c r="Q390" s="534"/>
      <c r="R390" s="534"/>
      <c r="S390" s="534"/>
      <c r="T390" s="534"/>
      <c r="U390" s="531"/>
      <c r="V390" s="535"/>
    </row>
    <row r="391" spans="8:22">
      <c r="H391" s="314"/>
      <c r="N391" s="534"/>
      <c r="O391" s="534"/>
      <c r="P391" s="534"/>
      <c r="Q391" s="534"/>
      <c r="R391" s="534"/>
      <c r="S391" s="534"/>
      <c r="T391" s="534"/>
      <c r="U391" s="531"/>
      <c r="V391" s="535"/>
    </row>
    <row r="392" spans="8:22">
      <c r="H392" s="314"/>
      <c r="N392" s="534"/>
      <c r="O392" s="534"/>
      <c r="P392" s="534"/>
      <c r="Q392" s="534"/>
      <c r="R392" s="534"/>
      <c r="S392" s="534"/>
      <c r="T392" s="534"/>
      <c r="U392" s="531"/>
      <c r="V392" s="535"/>
    </row>
    <row r="393" spans="8:22">
      <c r="H393" s="314"/>
      <c r="N393" s="534"/>
      <c r="O393" s="534"/>
      <c r="P393" s="534"/>
      <c r="Q393" s="534"/>
      <c r="R393" s="534"/>
      <c r="S393" s="534"/>
      <c r="T393" s="534"/>
      <c r="U393" s="531"/>
      <c r="V393" s="535"/>
    </row>
    <row r="394" spans="8:22">
      <c r="H394" s="314"/>
      <c r="N394" s="534"/>
      <c r="O394" s="534"/>
      <c r="P394" s="534"/>
      <c r="Q394" s="534"/>
      <c r="R394" s="534"/>
      <c r="S394" s="534"/>
      <c r="T394" s="534"/>
      <c r="U394" s="531"/>
      <c r="V394" s="535"/>
    </row>
    <row r="395" spans="8:22">
      <c r="H395" s="314"/>
      <c r="N395" s="534"/>
      <c r="O395" s="534"/>
      <c r="P395" s="534"/>
      <c r="Q395" s="534"/>
      <c r="R395" s="534"/>
      <c r="S395" s="534"/>
      <c r="T395" s="534"/>
      <c r="U395" s="531"/>
      <c r="V395" s="535"/>
    </row>
    <row r="396" spans="8:22">
      <c r="H396" s="314"/>
      <c r="N396" s="534"/>
      <c r="O396" s="534"/>
      <c r="P396" s="534"/>
      <c r="Q396" s="534"/>
      <c r="R396" s="534"/>
      <c r="S396" s="534"/>
      <c r="T396" s="534"/>
      <c r="U396" s="531"/>
      <c r="V396" s="535"/>
    </row>
    <row r="397" spans="8:22">
      <c r="H397" s="314"/>
      <c r="N397" s="534"/>
      <c r="O397" s="534"/>
      <c r="P397" s="534"/>
      <c r="Q397" s="534"/>
      <c r="R397" s="534"/>
      <c r="S397" s="534"/>
      <c r="T397" s="534"/>
      <c r="U397" s="531"/>
      <c r="V397" s="535"/>
    </row>
    <row r="398" spans="8:22">
      <c r="H398" s="314"/>
      <c r="N398" s="534"/>
      <c r="O398" s="534"/>
      <c r="P398" s="534"/>
      <c r="Q398" s="534"/>
      <c r="R398" s="534"/>
      <c r="S398" s="534"/>
      <c r="T398" s="534"/>
      <c r="U398" s="531"/>
      <c r="V398" s="535"/>
    </row>
    <row r="399" spans="8:22">
      <c r="H399" s="314"/>
      <c r="N399" s="534"/>
      <c r="O399" s="534"/>
      <c r="P399" s="534"/>
      <c r="Q399" s="534"/>
      <c r="R399" s="534"/>
      <c r="S399" s="534"/>
      <c r="T399" s="534"/>
      <c r="U399" s="531"/>
      <c r="V399" s="535"/>
    </row>
    <row r="400" spans="8:22">
      <c r="H400" s="314"/>
      <c r="N400" s="534"/>
      <c r="O400" s="534"/>
      <c r="P400" s="534"/>
      <c r="Q400" s="534"/>
      <c r="R400" s="534"/>
      <c r="S400" s="534"/>
      <c r="T400" s="534"/>
      <c r="U400" s="531"/>
      <c r="V400" s="535"/>
    </row>
    <row r="401" spans="8:22">
      <c r="H401" s="314"/>
      <c r="N401" s="534"/>
      <c r="O401" s="534"/>
      <c r="P401" s="534"/>
      <c r="Q401" s="534"/>
      <c r="R401" s="534"/>
      <c r="S401" s="534"/>
      <c r="T401" s="534"/>
      <c r="U401" s="531"/>
      <c r="V401" s="535"/>
    </row>
    <row r="402" spans="8:22">
      <c r="H402" s="314"/>
      <c r="N402" s="534"/>
      <c r="O402" s="534"/>
      <c r="P402" s="534"/>
      <c r="Q402" s="534"/>
      <c r="R402" s="534"/>
      <c r="S402" s="534"/>
      <c r="T402" s="534"/>
      <c r="U402" s="531"/>
      <c r="V402" s="535"/>
    </row>
    <row r="403" spans="8:22">
      <c r="H403" s="314"/>
      <c r="N403" s="534"/>
      <c r="O403" s="534"/>
      <c r="P403" s="534"/>
      <c r="Q403" s="534"/>
      <c r="R403" s="534"/>
      <c r="S403" s="534"/>
      <c r="T403" s="534"/>
      <c r="U403" s="531"/>
      <c r="V403" s="535"/>
    </row>
    <row r="404" spans="8:22">
      <c r="H404" s="314"/>
      <c r="N404" s="534"/>
      <c r="O404" s="534"/>
      <c r="P404" s="534"/>
      <c r="Q404" s="534"/>
      <c r="R404" s="534"/>
      <c r="S404" s="534"/>
      <c r="T404" s="534"/>
      <c r="U404" s="531"/>
      <c r="V404" s="535"/>
    </row>
    <row r="405" spans="8:22">
      <c r="H405" s="314"/>
      <c r="N405" s="534"/>
      <c r="O405" s="534"/>
      <c r="P405" s="534"/>
      <c r="Q405" s="534"/>
      <c r="R405" s="534"/>
      <c r="S405" s="534"/>
      <c r="T405" s="534"/>
      <c r="U405" s="531"/>
      <c r="V405" s="535"/>
    </row>
    <row r="406" spans="8:22">
      <c r="H406" s="314"/>
      <c r="N406" s="534"/>
      <c r="O406" s="534"/>
      <c r="P406" s="534"/>
      <c r="Q406" s="534"/>
      <c r="R406" s="534"/>
      <c r="S406" s="534"/>
      <c r="T406" s="534"/>
      <c r="U406" s="531"/>
      <c r="V406" s="535"/>
    </row>
    <row r="407" spans="8:22">
      <c r="H407" s="314"/>
      <c r="N407" s="534"/>
      <c r="O407" s="534"/>
      <c r="P407" s="534"/>
      <c r="Q407" s="534"/>
      <c r="R407" s="534"/>
      <c r="S407" s="534"/>
      <c r="T407" s="534"/>
      <c r="U407" s="531"/>
      <c r="V407" s="535"/>
    </row>
    <row r="408" spans="8:22">
      <c r="H408" s="314"/>
      <c r="N408" s="534"/>
      <c r="O408" s="534"/>
      <c r="P408" s="534"/>
      <c r="Q408" s="534"/>
      <c r="R408" s="534"/>
      <c r="S408" s="534"/>
      <c r="T408" s="534"/>
      <c r="U408" s="531"/>
      <c r="V408" s="535"/>
    </row>
    <row r="409" spans="8:22">
      <c r="H409" s="314"/>
      <c r="N409" s="534"/>
      <c r="O409" s="534"/>
      <c r="P409" s="534"/>
      <c r="Q409" s="534"/>
      <c r="R409" s="534"/>
      <c r="S409" s="534"/>
      <c r="T409" s="534"/>
      <c r="U409" s="531"/>
      <c r="V409" s="535"/>
    </row>
    <row r="410" spans="8:22">
      <c r="H410" s="314"/>
      <c r="N410" s="534"/>
      <c r="O410" s="534"/>
      <c r="P410" s="534"/>
      <c r="Q410" s="534"/>
      <c r="R410" s="534"/>
      <c r="S410" s="534"/>
      <c r="T410" s="534"/>
      <c r="U410" s="531"/>
      <c r="V410" s="535"/>
    </row>
    <row r="411" spans="8:22">
      <c r="H411" s="314"/>
      <c r="N411" s="534"/>
      <c r="O411" s="534"/>
      <c r="P411" s="534"/>
      <c r="Q411" s="534"/>
      <c r="R411" s="534"/>
      <c r="S411" s="534"/>
      <c r="T411" s="534"/>
      <c r="U411" s="531"/>
      <c r="V411" s="535"/>
    </row>
    <row r="412" spans="8:22">
      <c r="H412" s="314"/>
      <c r="N412" s="534"/>
      <c r="O412" s="534"/>
      <c r="P412" s="534"/>
      <c r="Q412" s="534"/>
      <c r="R412" s="534"/>
      <c r="S412" s="534"/>
      <c r="T412" s="534"/>
      <c r="U412" s="531"/>
      <c r="V412" s="535"/>
    </row>
    <row r="413" spans="8:22">
      <c r="H413" s="314"/>
      <c r="N413" s="534"/>
      <c r="O413" s="534"/>
      <c r="P413" s="534"/>
      <c r="Q413" s="534"/>
      <c r="R413" s="534"/>
      <c r="S413" s="534"/>
      <c r="T413" s="534"/>
      <c r="U413" s="531"/>
      <c r="V413" s="535"/>
    </row>
    <row r="414" spans="8:22">
      <c r="H414" s="314"/>
      <c r="N414" s="534"/>
      <c r="O414" s="534"/>
      <c r="P414" s="534"/>
      <c r="Q414" s="534"/>
      <c r="R414" s="534"/>
      <c r="S414" s="534"/>
      <c r="T414" s="534"/>
      <c r="U414" s="531"/>
      <c r="V414" s="535"/>
    </row>
    <row r="415" spans="8:22">
      <c r="H415" s="314"/>
      <c r="N415" s="534"/>
      <c r="O415" s="534"/>
      <c r="P415" s="534"/>
      <c r="Q415" s="534"/>
      <c r="R415" s="534"/>
      <c r="S415" s="534"/>
      <c r="T415" s="534"/>
      <c r="U415" s="531"/>
      <c r="V415" s="535"/>
    </row>
    <row r="416" spans="8:22">
      <c r="H416" s="314"/>
      <c r="N416" s="534"/>
      <c r="O416" s="534"/>
      <c r="P416" s="534"/>
      <c r="Q416" s="534"/>
      <c r="R416" s="534"/>
      <c r="S416" s="534"/>
      <c r="T416" s="534"/>
      <c r="U416" s="531"/>
      <c r="V416" s="535"/>
    </row>
    <row r="417" spans="8:22">
      <c r="H417" s="314"/>
      <c r="N417" s="534"/>
      <c r="O417" s="534"/>
      <c r="P417" s="534"/>
      <c r="Q417" s="534"/>
      <c r="R417" s="534"/>
      <c r="S417" s="534"/>
      <c r="T417" s="534"/>
      <c r="U417" s="531"/>
      <c r="V417" s="535"/>
    </row>
    <row r="418" spans="8:22">
      <c r="S418" s="534"/>
    </row>
    <row r="419" spans="8:22">
      <c r="I419" s="314"/>
      <c r="N419" s="534"/>
      <c r="O419" s="534"/>
      <c r="P419" s="534"/>
      <c r="Q419" s="534"/>
      <c r="R419" s="534"/>
      <c r="S419" s="534"/>
      <c r="T419" s="534"/>
      <c r="U419" s="531"/>
      <c r="V419" s="535"/>
    </row>
    <row r="420" spans="8:22">
      <c r="I420" s="314"/>
      <c r="N420" s="534"/>
      <c r="O420" s="534"/>
      <c r="P420" s="534"/>
      <c r="Q420" s="534"/>
      <c r="R420" s="534"/>
      <c r="S420" s="534"/>
      <c r="T420" s="534"/>
      <c r="U420" s="531"/>
      <c r="V420" s="535"/>
    </row>
    <row r="421" spans="8:22">
      <c r="I421" s="314"/>
      <c r="N421" s="534"/>
      <c r="O421" s="534"/>
      <c r="P421" s="534"/>
      <c r="Q421" s="534"/>
      <c r="R421" s="534"/>
      <c r="S421" s="534"/>
      <c r="T421" s="534"/>
      <c r="U421" s="531"/>
      <c r="V421" s="535"/>
    </row>
    <row r="422" spans="8:22">
      <c r="I422" s="314"/>
      <c r="N422" s="534"/>
      <c r="O422" s="534"/>
      <c r="P422" s="534"/>
      <c r="Q422" s="534"/>
      <c r="R422" s="534"/>
      <c r="S422" s="534"/>
      <c r="T422" s="534"/>
      <c r="U422" s="531"/>
      <c r="V422" s="535"/>
    </row>
    <row r="423" spans="8:22">
      <c r="I423" s="314"/>
      <c r="N423" s="534"/>
      <c r="O423" s="534"/>
      <c r="P423" s="534"/>
      <c r="Q423" s="534"/>
      <c r="R423" s="534"/>
      <c r="S423" s="534"/>
      <c r="T423" s="534"/>
      <c r="U423" s="531"/>
      <c r="V423" s="535"/>
    </row>
    <row r="424" spans="8:22">
      <c r="I424" s="314"/>
      <c r="N424" s="534"/>
      <c r="O424" s="534"/>
      <c r="P424" s="534"/>
      <c r="Q424" s="534"/>
      <c r="R424" s="534"/>
      <c r="S424" s="534"/>
      <c r="T424" s="534"/>
      <c r="U424" s="531"/>
      <c r="V424" s="535"/>
    </row>
    <row r="425" spans="8:22">
      <c r="I425" s="314"/>
      <c r="N425" s="534"/>
      <c r="O425" s="534"/>
      <c r="P425" s="534"/>
      <c r="Q425" s="534"/>
      <c r="R425" s="534"/>
      <c r="S425" s="534"/>
      <c r="T425" s="534"/>
      <c r="U425" s="531"/>
      <c r="V425" s="535"/>
    </row>
    <row r="426" spans="8:22">
      <c r="I426" s="314"/>
      <c r="N426" s="534"/>
      <c r="O426" s="534"/>
      <c r="P426" s="534"/>
      <c r="Q426" s="534"/>
      <c r="R426" s="534"/>
      <c r="S426" s="534"/>
      <c r="T426" s="534"/>
      <c r="U426" s="531"/>
      <c r="V426" s="535"/>
    </row>
    <row r="427" spans="8:22">
      <c r="I427" s="314"/>
      <c r="N427" s="534"/>
      <c r="O427" s="534"/>
      <c r="P427" s="534"/>
      <c r="Q427" s="534"/>
      <c r="R427" s="534"/>
      <c r="S427" s="534"/>
      <c r="T427" s="534"/>
      <c r="U427" s="531"/>
      <c r="V427" s="535"/>
    </row>
    <row r="428" spans="8:22">
      <c r="I428" s="314"/>
      <c r="N428" s="534"/>
      <c r="O428" s="534"/>
      <c r="P428" s="534"/>
      <c r="Q428" s="534"/>
      <c r="R428" s="534"/>
      <c r="S428" s="534"/>
      <c r="T428" s="534"/>
      <c r="U428" s="531"/>
      <c r="V428" s="535"/>
    </row>
    <row r="429" spans="8:22">
      <c r="I429" s="314"/>
      <c r="N429" s="534"/>
      <c r="O429" s="534"/>
      <c r="P429" s="534"/>
      <c r="Q429" s="534"/>
      <c r="R429" s="534"/>
      <c r="S429" s="534"/>
      <c r="T429" s="534"/>
      <c r="U429" s="531"/>
      <c r="V429" s="535"/>
    </row>
    <row r="430" spans="8:22">
      <c r="I430" s="314"/>
      <c r="N430" s="534"/>
      <c r="O430" s="534"/>
      <c r="P430" s="534"/>
      <c r="Q430" s="534"/>
      <c r="R430" s="534"/>
      <c r="S430" s="534"/>
      <c r="T430" s="534"/>
      <c r="U430" s="531"/>
      <c r="V430" s="535"/>
    </row>
    <row r="431" spans="8:22">
      <c r="I431" s="314"/>
      <c r="N431" s="534"/>
      <c r="O431" s="534"/>
      <c r="P431" s="534"/>
      <c r="Q431" s="534"/>
      <c r="R431" s="534"/>
      <c r="S431" s="534"/>
      <c r="T431" s="534"/>
      <c r="U431" s="531"/>
      <c r="V431" s="535"/>
    </row>
    <row r="432" spans="8:22">
      <c r="I432" s="314"/>
      <c r="N432" s="534"/>
      <c r="O432" s="534"/>
      <c r="P432" s="534"/>
      <c r="Q432" s="534"/>
      <c r="R432" s="534"/>
      <c r="S432" s="534"/>
      <c r="T432" s="534"/>
      <c r="U432" s="531"/>
      <c r="V432" s="535"/>
    </row>
    <row r="433" spans="9:22">
      <c r="I433" s="314"/>
      <c r="N433" s="534"/>
      <c r="O433" s="534"/>
      <c r="P433" s="534"/>
      <c r="Q433" s="534"/>
      <c r="R433" s="534"/>
      <c r="S433" s="534"/>
      <c r="T433" s="534"/>
      <c r="U433" s="531"/>
      <c r="V433" s="535"/>
    </row>
    <row r="434" spans="9:22">
      <c r="I434" s="314"/>
      <c r="N434" s="534"/>
      <c r="O434" s="534"/>
      <c r="P434" s="534"/>
      <c r="Q434" s="534"/>
      <c r="R434" s="534"/>
      <c r="S434" s="534"/>
      <c r="T434" s="534"/>
      <c r="U434" s="531"/>
      <c r="V434" s="535"/>
    </row>
    <row r="435" spans="9:22">
      <c r="I435" s="314"/>
      <c r="N435" s="534"/>
      <c r="O435" s="534"/>
      <c r="P435" s="534"/>
      <c r="Q435" s="534"/>
      <c r="R435" s="534"/>
      <c r="S435" s="534"/>
      <c r="T435" s="534"/>
      <c r="U435" s="531"/>
      <c r="V435" s="535"/>
    </row>
    <row r="436" spans="9:22">
      <c r="I436" s="314"/>
      <c r="N436" s="534"/>
      <c r="O436" s="534"/>
      <c r="P436" s="534"/>
      <c r="Q436" s="534"/>
      <c r="R436" s="534"/>
      <c r="S436" s="534"/>
      <c r="T436" s="534"/>
      <c r="U436" s="531"/>
      <c r="V436" s="535"/>
    </row>
    <row r="437" spans="9:22">
      <c r="I437" s="314"/>
      <c r="N437" s="534"/>
      <c r="O437" s="534"/>
      <c r="P437" s="534"/>
      <c r="Q437" s="534"/>
      <c r="R437" s="534"/>
      <c r="S437" s="534"/>
      <c r="T437" s="534"/>
      <c r="U437" s="531"/>
      <c r="V437" s="535"/>
    </row>
    <row r="438" spans="9:22">
      <c r="I438" s="314"/>
      <c r="N438" s="534"/>
      <c r="O438" s="534"/>
      <c r="P438" s="534"/>
      <c r="Q438" s="534"/>
      <c r="R438" s="534"/>
      <c r="S438" s="534"/>
      <c r="T438" s="534"/>
      <c r="U438" s="531"/>
      <c r="V438" s="535"/>
    </row>
    <row r="439" spans="9:22">
      <c r="I439" s="314"/>
      <c r="N439" s="534"/>
      <c r="O439" s="534"/>
      <c r="P439" s="534"/>
      <c r="Q439" s="534"/>
      <c r="R439" s="534"/>
      <c r="S439" s="534"/>
      <c r="T439" s="534"/>
      <c r="U439" s="531"/>
      <c r="V439" s="535"/>
    </row>
    <row r="440" spans="9:22">
      <c r="I440" s="314"/>
      <c r="N440" s="534"/>
      <c r="O440" s="534"/>
      <c r="P440" s="534"/>
      <c r="Q440" s="534"/>
      <c r="R440" s="534"/>
      <c r="S440" s="534"/>
      <c r="T440" s="534"/>
      <c r="U440" s="531"/>
      <c r="V440" s="535"/>
    </row>
    <row r="441" spans="9:22">
      <c r="I441" s="314"/>
      <c r="N441" s="534"/>
      <c r="O441" s="534"/>
      <c r="P441" s="534"/>
      <c r="Q441" s="534"/>
      <c r="R441" s="534"/>
      <c r="S441" s="534"/>
      <c r="T441" s="534"/>
      <c r="U441" s="531"/>
      <c r="V441" s="535"/>
    </row>
    <row r="442" spans="9:22">
      <c r="I442" s="314"/>
      <c r="N442" s="534"/>
      <c r="O442" s="534"/>
      <c r="P442" s="534"/>
      <c r="Q442" s="534"/>
      <c r="R442" s="534"/>
      <c r="S442" s="534"/>
      <c r="T442" s="534"/>
      <c r="U442" s="531"/>
      <c r="V442" s="535"/>
    </row>
    <row r="443" spans="9:22">
      <c r="I443" s="314"/>
      <c r="N443" s="534"/>
      <c r="O443" s="534"/>
      <c r="P443" s="534"/>
      <c r="Q443" s="534"/>
      <c r="R443" s="534"/>
      <c r="S443" s="534"/>
      <c r="T443" s="534"/>
      <c r="U443" s="531"/>
      <c r="V443" s="535"/>
    </row>
    <row r="444" spans="9:22">
      <c r="I444" s="314"/>
      <c r="N444" s="534"/>
      <c r="O444" s="534"/>
      <c r="P444" s="534"/>
      <c r="Q444" s="534"/>
      <c r="R444" s="534"/>
      <c r="S444" s="534"/>
      <c r="T444" s="534"/>
      <c r="U444" s="531"/>
      <c r="V444" s="535"/>
    </row>
    <row r="445" spans="9:22">
      <c r="I445" s="314"/>
      <c r="N445" s="534"/>
      <c r="O445" s="534"/>
      <c r="P445" s="534"/>
      <c r="Q445" s="534"/>
      <c r="R445" s="534"/>
      <c r="S445" s="534"/>
      <c r="T445" s="534"/>
      <c r="U445" s="531"/>
      <c r="V445" s="535"/>
    </row>
    <row r="446" spans="9:22">
      <c r="I446" s="314"/>
      <c r="N446" s="534"/>
      <c r="O446" s="534"/>
      <c r="P446" s="534"/>
      <c r="Q446" s="534"/>
      <c r="R446" s="534"/>
      <c r="S446" s="534"/>
      <c r="T446" s="534"/>
      <c r="U446" s="531"/>
      <c r="V446" s="535"/>
    </row>
    <row r="447" spans="9:22">
      <c r="I447" s="314"/>
      <c r="N447" s="534"/>
      <c r="O447" s="534"/>
      <c r="P447" s="534"/>
      <c r="Q447" s="534"/>
      <c r="R447" s="534"/>
      <c r="S447" s="534"/>
      <c r="T447" s="534"/>
      <c r="U447" s="531"/>
      <c r="V447" s="535"/>
    </row>
    <row r="448" spans="9:22">
      <c r="I448" s="314"/>
      <c r="N448" s="534"/>
      <c r="O448" s="534"/>
      <c r="P448" s="534"/>
      <c r="Q448" s="534"/>
      <c r="R448" s="534"/>
      <c r="S448" s="534"/>
      <c r="T448" s="534"/>
      <c r="U448" s="531"/>
      <c r="V448" s="535"/>
    </row>
    <row r="449" spans="9:22">
      <c r="I449" s="314"/>
      <c r="N449" s="534"/>
      <c r="O449" s="534"/>
      <c r="P449" s="534"/>
      <c r="Q449" s="534"/>
      <c r="R449" s="534"/>
      <c r="S449" s="534"/>
      <c r="T449" s="534"/>
      <c r="U449" s="531"/>
      <c r="V449" s="535"/>
    </row>
    <row r="450" spans="9:22">
      <c r="I450" s="314"/>
      <c r="N450" s="534"/>
      <c r="O450" s="534"/>
      <c r="P450" s="534"/>
      <c r="Q450" s="534"/>
      <c r="R450" s="534"/>
      <c r="S450" s="534"/>
      <c r="T450" s="534"/>
      <c r="U450" s="531"/>
      <c r="V450" s="535"/>
    </row>
    <row r="451" spans="9:22">
      <c r="I451" s="314"/>
      <c r="N451" s="534"/>
      <c r="O451" s="534"/>
      <c r="P451" s="534"/>
      <c r="Q451" s="534"/>
      <c r="R451" s="534"/>
      <c r="S451" s="534"/>
      <c r="T451" s="534"/>
      <c r="U451" s="531"/>
      <c r="V451" s="535"/>
    </row>
    <row r="452" spans="9:22">
      <c r="I452" s="314"/>
      <c r="N452" s="534"/>
      <c r="O452" s="534"/>
      <c r="P452" s="534"/>
      <c r="Q452" s="534"/>
      <c r="R452" s="534"/>
      <c r="S452" s="534"/>
      <c r="T452" s="534"/>
      <c r="U452" s="531"/>
      <c r="V452" s="535"/>
    </row>
    <row r="453" spans="9:22">
      <c r="I453" s="314"/>
      <c r="N453" s="534"/>
      <c r="O453" s="534"/>
      <c r="P453" s="534"/>
      <c r="Q453" s="534"/>
      <c r="R453" s="534"/>
      <c r="S453" s="534"/>
      <c r="T453" s="534"/>
      <c r="U453" s="531"/>
      <c r="V453" s="535"/>
    </row>
    <row r="454" spans="9:22">
      <c r="I454" s="314"/>
      <c r="N454" s="534"/>
      <c r="O454" s="534"/>
      <c r="P454" s="534"/>
      <c r="Q454" s="534"/>
      <c r="R454" s="534"/>
      <c r="S454" s="534"/>
      <c r="T454" s="534"/>
      <c r="U454" s="531"/>
      <c r="V454" s="535"/>
    </row>
    <row r="455" spans="9:22">
      <c r="I455" s="314"/>
      <c r="N455" s="534"/>
      <c r="O455" s="534"/>
      <c r="P455" s="534"/>
      <c r="Q455" s="534"/>
      <c r="R455" s="534"/>
      <c r="S455" s="534"/>
      <c r="T455" s="534"/>
      <c r="U455" s="531"/>
      <c r="V455" s="535"/>
    </row>
    <row r="456" spans="9:22">
      <c r="I456" s="314"/>
      <c r="N456" s="534"/>
      <c r="O456" s="534"/>
      <c r="P456" s="534"/>
      <c r="Q456" s="534"/>
      <c r="R456" s="534"/>
      <c r="S456" s="534"/>
      <c r="T456" s="534"/>
      <c r="U456" s="531"/>
      <c r="V456" s="535"/>
    </row>
    <row r="457" spans="9:22">
      <c r="I457" s="314"/>
      <c r="N457" s="534"/>
      <c r="O457" s="534"/>
      <c r="P457" s="534"/>
      <c r="Q457" s="534"/>
      <c r="R457" s="534"/>
      <c r="S457" s="534"/>
      <c r="T457" s="534"/>
      <c r="U457" s="531"/>
      <c r="V457" s="535"/>
    </row>
    <row r="458" spans="9:22">
      <c r="I458" s="314"/>
      <c r="N458" s="534"/>
      <c r="O458" s="534"/>
      <c r="P458" s="534"/>
      <c r="Q458" s="534"/>
      <c r="R458" s="534"/>
      <c r="S458" s="534"/>
      <c r="T458" s="534"/>
      <c r="U458" s="531"/>
      <c r="V458" s="535"/>
    </row>
    <row r="459" spans="9:22">
      <c r="I459" s="314"/>
      <c r="N459" s="534"/>
      <c r="O459" s="534"/>
      <c r="P459" s="534"/>
      <c r="Q459" s="534"/>
      <c r="R459" s="534"/>
      <c r="S459" s="534"/>
      <c r="T459" s="534"/>
      <c r="U459" s="531"/>
      <c r="V459" s="535"/>
    </row>
    <row r="460" spans="9:22">
      <c r="I460" s="314"/>
      <c r="N460" s="534"/>
      <c r="O460" s="534"/>
      <c r="P460" s="534"/>
      <c r="Q460" s="534"/>
      <c r="R460" s="534"/>
      <c r="S460" s="534"/>
      <c r="T460" s="534"/>
      <c r="U460" s="531"/>
      <c r="V460" s="535"/>
    </row>
    <row r="461" spans="9:22">
      <c r="I461" s="314"/>
      <c r="N461" s="534"/>
      <c r="O461" s="534"/>
      <c r="P461" s="534"/>
      <c r="Q461" s="534"/>
      <c r="R461" s="534"/>
      <c r="S461" s="534"/>
      <c r="T461" s="534"/>
      <c r="U461" s="531"/>
      <c r="V461" s="535"/>
    </row>
    <row r="462" spans="9:22">
      <c r="I462" s="314"/>
      <c r="N462" s="534"/>
      <c r="O462" s="534"/>
      <c r="P462" s="534"/>
      <c r="Q462" s="534"/>
      <c r="R462" s="534"/>
      <c r="S462" s="534"/>
      <c r="T462" s="534"/>
      <c r="U462" s="531"/>
      <c r="V462" s="535"/>
    </row>
    <row r="463" spans="9:22">
      <c r="I463" s="314"/>
      <c r="N463" s="534"/>
      <c r="O463" s="534"/>
      <c r="P463" s="534"/>
      <c r="Q463" s="534"/>
      <c r="R463" s="534"/>
      <c r="S463" s="534"/>
      <c r="T463" s="534"/>
      <c r="U463" s="531"/>
      <c r="V463" s="535"/>
    </row>
    <row r="464" spans="9:22">
      <c r="I464" s="314"/>
      <c r="N464" s="534"/>
      <c r="O464" s="534"/>
      <c r="P464" s="534"/>
      <c r="Q464" s="534"/>
      <c r="R464" s="534"/>
      <c r="S464" s="534"/>
      <c r="T464" s="534"/>
      <c r="U464" s="531"/>
      <c r="V464" s="535"/>
    </row>
    <row r="465" spans="9:22">
      <c r="I465" s="314"/>
      <c r="N465" s="534"/>
      <c r="O465" s="534"/>
      <c r="P465" s="534"/>
      <c r="Q465" s="534"/>
      <c r="R465" s="534"/>
      <c r="S465" s="534"/>
      <c r="T465" s="534"/>
      <c r="U465" s="531"/>
      <c r="V465" s="535"/>
    </row>
    <row r="466" spans="9:22">
      <c r="I466" s="314"/>
      <c r="N466" s="534"/>
      <c r="O466" s="534"/>
      <c r="P466" s="534"/>
      <c r="Q466" s="534"/>
      <c r="R466" s="534"/>
      <c r="S466" s="534"/>
      <c r="T466" s="534"/>
      <c r="U466" s="531"/>
      <c r="V466" s="535"/>
    </row>
    <row r="467" spans="9:22">
      <c r="I467" s="314"/>
      <c r="N467" s="534"/>
      <c r="O467" s="534"/>
      <c r="P467" s="534"/>
      <c r="Q467" s="534"/>
      <c r="R467" s="534"/>
      <c r="S467" s="534"/>
      <c r="T467" s="534"/>
      <c r="U467" s="531"/>
      <c r="V467" s="535"/>
    </row>
    <row r="468" spans="9:22">
      <c r="I468" s="314"/>
      <c r="N468" s="534"/>
      <c r="O468" s="534"/>
      <c r="P468" s="534"/>
      <c r="Q468" s="534"/>
      <c r="R468" s="534"/>
      <c r="S468" s="534"/>
      <c r="T468" s="534"/>
      <c r="U468" s="531"/>
      <c r="V468" s="535"/>
    </row>
    <row r="469" spans="9:22">
      <c r="I469" s="314"/>
      <c r="N469" s="534"/>
      <c r="O469" s="534"/>
      <c r="P469" s="534"/>
      <c r="Q469" s="534"/>
      <c r="R469" s="534"/>
      <c r="S469" s="534"/>
      <c r="T469" s="534"/>
      <c r="U469" s="531"/>
      <c r="V469" s="535"/>
    </row>
    <row r="470" spans="9:22">
      <c r="I470" s="314"/>
      <c r="N470" s="534"/>
      <c r="O470" s="534"/>
      <c r="P470" s="534"/>
      <c r="Q470" s="534"/>
      <c r="R470" s="534"/>
      <c r="S470" s="534"/>
      <c r="T470" s="534"/>
      <c r="U470" s="531"/>
      <c r="V470" s="535"/>
    </row>
    <row r="471" spans="9:22">
      <c r="I471" s="314"/>
      <c r="N471" s="534"/>
      <c r="O471" s="534"/>
      <c r="P471" s="534"/>
      <c r="Q471" s="534"/>
      <c r="R471" s="534"/>
      <c r="S471" s="534"/>
      <c r="T471" s="534"/>
      <c r="U471" s="531"/>
      <c r="V471" s="535"/>
    </row>
    <row r="472" spans="9:22">
      <c r="I472" s="314"/>
      <c r="N472" s="534"/>
      <c r="O472" s="534"/>
      <c r="P472" s="534"/>
      <c r="Q472" s="534"/>
      <c r="R472" s="534"/>
      <c r="S472" s="534"/>
      <c r="T472" s="534"/>
      <c r="U472" s="531"/>
      <c r="V472" s="535"/>
    </row>
    <row r="473" spans="9:22">
      <c r="I473" s="314"/>
      <c r="N473" s="534"/>
      <c r="O473" s="534"/>
      <c r="P473" s="534"/>
      <c r="Q473" s="534"/>
      <c r="R473" s="534"/>
      <c r="S473" s="534"/>
      <c r="T473" s="534"/>
      <c r="U473" s="531"/>
      <c r="V473" s="535"/>
    </row>
    <row r="474" spans="9:22">
      <c r="I474" s="314"/>
      <c r="N474" s="534"/>
      <c r="O474" s="534"/>
      <c r="P474" s="534"/>
      <c r="Q474" s="534"/>
      <c r="R474" s="534"/>
      <c r="S474" s="534"/>
      <c r="T474" s="534"/>
      <c r="U474" s="531"/>
      <c r="V474" s="535"/>
    </row>
    <row r="475" spans="9:22">
      <c r="I475" s="314"/>
      <c r="N475" s="534"/>
      <c r="O475" s="534"/>
      <c r="P475" s="534"/>
      <c r="Q475" s="534"/>
      <c r="R475" s="534"/>
      <c r="S475" s="534"/>
      <c r="T475" s="534"/>
      <c r="U475" s="531"/>
      <c r="V475" s="535"/>
    </row>
    <row r="476" spans="9:22">
      <c r="I476" s="314"/>
      <c r="N476" s="534"/>
      <c r="O476" s="534"/>
      <c r="P476" s="534"/>
      <c r="Q476" s="534"/>
      <c r="R476" s="534"/>
      <c r="S476" s="534"/>
      <c r="T476" s="534"/>
      <c r="U476" s="531"/>
      <c r="V476" s="535"/>
    </row>
    <row r="477" spans="9:22">
      <c r="I477" s="314"/>
      <c r="N477" s="534"/>
      <c r="O477" s="534"/>
      <c r="P477" s="534"/>
      <c r="Q477" s="534"/>
      <c r="R477" s="534"/>
      <c r="S477" s="534"/>
      <c r="T477" s="534"/>
      <c r="U477" s="531"/>
      <c r="V477" s="535"/>
    </row>
    <row r="478" spans="9:22">
      <c r="I478" s="314"/>
      <c r="N478" s="534"/>
      <c r="O478" s="534"/>
      <c r="P478" s="534"/>
      <c r="Q478" s="534"/>
      <c r="R478" s="534"/>
      <c r="S478" s="534"/>
      <c r="T478" s="534"/>
      <c r="U478" s="531"/>
      <c r="V478" s="535"/>
    </row>
    <row r="479" spans="9:22">
      <c r="I479" s="314"/>
      <c r="N479" s="534"/>
      <c r="O479" s="534"/>
      <c r="P479" s="534"/>
      <c r="Q479" s="534"/>
      <c r="R479" s="534"/>
      <c r="S479" s="534"/>
      <c r="T479" s="534"/>
      <c r="U479" s="531"/>
      <c r="V479" s="535"/>
    </row>
    <row r="480" spans="9:22">
      <c r="I480" s="314"/>
      <c r="N480" s="534"/>
      <c r="O480" s="534"/>
      <c r="P480" s="534"/>
      <c r="Q480" s="534"/>
      <c r="R480" s="534"/>
      <c r="S480" s="534"/>
      <c r="T480" s="534"/>
      <c r="U480" s="531"/>
      <c r="V480" s="535"/>
    </row>
    <row r="481" spans="9:22">
      <c r="I481" s="314"/>
      <c r="N481" s="534"/>
      <c r="O481" s="534"/>
      <c r="P481" s="534"/>
      <c r="Q481" s="534"/>
      <c r="R481" s="534"/>
      <c r="S481" s="534"/>
      <c r="T481" s="534"/>
      <c r="U481" s="531"/>
      <c r="V481" s="535"/>
    </row>
    <row r="482" spans="9:22">
      <c r="I482" s="314"/>
      <c r="N482" s="534"/>
      <c r="O482" s="534"/>
      <c r="P482" s="534"/>
      <c r="Q482" s="534"/>
      <c r="R482" s="534"/>
      <c r="S482" s="534"/>
      <c r="T482" s="534"/>
      <c r="U482" s="531"/>
      <c r="V482" s="535"/>
    </row>
    <row r="483" spans="9:22">
      <c r="I483" s="314"/>
      <c r="N483" s="534"/>
      <c r="O483" s="534"/>
      <c r="P483" s="534"/>
      <c r="Q483" s="534"/>
      <c r="R483" s="534"/>
      <c r="S483" s="534"/>
      <c r="T483" s="534"/>
      <c r="U483" s="531"/>
      <c r="V483" s="535"/>
    </row>
    <row r="484" spans="9:22">
      <c r="I484" s="314"/>
      <c r="N484" s="534"/>
      <c r="O484" s="534"/>
      <c r="P484" s="534"/>
      <c r="Q484" s="534"/>
      <c r="R484" s="534"/>
      <c r="S484" s="534"/>
      <c r="T484" s="534"/>
      <c r="U484" s="531"/>
      <c r="V484" s="535"/>
    </row>
    <row r="485" spans="9:22">
      <c r="I485" s="314"/>
      <c r="N485" s="534"/>
      <c r="O485" s="534"/>
      <c r="P485" s="534"/>
      <c r="Q485" s="534"/>
      <c r="R485" s="534"/>
      <c r="S485" s="534"/>
      <c r="T485" s="534"/>
      <c r="U485" s="531"/>
      <c r="V485" s="535"/>
    </row>
    <row r="486" spans="9:22">
      <c r="I486" s="314"/>
      <c r="N486" s="534"/>
      <c r="O486" s="534"/>
      <c r="P486" s="534"/>
      <c r="Q486" s="534"/>
      <c r="R486" s="534"/>
      <c r="S486" s="534"/>
      <c r="T486" s="534"/>
      <c r="U486" s="531"/>
      <c r="V486" s="535"/>
    </row>
    <row r="487" spans="9:22">
      <c r="I487" s="314"/>
      <c r="N487" s="534"/>
      <c r="O487" s="534"/>
      <c r="P487" s="534"/>
      <c r="Q487" s="534"/>
      <c r="R487" s="534"/>
      <c r="S487" s="534"/>
      <c r="T487" s="534"/>
      <c r="U487" s="531"/>
      <c r="V487" s="535"/>
    </row>
    <row r="488" spans="9:22">
      <c r="I488" s="314"/>
      <c r="N488" s="534"/>
      <c r="O488" s="534"/>
      <c r="P488" s="534"/>
      <c r="Q488" s="534"/>
      <c r="R488" s="534"/>
      <c r="S488" s="534"/>
      <c r="T488" s="534"/>
      <c r="U488" s="531"/>
      <c r="V488" s="535"/>
    </row>
    <row r="489" spans="9:22">
      <c r="I489" s="314"/>
      <c r="N489" s="534"/>
      <c r="O489" s="534"/>
      <c r="P489" s="534"/>
      <c r="Q489" s="534"/>
      <c r="R489" s="534"/>
      <c r="S489" s="534"/>
      <c r="T489" s="534"/>
      <c r="U489" s="531"/>
      <c r="V489" s="535"/>
    </row>
    <row r="490" spans="9:22">
      <c r="I490" s="314"/>
      <c r="N490" s="534"/>
      <c r="O490" s="534"/>
      <c r="P490" s="534"/>
      <c r="Q490" s="534"/>
      <c r="R490" s="534"/>
      <c r="S490" s="534"/>
      <c r="T490" s="534"/>
      <c r="U490" s="531"/>
      <c r="V490" s="535"/>
    </row>
    <row r="491" spans="9:22">
      <c r="I491" s="314"/>
      <c r="N491" s="534"/>
      <c r="O491" s="534"/>
      <c r="P491" s="534"/>
      <c r="Q491" s="534"/>
      <c r="R491" s="534"/>
      <c r="S491" s="534"/>
      <c r="T491" s="534"/>
      <c r="U491" s="531"/>
      <c r="V491" s="535"/>
    </row>
    <row r="492" spans="9:22">
      <c r="I492" s="314"/>
      <c r="N492" s="534"/>
      <c r="O492" s="534"/>
      <c r="P492" s="534"/>
      <c r="Q492" s="534"/>
      <c r="R492" s="534"/>
      <c r="S492" s="534"/>
      <c r="T492" s="534"/>
      <c r="U492" s="531"/>
      <c r="V492" s="535"/>
    </row>
    <row r="493" spans="9:22">
      <c r="I493" s="314"/>
      <c r="N493" s="534"/>
      <c r="O493" s="534"/>
      <c r="P493" s="534"/>
      <c r="Q493" s="534"/>
      <c r="R493" s="534"/>
      <c r="S493" s="534"/>
      <c r="T493" s="534"/>
      <c r="U493" s="531"/>
      <c r="V493" s="535"/>
    </row>
    <row r="494" spans="9:22">
      <c r="I494" s="314"/>
      <c r="N494" s="534"/>
      <c r="O494" s="534"/>
      <c r="P494" s="534"/>
      <c r="Q494" s="534"/>
      <c r="R494" s="534"/>
      <c r="S494" s="534"/>
      <c r="T494" s="534"/>
      <c r="U494" s="531"/>
      <c r="V494" s="535"/>
    </row>
    <row r="495" spans="9:22">
      <c r="I495" s="314"/>
      <c r="N495" s="534"/>
      <c r="O495" s="534"/>
      <c r="P495" s="534"/>
      <c r="Q495" s="534"/>
      <c r="R495" s="534"/>
      <c r="S495" s="534"/>
      <c r="T495" s="534"/>
      <c r="U495" s="531"/>
      <c r="V495" s="535"/>
    </row>
    <row r="496" spans="9:22">
      <c r="I496" s="314"/>
      <c r="N496" s="534"/>
      <c r="O496" s="534"/>
      <c r="P496" s="534"/>
      <c r="Q496" s="534"/>
      <c r="R496" s="534"/>
      <c r="S496" s="534"/>
      <c r="T496" s="534"/>
      <c r="U496" s="531"/>
      <c r="V496" s="535"/>
    </row>
    <row r="497" spans="9:22">
      <c r="I497" s="314"/>
      <c r="N497" s="534"/>
      <c r="O497" s="534"/>
      <c r="P497" s="534"/>
      <c r="Q497" s="534"/>
      <c r="R497" s="534"/>
      <c r="S497" s="534"/>
      <c r="T497" s="534"/>
      <c r="U497" s="531"/>
      <c r="V497" s="535"/>
    </row>
    <row r="498" spans="9:22">
      <c r="I498" s="314"/>
      <c r="N498" s="534"/>
      <c r="O498" s="534"/>
      <c r="P498" s="534"/>
      <c r="Q498" s="534"/>
      <c r="R498" s="534"/>
      <c r="S498" s="534"/>
      <c r="T498" s="534"/>
      <c r="U498" s="531"/>
      <c r="V498" s="535"/>
    </row>
    <row r="499" spans="9:22">
      <c r="I499" s="314"/>
      <c r="N499" s="534"/>
      <c r="O499" s="534"/>
      <c r="P499" s="534"/>
      <c r="Q499" s="534"/>
      <c r="R499" s="534"/>
      <c r="S499" s="534"/>
      <c r="T499" s="534"/>
      <c r="U499" s="531"/>
      <c r="V499" s="535"/>
    </row>
    <row r="500" spans="9:22">
      <c r="I500" s="314"/>
      <c r="N500" s="534"/>
      <c r="O500" s="534"/>
      <c r="P500" s="534"/>
      <c r="Q500" s="534"/>
      <c r="R500" s="534"/>
      <c r="S500" s="534"/>
      <c r="T500" s="534"/>
      <c r="U500" s="531"/>
      <c r="V500" s="535"/>
    </row>
    <row r="501" spans="9:22">
      <c r="I501" s="314"/>
      <c r="N501" s="534"/>
      <c r="O501" s="534"/>
      <c r="P501" s="534"/>
      <c r="Q501" s="534"/>
      <c r="R501" s="534"/>
      <c r="S501" s="534"/>
      <c r="T501" s="534"/>
      <c r="U501" s="531"/>
      <c r="V501" s="535"/>
    </row>
    <row r="502" spans="9:22">
      <c r="I502" s="314"/>
      <c r="N502" s="534"/>
      <c r="O502" s="534"/>
      <c r="P502" s="534"/>
      <c r="Q502" s="534"/>
      <c r="R502" s="534"/>
      <c r="S502" s="534"/>
      <c r="T502" s="534"/>
      <c r="U502" s="531"/>
      <c r="V502" s="535"/>
    </row>
    <row r="503" spans="9:22">
      <c r="I503" s="314"/>
      <c r="N503" s="534"/>
      <c r="O503" s="534"/>
      <c r="P503" s="534"/>
      <c r="Q503" s="534"/>
      <c r="R503" s="534"/>
      <c r="S503" s="534"/>
      <c r="T503" s="534"/>
      <c r="U503" s="531"/>
      <c r="V503" s="535"/>
    </row>
    <row r="504" spans="9:22">
      <c r="I504" s="314"/>
      <c r="N504" s="534"/>
      <c r="O504" s="534"/>
      <c r="P504" s="534"/>
      <c r="Q504" s="534"/>
      <c r="R504" s="534"/>
      <c r="S504" s="534"/>
      <c r="T504" s="534"/>
      <c r="U504" s="531"/>
      <c r="V504" s="535"/>
    </row>
    <row r="505" spans="9:22">
      <c r="I505" s="314"/>
      <c r="N505" s="534"/>
      <c r="O505" s="534"/>
      <c r="P505" s="534"/>
      <c r="Q505" s="534"/>
      <c r="R505" s="534"/>
      <c r="S505" s="534"/>
      <c r="T505" s="534"/>
      <c r="U505" s="531"/>
      <c r="V505" s="535"/>
    </row>
    <row r="506" spans="9:22">
      <c r="I506" s="314"/>
      <c r="N506" s="534"/>
      <c r="O506" s="534"/>
      <c r="P506" s="534"/>
      <c r="Q506" s="534"/>
      <c r="R506" s="534"/>
      <c r="S506" s="534"/>
      <c r="T506" s="534"/>
      <c r="U506" s="531"/>
      <c r="V506" s="535"/>
    </row>
    <row r="507" spans="9:22">
      <c r="I507" s="314"/>
      <c r="N507" s="534"/>
      <c r="O507" s="534"/>
      <c r="P507" s="534"/>
      <c r="Q507" s="534"/>
      <c r="R507" s="534"/>
      <c r="S507" s="534"/>
      <c r="T507" s="534"/>
      <c r="U507" s="531"/>
      <c r="V507" s="535"/>
    </row>
    <row r="508" spans="9:22">
      <c r="I508" s="314"/>
      <c r="N508" s="534"/>
      <c r="O508" s="534"/>
      <c r="P508" s="534"/>
      <c r="Q508" s="534"/>
      <c r="R508" s="534"/>
      <c r="S508" s="534"/>
      <c r="T508" s="534"/>
      <c r="U508" s="531"/>
      <c r="V508" s="535"/>
    </row>
    <row r="509" spans="9:22">
      <c r="I509" s="314"/>
      <c r="N509" s="534"/>
      <c r="O509" s="534"/>
      <c r="P509" s="534"/>
      <c r="Q509" s="534"/>
      <c r="R509" s="534"/>
      <c r="S509" s="534"/>
      <c r="T509" s="534"/>
      <c r="U509" s="531"/>
      <c r="V509" s="535"/>
    </row>
    <row r="510" spans="9:22">
      <c r="I510" s="314"/>
      <c r="N510" s="534"/>
      <c r="O510" s="534"/>
      <c r="P510" s="534"/>
      <c r="Q510" s="534"/>
      <c r="R510" s="534"/>
      <c r="S510" s="534"/>
      <c r="T510" s="534"/>
      <c r="U510" s="531"/>
      <c r="V510" s="535"/>
    </row>
    <row r="511" spans="9:22">
      <c r="I511" s="314"/>
      <c r="N511" s="534"/>
      <c r="O511" s="534"/>
      <c r="P511" s="534"/>
      <c r="Q511" s="534"/>
      <c r="R511" s="534"/>
      <c r="S511" s="534"/>
      <c r="T511" s="534"/>
      <c r="U511" s="531"/>
      <c r="V511" s="535"/>
    </row>
    <row r="512" spans="9:22">
      <c r="I512" s="314"/>
      <c r="N512" s="534"/>
      <c r="O512" s="534"/>
      <c r="P512" s="534"/>
      <c r="Q512" s="534"/>
      <c r="R512" s="534"/>
      <c r="S512" s="534"/>
      <c r="T512" s="534"/>
      <c r="U512" s="531"/>
      <c r="V512" s="535"/>
    </row>
    <row r="513" spans="9:22">
      <c r="I513" s="314"/>
      <c r="N513" s="534"/>
      <c r="O513" s="534"/>
      <c r="P513" s="534"/>
      <c r="Q513" s="534"/>
      <c r="R513" s="534"/>
      <c r="S513" s="534"/>
      <c r="T513" s="534"/>
      <c r="U513" s="531"/>
      <c r="V513" s="535"/>
    </row>
    <row r="514" spans="9:22">
      <c r="I514" s="314"/>
      <c r="N514" s="534"/>
      <c r="O514" s="534"/>
      <c r="P514" s="534"/>
      <c r="Q514" s="534"/>
      <c r="R514" s="534"/>
      <c r="S514" s="534"/>
      <c r="T514" s="534"/>
      <c r="U514" s="531"/>
      <c r="V514" s="535"/>
    </row>
    <row r="515" spans="9:22">
      <c r="I515" s="314"/>
      <c r="N515" s="534"/>
      <c r="O515" s="534"/>
      <c r="P515" s="534"/>
      <c r="Q515" s="534"/>
      <c r="R515" s="534"/>
      <c r="S515" s="534"/>
      <c r="T515" s="534"/>
      <c r="U515" s="531"/>
      <c r="V515" s="535"/>
    </row>
    <row r="516" spans="9:22">
      <c r="I516" s="314"/>
      <c r="N516" s="534"/>
      <c r="O516" s="534"/>
      <c r="P516" s="534"/>
      <c r="Q516" s="534"/>
      <c r="R516" s="534"/>
      <c r="S516" s="534"/>
      <c r="T516" s="534"/>
      <c r="U516" s="531"/>
      <c r="V516" s="535"/>
    </row>
    <row r="517" spans="9:22">
      <c r="I517" s="314"/>
      <c r="N517" s="534"/>
      <c r="O517" s="534"/>
      <c r="P517" s="534"/>
      <c r="Q517" s="534"/>
      <c r="R517" s="534"/>
      <c r="S517" s="534"/>
      <c r="T517" s="534"/>
      <c r="U517" s="531"/>
      <c r="V517" s="535"/>
    </row>
    <row r="518" spans="9:22">
      <c r="I518" s="314"/>
      <c r="N518" s="534"/>
      <c r="O518" s="534"/>
      <c r="P518" s="534"/>
      <c r="Q518" s="534"/>
      <c r="R518" s="534"/>
      <c r="S518" s="534"/>
      <c r="T518" s="534"/>
      <c r="U518" s="531"/>
      <c r="V518" s="535"/>
    </row>
    <row r="519" spans="9:22">
      <c r="I519" s="314"/>
      <c r="N519" s="534"/>
      <c r="O519" s="534"/>
      <c r="P519" s="534"/>
      <c r="Q519" s="534"/>
      <c r="R519" s="534"/>
      <c r="S519" s="534"/>
      <c r="T519" s="534"/>
      <c r="U519" s="531"/>
      <c r="V519" s="535"/>
    </row>
    <row r="520" spans="9:22">
      <c r="I520" s="314"/>
      <c r="N520" s="534"/>
      <c r="O520" s="534"/>
      <c r="P520" s="534"/>
      <c r="Q520" s="534"/>
      <c r="R520" s="534"/>
      <c r="S520" s="534"/>
      <c r="T520" s="534"/>
      <c r="U520" s="531"/>
      <c r="V520" s="535"/>
    </row>
    <row r="521" spans="9:22">
      <c r="I521" s="314"/>
      <c r="N521" s="534"/>
      <c r="O521" s="534"/>
      <c r="P521" s="534"/>
      <c r="Q521" s="534"/>
      <c r="R521" s="534"/>
      <c r="S521" s="534"/>
      <c r="T521" s="534"/>
      <c r="U521" s="531"/>
      <c r="V521" s="535"/>
    </row>
    <row r="522" spans="9:22">
      <c r="I522" s="314"/>
      <c r="N522" s="534"/>
      <c r="O522" s="534"/>
      <c r="P522" s="534"/>
      <c r="Q522" s="534"/>
      <c r="R522" s="534"/>
      <c r="S522" s="534"/>
      <c r="T522" s="534"/>
      <c r="U522" s="531"/>
      <c r="V522" s="535"/>
    </row>
    <row r="523" spans="9:22">
      <c r="I523" s="314"/>
      <c r="N523" s="534"/>
      <c r="O523" s="534"/>
      <c r="P523" s="534"/>
      <c r="Q523" s="534"/>
      <c r="R523" s="534"/>
      <c r="S523" s="534"/>
      <c r="T523" s="534"/>
      <c r="U523" s="531"/>
      <c r="V523" s="535"/>
    </row>
    <row r="524" spans="9:22">
      <c r="I524" s="314"/>
      <c r="N524" s="534"/>
      <c r="O524" s="534"/>
      <c r="P524" s="534"/>
      <c r="Q524" s="534"/>
      <c r="R524" s="534"/>
      <c r="S524" s="534"/>
      <c r="T524" s="534"/>
      <c r="U524" s="531"/>
      <c r="V524" s="535"/>
    </row>
    <row r="525" spans="9:22">
      <c r="I525" s="314"/>
      <c r="N525" s="534"/>
      <c r="O525" s="534"/>
      <c r="P525" s="534"/>
      <c r="Q525" s="534"/>
      <c r="R525" s="534"/>
      <c r="S525" s="534"/>
      <c r="T525" s="534"/>
      <c r="U525" s="531"/>
      <c r="V525" s="535"/>
    </row>
    <row r="526" spans="9:22">
      <c r="I526" s="314"/>
      <c r="N526" s="534"/>
      <c r="O526" s="534"/>
      <c r="P526" s="534"/>
      <c r="Q526" s="534"/>
      <c r="R526" s="534"/>
      <c r="S526" s="534"/>
      <c r="T526" s="534"/>
      <c r="U526" s="531"/>
      <c r="V526" s="535"/>
    </row>
    <row r="527" spans="9:22">
      <c r="I527" s="314"/>
      <c r="N527" s="534"/>
      <c r="O527" s="534"/>
      <c r="P527" s="534"/>
      <c r="Q527" s="534"/>
      <c r="R527" s="534"/>
      <c r="S527" s="534"/>
      <c r="T527" s="534"/>
      <c r="U527" s="531"/>
      <c r="V527" s="535"/>
    </row>
    <row r="528" spans="9:22">
      <c r="I528" s="314"/>
      <c r="N528" s="534"/>
      <c r="O528" s="534"/>
      <c r="P528" s="534"/>
      <c r="Q528" s="534"/>
      <c r="R528" s="534"/>
      <c r="S528" s="534"/>
      <c r="T528" s="534"/>
      <c r="U528" s="531"/>
      <c r="V528" s="535"/>
    </row>
    <row r="529" spans="9:22">
      <c r="I529" s="314"/>
      <c r="N529" s="534"/>
      <c r="O529" s="534"/>
      <c r="P529" s="534"/>
      <c r="Q529" s="534"/>
      <c r="R529" s="534"/>
      <c r="S529" s="534"/>
      <c r="T529" s="534"/>
      <c r="U529" s="531"/>
      <c r="V529" s="535"/>
    </row>
    <row r="530" spans="9:22">
      <c r="I530" s="314"/>
      <c r="N530" s="534"/>
      <c r="O530" s="534"/>
      <c r="P530" s="534"/>
      <c r="Q530" s="534"/>
      <c r="R530" s="534"/>
      <c r="S530" s="534"/>
      <c r="T530" s="534"/>
      <c r="U530" s="531"/>
      <c r="V530" s="535"/>
    </row>
    <row r="531" spans="9:22">
      <c r="I531" s="314"/>
      <c r="N531" s="534"/>
      <c r="O531" s="534"/>
      <c r="P531" s="534"/>
      <c r="Q531" s="534"/>
      <c r="R531" s="534"/>
      <c r="S531" s="534"/>
      <c r="T531" s="534"/>
      <c r="U531" s="531"/>
      <c r="V531" s="535"/>
    </row>
    <row r="532" spans="9:22">
      <c r="I532" s="314"/>
      <c r="N532" s="534"/>
      <c r="O532" s="534"/>
      <c r="P532" s="534"/>
      <c r="Q532" s="534"/>
      <c r="R532" s="534"/>
      <c r="S532" s="534"/>
      <c r="T532" s="534"/>
      <c r="U532" s="531"/>
      <c r="V532" s="535"/>
    </row>
    <row r="533" spans="9:22">
      <c r="I533" s="314"/>
      <c r="N533" s="534"/>
      <c r="O533" s="534"/>
      <c r="P533" s="534"/>
      <c r="Q533" s="534"/>
      <c r="R533" s="534"/>
      <c r="S533" s="534"/>
      <c r="T533" s="534"/>
      <c r="U533" s="531"/>
      <c r="V533" s="535"/>
    </row>
    <row r="534" spans="9:22">
      <c r="I534" s="314"/>
      <c r="N534" s="534"/>
      <c r="O534" s="534"/>
      <c r="P534" s="534"/>
      <c r="Q534" s="534"/>
      <c r="R534" s="534"/>
      <c r="S534" s="534"/>
      <c r="T534" s="534"/>
      <c r="U534" s="531"/>
      <c r="V534" s="535"/>
    </row>
    <row r="535" spans="9:22">
      <c r="I535" s="314"/>
      <c r="N535" s="534"/>
      <c r="O535" s="534"/>
      <c r="P535" s="534"/>
      <c r="Q535" s="534"/>
      <c r="R535" s="534"/>
      <c r="S535" s="534"/>
      <c r="T535" s="534"/>
      <c r="U535" s="531"/>
      <c r="V535" s="535"/>
    </row>
    <row r="536" spans="9:22">
      <c r="I536" s="314"/>
      <c r="N536" s="534"/>
      <c r="O536" s="534"/>
      <c r="P536" s="534"/>
      <c r="Q536" s="534"/>
      <c r="R536" s="534"/>
      <c r="S536" s="534"/>
      <c r="T536" s="534"/>
      <c r="U536" s="531"/>
      <c r="V536" s="535"/>
    </row>
    <row r="537" spans="9:22">
      <c r="I537" s="314"/>
      <c r="N537" s="534"/>
      <c r="O537" s="534"/>
      <c r="P537" s="534"/>
      <c r="Q537" s="534"/>
      <c r="R537" s="534"/>
      <c r="S537" s="534"/>
      <c r="T537" s="534"/>
      <c r="U537" s="531"/>
      <c r="V537" s="535"/>
    </row>
    <row r="538" spans="9:22">
      <c r="I538" s="314"/>
      <c r="N538" s="534"/>
      <c r="O538" s="534"/>
      <c r="P538" s="534"/>
      <c r="Q538" s="534"/>
      <c r="R538" s="534"/>
      <c r="S538" s="534"/>
      <c r="T538" s="534"/>
      <c r="U538" s="531"/>
      <c r="V538" s="535"/>
    </row>
    <row r="539" spans="9:22">
      <c r="I539" s="314"/>
      <c r="N539" s="534"/>
      <c r="O539" s="534"/>
      <c r="P539" s="534"/>
      <c r="Q539" s="534"/>
      <c r="R539" s="534"/>
      <c r="S539" s="534"/>
      <c r="T539" s="534"/>
      <c r="U539" s="531"/>
      <c r="V539" s="535"/>
    </row>
    <row r="540" spans="9:22">
      <c r="I540" s="314"/>
      <c r="N540" s="534"/>
      <c r="O540" s="534"/>
      <c r="P540" s="534"/>
      <c r="Q540" s="534"/>
      <c r="R540" s="534"/>
      <c r="S540" s="534"/>
      <c r="T540" s="534"/>
      <c r="U540" s="531"/>
      <c r="V540" s="535"/>
    </row>
    <row r="541" spans="9:22">
      <c r="I541" s="314"/>
      <c r="N541" s="534"/>
      <c r="O541" s="534"/>
      <c r="P541" s="534"/>
      <c r="Q541" s="534"/>
      <c r="R541" s="534"/>
      <c r="S541" s="534"/>
      <c r="T541" s="534"/>
      <c r="U541" s="531"/>
      <c r="V541" s="535"/>
    </row>
    <row r="542" spans="9:22">
      <c r="I542" s="314"/>
      <c r="N542" s="534"/>
      <c r="O542" s="534"/>
      <c r="P542" s="534"/>
      <c r="Q542" s="534"/>
      <c r="R542" s="534"/>
      <c r="S542" s="534"/>
      <c r="T542" s="534"/>
      <c r="U542" s="531"/>
      <c r="V542" s="535"/>
    </row>
    <row r="543" spans="9:22">
      <c r="I543" s="314"/>
      <c r="N543" s="534"/>
      <c r="O543" s="534"/>
      <c r="P543" s="534"/>
      <c r="Q543" s="534"/>
      <c r="R543" s="534"/>
      <c r="S543" s="534"/>
      <c r="T543" s="534"/>
      <c r="U543" s="531"/>
      <c r="V543" s="535"/>
    </row>
    <row r="544" spans="9:22">
      <c r="I544" s="314"/>
      <c r="N544" s="534"/>
      <c r="O544" s="534"/>
      <c r="P544" s="534"/>
      <c r="Q544" s="534"/>
      <c r="R544" s="534"/>
      <c r="S544" s="534"/>
      <c r="T544" s="534"/>
      <c r="U544" s="531"/>
      <c r="V544" s="535"/>
    </row>
    <row r="545" spans="9:22">
      <c r="I545" s="314"/>
      <c r="N545" s="534"/>
      <c r="O545" s="534"/>
      <c r="P545" s="534"/>
      <c r="Q545" s="534"/>
      <c r="R545" s="534"/>
      <c r="S545" s="534"/>
      <c r="T545" s="534"/>
      <c r="U545" s="531"/>
      <c r="V545" s="535"/>
    </row>
    <row r="546" spans="9:22">
      <c r="I546" s="314"/>
      <c r="N546" s="534"/>
      <c r="O546" s="534"/>
      <c r="P546" s="534"/>
      <c r="Q546" s="534"/>
      <c r="R546" s="534"/>
      <c r="S546" s="534"/>
      <c r="T546" s="534"/>
      <c r="U546" s="531"/>
      <c r="V546" s="535"/>
    </row>
    <row r="547" spans="9:22">
      <c r="I547" s="314"/>
      <c r="N547" s="534"/>
      <c r="O547" s="534"/>
      <c r="P547" s="534"/>
      <c r="Q547" s="534"/>
      <c r="R547" s="534"/>
      <c r="S547" s="534"/>
      <c r="T547" s="534"/>
      <c r="U547" s="531"/>
      <c r="V547" s="535"/>
    </row>
    <row r="548" spans="9:22">
      <c r="I548" s="314"/>
      <c r="N548" s="534"/>
      <c r="O548" s="534"/>
      <c r="P548" s="534"/>
      <c r="Q548" s="534"/>
      <c r="R548" s="534"/>
      <c r="S548" s="534"/>
      <c r="T548" s="534"/>
      <c r="U548" s="531"/>
      <c r="V548" s="535"/>
    </row>
    <row r="549" spans="9:22">
      <c r="I549" s="314"/>
      <c r="N549" s="534"/>
      <c r="O549" s="534"/>
      <c r="P549" s="534"/>
      <c r="Q549" s="534"/>
      <c r="R549" s="534"/>
      <c r="S549" s="534"/>
      <c r="T549" s="534"/>
      <c r="U549" s="531"/>
      <c r="V549" s="535"/>
    </row>
    <row r="550" spans="9:22">
      <c r="I550" s="314"/>
      <c r="N550" s="534"/>
      <c r="O550" s="534"/>
      <c r="P550" s="534"/>
      <c r="Q550" s="534"/>
      <c r="R550" s="534"/>
      <c r="S550" s="534"/>
      <c r="T550" s="534"/>
      <c r="U550" s="531"/>
      <c r="V550" s="535"/>
    </row>
    <row r="551" spans="9:22">
      <c r="I551" s="314"/>
      <c r="N551" s="534"/>
      <c r="O551" s="534"/>
      <c r="P551" s="534"/>
      <c r="Q551" s="534"/>
      <c r="R551" s="534"/>
      <c r="S551" s="534"/>
      <c r="T551" s="534"/>
      <c r="U551" s="531"/>
      <c r="V551" s="535"/>
    </row>
    <row r="552" spans="9:22">
      <c r="I552" s="314"/>
      <c r="N552" s="534"/>
      <c r="O552" s="534"/>
      <c r="P552" s="534"/>
      <c r="Q552" s="534"/>
      <c r="R552" s="534"/>
      <c r="S552" s="534"/>
      <c r="T552" s="534"/>
      <c r="U552" s="531"/>
      <c r="V552" s="535"/>
    </row>
    <row r="553" spans="9:22">
      <c r="I553" s="314"/>
      <c r="N553" s="534"/>
      <c r="O553" s="534"/>
      <c r="P553" s="534"/>
      <c r="Q553" s="534"/>
      <c r="R553" s="534"/>
      <c r="S553" s="534"/>
      <c r="T553" s="534"/>
      <c r="U553" s="531"/>
      <c r="V553" s="535"/>
    </row>
    <row r="554" spans="9:22">
      <c r="I554" s="314"/>
      <c r="N554" s="534"/>
      <c r="O554" s="534"/>
      <c r="P554" s="534"/>
      <c r="Q554" s="534"/>
      <c r="R554" s="534"/>
      <c r="S554" s="534"/>
      <c r="T554" s="534"/>
      <c r="U554" s="531"/>
      <c r="V554" s="535"/>
    </row>
    <row r="555" spans="9:22">
      <c r="I555" s="314"/>
      <c r="N555" s="534"/>
      <c r="O555" s="534"/>
      <c r="P555" s="534"/>
      <c r="Q555" s="534"/>
      <c r="R555" s="534"/>
      <c r="S555" s="534"/>
      <c r="T555" s="534"/>
      <c r="U555" s="531"/>
      <c r="V555" s="535"/>
    </row>
    <row r="556" spans="9:22">
      <c r="I556" s="314"/>
      <c r="N556" s="534"/>
      <c r="O556" s="534"/>
      <c r="P556" s="534"/>
      <c r="Q556" s="534"/>
      <c r="R556" s="534"/>
      <c r="S556" s="534"/>
      <c r="T556" s="534"/>
      <c r="U556" s="531"/>
      <c r="V556" s="535"/>
    </row>
    <row r="557" spans="9:22">
      <c r="I557" s="314"/>
      <c r="N557" s="534"/>
      <c r="O557" s="534"/>
      <c r="P557" s="534"/>
      <c r="Q557" s="534"/>
      <c r="R557" s="534"/>
      <c r="S557" s="534"/>
      <c r="T557" s="534"/>
      <c r="U557" s="531"/>
      <c r="V557" s="535"/>
    </row>
    <row r="558" spans="9:22">
      <c r="I558" s="314"/>
      <c r="N558" s="534"/>
      <c r="O558" s="534"/>
      <c r="P558" s="534"/>
      <c r="Q558" s="534"/>
      <c r="R558" s="534"/>
      <c r="S558" s="534"/>
      <c r="T558" s="534"/>
      <c r="U558" s="531"/>
      <c r="V558" s="535"/>
    </row>
    <row r="559" spans="9:22">
      <c r="I559" s="314"/>
      <c r="N559" s="534"/>
      <c r="O559" s="534"/>
      <c r="P559" s="534"/>
      <c r="Q559" s="534"/>
      <c r="R559" s="534"/>
      <c r="S559" s="534"/>
      <c r="T559" s="534"/>
      <c r="U559" s="531"/>
      <c r="V559" s="535"/>
    </row>
    <row r="560" spans="9:22">
      <c r="I560" s="314"/>
      <c r="N560" s="534"/>
      <c r="O560" s="534"/>
      <c r="P560" s="534"/>
      <c r="Q560" s="534"/>
      <c r="R560" s="534"/>
      <c r="S560" s="534"/>
      <c r="T560" s="534"/>
      <c r="U560" s="531"/>
      <c r="V560" s="535"/>
    </row>
    <row r="561" spans="9:22">
      <c r="I561" s="314"/>
      <c r="N561" s="534"/>
      <c r="O561" s="534"/>
      <c r="P561" s="534"/>
      <c r="Q561" s="534"/>
      <c r="R561" s="534"/>
      <c r="S561" s="534"/>
      <c r="T561" s="534"/>
      <c r="U561" s="531"/>
      <c r="V561" s="535"/>
    </row>
    <row r="562" spans="9:22">
      <c r="I562" s="314"/>
      <c r="N562" s="534"/>
      <c r="O562" s="534"/>
      <c r="P562" s="534"/>
      <c r="Q562" s="534"/>
      <c r="R562" s="534"/>
      <c r="S562" s="534"/>
      <c r="T562" s="534"/>
      <c r="U562" s="531"/>
      <c r="V562" s="535"/>
    </row>
    <row r="563" spans="9:22">
      <c r="I563" s="314"/>
      <c r="N563" s="534"/>
      <c r="O563" s="534"/>
      <c r="P563" s="534"/>
      <c r="Q563" s="534"/>
      <c r="R563" s="534"/>
      <c r="S563" s="534"/>
      <c r="T563" s="534"/>
      <c r="U563" s="531"/>
      <c r="V563" s="535"/>
    </row>
    <row r="564" spans="9:22">
      <c r="I564" s="314"/>
      <c r="N564" s="534"/>
      <c r="O564" s="534"/>
      <c r="P564" s="534"/>
      <c r="Q564" s="534"/>
      <c r="R564" s="534"/>
      <c r="S564" s="534"/>
      <c r="T564" s="534"/>
      <c r="U564" s="531"/>
      <c r="V564" s="535"/>
    </row>
    <row r="565" spans="9:22">
      <c r="I565" s="314"/>
      <c r="N565" s="534"/>
      <c r="O565" s="534"/>
      <c r="P565" s="534"/>
      <c r="Q565" s="534"/>
      <c r="R565" s="534"/>
      <c r="S565" s="534"/>
      <c r="T565" s="534"/>
      <c r="U565" s="531"/>
      <c r="V565" s="535"/>
    </row>
    <row r="566" spans="9:22">
      <c r="I566" s="314"/>
      <c r="N566" s="534"/>
      <c r="O566" s="534"/>
      <c r="P566" s="534"/>
      <c r="Q566" s="534"/>
      <c r="R566" s="534"/>
      <c r="S566" s="534"/>
      <c r="T566" s="534"/>
      <c r="U566" s="531"/>
      <c r="V566" s="535"/>
    </row>
    <row r="567" spans="9:22">
      <c r="I567" s="314"/>
      <c r="N567" s="534"/>
      <c r="O567" s="534"/>
      <c r="P567" s="534"/>
      <c r="Q567" s="534"/>
      <c r="R567" s="534"/>
      <c r="S567" s="534"/>
      <c r="T567" s="534"/>
      <c r="U567" s="531"/>
      <c r="V567" s="535"/>
    </row>
    <row r="568" spans="9:22">
      <c r="I568" s="314"/>
      <c r="N568" s="534"/>
      <c r="O568" s="534"/>
      <c r="P568" s="534"/>
      <c r="Q568" s="534"/>
      <c r="R568" s="534"/>
      <c r="S568" s="534"/>
      <c r="T568" s="534"/>
      <c r="U568" s="531"/>
      <c r="V568" s="535"/>
    </row>
    <row r="569" spans="9:22">
      <c r="I569" s="314"/>
      <c r="N569" s="534"/>
      <c r="O569" s="534"/>
      <c r="P569" s="534"/>
      <c r="Q569" s="534"/>
      <c r="R569" s="534"/>
      <c r="S569" s="534"/>
      <c r="T569" s="534"/>
      <c r="U569" s="531"/>
      <c r="V569" s="535"/>
    </row>
    <row r="570" spans="9:22">
      <c r="I570" s="314"/>
      <c r="N570" s="534"/>
      <c r="O570" s="534"/>
      <c r="P570" s="534"/>
      <c r="Q570" s="534"/>
      <c r="R570" s="534"/>
      <c r="S570" s="534"/>
      <c r="T570" s="534"/>
      <c r="U570" s="531"/>
      <c r="V570" s="535"/>
    </row>
    <row r="571" spans="9:22">
      <c r="I571" s="314"/>
      <c r="N571" s="534"/>
      <c r="O571" s="534"/>
      <c r="P571" s="534"/>
      <c r="Q571" s="534"/>
      <c r="R571" s="534"/>
      <c r="S571" s="534"/>
      <c r="T571" s="534"/>
      <c r="U571" s="531"/>
      <c r="V571" s="535"/>
    </row>
    <row r="572" spans="9:22">
      <c r="I572" s="314"/>
      <c r="N572" s="534"/>
      <c r="O572" s="534"/>
      <c r="P572" s="534"/>
      <c r="Q572" s="534"/>
      <c r="R572" s="534"/>
      <c r="S572" s="534"/>
      <c r="T572" s="534"/>
      <c r="U572" s="531"/>
      <c r="V572" s="535"/>
    </row>
    <row r="573" spans="9:22">
      <c r="I573" s="314"/>
      <c r="N573" s="534"/>
      <c r="O573" s="534"/>
      <c r="P573" s="534"/>
      <c r="Q573" s="534"/>
      <c r="R573" s="534"/>
      <c r="S573" s="534"/>
      <c r="T573" s="534"/>
      <c r="U573" s="531"/>
      <c r="V573" s="535"/>
    </row>
    <row r="574" spans="9:22">
      <c r="I574" s="314"/>
      <c r="N574" s="534"/>
      <c r="O574" s="534"/>
      <c r="P574" s="534"/>
      <c r="Q574" s="534"/>
      <c r="R574" s="534"/>
      <c r="S574" s="534"/>
      <c r="T574" s="534"/>
      <c r="U574" s="531"/>
      <c r="V574" s="535"/>
    </row>
    <row r="575" spans="9:22">
      <c r="I575" s="314"/>
      <c r="N575" s="534"/>
      <c r="O575" s="534"/>
      <c r="P575" s="534"/>
      <c r="Q575" s="534"/>
      <c r="R575" s="534"/>
      <c r="S575" s="534"/>
      <c r="T575" s="534"/>
      <c r="U575" s="531"/>
      <c r="V575" s="535"/>
    </row>
    <row r="576" spans="9:22">
      <c r="I576" s="314"/>
      <c r="N576" s="534"/>
      <c r="O576" s="534"/>
      <c r="P576" s="534"/>
      <c r="Q576" s="534"/>
      <c r="R576" s="534"/>
      <c r="S576" s="534"/>
      <c r="T576" s="534"/>
      <c r="U576" s="531"/>
      <c r="V576" s="535"/>
    </row>
    <row r="577" spans="9:22">
      <c r="I577" s="314"/>
      <c r="N577" s="534"/>
      <c r="O577" s="534"/>
      <c r="P577" s="534"/>
      <c r="Q577" s="534"/>
      <c r="R577" s="534"/>
      <c r="S577" s="534"/>
      <c r="T577" s="534"/>
      <c r="U577" s="531"/>
      <c r="V577" s="535"/>
    </row>
    <row r="578" spans="9:22">
      <c r="I578" s="314"/>
      <c r="N578" s="534"/>
      <c r="O578" s="534"/>
      <c r="P578" s="534"/>
      <c r="Q578" s="534"/>
      <c r="R578" s="534"/>
      <c r="S578" s="534"/>
      <c r="T578" s="534"/>
      <c r="U578" s="531"/>
      <c r="V578" s="535"/>
    </row>
    <row r="579" spans="9:22">
      <c r="I579" s="314"/>
      <c r="N579" s="534"/>
      <c r="O579" s="534"/>
      <c r="P579" s="534"/>
      <c r="Q579" s="534"/>
      <c r="R579" s="534"/>
      <c r="S579" s="534"/>
      <c r="T579" s="534"/>
      <c r="U579" s="531"/>
      <c r="V579" s="535"/>
    </row>
    <row r="580" spans="9:22">
      <c r="I580" s="314"/>
      <c r="N580" s="534"/>
      <c r="O580" s="534"/>
      <c r="P580" s="534"/>
      <c r="Q580" s="534"/>
      <c r="R580" s="534"/>
      <c r="S580" s="534"/>
      <c r="T580" s="534"/>
      <c r="U580" s="531"/>
      <c r="V580" s="535"/>
    </row>
    <row r="581" spans="9:22">
      <c r="I581" s="314"/>
      <c r="N581" s="534"/>
      <c r="O581" s="534"/>
      <c r="P581" s="534"/>
      <c r="Q581" s="534"/>
      <c r="R581" s="534"/>
      <c r="S581" s="534"/>
      <c r="T581" s="534"/>
      <c r="U581" s="531"/>
      <c r="V581" s="535"/>
    </row>
    <row r="582" spans="9:22">
      <c r="I582" s="314"/>
      <c r="N582" s="534"/>
      <c r="O582" s="534"/>
      <c r="P582" s="534"/>
      <c r="Q582" s="534"/>
      <c r="R582" s="534"/>
      <c r="S582" s="534"/>
      <c r="T582" s="534"/>
      <c r="U582" s="531"/>
      <c r="V582" s="535"/>
    </row>
    <row r="583" spans="9:22">
      <c r="I583" s="314"/>
      <c r="N583" s="534"/>
      <c r="O583" s="534"/>
      <c r="P583" s="534"/>
      <c r="Q583" s="534"/>
      <c r="R583" s="534"/>
      <c r="S583" s="534"/>
      <c r="T583" s="534"/>
      <c r="U583" s="531"/>
      <c r="V583" s="535"/>
    </row>
    <row r="584" spans="9:22">
      <c r="I584" s="314"/>
      <c r="N584" s="534"/>
      <c r="O584" s="534"/>
      <c r="P584" s="534"/>
      <c r="Q584" s="534"/>
      <c r="R584" s="534"/>
      <c r="S584" s="534"/>
      <c r="T584" s="534"/>
      <c r="U584" s="531"/>
      <c r="V584" s="535"/>
    </row>
    <row r="585" spans="9:22">
      <c r="I585" s="314"/>
      <c r="N585" s="534"/>
      <c r="O585" s="534"/>
      <c r="P585" s="534"/>
      <c r="Q585" s="534"/>
      <c r="R585" s="534"/>
      <c r="S585" s="534"/>
      <c r="T585" s="534"/>
      <c r="U585" s="531"/>
      <c r="V585" s="535"/>
    </row>
    <row r="586" spans="9:22">
      <c r="I586" s="314"/>
      <c r="N586" s="534"/>
      <c r="O586" s="534"/>
      <c r="P586" s="534"/>
      <c r="Q586" s="534"/>
      <c r="R586" s="534"/>
      <c r="S586" s="534"/>
      <c r="T586" s="534"/>
      <c r="U586" s="531"/>
      <c r="V586" s="535"/>
    </row>
    <row r="587" spans="9:22">
      <c r="I587" s="314"/>
      <c r="N587" s="534"/>
      <c r="O587" s="534"/>
      <c r="P587" s="534"/>
      <c r="Q587" s="534"/>
      <c r="R587" s="534"/>
      <c r="S587" s="534"/>
      <c r="T587" s="534"/>
      <c r="U587" s="531"/>
      <c r="V587" s="535"/>
    </row>
    <row r="588" spans="9:22">
      <c r="I588" s="314"/>
      <c r="N588" s="534"/>
      <c r="O588" s="534"/>
      <c r="P588" s="534"/>
      <c r="Q588" s="534"/>
      <c r="R588" s="534"/>
      <c r="S588" s="534"/>
      <c r="T588" s="534"/>
      <c r="U588" s="531"/>
      <c r="V588" s="535"/>
    </row>
    <row r="589" spans="9:22">
      <c r="I589" s="314"/>
      <c r="N589" s="534"/>
      <c r="O589" s="534"/>
      <c r="P589" s="534"/>
      <c r="Q589" s="534"/>
      <c r="R589" s="534"/>
      <c r="S589" s="534"/>
      <c r="T589" s="534"/>
      <c r="U589" s="531"/>
      <c r="V589" s="535"/>
    </row>
    <row r="590" spans="9:22">
      <c r="I590" s="314"/>
      <c r="N590" s="534"/>
      <c r="O590" s="534"/>
      <c r="P590" s="534"/>
      <c r="Q590" s="534"/>
      <c r="R590" s="534"/>
      <c r="S590" s="534"/>
      <c r="T590" s="534"/>
      <c r="U590" s="531"/>
      <c r="V590" s="535"/>
    </row>
    <row r="591" spans="9:22">
      <c r="I591" s="314"/>
      <c r="N591" s="534"/>
      <c r="O591" s="534"/>
      <c r="P591" s="534"/>
      <c r="Q591" s="534"/>
      <c r="R591" s="534"/>
      <c r="S591" s="534"/>
      <c r="T591" s="534"/>
      <c r="U591" s="531"/>
      <c r="V591" s="535"/>
    </row>
    <row r="592" spans="9:22">
      <c r="I592" s="314"/>
      <c r="N592" s="534"/>
      <c r="O592" s="534"/>
      <c r="P592" s="534"/>
      <c r="Q592" s="534"/>
      <c r="R592" s="534"/>
      <c r="S592" s="534"/>
      <c r="T592" s="534"/>
      <c r="U592" s="531"/>
      <c r="V592" s="535"/>
    </row>
    <row r="593" spans="9:22">
      <c r="I593" s="314"/>
      <c r="N593" s="534"/>
      <c r="O593" s="534"/>
      <c r="P593" s="534"/>
      <c r="Q593" s="534"/>
      <c r="R593" s="534"/>
      <c r="S593" s="534"/>
      <c r="T593" s="534"/>
      <c r="U593" s="531"/>
      <c r="V593" s="535"/>
    </row>
    <row r="594" spans="9:22">
      <c r="I594" s="314"/>
      <c r="N594" s="534"/>
      <c r="O594" s="534"/>
      <c r="P594" s="534"/>
      <c r="Q594" s="534"/>
      <c r="R594" s="534"/>
      <c r="S594" s="534"/>
      <c r="T594" s="534"/>
      <c r="U594" s="531"/>
      <c r="V594" s="535"/>
    </row>
    <row r="595" spans="9:22">
      <c r="I595" s="314"/>
      <c r="N595" s="534"/>
      <c r="O595" s="534"/>
      <c r="P595" s="534"/>
      <c r="Q595" s="534"/>
      <c r="R595" s="534"/>
      <c r="S595" s="534"/>
      <c r="T595" s="534"/>
      <c r="U595" s="531"/>
      <c r="V595" s="535"/>
    </row>
    <row r="596" spans="9:22">
      <c r="I596" s="314"/>
      <c r="N596" s="534"/>
      <c r="O596" s="534"/>
      <c r="P596" s="534"/>
      <c r="Q596" s="534"/>
      <c r="R596" s="534"/>
      <c r="S596" s="534"/>
      <c r="T596" s="534"/>
      <c r="U596" s="531"/>
      <c r="V596" s="535"/>
    </row>
    <row r="597" spans="9:22">
      <c r="I597" s="314"/>
      <c r="N597" s="534"/>
      <c r="O597" s="534"/>
      <c r="P597" s="534"/>
      <c r="Q597" s="534"/>
      <c r="R597" s="534"/>
      <c r="S597" s="534"/>
      <c r="T597" s="534"/>
      <c r="U597" s="531"/>
      <c r="V597" s="535"/>
    </row>
    <row r="598" spans="9:22">
      <c r="I598" s="314"/>
      <c r="N598" s="534"/>
      <c r="O598" s="534"/>
      <c r="P598" s="534"/>
      <c r="Q598" s="534"/>
      <c r="R598" s="534"/>
      <c r="S598" s="534"/>
      <c r="T598" s="534"/>
      <c r="U598" s="531"/>
      <c r="V598" s="535"/>
    </row>
    <row r="599" spans="9:22">
      <c r="I599" s="314"/>
      <c r="N599" s="534"/>
      <c r="O599" s="534"/>
      <c r="P599" s="534"/>
      <c r="Q599" s="534"/>
      <c r="R599" s="534"/>
      <c r="S599" s="534"/>
      <c r="T599" s="534"/>
      <c r="U599" s="531"/>
      <c r="V599" s="535"/>
    </row>
    <row r="600" spans="9:22">
      <c r="I600" s="314"/>
      <c r="N600" s="534"/>
      <c r="O600" s="534"/>
      <c r="P600" s="534"/>
      <c r="Q600" s="534"/>
      <c r="R600" s="534"/>
      <c r="S600" s="534"/>
      <c r="T600" s="534"/>
      <c r="U600" s="531"/>
      <c r="V600" s="535"/>
    </row>
    <row r="601" spans="9:22">
      <c r="I601" s="314"/>
      <c r="N601" s="534"/>
      <c r="O601" s="534"/>
      <c r="P601" s="534"/>
      <c r="Q601" s="534"/>
      <c r="R601" s="534"/>
      <c r="S601" s="534"/>
      <c r="T601" s="534"/>
      <c r="U601" s="531"/>
      <c r="V601" s="535"/>
    </row>
    <row r="602" spans="9:22">
      <c r="I602" s="314"/>
      <c r="N602" s="534"/>
      <c r="O602" s="534"/>
      <c r="P602" s="534"/>
      <c r="Q602" s="534"/>
      <c r="R602" s="534"/>
      <c r="S602" s="534"/>
      <c r="T602" s="534"/>
      <c r="U602" s="531"/>
      <c r="V602" s="535"/>
    </row>
    <row r="603" spans="9:22">
      <c r="I603" s="314"/>
      <c r="N603" s="534"/>
      <c r="O603" s="534"/>
      <c r="P603" s="534"/>
      <c r="Q603" s="534"/>
      <c r="R603" s="534"/>
      <c r="S603" s="534"/>
      <c r="T603" s="534"/>
      <c r="U603" s="531"/>
      <c r="V603" s="535"/>
    </row>
    <row r="604" spans="9:22">
      <c r="I604" s="314"/>
      <c r="N604" s="534"/>
      <c r="O604" s="534"/>
      <c r="P604" s="534"/>
      <c r="Q604" s="534"/>
      <c r="R604" s="534"/>
      <c r="S604" s="534"/>
      <c r="T604" s="534"/>
      <c r="U604" s="531"/>
      <c r="V604" s="535"/>
    </row>
    <row r="605" spans="9:22">
      <c r="I605" s="314"/>
      <c r="N605" s="534"/>
      <c r="O605" s="534"/>
      <c r="P605" s="534"/>
      <c r="Q605" s="534"/>
      <c r="R605" s="534"/>
      <c r="S605" s="534"/>
      <c r="T605" s="534"/>
      <c r="U605" s="531"/>
      <c r="V605" s="535"/>
    </row>
    <row r="606" spans="9:22">
      <c r="I606" s="314"/>
      <c r="N606" s="534"/>
      <c r="O606" s="534"/>
      <c r="P606" s="534"/>
      <c r="Q606" s="534"/>
      <c r="R606" s="534"/>
      <c r="S606" s="534"/>
      <c r="T606" s="534"/>
      <c r="U606" s="531"/>
      <c r="V606" s="535"/>
    </row>
    <row r="607" spans="9:22">
      <c r="I607" s="314"/>
      <c r="N607" s="534"/>
      <c r="O607" s="534"/>
      <c r="P607" s="534"/>
      <c r="Q607" s="534"/>
      <c r="R607" s="534"/>
      <c r="S607" s="534"/>
      <c r="T607" s="534"/>
      <c r="U607" s="531"/>
      <c r="V607" s="535"/>
    </row>
    <row r="608" spans="9:22">
      <c r="I608" s="314"/>
      <c r="N608" s="534"/>
      <c r="O608" s="534"/>
      <c r="P608" s="534"/>
      <c r="Q608" s="534"/>
      <c r="R608" s="534"/>
      <c r="S608" s="534"/>
      <c r="T608" s="534"/>
      <c r="U608" s="531"/>
      <c r="V608" s="535"/>
    </row>
    <row r="609" spans="9:22">
      <c r="I609" s="314"/>
      <c r="N609" s="534"/>
      <c r="O609" s="534"/>
      <c r="P609" s="534"/>
      <c r="Q609" s="534"/>
      <c r="R609" s="534"/>
      <c r="S609" s="534"/>
      <c r="T609" s="534"/>
      <c r="U609" s="531"/>
      <c r="V609" s="535"/>
    </row>
    <row r="610" spans="9:22">
      <c r="I610" s="314"/>
      <c r="N610" s="534"/>
      <c r="O610" s="534"/>
      <c r="P610" s="534"/>
      <c r="Q610" s="534"/>
      <c r="R610" s="534"/>
      <c r="S610" s="534"/>
      <c r="T610" s="534"/>
      <c r="U610" s="531"/>
      <c r="V610" s="535"/>
    </row>
    <row r="612" spans="9:22">
      <c r="J612" s="314"/>
      <c r="N612" s="534"/>
      <c r="O612" s="534"/>
      <c r="P612" s="534"/>
      <c r="Q612" s="534"/>
      <c r="R612" s="534"/>
      <c r="S612" s="534"/>
      <c r="T612" s="534"/>
      <c r="U612" s="531"/>
      <c r="V612" s="535"/>
    </row>
    <row r="613" spans="9:22">
      <c r="J613" s="314"/>
      <c r="N613" s="534"/>
      <c r="O613" s="534"/>
      <c r="P613" s="534"/>
      <c r="Q613" s="534"/>
      <c r="R613" s="534"/>
      <c r="S613" s="534"/>
      <c r="T613" s="534"/>
      <c r="U613" s="531"/>
      <c r="V613" s="535"/>
    </row>
    <row r="614" spans="9:22">
      <c r="J614" s="314"/>
      <c r="N614" s="534"/>
      <c r="O614" s="534"/>
      <c r="P614" s="534"/>
      <c r="Q614" s="534"/>
      <c r="R614" s="534"/>
      <c r="S614" s="534"/>
      <c r="T614" s="534"/>
      <c r="U614" s="531"/>
      <c r="V614" s="535"/>
    </row>
    <row r="615" spans="9:22">
      <c r="J615" s="314"/>
      <c r="N615" s="534"/>
      <c r="O615" s="534"/>
      <c r="P615" s="534"/>
      <c r="Q615" s="534"/>
      <c r="R615" s="534"/>
      <c r="S615" s="534"/>
      <c r="T615" s="534"/>
      <c r="U615" s="531"/>
      <c r="V615" s="535"/>
    </row>
    <row r="616" spans="9:22">
      <c r="J616" s="314"/>
      <c r="N616" s="534"/>
      <c r="O616" s="534"/>
      <c r="P616" s="534"/>
      <c r="Q616" s="534"/>
      <c r="R616" s="534"/>
      <c r="S616" s="534"/>
      <c r="T616" s="534"/>
      <c r="U616" s="531"/>
      <c r="V616" s="535"/>
    </row>
    <row r="617" spans="9:22">
      <c r="J617" s="314"/>
      <c r="N617" s="534"/>
      <c r="O617" s="534"/>
      <c r="P617" s="534"/>
      <c r="Q617" s="534"/>
      <c r="R617" s="534"/>
      <c r="S617" s="534"/>
      <c r="T617" s="534"/>
      <c r="U617" s="531"/>
      <c r="V617" s="535"/>
    </row>
    <row r="618" spans="9:22">
      <c r="J618" s="314"/>
      <c r="N618" s="534"/>
      <c r="O618" s="534"/>
      <c r="P618" s="534"/>
      <c r="Q618" s="534"/>
      <c r="R618" s="534"/>
      <c r="S618" s="534"/>
      <c r="T618" s="534"/>
      <c r="U618" s="531"/>
      <c r="V618" s="535"/>
    </row>
    <row r="619" spans="9:22">
      <c r="J619" s="314"/>
      <c r="N619" s="534"/>
      <c r="O619" s="534"/>
      <c r="P619" s="534"/>
      <c r="Q619" s="534"/>
      <c r="R619" s="534"/>
      <c r="S619" s="534"/>
      <c r="T619" s="534"/>
      <c r="U619" s="531"/>
      <c r="V619" s="535"/>
    </row>
    <row r="620" spans="9:22">
      <c r="J620" s="314"/>
      <c r="N620" s="534"/>
      <c r="O620" s="534"/>
      <c r="P620" s="534"/>
      <c r="Q620" s="534"/>
      <c r="R620" s="534"/>
      <c r="S620" s="534"/>
      <c r="T620" s="534"/>
      <c r="U620" s="531"/>
      <c r="V620" s="535"/>
    </row>
    <row r="621" spans="9:22">
      <c r="J621" s="314"/>
      <c r="N621" s="534"/>
      <c r="O621" s="534"/>
      <c r="P621" s="534"/>
      <c r="Q621" s="534"/>
      <c r="R621" s="534"/>
      <c r="S621" s="534"/>
      <c r="T621" s="534"/>
      <c r="U621" s="531"/>
      <c r="V621" s="535"/>
    </row>
    <row r="622" spans="9:22">
      <c r="J622" s="314"/>
      <c r="N622" s="534"/>
      <c r="O622" s="534"/>
      <c r="P622" s="534"/>
      <c r="Q622" s="534"/>
      <c r="R622" s="534"/>
      <c r="S622" s="534"/>
      <c r="T622" s="534"/>
      <c r="U622" s="531"/>
      <c r="V622" s="535"/>
    </row>
    <row r="623" spans="9:22">
      <c r="J623" s="314"/>
      <c r="N623" s="534"/>
      <c r="O623" s="534"/>
      <c r="P623" s="534"/>
      <c r="Q623" s="534"/>
      <c r="R623" s="534"/>
      <c r="S623" s="534"/>
      <c r="T623" s="534"/>
      <c r="U623" s="531"/>
      <c r="V623" s="535"/>
    </row>
    <row r="624" spans="9:22">
      <c r="J624" s="314"/>
      <c r="N624" s="534"/>
      <c r="O624" s="534"/>
      <c r="P624" s="534"/>
      <c r="Q624" s="534"/>
      <c r="R624" s="534"/>
      <c r="S624" s="534"/>
      <c r="T624" s="534"/>
      <c r="U624" s="531"/>
      <c r="V624" s="535"/>
    </row>
    <row r="625" spans="10:22">
      <c r="J625" s="314"/>
      <c r="N625" s="534"/>
      <c r="O625" s="534"/>
      <c r="P625" s="534"/>
      <c r="Q625" s="534"/>
      <c r="R625" s="534"/>
      <c r="S625" s="534"/>
      <c r="T625" s="534"/>
      <c r="U625" s="531"/>
      <c r="V625" s="535"/>
    </row>
    <row r="626" spans="10:22">
      <c r="J626" s="314"/>
      <c r="N626" s="534"/>
      <c r="O626" s="534"/>
      <c r="P626" s="534"/>
      <c r="Q626" s="534"/>
      <c r="R626" s="534"/>
      <c r="S626" s="534"/>
      <c r="T626" s="534"/>
      <c r="U626" s="531"/>
      <c r="V626" s="535"/>
    </row>
    <row r="627" spans="10:22">
      <c r="J627" s="314"/>
      <c r="N627" s="534"/>
      <c r="O627" s="534"/>
      <c r="P627" s="534"/>
      <c r="Q627" s="534"/>
      <c r="R627" s="534"/>
      <c r="S627" s="534"/>
      <c r="T627" s="534"/>
      <c r="U627" s="531"/>
      <c r="V627" s="535"/>
    </row>
    <row r="628" spans="10:22">
      <c r="J628" s="314"/>
      <c r="N628" s="534"/>
      <c r="O628" s="534"/>
      <c r="P628" s="534"/>
      <c r="Q628" s="534"/>
      <c r="R628" s="534"/>
      <c r="S628" s="534"/>
      <c r="T628" s="534"/>
      <c r="U628" s="531"/>
      <c r="V628" s="535"/>
    </row>
    <row r="629" spans="10:22">
      <c r="J629" s="314"/>
      <c r="N629" s="534"/>
      <c r="O629" s="534"/>
      <c r="P629" s="534"/>
      <c r="Q629" s="534"/>
      <c r="R629" s="534"/>
      <c r="S629" s="534"/>
      <c r="T629" s="534"/>
      <c r="U629" s="531"/>
      <c r="V629" s="535"/>
    </row>
    <row r="630" spans="10:22">
      <c r="J630" s="314"/>
      <c r="N630" s="534"/>
      <c r="O630" s="534"/>
      <c r="P630" s="534"/>
      <c r="Q630" s="534"/>
      <c r="R630" s="534"/>
      <c r="S630" s="534"/>
      <c r="T630" s="534"/>
      <c r="U630" s="531"/>
      <c r="V630" s="535"/>
    </row>
    <row r="631" spans="10:22">
      <c r="J631" s="314"/>
      <c r="N631" s="534"/>
      <c r="O631" s="534"/>
      <c r="P631" s="534"/>
      <c r="Q631" s="534"/>
      <c r="R631" s="534"/>
      <c r="S631" s="534"/>
      <c r="T631" s="534"/>
      <c r="U631" s="531"/>
      <c r="V631" s="535"/>
    </row>
    <row r="632" spans="10:22">
      <c r="J632" s="314"/>
      <c r="N632" s="534"/>
      <c r="O632" s="534"/>
      <c r="P632" s="534"/>
      <c r="Q632" s="534"/>
      <c r="R632" s="534"/>
      <c r="S632" s="534"/>
      <c r="T632" s="534"/>
      <c r="U632" s="531"/>
      <c r="V632" s="535"/>
    </row>
    <row r="633" spans="10:22">
      <c r="J633" s="314"/>
      <c r="N633" s="534"/>
      <c r="O633" s="534"/>
      <c r="P633" s="534"/>
      <c r="Q633" s="534"/>
      <c r="R633" s="534"/>
      <c r="S633" s="534"/>
      <c r="T633" s="534"/>
      <c r="U633" s="531"/>
      <c r="V633" s="535"/>
    </row>
    <row r="634" spans="10:22">
      <c r="J634" s="314"/>
      <c r="N634" s="534"/>
      <c r="O634" s="534"/>
      <c r="P634" s="534"/>
      <c r="Q634" s="534"/>
      <c r="R634" s="534"/>
      <c r="S634" s="534"/>
      <c r="T634" s="534"/>
      <c r="U634" s="531"/>
      <c r="V634" s="535"/>
    </row>
    <row r="635" spans="10:22">
      <c r="J635" s="314"/>
      <c r="N635" s="534"/>
      <c r="O635" s="534"/>
      <c r="P635" s="534"/>
      <c r="Q635" s="534"/>
      <c r="R635" s="534"/>
      <c r="S635" s="534"/>
      <c r="T635" s="534"/>
      <c r="U635" s="531"/>
      <c r="V635" s="535"/>
    </row>
    <row r="636" spans="10:22">
      <c r="J636" s="314"/>
      <c r="N636" s="534"/>
      <c r="O636" s="534"/>
      <c r="P636" s="534"/>
      <c r="Q636" s="534"/>
      <c r="R636" s="534"/>
      <c r="S636" s="534"/>
      <c r="T636" s="534"/>
      <c r="U636" s="531"/>
      <c r="V636" s="535"/>
    </row>
    <row r="637" spans="10:22">
      <c r="J637" s="314"/>
      <c r="N637" s="534"/>
      <c r="O637" s="534"/>
      <c r="P637" s="534"/>
      <c r="Q637" s="534"/>
      <c r="R637" s="534"/>
      <c r="S637" s="534"/>
      <c r="T637" s="534"/>
      <c r="U637" s="531"/>
      <c r="V637" s="535"/>
    </row>
    <row r="638" spans="10:22">
      <c r="J638" s="314"/>
      <c r="N638" s="534"/>
      <c r="O638" s="534"/>
      <c r="P638" s="534"/>
      <c r="Q638" s="534"/>
      <c r="R638" s="534"/>
      <c r="S638" s="534"/>
      <c r="T638" s="534"/>
      <c r="U638" s="531"/>
      <c r="V638" s="535"/>
    </row>
    <row r="639" spans="10:22">
      <c r="J639" s="314"/>
      <c r="N639" s="534"/>
      <c r="O639" s="534"/>
      <c r="P639" s="534"/>
      <c r="Q639" s="534"/>
      <c r="R639" s="534"/>
      <c r="S639" s="534"/>
      <c r="T639" s="534"/>
      <c r="U639" s="531"/>
      <c r="V639" s="535"/>
    </row>
    <row r="640" spans="10:22">
      <c r="J640" s="314"/>
      <c r="N640" s="534"/>
      <c r="O640" s="534"/>
      <c r="P640" s="534"/>
      <c r="Q640" s="534"/>
      <c r="R640" s="534"/>
      <c r="S640" s="534"/>
      <c r="T640" s="534"/>
      <c r="U640" s="531"/>
      <c r="V640" s="535"/>
    </row>
    <row r="641" spans="10:22">
      <c r="J641" s="314"/>
      <c r="N641" s="534"/>
      <c r="O641" s="534"/>
      <c r="P641" s="534"/>
      <c r="Q641" s="534"/>
      <c r="R641" s="534"/>
      <c r="S641" s="534"/>
      <c r="T641" s="534"/>
      <c r="U641" s="531"/>
      <c r="V641" s="535"/>
    </row>
    <row r="642" spans="10:22">
      <c r="J642" s="314"/>
      <c r="N642" s="534"/>
      <c r="O642" s="534"/>
      <c r="P642" s="534"/>
      <c r="Q642" s="534"/>
      <c r="R642" s="534"/>
      <c r="S642" s="534"/>
      <c r="T642" s="534"/>
      <c r="U642" s="531"/>
      <c r="V642" s="535"/>
    </row>
    <row r="643" spans="10:22">
      <c r="J643" s="314"/>
      <c r="N643" s="534"/>
      <c r="O643" s="534"/>
      <c r="P643" s="534"/>
      <c r="Q643" s="534"/>
      <c r="R643" s="534"/>
      <c r="S643" s="534"/>
      <c r="T643" s="534"/>
      <c r="U643" s="531"/>
      <c r="V643" s="535"/>
    </row>
    <row r="644" spans="10:22">
      <c r="J644" s="314"/>
      <c r="N644" s="534"/>
      <c r="O644" s="534"/>
      <c r="P644" s="534"/>
      <c r="Q644" s="534"/>
      <c r="R644" s="534"/>
      <c r="S644" s="534"/>
      <c r="T644" s="534"/>
      <c r="U644" s="531"/>
      <c r="V644" s="535"/>
    </row>
    <row r="645" spans="10:22">
      <c r="J645" s="314"/>
      <c r="N645" s="534"/>
      <c r="O645" s="534"/>
      <c r="P645" s="534"/>
      <c r="Q645" s="534"/>
      <c r="R645" s="534"/>
      <c r="S645" s="534"/>
      <c r="T645" s="534"/>
      <c r="U645" s="531"/>
      <c r="V645" s="535"/>
    </row>
    <row r="646" spans="10:22">
      <c r="J646" s="314"/>
      <c r="N646" s="534"/>
      <c r="O646" s="534"/>
      <c r="P646" s="534"/>
      <c r="Q646" s="534"/>
      <c r="R646" s="534"/>
      <c r="S646" s="534"/>
      <c r="T646" s="534"/>
      <c r="U646" s="531"/>
      <c r="V646" s="535"/>
    </row>
    <row r="647" spans="10:22">
      <c r="J647" s="314"/>
      <c r="N647" s="534"/>
      <c r="O647" s="534"/>
      <c r="P647" s="534"/>
      <c r="Q647" s="534"/>
      <c r="R647" s="534"/>
      <c r="S647" s="534"/>
      <c r="T647" s="534"/>
      <c r="U647" s="531"/>
      <c r="V647" s="535"/>
    </row>
    <row r="648" spans="10:22">
      <c r="J648" s="314"/>
      <c r="N648" s="534"/>
      <c r="O648" s="534"/>
      <c r="P648" s="534"/>
      <c r="Q648" s="534"/>
      <c r="R648" s="534"/>
      <c r="S648" s="534"/>
      <c r="T648" s="534"/>
      <c r="U648" s="531"/>
      <c r="V648" s="535"/>
    </row>
    <row r="649" spans="10:22">
      <c r="J649" s="314"/>
      <c r="N649" s="534"/>
      <c r="O649" s="534"/>
      <c r="P649" s="534"/>
      <c r="Q649" s="534"/>
      <c r="R649" s="534"/>
      <c r="S649" s="534"/>
      <c r="T649" s="534"/>
      <c r="U649" s="531"/>
      <c r="V649" s="535"/>
    </row>
    <row r="650" spans="10:22">
      <c r="J650" s="314"/>
      <c r="N650" s="534"/>
      <c r="O650" s="534"/>
      <c r="P650" s="534"/>
      <c r="Q650" s="534"/>
      <c r="R650" s="534"/>
      <c r="S650" s="534"/>
      <c r="T650" s="534"/>
      <c r="U650" s="531"/>
      <c r="V650" s="535"/>
    </row>
    <row r="651" spans="10:22">
      <c r="J651" s="314"/>
      <c r="N651" s="534"/>
      <c r="O651" s="534"/>
      <c r="P651" s="534"/>
      <c r="Q651" s="534"/>
      <c r="R651" s="534"/>
      <c r="S651" s="534"/>
      <c r="T651" s="534"/>
      <c r="U651" s="531"/>
      <c r="V651" s="535"/>
    </row>
    <row r="652" spans="10:22">
      <c r="J652" s="314"/>
      <c r="N652" s="534"/>
      <c r="O652" s="534"/>
      <c r="P652" s="534"/>
      <c r="Q652" s="534"/>
      <c r="R652" s="534"/>
      <c r="S652" s="534"/>
      <c r="T652" s="534"/>
      <c r="U652" s="531"/>
      <c r="V652" s="535"/>
    </row>
    <row r="653" spans="10:22">
      <c r="J653" s="314"/>
      <c r="N653" s="534"/>
      <c r="O653" s="534"/>
      <c r="P653" s="534"/>
      <c r="Q653" s="534"/>
      <c r="R653" s="534"/>
      <c r="S653" s="534"/>
      <c r="T653" s="534"/>
      <c r="U653" s="531"/>
      <c r="V653" s="535"/>
    </row>
    <row r="654" spans="10:22">
      <c r="J654" s="314"/>
      <c r="N654" s="534"/>
      <c r="O654" s="534"/>
      <c r="P654" s="534"/>
      <c r="Q654" s="534"/>
      <c r="R654" s="534"/>
      <c r="S654" s="534"/>
      <c r="T654" s="534"/>
      <c r="U654" s="531"/>
      <c r="V654" s="535"/>
    </row>
    <row r="655" spans="10:22">
      <c r="J655" s="314"/>
      <c r="N655" s="534"/>
      <c r="O655" s="534"/>
      <c r="P655" s="534"/>
      <c r="Q655" s="534"/>
      <c r="R655" s="534"/>
      <c r="S655" s="534"/>
      <c r="T655" s="534"/>
      <c r="U655" s="531"/>
      <c r="V655" s="535"/>
    </row>
    <row r="656" spans="10:22">
      <c r="J656" s="314"/>
      <c r="N656" s="534"/>
      <c r="O656" s="534"/>
      <c r="P656" s="534"/>
      <c r="Q656" s="534"/>
      <c r="R656" s="534"/>
      <c r="S656" s="534"/>
      <c r="T656" s="534"/>
      <c r="U656" s="531"/>
      <c r="V656" s="535"/>
    </row>
    <row r="657" spans="10:22">
      <c r="J657" s="314"/>
      <c r="N657" s="534"/>
      <c r="O657" s="534"/>
      <c r="P657" s="534"/>
      <c r="Q657" s="534"/>
      <c r="R657" s="534"/>
      <c r="S657" s="534"/>
      <c r="T657" s="534"/>
      <c r="U657" s="531"/>
      <c r="V657" s="535"/>
    </row>
    <row r="658" spans="10:22">
      <c r="J658" s="314"/>
      <c r="N658" s="534"/>
      <c r="O658" s="534"/>
      <c r="P658" s="534"/>
      <c r="Q658" s="534"/>
      <c r="R658" s="534"/>
      <c r="S658" s="534"/>
      <c r="T658" s="534"/>
      <c r="U658" s="531"/>
      <c r="V658" s="535"/>
    </row>
    <row r="659" spans="10:22">
      <c r="J659" s="314"/>
      <c r="N659" s="534"/>
      <c r="O659" s="534"/>
      <c r="P659" s="534"/>
      <c r="Q659" s="534"/>
      <c r="R659" s="534"/>
      <c r="S659" s="534"/>
      <c r="T659" s="534"/>
      <c r="U659" s="531"/>
      <c r="V659" s="535"/>
    </row>
    <row r="660" spans="10:22">
      <c r="J660" s="314"/>
      <c r="N660" s="534"/>
      <c r="O660" s="534"/>
      <c r="P660" s="534"/>
      <c r="Q660" s="534"/>
      <c r="R660" s="534"/>
      <c r="S660" s="534"/>
      <c r="T660" s="534"/>
      <c r="U660" s="531"/>
      <c r="V660" s="535"/>
    </row>
    <row r="661" spans="10:22">
      <c r="J661" s="314"/>
      <c r="N661" s="534"/>
      <c r="O661" s="534"/>
      <c r="P661" s="534"/>
      <c r="Q661" s="534"/>
      <c r="R661" s="534"/>
      <c r="S661" s="534"/>
      <c r="T661" s="534"/>
      <c r="U661" s="531"/>
      <c r="V661" s="535"/>
    </row>
    <row r="662" spans="10:22">
      <c r="J662" s="314"/>
      <c r="N662" s="534"/>
      <c r="O662" s="534"/>
      <c r="P662" s="534"/>
      <c r="Q662" s="534"/>
      <c r="R662" s="534"/>
      <c r="S662" s="534"/>
      <c r="T662" s="534"/>
      <c r="U662" s="531"/>
      <c r="V662" s="535"/>
    </row>
    <row r="663" spans="10:22">
      <c r="J663" s="314"/>
      <c r="N663" s="534"/>
      <c r="O663" s="534"/>
      <c r="P663" s="534"/>
      <c r="Q663" s="534"/>
      <c r="R663" s="534"/>
      <c r="S663" s="534"/>
      <c r="T663" s="534"/>
      <c r="U663" s="531"/>
      <c r="V663" s="535"/>
    </row>
    <row r="664" spans="10:22">
      <c r="J664" s="314"/>
      <c r="N664" s="534"/>
      <c r="O664" s="534"/>
      <c r="P664" s="534"/>
      <c r="Q664" s="534"/>
      <c r="R664" s="534"/>
      <c r="S664" s="534"/>
      <c r="T664" s="534"/>
      <c r="U664" s="531"/>
      <c r="V664" s="535"/>
    </row>
    <row r="665" spans="10:22">
      <c r="J665" s="314"/>
      <c r="N665" s="534"/>
      <c r="O665" s="534"/>
      <c r="P665" s="534"/>
      <c r="Q665" s="534"/>
      <c r="R665" s="534"/>
      <c r="S665" s="534"/>
      <c r="T665" s="534"/>
      <c r="U665" s="531"/>
      <c r="V665" s="535"/>
    </row>
    <row r="666" spans="10:22">
      <c r="J666" s="314"/>
      <c r="N666" s="534"/>
      <c r="O666" s="534"/>
      <c r="P666" s="534"/>
      <c r="Q666" s="534"/>
      <c r="R666" s="534"/>
      <c r="S666" s="534"/>
      <c r="T666" s="534"/>
      <c r="U666" s="531"/>
      <c r="V666" s="535"/>
    </row>
    <row r="667" spans="10:22">
      <c r="J667" s="314"/>
      <c r="N667" s="534"/>
      <c r="O667" s="534"/>
      <c r="P667" s="534"/>
      <c r="Q667" s="534"/>
      <c r="R667" s="534"/>
      <c r="S667" s="534"/>
      <c r="T667" s="534"/>
      <c r="U667" s="531"/>
      <c r="V667" s="535"/>
    </row>
    <row r="668" spans="10:22">
      <c r="J668" s="314"/>
      <c r="N668" s="534"/>
      <c r="O668" s="534"/>
      <c r="P668" s="534"/>
      <c r="Q668" s="534"/>
      <c r="R668" s="534"/>
      <c r="S668" s="534"/>
      <c r="T668" s="534"/>
      <c r="U668" s="531"/>
      <c r="V668" s="535"/>
    </row>
    <row r="669" spans="10:22">
      <c r="J669" s="314"/>
      <c r="N669" s="534"/>
      <c r="O669" s="534"/>
      <c r="P669" s="534"/>
      <c r="Q669" s="534"/>
      <c r="R669" s="534"/>
      <c r="S669" s="534"/>
      <c r="T669" s="534"/>
      <c r="U669" s="531"/>
      <c r="V669" s="535"/>
    </row>
    <row r="670" spans="10:22">
      <c r="J670" s="314"/>
      <c r="N670" s="534"/>
      <c r="O670" s="534"/>
      <c r="P670" s="534"/>
      <c r="Q670" s="534"/>
      <c r="R670" s="534"/>
      <c r="S670" s="534"/>
      <c r="T670" s="534"/>
      <c r="U670" s="531"/>
      <c r="V670" s="535"/>
    </row>
    <row r="671" spans="10:22">
      <c r="J671" s="314"/>
      <c r="N671" s="534"/>
      <c r="O671" s="534"/>
      <c r="P671" s="534"/>
      <c r="Q671" s="534"/>
      <c r="R671" s="534"/>
      <c r="S671" s="534"/>
      <c r="T671" s="534"/>
      <c r="U671" s="531"/>
      <c r="V671" s="535"/>
    </row>
    <row r="672" spans="10:22">
      <c r="J672" s="314"/>
      <c r="N672" s="534"/>
      <c r="O672" s="534"/>
      <c r="P672" s="534"/>
      <c r="Q672" s="534"/>
      <c r="R672" s="534"/>
      <c r="S672" s="534"/>
      <c r="T672" s="534"/>
      <c r="U672" s="531"/>
      <c r="V672" s="535"/>
    </row>
    <row r="673" spans="10:22">
      <c r="J673" s="314"/>
      <c r="N673" s="534"/>
      <c r="O673" s="534"/>
      <c r="P673" s="534"/>
      <c r="Q673" s="534"/>
      <c r="R673" s="534"/>
      <c r="S673" s="534"/>
      <c r="T673" s="534"/>
      <c r="U673" s="531"/>
      <c r="V673" s="535"/>
    </row>
    <row r="674" spans="10:22">
      <c r="J674" s="314"/>
      <c r="N674" s="534"/>
      <c r="O674" s="534"/>
      <c r="P674" s="534"/>
      <c r="Q674" s="534"/>
      <c r="R674" s="534"/>
      <c r="S674" s="534"/>
      <c r="T674" s="534"/>
      <c r="U674" s="531"/>
      <c r="V674" s="535"/>
    </row>
    <row r="675" spans="10:22">
      <c r="J675" s="314"/>
      <c r="N675" s="534"/>
      <c r="O675" s="534"/>
      <c r="P675" s="534"/>
      <c r="Q675" s="534"/>
      <c r="R675" s="534"/>
      <c r="S675" s="534"/>
      <c r="T675" s="534"/>
      <c r="U675" s="531"/>
      <c r="V675" s="535"/>
    </row>
    <row r="676" spans="10:22">
      <c r="J676" s="314"/>
      <c r="N676" s="534"/>
      <c r="O676" s="534"/>
      <c r="P676" s="534"/>
      <c r="Q676" s="534"/>
      <c r="R676" s="534"/>
      <c r="S676" s="534"/>
      <c r="T676" s="534"/>
      <c r="U676" s="531"/>
      <c r="V676" s="535"/>
    </row>
    <row r="677" spans="10:22">
      <c r="J677" s="314"/>
      <c r="N677" s="534"/>
      <c r="O677" s="534"/>
      <c r="P677" s="534"/>
      <c r="Q677" s="534"/>
      <c r="R677" s="534"/>
      <c r="S677" s="534"/>
      <c r="T677" s="534"/>
      <c r="U677" s="531"/>
      <c r="V677" s="535"/>
    </row>
    <row r="678" spans="10:22">
      <c r="J678" s="314"/>
      <c r="N678" s="534"/>
      <c r="O678" s="534"/>
      <c r="P678" s="534"/>
      <c r="Q678" s="534"/>
      <c r="R678" s="534"/>
      <c r="S678" s="534"/>
      <c r="T678" s="534"/>
      <c r="U678" s="531"/>
      <c r="V678" s="535"/>
    </row>
    <row r="679" spans="10:22">
      <c r="J679" s="314"/>
      <c r="N679" s="534"/>
      <c r="O679" s="534"/>
      <c r="P679" s="534"/>
      <c r="Q679" s="534"/>
      <c r="R679" s="534"/>
      <c r="S679" s="534"/>
      <c r="T679" s="534"/>
      <c r="U679" s="531"/>
      <c r="V679" s="535"/>
    </row>
    <row r="680" spans="10:22">
      <c r="J680" s="314"/>
      <c r="N680" s="534"/>
      <c r="O680" s="534"/>
      <c r="P680" s="534"/>
      <c r="Q680" s="534"/>
      <c r="R680" s="534"/>
      <c r="S680" s="534"/>
      <c r="T680" s="534"/>
      <c r="U680" s="531"/>
      <c r="V680" s="535"/>
    </row>
    <row r="681" spans="10:22">
      <c r="J681" s="314"/>
      <c r="N681" s="534"/>
      <c r="O681" s="534"/>
      <c r="P681" s="534"/>
      <c r="Q681" s="534"/>
      <c r="R681" s="534"/>
      <c r="S681" s="534"/>
      <c r="T681" s="534"/>
      <c r="U681" s="531"/>
      <c r="V681" s="535"/>
    </row>
    <row r="682" spans="10:22">
      <c r="J682" s="314"/>
      <c r="N682" s="534"/>
      <c r="O682" s="534"/>
      <c r="P682" s="534"/>
      <c r="Q682" s="534"/>
      <c r="R682" s="534"/>
      <c r="S682" s="534"/>
      <c r="T682" s="534"/>
      <c r="U682" s="531"/>
      <c r="V682" s="535"/>
    </row>
    <row r="683" spans="10:22">
      <c r="J683" s="314"/>
      <c r="N683" s="534"/>
      <c r="O683" s="534"/>
      <c r="P683" s="534"/>
      <c r="Q683" s="534"/>
      <c r="R683" s="534"/>
      <c r="S683" s="534"/>
      <c r="T683" s="534"/>
      <c r="U683" s="531"/>
      <c r="V683" s="535"/>
    </row>
    <row r="684" spans="10:22">
      <c r="J684" s="314"/>
      <c r="N684" s="534"/>
      <c r="O684" s="534"/>
      <c r="P684" s="534"/>
      <c r="Q684" s="534"/>
      <c r="R684" s="534"/>
      <c r="S684" s="534"/>
      <c r="T684" s="534"/>
      <c r="U684" s="531"/>
      <c r="V684" s="535"/>
    </row>
    <row r="685" spans="10:22">
      <c r="J685" s="314"/>
      <c r="N685" s="534"/>
      <c r="O685" s="534"/>
      <c r="P685" s="534"/>
      <c r="Q685" s="534"/>
      <c r="R685" s="534"/>
      <c r="S685" s="534"/>
      <c r="T685" s="534"/>
      <c r="U685" s="531"/>
      <c r="V685" s="535"/>
    </row>
    <row r="686" spans="10:22">
      <c r="J686" s="314"/>
      <c r="N686" s="534"/>
      <c r="O686" s="534"/>
      <c r="P686" s="534"/>
      <c r="Q686" s="534"/>
      <c r="R686" s="534"/>
      <c r="S686" s="534"/>
      <c r="T686" s="534"/>
      <c r="U686" s="531"/>
      <c r="V686" s="535"/>
    </row>
    <row r="687" spans="10:22">
      <c r="J687" s="314"/>
      <c r="N687" s="534"/>
      <c r="O687" s="534"/>
      <c r="P687" s="534"/>
      <c r="Q687" s="534"/>
      <c r="R687" s="534"/>
      <c r="S687" s="534"/>
      <c r="T687" s="534"/>
      <c r="U687" s="531"/>
      <c r="V687" s="535"/>
    </row>
    <row r="688" spans="10:22">
      <c r="J688" s="314"/>
      <c r="N688" s="534"/>
      <c r="O688" s="534"/>
      <c r="P688" s="534"/>
      <c r="Q688" s="534"/>
      <c r="R688" s="534"/>
      <c r="S688" s="534"/>
      <c r="T688" s="534"/>
      <c r="U688" s="531"/>
      <c r="V688" s="535"/>
    </row>
    <row r="689" spans="10:22">
      <c r="J689" s="314"/>
      <c r="N689" s="534"/>
      <c r="O689" s="534"/>
      <c r="P689" s="534"/>
      <c r="Q689" s="534"/>
      <c r="R689" s="534"/>
      <c r="S689" s="534"/>
      <c r="T689" s="534"/>
      <c r="U689" s="531"/>
      <c r="V689" s="535"/>
    </row>
    <row r="690" spans="10:22">
      <c r="J690" s="314"/>
      <c r="N690" s="534"/>
      <c r="O690" s="534"/>
      <c r="P690" s="534"/>
      <c r="Q690" s="534"/>
      <c r="R690" s="534"/>
      <c r="S690" s="534"/>
      <c r="T690" s="534"/>
      <c r="U690" s="531"/>
      <c r="V690" s="535"/>
    </row>
    <row r="691" spans="10:22">
      <c r="J691" s="314"/>
      <c r="N691" s="534"/>
      <c r="O691" s="534"/>
      <c r="P691" s="534"/>
      <c r="Q691" s="534"/>
      <c r="R691" s="534"/>
      <c r="S691" s="534"/>
      <c r="T691" s="534"/>
      <c r="U691" s="531"/>
      <c r="V691" s="535"/>
    </row>
    <row r="692" spans="10:22">
      <c r="J692" s="314"/>
      <c r="N692" s="534"/>
      <c r="O692" s="534"/>
      <c r="P692" s="534"/>
      <c r="Q692" s="534"/>
      <c r="R692" s="534"/>
      <c r="S692" s="534"/>
      <c r="T692" s="534"/>
      <c r="U692" s="531"/>
      <c r="V692" s="535"/>
    </row>
    <row r="693" spans="10:22">
      <c r="J693" s="314"/>
      <c r="N693" s="534"/>
      <c r="O693" s="534"/>
      <c r="P693" s="534"/>
      <c r="Q693" s="534"/>
      <c r="R693" s="534"/>
      <c r="S693" s="534"/>
      <c r="T693" s="534"/>
      <c r="U693" s="531"/>
      <c r="V693" s="535"/>
    </row>
    <row r="694" spans="10:22">
      <c r="J694" s="314"/>
      <c r="N694" s="534"/>
      <c r="O694" s="534"/>
      <c r="P694" s="534"/>
      <c r="Q694" s="534"/>
      <c r="R694" s="534"/>
      <c r="S694" s="534"/>
      <c r="T694" s="534"/>
      <c r="U694" s="531"/>
      <c r="V694" s="535"/>
    </row>
    <row r="695" spans="10:22">
      <c r="J695" s="314"/>
      <c r="N695" s="534"/>
      <c r="O695" s="534"/>
      <c r="P695" s="534"/>
      <c r="Q695" s="534"/>
      <c r="R695" s="534"/>
      <c r="S695" s="534"/>
      <c r="T695" s="534"/>
      <c r="U695" s="531"/>
      <c r="V695" s="535"/>
    </row>
    <row r="696" spans="10:22">
      <c r="J696" s="314"/>
      <c r="N696" s="534"/>
      <c r="O696" s="534"/>
      <c r="P696" s="534"/>
      <c r="Q696" s="534"/>
      <c r="R696" s="534"/>
      <c r="S696" s="534"/>
      <c r="T696" s="534"/>
      <c r="U696" s="531"/>
      <c r="V696" s="535"/>
    </row>
    <row r="697" spans="10:22">
      <c r="J697" s="314"/>
      <c r="N697" s="534"/>
      <c r="O697" s="534"/>
      <c r="P697" s="534"/>
      <c r="Q697" s="534"/>
      <c r="R697" s="534"/>
      <c r="S697" s="534"/>
      <c r="T697" s="534"/>
      <c r="U697" s="531"/>
      <c r="V697" s="535"/>
    </row>
    <row r="698" spans="10:22">
      <c r="J698" s="314"/>
      <c r="N698" s="534"/>
      <c r="O698" s="534"/>
      <c r="P698" s="534"/>
      <c r="Q698" s="534"/>
      <c r="R698" s="534"/>
      <c r="S698" s="534"/>
      <c r="T698" s="534"/>
      <c r="U698" s="531"/>
      <c r="V698" s="535"/>
    </row>
    <row r="699" spans="10:22">
      <c r="J699" s="314"/>
      <c r="N699" s="534"/>
      <c r="O699" s="534"/>
      <c r="P699" s="534"/>
      <c r="Q699" s="534"/>
      <c r="R699" s="534"/>
      <c r="S699" s="534"/>
      <c r="T699" s="534"/>
      <c r="U699" s="531"/>
      <c r="V699" s="535"/>
    </row>
    <row r="700" spans="10:22">
      <c r="J700" s="314"/>
      <c r="N700" s="534"/>
      <c r="O700" s="534"/>
      <c r="P700" s="534"/>
      <c r="Q700" s="534"/>
      <c r="R700" s="534"/>
      <c r="S700" s="534"/>
      <c r="T700" s="534"/>
      <c r="U700" s="531"/>
      <c r="V700" s="535"/>
    </row>
    <row r="701" spans="10:22">
      <c r="J701" s="314"/>
      <c r="N701" s="534"/>
      <c r="O701" s="534"/>
      <c r="P701" s="534"/>
      <c r="Q701" s="534"/>
      <c r="R701" s="534"/>
      <c r="S701" s="534"/>
      <c r="T701" s="534"/>
      <c r="U701" s="531"/>
      <c r="V701" s="535"/>
    </row>
    <row r="702" spans="10:22">
      <c r="J702" s="314"/>
      <c r="N702" s="534"/>
      <c r="O702" s="534"/>
      <c r="P702" s="534"/>
      <c r="Q702" s="534"/>
      <c r="R702" s="534"/>
      <c r="S702" s="534"/>
      <c r="T702" s="534"/>
      <c r="U702" s="531"/>
      <c r="V702" s="535"/>
    </row>
    <row r="703" spans="10:22">
      <c r="J703" s="314"/>
      <c r="N703" s="534"/>
      <c r="O703" s="534"/>
      <c r="P703" s="534"/>
      <c r="Q703" s="534"/>
      <c r="R703" s="534"/>
      <c r="S703" s="534"/>
      <c r="T703" s="534"/>
      <c r="U703" s="531"/>
      <c r="V703" s="535"/>
    </row>
    <row r="704" spans="10:22">
      <c r="J704" s="314"/>
      <c r="N704" s="534"/>
      <c r="O704" s="534"/>
      <c r="P704" s="534"/>
      <c r="Q704" s="534"/>
      <c r="R704" s="534"/>
      <c r="S704" s="534"/>
      <c r="T704" s="534"/>
      <c r="U704" s="531"/>
      <c r="V704" s="535"/>
    </row>
    <row r="705" spans="10:22">
      <c r="J705" s="314"/>
      <c r="N705" s="534"/>
      <c r="O705" s="534"/>
      <c r="P705" s="534"/>
      <c r="Q705" s="534"/>
      <c r="R705" s="534"/>
      <c r="S705" s="534"/>
      <c r="T705" s="534"/>
      <c r="U705" s="531"/>
      <c r="V705" s="535"/>
    </row>
    <row r="706" spans="10:22">
      <c r="J706" s="314"/>
      <c r="N706" s="534"/>
      <c r="O706" s="534"/>
      <c r="P706" s="534"/>
      <c r="Q706" s="534"/>
      <c r="R706" s="534"/>
      <c r="S706" s="534"/>
      <c r="T706" s="534"/>
      <c r="U706" s="531"/>
      <c r="V706" s="535"/>
    </row>
    <row r="707" spans="10:22">
      <c r="J707" s="314"/>
      <c r="N707" s="534"/>
      <c r="O707" s="534"/>
      <c r="P707" s="534"/>
      <c r="Q707" s="534"/>
      <c r="R707" s="534"/>
      <c r="S707" s="534"/>
      <c r="T707" s="534"/>
      <c r="U707" s="531"/>
      <c r="V707" s="535"/>
    </row>
    <row r="708" spans="10:22">
      <c r="J708" s="314"/>
      <c r="N708" s="534"/>
      <c r="O708" s="534"/>
      <c r="P708" s="534"/>
      <c r="Q708" s="534"/>
      <c r="R708" s="534"/>
      <c r="S708" s="534"/>
      <c r="T708" s="534"/>
      <c r="U708" s="531"/>
      <c r="V708" s="535"/>
    </row>
    <row r="709" spans="10:22">
      <c r="J709" s="314"/>
      <c r="N709" s="534"/>
      <c r="O709" s="534"/>
      <c r="P709" s="534"/>
      <c r="Q709" s="534"/>
      <c r="R709" s="534"/>
      <c r="S709" s="534"/>
      <c r="T709" s="534"/>
      <c r="U709" s="531"/>
      <c r="V709" s="535"/>
    </row>
    <row r="710" spans="10:22">
      <c r="J710" s="314"/>
      <c r="N710" s="534"/>
      <c r="O710" s="534"/>
      <c r="P710" s="534"/>
      <c r="Q710" s="534"/>
      <c r="R710" s="534"/>
      <c r="S710" s="534"/>
      <c r="T710" s="534"/>
      <c r="U710" s="531"/>
      <c r="V710" s="535"/>
    </row>
    <row r="711" spans="10:22">
      <c r="J711" s="314"/>
      <c r="N711" s="534"/>
      <c r="O711" s="534"/>
      <c r="P711" s="534"/>
      <c r="Q711" s="534"/>
      <c r="R711" s="534"/>
      <c r="S711" s="534"/>
      <c r="T711" s="534"/>
      <c r="U711" s="531"/>
      <c r="V711" s="535"/>
    </row>
    <row r="712" spans="10:22">
      <c r="J712" s="314"/>
      <c r="N712" s="534"/>
      <c r="O712" s="534"/>
      <c r="P712" s="534"/>
      <c r="Q712" s="534"/>
      <c r="R712" s="534"/>
      <c r="S712" s="534"/>
      <c r="T712" s="534"/>
      <c r="U712" s="531"/>
      <c r="V712" s="535"/>
    </row>
    <row r="713" spans="10:22">
      <c r="J713" s="314"/>
      <c r="N713" s="534"/>
      <c r="O713" s="534"/>
      <c r="P713" s="534"/>
      <c r="Q713" s="534"/>
      <c r="R713" s="534"/>
      <c r="S713" s="534"/>
      <c r="T713" s="534"/>
      <c r="U713" s="531"/>
      <c r="V713" s="535"/>
    </row>
    <row r="714" spans="10:22">
      <c r="J714" s="314"/>
      <c r="N714" s="534"/>
      <c r="O714" s="534"/>
      <c r="P714" s="534"/>
      <c r="Q714" s="534"/>
      <c r="R714" s="534"/>
      <c r="S714" s="534"/>
      <c r="T714" s="534"/>
      <c r="U714" s="531"/>
      <c r="V714" s="535"/>
    </row>
    <row r="715" spans="10:22">
      <c r="J715" s="314"/>
      <c r="N715" s="534"/>
      <c r="O715" s="534"/>
      <c r="P715" s="534"/>
      <c r="Q715" s="534"/>
      <c r="R715" s="534"/>
      <c r="S715" s="534"/>
      <c r="T715" s="534"/>
      <c r="U715" s="531"/>
      <c r="V715" s="535"/>
    </row>
    <row r="716" spans="10:22">
      <c r="J716" s="314"/>
      <c r="N716" s="534"/>
      <c r="O716" s="534"/>
      <c r="P716" s="534"/>
      <c r="Q716" s="534"/>
      <c r="R716" s="534"/>
      <c r="S716" s="534"/>
      <c r="T716" s="534"/>
      <c r="U716" s="531"/>
      <c r="V716" s="535"/>
    </row>
    <row r="717" spans="10:22">
      <c r="J717" s="314"/>
      <c r="N717" s="534"/>
      <c r="O717" s="534"/>
      <c r="P717" s="534"/>
      <c r="Q717" s="534"/>
      <c r="R717" s="534"/>
      <c r="S717" s="534"/>
      <c r="T717" s="534"/>
      <c r="U717" s="531"/>
      <c r="V717" s="535"/>
    </row>
    <row r="718" spans="10:22">
      <c r="J718" s="314"/>
      <c r="N718" s="534"/>
      <c r="O718" s="534"/>
      <c r="P718" s="534"/>
      <c r="Q718" s="534"/>
      <c r="R718" s="534"/>
      <c r="S718" s="534"/>
      <c r="T718" s="534"/>
      <c r="U718" s="531"/>
      <c r="V718" s="535"/>
    </row>
    <row r="719" spans="10:22">
      <c r="J719" s="314"/>
      <c r="N719" s="534"/>
      <c r="O719" s="534"/>
      <c r="P719" s="534"/>
      <c r="Q719" s="534"/>
      <c r="R719" s="534"/>
      <c r="S719" s="534"/>
      <c r="T719" s="534"/>
      <c r="U719" s="531"/>
      <c r="V719" s="535"/>
    </row>
    <row r="720" spans="10:22">
      <c r="J720" s="314"/>
      <c r="N720" s="534"/>
      <c r="O720" s="534"/>
      <c r="P720" s="534"/>
      <c r="Q720" s="534"/>
      <c r="R720" s="534"/>
      <c r="S720" s="534"/>
      <c r="T720" s="534"/>
      <c r="U720" s="531"/>
      <c r="V720" s="535"/>
    </row>
    <row r="721" spans="10:22">
      <c r="J721" s="314"/>
      <c r="N721" s="534"/>
      <c r="O721" s="534"/>
      <c r="P721" s="534"/>
      <c r="Q721" s="534"/>
      <c r="R721" s="534"/>
      <c r="S721" s="534"/>
      <c r="T721" s="534"/>
      <c r="U721" s="531"/>
      <c r="V721" s="535"/>
    </row>
    <row r="722" spans="10:22">
      <c r="J722" s="314"/>
      <c r="N722" s="534"/>
      <c r="O722" s="534"/>
      <c r="P722" s="534"/>
      <c r="Q722" s="534"/>
      <c r="R722" s="534"/>
      <c r="S722" s="534"/>
      <c r="T722" s="534"/>
      <c r="U722" s="531"/>
      <c r="V722" s="535"/>
    </row>
    <row r="723" spans="10:22">
      <c r="J723" s="314"/>
      <c r="N723" s="534"/>
      <c r="O723" s="534"/>
      <c r="P723" s="534"/>
      <c r="Q723" s="534"/>
      <c r="R723" s="534"/>
      <c r="S723" s="534"/>
      <c r="T723" s="534"/>
      <c r="U723" s="531"/>
      <c r="V723" s="535"/>
    </row>
    <row r="724" spans="10:22">
      <c r="J724" s="314"/>
      <c r="N724" s="534"/>
      <c r="O724" s="534"/>
      <c r="P724" s="534"/>
      <c r="Q724" s="534"/>
      <c r="R724" s="534"/>
      <c r="S724" s="534"/>
      <c r="T724" s="534"/>
      <c r="U724" s="531"/>
      <c r="V724" s="535"/>
    </row>
    <row r="725" spans="10:22">
      <c r="J725" s="314"/>
      <c r="N725" s="534"/>
      <c r="O725" s="534"/>
      <c r="P725" s="534"/>
      <c r="Q725" s="534"/>
      <c r="R725" s="534"/>
      <c r="S725" s="534"/>
      <c r="T725" s="534"/>
      <c r="U725" s="531"/>
      <c r="V725" s="535"/>
    </row>
    <row r="726" spans="10:22">
      <c r="J726" s="314"/>
      <c r="N726" s="534"/>
      <c r="O726" s="534"/>
      <c r="P726" s="534"/>
      <c r="Q726" s="534"/>
      <c r="R726" s="534"/>
      <c r="S726" s="534"/>
      <c r="T726" s="534"/>
      <c r="U726" s="531"/>
      <c r="V726" s="535"/>
    </row>
    <row r="727" spans="10:22">
      <c r="J727" s="314"/>
      <c r="N727" s="534"/>
      <c r="O727" s="534"/>
      <c r="P727" s="534"/>
      <c r="Q727" s="534"/>
      <c r="R727" s="534"/>
      <c r="S727" s="534"/>
      <c r="T727" s="534"/>
      <c r="U727" s="531"/>
      <c r="V727" s="535"/>
    </row>
    <row r="728" spans="10:22">
      <c r="J728" s="314"/>
      <c r="N728" s="534"/>
      <c r="O728" s="534"/>
      <c r="P728" s="534"/>
      <c r="Q728" s="534"/>
      <c r="R728" s="534"/>
      <c r="S728" s="534"/>
      <c r="T728" s="534"/>
      <c r="U728" s="531"/>
      <c r="V728" s="535"/>
    </row>
    <row r="729" spans="10:22">
      <c r="J729" s="314"/>
      <c r="N729" s="534"/>
      <c r="O729" s="534"/>
      <c r="P729" s="534"/>
      <c r="Q729" s="534"/>
      <c r="R729" s="534"/>
      <c r="S729" s="534"/>
      <c r="T729" s="534"/>
      <c r="U729" s="531"/>
      <c r="V729" s="535"/>
    </row>
    <row r="730" spans="10:22">
      <c r="J730" s="314"/>
      <c r="N730" s="534"/>
      <c r="O730" s="534"/>
      <c r="P730" s="534"/>
      <c r="Q730" s="534"/>
      <c r="R730" s="534"/>
      <c r="S730" s="534"/>
      <c r="T730" s="534"/>
      <c r="U730" s="531"/>
      <c r="V730" s="535"/>
    </row>
    <row r="731" spans="10:22">
      <c r="J731" s="314"/>
      <c r="N731" s="534"/>
      <c r="O731" s="534"/>
      <c r="P731" s="534"/>
      <c r="Q731" s="534"/>
      <c r="R731" s="534"/>
      <c r="S731" s="534"/>
      <c r="T731" s="534"/>
      <c r="U731" s="531"/>
      <c r="V731" s="535"/>
    </row>
    <row r="732" spans="10:22">
      <c r="J732" s="314"/>
      <c r="N732" s="534"/>
      <c r="O732" s="534"/>
      <c r="P732" s="534"/>
      <c r="Q732" s="534"/>
      <c r="R732" s="534"/>
      <c r="S732" s="534"/>
      <c r="T732" s="534"/>
      <c r="U732" s="531"/>
      <c r="V732" s="535"/>
    </row>
    <row r="733" spans="10:22">
      <c r="J733" s="314"/>
      <c r="N733" s="534"/>
      <c r="O733" s="534"/>
      <c r="P733" s="534"/>
      <c r="Q733" s="534"/>
      <c r="R733" s="534"/>
      <c r="S733" s="534"/>
      <c r="T733" s="534"/>
      <c r="U733" s="531"/>
      <c r="V733" s="535"/>
    </row>
    <row r="734" spans="10:22">
      <c r="J734" s="314"/>
      <c r="N734" s="534"/>
      <c r="O734" s="534"/>
      <c r="P734" s="534"/>
      <c r="Q734" s="534"/>
      <c r="R734" s="534"/>
      <c r="S734" s="534"/>
      <c r="T734" s="534"/>
      <c r="U734" s="531"/>
      <c r="V734" s="535"/>
    </row>
    <row r="735" spans="10:22">
      <c r="J735" s="314"/>
      <c r="N735" s="534"/>
      <c r="O735" s="534"/>
      <c r="P735" s="534"/>
      <c r="Q735" s="534"/>
      <c r="R735" s="534"/>
      <c r="S735" s="534"/>
      <c r="T735" s="534"/>
      <c r="U735" s="531"/>
      <c r="V735" s="535"/>
    </row>
    <row r="736" spans="10:22">
      <c r="J736" s="314"/>
      <c r="N736" s="534"/>
      <c r="O736" s="534"/>
      <c r="P736" s="534"/>
      <c r="Q736" s="534"/>
      <c r="R736" s="534"/>
      <c r="S736" s="534"/>
      <c r="T736" s="534"/>
      <c r="U736" s="531"/>
      <c r="V736" s="535"/>
    </row>
    <row r="737" spans="10:22">
      <c r="J737" s="314"/>
      <c r="N737" s="534"/>
      <c r="O737" s="534"/>
      <c r="P737" s="534"/>
      <c r="Q737" s="534"/>
      <c r="R737" s="534"/>
      <c r="S737" s="534"/>
      <c r="T737" s="534"/>
      <c r="U737" s="531"/>
      <c r="V737" s="535"/>
    </row>
    <row r="738" spans="10:22">
      <c r="J738" s="314"/>
      <c r="N738" s="534"/>
      <c r="O738" s="534"/>
      <c r="P738" s="534"/>
      <c r="Q738" s="534"/>
      <c r="R738" s="534"/>
      <c r="S738" s="534"/>
      <c r="T738" s="534"/>
      <c r="U738" s="531"/>
      <c r="V738" s="535"/>
    </row>
    <row r="739" spans="10:22">
      <c r="J739" s="314"/>
      <c r="N739" s="534"/>
      <c r="O739" s="534"/>
      <c r="P739" s="534"/>
      <c r="Q739" s="534"/>
      <c r="R739" s="534"/>
      <c r="S739" s="534"/>
      <c r="T739" s="534"/>
      <c r="U739" s="531"/>
      <c r="V739" s="535"/>
    </row>
    <row r="740" spans="10:22">
      <c r="J740" s="314"/>
      <c r="N740" s="534"/>
      <c r="O740" s="534"/>
      <c r="P740" s="534"/>
      <c r="Q740" s="534"/>
      <c r="R740" s="534"/>
      <c r="S740" s="534"/>
      <c r="T740" s="534"/>
      <c r="U740" s="531"/>
      <c r="V740" s="535"/>
    </row>
    <row r="741" spans="10:22">
      <c r="J741" s="314"/>
      <c r="N741" s="534"/>
      <c r="O741" s="534"/>
      <c r="P741" s="534"/>
      <c r="Q741" s="534"/>
      <c r="R741" s="534"/>
      <c r="S741" s="534"/>
      <c r="T741" s="534"/>
      <c r="U741" s="531"/>
      <c r="V741" s="535"/>
    </row>
    <row r="742" spans="10:22">
      <c r="J742" s="314"/>
      <c r="N742" s="534"/>
      <c r="O742" s="534"/>
      <c r="P742" s="534"/>
      <c r="Q742" s="534"/>
      <c r="R742" s="534"/>
      <c r="S742" s="534"/>
      <c r="T742" s="534"/>
      <c r="U742" s="531"/>
      <c r="V742" s="535"/>
    </row>
    <row r="743" spans="10:22">
      <c r="J743" s="314"/>
      <c r="N743" s="534"/>
      <c r="O743" s="534"/>
      <c r="P743" s="534"/>
      <c r="Q743" s="534"/>
      <c r="R743" s="534"/>
      <c r="S743" s="534"/>
      <c r="T743" s="534"/>
      <c r="U743" s="531"/>
      <c r="V743" s="535"/>
    </row>
    <row r="744" spans="10:22">
      <c r="J744" s="314"/>
      <c r="N744" s="534"/>
      <c r="O744" s="534"/>
      <c r="P744" s="534"/>
      <c r="Q744" s="534"/>
      <c r="R744" s="534"/>
      <c r="S744" s="534"/>
      <c r="T744" s="534"/>
      <c r="U744" s="531"/>
      <c r="V744" s="535"/>
    </row>
    <row r="745" spans="10:22">
      <c r="J745" s="314"/>
      <c r="N745" s="534"/>
      <c r="O745" s="534"/>
      <c r="P745" s="534"/>
      <c r="Q745" s="534"/>
      <c r="R745" s="534"/>
      <c r="S745" s="534"/>
      <c r="T745" s="534"/>
      <c r="U745" s="531"/>
      <c r="V745" s="535"/>
    </row>
    <row r="746" spans="10:22">
      <c r="J746" s="314"/>
      <c r="N746" s="534"/>
      <c r="O746" s="534"/>
      <c r="P746" s="534"/>
      <c r="Q746" s="534"/>
      <c r="R746" s="534"/>
      <c r="S746" s="534"/>
      <c r="T746" s="534"/>
      <c r="U746" s="531"/>
      <c r="V746" s="535"/>
    </row>
    <row r="747" spans="10:22">
      <c r="J747" s="314"/>
      <c r="N747" s="534"/>
      <c r="O747" s="534"/>
      <c r="P747" s="534"/>
      <c r="Q747" s="534"/>
      <c r="R747" s="534"/>
      <c r="S747" s="534"/>
      <c r="T747" s="534"/>
      <c r="U747" s="531"/>
      <c r="V747" s="535"/>
    </row>
    <row r="748" spans="10:22">
      <c r="J748" s="314"/>
      <c r="N748" s="534"/>
      <c r="O748" s="534"/>
      <c r="P748" s="534"/>
      <c r="Q748" s="534"/>
      <c r="R748" s="534"/>
      <c r="S748" s="534"/>
      <c r="T748" s="534"/>
      <c r="U748" s="531"/>
      <c r="V748" s="535"/>
    </row>
    <row r="749" spans="10:22">
      <c r="J749" s="314"/>
      <c r="N749" s="534"/>
      <c r="O749" s="534"/>
      <c r="P749" s="534"/>
      <c r="Q749" s="534"/>
      <c r="R749" s="534"/>
      <c r="S749" s="534"/>
      <c r="T749" s="534"/>
      <c r="U749" s="531"/>
      <c r="V749" s="535"/>
    </row>
    <row r="750" spans="10:22">
      <c r="J750" s="314"/>
      <c r="N750" s="534"/>
      <c r="O750" s="534"/>
      <c r="P750" s="534"/>
      <c r="Q750" s="534"/>
      <c r="R750" s="534"/>
      <c r="S750" s="534"/>
      <c r="T750" s="534"/>
      <c r="U750" s="531"/>
      <c r="V750" s="535"/>
    </row>
    <row r="751" spans="10:22">
      <c r="J751" s="314"/>
      <c r="N751" s="534"/>
      <c r="O751" s="534"/>
      <c r="P751" s="534"/>
      <c r="Q751" s="534"/>
      <c r="R751" s="534"/>
      <c r="S751" s="534"/>
      <c r="T751" s="534"/>
      <c r="U751" s="531"/>
      <c r="V751" s="535"/>
    </row>
    <row r="752" spans="10:22">
      <c r="J752" s="314"/>
      <c r="N752" s="534"/>
      <c r="O752" s="534"/>
      <c r="P752" s="534"/>
      <c r="Q752" s="534"/>
      <c r="R752" s="534"/>
      <c r="S752" s="534"/>
      <c r="T752" s="534"/>
      <c r="U752" s="531"/>
      <c r="V752" s="535"/>
    </row>
    <row r="753" spans="10:22">
      <c r="J753" s="314"/>
      <c r="N753" s="534"/>
      <c r="O753" s="534"/>
      <c r="P753" s="534"/>
      <c r="Q753" s="534"/>
      <c r="R753" s="534"/>
      <c r="S753" s="534"/>
      <c r="T753" s="534"/>
      <c r="U753" s="531"/>
      <c r="V753" s="535"/>
    </row>
    <row r="754" spans="10:22">
      <c r="J754" s="314"/>
      <c r="N754" s="534"/>
      <c r="O754" s="534"/>
      <c r="P754" s="534"/>
      <c r="Q754" s="534"/>
      <c r="R754" s="534"/>
      <c r="S754" s="534"/>
      <c r="T754" s="534"/>
      <c r="U754" s="531"/>
      <c r="V754" s="535"/>
    </row>
    <row r="755" spans="10:22">
      <c r="J755" s="314"/>
      <c r="N755" s="534"/>
      <c r="O755" s="534"/>
      <c r="P755" s="534"/>
      <c r="Q755" s="534"/>
      <c r="R755" s="534"/>
      <c r="S755" s="534"/>
      <c r="T755" s="534"/>
      <c r="U755" s="531"/>
      <c r="V755" s="535"/>
    </row>
    <row r="756" spans="10:22">
      <c r="J756" s="314"/>
      <c r="N756" s="534"/>
      <c r="O756" s="534"/>
      <c r="P756" s="534"/>
      <c r="Q756" s="534"/>
      <c r="R756" s="534"/>
      <c r="S756" s="534"/>
      <c r="T756" s="534"/>
      <c r="U756" s="531"/>
      <c r="V756" s="535"/>
    </row>
    <row r="757" spans="10:22">
      <c r="J757" s="314"/>
      <c r="N757" s="534"/>
      <c r="O757" s="534"/>
      <c r="P757" s="534"/>
      <c r="Q757" s="534"/>
      <c r="R757" s="534"/>
      <c r="S757" s="534"/>
      <c r="T757" s="534"/>
      <c r="U757" s="531"/>
      <c r="V757" s="535"/>
    </row>
    <row r="758" spans="10:22">
      <c r="J758" s="314"/>
      <c r="N758" s="534"/>
      <c r="O758" s="534"/>
      <c r="P758" s="534"/>
      <c r="Q758" s="534"/>
      <c r="R758" s="534"/>
      <c r="S758" s="534"/>
      <c r="T758" s="534"/>
      <c r="U758" s="531"/>
      <c r="V758" s="535"/>
    </row>
    <row r="759" spans="10:22">
      <c r="J759" s="314"/>
      <c r="N759" s="534"/>
      <c r="O759" s="534"/>
      <c r="P759" s="534"/>
      <c r="Q759" s="534"/>
      <c r="R759" s="534"/>
      <c r="S759" s="534"/>
      <c r="T759" s="534"/>
      <c r="U759" s="531"/>
      <c r="V759" s="535"/>
    </row>
    <row r="760" spans="10:22">
      <c r="J760" s="314"/>
      <c r="N760" s="534"/>
      <c r="O760" s="534"/>
      <c r="P760" s="534"/>
      <c r="Q760" s="534"/>
      <c r="R760" s="534"/>
      <c r="S760" s="534"/>
      <c r="T760" s="534"/>
      <c r="U760" s="531"/>
      <c r="V760" s="535"/>
    </row>
    <row r="761" spans="10:22">
      <c r="J761" s="314"/>
      <c r="N761" s="534"/>
      <c r="O761" s="534"/>
      <c r="P761" s="534"/>
      <c r="Q761" s="534"/>
      <c r="R761" s="534"/>
      <c r="S761" s="534"/>
      <c r="T761" s="534"/>
      <c r="U761" s="531"/>
      <c r="V761" s="535"/>
    </row>
    <row r="762" spans="10:22">
      <c r="J762" s="314"/>
      <c r="N762" s="534"/>
      <c r="O762" s="534"/>
      <c r="P762" s="534"/>
      <c r="Q762" s="534"/>
      <c r="R762" s="534"/>
      <c r="S762" s="534"/>
      <c r="T762" s="534"/>
      <c r="U762" s="531"/>
      <c r="V762" s="535"/>
    </row>
    <row r="763" spans="10:22">
      <c r="J763" s="314"/>
      <c r="N763" s="534"/>
      <c r="O763" s="534"/>
      <c r="P763" s="534"/>
      <c r="Q763" s="534"/>
      <c r="R763" s="534"/>
      <c r="S763" s="534"/>
      <c r="T763" s="534"/>
      <c r="U763" s="531"/>
      <c r="V763" s="535"/>
    </row>
    <row r="764" spans="10:22">
      <c r="J764" s="314"/>
      <c r="N764" s="534"/>
      <c r="O764" s="534"/>
      <c r="P764" s="534"/>
      <c r="Q764" s="534"/>
      <c r="R764" s="534"/>
      <c r="S764" s="534"/>
      <c r="T764" s="534"/>
      <c r="U764" s="531"/>
      <c r="V764" s="535"/>
    </row>
    <row r="765" spans="10:22">
      <c r="J765" s="314"/>
      <c r="N765" s="534"/>
      <c r="O765" s="534"/>
      <c r="P765" s="534"/>
      <c r="Q765" s="534"/>
      <c r="R765" s="534"/>
      <c r="S765" s="534"/>
      <c r="T765" s="534"/>
      <c r="U765" s="531"/>
      <c r="V765" s="535"/>
    </row>
    <row r="766" spans="10:22">
      <c r="J766" s="314"/>
      <c r="N766" s="534"/>
      <c r="O766" s="534"/>
      <c r="P766" s="534"/>
      <c r="Q766" s="534"/>
      <c r="R766" s="534"/>
      <c r="S766" s="534"/>
      <c r="T766" s="534"/>
      <c r="U766" s="531"/>
      <c r="V766" s="535"/>
    </row>
    <row r="767" spans="10:22">
      <c r="J767" s="314"/>
      <c r="N767" s="534"/>
      <c r="O767" s="534"/>
      <c r="P767" s="534"/>
      <c r="Q767" s="534"/>
      <c r="R767" s="534"/>
      <c r="S767" s="534"/>
      <c r="T767" s="534"/>
      <c r="U767" s="531"/>
      <c r="V767" s="535"/>
    </row>
    <row r="768" spans="10:22">
      <c r="J768" s="314"/>
      <c r="N768" s="534"/>
      <c r="O768" s="534"/>
      <c r="P768" s="534"/>
      <c r="Q768" s="534"/>
      <c r="R768" s="534"/>
      <c r="S768" s="534"/>
      <c r="T768" s="534"/>
      <c r="U768" s="531"/>
      <c r="V768" s="535"/>
    </row>
    <row r="769" spans="10:22">
      <c r="J769" s="314"/>
      <c r="N769" s="534"/>
      <c r="O769" s="534"/>
      <c r="P769" s="534"/>
      <c r="Q769" s="534"/>
      <c r="R769" s="534"/>
      <c r="S769" s="534"/>
      <c r="T769" s="534"/>
      <c r="U769" s="531"/>
      <c r="V769" s="535"/>
    </row>
    <row r="770" spans="10:22">
      <c r="J770" s="314"/>
      <c r="N770" s="534"/>
      <c r="O770" s="534"/>
      <c r="P770" s="534"/>
      <c r="Q770" s="534"/>
      <c r="R770" s="534"/>
      <c r="S770" s="534"/>
      <c r="T770" s="534"/>
      <c r="U770" s="531"/>
      <c r="V770" s="535"/>
    </row>
    <row r="771" spans="10:22">
      <c r="J771" s="314"/>
      <c r="N771" s="534"/>
      <c r="O771" s="534"/>
      <c r="P771" s="534"/>
      <c r="Q771" s="534"/>
      <c r="R771" s="534"/>
      <c r="S771" s="534"/>
      <c r="T771" s="534"/>
      <c r="U771" s="531"/>
      <c r="V771" s="535"/>
    </row>
    <row r="772" spans="10:22">
      <c r="J772" s="314"/>
      <c r="N772" s="534"/>
      <c r="O772" s="534"/>
      <c r="P772" s="534"/>
      <c r="Q772" s="534"/>
      <c r="R772" s="534"/>
      <c r="S772" s="534"/>
      <c r="T772" s="534"/>
      <c r="U772" s="531"/>
      <c r="V772" s="535"/>
    </row>
    <row r="773" spans="10:22">
      <c r="J773" s="314"/>
      <c r="N773" s="534"/>
      <c r="O773" s="534"/>
      <c r="P773" s="534"/>
      <c r="Q773" s="534"/>
      <c r="R773" s="534"/>
      <c r="S773" s="534"/>
      <c r="T773" s="534"/>
      <c r="U773" s="531"/>
      <c r="V773" s="535"/>
    </row>
    <row r="774" spans="10:22">
      <c r="J774" s="314"/>
      <c r="N774" s="534"/>
      <c r="O774" s="534"/>
      <c r="P774" s="534"/>
      <c r="Q774" s="534"/>
      <c r="R774" s="534"/>
      <c r="S774" s="534"/>
      <c r="T774" s="534"/>
      <c r="U774" s="531"/>
      <c r="V774" s="535"/>
    </row>
    <row r="775" spans="10:22">
      <c r="J775" s="314"/>
      <c r="N775" s="534"/>
      <c r="O775" s="534"/>
      <c r="P775" s="534"/>
      <c r="Q775" s="534"/>
      <c r="R775" s="534"/>
      <c r="S775" s="534"/>
      <c r="T775" s="534"/>
      <c r="U775" s="531"/>
      <c r="V775" s="535"/>
    </row>
    <row r="776" spans="10:22">
      <c r="J776" s="314"/>
      <c r="N776" s="534"/>
      <c r="O776" s="534"/>
      <c r="P776" s="534"/>
      <c r="Q776" s="534"/>
      <c r="R776" s="534"/>
      <c r="S776" s="534"/>
      <c r="T776" s="534"/>
      <c r="U776" s="531"/>
      <c r="V776" s="535"/>
    </row>
    <row r="777" spans="10:22">
      <c r="J777" s="314"/>
      <c r="N777" s="534"/>
      <c r="O777" s="534"/>
      <c r="P777" s="534"/>
      <c r="Q777" s="534"/>
      <c r="R777" s="534"/>
      <c r="S777" s="534"/>
      <c r="T777" s="534"/>
      <c r="U777" s="531"/>
      <c r="V777" s="535"/>
    </row>
    <row r="778" spans="10:22">
      <c r="J778" s="314"/>
      <c r="N778" s="534"/>
      <c r="O778" s="534"/>
      <c r="P778" s="534"/>
      <c r="Q778" s="534"/>
      <c r="R778" s="534"/>
      <c r="S778" s="534"/>
      <c r="T778" s="534"/>
      <c r="U778" s="531"/>
      <c r="V778" s="535"/>
    </row>
    <row r="779" spans="10:22">
      <c r="J779" s="314"/>
      <c r="N779" s="534"/>
      <c r="O779" s="534"/>
      <c r="P779" s="534"/>
      <c r="Q779" s="534"/>
      <c r="R779" s="534"/>
      <c r="S779" s="534"/>
      <c r="T779" s="534"/>
      <c r="U779" s="531"/>
      <c r="V779" s="535"/>
    </row>
    <row r="780" spans="10:22">
      <c r="J780" s="314"/>
      <c r="N780" s="534"/>
      <c r="O780" s="534"/>
      <c r="P780" s="534"/>
      <c r="Q780" s="534"/>
      <c r="R780" s="534"/>
      <c r="S780" s="534"/>
      <c r="T780" s="534"/>
      <c r="U780" s="531"/>
      <c r="V780" s="535"/>
    </row>
    <row r="781" spans="10:22">
      <c r="J781" s="314"/>
      <c r="N781" s="534"/>
      <c r="O781" s="534"/>
      <c r="P781" s="534"/>
      <c r="Q781" s="534"/>
      <c r="R781" s="534"/>
      <c r="S781" s="534"/>
      <c r="T781" s="534"/>
      <c r="U781" s="531"/>
      <c r="V781" s="535"/>
    </row>
    <row r="782" spans="10:22">
      <c r="J782" s="314"/>
      <c r="N782" s="534"/>
      <c r="O782" s="534"/>
      <c r="P782" s="534"/>
      <c r="Q782" s="534"/>
      <c r="R782" s="534"/>
      <c r="S782" s="534"/>
      <c r="T782" s="534"/>
      <c r="U782" s="531"/>
      <c r="V782" s="535"/>
    </row>
    <row r="783" spans="10:22">
      <c r="J783" s="314"/>
      <c r="N783" s="534"/>
      <c r="O783" s="534"/>
      <c r="P783" s="534"/>
      <c r="Q783" s="534"/>
      <c r="R783" s="534"/>
      <c r="S783" s="534"/>
      <c r="T783" s="534"/>
      <c r="U783" s="531"/>
      <c r="V783" s="535"/>
    </row>
    <row r="784" spans="10:22">
      <c r="J784" s="314"/>
      <c r="N784" s="534"/>
      <c r="O784" s="534"/>
      <c r="P784" s="534"/>
      <c r="Q784" s="534"/>
      <c r="R784" s="534"/>
      <c r="S784" s="534"/>
      <c r="T784" s="534"/>
      <c r="U784" s="531"/>
      <c r="V784" s="535"/>
    </row>
    <row r="785" spans="10:22">
      <c r="J785" s="314"/>
      <c r="N785" s="534"/>
      <c r="O785" s="534"/>
      <c r="P785" s="534"/>
      <c r="Q785" s="534"/>
      <c r="R785" s="534"/>
      <c r="S785" s="534"/>
      <c r="T785" s="534"/>
      <c r="U785" s="531"/>
      <c r="V785" s="535"/>
    </row>
    <row r="786" spans="10:22">
      <c r="J786" s="314"/>
      <c r="N786" s="534"/>
      <c r="O786" s="534"/>
      <c r="P786" s="534"/>
      <c r="Q786" s="534"/>
      <c r="R786" s="534"/>
      <c r="S786" s="534"/>
      <c r="T786" s="534"/>
      <c r="U786" s="531"/>
      <c r="V786" s="535"/>
    </row>
    <row r="787" spans="10:22">
      <c r="J787" s="314"/>
      <c r="N787" s="534"/>
      <c r="O787" s="534"/>
      <c r="P787" s="534"/>
      <c r="Q787" s="534"/>
      <c r="R787" s="534"/>
      <c r="S787" s="534"/>
      <c r="T787" s="534"/>
      <c r="U787" s="531"/>
      <c r="V787" s="535"/>
    </row>
    <row r="788" spans="10:22">
      <c r="J788" s="314"/>
      <c r="N788" s="534"/>
      <c r="O788" s="534"/>
      <c r="P788" s="534"/>
      <c r="Q788" s="534"/>
      <c r="R788" s="534"/>
      <c r="S788" s="534"/>
      <c r="T788" s="534"/>
      <c r="U788" s="531"/>
      <c r="V788" s="535"/>
    </row>
    <row r="789" spans="10:22">
      <c r="J789" s="314"/>
      <c r="N789" s="534"/>
      <c r="O789" s="534"/>
      <c r="P789" s="534"/>
      <c r="Q789" s="534"/>
      <c r="R789" s="534"/>
      <c r="S789" s="534"/>
      <c r="T789" s="534"/>
      <c r="U789" s="531"/>
      <c r="V789" s="535"/>
    </row>
    <row r="790" spans="10:22">
      <c r="J790" s="314"/>
      <c r="N790" s="534"/>
      <c r="O790" s="534"/>
      <c r="P790" s="534"/>
      <c r="Q790" s="534"/>
      <c r="R790" s="534"/>
      <c r="S790" s="534"/>
      <c r="T790" s="534"/>
      <c r="U790" s="531"/>
      <c r="V790" s="535"/>
    </row>
    <row r="791" spans="10:22">
      <c r="J791" s="314"/>
      <c r="N791" s="534"/>
      <c r="O791" s="534"/>
      <c r="P791" s="534"/>
      <c r="Q791" s="534"/>
      <c r="R791" s="534"/>
      <c r="S791" s="534"/>
      <c r="T791" s="534"/>
      <c r="U791" s="531"/>
      <c r="V791" s="535"/>
    </row>
    <row r="792" spans="10:22">
      <c r="J792" s="314"/>
      <c r="N792" s="534"/>
      <c r="O792" s="534"/>
      <c r="P792" s="534"/>
      <c r="Q792" s="534"/>
      <c r="R792" s="534"/>
      <c r="S792" s="534"/>
      <c r="T792" s="534"/>
      <c r="U792" s="531"/>
      <c r="V792" s="535"/>
    </row>
    <row r="793" spans="10:22">
      <c r="J793" s="314"/>
      <c r="N793" s="534"/>
      <c r="O793" s="534"/>
      <c r="P793" s="534"/>
      <c r="Q793" s="534"/>
      <c r="R793" s="534"/>
      <c r="S793" s="534"/>
      <c r="T793" s="534"/>
      <c r="U793" s="531"/>
      <c r="V793" s="535"/>
    </row>
    <row r="794" spans="10:22">
      <c r="J794" s="314"/>
      <c r="N794" s="534"/>
      <c r="O794" s="534"/>
      <c r="P794" s="534"/>
      <c r="Q794" s="534"/>
      <c r="R794" s="534"/>
      <c r="S794" s="534"/>
      <c r="T794" s="534"/>
      <c r="U794" s="531"/>
      <c r="V794" s="535"/>
    </row>
    <row r="795" spans="10:22">
      <c r="J795" s="314"/>
      <c r="N795" s="534"/>
      <c r="O795" s="534"/>
      <c r="P795" s="534"/>
      <c r="Q795" s="534"/>
      <c r="R795" s="534"/>
      <c r="S795" s="534"/>
      <c r="T795" s="534"/>
      <c r="U795" s="531"/>
      <c r="V795" s="535"/>
    </row>
    <row r="796" spans="10:22">
      <c r="J796" s="314"/>
      <c r="N796" s="534"/>
      <c r="O796" s="534"/>
      <c r="P796" s="534"/>
      <c r="Q796" s="534"/>
      <c r="R796" s="534"/>
      <c r="S796" s="534"/>
      <c r="T796" s="534"/>
      <c r="U796" s="531"/>
      <c r="V796" s="535"/>
    </row>
    <row r="797" spans="10:22">
      <c r="J797" s="314"/>
      <c r="N797" s="534"/>
      <c r="O797" s="534"/>
      <c r="P797" s="534"/>
      <c r="Q797" s="534"/>
      <c r="R797" s="534"/>
      <c r="S797" s="534"/>
      <c r="T797" s="534"/>
      <c r="U797" s="531"/>
      <c r="V797" s="535"/>
    </row>
    <row r="798" spans="10:22">
      <c r="J798" s="314"/>
      <c r="N798" s="534"/>
      <c r="O798" s="534"/>
      <c r="P798" s="534"/>
      <c r="Q798" s="534"/>
      <c r="R798" s="534"/>
      <c r="S798" s="534"/>
      <c r="T798" s="534"/>
      <c r="U798" s="531"/>
      <c r="V798" s="535"/>
    </row>
    <row r="799" spans="10:22">
      <c r="J799" s="314"/>
      <c r="N799" s="534"/>
      <c r="O799" s="534"/>
      <c r="P799" s="534"/>
      <c r="Q799" s="534"/>
      <c r="R799" s="534"/>
      <c r="S799" s="534"/>
      <c r="T799" s="534"/>
      <c r="U799" s="531"/>
      <c r="V799" s="535"/>
    </row>
    <row r="800" spans="10:22">
      <c r="J800" s="314"/>
      <c r="N800" s="534"/>
      <c r="O800" s="534"/>
      <c r="P800" s="534"/>
      <c r="Q800" s="534"/>
      <c r="R800" s="534"/>
      <c r="S800" s="534"/>
      <c r="T800" s="534"/>
      <c r="U800" s="531"/>
      <c r="V800" s="535"/>
    </row>
    <row r="801" spans="10:22">
      <c r="J801" s="314"/>
      <c r="N801" s="534"/>
      <c r="O801" s="534"/>
      <c r="P801" s="534"/>
      <c r="Q801" s="534"/>
      <c r="R801" s="534"/>
      <c r="S801" s="534"/>
      <c r="T801" s="534"/>
      <c r="U801" s="531"/>
      <c r="V801" s="535"/>
    </row>
    <row r="802" spans="10:22">
      <c r="J802" s="314"/>
      <c r="N802" s="534"/>
      <c r="O802" s="534"/>
      <c r="P802" s="534"/>
      <c r="Q802" s="534"/>
      <c r="R802" s="534"/>
      <c r="S802" s="534"/>
      <c r="T802" s="534"/>
      <c r="U802" s="531"/>
      <c r="V802" s="535"/>
    </row>
    <row r="803" spans="10:22">
      <c r="J803" s="314"/>
      <c r="N803" s="534"/>
      <c r="O803" s="534"/>
      <c r="P803" s="534"/>
      <c r="Q803" s="534"/>
      <c r="R803" s="534"/>
      <c r="S803" s="534"/>
      <c r="T803" s="534"/>
      <c r="U803" s="531"/>
      <c r="V803" s="535"/>
    </row>
  </sheetData>
  <sheetProtection selectLockedCells="1"/>
  <mergeCells count="7">
    <mergeCell ref="AB53:AB58"/>
    <mergeCell ref="AB59:AB61"/>
    <mergeCell ref="AB62:AB63"/>
    <mergeCell ref="F30:K30"/>
    <mergeCell ref="N30:Q30"/>
    <mergeCell ref="S30:V30"/>
    <mergeCell ref="AB39:AB41"/>
  </mergeCells>
  <phoneticPr fontId="2"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sheetPr codeName="Sheet30"/>
  <dimension ref="A1:AD666"/>
  <sheetViews>
    <sheetView topLeftCell="BD1" workbookViewId="0">
      <selection sqref="A1:IV65536"/>
    </sheetView>
  </sheetViews>
  <sheetFormatPr defaultRowHeight="12.75"/>
  <cols>
    <col min="1" max="19" width="9.140625" style="313"/>
    <col min="20" max="21" width="14.5703125" style="313" customWidth="1"/>
    <col min="22" max="27" width="9.140625" style="313"/>
    <col min="28" max="28" width="15.7109375" style="313" customWidth="1"/>
    <col min="29" max="16384" width="9.140625" style="313"/>
  </cols>
  <sheetData>
    <row r="1" spans="1:30">
      <c r="Y1" s="528">
        <f>MIN(Y4:Y19)</f>
        <v>0</v>
      </c>
    </row>
    <row r="2" spans="1:30">
      <c r="E2" s="839" t="s">
        <v>1115</v>
      </c>
      <c r="F2" s="839"/>
      <c r="G2" s="839"/>
      <c r="H2" s="839"/>
      <c r="I2" s="839"/>
      <c r="J2" s="839"/>
      <c r="M2" s="839" t="s">
        <v>1116</v>
      </c>
      <c r="N2" s="839"/>
      <c r="O2" s="839"/>
      <c r="P2" s="839"/>
      <c r="R2" s="839" t="s">
        <v>1117</v>
      </c>
      <c r="S2" s="839"/>
      <c r="T2" s="839"/>
      <c r="U2" s="839"/>
    </row>
    <row r="3" spans="1:30">
      <c r="F3" s="529" t="s">
        <v>1120</v>
      </c>
      <c r="G3" s="529" t="s">
        <v>1228</v>
      </c>
      <c r="H3" s="529" t="s">
        <v>1229</v>
      </c>
      <c r="I3" s="529"/>
      <c r="M3" s="313" t="s">
        <v>1122</v>
      </c>
      <c r="N3" s="313" t="s">
        <v>1123</v>
      </c>
      <c r="O3" s="313" t="s">
        <v>1124</v>
      </c>
      <c r="P3" s="313" t="s">
        <v>1125</v>
      </c>
      <c r="T3" s="313" t="s">
        <v>1126</v>
      </c>
      <c r="U3" s="313" t="s">
        <v>1127</v>
      </c>
      <c r="AB3" s="530"/>
      <c r="AC3" s="530"/>
      <c r="AD3" s="530"/>
    </row>
    <row r="4" spans="1:30">
      <c r="A4" s="313">
        <v>0</v>
      </c>
      <c r="B4" s="313">
        <v>0</v>
      </c>
      <c r="C4" s="313">
        <v>0</v>
      </c>
      <c r="D4" s="313">
        <v>0</v>
      </c>
      <c r="F4" s="314">
        <v>30</v>
      </c>
      <c r="G4" s="313">
        <v>80</v>
      </c>
      <c r="H4" s="313">
        <v>60</v>
      </c>
      <c r="J4" s="534">
        <v>3.9152116000606261E-12</v>
      </c>
      <c r="K4" s="528"/>
      <c r="L4" s="313">
        <v>0</v>
      </c>
      <c r="M4" s="534">
        <v>-1.3793428401297556E-16</v>
      </c>
      <c r="N4" s="534">
        <v>1.4642254764454296E-14</v>
      </c>
      <c r="O4" s="534">
        <v>-4.4059393412606023E-13</v>
      </c>
      <c r="P4" s="534">
        <v>7.6792260041839057E-12</v>
      </c>
      <c r="Q4" s="534"/>
      <c r="R4" s="534">
        <v>3.9152116000606245E-12</v>
      </c>
      <c r="S4" s="534"/>
      <c r="T4" s="531">
        <v>-1.6155871338926322E-15</v>
      </c>
      <c r="U4" s="535">
        <v>-4.1264363179441315E-16</v>
      </c>
      <c r="V4" s="534"/>
      <c r="W4" s="534"/>
      <c r="X4" s="528"/>
      <c r="Y4" s="528"/>
      <c r="AA4" s="533"/>
    </row>
    <row r="5" spans="1:30">
      <c r="A5" s="313">
        <v>1</v>
      </c>
      <c r="B5" s="313">
        <v>0</v>
      </c>
      <c r="C5" s="313">
        <v>0</v>
      </c>
      <c r="D5" s="313">
        <v>1</v>
      </c>
      <c r="F5" s="314">
        <v>35</v>
      </c>
      <c r="G5" s="313">
        <v>80</v>
      </c>
      <c r="H5" s="313">
        <v>60</v>
      </c>
      <c r="J5" s="534">
        <v>4.2812679691719855E-12</v>
      </c>
      <c r="K5" s="528"/>
      <c r="L5" s="313">
        <v>1</v>
      </c>
      <c r="M5" s="534"/>
      <c r="N5" s="534"/>
      <c r="O5" s="534"/>
      <c r="P5" s="534"/>
      <c r="Q5" s="534"/>
      <c r="R5" s="534">
        <v>4.2812679691719855E-12</v>
      </c>
      <c r="S5" s="534"/>
      <c r="T5" s="531">
        <v>0</v>
      </c>
      <c r="U5" s="535">
        <v>0</v>
      </c>
      <c r="V5" s="528"/>
      <c r="W5" s="528"/>
      <c r="X5" s="528"/>
      <c r="Y5" s="528"/>
      <c r="AA5" s="533"/>
    </row>
    <row r="6" spans="1:30">
      <c r="A6" s="313">
        <v>2</v>
      </c>
      <c r="B6" s="313">
        <v>0</v>
      </c>
      <c r="C6" s="313">
        <v>0</v>
      </c>
      <c r="D6" s="313">
        <v>2</v>
      </c>
      <c r="F6" s="314">
        <v>40</v>
      </c>
      <c r="G6" s="313">
        <v>80</v>
      </c>
      <c r="H6" s="313">
        <v>60</v>
      </c>
      <c r="J6" s="534">
        <v>4.655282085437938E-12</v>
      </c>
      <c r="K6" s="528"/>
      <c r="L6" s="313">
        <v>2</v>
      </c>
      <c r="M6" s="534"/>
      <c r="N6" s="534"/>
      <c r="O6" s="534"/>
      <c r="P6" s="534"/>
      <c r="Q6" s="534"/>
      <c r="R6" s="534">
        <v>4.6552820854379364E-12</v>
      </c>
      <c r="S6" s="534"/>
      <c r="T6" s="531">
        <v>-1.6155871338926322E-15</v>
      </c>
      <c r="U6" s="535">
        <v>-3.4704387494504505E-16</v>
      </c>
      <c r="V6" s="528"/>
      <c r="W6" s="528"/>
      <c r="X6" s="528"/>
      <c r="Y6" s="528"/>
    </row>
    <row r="7" spans="1:30">
      <c r="A7" s="313">
        <v>3</v>
      </c>
      <c r="B7" s="313">
        <v>0</v>
      </c>
      <c r="C7" s="313">
        <v>0</v>
      </c>
      <c r="D7" s="313">
        <v>3</v>
      </c>
      <c r="F7" s="314">
        <v>45</v>
      </c>
      <c r="G7" s="313">
        <v>80</v>
      </c>
      <c r="H7" s="313">
        <v>60</v>
      </c>
      <c r="J7" s="534">
        <v>4.9338032358487517E-12</v>
      </c>
      <c r="K7" s="528"/>
      <c r="L7" s="313">
        <v>3</v>
      </c>
      <c r="M7" s="534"/>
      <c r="N7" s="534"/>
      <c r="O7" s="534"/>
      <c r="P7" s="534"/>
      <c r="Q7" s="534"/>
      <c r="R7" s="534">
        <v>4.9338032358487469E-12</v>
      </c>
      <c r="S7" s="534"/>
      <c r="T7" s="531">
        <v>-4.8467614016778965E-15</v>
      </c>
      <c r="U7" s="535">
        <v>-9.8235806536863609E-16</v>
      </c>
      <c r="V7" s="528"/>
      <c r="W7" s="528"/>
      <c r="X7" s="528"/>
      <c r="Y7" s="528"/>
    </row>
    <row r="8" spans="1:30">
      <c r="A8" s="313">
        <v>0</v>
      </c>
      <c r="B8" s="313">
        <v>1</v>
      </c>
      <c r="C8" s="313">
        <v>0</v>
      </c>
      <c r="D8" s="313">
        <v>0</v>
      </c>
      <c r="F8" s="314">
        <v>30</v>
      </c>
      <c r="G8" s="313">
        <v>90</v>
      </c>
      <c r="H8" s="313">
        <v>60</v>
      </c>
      <c r="J8" s="534">
        <v>3.7083101740411624E-12</v>
      </c>
      <c r="K8" s="528"/>
      <c r="L8" s="313">
        <v>4</v>
      </c>
      <c r="M8" s="534">
        <v>2.2281692032863783E-16</v>
      </c>
      <c r="N8" s="534">
        <v>-2.6101410667069117E-14</v>
      </c>
      <c r="O8" s="534">
        <v>1.075091640585691E-12</v>
      </c>
      <c r="P8" s="534">
        <v>-1.1069226292040582E-11</v>
      </c>
      <c r="Q8" s="534"/>
      <c r="R8" s="534">
        <v>3.7083101740411608E-12</v>
      </c>
      <c r="S8" s="534"/>
      <c r="T8" s="531">
        <v>-1.6155871338926322E-15</v>
      </c>
      <c r="U8" s="535">
        <v>-4.3566666704474516E-16</v>
      </c>
      <c r="V8" s="528"/>
      <c r="W8" s="528"/>
      <c r="X8" s="528"/>
      <c r="Y8" s="528"/>
    </row>
    <row r="9" spans="1:30">
      <c r="A9" s="313">
        <v>1</v>
      </c>
      <c r="B9" s="313">
        <v>1</v>
      </c>
      <c r="C9" s="313">
        <v>0</v>
      </c>
      <c r="D9" s="313">
        <v>1</v>
      </c>
      <c r="F9" s="314">
        <v>35</v>
      </c>
      <c r="G9" s="313">
        <v>90</v>
      </c>
      <c r="H9" s="313">
        <v>60</v>
      </c>
      <c r="J9" s="534">
        <v>4.138028520389279E-12</v>
      </c>
      <c r="K9" s="528"/>
      <c r="L9" s="313">
        <v>5</v>
      </c>
      <c r="M9" s="534"/>
      <c r="N9" s="534"/>
      <c r="O9" s="534"/>
      <c r="P9" s="534"/>
      <c r="Q9" s="534"/>
      <c r="R9" s="534">
        <v>4.1380285203892806E-12</v>
      </c>
      <c r="S9" s="534"/>
      <c r="T9" s="531">
        <v>1.6155871338926322E-15</v>
      </c>
      <c r="U9" s="535">
        <v>3.9042435931317559E-16</v>
      </c>
      <c r="V9" s="528"/>
      <c r="W9" s="528"/>
      <c r="X9" s="528"/>
      <c r="Y9" s="528"/>
    </row>
    <row r="10" spans="1:30">
      <c r="A10" s="313">
        <v>2</v>
      </c>
      <c r="B10" s="313">
        <v>1</v>
      </c>
      <c r="C10" s="313">
        <v>0</v>
      </c>
      <c r="D10" s="313">
        <v>2</v>
      </c>
      <c r="F10" s="314">
        <v>40</v>
      </c>
      <c r="G10" s="313">
        <v>90</v>
      </c>
      <c r="H10" s="313">
        <v>60</v>
      </c>
      <c r="J10" s="534">
        <v>4.4324651651092884E-12</v>
      </c>
      <c r="K10" s="528"/>
      <c r="L10" s="313">
        <v>6</v>
      </c>
      <c r="M10" s="534"/>
      <c r="N10" s="534"/>
      <c r="O10" s="534"/>
      <c r="P10" s="534"/>
      <c r="Q10" s="534"/>
      <c r="R10" s="534">
        <v>4.4324651651092932E-12</v>
      </c>
      <c r="S10" s="534"/>
      <c r="T10" s="531">
        <v>4.8467614016778965E-15</v>
      </c>
      <c r="U10" s="535">
        <v>1.0934685826365412E-15</v>
      </c>
      <c r="V10" s="528"/>
      <c r="W10" s="528"/>
      <c r="X10" s="528"/>
      <c r="Y10" s="528"/>
      <c r="AA10" s="840"/>
    </row>
    <row r="11" spans="1:30">
      <c r="A11" s="313">
        <v>3</v>
      </c>
      <c r="B11" s="313">
        <v>1</v>
      </c>
      <c r="C11" s="313">
        <v>0</v>
      </c>
      <c r="D11" s="313">
        <v>3</v>
      </c>
      <c r="F11" s="314">
        <v>45</v>
      </c>
      <c r="G11" s="313">
        <v>90</v>
      </c>
      <c r="H11" s="313">
        <v>60</v>
      </c>
      <c r="J11" s="534">
        <v>4.7587327984476698E-12</v>
      </c>
      <c r="K11" s="528"/>
      <c r="L11" s="313">
        <v>7</v>
      </c>
      <c r="M11" s="534"/>
      <c r="N11" s="534"/>
      <c r="O11" s="534"/>
      <c r="P11" s="534"/>
      <c r="Q11" s="534"/>
      <c r="R11" s="534">
        <v>4.7587327984476747E-12</v>
      </c>
      <c r="S11" s="534"/>
      <c r="T11" s="531">
        <v>4.8467614016778965E-15</v>
      </c>
      <c r="U11" s="535">
        <v>1.0184983286430669E-15</v>
      </c>
      <c r="V11" s="528"/>
      <c r="W11" s="528"/>
      <c r="X11" s="528"/>
      <c r="Y11" s="528"/>
      <c r="AA11" s="840"/>
    </row>
    <row r="12" spans="1:30">
      <c r="A12" s="313">
        <v>0</v>
      </c>
      <c r="B12" s="313">
        <v>2</v>
      </c>
      <c r="C12" s="313">
        <v>0</v>
      </c>
      <c r="D12" s="313">
        <v>0</v>
      </c>
      <c r="F12" s="314">
        <v>30</v>
      </c>
      <c r="G12" s="313">
        <v>100</v>
      </c>
      <c r="H12" s="313">
        <v>60</v>
      </c>
      <c r="J12" s="534">
        <v>4.1443947181129566E-12</v>
      </c>
      <c r="K12" s="528"/>
      <c r="L12" s="313">
        <v>8</v>
      </c>
      <c r="M12" s="534">
        <v>-6.2388737692023668E-16</v>
      </c>
      <c r="N12" s="534">
        <v>7.2956625913325594E-14</v>
      </c>
      <c r="O12" s="534">
        <v>-2.7657946010509866E-12</v>
      </c>
      <c r="P12" s="534">
        <v>3.8302228604495927E-11</v>
      </c>
      <c r="Q12" s="534"/>
      <c r="R12" s="534">
        <v>4.1443947181129728E-12</v>
      </c>
      <c r="S12" s="534"/>
      <c r="T12" s="531">
        <v>1.6155871338926322E-14</v>
      </c>
      <c r="U12" s="535">
        <v>3.8982462911453768E-15</v>
      </c>
      <c r="V12" s="528"/>
      <c r="W12" s="528"/>
      <c r="X12" s="528"/>
      <c r="Y12" s="528"/>
      <c r="AA12" s="840"/>
    </row>
    <row r="13" spans="1:30">
      <c r="A13" s="313">
        <v>1</v>
      </c>
      <c r="B13" s="313">
        <v>2</v>
      </c>
      <c r="C13" s="313">
        <v>0</v>
      </c>
      <c r="D13" s="313">
        <v>1</v>
      </c>
      <c r="F13" s="314">
        <v>35</v>
      </c>
      <c r="G13" s="313">
        <v>100</v>
      </c>
      <c r="H13" s="313">
        <v>60</v>
      </c>
      <c r="J13" s="534">
        <v>4.1221130260800897E-12</v>
      </c>
      <c r="K13" s="528"/>
      <c r="L13" s="313">
        <v>9</v>
      </c>
      <c r="M13" s="534"/>
      <c r="N13" s="534"/>
      <c r="O13" s="534"/>
      <c r="P13" s="534"/>
      <c r="Q13" s="534"/>
      <c r="R13" s="534">
        <v>4.1221130260800994E-12</v>
      </c>
      <c r="S13" s="534"/>
      <c r="T13" s="531">
        <v>9.6935228033557931E-15</v>
      </c>
      <c r="U13" s="535">
        <v>2.3515907356314823E-15</v>
      </c>
      <c r="V13" s="528"/>
      <c r="W13" s="528"/>
      <c r="X13" s="528"/>
      <c r="Y13" s="528"/>
    </row>
    <row r="14" spans="1:30">
      <c r="A14" s="313">
        <v>2</v>
      </c>
      <c r="B14" s="313">
        <v>2</v>
      </c>
      <c r="C14" s="313">
        <v>0</v>
      </c>
      <c r="D14" s="313">
        <v>2</v>
      </c>
      <c r="F14" s="314">
        <v>40</v>
      </c>
      <c r="G14" s="313">
        <v>100</v>
      </c>
      <c r="H14" s="313">
        <v>60</v>
      </c>
      <c r="J14" s="534">
        <v>4.4722539008822599E-12</v>
      </c>
      <c r="K14" s="528"/>
      <c r="L14" s="313">
        <v>10</v>
      </c>
      <c r="M14" s="534"/>
      <c r="N14" s="534"/>
      <c r="O14" s="534"/>
      <c r="P14" s="534"/>
      <c r="Q14" s="534"/>
      <c r="R14" s="534">
        <v>4.4722539008822696E-12</v>
      </c>
      <c r="S14" s="534"/>
      <c r="T14" s="531">
        <v>9.6935228033557931E-15</v>
      </c>
      <c r="U14" s="535">
        <v>2.1674804289272377E-15</v>
      </c>
      <c r="V14" s="528"/>
      <c r="W14" s="528"/>
      <c r="X14" s="528"/>
      <c r="Y14" s="528"/>
    </row>
    <row r="15" spans="1:30">
      <c r="A15" s="313">
        <v>3</v>
      </c>
      <c r="B15" s="313">
        <v>2</v>
      </c>
      <c r="C15" s="313">
        <v>0</v>
      </c>
      <c r="D15" s="313">
        <v>3</v>
      </c>
      <c r="F15" s="314">
        <v>45</v>
      </c>
      <c r="G15" s="313">
        <v>100</v>
      </c>
      <c r="H15" s="313">
        <v>60</v>
      </c>
      <c r="J15" s="534">
        <v>4.7269018098292881E-12</v>
      </c>
      <c r="K15" s="528"/>
      <c r="L15" s="313">
        <v>11</v>
      </c>
      <c r="M15" s="534"/>
      <c r="N15" s="534"/>
      <c r="O15" s="534"/>
      <c r="P15" s="534"/>
      <c r="Q15" s="534"/>
      <c r="R15" s="534">
        <v>4.7269018098292719E-12</v>
      </c>
      <c r="S15" s="534"/>
      <c r="T15" s="531">
        <v>-1.6155871338926322E-14</v>
      </c>
      <c r="U15" s="535">
        <v>-3.4178563441557486E-15</v>
      </c>
      <c r="V15" s="528"/>
      <c r="W15" s="528"/>
      <c r="X15" s="528"/>
      <c r="Y15" s="528"/>
    </row>
    <row r="16" spans="1:30">
      <c r="A16" s="313">
        <v>0</v>
      </c>
      <c r="B16" s="313">
        <v>3</v>
      </c>
      <c r="C16" s="313">
        <v>0</v>
      </c>
      <c r="D16" s="313">
        <v>0</v>
      </c>
      <c r="F16" s="314">
        <v>30</v>
      </c>
      <c r="G16" s="313">
        <v>110</v>
      </c>
      <c r="H16" s="313">
        <v>60</v>
      </c>
      <c r="J16" s="534">
        <v>3.5889439667222414E-12</v>
      </c>
      <c r="K16" s="528"/>
      <c r="L16" s="313">
        <v>12</v>
      </c>
      <c r="M16" s="534">
        <v>1.6976527263135982E-16</v>
      </c>
      <c r="N16" s="534">
        <v>-2.0212677772671271E-14</v>
      </c>
      <c r="O16" s="534">
        <v>8.5598833559593223E-13</v>
      </c>
      <c r="P16" s="534">
        <v>-8.4829584667982962E-12</v>
      </c>
      <c r="Q16" s="534"/>
      <c r="R16" s="534">
        <v>3.5889439667222414E-12</v>
      </c>
      <c r="S16" s="534"/>
      <c r="T16" s="531">
        <v>0</v>
      </c>
      <c r="U16" s="535">
        <v>0</v>
      </c>
      <c r="V16" s="528"/>
      <c r="W16" s="528"/>
      <c r="X16" s="528"/>
      <c r="Y16" s="528"/>
    </row>
    <row r="17" spans="1:25">
      <c r="A17" s="313">
        <v>1</v>
      </c>
      <c r="B17" s="313">
        <v>3</v>
      </c>
      <c r="C17" s="313">
        <v>0</v>
      </c>
      <c r="D17" s="313">
        <v>1</v>
      </c>
      <c r="F17" s="314">
        <v>35</v>
      </c>
      <c r="G17" s="313">
        <v>110</v>
      </c>
      <c r="H17" s="313">
        <v>60</v>
      </c>
      <c r="J17" s="534">
        <v>3.9947890716065756E-12</v>
      </c>
      <c r="K17" s="528"/>
      <c r="L17" s="313">
        <v>13</v>
      </c>
      <c r="M17" s="534"/>
      <c r="N17" s="534"/>
      <c r="O17" s="534"/>
      <c r="P17" s="534"/>
      <c r="Q17" s="534"/>
      <c r="R17" s="534">
        <v>3.9947890716065756E-12</v>
      </c>
      <c r="S17" s="534"/>
      <c r="T17" s="531">
        <v>0</v>
      </c>
      <c r="U17" s="535">
        <v>0</v>
      </c>
      <c r="V17" s="528"/>
      <c r="W17" s="528"/>
      <c r="X17" s="528"/>
      <c r="Y17" s="528"/>
    </row>
    <row r="18" spans="1:25">
      <c r="A18" s="313">
        <v>2</v>
      </c>
      <c r="B18" s="313">
        <v>3</v>
      </c>
      <c r="C18" s="313">
        <v>0</v>
      </c>
      <c r="D18" s="313">
        <v>2</v>
      </c>
      <c r="F18" s="314">
        <v>40</v>
      </c>
      <c r="G18" s="313">
        <v>110</v>
      </c>
      <c r="H18" s="313">
        <v>60</v>
      </c>
      <c r="J18" s="534">
        <v>4.2812679691719855E-12</v>
      </c>
      <c r="K18" s="528"/>
      <c r="L18" s="313">
        <v>14</v>
      </c>
      <c r="M18" s="534"/>
      <c r="N18" s="534"/>
      <c r="O18" s="534"/>
      <c r="P18" s="534"/>
      <c r="Q18" s="534"/>
      <c r="R18" s="534">
        <v>4.2812679691719888E-12</v>
      </c>
      <c r="S18" s="534"/>
      <c r="T18" s="531">
        <v>3.2311742677852644E-15</v>
      </c>
      <c r="U18" s="535">
        <v>7.547236685607854E-16</v>
      </c>
      <c r="V18" s="528"/>
      <c r="W18" s="528"/>
      <c r="X18" s="528"/>
      <c r="Y18" s="528"/>
    </row>
    <row r="19" spans="1:25">
      <c r="A19" s="313">
        <v>3</v>
      </c>
      <c r="B19" s="313">
        <v>3</v>
      </c>
      <c r="C19" s="313">
        <v>0</v>
      </c>
      <c r="D19" s="313">
        <v>3</v>
      </c>
      <c r="F19" s="314">
        <v>45</v>
      </c>
      <c r="G19" s="313">
        <v>110</v>
      </c>
      <c r="H19" s="313">
        <v>60</v>
      </c>
      <c r="J19" s="534">
        <v>4.5757046138919917E-12</v>
      </c>
      <c r="K19" s="528"/>
      <c r="L19" s="313">
        <v>15</v>
      </c>
      <c r="M19" s="534"/>
      <c r="N19" s="534"/>
      <c r="O19" s="534"/>
      <c r="P19" s="534"/>
      <c r="Q19" s="534"/>
      <c r="R19" s="534">
        <v>4.5757046138919949E-12</v>
      </c>
      <c r="S19" s="534"/>
      <c r="T19" s="531">
        <v>3.2311742677852644E-15</v>
      </c>
      <c r="U19" s="535">
        <v>7.0615884119252619E-16</v>
      </c>
      <c r="V19" s="528"/>
      <c r="W19" s="528"/>
      <c r="X19" s="528"/>
      <c r="Y19" s="528"/>
    </row>
    <row r="20" spans="1:25">
      <c r="A20" s="313">
        <v>0</v>
      </c>
      <c r="B20" s="313">
        <v>0</v>
      </c>
      <c r="C20" s="313">
        <v>0</v>
      </c>
      <c r="D20" s="313">
        <v>0</v>
      </c>
      <c r="F20" s="313">
        <v>30</v>
      </c>
      <c r="G20" s="314">
        <v>80</v>
      </c>
      <c r="H20" s="313">
        <v>60</v>
      </c>
      <c r="J20" s="534">
        <v>3.9152116000606261E-12</v>
      </c>
      <c r="K20" s="534"/>
      <c r="L20" s="313">
        <v>0</v>
      </c>
      <c r="M20" s="534">
        <v>-2.724202109256277E-16</v>
      </c>
      <c r="N20" s="534">
        <v>7.6768386800375647E-14</v>
      </c>
      <c r="O20" s="534">
        <v>-7.1597973215796852E-12</v>
      </c>
      <c r="P20" s="534">
        <v>2.2486046979795272E-10</v>
      </c>
      <c r="Q20" s="534"/>
      <c r="R20" s="534">
        <v>3.9152116000607327E-12</v>
      </c>
      <c r="S20" s="534"/>
      <c r="T20" s="531">
        <v>1.0662875083691372E-13</v>
      </c>
      <c r="U20" s="535">
        <v>2.7234479698431267E-14</v>
      </c>
      <c r="V20" s="528"/>
      <c r="W20" s="528"/>
      <c r="X20" s="528"/>
      <c r="Y20" s="528"/>
    </row>
    <row r="21" spans="1:25">
      <c r="A21" s="313">
        <v>0</v>
      </c>
      <c r="B21" s="313">
        <v>1</v>
      </c>
      <c r="C21" s="313">
        <v>0</v>
      </c>
      <c r="D21" s="313">
        <v>1</v>
      </c>
      <c r="F21" s="313">
        <v>30</v>
      </c>
      <c r="G21" s="314">
        <v>90</v>
      </c>
      <c r="H21" s="313">
        <v>60</v>
      </c>
      <c r="J21" s="534">
        <v>3.7083101740411624E-12</v>
      </c>
      <c r="K21" s="534"/>
      <c r="L21" s="313">
        <v>1</v>
      </c>
      <c r="M21" s="534"/>
      <c r="N21" s="534"/>
      <c r="O21" s="534"/>
      <c r="P21" s="534"/>
      <c r="Q21" s="534"/>
      <c r="R21" s="534">
        <v>3.7083101740412303E-12</v>
      </c>
      <c r="S21" s="534"/>
      <c r="T21" s="531">
        <v>6.7854659623490551E-14</v>
      </c>
      <c r="U21" s="535">
        <v>1.8298000015879299E-14</v>
      </c>
      <c r="V21" s="528"/>
      <c r="W21" s="528"/>
      <c r="X21" s="528"/>
      <c r="Y21" s="528"/>
    </row>
    <row r="22" spans="1:25">
      <c r="A22" s="313">
        <v>0</v>
      </c>
      <c r="B22" s="313">
        <v>2</v>
      </c>
      <c r="C22" s="313">
        <v>0</v>
      </c>
      <c r="D22" s="313">
        <v>2</v>
      </c>
      <c r="F22" s="313">
        <v>30</v>
      </c>
      <c r="G22" s="314">
        <v>100</v>
      </c>
      <c r="H22" s="313">
        <v>60</v>
      </c>
      <c r="J22" s="534">
        <v>4.1443947181129566E-12</v>
      </c>
      <c r="K22" s="534"/>
      <c r="L22" s="313">
        <v>2</v>
      </c>
      <c r="M22" s="534"/>
      <c r="N22" s="534"/>
      <c r="O22" s="534"/>
      <c r="P22" s="534"/>
      <c r="Q22" s="534"/>
      <c r="R22" s="534">
        <v>4.1443947181130115E-12</v>
      </c>
      <c r="S22" s="534"/>
      <c r="T22" s="531">
        <v>5.4929962552349494E-14</v>
      </c>
      <c r="U22" s="535">
        <v>1.3254037389894281E-14</v>
      </c>
      <c r="V22" s="528"/>
      <c r="W22" s="528"/>
      <c r="X22" s="528"/>
      <c r="Y22" s="528"/>
    </row>
    <row r="23" spans="1:25">
      <c r="A23" s="313">
        <v>0</v>
      </c>
      <c r="B23" s="313">
        <v>3</v>
      </c>
      <c r="C23" s="313">
        <v>0</v>
      </c>
      <c r="D23" s="313">
        <v>3</v>
      </c>
      <c r="F23" s="313">
        <v>30</v>
      </c>
      <c r="G23" s="314">
        <v>110</v>
      </c>
      <c r="H23" s="313">
        <v>60</v>
      </c>
      <c r="J23" s="534">
        <v>3.5889439667222414E-12</v>
      </c>
      <c r="K23" s="534"/>
      <c r="L23" s="313">
        <v>3</v>
      </c>
      <c r="M23" s="534"/>
      <c r="N23" s="534"/>
      <c r="O23" s="534"/>
      <c r="P23" s="534"/>
      <c r="Q23" s="534"/>
      <c r="R23" s="534">
        <v>3.5889439667221574E-12</v>
      </c>
      <c r="S23" s="534"/>
      <c r="T23" s="531">
        <v>-8.4010530962416873E-14</v>
      </c>
      <c r="U23" s="535">
        <v>-2.3408147839973977E-14</v>
      </c>
      <c r="V23" s="528"/>
      <c r="W23" s="528"/>
      <c r="X23" s="528"/>
      <c r="Y23" s="528"/>
    </row>
    <row r="24" spans="1:25">
      <c r="A24" s="313">
        <v>1</v>
      </c>
      <c r="B24" s="313">
        <v>0</v>
      </c>
      <c r="C24" s="313">
        <v>0</v>
      </c>
      <c r="D24" s="313">
        <v>0</v>
      </c>
      <c r="F24" s="313">
        <v>35</v>
      </c>
      <c r="G24" s="314">
        <v>80</v>
      </c>
      <c r="H24" s="313">
        <v>60</v>
      </c>
      <c r="J24" s="534">
        <v>4.2812679691719855E-12</v>
      </c>
      <c r="K24" s="534"/>
      <c r="L24" s="313">
        <v>4</v>
      </c>
      <c r="M24" s="534">
        <v>-3.9788735772973679E-17</v>
      </c>
      <c r="N24" s="534">
        <v>1.1379578431070463E-14</v>
      </c>
      <c r="O24" s="534">
        <v>-1.0854367118867205E-12</v>
      </c>
      <c r="P24" s="534">
        <v>3.865873567702119E-11</v>
      </c>
      <c r="Q24" s="534"/>
      <c r="R24" s="534">
        <v>4.2812679691719855E-12</v>
      </c>
      <c r="S24" s="534"/>
      <c r="T24" s="531">
        <v>0</v>
      </c>
      <c r="U24" s="535">
        <v>0</v>
      </c>
      <c r="V24" s="528"/>
      <c r="W24" s="528"/>
      <c r="X24" s="528"/>
      <c r="Y24" s="528"/>
    </row>
    <row r="25" spans="1:25">
      <c r="A25" s="313">
        <v>1</v>
      </c>
      <c r="B25" s="313">
        <v>1</v>
      </c>
      <c r="C25" s="313">
        <v>0</v>
      </c>
      <c r="D25" s="313">
        <v>1</v>
      </c>
      <c r="F25" s="313">
        <v>35</v>
      </c>
      <c r="G25" s="314">
        <v>90</v>
      </c>
      <c r="H25" s="313">
        <v>60</v>
      </c>
      <c r="J25" s="534">
        <v>4.138028520389279E-12</v>
      </c>
      <c r="K25" s="528"/>
      <c r="L25" s="313">
        <v>5</v>
      </c>
      <c r="M25" s="534"/>
      <c r="N25" s="534"/>
      <c r="O25" s="534"/>
      <c r="P25" s="534"/>
      <c r="Q25" s="534"/>
      <c r="R25" s="534">
        <v>4.1380285203892919E-12</v>
      </c>
      <c r="S25" s="534"/>
      <c r="T25" s="531">
        <v>1.2924697071141057E-14</v>
      </c>
      <c r="U25" s="535">
        <v>3.1233948745054047E-15</v>
      </c>
    </row>
    <row r="26" spans="1:25">
      <c r="A26" s="313">
        <v>1</v>
      </c>
      <c r="B26" s="313">
        <v>2</v>
      </c>
      <c r="C26" s="313">
        <v>0</v>
      </c>
      <c r="D26" s="313">
        <v>2</v>
      </c>
      <c r="F26" s="313">
        <v>35</v>
      </c>
      <c r="G26" s="314">
        <v>100</v>
      </c>
      <c r="H26" s="313">
        <v>60</v>
      </c>
      <c r="J26" s="534">
        <v>4.1221130260800897E-12</v>
      </c>
      <c r="K26" s="528"/>
      <c r="L26" s="313">
        <v>6</v>
      </c>
      <c r="M26" s="534"/>
      <c r="N26" s="534"/>
      <c r="O26" s="534"/>
      <c r="P26" s="534"/>
      <c r="Q26" s="534"/>
      <c r="R26" s="534">
        <v>4.1221130260800865E-12</v>
      </c>
      <c r="S26" s="534"/>
      <c r="T26" s="531">
        <v>-3.2311742677852644E-15</v>
      </c>
      <c r="U26" s="535">
        <v>-7.8386357854382738E-16</v>
      </c>
    </row>
    <row r="27" spans="1:25">
      <c r="A27" s="313">
        <v>1</v>
      </c>
      <c r="B27" s="313">
        <v>3</v>
      </c>
      <c r="C27" s="313">
        <v>0</v>
      </c>
      <c r="D27" s="313">
        <v>3</v>
      </c>
      <c r="F27" s="313">
        <v>35</v>
      </c>
      <c r="G27" s="314">
        <v>110</v>
      </c>
      <c r="H27" s="313">
        <v>60</v>
      </c>
      <c r="J27" s="534">
        <v>3.9947890716065756E-12</v>
      </c>
      <c r="K27" s="528"/>
      <c r="L27" s="313">
        <v>7</v>
      </c>
      <c r="M27" s="534"/>
      <c r="N27" s="534"/>
      <c r="O27" s="534"/>
      <c r="P27" s="534"/>
      <c r="Q27" s="534"/>
      <c r="R27" s="534">
        <v>3.9947890716065853E-12</v>
      </c>
      <c r="S27" s="534"/>
      <c r="T27" s="531">
        <v>9.6935228033557931E-15</v>
      </c>
      <c r="U27" s="535">
        <v>2.4265418347751137E-15</v>
      </c>
    </row>
    <row r="28" spans="1:25">
      <c r="A28" s="313">
        <v>2</v>
      </c>
      <c r="B28" s="313">
        <v>0</v>
      </c>
      <c r="C28" s="313">
        <v>0</v>
      </c>
      <c r="D28" s="313">
        <v>0</v>
      </c>
      <c r="F28" s="313">
        <v>40</v>
      </c>
      <c r="G28" s="314">
        <v>80</v>
      </c>
      <c r="H28" s="313">
        <v>60</v>
      </c>
      <c r="J28" s="534">
        <v>4.655282085437938E-12</v>
      </c>
      <c r="K28" s="528"/>
      <c r="L28" s="313">
        <v>8</v>
      </c>
      <c r="M28" s="534">
        <v>-8.2230053930811132E-17</v>
      </c>
      <c r="N28" s="534">
        <v>2.3515142841827072E-14</v>
      </c>
      <c r="O28" s="534">
        <v>-2.2354638048448655E-12</v>
      </c>
      <c r="P28" s="534">
        <v>7.50972598979092E-11</v>
      </c>
      <c r="Q28" s="534"/>
      <c r="R28" s="534">
        <v>4.655282085437938E-12</v>
      </c>
      <c r="S28" s="534"/>
      <c r="T28" s="531">
        <v>0</v>
      </c>
      <c r="U28" s="535">
        <v>0</v>
      </c>
    </row>
    <row r="29" spans="1:25">
      <c r="A29" s="313">
        <v>2</v>
      </c>
      <c r="B29" s="313">
        <v>1</v>
      </c>
      <c r="C29" s="313">
        <v>0</v>
      </c>
      <c r="D29" s="313">
        <v>1</v>
      </c>
      <c r="F29" s="313">
        <v>40</v>
      </c>
      <c r="G29" s="314">
        <v>90</v>
      </c>
      <c r="H29" s="313">
        <v>60</v>
      </c>
      <c r="J29" s="534">
        <v>4.4324651651092884E-12</v>
      </c>
      <c r="K29" s="528"/>
      <c r="L29" s="313">
        <v>9</v>
      </c>
      <c r="M29" s="534"/>
      <c r="N29" s="534"/>
      <c r="O29" s="534"/>
      <c r="P29" s="534"/>
      <c r="Q29" s="534"/>
      <c r="R29" s="534">
        <v>4.4324651651092431E-12</v>
      </c>
      <c r="S29" s="534"/>
      <c r="T29" s="531">
        <v>-4.5236439748993701E-14</v>
      </c>
      <c r="U29" s="535">
        <v>-1.0205706771274386E-14</v>
      </c>
    </row>
    <row r="30" spans="1:25">
      <c r="A30" s="313">
        <v>2</v>
      </c>
      <c r="B30" s="313">
        <v>2</v>
      </c>
      <c r="C30" s="313">
        <v>0</v>
      </c>
      <c r="D30" s="313">
        <v>2</v>
      </c>
      <c r="F30" s="313">
        <v>40</v>
      </c>
      <c r="G30" s="314">
        <v>100</v>
      </c>
      <c r="H30" s="313">
        <v>60</v>
      </c>
      <c r="J30" s="534">
        <v>4.4722539008822599E-12</v>
      </c>
      <c r="K30" s="528"/>
      <c r="L30" s="313">
        <v>10</v>
      </c>
      <c r="M30" s="534"/>
      <c r="N30" s="534"/>
      <c r="O30" s="534"/>
      <c r="P30" s="534"/>
      <c r="Q30" s="534"/>
      <c r="R30" s="534">
        <v>4.4722539008822502E-12</v>
      </c>
      <c r="S30" s="534"/>
      <c r="T30" s="531">
        <v>-9.6935228033557931E-15</v>
      </c>
      <c r="U30" s="535">
        <v>-2.1674804289272377E-15</v>
      </c>
    </row>
    <row r="31" spans="1:25">
      <c r="A31" s="313">
        <v>2</v>
      </c>
      <c r="B31" s="313">
        <v>3</v>
      </c>
      <c r="C31" s="313">
        <v>0</v>
      </c>
      <c r="D31" s="313">
        <v>3</v>
      </c>
      <c r="F31" s="313">
        <v>40</v>
      </c>
      <c r="G31" s="314">
        <v>110</v>
      </c>
      <c r="H31" s="313">
        <v>60</v>
      </c>
      <c r="J31" s="534">
        <v>4.2812679691719855E-12</v>
      </c>
      <c r="K31" s="528"/>
      <c r="L31" s="313">
        <v>11</v>
      </c>
      <c r="M31" s="534"/>
      <c r="N31" s="534"/>
      <c r="O31" s="534"/>
      <c r="P31" s="534"/>
      <c r="Q31" s="534"/>
      <c r="R31" s="534">
        <v>4.2812679691719403E-12</v>
      </c>
      <c r="S31" s="534"/>
      <c r="T31" s="531">
        <v>-4.5236439748993701E-14</v>
      </c>
      <c r="U31" s="535">
        <v>-1.0566131359850995E-14</v>
      </c>
    </row>
    <row r="32" spans="1:25">
      <c r="A32" s="313">
        <v>3</v>
      </c>
      <c r="B32" s="313">
        <v>0</v>
      </c>
      <c r="C32" s="313">
        <v>0</v>
      </c>
      <c r="D32" s="313">
        <v>0</v>
      </c>
      <c r="F32" s="313">
        <v>45</v>
      </c>
      <c r="G32" s="314">
        <v>80</v>
      </c>
      <c r="H32" s="313">
        <v>60</v>
      </c>
      <c r="J32" s="534">
        <v>4.9338032358487517E-12</v>
      </c>
      <c r="K32" s="528"/>
      <c r="L32" s="313">
        <v>12</v>
      </c>
      <c r="M32" s="534">
        <v>-4.3767609350269099E-17</v>
      </c>
      <c r="N32" s="534">
        <v>1.2533451768486138E-14</v>
      </c>
      <c r="O32" s="534">
        <v>-1.198436721481912E-12</v>
      </c>
      <c r="P32" s="534">
        <v>4.300366562342822E-11</v>
      </c>
      <c r="Q32" s="534"/>
      <c r="R32" s="534">
        <v>4.9338032358487614E-12</v>
      </c>
      <c r="S32" s="534"/>
      <c r="T32" s="531">
        <v>9.6935228033557931E-15</v>
      </c>
      <c r="U32" s="535">
        <v>1.9647161307372722E-15</v>
      </c>
    </row>
    <row r="33" spans="1:21">
      <c r="A33" s="313">
        <v>3</v>
      </c>
      <c r="B33" s="313">
        <v>1</v>
      </c>
      <c r="C33" s="313">
        <v>0</v>
      </c>
      <c r="D33" s="313">
        <v>1</v>
      </c>
      <c r="F33" s="313">
        <v>45</v>
      </c>
      <c r="G33" s="314">
        <v>90</v>
      </c>
      <c r="H33" s="313">
        <v>60</v>
      </c>
      <c r="J33" s="534">
        <v>4.7587327984476698E-12</v>
      </c>
      <c r="K33" s="528"/>
      <c r="L33" s="313">
        <v>13</v>
      </c>
      <c r="M33" s="534"/>
      <c r="N33" s="534"/>
      <c r="O33" s="534"/>
      <c r="P33" s="534"/>
      <c r="Q33" s="534"/>
      <c r="R33" s="534">
        <v>4.7587327984476828E-12</v>
      </c>
      <c r="S33" s="534"/>
      <c r="T33" s="531">
        <v>1.2924697071141057E-14</v>
      </c>
      <c r="U33" s="535">
        <v>2.7159955430481786E-15</v>
      </c>
    </row>
    <row r="34" spans="1:21">
      <c r="A34" s="313">
        <v>3</v>
      </c>
      <c r="B34" s="313">
        <v>2</v>
      </c>
      <c r="C34" s="313">
        <v>0</v>
      </c>
      <c r="D34" s="313">
        <v>2</v>
      </c>
      <c r="F34" s="313">
        <v>45</v>
      </c>
      <c r="G34" s="314">
        <v>100</v>
      </c>
      <c r="H34" s="313">
        <v>60</v>
      </c>
      <c r="J34" s="534">
        <v>4.7269018098292881E-12</v>
      </c>
      <c r="K34" s="528"/>
      <c r="L34" s="313">
        <v>14</v>
      </c>
      <c r="M34" s="534"/>
      <c r="N34" s="534"/>
      <c r="O34" s="534"/>
      <c r="P34" s="534"/>
      <c r="Q34" s="534"/>
      <c r="R34" s="534">
        <v>4.7269018098292978E-12</v>
      </c>
      <c r="S34" s="534"/>
      <c r="T34" s="531">
        <v>9.6935228033557931E-15</v>
      </c>
      <c r="U34" s="535">
        <v>2.0507138064934492E-15</v>
      </c>
    </row>
    <row r="35" spans="1:21">
      <c r="A35" s="313">
        <v>3</v>
      </c>
      <c r="B35" s="313">
        <v>3</v>
      </c>
      <c r="C35" s="313">
        <v>0</v>
      </c>
      <c r="D35" s="313">
        <v>3</v>
      </c>
      <c r="F35" s="313">
        <v>45</v>
      </c>
      <c r="G35" s="314">
        <v>110</v>
      </c>
      <c r="H35" s="313">
        <v>60</v>
      </c>
      <c r="J35" s="534">
        <v>4.5757046138919917E-12</v>
      </c>
      <c r="K35" s="528"/>
      <c r="L35" s="313">
        <v>15</v>
      </c>
      <c r="M35" s="534"/>
      <c r="N35" s="534"/>
      <c r="O35" s="534"/>
      <c r="P35" s="534"/>
      <c r="Q35" s="534"/>
      <c r="R35" s="534">
        <v>4.5757046138920079E-12</v>
      </c>
      <c r="S35" s="534"/>
      <c r="T35" s="531">
        <v>1.6155871338926322E-14</v>
      </c>
      <c r="U35" s="535">
        <v>3.5307942059626311E-15</v>
      </c>
    </row>
    <row r="36" spans="1:21">
      <c r="G36" s="314"/>
      <c r="J36" s="534"/>
      <c r="K36" s="528"/>
      <c r="M36" s="534"/>
      <c r="N36" s="534"/>
      <c r="O36" s="534"/>
      <c r="P36" s="534"/>
      <c r="Q36" s="534"/>
      <c r="R36" s="534"/>
      <c r="S36" s="534"/>
      <c r="T36" s="531"/>
      <c r="U36" s="535"/>
    </row>
    <row r="37" spans="1:21">
      <c r="G37" s="314"/>
      <c r="J37" s="534"/>
      <c r="K37" s="528"/>
      <c r="M37" s="534"/>
      <c r="N37" s="534"/>
      <c r="O37" s="534"/>
      <c r="P37" s="534"/>
      <c r="Q37" s="534"/>
      <c r="R37" s="534"/>
      <c r="S37" s="534"/>
      <c r="T37" s="531"/>
      <c r="U37" s="535"/>
    </row>
    <row r="38" spans="1:21">
      <c r="H38" s="314"/>
      <c r="K38" s="528"/>
      <c r="M38" s="534"/>
      <c r="N38" s="534"/>
      <c r="O38" s="534"/>
      <c r="P38" s="534"/>
      <c r="Q38" s="534"/>
      <c r="R38" s="534"/>
      <c r="S38" s="534"/>
      <c r="T38" s="531"/>
      <c r="U38" s="535"/>
    </row>
    <row r="39" spans="1:21">
      <c r="H39" s="314"/>
      <c r="K39" s="528"/>
      <c r="M39" s="534"/>
      <c r="N39" s="534"/>
      <c r="O39" s="534"/>
      <c r="P39" s="534"/>
      <c r="Q39" s="534"/>
      <c r="R39" s="534"/>
      <c r="S39" s="534"/>
      <c r="T39" s="531"/>
      <c r="U39" s="535"/>
    </row>
    <row r="40" spans="1:21">
      <c r="H40" s="314"/>
      <c r="K40" s="528"/>
      <c r="M40" s="534"/>
      <c r="N40" s="534"/>
      <c r="O40" s="534"/>
      <c r="P40" s="534"/>
      <c r="Q40" s="534"/>
      <c r="R40" s="534"/>
      <c r="S40" s="534"/>
      <c r="T40" s="531"/>
      <c r="U40" s="535"/>
    </row>
    <row r="41" spans="1:21">
      <c r="H41" s="314"/>
      <c r="K41" s="528"/>
      <c r="M41" s="534"/>
      <c r="N41" s="534"/>
      <c r="O41" s="534"/>
      <c r="P41" s="534"/>
      <c r="Q41" s="534"/>
      <c r="R41" s="534"/>
      <c r="S41" s="534"/>
      <c r="T41" s="531"/>
      <c r="U41" s="535"/>
    </row>
    <row r="42" spans="1:21">
      <c r="F42" s="314"/>
      <c r="J42" s="534"/>
      <c r="K42" s="528"/>
      <c r="M42" s="534"/>
      <c r="N42" s="534"/>
      <c r="O42" s="534"/>
      <c r="P42" s="534"/>
      <c r="Q42" s="534"/>
      <c r="R42" s="534"/>
      <c r="S42" s="534"/>
      <c r="T42" s="531"/>
      <c r="U42" s="535"/>
    </row>
    <row r="43" spans="1:21">
      <c r="F43" s="314"/>
      <c r="J43" s="534"/>
      <c r="K43" s="528"/>
      <c r="M43" s="534"/>
      <c r="N43" s="534"/>
      <c r="O43" s="534"/>
      <c r="P43" s="534"/>
      <c r="Q43" s="534"/>
      <c r="R43" s="534"/>
      <c r="S43" s="534"/>
      <c r="T43" s="531"/>
      <c r="U43" s="535"/>
    </row>
    <row r="44" spans="1:21">
      <c r="F44" s="314"/>
      <c r="J44" s="534"/>
      <c r="K44" s="528"/>
      <c r="M44" s="534"/>
      <c r="N44" s="534"/>
      <c r="O44" s="534"/>
      <c r="P44" s="534"/>
      <c r="Q44" s="534"/>
      <c r="R44" s="534"/>
      <c r="S44" s="534"/>
      <c r="T44" s="531"/>
      <c r="U44" s="535"/>
    </row>
    <row r="45" spans="1:21">
      <c r="F45" s="314"/>
      <c r="J45" s="534"/>
      <c r="K45" s="528"/>
      <c r="M45" s="534"/>
      <c r="N45" s="534"/>
      <c r="O45" s="534"/>
      <c r="P45" s="534"/>
      <c r="Q45" s="534"/>
      <c r="R45" s="534"/>
      <c r="S45" s="534"/>
      <c r="T45" s="531"/>
      <c r="U45" s="535"/>
    </row>
    <row r="46" spans="1:21">
      <c r="F46" s="314"/>
      <c r="J46" s="534"/>
      <c r="K46" s="528"/>
      <c r="M46" s="534"/>
      <c r="N46" s="534"/>
      <c r="O46" s="534"/>
      <c r="P46" s="534"/>
      <c r="Q46" s="534"/>
      <c r="R46" s="534"/>
      <c r="S46" s="534"/>
      <c r="T46" s="531"/>
      <c r="U46" s="535"/>
    </row>
    <row r="47" spans="1:21">
      <c r="F47" s="314"/>
      <c r="J47" s="534"/>
      <c r="K47" s="528"/>
      <c r="M47" s="534"/>
      <c r="N47" s="534"/>
      <c r="O47" s="534"/>
      <c r="P47" s="534"/>
      <c r="Q47" s="534"/>
      <c r="R47" s="534"/>
      <c r="S47" s="534"/>
      <c r="T47" s="531"/>
      <c r="U47" s="535"/>
    </row>
    <row r="48" spans="1:21">
      <c r="F48" s="314"/>
      <c r="J48" s="534"/>
      <c r="K48" s="528"/>
      <c r="M48" s="534"/>
      <c r="N48" s="534"/>
      <c r="O48" s="534"/>
      <c r="P48" s="534"/>
      <c r="Q48" s="534"/>
      <c r="R48" s="534"/>
      <c r="S48" s="534"/>
      <c r="T48" s="531"/>
      <c r="U48" s="535"/>
    </row>
    <row r="49" spans="6:21">
      <c r="F49" s="314"/>
      <c r="J49" s="534"/>
      <c r="K49" s="528"/>
      <c r="M49" s="534"/>
      <c r="N49" s="534"/>
      <c r="O49" s="534"/>
      <c r="P49" s="534"/>
      <c r="Q49" s="534"/>
      <c r="R49" s="534"/>
      <c r="S49" s="534"/>
      <c r="T49" s="531"/>
      <c r="U49" s="535"/>
    </row>
    <row r="50" spans="6:21">
      <c r="F50" s="314"/>
      <c r="J50" s="534"/>
      <c r="K50" s="528"/>
      <c r="M50" s="534"/>
      <c r="N50" s="534"/>
      <c r="O50" s="534"/>
      <c r="P50" s="534"/>
      <c r="Q50" s="534"/>
      <c r="R50" s="534"/>
      <c r="S50" s="534"/>
      <c r="T50" s="531"/>
      <c r="U50" s="535"/>
    </row>
    <row r="51" spans="6:21">
      <c r="F51" s="314"/>
      <c r="J51" s="534"/>
      <c r="K51" s="528"/>
      <c r="M51" s="534"/>
      <c r="N51" s="534"/>
      <c r="O51" s="534"/>
      <c r="P51" s="534"/>
      <c r="Q51" s="534"/>
      <c r="R51" s="534"/>
      <c r="S51" s="534"/>
      <c r="T51" s="531"/>
      <c r="U51" s="535"/>
    </row>
    <row r="52" spans="6:21">
      <c r="F52" s="314"/>
      <c r="J52" s="534"/>
      <c r="K52" s="528"/>
      <c r="M52" s="534"/>
      <c r="N52" s="534"/>
      <c r="O52" s="534"/>
      <c r="P52" s="534"/>
      <c r="Q52" s="534"/>
      <c r="R52" s="534"/>
      <c r="S52" s="534"/>
      <c r="T52" s="531"/>
      <c r="U52" s="535"/>
    </row>
    <row r="53" spans="6:21">
      <c r="F53" s="314"/>
      <c r="J53" s="534"/>
      <c r="K53" s="528"/>
      <c r="M53" s="534"/>
      <c r="N53" s="534"/>
      <c r="O53" s="534"/>
      <c r="P53" s="534"/>
      <c r="Q53" s="534"/>
      <c r="R53" s="534"/>
      <c r="S53" s="534"/>
      <c r="T53" s="531"/>
      <c r="U53" s="535"/>
    </row>
    <row r="54" spans="6:21">
      <c r="F54" s="314"/>
      <c r="J54" s="534"/>
      <c r="K54" s="528"/>
      <c r="M54" s="534"/>
      <c r="N54" s="534"/>
      <c r="O54" s="534"/>
      <c r="P54" s="534"/>
      <c r="Q54" s="534"/>
      <c r="R54" s="534"/>
      <c r="S54" s="534"/>
      <c r="T54" s="531"/>
      <c r="U54" s="535"/>
    </row>
    <row r="55" spans="6:21">
      <c r="F55" s="314"/>
      <c r="J55" s="534"/>
      <c r="K55" s="528"/>
      <c r="M55" s="534"/>
      <c r="N55" s="534"/>
      <c r="O55" s="534"/>
      <c r="P55" s="534"/>
      <c r="Q55" s="534"/>
      <c r="R55" s="534"/>
      <c r="S55" s="534"/>
      <c r="T55" s="531"/>
      <c r="U55" s="535"/>
    </row>
    <row r="56" spans="6:21">
      <c r="F56" s="314"/>
      <c r="J56" s="534"/>
      <c r="K56" s="528"/>
      <c r="M56" s="534"/>
      <c r="N56" s="534"/>
      <c r="O56" s="534"/>
      <c r="P56" s="534"/>
      <c r="Q56" s="534"/>
      <c r="R56" s="534"/>
      <c r="S56" s="534"/>
      <c r="T56" s="531"/>
      <c r="U56" s="535"/>
    </row>
    <row r="57" spans="6:21">
      <c r="F57" s="314"/>
      <c r="J57" s="534"/>
      <c r="K57" s="528"/>
      <c r="M57" s="534"/>
      <c r="N57" s="534"/>
      <c r="O57" s="534"/>
      <c r="P57" s="534"/>
      <c r="Q57" s="534"/>
      <c r="R57" s="534"/>
      <c r="S57" s="534"/>
      <c r="T57" s="531"/>
      <c r="U57" s="535"/>
    </row>
    <row r="58" spans="6:21">
      <c r="F58" s="314"/>
      <c r="J58" s="534"/>
      <c r="K58" s="528"/>
      <c r="M58" s="534"/>
      <c r="N58" s="534"/>
      <c r="O58" s="534"/>
      <c r="P58" s="534"/>
      <c r="Q58" s="534"/>
      <c r="R58" s="534"/>
      <c r="S58" s="534"/>
      <c r="T58" s="531"/>
      <c r="U58" s="535"/>
    </row>
    <row r="59" spans="6:21">
      <c r="F59" s="314"/>
      <c r="J59" s="534"/>
      <c r="K59" s="528"/>
      <c r="M59" s="534"/>
      <c r="N59" s="534"/>
      <c r="O59" s="534"/>
      <c r="P59" s="534"/>
      <c r="Q59" s="534"/>
      <c r="R59" s="534"/>
      <c r="S59" s="534"/>
      <c r="T59" s="531"/>
      <c r="U59" s="535"/>
    </row>
    <row r="60" spans="6:21">
      <c r="F60" s="314"/>
      <c r="J60" s="534"/>
      <c r="K60" s="528"/>
      <c r="M60" s="534"/>
      <c r="N60" s="534"/>
      <c r="O60" s="534"/>
      <c r="P60" s="534"/>
      <c r="Q60" s="534"/>
      <c r="R60" s="534"/>
      <c r="S60" s="534"/>
      <c r="T60" s="531"/>
      <c r="U60" s="535"/>
    </row>
    <row r="61" spans="6:21">
      <c r="F61" s="314"/>
      <c r="J61" s="534"/>
      <c r="K61" s="528"/>
      <c r="M61" s="534"/>
      <c r="N61" s="534"/>
      <c r="O61" s="534"/>
      <c r="P61" s="534"/>
      <c r="Q61" s="534"/>
      <c r="R61" s="534"/>
      <c r="S61" s="534"/>
      <c r="T61" s="531"/>
      <c r="U61" s="535"/>
    </row>
    <row r="62" spans="6:21">
      <c r="F62" s="314"/>
      <c r="J62" s="534"/>
      <c r="K62" s="528"/>
      <c r="M62" s="534"/>
      <c r="N62" s="534"/>
      <c r="O62" s="534"/>
      <c r="P62" s="534"/>
      <c r="Q62" s="534"/>
      <c r="R62" s="534"/>
      <c r="S62" s="534"/>
      <c r="T62" s="531"/>
      <c r="U62" s="535"/>
    </row>
    <row r="63" spans="6:21">
      <c r="F63" s="314"/>
      <c r="J63" s="534"/>
      <c r="K63" s="528"/>
      <c r="M63" s="534"/>
      <c r="N63" s="534"/>
      <c r="O63" s="534"/>
      <c r="P63" s="534"/>
      <c r="Q63" s="534"/>
      <c r="R63" s="534"/>
      <c r="S63" s="534"/>
      <c r="T63" s="531"/>
      <c r="U63" s="535"/>
    </row>
    <row r="64" spans="6:21">
      <c r="F64" s="314"/>
      <c r="J64" s="534"/>
      <c r="K64" s="528"/>
      <c r="M64" s="534"/>
      <c r="N64" s="534"/>
      <c r="O64" s="534"/>
      <c r="P64" s="534"/>
      <c r="Q64" s="534"/>
      <c r="R64" s="534"/>
      <c r="S64" s="534"/>
      <c r="T64" s="531"/>
      <c r="U64" s="535"/>
    </row>
    <row r="65" spans="6:21">
      <c r="F65" s="314"/>
      <c r="J65" s="534"/>
      <c r="K65" s="528"/>
      <c r="M65" s="534"/>
      <c r="N65" s="534"/>
      <c r="O65" s="534"/>
      <c r="P65" s="534"/>
      <c r="Q65" s="534"/>
      <c r="R65" s="534"/>
      <c r="S65" s="534"/>
      <c r="T65" s="531"/>
      <c r="U65" s="535"/>
    </row>
    <row r="66" spans="6:21">
      <c r="F66" s="314"/>
      <c r="J66" s="534"/>
      <c r="K66" s="528"/>
      <c r="M66" s="534"/>
      <c r="N66" s="534"/>
      <c r="O66" s="534"/>
      <c r="P66" s="534"/>
      <c r="Q66" s="534"/>
      <c r="R66" s="534"/>
      <c r="S66" s="534"/>
      <c r="T66" s="531"/>
      <c r="U66" s="535"/>
    </row>
    <row r="67" spans="6:21">
      <c r="F67" s="314"/>
      <c r="J67" s="534"/>
      <c r="K67" s="528"/>
      <c r="M67" s="534"/>
      <c r="N67" s="534"/>
      <c r="O67" s="534"/>
      <c r="P67" s="534"/>
      <c r="Q67" s="534"/>
      <c r="R67" s="534"/>
      <c r="S67" s="534"/>
      <c r="T67" s="531"/>
      <c r="U67" s="535"/>
    </row>
    <row r="68" spans="6:21">
      <c r="F68" s="314"/>
      <c r="J68" s="534"/>
      <c r="K68" s="528"/>
      <c r="M68" s="534"/>
      <c r="N68" s="534"/>
      <c r="O68" s="534"/>
      <c r="P68" s="534"/>
      <c r="Q68" s="534"/>
      <c r="R68" s="534"/>
      <c r="S68" s="534"/>
      <c r="T68" s="531"/>
      <c r="U68" s="535"/>
    </row>
    <row r="69" spans="6:21">
      <c r="F69" s="314"/>
      <c r="J69" s="534"/>
      <c r="K69" s="528"/>
      <c r="M69" s="534"/>
      <c r="N69" s="534"/>
      <c r="O69" s="534"/>
      <c r="P69" s="534"/>
      <c r="Q69" s="534"/>
      <c r="R69" s="534"/>
      <c r="S69" s="534"/>
      <c r="T69" s="531"/>
      <c r="U69" s="535"/>
    </row>
    <row r="70" spans="6:21">
      <c r="F70" s="314"/>
      <c r="J70" s="534"/>
      <c r="K70" s="528"/>
      <c r="M70" s="534"/>
      <c r="N70" s="534"/>
      <c r="O70" s="534"/>
      <c r="P70" s="534"/>
      <c r="Q70" s="534"/>
      <c r="R70" s="534"/>
      <c r="S70" s="534"/>
      <c r="T70" s="531"/>
      <c r="U70" s="535"/>
    </row>
    <row r="71" spans="6:21">
      <c r="F71" s="314"/>
      <c r="J71" s="534"/>
      <c r="K71" s="528"/>
      <c r="M71" s="534"/>
      <c r="N71" s="534"/>
      <c r="O71" s="534"/>
      <c r="P71" s="534"/>
      <c r="Q71" s="534"/>
      <c r="R71" s="534"/>
      <c r="S71" s="534"/>
      <c r="T71" s="531"/>
      <c r="U71" s="535"/>
    </row>
    <row r="72" spans="6:21">
      <c r="F72" s="314"/>
      <c r="J72" s="534"/>
      <c r="K72" s="528"/>
      <c r="M72" s="534"/>
      <c r="N72" s="534"/>
      <c r="O72" s="534"/>
      <c r="P72" s="534"/>
      <c r="Q72" s="534"/>
      <c r="R72" s="534"/>
      <c r="S72" s="534"/>
      <c r="T72" s="531"/>
      <c r="U72" s="535"/>
    </row>
    <row r="73" spans="6:21">
      <c r="F73" s="314"/>
      <c r="J73" s="534"/>
      <c r="K73" s="528"/>
      <c r="M73" s="534"/>
      <c r="N73" s="534"/>
      <c r="O73" s="534"/>
      <c r="P73" s="534"/>
      <c r="Q73" s="534"/>
      <c r="R73" s="534"/>
      <c r="S73" s="534"/>
      <c r="T73" s="531"/>
      <c r="U73" s="535"/>
    </row>
    <row r="74" spans="6:21">
      <c r="F74" s="314"/>
      <c r="J74" s="534"/>
      <c r="K74" s="528"/>
      <c r="M74" s="534"/>
      <c r="N74" s="534"/>
      <c r="O74" s="534"/>
      <c r="P74" s="534"/>
      <c r="Q74" s="534"/>
      <c r="R74" s="534"/>
      <c r="S74" s="534"/>
      <c r="T74" s="531"/>
      <c r="U74" s="535"/>
    </row>
    <row r="75" spans="6:21">
      <c r="F75" s="314"/>
      <c r="J75" s="534"/>
      <c r="K75" s="528"/>
      <c r="M75" s="534"/>
      <c r="N75" s="534"/>
      <c r="O75" s="534"/>
      <c r="P75" s="534"/>
      <c r="Q75" s="534"/>
      <c r="R75" s="534"/>
      <c r="S75" s="534"/>
      <c r="T75" s="531"/>
      <c r="U75" s="535"/>
    </row>
    <row r="76" spans="6:21">
      <c r="F76" s="314"/>
      <c r="J76" s="534"/>
      <c r="K76" s="528"/>
      <c r="M76" s="534"/>
      <c r="N76" s="534"/>
      <c r="O76" s="534"/>
      <c r="P76" s="534"/>
      <c r="Q76" s="534"/>
      <c r="R76" s="534"/>
      <c r="S76" s="534"/>
      <c r="T76" s="531"/>
      <c r="U76" s="535"/>
    </row>
    <row r="77" spans="6:21">
      <c r="F77" s="314"/>
      <c r="J77" s="534"/>
      <c r="K77" s="528"/>
      <c r="M77" s="534"/>
      <c r="N77" s="534"/>
      <c r="O77" s="534"/>
      <c r="P77" s="534"/>
      <c r="Q77" s="534"/>
      <c r="R77" s="534"/>
      <c r="S77" s="534"/>
      <c r="T77" s="531"/>
      <c r="U77" s="535"/>
    </row>
    <row r="78" spans="6:21">
      <c r="F78" s="314"/>
      <c r="J78" s="534"/>
      <c r="K78" s="528"/>
      <c r="M78" s="534"/>
      <c r="N78" s="534"/>
      <c r="O78" s="534"/>
      <c r="P78" s="534"/>
      <c r="Q78" s="534"/>
      <c r="R78" s="534"/>
      <c r="S78" s="534"/>
      <c r="T78" s="531"/>
      <c r="U78" s="535"/>
    </row>
    <row r="79" spans="6:21">
      <c r="F79" s="314"/>
      <c r="J79" s="534"/>
      <c r="K79" s="528"/>
      <c r="M79" s="534"/>
      <c r="N79" s="534"/>
      <c r="O79" s="534"/>
      <c r="P79" s="534"/>
      <c r="Q79" s="534"/>
      <c r="R79" s="534"/>
      <c r="S79" s="534"/>
      <c r="T79" s="531"/>
      <c r="U79" s="535"/>
    </row>
    <row r="80" spans="6:21">
      <c r="F80" s="314"/>
      <c r="J80" s="534"/>
      <c r="K80" s="528"/>
      <c r="M80" s="534"/>
      <c r="N80" s="534"/>
      <c r="O80" s="534"/>
      <c r="P80" s="534"/>
      <c r="Q80" s="534"/>
      <c r="R80" s="534"/>
      <c r="S80" s="534"/>
      <c r="T80" s="531"/>
      <c r="U80" s="535"/>
    </row>
    <row r="81" spans="6:21">
      <c r="F81" s="314"/>
      <c r="J81" s="534"/>
      <c r="K81" s="528"/>
      <c r="M81" s="534"/>
      <c r="N81" s="534"/>
      <c r="O81" s="534"/>
      <c r="P81" s="534"/>
      <c r="Q81" s="534"/>
      <c r="R81" s="534"/>
      <c r="S81" s="534"/>
      <c r="T81" s="531"/>
      <c r="U81" s="535"/>
    </row>
    <row r="82" spans="6:21">
      <c r="F82" s="314"/>
      <c r="J82" s="534"/>
      <c r="K82" s="528"/>
      <c r="M82" s="534"/>
      <c r="N82" s="534"/>
      <c r="O82" s="534"/>
      <c r="P82" s="534"/>
      <c r="Q82" s="534"/>
      <c r="R82" s="534"/>
      <c r="S82" s="534"/>
      <c r="T82" s="531"/>
      <c r="U82" s="535"/>
    </row>
    <row r="83" spans="6:21">
      <c r="F83" s="314"/>
      <c r="J83" s="534"/>
      <c r="K83" s="528"/>
      <c r="M83" s="534"/>
      <c r="N83" s="534"/>
      <c r="O83" s="534"/>
      <c r="P83" s="534"/>
      <c r="Q83" s="534"/>
      <c r="R83" s="534"/>
      <c r="S83" s="534"/>
      <c r="T83" s="531"/>
      <c r="U83" s="535"/>
    </row>
    <row r="84" spans="6:21">
      <c r="F84" s="314"/>
      <c r="J84" s="534"/>
      <c r="K84" s="528"/>
      <c r="M84" s="534"/>
      <c r="N84" s="534"/>
      <c r="O84" s="534"/>
      <c r="P84" s="534"/>
      <c r="Q84" s="534"/>
      <c r="R84" s="534"/>
      <c r="S84" s="534"/>
      <c r="T84" s="531"/>
      <c r="U84" s="535"/>
    </row>
    <row r="85" spans="6:21">
      <c r="F85" s="314"/>
      <c r="J85" s="534"/>
      <c r="K85" s="528"/>
      <c r="M85" s="534"/>
      <c r="N85" s="534"/>
      <c r="O85" s="534"/>
      <c r="P85" s="534"/>
      <c r="Q85" s="534"/>
      <c r="R85" s="534"/>
      <c r="S85" s="534"/>
      <c r="T85" s="531"/>
      <c r="U85" s="535"/>
    </row>
    <row r="86" spans="6:21">
      <c r="F86" s="314"/>
      <c r="J86" s="534"/>
      <c r="K86" s="528"/>
      <c r="M86" s="534"/>
      <c r="N86" s="534"/>
      <c r="O86" s="534"/>
      <c r="P86" s="534"/>
      <c r="Q86" s="534"/>
      <c r="R86" s="534"/>
      <c r="S86" s="534"/>
      <c r="T86" s="531"/>
      <c r="U86" s="535"/>
    </row>
    <row r="87" spans="6:21">
      <c r="F87" s="314"/>
      <c r="J87" s="534"/>
      <c r="K87" s="528"/>
      <c r="M87" s="534"/>
      <c r="N87" s="534"/>
      <c r="O87" s="534"/>
      <c r="P87" s="534"/>
      <c r="Q87" s="534"/>
      <c r="R87" s="534"/>
      <c r="S87" s="534"/>
      <c r="T87" s="531"/>
      <c r="U87" s="535"/>
    </row>
    <row r="88" spans="6:21">
      <c r="R88" s="534"/>
    </row>
    <row r="89" spans="6:21">
      <c r="G89" s="314"/>
      <c r="M89" s="534"/>
      <c r="N89" s="534"/>
      <c r="O89" s="534"/>
      <c r="P89" s="534"/>
      <c r="Q89" s="534"/>
      <c r="R89" s="534"/>
      <c r="S89" s="534"/>
      <c r="T89" s="531"/>
      <c r="U89" s="535"/>
    </row>
    <row r="90" spans="6:21">
      <c r="G90" s="314"/>
      <c r="M90" s="534"/>
      <c r="N90" s="534"/>
      <c r="O90" s="534"/>
      <c r="P90" s="534"/>
      <c r="Q90" s="534"/>
      <c r="R90" s="534"/>
      <c r="S90" s="534"/>
      <c r="T90" s="531"/>
      <c r="U90" s="535"/>
    </row>
    <row r="91" spans="6:21">
      <c r="G91" s="314"/>
      <c r="M91" s="534"/>
      <c r="N91" s="534"/>
      <c r="O91" s="534"/>
      <c r="P91" s="534"/>
      <c r="Q91" s="534"/>
      <c r="R91" s="534"/>
      <c r="S91" s="534"/>
      <c r="T91" s="531"/>
      <c r="U91" s="535"/>
    </row>
    <row r="92" spans="6:21">
      <c r="G92" s="314"/>
      <c r="M92" s="534"/>
      <c r="N92" s="534"/>
      <c r="O92" s="534"/>
      <c r="P92" s="534"/>
      <c r="Q92" s="534"/>
      <c r="R92" s="534"/>
      <c r="S92" s="534"/>
      <c r="T92" s="531"/>
      <c r="U92" s="535"/>
    </row>
    <row r="93" spans="6:21">
      <c r="G93" s="314"/>
      <c r="M93" s="534"/>
      <c r="N93" s="534"/>
      <c r="O93" s="534"/>
      <c r="P93" s="534"/>
      <c r="Q93" s="534"/>
      <c r="R93" s="534"/>
      <c r="S93" s="534"/>
      <c r="T93" s="531"/>
      <c r="U93" s="535"/>
    </row>
    <row r="94" spans="6:21">
      <c r="G94" s="314"/>
      <c r="M94" s="534"/>
      <c r="N94" s="534"/>
      <c r="O94" s="534"/>
      <c r="P94" s="534"/>
      <c r="Q94" s="534"/>
      <c r="R94" s="534"/>
      <c r="S94" s="534"/>
      <c r="T94" s="531"/>
      <c r="U94" s="535"/>
    </row>
    <row r="95" spans="6:21">
      <c r="G95" s="314"/>
      <c r="M95" s="534"/>
      <c r="N95" s="534"/>
      <c r="O95" s="534"/>
      <c r="P95" s="534"/>
      <c r="Q95" s="534"/>
      <c r="R95" s="534"/>
      <c r="S95" s="534"/>
      <c r="T95" s="531"/>
      <c r="U95" s="535"/>
    </row>
    <row r="96" spans="6:21">
      <c r="G96" s="314"/>
      <c r="M96" s="534"/>
      <c r="N96" s="534"/>
      <c r="O96" s="534"/>
      <c r="P96" s="534"/>
      <c r="Q96" s="534"/>
      <c r="R96" s="534"/>
      <c r="S96" s="534"/>
      <c r="T96" s="531"/>
      <c r="U96" s="535"/>
    </row>
    <row r="97" spans="7:21">
      <c r="G97" s="314"/>
      <c r="M97" s="534"/>
      <c r="N97" s="534"/>
      <c r="O97" s="534"/>
      <c r="P97" s="534"/>
      <c r="Q97" s="534"/>
      <c r="R97" s="534"/>
      <c r="S97" s="534"/>
      <c r="T97" s="531"/>
      <c r="U97" s="535"/>
    </row>
    <row r="98" spans="7:21">
      <c r="G98" s="314"/>
      <c r="M98" s="534"/>
      <c r="N98" s="534"/>
      <c r="O98" s="534"/>
      <c r="P98" s="534"/>
      <c r="Q98" s="534"/>
      <c r="R98" s="534"/>
      <c r="S98" s="534"/>
      <c r="T98" s="531"/>
      <c r="U98" s="535"/>
    </row>
    <row r="99" spans="7:21">
      <c r="G99" s="314"/>
      <c r="M99" s="534"/>
      <c r="N99" s="534"/>
      <c r="O99" s="534"/>
      <c r="P99" s="534"/>
      <c r="Q99" s="534"/>
      <c r="R99" s="534"/>
      <c r="S99" s="534"/>
      <c r="T99" s="531"/>
      <c r="U99" s="535"/>
    </row>
    <row r="100" spans="7:21">
      <c r="G100" s="314"/>
      <c r="M100" s="534"/>
      <c r="N100" s="534"/>
      <c r="O100" s="534"/>
      <c r="P100" s="534"/>
      <c r="Q100" s="534"/>
      <c r="R100" s="534"/>
      <c r="S100" s="534"/>
      <c r="T100" s="531"/>
      <c r="U100" s="535"/>
    </row>
    <row r="101" spans="7:21">
      <c r="G101" s="314"/>
      <c r="M101" s="534"/>
      <c r="N101" s="534"/>
      <c r="O101" s="534"/>
      <c r="P101" s="534"/>
      <c r="Q101" s="534"/>
      <c r="R101" s="534"/>
      <c r="S101" s="534"/>
      <c r="T101" s="531"/>
      <c r="U101" s="535"/>
    </row>
    <row r="102" spans="7:21">
      <c r="G102" s="314"/>
      <c r="M102" s="534"/>
      <c r="N102" s="534"/>
      <c r="O102" s="534"/>
      <c r="P102" s="534"/>
      <c r="Q102" s="534"/>
      <c r="R102" s="534"/>
      <c r="S102" s="534"/>
      <c r="T102" s="531"/>
      <c r="U102" s="535"/>
    </row>
    <row r="103" spans="7:21">
      <c r="G103" s="314"/>
      <c r="M103" s="534"/>
      <c r="N103" s="534"/>
      <c r="O103" s="534"/>
      <c r="P103" s="534"/>
      <c r="Q103" s="534"/>
      <c r="R103" s="534"/>
      <c r="S103" s="534"/>
      <c r="T103" s="531"/>
      <c r="U103" s="535"/>
    </row>
    <row r="104" spans="7:21">
      <c r="G104" s="314"/>
      <c r="M104" s="534"/>
      <c r="N104" s="534"/>
      <c r="O104" s="534"/>
      <c r="P104" s="534"/>
      <c r="Q104" s="534"/>
      <c r="R104" s="534"/>
      <c r="S104" s="534"/>
      <c r="T104" s="531"/>
      <c r="U104" s="535"/>
    </row>
    <row r="105" spans="7:21">
      <c r="G105" s="314"/>
      <c r="M105" s="534"/>
      <c r="N105" s="534"/>
      <c r="O105" s="534"/>
      <c r="P105" s="534"/>
      <c r="Q105" s="534"/>
      <c r="R105" s="534"/>
      <c r="S105" s="534"/>
      <c r="T105" s="531"/>
      <c r="U105" s="535"/>
    </row>
    <row r="106" spans="7:21">
      <c r="G106" s="314"/>
      <c r="M106" s="534"/>
      <c r="N106" s="534"/>
      <c r="O106" s="534"/>
      <c r="P106" s="534"/>
      <c r="Q106" s="534"/>
      <c r="R106" s="534"/>
      <c r="S106" s="534"/>
      <c r="T106" s="531"/>
      <c r="U106" s="535"/>
    </row>
    <row r="107" spans="7:21">
      <c r="G107" s="314"/>
      <c r="M107" s="534"/>
      <c r="N107" s="534"/>
      <c r="O107" s="534"/>
      <c r="P107" s="534"/>
      <c r="Q107" s="534"/>
      <c r="R107" s="534"/>
      <c r="S107" s="534"/>
      <c r="T107" s="531"/>
      <c r="U107" s="535"/>
    </row>
    <row r="108" spans="7:21">
      <c r="G108" s="314"/>
      <c r="M108" s="534"/>
      <c r="N108" s="534"/>
      <c r="O108" s="534"/>
      <c r="P108" s="534"/>
      <c r="Q108" s="534"/>
      <c r="R108" s="534"/>
      <c r="S108" s="534"/>
      <c r="T108" s="531"/>
      <c r="U108" s="535"/>
    </row>
    <row r="109" spans="7:21">
      <c r="G109" s="314"/>
      <c r="M109" s="534"/>
      <c r="N109" s="534"/>
      <c r="O109" s="534"/>
      <c r="P109" s="534"/>
      <c r="Q109" s="534"/>
      <c r="R109" s="534"/>
      <c r="S109" s="534"/>
      <c r="T109" s="531"/>
      <c r="U109" s="535"/>
    </row>
    <row r="110" spans="7:21">
      <c r="G110" s="314"/>
      <c r="M110" s="534"/>
      <c r="N110" s="534"/>
      <c r="O110" s="534"/>
      <c r="P110" s="534"/>
      <c r="Q110" s="534"/>
      <c r="R110" s="534"/>
      <c r="S110" s="534"/>
      <c r="T110" s="531"/>
      <c r="U110" s="535"/>
    </row>
    <row r="111" spans="7:21">
      <c r="G111" s="314"/>
      <c r="M111" s="534"/>
      <c r="N111" s="534"/>
      <c r="O111" s="534"/>
      <c r="P111" s="534"/>
      <c r="Q111" s="534"/>
      <c r="R111" s="534"/>
      <c r="S111" s="534"/>
      <c r="T111" s="531"/>
      <c r="U111" s="535"/>
    </row>
    <row r="112" spans="7:21">
      <c r="G112" s="314"/>
      <c r="M112" s="534"/>
      <c r="N112" s="534"/>
      <c r="O112" s="534"/>
      <c r="P112" s="534"/>
      <c r="Q112" s="534"/>
      <c r="R112" s="534"/>
      <c r="S112" s="534"/>
      <c r="T112" s="531"/>
      <c r="U112" s="535"/>
    </row>
    <row r="113" spans="7:21">
      <c r="G113" s="314"/>
      <c r="M113" s="534"/>
      <c r="N113" s="534"/>
      <c r="O113" s="534"/>
      <c r="P113" s="534"/>
      <c r="Q113" s="534"/>
      <c r="R113" s="534"/>
      <c r="S113" s="534"/>
      <c r="T113" s="531"/>
      <c r="U113" s="535"/>
    </row>
    <row r="114" spans="7:21">
      <c r="G114" s="314"/>
      <c r="M114" s="534"/>
      <c r="N114" s="534"/>
      <c r="O114" s="534"/>
      <c r="P114" s="534"/>
      <c r="Q114" s="534"/>
      <c r="R114" s="534"/>
      <c r="S114" s="534"/>
      <c r="T114" s="531"/>
      <c r="U114" s="535"/>
    </row>
    <row r="115" spans="7:21">
      <c r="G115" s="314"/>
      <c r="M115" s="534"/>
      <c r="N115" s="534"/>
      <c r="O115" s="534"/>
      <c r="P115" s="534"/>
      <c r="Q115" s="534"/>
      <c r="R115" s="534"/>
      <c r="S115" s="534"/>
      <c r="T115" s="531"/>
      <c r="U115" s="535"/>
    </row>
    <row r="116" spans="7:21">
      <c r="G116" s="314"/>
      <c r="M116" s="534"/>
      <c r="N116" s="534"/>
      <c r="O116" s="534"/>
      <c r="P116" s="534"/>
      <c r="Q116" s="534"/>
      <c r="R116" s="534"/>
      <c r="S116" s="534"/>
      <c r="T116" s="531"/>
      <c r="U116" s="535"/>
    </row>
    <row r="117" spans="7:21">
      <c r="G117" s="314"/>
      <c r="M117" s="534"/>
      <c r="N117" s="534"/>
      <c r="O117" s="534"/>
      <c r="P117" s="534"/>
      <c r="Q117" s="534"/>
      <c r="R117" s="534"/>
      <c r="S117" s="534"/>
      <c r="T117" s="531"/>
      <c r="U117" s="535"/>
    </row>
    <row r="118" spans="7:21">
      <c r="G118" s="314"/>
      <c r="M118" s="534"/>
      <c r="N118" s="534"/>
      <c r="O118" s="534"/>
      <c r="P118" s="534"/>
      <c r="Q118" s="534"/>
      <c r="R118" s="534"/>
      <c r="S118" s="534"/>
      <c r="T118" s="531"/>
      <c r="U118" s="535"/>
    </row>
    <row r="119" spans="7:21">
      <c r="G119" s="314"/>
      <c r="M119" s="534"/>
      <c r="N119" s="534"/>
      <c r="O119" s="534"/>
      <c r="P119" s="534"/>
      <c r="Q119" s="534"/>
      <c r="R119" s="534"/>
      <c r="S119" s="534"/>
      <c r="T119" s="531"/>
      <c r="U119" s="535"/>
    </row>
    <row r="120" spans="7:21">
      <c r="G120" s="314"/>
      <c r="M120" s="534"/>
      <c r="N120" s="534"/>
      <c r="O120" s="534"/>
      <c r="P120" s="534"/>
      <c r="Q120" s="534"/>
      <c r="R120" s="534"/>
      <c r="S120" s="534"/>
      <c r="T120" s="531"/>
      <c r="U120" s="535"/>
    </row>
    <row r="121" spans="7:21">
      <c r="G121" s="314"/>
      <c r="M121" s="534"/>
      <c r="N121" s="534"/>
      <c r="O121" s="534"/>
      <c r="P121" s="534"/>
      <c r="Q121" s="534"/>
      <c r="R121" s="534"/>
      <c r="S121" s="534"/>
      <c r="T121" s="531"/>
      <c r="U121" s="535"/>
    </row>
    <row r="122" spans="7:21">
      <c r="G122" s="314"/>
      <c r="M122" s="534"/>
      <c r="N122" s="534"/>
      <c r="O122" s="534"/>
      <c r="P122" s="534"/>
      <c r="Q122" s="534"/>
      <c r="R122" s="534"/>
      <c r="S122" s="534"/>
      <c r="T122" s="531"/>
      <c r="U122" s="535"/>
    </row>
    <row r="123" spans="7:21">
      <c r="G123" s="314"/>
      <c r="M123" s="534"/>
      <c r="N123" s="534"/>
      <c r="O123" s="534"/>
      <c r="P123" s="534"/>
      <c r="Q123" s="534"/>
      <c r="R123" s="534"/>
      <c r="S123" s="534"/>
      <c r="T123" s="531"/>
      <c r="U123" s="535"/>
    </row>
    <row r="124" spans="7:21">
      <c r="G124" s="314"/>
      <c r="M124" s="534"/>
      <c r="N124" s="534"/>
      <c r="O124" s="534"/>
      <c r="P124" s="534"/>
      <c r="Q124" s="534"/>
      <c r="R124" s="534"/>
      <c r="S124" s="534"/>
      <c r="T124" s="531"/>
      <c r="U124" s="535"/>
    </row>
    <row r="125" spans="7:21">
      <c r="G125" s="314"/>
      <c r="M125" s="534"/>
      <c r="N125" s="534"/>
      <c r="O125" s="534"/>
      <c r="P125" s="534"/>
      <c r="Q125" s="534"/>
      <c r="R125" s="534"/>
      <c r="S125" s="534"/>
      <c r="T125" s="531"/>
      <c r="U125" s="535"/>
    </row>
    <row r="126" spans="7:21">
      <c r="G126" s="314"/>
      <c r="M126" s="534"/>
      <c r="N126" s="534"/>
      <c r="O126" s="534"/>
      <c r="P126" s="534"/>
      <c r="Q126" s="534"/>
      <c r="R126" s="534"/>
      <c r="S126" s="534"/>
      <c r="T126" s="531"/>
      <c r="U126" s="535"/>
    </row>
    <row r="127" spans="7:21">
      <c r="G127" s="314"/>
      <c r="M127" s="534"/>
      <c r="N127" s="534"/>
      <c r="O127" s="534"/>
      <c r="P127" s="534"/>
      <c r="Q127" s="534"/>
      <c r="R127" s="534"/>
      <c r="S127" s="534"/>
      <c r="T127" s="531"/>
      <c r="U127" s="535"/>
    </row>
    <row r="128" spans="7:21">
      <c r="G128" s="314"/>
      <c r="M128" s="534"/>
      <c r="N128" s="534"/>
      <c r="O128" s="534"/>
      <c r="P128" s="534"/>
      <c r="Q128" s="534"/>
      <c r="R128" s="534"/>
      <c r="S128" s="534"/>
      <c r="T128" s="531"/>
      <c r="U128" s="535"/>
    </row>
    <row r="129" spans="7:21">
      <c r="G129" s="314"/>
      <c r="M129" s="534"/>
      <c r="N129" s="534"/>
      <c r="O129" s="534"/>
      <c r="P129" s="534"/>
      <c r="Q129" s="534"/>
      <c r="R129" s="534"/>
      <c r="S129" s="534"/>
      <c r="T129" s="531"/>
      <c r="U129" s="535"/>
    </row>
    <row r="130" spans="7:21">
      <c r="G130" s="314"/>
      <c r="M130" s="534"/>
      <c r="N130" s="534"/>
      <c r="O130" s="534"/>
      <c r="P130" s="534"/>
      <c r="Q130" s="534"/>
      <c r="R130" s="534"/>
      <c r="S130" s="534"/>
      <c r="T130" s="531"/>
      <c r="U130" s="535"/>
    </row>
    <row r="131" spans="7:21">
      <c r="G131" s="314"/>
      <c r="M131" s="534"/>
      <c r="N131" s="534"/>
      <c r="O131" s="534"/>
      <c r="P131" s="534"/>
      <c r="Q131" s="534"/>
      <c r="R131" s="534"/>
      <c r="S131" s="534"/>
      <c r="T131" s="531"/>
      <c r="U131" s="535"/>
    </row>
    <row r="132" spans="7:21">
      <c r="G132" s="314"/>
      <c r="M132" s="534"/>
      <c r="N132" s="534"/>
      <c r="O132" s="534"/>
      <c r="P132" s="534"/>
      <c r="Q132" s="534"/>
      <c r="R132" s="534"/>
      <c r="S132" s="534"/>
      <c r="T132" s="531"/>
      <c r="U132" s="535"/>
    </row>
    <row r="133" spans="7:21">
      <c r="G133" s="314"/>
      <c r="M133" s="534"/>
      <c r="N133" s="534"/>
      <c r="O133" s="534"/>
      <c r="P133" s="534"/>
      <c r="Q133" s="534"/>
      <c r="R133" s="534"/>
      <c r="S133" s="534"/>
      <c r="T133" s="531"/>
      <c r="U133" s="535"/>
    </row>
    <row r="134" spans="7:21">
      <c r="G134" s="314"/>
      <c r="M134" s="534"/>
      <c r="N134" s="534"/>
      <c r="O134" s="534"/>
      <c r="P134" s="534"/>
      <c r="Q134" s="534"/>
      <c r="R134" s="534"/>
      <c r="S134" s="534"/>
      <c r="T134" s="531"/>
      <c r="U134" s="535"/>
    </row>
    <row r="135" spans="7:21">
      <c r="G135" s="314"/>
      <c r="M135" s="534"/>
      <c r="N135" s="534"/>
      <c r="O135" s="534"/>
      <c r="P135" s="534"/>
      <c r="Q135" s="534"/>
      <c r="R135" s="534"/>
      <c r="S135" s="534"/>
      <c r="T135" s="531"/>
      <c r="U135" s="535"/>
    </row>
    <row r="136" spans="7:21">
      <c r="G136" s="314"/>
      <c r="M136" s="534"/>
      <c r="N136" s="534"/>
      <c r="O136" s="534"/>
      <c r="P136" s="534"/>
      <c r="Q136" s="534"/>
      <c r="R136" s="534"/>
      <c r="S136" s="534"/>
      <c r="T136" s="531"/>
      <c r="U136" s="535"/>
    </row>
    <row r="137" spans="7:21">
      <c r="G137" s="314"/>
      <c r="M137" s="534"/>
      <c r="N137" s="534"/>
      <c r="O137" s="534"/>
      <c r="P137" s="534"/>
      <c r="Q137" s="534"/>
      <c r="R137" s="534"/>
      <c r="S137" s="534"/>
      <c r="T137" s="531"/>
      <c r="U137" s="535"/>
    </row>
    <row r="138" spans="7:21">
      <c r="G138" s="314"/>
      <c r="M138" s="534"/>
      <c r="N138" s="534"/>
      <c r="O138" s="534"/>
      <c r="P138" s="534"/>
      <c r="Q138" s="534"/>
      <c r="R138" s="534"/>
      <c r="S138" s="534"/>
      <c r="T138" s="531"/>
      <c r="U138" s="535"/>
    </row>
    <row r="139" spans="7:21">
      <c r="G139" s="314"/>
      <c r="M139" s="534"/>
      <c r="N139" s="534"/>
      <c r="O139" s="534"/>
      <c r="P139" s="534"/>
      <c r="Q139" s="534"/>
      <c r="R139" s="534"/>
      <c r="S139" s="534"/>
      <c r="T139" s="531"/>
      <c r="U139" s="535"/>
    </row>
    <row r="140" spans="7:21">
      <c r="G140" s="314"/>
      <c r="M140" s="534"/>
      <c r="N140" s="534"/>
      <c r="O140" s="534"/>
      <c r="P140" s="534"/>
      <c r="Q140" s="534"/>
      <c r="R140" s="534"/>
      <c r="S140" s="534"/>
      <c r="T140" s="531"/>
      <c r="U140" s="535"/>
    </row>
    <row r="141" spans="7:21">
      <c r="G141" s="314"/>
      <c r="M141" s="534"/>
      <c r="N141" s="534"/>
      <c r="O141" s="534"/>
      <c r="P141" s="534"/>
      <c r="Q141" s="534"/>
      <c r="R141" s="534"/>
      <c r="S141" s="534"/>
      <c r="T141" s="531"/>
      <c r="U141" s="535"/>
    </row>
    <row r="142" spans="7:21">
      <c r="G142" s="314"/>
      <c r="M142" s="534"/>
      <c r="N142" s="534"/>
      <c r="O142" s="534"/>
      <c r="P142" s="534"/>
      <c r="Q142" s="534"/>
      <c r="R142" s="534"/>
      <c r="S142" s="534"/>
      <c r="T142" s="531"/>
      <c r="U142" s="535"/>
    </row>
    <row r="143" spans="7:21">
      <c r="G143" s="314"/>
      <c r="M143" s="534"/>
      <c r="N143" s="534"/>
      <c r="O143" s="534"/>
      <c r="P143" s="534"/>
      <c r="Q143" s="534"/>
      <c r="R143" s="534"/>
      <c r="S143" s="534"/>
      <c r="T143" s="531"/>
      <c r="U143" s="535"/>
    </row>
    <row r="144" spans="7:21">
      <c r="G144" s="314"/>
      <c r="M144" s="534"/>
      <c r="N144" s="534"/>
      <c r="O144" s="534"/>
      <c r="P144" s="534"/>
      <c r="Q144" s="534"/>
      <c r="R144" s="534"/>
      <c r="S144" s="534"/>
      <c r="T144" s="531"/>
      <c r="U144" s="535"/>
    </row>
    <row r="145" spans="7:21">
      <c r="G145" s="314"/>
      <c r="M145" s="534"/>
      <c r="N145" s="534"/>
      <c r="O145" s="534"/>
      <c r="P145" s="534"/>
      <c r="Q145" s="534"/>
      <c r="R145" s="534"/>
      <c r="S145" s="534"/>
      <c r="T145" s="531"/>
      <c r="U145" s="535"/>
    </row>
    <row r="146" spans="7:21">
      <c r="G146" s="314"/>
      <c r="M146" s="534"/>
      <c r="N146" s="534"/>
      <c r="O146" s="534"/>
      <c r="P146" s="534"/>
      <c r="Q146" s="534"/>
      <c r="R146" s="534"/>
      <c r="S146" s="534"/>
      <c r="T146" s="531"/>
      <c r="U146" s="535"/>
    </row>
    <row r="147" spans="7:21">
      <c r="G147" s="314"/>
      <c r="M147" s="534"/>
      <c r="N147" s="534"/>
      <c r="O147" s="534"/>
      <c r="P147" s="534"/>
      <c r="Q147" s="534"/>
      <c r="R147" s="534"/>
      <c r="S147" s="534"/>
      <c r="T147" s="531"/>
      <c r="U147" s="535"/>
    </row>
    <row r="148" spans="7:21">
      <c r="G148" s="314"/>
      <c r="M148" s="534"/>
      <c r="N148" s="534"/>
      <c r="O148" s="534"/>
      <c r="P148" s="534"/>
      <c r="Q148" s="534"/>
      <c r="R148" s="534"/>
      <c r="S148" s="534"/>
      <c r="T148" s="531"/>
      <c r="U148" s="535"/>
    </row>
    <row r="149" spans="7:21">
      <c r="G149" s="314"/>
      <c r="M149" s="534"/>
      <c r="N149" s="534"/>
      <c r="O149" s="534"/>
      <c r="P149" s="534"/>
      <c r="Q149" s="534"/>
      <c r="R149" s="534"/>
      <c r="S149" s="534"/>
      <c r="T149" s="531"/>
      <c r="U149" s="535"/>
    </row>
    <row r="150" spans="7:21">
      <c r="G150" s="314"/>
      <c r="M150" s="534"/>
      <c r="N150" s="534"/>
      <c r="O150" s="534"/>
      <c r="P150" s="534"/>
      <c r="Q150" s="534"/>
      <c r="R150" s="534"/>
      <c r="S150" s="534"/>
      <c r="T150" s="531"/>
      <c r="U150" s="535"/>
    </row>
    <row r="151" spans="7:21">
      <c r="G151" s="314"/>
      <c r="M151" s="534"/>
      <c r="N151" s="534"/>
      <c r="O151" s="534"/>
      <c r="P151" s="534"/>
      <c r="Q151" s="534"/>
      <c r="R151" s="534"/>
      <c r="S151" s="534"/>
      <c r="T151" s="531"/>
      <c r="U151" s="535"/>
    </row>
    <row r="152" spans="7:21">
      <c r="G152" s="314"/>
      <c r="M152" s="534"/>
      <c r="N152" s="534"/>
      <c r="O152" s="534"/>
      <c r="P152" s="534"/>
      <c r="Q152" s="534"/>
      <c r="R152" s="534"/>
      <c r="S152" s="534"/>
      <c r="T152" s="531"/>
      <c r="U152" s="535"/>
    </row>
    <row r="153" spans="7:21">
      <c r="G153" s="314"/>
      <c r="M153" s="534"/>
      <c r="N153" s="534"/>
      <c r="O153" s="534"/>
      <c r="P153" s="534"/>
      <c r="Q153" s="534"/>
      <c r="R153" s="534"/>
      <c r="S153" s="534"/>
      <c r="T153" s="531"/>
      <c r="U153" s="535"/>
    </row>
    <row r="154" spans="7:21">
      <c r="G154" s="314"/>
      <c r="M154" s="534"/>
      <c r="N154" s="534"/>
      <c r="O154" s="534"/>
      <c r="P154" s="534"/>
      <c r="Q154" s="534"/>
      <c r="R154" s="534"/>
      <c r="S154" s="534"/>
      <c r="T154" s="531"/>
      <c r="U154" s="535"/>
    </row>
    <row r="155" spans="7:21">
      <c r="G155" s="314"/>
      <c r="M155" s="534"/>
      <c r="N155" s="534"/>
      <c r="O155" s="534"/>
      <c r="P155" s="534"/>
      <c r="Q155" s="534"/>
      <c r="R155" s="534"/>
      <c r="S155" s="534"/>
      <c r="T155" s="531"/>
      <c r="U155" s="535"/>
    </row>
    <row r="156" spans="7:21">
      <c r="G156" s="314"/>
      <c r="M156" s="534"/>
      <c r="N156" s="534"/>
      <c r="O156" s="534"/>
      <c r="P156" s="534"/>
      <c r="Q156" s="534"/>
      <c r="R156" s="534"/>
      <c r="S156" s="534"/>
      <c r="T156" s="531"/>
      <c r="U156" s="535"/>
    </row>
    <row r="157" spans="7:21">
      <c r="G157" s="314"/>
      <c r="M157" s="534"/>
      <c r="N157" s="534"/>
      <c r="O157" s="534"/>
      <c r="P157" s="534"/>
      <c r="Q157" s="534"/>
      <c r="R157" s="534"/>
      <c r="S157" s="534"/>
      <c r="T157" s="531"/>
      <c r="U157" s="535"/>
    </row>
    <row r="158" spans="7:21">
      <c r="G158" s="314"/>
      <c r="M158" s="534"/>
      <c r="N158" s="534"/>
      <c r="O158" s="534"/>
      <c r="P158" s="534"/>
      <c r="Q158" s="534"/>
      <c r="R158" s="534"/>
      <c r="S158" s="534"/>
      <c r="T158" s="531"/>
      <c r="U158" s="535"/>
    </row>
    <row r="159" spans="7:21">
      <c r="G159" s="314"/>
      <c r="M159" s="534"/>
      <c r="N159" s="534"/>
      <c r="O159" s="534"/>
      <c r="P159" s="534"/>
      <c r="Q159" s="534"/>
      <c r="R159" s="534"/>
      <c r="S159" s="534"/>
      <c r="T159" s="531"/>
      <c r="U159" s="535"/>
    </row>
    <row r="160" spans="7:21">
      <c r="G160" s="314"/>
      <c r="M160" s="534"/>
      <c r="N160" s="534"/>
      <c r="O160" s="534"/>
      <c r="P160" s="534"/>
      <c r="Q160" s="534"/>
      <c r="R160" s="534"/>
      <c r="S160" s="534"/>
      <c r="T160" s="531"/>
      <c r="U160" s="535"/>
    </row>
    <row r="161" spans="7:21">
      <c r="G161" s="314"/>
      <c r="M161" s="534"/>
      <c r="N161" s="534"/>
      <c r="O161" s="534"/>
      <c r="P161" s="534"/>
      <c r="Q161" s="534"/>
      <c r="R161" s="534"/>
      <c r="S161" s="534"/>
      <c r="T161" s="531"/>
      <c r="U161" s="535"/>
    </row>
    <row r="162" spans="7:21">
      <c r="G162" s="314"/>
      <c r="M162" s="534"/>
      <c r="N162" s="534"/>
      <c r="O162" s="534"/>
      <c r="P162" s="534"/>
      <c r="Q162" s="534"/>
      <c r="R162" s="534"/>
      <c r="S162" s="534"/>
      <c r="T162" s="531"/>
      <c r="U162" s="535"/>
    </row>
    <row r="163" spans="7:21">
      <c r="G163" s="314"/>
      <c r="M163" s="534"/>
      <c r="N163" s="534"/>
      <c r="O163" s="534"/>
      <c r="P163" s="534"/>
      <c r="Q163" s="534"/>
      <c r="R163" s="534"/>
      <c r="S163" s="534"/>
      <c r="T163" s="531"/>
      <c r="U163" s="535"/>
    </row>
    <row r="164" spans="7:21">
      <c r="G164" s="314"/>
      <c r="M164" s="534"/>
      <c r="N164" s="534"/>
      <c r="O164" s="534"/>
      <c r="P164" s="534"/>
      <c r="Q164" s="534"/>
      <c r="R164" s="534"/>
      <c r="S164" s="534"/>
      <c r="T164" s="531"/>
      <c r="U164" s="535"/>
    </row>
    <row r="165" spans="7:21">
      <c r="G165" s="314"/>
      <c r="M165" s="534"/>
      <c r="N165" s="534"/>
      <c r="O165" s="534"/>
      <c r="P165" s="534"/>
      <c r="Q165" s="534"/>
      <c r="R165" s="534"/>
      <c r="S165" s="534"/>
      <c r="T165" s="531"/>
      <c r="U165" s="535"/>
    </row>
    <row r="166" spans="7:21">
      <c r="G166" s="314"/>
      <c r="M166" s="534"/>
      <c r="N166" s="534"/>
      <c r="O166" s="534"/>
      <c r="P166" s="534"/>
      <c r="Q166" s="534"/>
      <c r="R166" s="534"/>
      <c r="S166" s="534"/>
      <c r="T166" s="531"/>
      <c r="U166" s="535"/>
    </row>
    <row r="167" spans="7:21">
      <c r="G167" s="314"/>
      <c r="M167" s="534"/>
      <c r="N167" s="534"/>
      <c r="O167" s="534"/>
      <c r="P167" s="534"/>
      <c r="Q167" s="534"/>
      <c r="R167" s="534"/>
      <c r="S167" s="534"/>
      <c r="T167" s="531"/>
      <c r="U167" s="535"/>
    </row>
    <row r="168" spans="7:21">
      <c r="G168" s="314"/>
      <c r="M168" s="534"/>
      <c r="N168" s="534"/>
      <c r="O168" s="534"/>
      <c r="P168" s="534"/>
      <c r="Q168" s="534"/>
      <c r="R168" s="534"/>
      <c r="S168" s="534"/>
      <c r="T168" s="531"/>
      <c r="U168" s="535"/>
    </row>
    <row r="169" spans="7:21">
      <c r="G169" s="314"/>
      <c r="M169" s="534"/>
      <c r="N169" s="534"/>
      <c r="O169" s="534"/>
      <c r="P169" s="534"/>
      <c r="Q169" s="534"/>
      <c r="R169" s="534"/>
      <c r="S169" s="534"/>
      <c r="T169" s="531"/>
      <c r="U169" s="535"/>
    </row>
    <row r="170" spans="7:21">
      <c r="G170" s="314"/>
      <c r="M170" s="534"/>
      <c r="N170" s="534"/>
      <c r="O170" s="534"/>
      <c r="P170" s="534"/>
      <c r="Q170" s="534"/>
      <c r="R170" s="534"/>
      <c r="S170" s="534"/>
      <c r="T170" s="531"/>
      <c r="U170" s="535"/>
    </row>
    <row r="171" spans="7:21">
      <c r="G171" s="314"/>
      <c r="M171" s="534"/>
      <c r="N171" s="534"/>
      <c r="O171" s="534"/>
      <c r="P171" s="534"/>
      <c r="Q171" s="534"/>
      <c r="R171" s="534"/>
      <c r="S171" s="534"/>
      <c r="T171" s="531"/>
      <c r="U171" s="535"/>
    </row>
    <row r="172" spans="7:21">
      <c r="G172" s="314"/>
      <c r="M172" s="534"/>
      <c r="N172" s="534"/>
      <c r="O172" s="534"/>
      <c r="P172" s="534"/>
      <c r="Q172" s="534"/>
      <c r="R172" s="534"/>
      <c r="S172" s="534"/>
      <c r="T172" s="531"/>
      <c r="U172" s="535"/>
    </row>
    <row r="173" spans="7:21">
      <c r="G173" s="314"/>
      <c r="M173" s="534"/>
      <c r="N173" s="534"/>
      <c r="O173" s="534"/>
      <c r="P173" s="534"/>
      <c r="Q173" s="534"/>
      <c r="R173" s="534"/>
      <c r="S173" s="534"/>
      <c r="T173" s="531"/>
      <c r="U173" s="535"/>
    </row>
    <row r="174" spans="7:21">
      <c r="G174" s="314"/>
      <c r="M174" s="534"/>
      <c r="N174" s="534"/>
      <c r="O174" s="534"/>
      <c r="P174" s="534"/>
      <c r="Q174" s="534"/>
      <c r="R174" s="534"/>
      <c r="S174" s="534"/>
      <c r="T174" s="531"/>
      <c r="U174" s="535"/>
    </row>
    <row r="175" spans="7:21">
      <c r="G175" s="314"/>
      <c r="M175" s="534"/>
      <c r="N175" s="534"/>
      <c r="O175" s="534"/>
      <c r="P175" s="534"/>
      <c r="Q175" s="534"/>
      <c r="R175" s="534"/>
      <c r="S175" s="534"/>
      <c r="T175" s="531"/>
      <c r="U175" s="535"/>
    </row>
    <row r="176" spans="7:21">
      <c r="G176" s="314"/>
      <c r="M176" s="534"/>
      <c r="N176" s="534"/>
      <c r="O176" s="534"/>
      <c r="P176" s="534"/>
      <c r="Q176" s="534"/>
      <c r="R176" s="534"/>
      <c r="S176" s="534"/>
      <c r="T176" s="531"/>
      <c r="U176" s="535"/>
    </row>
    <row r="177" spans="7:21">
      <c r="G177" s="314"/>
      <c r="M177" s="534"/>
      <c r="N177" s="534"/>
      <c r="O177" s="534"/>
      <c r="P177" s="534"/>
      <c r="Q177" s="534"/>
      <c r="R177" s="534"/>
      <c r="S177" s="534"/>
      <c r="T177" s="531"/>
      <c r="U177" s="535"/>
    </row>
    <row r="178" spans="7:21">
      <c r="G178" s="314"/>
      <c r="M178" s="534"/>
      <c r="N178" s="534"/>
      <c r="O178" s="534"/>
      <c r="P178" s="534"/>
      <c r="Q178" s="534"/>
      <c r="R178" s="534"/>
      <c r="S178" s="534"/>
      <c r="T178" s="531"/>
      <c r="U178" s="535"/>
    </row>
    <row r="179" spans="7:21">
      <c r="G179" s="314"/>
      <c r="M179" s="534"/>
      <c r="N179" s="534"/>
      <c r="O179" s="534"/>
      <c r="P179" s="534"/>
      <c r="Q179" s="534"/>
      <c r="R179" s="534"/>
      <c r="S179" s="534"/>
      <c r="T179" s="531"/>
      <c r="U179" s="535"/>
    </row>
    <row r="180" spans="7:21">
      <c r="G180" s="314"/>
      <c r="M180" s="534"/>
      <c r="N180" s="534"/>
      <c r="O180" s="534"/>
      <c r="P180" s="534"/>
      <c r="Q180" s="534"/>
      <c r="R180" s="534"/>
      <c r="S180" s="534"/>
      <c r="T180" s="531"/>
      <c r="U180" s="535"/>
    </row>
    <row r="181" spans="7:21">
      <c r="G181" s="314"/>
      <c r="M181" s="534"/>
      <c r="N181" s="534"/>
      <c r="O181" s="534"/>
      <c r="P181" s="534"/>
      <c r="Q181" s="534"/>
      <c r="R181" s="534"/>
      <c r="S181" s="534"/>
      <c r="T181" s="531"/>
      <c r="U181" s="535"/>
    </row>
    <row r="182" spans="7:21">
      <c r="G182" s="314"/>
      <c r="M182" s="534"/>
      <c r="N182" s="534"/>
      <c r="O182" s="534"/>
      <c r="P182" s="534"/>
      <c r="Q182" s="534"/>
      <c r="R182" s="534"/>
      <c r="S182" s="534"/>
      <c r="T182" s="531"/>
      <c r="U182" s="535"/>
    </row>
    <row r="183" spans="7:21">
      <c r="G183" s="314"/>
      <c r="M183" s="534"/>
      <c r="N183" s="534"/>
      <c r="O183" s="534"/>
      <c r="P183" s="534"/>
      <c r="Q183" s="534"/>
      <c r="R183" s="534"/>
      <c r="S183" s="534"/>
      <c r="T183" s="531"/>
      <c r="U183" s="535"/>
    </row>
    <row r="184" spans="7:21">
      <c r="G184" s="314"/>
      <c r="M184" s="534"/>
      <c r="N184" s="534"/>
      <c r="O184" s="534"/>
      <c r="P184" s="534"/>
      <c r="Q184" s="534"/>
      <c r="R184" s="534"/>
      <c r="S184" s="534"/>
      <c r="T184" s="531"/>
      <c r="U184" s="535"/>
    </row>
    <row r="185" spans="7:21">
      <c r="G185" s="314"/>
      <c r="M185" s="534"/>
      <c r="N185" s="534"/>
      <c r="O185" s="534"/>
      <c r="P185" s="534"/>
      <c r="Q185" s="534"/>
      <c r="R185" s="534"/>
      <c r="S185" s="534"/>
      <c r="T185" s="531"/>
      <c r="U185" s="535"/>
    </row>
    <row r="186" spans="7:21">
      <c r="G186" s="314"/>
      <c r="M186" s="534"/>
      <c r="N186" s="534"/>
      <c r="O186" s="534"/>
      <c r="P186" s="534"/>
      <c r="Q186" s="534"/>
      <c r="R186" s="534"/>
      <c r="S186" s="534"/>
      <c r="T186" s="531"/>
      <c r="U186" s="535"/>
    </row>
    <row r="187" spans="7:21">
      <c r="G187" s="314"/>
      <c r="M187" s="534"/>
      <c r="N187" s="534"/>
      <c r="O187" s="534"/>
      <c r="P187" s="534"/>
      <c r="Q187" s="534"/>
      <c r="R187" s="534"/>
      <c r="S187" s="534"/>
      <c r="T187" s="531"/>
      <c r="U187" s="535"/>
    </row>
    <row r="188" spans="7:21">
      <c r="G188" s="314"/>
      <c r="M188" s="534"/>
      <c r="N188" s="534"/>
      <c r="O188" s="534"/>
      <c r="P188" s="534"/>
      <c r="Q188" s="534"/>
      <c r="R188" s="534"/>
      <c r="S188" s="534"/>
      <c r="T188" s="531"/>
      <c r="U188" s="535"/>
    </row>
    <row r="189" spans="7:21">
      <c r="G189" s="314"/>
      <c r="M189" s="534"/>
      <c r="N189" s="534"/>
      <c r="O189" s="534"/>
      <c r="P189" s="534"/>
      <c r="Q189" s="534"/>
      <c r="R189" s="534"/>
      <c r="S189" s="534"/>
      <c r="T189" s="531"/>
      <c r="U189" s="535"/>
    </row>
    <row r="190" spans="7:21">
      <c r="G190" s="314"/>
      <c r="M190" s="534"/>
      <c r="N190" s="534"/>
      <c r="O190" s="534"/>
      <c r="P190" s="534"/>
      <c r="Q190" s="534"/>
      <c r="R190" s="534"/>
      <c r="S190" s="534"/>
      <c r="T190" s="531"/>
      <c r="U190" s="535"/>
    </row>
    <row r="191" spans="7:21">
      <c r="G191" s="314"/>
      <c r="M191" s="534"/>
      <c r="N191" s="534"/>
      <c r="O191" s="534"/>
      <c r="P191" s="534"/>
      <c r="Q191" s="534"/>
      <c r="R191" s="534"/>
      <c r="S191" s="534"/>
      <c r="T191" s="531"/>
      <c r="U191" s="535"/>
    </row>
    <row r="192" spans="7:21">
      <c r="G192" s="314"/>
      <c r="M192" s="534"/>
      <c r="N192" s="534"/>
      <c r="O192" s="534"/>
      <c r="P192" s="534"/>
      <c r="Q192" s="534"/>
      <c r="R192" s="534"/>
      <c r="S192" s="534"/>
      <c r="T192" s="531"/>
      <c r="U192" s="535"/>
    </row>
    <row r="193" spans="7:21">
      <c r="G193" s="314"/>
      <c r="M193" s="534"/>
      <c r="N193" s="534"/>
      <c r="O193" s="534"/>
      <c r="P193" s="534"/>
      <c r="Q193" s="534"/>
      <c r="R193" s="534"/>
      <c r="S193" s="534"/>
      <c r="T193" s="531"/>
      <c r="U193" s="535"/>
    </row>
    <row r="194" spans="7:21">
      <c r="G194" s="314"/>
      <c r="M194" s="534"/>
      <c r="N194" s="534"/>
      <c r="O194" s="534"/>
      <c r="P194" s="534"/>
      <c r="Q194" s="534"/>
      <c r="R194" s="534"/>
      <c r="S194" s="534"/>
      <c r="T194" s="531"/>
      <c r="U194" s="535"/>
    </row>
    <row r="195" spans="7:21">
      <c r="G195" s="314"/>
      <c r="M195" s="534"/>
      <c r="N195" s="534"/>
      <c r="O195" s="534"/>
      <c r="P195" s="534"/>
      <c r="Q195" s="534"/>
      <c r="R195" s="534"/>
      <c r="S195" s="534"/>
      <c r="T195" s="531"/>
      <c r="U195" s="535"/>
    </row>
    <row r="196" spans="7:21">
      <c r="G196" s="314"/>
      <c r="M196" s="534"/>
      <c r="N196" s="534"/>
      <c r="O196" s="534"/>
      <c r="P196" s="534"/>
      <c r="Q196" s="534"/>
      <c r="R196" s="534"/>
      <c r="S196" s="534"/>
      <c r="T196" s="531"/>
      <c r="U196" s="535"/>
    </row>
    <row r="197" spans="7:21">
      <c r="G197" s="314"/>
      <c r="M197" s="534"/>
      <c r="N197" s="534"/>
      <c r="O197" s="534"/>
      <c r="P197" s="534"/>
      <c r="Q197" s="534"/>
      <c r="R197" s="534"/>
      <c r="S197" s="534"/>
      <c r="T197" s="531"/>
      <c r="U197" s="535"/>
    </row>
    <row r="198" spans="7:21">
      <c r="G198" s="314"/>
      <c r="M198" s="534"/>
      <c r="N198" s="534"/>
      <c r="O198" s="534"/>
      <c r="P198" s="534"/>
      <c r="Q198" s="534"/>
      <c r="R198" s="534"/>
      <c r="S198" s="534"/>
      <c r="T198" s="531"/>
      <c r="U198" s="535"/>
    </row>
    <row r="199" spans="7:21">
      <c r="G199" s="314"/>
      <c r="M199" s="534"/>
      <c r="N199" s="534"/>
      <c r="O199" s="534"/>
      <c r="P199" s="534"/>
      <c r="Q199" s="534"/>
      <c r="R199" s="534"/>
      <c r="S199" s="534"/>
      <c r="T199" s="531"/>
      <c r="U199" s="535"/>
    </row>
    <row r="200" spans="7:21">
      <c r="G200" s="314"/>
      <c r="M200" s="534"/>
      <c r="N200" s="534"/>
      <c r="O200" s="534"/>
      <c r="P200" s="534"/>
      <c r="Q200" s="534"/>
      <c r="R200" s="534"/>
      <c r="S200" s="534"/>
      <c r="T200" s="531"/>
      <c r="U200" s="535"/>
    </row>
    <row r="201" spans="7:21">
      <c r="G201" s="314"/>
      <c r="M201" s="534"/>
      <c r="N201" s="534"/>
      <c r="O201" s="534"/>
      <c r="P201" s="534"/>
      <c r="Q201" s="534"/>
      <c r="R201" s="534"/>
      <c r="S201" s="534"/>
      <c r="T201" s="531"/>
      <c r="U201" s="535"/>
    </row>
    <row r="202" spans="7:21">
      <c r="G202" s="314"/>
      <c r="M202" s="534"/>
      <c r="N202" s="534"/>
      <c r="O202" s="534"/>
      <c r="P202" s="534"/>
      <c r="Q202" s="534"/>
      <c r="R202" s="534"/>
      <c r="S202" s="534"/>
      <c r="T202" s="531"/>
      <c r="U202" s="535"/>
    </row>
    <row r="203" spans="7:21">
      <c r="G203" s="314"/>
      <c r="M203" s="534"/>
      <c r="N203" s="534"/>
      <c r="O203" s="534"/>
      <c r="P203" s="534"/>
      <c r="Q203" s="534"/>
      <c r="R203" s="534"/>
      <c r="S203" s="534"/>
      <c r="T203" s="531"/>
      <c r="U203" s="535"/>
    </row>
    <row r="204" spans="7:21">
      <c r="G204" s="314"/>
      <c r="M204" s="534"/>
      <c r="N204" s="534"/>
      <c r="O204" s="534"/>
      <c r="P204" s="534"/>
      <c r="Q204" s="534"/>
      <c r="R204" s="534"/>
      <c r="S204" s="534"/>
      <c r="T204" s="531"/>
      <c r="U204" s="535"/>
    </row>
    <row r="205" spans="7:21">
      <c r="G205" s="314"/>
      <c r="M205" s="534"/>
      <c r="N205" s="534"/>
      <c r="O205" s="534"/>
      <c r="P205" s="534"/>
      <c r="Q205" s="534"/>
      <c r="R205" s="534"/>
      <c r="S205" s="534"/>
      <c r="T205" s="531"/>
      <c r="U205" s="535"/>
    </row>
    <row r="206" spans="7:21">
      <c r="G206" s="314"/>
      <c r="M206" s="534"/>
      <c r="N206" s="534"/>
      <c r="O206" s="534"/>
      <c r="P206" s="534"/>
      <c r="Q206" s="534"/>
      <c r="R206" s="534"/>
      <c r="S206" s="534"/>
      <c r="T206" s="531"/>
      <c r="U206" s="535"/>
    </row>
    <row r="207" spans="7:21">
      <c r="G207" s="314"/>
      <c r="M207" s="534"/>
      <c r="N207" s="534"/>
      <c r="O207" s="534"/>
      <c r="P207" s="534"/>
      <c r="Q207" s="534"/>
      <c r="R207" s="534"/>
      <c r="S207" s="534"/>
      <c r="T207" s="531"/>
      <c r="U207" s="535"/>
    </row>
    <row r="208" spans="7:21">
      <c r="G208" s="314"/>
      <c r="M208" s="534"/>
      <c r="N208" s="534"/>
      <c r="O208" s="534"/>
      <c r="P208" s="534"/>
      <c r="Q208" s="534"/>
      <c r="R208" s="534"/>
      <c r="S208" s="534"/>
      <c r="T208" s="531"/>
      <c r="U208" s="535"/>
    </row>
    <row r="209" spans="7:21">
      <c r="G209" s="314"/>
      <c r="M209" s="534"/>
      <c r="N209" s="534"/>
      <c r="O209" s="534"/>
      <c r="P209" s="534"/>
      <c r="Q209" s="534"/>
      <c r="R209" s="534"/>
      <c r="S209" s="534"/>
      <c r="T209" s="531"/>
      <c r="U209" s="535"/>
    </row>
    <row r="210" spans="7:21">
      <c r="G210" s="314"/>
      <c r="M210" s="534"/>
      <c r="N210" s="534"/>
      <c r="O210" s="534"/>
      <c r="P210" s="534"/>
      <c r="Q210" s="534"/>
      <c r="R210" s="534"/>
      <c r="S210" s="534"/>
      <c r="T210" s="531"/>
      <c r="U210" s="535"/>
    </row>
    <row r="211" spans="7:21">
      <c r="G211" s="314"/>
      <c r="M211" s="534"/>
      <c r="N211" s="534"/>
      <c r="O211" s="534"/>
      <c r="P211" s="534"/>
      <c r="Q211" s="534"/>
      <c r="R211" s="534"/>
      <c r="S211" s="534"/>
      <c r="T211" s="531"/>
      <c r="U211" s="535"/>
    </row>
    <row r="212" spans="7:21">
      <c r="G212" s="314"/>
      <c r="M212" s="534"/>
      <c r="N212" s="534"/>
      <c r="O212" s="534"/>
      <c r="P212" s="534"/>
      <c r="Q212" s="534"/>
      <c r="R212" s="534"/>
      <c r="S212" s="534"/>
      <c r="T212" s="531"/>
      <c r="U212" s="535"/>
    </row>
    <row r="213" spans="7:21">
      <c r="G213" s="314"/>
      <c r="M213" s="534"/>
      <c r="N213" s="534"/>
      <c r="O213" s="534"/>
      <c r="P213" s="534"/>
      <c r="Q213" s="534"/>
      <c r="R213" s="534"/>
      <c r="S213" s="534"/>
      <c r="T213" s="531"/>
      <c r="U213" s="535"/>
    </row>
    <row r="214" spans="7:21">
      <c r="G214" s="314"/>
      <c r="M214" s="534"/>
      <c r="N214" s="534"/>
      <c r="O214" s="534"/>
      <c r="P214" s="534"/>
      <c r="Q214" s="534"/>
      <c r="R214" s="534"/>
      <c r="S214" s="534"/>
      <c r="T214" s="531"/>
      <c r="U214" s="535"/>
    </row>
    <row r="215" spans="7:21">
      <c r="G215" s="314"/>
      <c r="M215" s="534"/>
      <c r="N215" s="534"/>
      <c r="O215" s="534"/>
      <c r="P215" s="534"/>
      <c r="Q215" s="534"/>
      <c r="R215" s="534"/>
      <c r="S215" s="534"/>
      <c r="T215" s="531"/>
      <c r="U215" s="535"/>
    </row>
    <row r="216" spans="7:21">
      <c r="G216" s="314"/>
      <c r="M216" s="534"/>
      <c r="N216" s="534"/>
      <c r="O216" s="534"/>
      <c r="P216" s="534"/>
      <c r="Q216" s="534"/>
      <c r="R216" s="534"/>
      <c r="S216" s="534"/>
      <c r="T216" s="531"/>
      <c r="U216" s="535"/>
    </row>
    <row r="217" spans="7:21">
      <c r="G217" s="314"/>
      <c r="M217" s="534"/>
      <c r="N217" s="534"/>
      <c r="O217" s="534"/>
      <c r="P217" s="534"/>
      <c r="Q217" s="534"/>
      <c r="R217" s="534"/>
      <c r="S217" s="534"/>
      <c r="T217" s="531"/>
      <c r="U217" s="535"/>
    </row>
    <row r="218" spans="7:21">
      <c r="G218" s="314"/>
      <c r="M218" s="534"/>
      <c r="N218" s="534"/>
      <c r="O218" s="534"/>
      <c r="P218" s="534"/>
      <c r="Q218" s="534"/>
      <c r="R218" s="534"/>
      <c r="S218" s="534"/>
      <c r="T218" s="531"/>
      <c r="U218" s="535"/>
    </row>
    <row r="219" spans="7:21">
      <c r="G219" s="314"/>
      <c r="M219" s="534"/>
      <c r="N219" s="534"/>
      <c r="O219" s="534"/>
      <c r="P219" s="534"/>
      <c r="Q219" s="534"/>
      <c r="R219" s="534"/>
      <c r="S219" s="534"/>
      <c r="T219" s="531"/>
      <c r="U219" s="535"/>
    </row>
    <row r="220" spans="7:21">
      <c r="G220" s="314"/>
      <c r="M220" s="534"/>
      <c r="N220" s="534"/>
      <c r="O220" s="534"/>
      <c r="P220" s="534"/>
      <c r="Q220" s="534"/>
      <c r="R220" s="534"/>
      <c r="S220" s="534"/>
      <c r="T220" s="531"/>
      <c r="U220" s="535"/>
    </row>
    <row r="221" spans="7:21">
      <c r="G221" s="314"/>
      <c r="M221" s="534"/>
      <c r="N221" s="534"/>
      <c r="O221" s="534"/>
      <c r="P221" s="534"/>
      <c r="Q221" s="534"/>
      <c r="R221" s="534"/>
      <c r="S221" s="534"/>
      <c r="T221" s="531"/>
      <c r="U221" s="535"/>
    </row>
    <row r="222" spans="7:21">
      <c r="G222" s="314"/>
      <c r="M222" s="534"/>
      <c r="N222" s="534"/>
      <c r="O222" s="534"/>
      <c r="P222" s="534"/>
      <c r="Q222" s="534"/>
      <c r="R222" s="534"/>
      <c r="S222" s="534"/>
      <c r="T222" s="531"/>
      <c r="U222" s="535"/>
    </row>
    <row r="223" spans="7:21">
      <c r="G223" s="314"/>
      <c r="M223" s="534"/>
      <c r="N223" s="534"/>
      <c r="O223" s="534"/>
      <c r="P223" s="534"/>
      <c r="Q223" s="534"/>
      <c r="R223" s="534"/>
      <c r="S223" s="534"/>
      <c r="T223" s="531"/>
      <c r="U223" s="535"/>
    </row>
    <row r="224" spans="7:21">
      <c r="G224" s="314"/>
      <c r="M224" s="534"/>
      <c r="N224" s="534"/>
      <c r="O224" s="534"/>
      <c r="P224" s="534"/>
      <c r="Q224" s="534"/>
      <c r="R224" s="534"/>
      <c r="S224" s="534"/>
      <c r="T224" s="531"/>
      <c r="U224" s="535"/>
    </row>
    <row r="225" spans="7:21">
      <c r="G225" s="314"/>
      <c r="M225" s="534"/>
      <c r="N225" s="534"/>
      <c r="O225" s="534"/>
      <c r="P225" s="534"/>
      <c r="Q225" s="534"/>
      <c r="R225" s="534"/>
      <c r="S225" s="534"/>
      <c r="T225" s="531"/>
      <c r="U225" s="535"/>
    </row>
    <row r="226" spans="7:21">
      <c r="G226" s="314"/>
      <c r="M226" s="534"/>
      <c r="N226" s="534"/>
      <c r="O226" s="534"/>
      <c r="P226" s="534"/>
      <c r="Q226" s="534"/>
      <c r="R226" s="534"/>
      <c r="S226" s="534"/>
      <c r="T226" s="531"/>
      <c r="U226" s="535"/>
    </row>
    <row r="227" spans="7:21">
      <c r="G227" s="314"/>
      <c r="M227" s="534"/>
      <c r="N227" s="534"/>
      <c r="O227" s="534"/>
      <c r="P227" s="534"/>
      <c r="Q227" s="534"/>
      <c r="R227" s="534"/>
      <c r="S227" s="534"/>
      <c r="T227" s="531"/>
      <c r="U227" s="535"/>
    </row>
    <row r="228" spans="7:21">
      <c r="G228" s="314"/>
      <c r="M228" s="534"/>
      <c r="N228" s="534"/>
      <c r="O228" s="534"/>
      <c r="P228" s="534"/>
      <c r="Q228" s="534"/>
      <c r="R228" s="534"/>
      <c r="S228" s="534"/>
      <c r="T228" s="531"/>
      <c r="U228" s="535"/>
    </row>
    <row r="229" spans="7:21">
      <c r="G229" s="314"/>
      <c r="M229" s="534"/>
      <c r="N229" s="534"/>
      <c r="O229" s="534"/>
      <c r="P229" s="534"/>
      <c r="Q229" s="534"/>
      <c r="R229" s="534"/>
      <c r="S229" s="534"/>
      <c r="T229" s="531"/>
      <c r="U229" s="535"/>
    </row>
    <row r="230" spans="7:21">
      <c r="G230" s="314"/>
      <c r="M230" s="534"/>
      <c r="N230" s="534"/>
      <c r="O230" s="534"/>
      <c r="P230" s="534"/>
      <c r="Q230" s="534"/>
      <c r="R230" s="534"/>
      <c r="S230" s="534"/>
      <c r="T230" s="531"/>
      <c r="U230" s="535"/>
    </row>
    <row r="231" spans="7:21">
      <c r="G231" s="314"/>
      <c r="M231" s="534"/>
      <c r="N231" s="534"/>
      <c r="O231" s="534"/>
      <c r="P231" s="534"/>
      <c r="Q231" s="534"/>
      <c r="R231" s="534"/>
      <c r="S231" s="534"/>
      <c r="T231" s="531"/>
      <c r="U231" s="535"/>
    </row>
    <row r="232" spans="7:21">
      <c r="G232" s="314"/>
      <c r="M232" s="534"/>
      <c r="N232" s="534"/>
      <c r="O232" s="534"/>
      <c r="P232" s="534"/>
      <c r="Q232" s="534"/>
      <c r="R232" s="534"/>
      <c r="S232" s="534"/>
      <c r="T232" s="531"/>
      <c r="U232" s="535"/>
    </row>
    <row r="233" spans="7:21">
      <c r="G233" s="314"/>
      <c r="M233" s="534"/>
      <c r="N233" s="534"/>
      <c r="O233" s="534"/>
      <c r="P233" s="534"/>
      <c r="Q233" s="534"/>
      <c r="R233" s="534"/>
      <c r="S233" s="534"/>
      <c r="T233" s="531"/>
      <c r="U233" s="535"/>
    </row>
    <row r="234" spans="7:21">
      <c r="G234" s="314"/>
      <c r="M234" s="534"/>
      <c r="N234" s="534"/>
      <c r="O234" s="534"/>
      <c r="P234" s="534"/>
      <c r="Q234" s="534"/>
      <c r="R234" s="534"/>
      <c r="S234" s="534"/>
      <c r="T234" s="531"/>
      <c r="U234" s="535"/>
    </row>
    <row r="235" spans="7:21">
      <c r="G235" s="314"/>
      <c r="M235" s="534"/>
      <c r="N235" s="534"/>
      <c r="O235" s="534"/>
      <c r="P235" s="534"/>
      <c r="Q235" s="534"/>
      <c r="R235" s="534"/>
      <c r="S235" s="534"/>
      <c r="T235" s="531"/>
      <c r="U235" s="535"/>
    </row>
    <row r="236" spans="7:21">
      <c r="G236" s="314"/>
      <c r="M236" s="534"/>
      <c r="N236" s="534"/>
      <c r="O236" s="534"/>
      <c r="P236" s="534"/>
      <c r="Q236" s="534"/>
      <c r="R236" s="534"/>
      <c r="S236" s="534"/>
      <c r="T236" s="531"/>
      <c r="U236" s="535"/>
    </row>
    <row r="237" spans="7:21">
      <c r="G237" s="314"/>
      <c r="M237" s="534"/>
      <c r="N237" s="534"/>
      <c r="O237" s="534"/>
      <c r="P237" s="534"/>
      <c r="Q237" s="534"/>
      <c r="R237" s="534"/>
      <c r="S237" s="534"/>
      <c r="T237" s="531"/>
      <c r="U237" s="535"/>
    </row>
    <row r="238" spans="7:21">
      <c r="G238" s="314"/>
      <c r="M238" s="534"/>
      <c r="N238" s="534"/>
      <c r="O238" s="534"/>
      <c r="P238" s="534"/>
      <c r="Q238" s="534"/>
      <c r="R238" s="534"/>
      <c r="S238" s="534"/>
      <c r="T238" s="531"/>
      <c r="U238" s="535"/>
    </row>
    <row r="239" spans="7:21">
      <c r="G239" s="314"/>
      <c r="M239" s="534"/>
      <c r="N239" s="534"/>
      <c r="O239" s="534"/>
      <c r="P239" s="534"/>
      <c r="Q239" s="534"/>
      <c r="R239" s="534"/>
      <c r="S239" s="534"/>
      <c r="T239" s="531"/>
      <c r="U239" s="535"/>
    </row>
    <row r="240" spans="7:21">
      <c r="G240" s="314"/>
      <c r="M240" s="534"/>
      <c r="N240" s="534"/>
      <c r="O240" s="534"/>
      <c r="P240" s="534"/>
      <c r="Q240" s="534"/>
      <c r="R240" s="534"/>
      <c r="S240" s="534"/>
      <c r="T240" s="531"/>
      <c r="U240" s="535"/>
    </row>
    <row r="241" spans="7:21">
      <c r="G241" s="314"/>
      <c r="M241" s="534"/>
      <c r="N241" s="534"/>
      <c r="O241" s="534"/>
      <c r="P241" s="534"/>
      <c r="Q241" s="534"/>
      <c r="R241" s="534"/>
      <c r="S241" s="534"/>
      <c r="T241" s="531"/>
      <c r="U241" s="535"/>
    </row>
    <row r="242" spans="7:21">
      <c r="G242" s="314"/>
      <c r="M242" s="534"/>
      <c r="N242" s="534"/>
      <c r="O242" s="534"/>
      <c r="P242" s="534"/>
      <c r="Q242" s="534"/>
      <c r="R242" s="534"/>
      <c r="S242" s="534"/>
      <c r="T242" s="531"/>
      <c r="U242" s="535"/>
    </row>
    <row r="243" spans="7:21">
      <c r="G243" s="314"/>
      <c r="M243" s="534"/>
      <c r="N243" s="534"/>
      <c r="O243" s="534"/>
      <c r="P243" s="534"/>
      <c r="Q243" s="534"/>
      <c r="R243" s="534"/>
      <c r="S243" s="534"/>
      <c r="T243" s="531"/>
      <c r="U243" s="535"/>
    </row>
    <row r="244" spans="7:21">
      <c r="G244" s="314"/>
      <c r="M244" s="534"/>
      <c r="N244" s="534"/>
      <c r="O244" s="534"/>
      <c r="P244" s="534"/>
      <c r="Q244" s="534"/>
      <c r="R244" s="534"/>
      <c r="S244" s="534"/>
      <c r="T244" s="531"/>
      <c r="U244" s="535"/>
    </row>
    <row r="245" spans="7:21">
      <c r="G245" s="314"/>
      <c r="M245" s="534"/>
      <c r="N245" s="534"/>
      <c r="O245" s="534"/>
      <c r="P245" s="534"/>
      <c r="Q245" s="534"/>
      <c r="R245" s="534"/>
      <c r="S245" s="534"/>
      <c r="T245" s="531"/>
      <c r="U245" s="535"/>
    </row>
    <row r="246" spans="7:21">
      <c r="G246" s="314"/>
      <c r="M246" s="534"/>
      <c r="N246" s="534"/>
      <c r="O246" s="534"/>
      <c r="P246" s="534"/>
      <c r="Q246" s="534"/>
      <c r="R246" s="534"/>
      <c r="S246" s="534"/>
      <c r="T246" s="531"/>
      <c r="U246" s="535"/>
    </row>
    <row r="247" spans="7:21">
      <c r="G247" s="314"/>
      <c r="M247" s="534"/>
      <c r="N247" s="534"/>
      <c r="O247" s="534"/>
      <c r="P247" s="534"/>
      <c r="Q247" s="534"/>
      <c r="R247" s="534"/>
      <c r="S247" s="534"/>
      <c r="T247" s="531"/>
      <c r="U247" s="535"/>
    </row>
    <row r="248" spans="7:21">
      <c r="G248" s="314"/>
      <c r="M248" s="534"/>
      <c r="N248" s="534"/>
      <c r="O248" s="534"/>
      <c r="P248" s="534"/>
      <c r="Q248" s="534"/>
      <c r="R248" s="534"/>
      <c r="S248" s="534"/>
      <c r="T248" s="531"/>
      <c r="U248" s="535"/>
    </row>
    <row r="249" spans="7:21">
      <c r="G249" s="314"/>
      <c r="M249" s="534"/>
      <c r="N249" s="534"/>
      <c r="O249" s="534"/>
      <c r="P249" s="534"/>
      <c r="Q249" s="534"/>
      <c r="R249" s="534"/>
      <c r="S249" s="534"/>
      <c r="T249" s="531"/>
      <c r="U249" s="535"/>
    </row>
    <row r="250" spans="7:21">
      <c r="G250" s="314"/>
      <c r="M250" s="534"/>
      <c r="N250" s="534"/>
      <c r="O250" s="534"/>
      <c r="P250" s="534"/>
      <c r="Q250" s="534"/>
      <c r="R250" s="534"/>
      <c r="S250" s="534"/>
      <c r="T250" s="531"/>
      <c r="U250" s="535"/>
    </row>
    <row r="251" spans="7:21">
      <c r="G251" s="314"/>
      <c r="M251" s="534"/>
      <c r="N251" s="534"/>
      <c r="O251" s="534"/>
      <c r="P251" s="534"/>
      <c r="Q251" s="534"/>
      <c r="R251" s="534"/>
      <c r="S251" s="534"/>
      <c r="T251" s="531"/>
      <c r="U251" s="535"/>
    </row>
    <row r="252" spans="7:21">
      <c r="G252" s="314"/>
      <c r="M252" s="534"/>
      <c r="N252" s="534"/>
      <c r="O252" s="534"/>
      <c r="P252" s="534"/>
      <c r="Q252" s="534"/>
      <c r="R252" s="534"/>
      <c r="S252" s="534"/>
      <c r="T252" s="531"/>
      <c r="U252" s="535"/>
    </row>
    <row r="253" spans="7:21">
      <c r="G253" s="314"/>
      <c r="M253" s="534"/>
      <c r="N253" s="534"/>
      <c r="O253" s="534"/>
      <c r="P253" s="534"/>
      <c r="Q253" s="534"/>
      <c r="R253" s="534"/>
      <c r="S253" s="534"/>
      <c r="T253" s="531"/>
      <c r="U253" s="535"/>
    </row>
    <row r="254" spans="7:21">
      <c r="G254" s="314"/>
      <c r="M254" s="534"/>
      <c r="N254" s="534"/>
      <c r="O254" s="534"/>
      <c r="P254" s="534"/>
      <c r="Q254" s="534"/>
      <c r="R254" s="534"/>
      <c r="S254" s="534"/>
      <c r="T254" s="531"/>
      <c r="U254" s="535"/>
    </row>
    <row r="255" spans="7:21">
      <c r="G255" s="314"/>
      <c r="M255" s="534"/>
      <c r="N255" s="534"/>
      <c r="O255" s="534"/>
      <c r="P255" s="534"/>
      <c r="Q255" s="534"/>
      <c r="R255" s="534"/>
      <c r="S255" s="534"/>
      <c r="T255" s="531"/>
      <c r="U255" s="535"/>
    </row>
    <row r="256" spans="7:21">
      <c r="G256" s="314"/>
      <c r="M256" s="534"/>
      <c r="N256" s="534"/>
      <c r="O256" s="534"/>
      <c r="P256" s="534"/>
      <c r="Q256" s="534"/>
      <c r="R256" s="534"/>
      <c r="S256" s="534"/>
      <c r="T256" s="531"/>
      <c r="U256" s="535"/>
    </row>
    <row r="257" spans="7:21">
      <c r="G257" s="314"/>
      <c r="M257" s="534"/>
      <c r="N257" s="534"/>
      <c r="O257" s="534"/>
      <c r="P257" s="534"/>
      <c r="Q257" s="534"/>
      <c r="R257" s="534"/>
      <c r="S257" s="534"/>
      <c r="T257" s="531"/>
      <c r="U257" s="535"/>
    </row>
    <row r="258" spans="7:21">
      <c r="G258" s="314"/>
      <c r="M258" s="534"/>
      <c r="N258" s="534"/>
      <c r="O258" s="534"/>
      <c r="P258" s="534"/>
      <c r="Q258" s="534"/>
      <c r="R258" s="534"/>
      <c r="S258" s="534"/>
      <c r="T258" s="531"/>
      <c r="U258" s="535"/>
    </row>
    <row r="259" spans="7:21">
      <c r="G259" s="314"/>
      <c r="M259" s="534"/>
      <c r="N259" s="534"/>
      <c r="O259" s="534"/>
      <c r="P259" s="534"/>
      <c r="Q259" s="534"/>
      <c r="R259" s="534"/>
      <c r="S259" s="534"/>
      <c r="T259" s="531"/>
      <c r="U259" s="535"/>
    </row>
    <row r="260" spans="7:21">
      <c r="G260" s="314"/>
      <c r="M260" s="534"/>
      <c r="N260" s="534"/>
      <c r="O260" s="534"/>
      <c r="P260" s="534"/>
      <c r="Q260" s="534"/>
      <c r="R260" s="534"/>
      <c r="S260" s="534"/>
      <c r="T260" s="531"/>
      <c r="U260" s="535"/>
    </row>
    <row r="261" spans="7:21">
      <c r="G261" s="314"/>
      <c r="M261" s="534"/>
      <c r="N261" s="534"/>
      <c r="O261" s="534"/>
      <c r="P261" s="534"/>
      <c r="Q261" s="534"/>
      <c r="R261" s="534"/>
      <c r="S261" s="534"/>
      <c r="T261" s="531"/>
      <c r="U261" s="535"/>
    </row>
    <row r="262" spans="7:21">
      <c r="G262" s="314"/>
      <c r="M262" s="534"/>
      <c r="N262" s="534"/>
      <c r="O262" s="534"/>
      <c r="P262" s="534"/>
      <c r="Q262" s="534"/>
      <c r="R262" s="534"/>
      <c r="S262" s="534"/>
      <c r="T262" s="531"/>
      <c r="U262" s="535"/>
    </row>
    <row r="263" spans="7:21">
      <c r="G263" s="314"/>
      <c r="M263" s="534"/>
      <c r="N263" s="534"/>
      <c r="O263" s="534"/>
      <c r="P263" s="534"/>
      <c r="Q263" s="534"/>
      <c r="R263" s="534"/>
      <c r="S263" s="534"/>
      <c r="T263" s="531"/>
      <c r="U263" s="535"/>
    </row>
    <row r="264" spans="7:21">
      <c r="G264" s="314"/>
      <c r="M264" s="534"/>
      <c r="N264" s="534"/>
      <c r="O264" s="534"/>
      <c r="P264" s="534"/>
      <c r="Q264" s="534"/>
      <c r="R264" s="534"/>
      <c r="S264" s="534"/>
      <c r="T264" s="531"/>
      <c r="U264" s="535"/>
    </row>
    <row r="265" spans="7:21">
      <c r="G265" s="314"/>
      <c r="M265" s="534"/>
      <c r="N265" s="534"/>
      <c r="O265" s="534"/>
      <c r="P265" s="534"/>
      <c r="Q265" s="534"/>
      <c r="R265" s="534"/>
      <c r="S265" s="534"/>
      <c r="T265" s="531"/>
      <c r="U265" s="535"/>
    </row>
    <row r="266" spans="7:21">
      <c r="G266" s="314"/>
      <c r="M266" s="534"/>
      <c r="N266" s="534"/>
      <c r="O266" s="534"/>
      <c r="P266" s="534"/>
      <c r="Q266" s="534"/>
      <c r="R266" s="534"/>
      <c r="S266" s="534"/>
      <c r="T266" s="531"/>
      <c r="U266" s="535"/>
    </row>
    <row r="267" spans="7:21">
      <c r="G267" s="314"/>
      <c r="M267" s="534"/>
      <c r="N267" s="534"/>
      <c r="O267" s="534"/>
      <c r="P267" s="534"/>
      <c r="Q267" s="534"/>
      <c r="R267" s="534"/>
      <c r="S267" s="534"/>
      <c r="T267" s="531"/>
      <c r="U267" s="535"/>
    </row>
    <row r="268" spans="7:21">
      <c r="G268" s="314"/>
      <c r="M268" s="534"/>
      <c r="N268" s="534"/>
      <c r="O268" s="534"/>
      <c r="P268" s="534"/>
      <c r="Q268" s="534"/>
      <c r="R268" s="534"/>
      <c r="S268" s="534"/>
      <c r="T268" s="531"/>
      <c r="U268" s="535"/>
    </row>
    <row r="269" spans="7:21">
      <c r="G269" s="314"/>
      <c r="M269" s="534"/>
      <c r="N269" s="534"/>
      <c r="O269" s="534"/>
      <c r="P269" s="534"/>
      <c r="Q269" s="534"/>
      <c r="R269" s="534"/>
      <c r="S269" s="534"/>
      <c r="T269" s="531"/>
      <c r="U269" s="535"/>
    </row>
    <row r="270" spans="7:21">
      <c r="G270" s="314"/>
      <c r="M270" s="534"/>
      <c r="N270" s="534"/>
      <c r="O270" s="534"/>
      <c r="P270" s="534"/>
      <c r="Q270" s="534"/>
      <c r="R270" s="534"/>
      <c r="S270" s="534"/>
      <c r="T270" s="531"/>
      <c r="U270" s="535"/>
    </row>
    <row r="271" spans="7:21">
      <c r="G271" s="314"/>
      <c r="M271" s="534"/>
      <c r="N271" s="534"/>
      <c r="O271" s="534"/>
      <c r="P271" s="534"/>
      <c r="Q271" s="534"/>
      <c r="R271" s="534"/>
      <c r="S271" s="534"/>
      <c r="T271" s="531"/>
      <c r="U271" s="535"/>
    </row>
    <row r="272" spans="7:21">
      <c r="G272" s="314"/>
      <c r="M272" s="534"/>
      <c r="N272" s="534"/>
      <c r="O272" s="534"/>
      <c r="P272" s="534"/>
      <c r="Q272" s="534"/>
      <c r="R272" s="534"/>
      <c r="S272" s="534"/>
      <c r="T272" s="531"/>
      <c r="U272" s="535"/>
    </row>
    <row r="273" spans="7:21">
      <c r="G273" s="314"/>
      <c r="M273" s="534"/>
      <c r="N273" s="534"/>
      <c r="O273" s="534"/>
      <c r="P273" s="534"/>
      <c r="Q273" s="534"/>
      <c r="R273" s="534"/>
      <c r="S273" s="534"/>
      <c r="T273" s="531"/>
      <c r="U273" s="535"/>
    </row>
    <row r="274" spans="7:21">
      <c r="G274" s="314"/>
      <c r="M274" s="534"/>
      <c r="N274" s="534"/>
      <c r="O274" s="534"/>
      <c r="P274" s="534"/>
      <c r="Q274" s="534"/>
      <c r="R274" s="534"/>
      <c r="S274" s="534"/>
      <c r="T274" s="531"/>
      <c r="U274" s="535"/>
    </row>
    <row r="275" spans="7:21">
      <c r="G275" s="314"/>
      <c r="M275" s="534"/>
      <c r="N275" s="534"/>
      <c r="O275" s="534"/>
      <c r="P275" s="534"/>
      <c r="Q275" s="534"/>
      <c r="R275" s="534"/>
      <c r="S275" s="534"/>
      <c r="T275" s="531"/>
      <c r="U275" s="535"/>
    </row>
    <row r="276" spans="7:21">
      <c r="G276" s="314"/>
      <c r="M276" s="534"/>
      <c r="N276" s="534"/>
      <c r="O276" s="534"/>
      <c r="P276" s="534"/>
      <c r="Q276" s="534"/>
      <c r="R276" s="534"/>
      <c r="S276" s="534"/>
      <c r="T276" s="531"/>
      <c r="U276" s="535"/>
    </row>
    <row r="277" spans="7:21">
      <c r="G277" s="314"/>
      <c r="M277" s="534"/>
      <c r="N277" s="534"/>
      <c r="O277" s="534"/>
      <c r="P277" s="534"/>
      <c r="Q277" s="534"/>
      <c r="R277" s="534"/>
      <c r="S277" s="534"/>
      <c r="T277" s="531"/>
      <c r="U277" s="535"/>
    </row>
    <row r="278" spans="7:21">
      <c r="G278" s="314"/>
      <c r="M278" s="534"/>
      <c r="N278" s="534"/>
      <c r="O278" s="534"/>
      <c r="P278" s="534"/>
      <c r="Q278" s="534"/>
      <c r="R278" s="534"/>
      <c r="S278" s="534"/>
      <c r="T278" s="531"/>
      <c r="U278" s="535"/>
    </row>
    <row r="279" spans="7:21">
      <c r="G279" s="314"/>
      <c r="M279" s="534"/>
      <c r="N279" s="534"/>
      <c r="O279" s="534"/>
      <c r="P279" s="534"/>
      <c r="Q279" s="534"/>
      <c r="R279" s="534"/>
      <c r="S279" s="534"/>
      <c r="T279" s="531"/>
      <c r="U279" s="535"/>
    </row>
    <row r="280" spans="7:21">
      <c r="G280" s="314"/>
      <c r="M280" s="534"/>
      <c r="N280" s="534"/>
      <c r="O280" s="534"/>
      <c r="P280" s="534"/>
      <c r="Q280" s="534"/>
      <c r="R280" s="534"/>
      <c r="S280" s="534"/>
      <c r="T280" s="531"/>
      <c r="U280" s="535"/>
    </row>
    <row r="281" spans="7:21">
      <c r="R281" s="534"/>
    </row>
    <row r="282" spans="7:21">
      <c r="H282" s="314"/>
      <c r="M282" s="534"/>
      <c r="N282" s="534"/>
      <c r="O282" s="534"/>
      <c r="P282" s="534"/>
      <c r="Q282" s="534"/>
      <c r="R282" s="534"/>
      <c r="S282" s="534"/>
      <c r="T282" s="531"/>
      <c r="U282" s="535"/>
    </row>
    <row r="283" spans="7:21">
      <c r="H283" s="314"/>
      <c r="M283" s="534"/>
      <c r="N283" s="534"/>
      <c r="O283" s="534"/>
      <c r="P283" s="534"/>
      <c r="Q283" s="534"/>
      <c r="R283" s="534"/>
      <c r="S283" s="534"/>
      <c r="T283" s="531"/>
      <c r="U283" s="535"/>
    </row>
    <row r="284" spans="7:21">
      <c r="H284" s="314"/>
      <c r="M284" s="534"/>
      <c r="N284" s="534"/>
      <c r="O284" s="534"/>
      <c r="P284" s="534"/>
      <c r="Q284" s="534"/>
      <c r="R284" s="534"/>
      <c r="S284" s="534"/>
      <c r="T284" s="531"/>
      <c r="U284" s="535"/>
    </row>
    <row r="285" spans="7:21">
      <c r="H285" s="314"/>
      <c r="M285" s="534"/>
      <c r="N285" s="534"/>
      <c r="O285" s="534"/>
      <c r="P285" s="534"/>
      <c r="Q285" s="534"/>
      <c r="R285" s="534"/>
      <c r="S285" s="534"/>
      <c r="T285" s="531"/>
      <c r="U285" s="535"/>
    </row>
    <row r="286" spans="7:21">
      <c r="H286" s="314"/>
      <c r="M286" s="534"/>
      <c r="N286" s="534"/>
      <c r="O286" s="534"/>
      <c r="P286" s="534"/>
      <c r="Q286" s="534"/>
      <c r="R286" s="534"/>
      <c r="S286" s="534"/>
      <c r="T286" s="531"/>
      <c r="U286" s="535"/>
    </row>
    <row r="287" spans="7:21">
      <c r="H287" s="314"/>
      <c r="M287" s="534"/>
      <c r="N287" s="534"/>
      <c r="O287" s="534"/>
      <c r="P287" s="534"/>
      <c r="Q287" s="534"/>
      <c r="R287" s="534"/>
      <c r="S287" s="534"/>
      <c r="T287" s="531"/>
      <c r="U287" s="535"/>
    </row>
    <row r="288" spans="7:21">
      <c r="H288" s="314"/>
      <c r="M288" s="534"/>
      <c r="N288" s="534"/>
      <c r="O288" s="534"/>
      <c r="P288" s="534"/>
      <c r="Q288" s="534"/>
      <c r="R288" s="534"/>
      <c r="S288" s="534"/>
      <c r="T288" s="531"/>
      <c r="U288" s="535"/>
    </row>
    <row r="289" spans="8:21">
      <c r="H289" s="314"/>
      <c r="M289" s="534"/>
      <c r="N289" s="534"/>
      <c r="O289" s="534"/>
      <c r="P289" s="534"/>
      <c r="Q289" s="534"/>
      <c r="R289" s="534"/>
      <c r="S289" s="534"/>
      <c r="T289" s="531"/>
      <c r="U289" s="535"/>
    </row>
    <row r="290" spans="8:21">
      <c r="H290" s="314"/>
      <c r="M290" s="534"/>
      <c r="N290" s="534"/>
      <c r="O290" s="534"/>
      <c r="P290" s="534"/>
      <c r="Q290" s="534"/>
      <c r="R290" s="534"/>
      <c r="S290" s="534"/>
      <c r="T290" s="531"/>
      <c r="U290" s="535"/>
    </row>
    <row r="291" spans="8:21">
      <c r="H291" s="314"/>
      <c r="M291" s="534"/>
      <c r="N291" s="534"/>
      <c r="O291" s="534"/>
      <c r="P291" s="534"/>
      <c r="Q291" s="534"/>
      <c r="R291" s="534"/>
      <c r="S291" s="534"/>
      <c r="T291" s="531"/>
      <c r="U291" s="535"/>
    </row>
    <row r="292" spans="8:21">
      <c r="H292" s="314"/>
      <c r="M292" s="534"/>
      <c r="N292" s="534"/>
      <c r="O292" s="534"/>
      <c r="P292" s="534"/>
      <c r="Q292" s="534"/>
      <c r="R292" s="534"/>
      <c r="S292" s="534"/>
      <c r="T292" s="531"/>
      <c r="U292" s="535"/>
    </row>
    <row r="293" spans="8:21">
      <c r="H293" s="314"/>
      <c r="M293" s="534"/>
      <c r="N293" s="534"/>
      <c r="O293" s="534"/>
      <c r="P293" s="534"/>
      <c r="Q293" s="534"/>
      <c r="R293" s="534"/>
      <c r="S293" s="534"/>
      <c r="T293" s="531"/>
      <c r="U293" s="535"/>
    </row>
    <row r="294" spans="8:21">
      <c r="H294" s="314"/>
      <c r="M294" s="534"/>
      <c r="N294" s="534"/>
      <c r="O294" s="534"/>
      <c r="P294" s="534"/>
      <c r="Q294" s="534"/>
      <c r="R294" s="534"/>
      <c r="S294" s="534"/>
      <c r="T294" s="531"/>
      <c r="U294" s="535"/>
    </row>
    <row r="295" spans="8:21">
      <c r="H295" s="314"/>
      <c r="M295" s="534"/>
      <c r="N295" s="534"/>
      <c r="O295" s="534"/>
      <c r="P295" s="534"/>
      <c r="Q295" s="534"/>
      <c r="R295" s="534"/>
      <c r="S295" s="534"/>
      <c r="T295" s="531"/>
      <c r="U295" s="535"/>
    </row>
    <row r="296" spans="8:21">
      <c r="H296" s="314"/>
      <c r="M296" s="534"/>
      <c r="N296" s="534"/>
      <c r="O296" s="534"/>
      <c r="P296" s="534"/>
      <c r="Q296" s="534"/>
      <c r="R296" s="534"/>
      <c r="S296" s="534"/>
      <c r="T296" s="531"/>
      <c r="U296" s="535"/>
    </row>
    <row r="297" spans="8:21">
      <c r="H297" s="314"/>
      <c r="M297" s="534"/>
      <c r="N297" s="534"/>
      <c r="O297" s="534"/>
      <c r="P297" s="534"/>
      <c r="Q297" s="534"/>
      <c r="R297" s="534"/>
      <c r="S297" s="534"/>
      <c r="T297" s="531"/>
      <c r="U297" s="535"/>
    </row>
    <row r="298" spans="8:21">
      <c r="H298" s="314"/>
      <c r="M298" s="534"/>
      <c r="N298" s="534"/>
      <c r="O298" s="534"/>
      <c r="P298" s="534"/>
      <c r="Q298" s="534"/>
      <c r="R298" s="534"/>
      <c r="S298" s="534"/>
      <c r="T298" s="531"/>
      <c r="U298" s="535"/>
    </row>
    <row r="299" spans="8:21">
      <c r="H299" s="314"/>
      <c r="M299" s="534"/>
      <c r="N299" s="534"/>
      <c r="O299" s="534"/>
      <c r="P299" s="534"/>
      <c r="Q299" s="534"/>
      <c r="R299" s="534"/>
      <c r="S299" s="534"/>
      <c r="T299" s="531"/>
      <c r="U299" s="535"/>
    </row>
    <row r="300" spans="8:21">
      <c r="H300" s="314"/>
      <c r="M300" s="534"/>
      <c r="N300" s="534"/>
      <c r="O300" s="534"/>
      <c r="P300" s="534"/>
      <c r="Q300" s="534"/>
      <c r="R300" s="534"/>
      <c r="S300" s="534"/>
      <c r="T300" s="531"/>
      <c r="U300" s="535"/>
    </row>
    <row r="301" spans="8:21">
      <c r="H301" s="314"/>
      <c r="M301" s="534"/>
      <c r="N301" s="534"/>
      <c r="O301" s="534"/>
      <c r="P301" s="534"/>
      <c r="Q301" s="534"/>
      <c r="R301" s="534"/>
      <c r="S301" s="534"/>
      <c r="T301" s="531"/>
      <c r="U301" s="535"/>
    </row>
    <row r="302" spans="8:21">
      <c r="H302" s="314"/>
      <c r="M302" s="534"/>
      <c r="N302" s="534"/>
      <c r="O302" s="534"/>
      <c r="P302" s="534"/>
      <c r="Q302" s="534"/>
      <c r="R302" s="534"/>
      <c r="S302" s="534"/>
      <c r="T302" s="531"/>
      <c r="U302" s="535"/>
    </row>
    <row r="303" spans="8:21">
      <c r="H303" s="314"/>
      <c r="M303" s="534"/>
      <c r="N303" s="534"/>
      <c r="O303" s="534"/>
      <c r="P303" s="534"/>
      <c r="Q303" s="534"/>
      <c r="R303" s="534"/>
      <c r="S303" s="534"/>
      <c r="T303" s="531"/>
      <c r="U303" s="535"/>
    </row>
    <row r="304" spans="8:21">
      <c r="H304" s="314"/>
      <c r="M304" s="534"/>
      <c r="N304" s="534"/>
      <c r="O304" s="534"/>
      <c r="P304" s="534"/>
      <c r="Q304" s="534"/>
      <c r="R304" s="534"/>
      <c r="S304" s="534"/>
      <c r="T304" s="531"/>
      <c r="U304" s="535"/>
    </row>
    <row r="305" spans="8:21">
      <c r="H305" s="314"/>
      <c r="M305" s="534"/>
      <c r="N305" s="534"/>
      <c r="O305" s="534"/>
      <c r="P305" s="534"/>
      <c r="Q305" s="534"/>
      <c r="R305" s="534"/>
      <c r="S305" s="534"/>
      <c r="T305" s="531"/>
      <c r="U305" s="535"/>
    </row>
    <row r="306" spans="8:21">
      <c r="H306" s="314"/>
      <c r="M306" s="534"/>
      <c r="N306" s="534"/>
      <c r="O306" s="534"/>
      <c r="P306" s="534"/>
      <c r="Q306" s="534"/>
      <c r="R306" s="534"/>
      <c r="S306" s="534"/>
      <c r="T306" s="531"/>
      <c r="U306" s="535"/>
    </row>
    <row r="307" spans="8:21">
      <c r="H307" s="314"/>
      <c r="M307" s="534"/>
      <c r="N307" s="534"/>
      <c r="O307" s="534"/>
      <c r="P307" s="534"/>
      <c r="Q307" s="534"/>
      <c r="R307" s="534"/>
      <c r="S307" s="534"/>
      <c r="T307" s="531"/>
      <c r="U307" s="535"/>
    </row>
    <row r="308" spans="8:21">
      <c r="H308" s="314"/>
      <c r="M308" s="534"/>
      <c r="N308" s="534"/>
      <c r="O308" s="534"/>
      <c r="P308" s="534"/>
      <c r="Q308" s="534"/>
      <c r="R308" s="534"/>
      <c r="S308" s="534"/>
      <c r="T308" s="531"/>
      <c r="U308" s="535"/>
    </row>
    <row r="309" spans="8:21">
      <c r="H309" s="314"/>
      <c r="M309" s="534"/>
      <c r="N309" s="534"/>
      <c r="O309" s="534"/>
      <c r="P309" s="534"/>
      <c r="Q309" s="534"/>
      <c r="R309" s="534"/>
      <c r="S309" s="534"/>
      <c r="T309" s="531"/>
      <c r="U309" s="535"/>
    </row>
    <row r="310" spans="8:21">
      <c r="H310" s="314"/>
      <c r="M310" s="534"/>
      <c r="N310" s="534"/>
      <c r="O310" s="534"/>
      <c r="P310" s="534"/>
      <c r="Q310" s="534"/>
      <c r="R310" s="534"/>
      <c r="S310" s="534"/>
      <c r="T310" s="531"/>
      <c r="U310" s="535"/>
    </row>
    <row r="311" spans="8:21">
      <c r="H311" s="314"/>
      <c r="M311" s="534"/>
      <c r="N311" s="534"/>
      <c r="O311" s="534"/>
      <c r="P311" s="534"/>
      <c r="Q311" s="534"/>
      <c r="R311" s="534"/>
      <c r="S311" s="534"/>
      <c r="T311" s="531"/>
      <c r="U311" s="535"/>
    </row>
    <row r="312" spans="8:21">
      <c r="H312" s="314"/>
      <c r="M312" s="534"/>
      <c r="N312" s="534"/>
      <c r="O312" s="534"/>
      <c r="P312" s="534"/>
      <c r="Q312" s="534"/>
      <c r="R312" s="534"/>
      <c r="S312" s="534"/>
      <c r="T312" s="531"/>
      <c r="U312" s="535"/>
    </row>
    <row r="313" spans="8:21">
      <c r="H313" s="314"/>
      <c r="M313" s="534"/>
      <c r="N313" s="534"/>
      <c r="O313" s="534"/>
      <c r="P313" s="534"/>
      <c r="Q313" s="534"/>
      <c r="R313" s="534"/>
      <c r="S313" s="534"/>
      <c r="T313" s="531"/>
      <c r="U313" s="535"/>
    </row>
    <row r="314" spans="8:21">
      <c r="H314" s="314"/>
      <c r="M314" s="534"/>
      <c r="N314" s="534"/>
      <c r="O314" s="534"/>
      <c r="P314" s="534"/>
      <c r="Q314" s="534"/>
      <c r="R314" s="534"/>
      <c r="S314" s="534"/>
      <c r="T314" s="531"/>
      <c r="U314" s="535"/>
    </row>
    <row r="315" spans="8:21">
      <c r="H315" s="314"/>
      <c r="M315" s="534"/>
      <c r="N315" s="534"/>
      <c r="O315" s="534"/>
      <c r="P315" s="534"/>
      <c r="Q315" s="534"/>
      <c r="R315" s="534"/>
      <c r="S315" s="534"/>
      <c r="T315" s="531"/>
      <c r="U315" s="535"/>
    </row>
    <row r="316" spans="8:21">
      <c r="H316" s="314"/>
      <c r="M316" s="534"/>
      <c r="N316" s="534"/>
      <c r="O316" s="534"/>
      <c r="P316" s="534"/>
      <c r="Q316" s="534"/>
      <c r="R316" s="534"/>
      <c r="S316" s="534"/>
      <c r="T316" s="531"/>
      <c r="U316" s="535"/>
    </row>
    <row r="317" spans="8:21">
      <c r="H317" s="314"/>
      <c r="M317" s="534"/>
      <c r="N317" s="534"/>
      <c r="O317" s="534"/>
      <c r="P317" s="534"/>
      <c r="Q317" s="534"/>
      <c r="R317" s="534"/>
      <c r="S317" s="534"/>
      <c r="T317" s="531"/>
      <c r="U317" s="535"/>
    </row>
    <row r="318" spans="8:21">
      <c r="H318" s="314"/>
      <c r="M318" s="534"/>
      <c r="N318" s="534"/>
      <c r="O318" s="534"/>
      <c r="P318" s="534"/>
      <c r="Q318" s="534"/>
      <c r="R318" s="534"/>
      <c r="S318" s="534"/>
      <c r="T318" s="531"/>
      <c r="U318" s="535"/>
    </row>
    <row r="319" spans="8:21">
      <c r="H319" s="314"/>
      <c r="M319" s="534"/>
      <c r="N319" s="534"/>
      <c r="O319" s="534"/>
      <c r="P319" s="534"/>
      <c r="Q319" s="534"/>
      <c r="R319" s="534"/>
      <c r="S319" s="534"/>
      <c r="T319" s="531"/>
      <c r="U319" s="535"/>
    </row>
    <row r="320" spans="8:21">
      <c r="H320" s="314"/>
      <c r="M320" s="534"/>
      <c r="N320" s="534"/>
      <c r="O320" s="534"/>
      <c r="P320" s="534"/>
      <c r="Q320" s="534"/>
      <c r="R320" s="534"/>
      <c r="S320" s="534"/>
      <c r="T320" s="531"/>
      <c r="U320" s="535"/>
    </row>
    <row r="321" spans="8:21">
      <c r="H321" s="314"/>
      <c r="M321" s="534"/>
      <c r="N321" s="534"/>
      <c r="O321" s="534"/>
      <c r="P321" s="534"/>
      <c r="Q321" s="534"/>
      <c r="R321" s="534"/>
      <c r="S321" s="534"/>
      <c r="T321" s="531"/>
      <c r="U321" s="535"/>
    </row>
    <row r="322" spans="8:21">
      <c r="H322" s="314"/>
      <c r="M322" s="534"/>
      <c r="N322" s="534"/>
      <c r="O322" s="534"/>
      <c r="P322" s="534"/>
      <c r="Q322" s="534"/>
      <c r="R322" s="534"/>
      <c r="S322" s="534"/>
      <c r="T322" s="531"/>
      <c r="U322" s="535"/>
    </row>
    <row r="323" spans="8:21">
      <c r="H323" s="314"/>
      <c r="M323" s="534"/>
      <c r="N323" s="534"/>
      <c r="O323" s="534"/>
      <c r="P323" s="534"/>
      <c r="Q323" s="534"/>
      <c r="R323" s="534"/>
      <c r="S323" s="534"/>
      <c r="T323" s="531"/>
      <c r="U323" s="535"/>
    </row>
    <row r="324" spans="8:21">
      <c r="H324" s="314"/>
      <c r="M324" s="534"/>
      <c r="N324" s="534"/>
      <c r="O324" s="534"/>
      <c r="P324" s="534"/>
      <c r="Q324" s="534"/>
      <c r="R324" s="534"/>
      <c r="S324" s="534"/>
      <c r="T324" s="531"/>
      <c r="U324" s="535"/>
    </row>
    <row r="325" spans="8:21">
      <c r="H325" s="314"/>
      <c r="M325" s="534"/>
      <c r="N325" s="534"/>
      <c r="O325" s="534"/>
      <c r="P325" s="534"/>
      <c r="Q325" s="534"/>
      <c r="R325" s="534"/>
      <c r="S325" s="534"/>
      <c r="T325" s="531"/>
      <c r="U325" s="535"/>
    </row>
    <row r="326" spans="8:21">
      <c r="H326" s="314"/>
      <c r="M326" s="534"/>
      <c r="N326" s="534"/>
      <c r="O326" s="534"/>
      <c r="P326" s="534"/>
      <c r="Q326" s="534"/>
      <c r="R326" s="534"/>
      <c r="S326" s="534"/>
      <c r="T326" s="531"/>
      <c r="U326" s="535"/>
    </row>
    <row r="327" spans="8:21">
      <c r="H327" s="314"/>
      <c r="M327" s="534"/>
      <c r="N327" s="534"/>
      <c r="O327" s="534"/>
      <c r="P327" s="534"/>
      <c r="Q327" s="534"/>
      <c r="R327" s="534"/>
      <c r="S327" s="534"/>
      <c r="T327" s="531"/>
      <c r="U327" s="535"/>
    </row>
    <row r="328" spans="8:21">
      <c r="H328" s="314"/>
      <c r="M328" s="534"/>
      <c r="N328" s="534"/>
      <c r="O328" s="534"/>
      <c r="P328" s="534"/>
      <c r="Q328" s="534"/>
      <c r="R328" s="534"/>
      <c r="S328" s="534"/>
      <c r="T328" s="531"/>
      <c r="U328" s="535"/>
    </row>
    <row r="329" spans="8:21">
      <c r="H329" s="314"/>
      <c r="M329" s="534"/>
      <c r="N329" s="534"/>
      <c r="O329" s="534"/>
      <c r="P329" s="534"/>
      <c r="Q329" s="534"/>
      <c r="R329" s="534"/>
      <c r="S329" s="534"/>
      <c r="T329" s="531"/>
      <c r="U329" s="535"/>
    </row>
    <row r="330" spans="8:21">
      <c r="H330" s="314"/>
      <c r="M330" s="534"/>
      <c r="N330" s="534"/>
      <c r="O330" s="534"/>
      <c r="P330" s="534"/>
      <c r="Q330" s="534"/>
      <c r="R330" s="534"/>
      <c r="S330" s="534"/>
      <c r="T330" s="531"/>
      <c r="U330" s="535"/>
    </row>
    <row r="331" spans="8:21">
      <c r="H331" s="314"/>
      <c r="M331" s="534"/>
      <c r="N331" s="534"/>
      <c r="O331" s="534"/>
      <c r="P331" s="534"/>
      <c r="Q331" s="534"/>
      <c r="R331" s="534"/>
      <c r="S331" s="534"/>
      <c r="T331" s="531"/>
      <c r="U331" s="535"/>
    </row>
    <row r="332" spans="8:21">
      <c r="H332" s="314"/>
      <c r="M332" s="534"/>
      <c r="N332" s="534"/>
      <c r="O332" s="534"/>
      <c r="P332" s="534"/>
      <c r="Q332" s="534"/>
      <c r="R332" s="534"/>
      <c r="S332" s="534"/>
      <c r="T332" s="531"/>
      <c r="U332" s="535"/>
    </row>
    <row r="333" spans="8:21">
      <c r="H333" s="314"/>
      <c r="M333" s="534"/>
      <c r="N333" s="534"/>
      <c r="O333" s="534"/>
      <c r="P333" s="534"/>
      <c r="Q333" s="534"/>
      <c r="R333" s="534"/>
      <c r="S333" s="534"/>
      <c r="T333" s="531"/>
      <c r="U333" s="535"/>
    </row>
    <row r="334" spans="8:21">
      <c r="H334" s="314"/>
      <c r="M334" s="534"/>
      <c r="N334" s="534"/>
      <c r="O334" s="534"/>
      <c r="P334" s="534"/>
      <c r="Q334" s="534"/>
      <c r="R334" s="534"/>
      <c r="S334" s="534"/>
      <c r="T334" s="531"/>
      <c r="U334" s="535"/>
    </row>
    <row r="335" spans="8:21">
      <c r="H335" s="314"/>
      <c r="M335" s="534"/>
      <c r="N335" s="534"/>
      <c r="O335" s="534"/>
      <c r="P335" s="534"/>
      <c r="Q335" s="534"/>
      <c r="R335" s="534"/>
      <c r="S335" s="534"/>
      <c r="T335" s="531"/>
      <c r="U335" s="535"/>
    </row>
    <row r="336" spans="8:21">
      <c r="H336" s="314"/>
      <c r="M336" s="534"/>
      <c r="N336" s="534"/>
      <c r="O336" s="534"/>
      <c r="P336" s="534"/>
      <c r="Q336" s="534"/>
      <c r="R336" s="534"/>
      <c r="S336" s="534"/>
      <c r="T336" s="531"/>
      <c r="U336" s="535"/>
    </row>
    <row r="337" spans="8:21">
      <c r="H337" s="314"/>
      <c r="M337" s="534"/>
      <c r="N337" s="534"/>
      <c r="O337" s="534"/>
      <c r="P337" s="534"/>
      <c r="Q337" s="534"/>
      <c r="R337" s="534"/>
      <c r="S337" s="534"/>
      <c r="T337" s="531"/>
      <c r="U337" s="535"/>
    </row>
    <row r="338" spans="8:21">
      <c r="H338" s="314"/>
      <c r="M338" s="534"/>
      <c r="N338" s="534"/>
      <c r="O338" s="534"/>
      <c r="P338" s="534"/>
      <c r="Q338" s="534"/>
      <c r="R338" s="534"/>
      <c r="S338" s="534"/>
      <c r="T338" s="531"/>
      <c r="U338" s="535"/>
    </row>
    <row r="339" spans="8:21">
      <c r="H339" s="314"/>
      <c r="M339" s="534"/>
      <c r="N339" s="534"/>
      <c r="O339" s="534"/>
      <c r="P339" s="534"/>
      <c r="Q339" s="534"/>
      <c r="R339" s="534"/>
      <c r="S339" s="534"/>
      <c r="T339" s="531"/>
      <c r="U339" s="535"/>
    </row>
    <row r="340" spans="8:21">
      <c r="H340" s="314"/>
      <c r="M340" s="534"/>
      <c r="N340" s="534"/>
      <c r="O340" s="534"/>
      <c r="P340" s="534"/>
      <c r="Q340" s="534"/>
      <c r="R340" s="534"/>
      <c r="S340" s="534"/>
      <c r="T340" s="531"/>
      <c r="U340" s="535"/>
    </row>
    <row r="341" spans="8:21">
      <c r="H341" s="314"/>
      <c r="M341" s="534"/>
      <c r="N341" s="534"/>
      <c r="O341" s="534"/>
      <c r="P341" s="534"/>
      <c r="Q341" s="534"/>
      <c r="R341" s="534"/>
      <c r="S341" s="534"/>
      <c r="T341" s="531"/>
      <c r="U341" s="535"/>
    </row>
    <row r="342" spans="8:21">
      <c r="H342" s="314"/>
      <c r="M342" s="534"/>
      <c r="N342" s="534"/>
      <c r="O342" s="534"/>
      <c r="P342" s="534"/>
      <c r="Q342" s="534"/>
      <c r="R342" s="534"/>
      <c r="S342" s="534"/>
      <c r="T342" s="531"/>
      <c r="U342" s="535"/>
    </row>
    <row r="343" spans="8:21">
      <c r="H343" s="314"/>
      <c r="M343" s="534"/>
      <c r="N343" s="534"/>
      <c r="O343" s="534"/>
      <c r="P343" s="534"/>
      <c r="Q343" s="534"/>
      <c r="R343" s="534"/>
      <c r="S343" s="534"/>
      <c r="T343" s="531"/>
      <c r="U343" s="535"/>
    </row>
    <row r="344" spans="8:21">
      <c r="H344" s="314"/>
      <c r="M344" s="534"/>
      <c r="N344" s="534"/>
      <c r="O344" s="534"/>
      <c r="P344" s="534"/>
      <c r="Q344" s="534"/>
      <c r="R344" s="534"/>
      <c r="S344" s="534"/>
      <c r="T344" s="531"/>
      <c r="U344" s="535"/>
    </row>
    <row r="345" spans="8:21">
      <c r="H345" s="314"/>
      <c r="M345" s="534"/>
      <c r="N345" s="534"/>
      <c r="O345" s="534"/>
      <c r="P345" s="534"/>
      <c r="Q345" s="534"/>
      <c r="R345" s="534"/>
      <c r="S345" s="534"/>
      <c r="T345" s="531"/>
      <c r="U345" s="535"/>
    </row>
    <row r="346" spans="8:21">
      <c r="H346" s="314"/>
      <c r="M346" s="534"/>
      <c r="N346" s="534"/>
      <c r="O346" s="534"/>
      <c r="P346" s="534"/>
      <c r="Q346" s="534"/>
      <c r="R346" s="534"/>
      <c r="S346" s="534"/>
      <c r="T346" s="531"/>
      <c r="U346" s="535"/>
    </row>
    <row r="347" spans="8:21">
      <c r="H347" s="314"/>
      <c r="M347" s="534"/>
      <c r="N347" s="534"/>
      <c r="O347" s="534"/>
      <c r="P347" s="534"/>
      <c r="Q347" s="534"/>
      <c r="R347" s="534"/>
      <c r="S347" s="534"/>
      <c r="T347" s="531"/>
      <c r="U347" s="535"/>
    </row>
    <row r="348" spans="8:21">
      <c r="H348" s="314"/>
      <c r="M348" s="534"/>
      <c r="N348" s="534"/>
      <c r="O348" s="534"/>
      <c r="P348" s="534"/>
      <c r="Q348" s="534"/>
      <c r="R348" s="534"/>
      <c r="S348" s="534"/>
      <c r="T348" s="531"/>
      <c r="U348" s="535"/>
    </row>
    <row r="349" spans="8:21">
      <c r="H349" s="314"/>
      <c r="M349" s="534"/>
      <c r="N349" s="534"/>
      <c r="O349" s="534"/>
      <c r="P349" s="534"/>
      <c r="Q349" s="534"/>
      <c r="R349" s="534"/>
      <c r="S349" s="534"/>
      <c r="T349" s="531"/>
      <c r="U349" s="535"/>
    </row>
    <row r="350" spans="8:21">
      <c r="H350" s="314"/>
      <c r="M350" s="534"/>
      <c r="N350" s="534"/>
      <c r="O350" s="534"/>
      <c r="P350" s="534"/>
      <c r="Q350" s="534"/>
      <c r="R350" s="534"/>
      <c r="S350" s="534"/>
      <c r="T350" s="531"/>
      <c r="U350" s="535"/>
    </row>
    <row r="351" spans="8:21">
      <c r="H351" s="314"/>
      <c r="M351" s="534"/>
      <c r="N351" s="534"/>
      <c r="O351" s="534"/>
      <c r="P351" s="534"/>
      <c r="Q351" s="534"/>
      <c r="R351" s="534"/>
      <c r="S351" s="534"/>
      <c r="T351" s="531"/>
      <c r="U351" s="535"/>
    </row>
    <row r="352" spans="8:21">
      <c r="H352" s="314"/>
      <c r="M352" s="534"/>
      <c r="N352" s="534"/>
      <c r="O352" s="534"/>
      <c r="P352" s="534"/>
      <c r="Q352" s="534"/>
      <c r="R352" s="534"/>
      <c r="S352" s="534"/>
      <c r="T352" s="531"/>
      <c r="U352" s="535"/>
    </row>
    <row r="353" spans="8:21">
      <c r="H353" s="314"/>
      <c r="M353" s="534"/>
      <c r="N353" s="534"/>
      <c r="O353" s="534"/>
      <c r="P353" s="534"/>
      <c r="Q353" s="534"/>
      <c r="R353" s="534"/>
      <c r="S353" s="534"/>
      <c r="T353" s="531"/>
      <c r="U353" s="535"/>
    </row>
    <row r="354" spans="8:21">
      <c r="H354" s="314"/>
      <c r="M354" s="534"/>
      <c r="N354" s="534"/>
      <c r="O354" s="534"/>
      <c r="P354" s="534"/>
      <c r="Q354" s="534"/>
      <c r="R354" s="534"/>
      <c r="S354" s="534"/>
      <c r="T354" s="531"/>
      <c r="U354" s="535"/>
    </row>
    <row r="355" spans="8:21">
      <c r="H355" s="314"/>
      <c r="M355" s="534"/>
      <c r="N355" s="534"/>
      <c r="O355" s="534"/>
      <c r="P355" s="534"/>
      <c r="Q355" s="534"/>
      <c r="R355" s="534"/>
      <c r="S355" s="534"/>
      <c r="T355" s="531"/>
      <c r="U355" s="535"/>
    </row>
    <row r="356" spans="8:21">
      <c r="H356" s="314"/>
      <c r="M356" s="534"/>
      <c r="N356" s="534"/>
      <c r="O356" s="534"/>
      <c r="P356" s="534"/>
      <c r="Q356" s="534"/>
      <c r="R356" s="534"/>
      <c r="S356" s="534"/>
      <c r="T356" s="531"/>
      <c r="U356" s="535"/>
    </row>
    <row r="357" spans="8:21">
      <c r="H357" s="314"/>
      <c r="M357" s="534"/>
      <c r="N357" s="534"/>
      <c r="O357" s="534"/>
      <c r="P357" s="534"/>
      <c r="Q357" s="534"/>
      <c r="R357" s="534"/>
      <c r="S357" s="534"/>
      <c r="T357" s="531"/>
      <c r="U357" s="535"/>
    </row>
    <row r="358" spans="8:21">
      <c r="H358" s="314"/>
      <c r="M358" s="534"/>
      <c r="N358" s="534"/>
      <c r="O358" s="534"/>
      <c r="P358" s="534"/>
      <c r="Q358" s="534"/>
      <c r="R358" s="534"/>
      <c r="S358" s="534"/>
      <c r="T358" s="531"/>
      <c r="U358" s="535"/>
    </row>
    <row r="359" spans="8:21">
      <c r="H359" s="314"/>
      <c r="M359" s="534"/>
      <c r="N359" s="534"/>
      <c r="O359" s="534"/>
      <c r="P359" s="534"/>
      <c r="Q359" s="534"/>
      <c r="R359" s="534"/>
      <c r="S359" s="534"/>
      <c r="T359" s="531"/>
      <c r="U359" s="535"/>
    </row>
    <row r="360" spans="8:21">
      <c r="H360" s="314"/>
      <c r="M360" s="534"/>
      <c r="N360" s="534"/>
      <c r="O360" s="534"/>
      <c r="P360" s="534"/>
      <c r="Q360" s="534"/>
      <c r="R360" s="534"/>
      <c r="S360" s="534"/>
      <c r="T360" s="531"/>
      <c r="U360" s="535"/>
    </row>
    <row r="361" spans="8:21">
      <c r="H361" s="314"/>
      <c r="M361" s="534"/>
      <c r="N361" s="534"/>
      <c r="O361" s="534"/>
      <c r="P361" s="534"/>
      <c r="Q361" s="534"/>
      <c r="R361" s="534"/>
      <c r="S361" s="534"/>
      <c r="T361" s="531"/>
      <c r="U361" s="535"/>
    </row>
    <row r="362" spans="8:21">
      <c r="H362" s="314"/>
      <c r="M362" s="534"/>
      <c r="N362" s="534"/>
      <c r="O362" s="534"/>
      <c r="P362" s="534"/>
      <c r="Q362" s="534"/>
      <c r="R362" s="534"/>
      <c r="S362" s="534"/>
      <c r="T362" s="531"/>
      <c r="U362" s="535"/>
    </row>
    <row r="363" spans="8:21">
      <c r="H363" s="314"/>
      <c r="M363" s="534"/>
      <c r="N363" s="534"/>
      <c r="O363" s="534"/>
      <c r="P363" s="534"/>
      <c r="Q363" s="534"/>
      <c r="R363" s="534"/>
      <c r="S363" s="534"/>
      <c r="T363" s="531"/>
      <c r="U363" s="535"/>
    </row>
    <row r="364" spans="8:21">
      <c r="H364" s="314"/>
      <c r="M364" s="534"/>
      <c r="N364" s="534"/>
      <c r="O364" s="534"/>
      <c r="P364" s="534"/>
      <c r="Q364" s="534"/>
      <c r="R364" s="534"/>
      <c r="S364" s="534"/>
      <c r="T364" s="531"/>
      <c r="U364" s="535"/>
    </row>
    <row r="365" spans="8:21">
      <c r="H365" s="314"/>
      <c r="M365" s="534"/>
      <c r="N365" s="534"/>
      <c r="O365" s="534"/>
      <c r="P365" s="534"/>
      <c r="Q365" s="534"/>
      <c r="R365" s="534"/>
      <c r="S365" s="534"/>
      <c r="T365" s="531"/>
      <c r="U365" s="535"/>
    </row>
    <row r="366" spans="8:21">
      <c r="H366" s="314"/>
      <c r="M366" s="534"/>
      <c r="N366" s="534"/>
      <c r="O366" s="534"/>
      <c r="P366" s="534"/>
      <c r="Q366" s="534"/>
      <c r="R366" s="534"/>
      <c r="S366" s="534"/>
      <c r="T366" s="531"/>
      <c r="U366" s="535"/>
    </row>
    <row r="367" spans="8:21">
      <c r="H367" s="314"/>
      <c r="M367" s="534"/>
      <c r="N367" s="534"/>
      <c r="O367" s="534"/>
      <c r="P367" s="534"/>
      <c r="Q367" s="534"/>
      <c r="R367" s="534"/>
      <c r="S367" s="534"/>
      <c r="T367" s="531"/>
      <c r="U367" s="535"/>
    </row>
    <row r="368" spans="8:21">
      <c r="H368" s="314"/>
      <c r="M368" s="534"/>
      <c r="N368" s="534"/>
      <c r="O368" s="534"/>
      <c r="P368" s="534"/>
      <c r="Q368" s="534"/>
      <c r="R368" s="534"/>
      <c r="S368" s="534"/>
      <c r="T368" s="531"/>
      <c r="U368" s="535"/>
    </row>
    <row r="369" spans="8:21">
      <c r="H369" s="314"/>
      <c r="M369" s="534"/>
      <c r="N369" s="534"/>
      <c r="O369" s="534"/>
      <c r="P369" s="534"/>
      <c r="Q369" s="534"/>
      <c r="R369" s="534"/>
      <c r="S369" s="534"/>
      <c r="T369" s="531"/>
      <c r="U369" s="535"/>
    </row>
    <row r="370" spans="8:21">
      <c r="H370" s="314"/>
      <c r="M370" s="534"/>
      <c r="N370" s="534"/>
      <c r="O370" s="534"/>
      <c r="P370" s="534"/>
      <c r="Q370" s="534"/>
      <c r="R370" s="534"/>
      <c r="S370" s="534"/>
      <c r="T370" s="531"/>
      <c r="U370" s="535"/>
    </row>
    <row r="371" spans="8:21">
      <c r="H371" s="314"/>
      <c r="M371" s="534"/>
      <c r="N371" s="534"/>
      <c r="O371" s="534"/>
      <c r="P371" s="534"/>
      <c r="Q371" s="534"/>
      <c r="R371" s="534"/>
      <c r="S371" s="534"/>
      <c r="T371" s="531"/>
      <c r="U371" s="535"/>
    </row>
    <row r="372" spans="8:21">
      <c r="H372" s="314"/>
      <c r="M372" s="534"/>
      <c r="N372" s="534"/>
      <c r="O372" s="534"/>
      <c r="P372" s="534"/>
      <c r="Q372" s="534"/>
      <c r="R372" s="534"/>
      <c r="S372" s="534"/>
      <c r="T372" s="531"/>
      <c r="U372" s="535"/>
    </row>
    <row r="373" spans="8:21">
      <c r="H373" s="314"/>
      <c r="M373" s="534"/>
      <c r="N373" s="534"/>
      <c r="O373" s="534"/>
      <c r="P373" s="534"/>
      <c r="Q373" s="534"/>
      <c r="R373" s="534"/>
      <c r="S373" s="534"/>
      <c r="T373" s="531"/>
      <c r="U373" s="535"/>
    </row>
    <row r="374" spans="8:21">
      <c r="H374" s="314"/>
      <c r="M374" s="534"/>
      <c r="N374" s="534"/>
      <c r="O374" s="534"/>
      <c r="P374" s="534"/>
      <c r="Q374" s="534"/>
      <c r="R374" s="534"/>
      <c r="S374" s="534"/>
      <c r="T374" s="531"/>
      <c r="U374" s="535"/>
    </row>
    <row r="375" spans="8:21">
      <c r="H375" s="314"/>
      <c r="M375" s="534"/>
      <c r="N375" s="534"/>
      <c r="O375" s="534"/>
      <c r="P375" s="534"/>
      <c r="Q375" s="534"/>
      <c r="R375" s="534"/>
      <c r="S375" s="534"/>
      <c r="T375" s="531"/>
      <c r="U375" s="535"/>
    </row>
    <row r="376" spans="8:21">
      <c r="H376" s="314"/>
      <c r="M376" s="534"/>
      <c r="N376" s="534"/>
      <c r="O376" s="534"/>
      <c r="P376" s="534"/>
      <c r="Q376" s="534"/>
      <c r="R376" s="534"/>
      <c r="S376" s="534"/>
      <c r="T376" s="531"/>
      <c r="U376" s="535"/>
    </row>
    <row r="377" spans="8:21">
      <c r="H377" s="314"/>
      <c r="M377" s="534"/>
      <c r="N377" s="534"/>
      <c r="O377" s="534"/>
      <c r="P377" s="534"/>
      <c r="Q377" s="534"/>
      <c r="R377" s="534"/>
      <c r="S377" s="534"/>
      <c r="T377" s="531"/>
      <c r="U377" s="535"/>
    </row>
    <row r="378" spans="8:21">
      <c r="H378" s="314"/>
      <c r="M378" s="534"/>
      <c r="N378" s="534"/>
      <c r="O378" s="534"/>
      <c r="P378" s="534"/>
      <c r="Q378" s="534"/>
      <c r="R378" s="534"/>
      <c r="S378" s="534"/>
      <c r="T378" s="531"/>
      <c r="U378" s="535"/>
    </row>
    <row r="379" spans="8:21">
      <c r="H379" s="314"/>
      <c r="M379" s="534"/>
      <c r="N379" s="534"/>
      <c r="O379" s="534"/>
      <c r="P379" s="534"/>
      <c r="Q379" s="534"/>
      <c r="R379" s="534"/>
      <c r="S379" s="534"/>
      <c r="T379" s="531"/>
      <c r="U379" s="535"/>
    </row>
    <row r="380" spans="8:21">
      <c r="H380" s="314"/>
      <c r="M380" s="534"/>
      <c r="N380" s="534"/>
      <c r="O380" s="534"/>
      <c r="P380" s="534"/>
      <c r="Q380" s="534"/>
      <c r="R380" s="534"/>
      <c r="S380" s="534"/>
      <c r="T380" s="531"/>
      <c r="U380" s="535"/>
    </row>
    <row r="381" spans="8:21">
      <c r="H381" s="314"/>
      <c r="M381" s="534"/>
      <c r="N381" s="534"/>
      <c r="O381" s="534"/>
      <c r="P381" s="534"/>
      <c r="Q381" s="534"/>
      <c r="R381" s="534"/>
      <c r="S381" s="534"/>
      <c r="T381" s="531"/>
      <c r="U381" s="535"/>
    </row>
    <row r="382" spans="8:21">
      <c r="H382" s="314"/>
      <c r="M382" s="534"/>
      <c r="N382" s="534"/>
      <c r="O382" s="534"/>
      <c r="P382" s="534"/>
      <c r="Q382" s="534"/>
      <c r="R382" s="534"/>
      <c r="S382" s="534"/>
      <c r="T382" s="531"/>
      <c r="U382" s="535"/>
    </row>
    <row r="383" spans="8:21">
      <c r="H383" s="314"/>
      <c r="M383" s="534"/>
      <c r="N383" s="534"/>
      <c r="O383" s="534"/>
      <c r="P383" s="534"/>
      <c r="Q383" s="534"/>
      <c r="R383" s="534"/>
      <c r="S383" s="534"/>
      <c r="T383" s="531"/>
      <c r="U383" s="535"/>
    </row>
    <row r="384" spans="8:21">
      <c r="H384" s="314"/>
      <c r="M384" s="534"/>
      <c r="N384" s="534"/>
      <c r="O384" s="534"/>
      <c r="P384" s="534"/>
      <c r="Q384" s="534"/>
      <c r="R384" s="534"/>
      <c r="S384" s="534"/>
      <c r="T384" s="531"/>
      <c r="U384" s="535"/>
    </row>
    <row r="385" spans="8:21">
      <c r="H385" s="314"/>
      <c r="M385" s="534"/>
      <c r="N385" s="534"/>
      <c r="O385" s="534"/>
      <c r="P385" s="534"/>
      <c r="Q385" s="534"/>
      <c r="R385" s="534"/>
      <c r="S385" s="534"/>
      <c r="T385" s="531"/>
      <c r="U385" s="535"/>
    </row>
    <row r="386" spans="8:21">
      <c r="H386" s="314"/>
      <c r="M386" s="534"/>
      <c r="N386" s="534"/>
      <c r="O386" s="534"/>
      <c r="P386" s="534"/>
      <c r="Q386" s="534"/>
      <c r="R386" s="534"/>
      <c r="S386" s="534"/>
      <c r="T386" s="531"/>
      <c r="U386" s="535"/>
    </row>
    <row r="387" spans="8:21">
      <c r="H387" s="314"/>
      <c r="M387" s="534"/>
      <c r="N387" s="534"/>
      <c r="O387" s="534"/>
      <c r="P387" s="534"/>
      <c r="Q387" s="534"/>
      <c r="R387" s="534"/>
      <c r="S387" s="534"/>
      <c r="T387" s="531"/>
      <c r="U387" s="535"/>
    </row>
    <row r="388" spans="8:21">
      <c r="H388" s="314"/>
      <c r="M388" s="534"/>
      <c r="N388" s="534"/>
      <c r="O388" s="534"/>
      <c r="P388" s="534"/>
      <c r="Q388" s="534"/>
      <c r="R388" s="534"/>
      <c r="S388" s="534"/>
      <c r="T388" s="531"/>
      <c r="U388" s="535"/>
    </row>
    <row r="389" spans="8:21">
      <c r="H389" s="314"/>
      <c r="M389" s="534"/>
      <c r="N389" s="534"/>
      <c r="O389" s="534"/>
      <c r="P389" s="534"/>
      <c r="Q389" s="534"/>
      <c r="R389" s="534"/>
      <c r="S389" s="534"/>
      <c r="T389" s="531"/>
      <c r="U389" s="535"/>
    </row>
    <row r="390" spans="8:21">
      <c r="H390" s="314"/>
      <c r="M390" s="534"/>
      <c r="N390" s="534"/>
      <c r="O390" s="534"/>
      <c r="P390" s="534"/>
      <c r="Q390" s="534"/>
      <c r="R390" s="534"/>
      <c r="S390" s="534"/>
      <c r="T390" s="531"/>
      <c r="U390" s="535"/>
    </row>
    <row r="391" spans="8:21">
      <c r="H391" s="314"/>
      <c r="M391" s="534"/>
      <c r="N391" s="534"/>
      <c r="O391" s="534"/>
      <c r="P391" s="534"/>
      <c r="Q391" s="534"/>
      <c r="R391" s="534"/>
      <c r="S391" s="534"/>
      <c r="T391" s="531"/>
      <c r="U391" s="535"/>
    </row>
    <row r="392" spans="8:21">
      <c r="H392" s="314"/>
      <c r="M392" s="534"/>
      <c r="N392" s="534"/>
      <c r="O392" s="534"/>
      <c r="P392" s="534"/>
      <c r="Q392" s="534"/>
      <c r="R392" s="534"/>
      <c r="S392" s="534"/>
      <c r="T392" s="531"/>
      <c r="U392" s="535"/>
    </row>
    <row r="393" spans="8:21">
      <c r="H393" s="314"/>
      <c r="M393" s="534"/>
      <c r="N393" s="534"/>
      <c r="O393" s="534"/>
      <c r="P393" s="534"/>
      <c r="Q393" s="534"/>
      <c r="R393" s="534"/>
      <c r="S393" s="534"/>
      <c r="T393" s="531"/>
      <c r="U393" s="535"/>
    </row>
    <row r="394" spans="8:21">
      <c r="H394" s="314"/>
      <c r="M394" s="534"/>
      <c r="N394" s="534"/>
      <c r="O394" s="534"/>
      <c r="P394" s="534"/>
      <c r="Q394" s="534"/>
      <c r="R394" s="534"/>
      <c r="S394" s="534"/>
      <c r="T394" s="531"/>
      <c r="U394" s="535"/>
    </row>
    <row r="395" spans="8:21">
      <c r="H395" s="314"/>
      <c r="M395" s="534"/>
      <c r="N395" s="534"/>
      <c r="O395" s="534"/>
      <c r="P395" s="534"/>
      <c r="Q395" s="534"/>
      <c r="R395" s="534"/>
      <c r="S395" s="534"/>
      <c r="T395" s="531"/>
      <c r="U395" s="535"/>
    </row>
    <row r="396" spans="8:21">
      <c r="H396" s="314"/>
      <c r="M396" s="534"/>
      <c r="N396" s="534"/>
      <c r="O396" s="534"/>
      <c r="P396" s="534"/>
      <c r="Q396" s="534"/>
      <c r="R396" s="534"/>
      <c r="S396" s="534"/>
      <c r="T396" s="531"/>
      <c r="U396" s="535"/>
    </row>
    <row r="397" spans="8:21">
      <c r="H397" s="314"/>
      <c r="M397" s="534"/>
      <c r="N397" s="534"/>
      <c r="O397" s="534"/>
      <c r="P397" s="534"/>
      <c r="Q397" s="534"/>
      <c r="R397" s="534"/>
      <c r="S397" s="534"/>
      <c r="T397" s="531"/>
      <c r="U397" s="535"/>
    </row>
    <row r="398" spans="8:21">
      <c r="H398" s="314"/>
      <c r="M398" s="534"/>
      <c r="N398" s="534"/>
      <c r="O398" s="534"/>
      <c r="P398" s="534"/>
      <c r="Q398" s="534"/>
      <c r="R398" s="534"/>
      <c r="S398" s="534"/>
      <c r="T398" s="531"/>
      <c r="U398" s="535"/>
    </row>
    <row r="399" spans="8:21">
      <c r="H399" s="314"/>
      <c r="M399" s="534"/>
      <c r="N399" s="534"/>
      <c r="O399" s="534"/>
      <c r="P399" s="534"/>
      <c r="Q399" s="534"/>
      <c r="R399" s="534"/>
      <c r="S399" s="534"/>
      <c r="T399" s="531"/>
      <c r="U399" s="535"/>
    </row>
    <row r="400" spans="8:21">
      <c r="H400" s="314"/>
      <c r="M400" s="534"/>
      <c r="N400" s="534"/>
      <c r="O400" s="534"/>
      <c r="P400" s="534"/>
      <c r="Q400" s="534"/>
      <c r="R400" s="534"/>
      <c r="S400" s="534"/>
      <c r="T400" s="531"/>
      <c r="U400" s="535"/>
    </row>
    <row r="401" spans="8:21">
      <c r="H401" s="314"/>
      <c r="M401" s="534"/>
      <c r="N401" s="534"/>
      <c r="O401" s="534"/>
      <c r="P401" s="534"/>
      <c r="Q401" s="534"/>
      <c r="R401" s="534"/>
      <c r="S401" s="534"/>
      <c r="T401" s="531"/>
      <c r="U401" s="535"/>
    </row>
    <row r="402" spans="8:21">
      <c r="H402" s="314"/>
      <c r="M402" s="534"/>
      <c r="N402" s="534"/>
      <c r="O402" s="534"/>
      <c r="P402" s="534"/>
      <c r="Q402" s="534"/>
      <c r="R402" s="534"/>
      <c r="S402" s="534"/>
      <c r="T402" s="531"/>
      <c r="U402" s="535"/>
    </row>
    <row r="403" spans="8:21">
      <c r="H403" s="314"/>
      <c r="M403" s="534"/>
      <c r="N403" s="534"/>
      <c r="O403" s="534"/>
      <c r="P403" s="534"/>
      <c r="Q403" s="534"/>
      <c r="R403" s="534"/>
      <c r="S403" s="534"/>
      <c r="T403" s="531"/>
      <c r="U403" s="535"/>
    </row>
    <row r="404" spans="8:21">
      <c r="H404" s="314"/>
      <c r="M404" s="534"/>
      <c r="N404" s="534"/>
      <c r="O404" s="534"/>
      <c r="P404" s="534"/>
      <c r="Q404" s="534"/>
      <c r="R404" s="534"/>
      <c r="S404" s="534"/>
      <c r="T404" s="531"/>
      <c r="U404" s="535"/>
    </row>
    <row r="405" spans="8:21">
      <c r="H405" s="314"/>
      <c r="M405" s="534"/>
      <c r="N405" s="534"/>
      <c r="O405" s="534"/>
      <c r="P405" s="534"/>
      <c r="Q405" s="534"/>
      <c r="R405" s="534"/>
      <c r="S405" s="534"/>
      <c r="T405" s="531"/>
      <c r="U405" s="535"/>
    </row>
    <row r="406" spans="8:21">
      <c r="H406" s="314"/>
      <c r="M406" s="534"/>
      <c r="N406" s="534"/>
      <c r="O406" s="534"/>
      <c r="P406" s="534"/>
      <c r="Q406" s="534"/>
      <c r="R406" s="534"/>
      <c r="S406" s="534"/>
      <c r="T406" s="531"/>
      <c r="U406" s="535"/>
    </row>
    <row r="407" spans="8:21">
      <c r="H407" s="314"/>
      <c r="M407" s="534"/>
      <c r="N407" s="534"/>
      <c r="O407" s="534"/>
      <c r="P407" s="534"/>
      <c r="Q407" s="534"/>
      <c r="R407" s="534"/>
      <c r="S407" s="534"/>
      <c r="T407" s="531"/>
      <c r="U407" s="535"/>
    </row>
    <row r="408" spans="8:21">
      <c r="H408" s="314"/>
      <c r="M408" s="534"/>
      <c r="N408" s="534"/>
      <c r="O408" s="534"/>
      <c r="P408" s="534"/>
      <c r="Q408" s="534"/>
      <c r="R408" s="534"/>
      <c r="S408" s="534"/>
      <c r="T408" s="531"/>
      <c r="U408" s="535"/>
    </row>
    <row r="409" spans="8:21">
      <c r="H409" s="314"/>
      <c r="M409" s="534"/>
      <c r="N409" s="534"/>
      <c r="O409" s="534"/>
      <c r="P409" s="534"/>
      <c r="Q409" s="534"/>
      <c r="R409" s="534"/>
      <c r="S409" s="534"/>
      <c r="T409" s="531"/>
      <c r="U409" s="535"/>
    </row>
    <row r="410" spans="8:21">
      <c r="H410" s="314"/>
      <c r="M410" s="534"/>
      <c r="N410" s="534"/>
      <c r="O410" s="534"/>
      <c r="P410" s="534"/>
      <c r="Q410" s="534"/>
      <c r="R410" s="534"/>
      <c r="S410" s="534"/>
      <c r="T410" s="531"/>
      <c r="U410" s="535"/>
    </row>
    <row r="411" spans="8:21">
      <c r="H411" s="314"/>
      <c r="M411" s="534"/>
      <c r="N411" s="534"/>
      <c r="O411" s="534"/>
      <c r="P411" s="534"/>
      <c r="Q411" s="534"/>
      <c r="R411" s="534"/>
      <c r="S411" s="534"/>
      <c r="T411" s="531"/>
      <c r="U411" s="535"/>
    </row>
    <row r="412" spans="8:21">
      <c r="H412" s="314"/>
      <c r="M412" s="534"/>
      <c r="N412" s="534"/>
      <c r="O412" s="534"/>
      <c r="P412" s="534"/>
      <c r="Q412" s="534"/>
      <c r="R412" s="534"/>
      <c r="S412" s="534"/>
      <c r="T412" s="531"/>
      <c r="U412" s="535"/>
    </row>
    <row r="413" spans="8:21">
      <c r="H413" s="314"/>
      <c r="M413" s="534"/>
      <c r="N413" s="534"/>
      <c r="O413" s="534"/>
      <c r="P413" s="534"/>
      <c r="Q413" s="534"/>
      <c r="R413" s="534"/>
      <c r="S413" s="534"/>
      <c r="T413" s="531"/>
      <c r="U413" s="535"/>
    </row>
    <row r="414" spans="8:21">
      <c r="H414" s="314"/>
      <c r="M414" s="534"/>
      <c r="N414" s="534"/>
      <c r="O414" s="534"/>
      <c r="P414" s="534"/>
      <c r="Q414" s="534"/>
      <c r="R414" s="534"/>
      <c r="S414" s="534"/>
      <c r="T414" s="531"/>
      <c r="U414" s="535"/>
    </row>
    <row r="415" spans="8:21">
      <c r="H415" s="314"/>
      <c r="M415" s="534"/>
      <c r="N415" s="534"/>
      <c r="O415" s="534"/>
      <c r="P415" s="534"/>
      <c r="Q415" s="534"/>
      <c r="R415" s="534"/>
      <c r="S415" s="534"/>
      <c r="T415" s="531"/>
      <c r="U415" s="535"/>
    </row>
    <row r="416" spans="8:21">
      <c r="H416" s="314"/>
      <c r="M416" s="534"/>
      <c r="N416" s="534"/>
      <c r="O416" s="534"/>
      <c r="P416" s="534"/>
      <c r="Q416" s="534"/>
      <c r="R416" s="534"/>
      <c r="S416" s="534"/>
      <c r="T416" s="531"/>
      <c r="U416" s="535"/>
    </row>
    <row r="417" spans="8:21">
      <c r="H417" s="314"/>
      <c r="M417" s="534"/>
      <c r="N417" s="534"/>
      <c r="O417" s="534"/>
      <c r="P417" s="534"/>
      <c r="Q417" s="534"/>
      <c r="R417" s="534"/>
      <c r="S417" s="534"/>
      <c r="T417" s="531"/>
      <c r="U417" s="535"/>
    </row>
    <row r="418" spans="8:21">
      <c r="H418" s="314"/>
      <c r="M418" s="534"/>
      <c r="N418" s="534"/>
      <c r="O418" s="534"/>
      <c r="P418" s="534"/>
      <c r="Q418" s="534"/>
      <c r="R418" s="534"/>
      <c r="S418" s="534"/>
      <c r="T418" s="531"/>
      <c r="U418" s="535"/>
    </row>
    <row r="419" spans="8:21">
      <c r="H419" s="314"/>
      <c r="M419" s="534"/>
      <c r="N419" s="534"/>
      <c r="O419" s="534"/>
      <c r="P419" s="534"/>
      <c r="Q419" s="534"/>
      <c r="R419" s="534"/>
      <c r="S419" s="534"/>
      <c r="T419" s="531"/>
      <c r="U419" s="535"/>
    </row>
    <row r="420" spans="8:21">
      <c r="H420" s="314"/>
      <c r="M420" s="534"/>
      <c r="N420" s="534"/>
      <c r="O420" s="534"/>
      <c r="P420" s="534"/>
      <c r="Q420" s="534"/>
      <c r="R420" s="534"/>
      <c r="S420" s="534"/>
      <c r="T420" s="531"/>
      <c r="U420" s="535"/>
    </row>
    <row r="421" spans="8:21">
      <c r="H421" s="314"/>
      <c r="M421" s="534"/>
      <c r="N421" s="534"/>
      <c r="O421" s="534"/>
      <c r="P421" s="534"/>
      <c r="Q421" s="534"/>
      <c r="R421" s="534"/>
      <c r="S421" s="534"/>
      <c r="T421" s="531"/>
      <c r="U421" s="535"/>
    </row>
    <row r="422" spans="8:21">
      <c r="H422" s="314"/>
      <c r="M422" s="534"/>
      <c r="N422" s="534"/>
      <c r="O422" s="534"/>
      <c r="P422" s="534"/>
      <c r="Q422" s="534"/>
      <c r="R422" s="534"/>
      <c r="S422" s="534"/>
      <c r="T422" s="531"/>
      <c r="U422" s="535"/>
    </row>
    <row r="423" spans="8:21">
      <c r="H423" s="314"/>
      <c r="M423" s="534"/>
      <c r="N423" s="534"/>
      <c r="O423" s="534"/>
      <c r="P423" s="534"/>
      <c r="Q423" s="534"/>
      <c r="R423" s="534"/>
      <c r="S423" s="534"/>
      <c r="T423" s="531"/>
      <c r="U423" s="535"/>
    </row>
    <row r="424" spans="8:21">
      <c r="H424" s="314"/>
      <c r="M424" s="534"/>
      <c r="N424" s="534"/>
      <c r="O424" s="534"/>
      <c r="P424" s="534"/>
      <c r="Q424" s="534"/>
      <c r="R424" s="534"/>
      <c r="S424" s="534"/>
      <c r="T424" s="531"/>
      <c r="U424" s="535"/>
    </row>
    <row r="425" spans="8:21">
      <c r="H425" s="314"/>
      <c r="M425" s="534"/>
      <c r="N425" s="534"/>
      <c r="O425" s="534"/>
      <c r="P425" s="534"/>
      <c r="Q425" s="534"/>
      <c r="R425" s="534"/>
      <c r="S425" s="534"/>
      <c r="T425" s="531"/>
      <c r="U425" s="535"/>
    </row>
    <row r="426" spans="8:21">
      <c r="H426" s="314"/>
      <c r="M426" s="534"/>
      <c r="N426" s="534"/>
      <c r="O426" s="534"/>
      <c r="P426" s="534"/>
      <c r="Q426" s="534"/>
      <c r="R426" s="534"/>
      <c r="S426" s="534"/>
      <c r="T426" s="531"/>
      <c r="U426" s="535"/>
    </row>
    <row r="427" spans="8:21">
      <c r="H427" s="314"/>
      <c r="M427" s="534"/>
      <c r="N427" s="534"/>
      <c r="O427" s="534"/>
      <c r="P427" s="534"/>
      <c r="Q427" s="534"/>
      <c r="R427" s="534"/>
      <c r="S427" s="534"/>
      <c r="T427" s="531"/>
      <c r="U427" s="535"/>
    </row>
    <row r="428" spans="8:21">
      <c r="H428" s="314"/>
      <c r="M428" s="534"/>
      <c r="N428" s="534"/>
      <c r="O428" s="534"/>
      <c r="P428" s="534"/>
      <c r="Q428" s="534"/>
      <c r="R428" s="534"/>
      <c r="S428" s="534"/>
      <c r="T428" s="531"/>
      <c r="U428" s="535"/>
    </row>
    <row r="429" spans="8:21">
      <c r="H429" s="314"/>
      <c r="M429" s="534"/>
      <c r="N429" s="534"/>
      <c r="O429" s="534"/>
      <c r="P429" s="534"/>
      <c r="Q429" s="534"/>
      <c r="R429" s="534"/>
      <c r="S429" s="534"/>
      <c r="T429" s="531"/>
      <c r="U429" s="535"/>
    </row>
    <row r="430" spans="8:21">
      <c r="H430" s="314"/>
      <c r="M430" s="534"/>
      <c r="N430" s="534"/>
      <c r="O430" s="534"/>
      <c r="P430" s="534"/>
      <c r="Q430" s="534"/>
      <c r="R430" s="534"/>
      <c r="S430" s="534"/>
      <c r="T430" s="531"/>
      <c r="U430" s="535"/>
    </row>
    <row r="431" spans="8:21">
      <c r="H431" s="314"/>
      <c r="M431" s="534"/>
      <c r="N431" s="534"/>
      <c r="O431" s="534"/>
      <c r="P431" s="534"/>
      <c r="Q431" s="534"/>
      <c r="R431" s="534"/>
      <c r="S431" s="534"/>
      <c r="T431" s="531"/>
      <c r="U431" s="535"/>
    </row>
    <row r="432" spans="8:21">
      <c r="H432" s="314"/>
      <c r="M432" s="534"/>
      <c r="N432" s="534"/>
      <c r="O432" s="534"/>
      <c r="P432" s="534"/>
      <c r="Q432" s="534"/>
      <c r="R432" s="534"/>
      <c r="S432" s="534"/>
      <c r="T432" s="531"/>
      <c r="U432" s="535"/>
    </row>
    <row r="433" spans="8:21">
      <c r="H433" s="314"/>
      <c r="M433" s="534"/>
      <c r="N433" s="534"/>
      <c r="O433" s="534"/>
      <c r="P433" s="534"/>
      <c r="Q433" s="534"/>
      <c r="R433" s="534"/>
      <c r="S433" s="534"/>
      <c r="T433" s="531"/>
      <c r="U433" s="535"/>
    </row>
    <row r="434" spans="8:21">
      <c r="H434" s="314"/>
      <c r="M434" s="534"/>
      <c r="N434" s="534"/>
      <c r="O434" s="534"/>
      <c r="P434" s="534"/>
      <c r="Q434" s="534"/>
      <c r="R434" s="534"/>
      <c r="S434" s="534"/>
      <c r="T434" s="531"/>
      <c r="U434" s="535"/>
    </row>
    <row r="435" spans="8:21">
      <c r="H435" s="314"/>
      <c r="M435" s="534"/>
      <c r="N435" s="534"/>
      <c r="O435" s="534"/>
      <c r="P435" s="534"/>
      <c r="Q435" s="534"/>
      <c r="R435" s="534"/>
      <c r="S435" s="534"/>
      <c r="T435" s="531"/>
      <c r="U435" s="535"/>
    </row>
    <row r="436" spans="8:21">
      <c r="H436" s="314"/>
      <c r="M436" s="534"/>
      <c r="N436" s="534"/>
      <c r="O436" s="534"/>
      <c r="P436" s="534"/>
      <c r="Q436" s="534"/>
      <c r="R436" s="534"/>
      <c r="S436" s="534"/>
      <c r="T436" s="531"/>
      <c r="U436" s="535"/>
    </row>
    <row r="437" spans="8:21">
      <c r="H437" s="314"/>
      <c r="M437" s="534"/>
      <c r="N437" s="534"/>
      <c r="O437" s="534"/>
      <c r="P437" s="534"/>
      <c r="Q437" s="534"/>
      <c r="R437" s="534"/>
      <c r="S437" s="534"/>
      <c r="T437" s="531"/>
      <c r="U437" s="535"/>
    </row>
    <row r="438" spans="8:21">
      <c r="H438" s="314"/>
      <c r="M438" s="534"/>
      <c r="N438" s="534"/>
      <c r="O438" s="534"/>
      <c r="P438" s="534"/>
      <c r="Q438" s="534"/>
      <c r="R438" s="534"/>
      <c r="S438" s="534"/>
      <c r="T438" s="531"/>
      <c r="U438" s="535"/>
    </row>
    <row r="439" spans="8:21">
      <c r="H439" s="314"/>
      <c r="M439" s="534"/>
      <c r="N439" s="534"/>
      <c r="O439" s="534"/>
      <c r="P439" s="534"/>
      <c r="Q439" s="534"/>
      <c r="R439" s="534"/>
      <c r="S439" s="534"/>
      <c r="T439" s="531"/>
      <c r="U439" s="535"/>
    </row>
    <row r="440" spans="8:21">
      <c r="H440" s="314"/>
      <c r="M440" s="534"/>
      <c r="N440" s="534"/>
      <c r="O440" s="534"/>
      <c r="P440" s="534"/>
      <c r="Q440" s="534"/>
      <c r="R440" s="534"/>
      <c r="S440" s="534"/>
      <c r="T440" s="531"/>
      <c r="U440" s="535"/>
    </row>
    <row r="441" spans="8:21">
      <c r="H441" s="314"/>
      <c r="M441" s="534"/>
      <c r="N441" s="534"/>
      <c r="O441" s="534"/>
      <c r="P441" s="534"/>
      <c r="Q441" s="534"/>
      <c r="R441" s="534"/>
      <c r="S441" s="534"/>
      <c r="T441" s="531"/>
      <c r="U441" s="535"/>
    </row>
    <row r="442" spans="8:21">
      <c r="H442" s="314"/>
      <c r="M442" s="534"/>
      <c r="N442" s="534"/>
      <c r="O442" s="534"/>
      <c r="P442" s="534"/>
      <c r="Q442" s="534"/>
      <c r="R442" s="534"/>
      <c r="S442" s="534"/>
      <c r="T442" s="531"/>
      <c r="U442" s="535"/>
    </row>
    <row r="443" spans="8:21">
      <c r="H443" s="314"/>
      <c r="M443" s="534"/>
      <c r="N443" s="534"/>
      <c r="O443" s="534"/>
      <c r="P443" s="534"/>
      <c r="Q443" s="534"/>
      <c r="R443" s="534"/>
      <c r="S443" s="534"/>
      <c r="T443" s="531"/>
      <c r="U443" s="535"/>
    </row>
    <row r="444" spans="8:21">
      <c r="H444" s="314"/>
      <c r="M444" s="534"/>
      <c r="N444" s="534"/>
      <c r="O444" s="534"/>
      <c r="P444" s="534"/>
      <c r="Q444" s="534"/>
      <c r="R444" s="534"/>
      <c r="S444" s="534"/>
      <c r="T444" s="531"/>
      <c r="U444" s="535"/>
    </row>
    <row r="445" spans="8:21">
      <c r="H445" s="314"/>
      <c r="M445" s="534"/>
      <c r="N445" s="534"/>
      <c r="O445" s="534"/>
      <c r="P445" s="534"/>
      <c r="Q445" s="534"/>
      <c r="R445" s="534"/>
      <c r="S445" s="534"/>
      <c r="T445" s="531"/>
      <c r="U445" s="535"/>
    </row>
    <row r="446" spans="8:21">
      <c r="H446" s="314"/>
      <c r="M446" s="534"/>
      <c r="N446" s="534"/>
      <c r="O446" s="534"/>
      <c r="P446" s="534"/>
      <c r="Q446" s="534"/>
      <c r="R446" s="534"/>
      <c r="S446" s="534"/>
      <c r="T446" s="531"/>
      <c r="U446" s="535"/>
    </row>
    <row r="447" spans="8:21">
      <c r="H447" s="314"/>
      <c r="M447" s="534"/>
      <c r="N447" s="534"/>
      <c r="O447" s="534"/>
      <c r="P447" s="534"/>
      <c r="Q447" s="534"/>
      <c r="R447" s="534"/>
      <c r="S447" s="534"/>
      <c r="T447" s="531"/>
      <c r="U447" s="535"/>
    </row>
    <row r="448" spans="8:21">
      <c r="H448" s="314"/>
      <c r="M448" s="534"/>
      <c r="N448" s="534"/>
      <c r="O448" s="534"/>
      <c r="P448" s="534"/>
      <c r="Q448" s="534"/>
      <c r="R448" s="534"/>
      <c r="S448" s="534"/>
      <c r="T448" s="531"/>
      <c r="U448" s="535"/>
    </row>
    <row r="449" spans="8:21">
      <c r="H449" s="314"/>
      <c r="M449" s="534"/>
      <c r="N449" s="534"/>
      <c r="O449" s="534"/>
      <c r="P449" s="534"/>
      <c r="Q449" s="534"/>
      <c r="R449" s="534"/>
      <c r="S449" s="534"/>
      <c r="T449" s="531"/>
      <c r="U449" s="535"/>
    </row>
    <row r="450" spans="8:21">
      <c r="H450" s="314"/>
      <c r="M450" s="534"/>
      <c r="N450" s="534"/>
      <c r="O450" s="534"/>
      <c r="P450" s="534"/>
      <c r="Q450" s="534"/>
      <c r="R450" s="534"/>
      <c r="S450" s="534"/>
      <c r="T450" s="531"/>
      <c r="U450" s="535"/>
    </row>
    <row r="451" spans="8:21">
      <c r="H451" s="314"/>
      <c r="M451" s="534"/>
      <c r="N451" s="534"/>
      <c r="O451" s="534"/>
      <c r="P451" s="534"/>
      <c r="Q451" s="534"/>
      <c r="R451" s="534"/>
      <c r="S451" s="534"/>
      <c r="T451" s="531"/>
      <c r="U451" s="535"/>
    </row>
    <row r="452" spans="8:21">
      <c r="H452" s="314"/>
      <c r="M452" s="534"/>
      <c r="N452" s="534"/>
      <c r="O452" s="534"/>
      <c r="P452" s="534"/>
      <c r="Q452" s="534"/>
      <c r="R452" s="534"/>
      <c r="S452" s="534"/>
      <c r="T452" s="531"/>
      <c r="U452" s="535"/>
    </row>
    <row r="453" spans="8:21">
      <c r="H453" s="314"/>
      <c r="M453" s="534"/>
      <c r="N453" s="534"/>
      <c r="O453" s="534"/>
      <c r="P453" s="534"/>
      <c r="Q453" s="534"/>
      <c r="R453" s="534"/>
      <c r="S453" s="534"/>
      <c r="T453" s="531"/>
      <c r="U453" s="535"/>
    </row>
    <row r="454" spans="8:21">
      <c r="H454" s="314"/>
      <c r="M454" s="534"/>
      <c r="N454" s="534"/>
      <c r="O454" s="534"/>
      <c r="P454" s="534"/>
      <c r="Q454" s="534"/>
      <c r="R454" s="534"/>
      <c r="S454" s="534"/>
      <c r="T454" s="531"/>
      <c r="U454" s="535"/>
    </row>
    <row r="455" spans="8:21">
      <c r="H455" s="314"/>
      <c r="M455" s="534"/>
      <c r="N455" s="534"/>
      <c r="O455" s="534"/>
      <c r="P455" s="534"/>
      <c r="Q455" s="534"/>
      <c r="R455" s="534"/>
      <c r="S455" s="534"/>
      <c r="T455" s="531"/>
      <c r="U455" s="535"/>
    </row>
    <row r="456" spans="8:21">
      <c r="H456" s="314"/>
      <c r="M456" s="534"/>
      <c r="N456" s="534"/>
      <c r="O456" s="534"/>
      <c r="P456" s="534"/>
      <c r="Q456" s="534"/>
      <c r="R456" s="534"/>
      <c r="S456" s="534"/>
      <c r="T456" s="531"/>
      <c r="U456" s="535"/>
    </row>
    <row r="457" spans="8:21">
      <c r="H457" s="314"/>
      <c r="M457" s="534"/>
      <c r="N457" s="534"/>
      <c r="O457" s="534"/>
      <c r="P457" s="534"/>
      <c r="Q457" s="534"/>
      <c r="R457" s="534"/>
      <c r="S457" s="534"/>
      <c r="T457" s="531"/>
      <c r="U457" s="535"/>
    </row>
    <row r="458" spans="8:21">
      <c r="H458" s="314"/>
      <c r="M458" s="534"/>
      <c r="N458" s="534"/>
      <c r="O458" s="534"/>
      <c r="P458" s="534"/>
      <c r="Q458" s="534"/>
      <c r="R458" s="534"/>
      <c r="S458" s="534"/>
      <c r="T458" s="531"/>
      <c r="U458" s="535"/>
    </row>
    <row r="459" spans="8:21">
      <c r="H459" s="314"/>
      <c r="M459" s="534"/>
      <c r="N459" s="534"/>
      <c r="O459" s="534"/>
      <c r="P459" s="534"/>
      <c r="Q459" s="534"/>
      <c r="R459" s="534"/>
      <c r="S459" s="534"/>
      <c r="T459" s="531"/>
      <c r="U459" s="535"/>
    </row>
    <row r="460" spans="8:21">
      <c r="H460" s="314"/>
      <c r="M460" s="534"/>
      <c r="N460" s="534"/>
      <c r="O460" s="534"/>
      <c r="P460" s="534"/>
      <c r="Q460" s="534"/>
      <c r="R460" s="534"/>
      <c r="S460" s="534"/>
      <c r="T460" s="531"/>
      <c r="U460" s="535"/>
    </row>
    <row r="461" spans="8:21">
      <c r="H461" s="314"/>
      <c r="M461" s="534"/>
      <c r="N461" s="534"/>
      <c r="O461" s="534"/>
      <c r="P461" s="534"/>
      <c r="Q461" s="534"/>
      <c r="R461" s="534"/>
      <c r="S461" s="534"/>
      <c r="T461" s="531"/>
      <c r="U461" s="535"/>
    </row>
    <row r="462" spans="8:21">
      <c r="H462" s="314"/>
      <c r="M462" s="534"/>
      <c r="N462" s="534"/>
      <c r="O462" s="534"/>
      <c r="P462" s="534"/>
      <c r="Q462" s="534"/>
      <c r="R462" s="534"/>
      <c r="S462" s="534"/>
      <c r="T462" s="531"/>
      <c r="U462" s="535"/>
    </row>
    <row r="463" spans="8:21">
      <c r="H463" s="314"/>
      <c r="M463" s="534"/>
      <c r="N463" s="534"/>
      <c r="O463" s="534"/>
      <c r="P463" s="534"/>
      <c r="Q463" s="534"/>
      <c r="R463" s="534"/>
      <c r="S463" s="534"/>
      <c r="T463" s="531"/>
      <c r="U463" s="535"/>
    </row>
    <row r="464" spans="8:21">
      <c r="H464" s="314"/>
      <c r="M464" s="534"/>
      <c r="N464" s="534"/>
      <c r="O464" s="534"/>
      <c r="P464" s="534"/>
      <c r="Q464" s="534"/>
      <c r="R464" s="534"/>
      <c r="S464" s="534"/>
      <c r="T464" s="531"/>
      <c r="U464" s="535"/>
    </row>
    <row r="465" spans="8:21">
      <c r="H465" s="314"/>
      <c r="M465" s="534"/>
      <c r="N465" s="534"/>
      <c r="O465" s="534"/>
      <c r="P465" s="534"/>
      <c r="Q465" s="534"/>
      <c r="R465" s="534"/>
      <c r="S465" s="534"/>
      <c r="T465" s="531"/>
      <c r="U465" s="535"/>
    </row>
    <row r="466" spans="8:21">
      <c r="H466" s="314"/>
      <c r="M466" s="534"/>
      <c r="N466" s="534"/>
      <c r="O466" s="534"/>
      <c r="P466" s="534"/>
      <c r="Q466" s="534"/>
      <c r="R466" s="534"/>
      <c r="S466" s="534"/>
      <c r="T466" s="531"/>
      <c r="U466" s="535"/>
    </row>
    <row r="467" spans="8:21">
      <c r="H467" s="314"/>
      <c r="M467" s="534"/>
      <c r="N467" s="534"/>
      <c r="O467" s="534"/>
      <c r="P467" s="534"/>
      <c r="Q467" s="534"/>
      <c r="R467" s="534"/>
      <c r="S467" s="534"/>
      <c r="T467" s="531"/>
      <c r="U467" s="535"/>
    </row>
    <row r="468" spans="8:21">
      <c r="H468" s="314"/>
      <c r="M468" s="534"/>
      <c r="N468" s="534"/>
      <c r="O468" s="534"/>
      <c r="P468" s="534"/>
      <c r="Q468" s="534"/>
      <c r="R468" s="534"/>
      <c r="S468" s="534"/>
      <c r="T468" s="531"/>
      <c r="U468" s="535"/>
    </row>
    <row r="469" spans="8:21">
      <c r="H469" s="314"/>
      <c r="M469" s="534"/>
      <c r="N469" s="534"/>
      <c r="O469" s="534"/>
      <c r="P469" s="534"/>
      <c r="Q469" s="534"/>
      <c r="R469" s="534"/>
      <c r="S469" s="534"/>
      <c r="T469" s="531"/>
      <c r="U469" s="535"/>
    </row>
    <row r="470" spans="8:21">
      <c r="H470" s="314"/>
      <c r="M470" s="534"/>
      <c r="N470" s="534"/>
      <c r="O470" s="534"/>
      <c r="P470" s="534"/>
      <c r="Q470" s="534"/>
      <c r="R470" s="534"/>
      <c r="S470" s="534"/>
      <c r="T470" s="531"/>
      <c r="U470" s="535"/>
    </row>
    <row r="471" spans="8:21">
      <c r="H471" s="314"/>
      <c r="M471" s="534"/>
      <c r="N471" s="534"/>
      <c r="O471" s="534"/>
      <c r="P471" s="534"/>
      <c r="Q471" s="534"/>
      <c r="R471" s="534"/>
      <c r="S471" s="534"/>
      <c r="T471" s="531"/>
      <c r="U471" s="535"/>
    </row>
    <row r="472" spans="8:21">
      <c r="H472" s="314"/>
      <c r="M472" s="534"/>
      <c r="N472" s="534"/>
      <c r="O472" s="534"/>
      <c r="P472" s="534"/>
      <c r="Q472" s="534"/>
      <c r="R472" s="534"/>
      <c r="S472" s="534"/>
      <c r="T472" s="531"/>
      <c r="U472" s="535"/>
    </row>
    <row r="473" spans="8:21">
      <c r="H473" s="314"/>
      <c r="M473" s="534"/>
      <c r="N473" s="534"/>
      <c r="O473" s="534"/>
      <c r="P473" s="534"/>
      <c r="Q473" s="534"/>
      <c r="R473" s="534"/>
      <c r="S473" s="534"/>
      <c r="T473" s="531"/>
      <c r="U473" s="535"/>
    </row>
    <row r="475" spans="8:21">
      <c r="I475" s="314"/>
      <c r="M475" s="534"/>
      <c r="N475" s="534"/>
      <c r="O475" s="534"/>
      <c r="P475" s="534"/>
      <c r="Q475" s="534"/>
      <c r="R475" s="534"/>
      <c r="S475" s="534"/>
      <c r="T475" s="531"/>
      <c r="U475" s="535"/>
    </row>
    <row r="476" spans="8:21">
      <c r="I476" s="314"/>
      <c r="M476" s="534"/>
      <c r="N476" s="534"/>
      <c r="O476" s="534"/>
      <c r="P476" s="534"/>
      <c r="Q476" s="534"/>
      <c r="R476" s="534"/>
      <c r="S476" s="534"/>
      <c r="T476" s="531"/>
      <c r="U476" s="535"/>
    </row>
    <row r="477" spans="8:21">
      <c r="I477" s="314"/>
      <c r="M477" s="534"/>
      <c r="N477" s="534"/>
      <c r="O477" s="534"/>
      <c r="P477" s="534"/>
      <c r="Q477" s="534"/>
      <c r="R477" s="534"/>
      <c r="S477" s="534"/>
      <c r="T477" s="531"/>
      <c r="U477" s="535"/>
    </row>
    <row r="478" spans="8:21">
      <c r="I478" s="314"/>
      <c r="M478" s="534"/>
      <c r="N478" s="534"/>
      <c r="O478" s="534"/>
      <c r="P478" s="534"/>
      <c r="Q478" s="534"/>
      <c r="R478" s="534"/>
      <c r="S478" s="534"/>
      <c r="T478" s="531"/>
      <c r="U478" s="535"/>
    </row>
    <row r="479" spans="8:21">
      <c r="I479" s="314"/>
      <c r="M479" s="534"/>
      <c r="N479" s="534"/>
      <c r="O479" s="534"/>
      <c r="P479" s="534"/>
      <c r="Q479" s="534"/>
      <c r="R479" s="534"/>
      <c r="S479" s="534"/>
      <c r="T479" s="531"/>
      <c r="U479" s="535"/>
    </row>
    <row r="480" spans="8:21">
      <c r="I480" s="314"/>
      <c r="M480" s="534"/>
      <c r="N480" s="534"/>
      <c r="O480" s="534"/>
      <c r="P480" s="534"/>
      <c r="Q480" s="534"/>
      <c r="R480" s="534"/>
      <c r="S480" s="534"/>
      <c r="T480" s="531"/>
      <c r="U480" s="535"/>
    </row>
    <row r="481" spans="9:21">
      <c r="I481" s="314"/>
      <c r="M481" s="534"/>
      <c r="N481" s="534"/>
      <c r="O481" s="534"/>
      <c r="P481" s="534"/>
      <c r="Q481" s="534"/>
      <c r="R481" s="534"/>
      <c r="S481" s="534"/>
      <c r="T481" s="531"/>
      <c r="U481" s="535"/>
    </row>
    <row r="482" spans="9:21">
      <c r="I482" s="314"/>
      <c r="M482" s="534"/>
      <c r="N482" s="534"/>
      <c r="O482" s="534"/>
      <c r="P482" s="534"/>
      <c r="Q482" s="534"/>
      <c r="R482" s="534"/>
      <c r="S482" s="534"/>
      <c r="T482" s="531"/>
      <c r="U482" s="535"/>
    </row>
    <row r="483" spans="9:21">
      <c r="I483" s="314"/>
      <c r="M483" s="534"/>
      <c r="N483" s="534"/>
      <c r="O483" s="534"/>
      <c r="P483" s="534"/>
      <c r="Q483" s="534"/>
      <c r="R483" s="534"/>
      <c r="S483" s="534"/>
      <c r="T483" s="531"/>
      <c r="U483" s="535"/>
    </row>
    <row r="484" spans="9:21">
      <c r="I484" s="314"/>
      <c r="M484" s="534"/>
      <c r="N484" s="534"/>
      <c r="O484" s="534"/>
      <c r="P484" s="534"/>
      <c r="Q484" s="534"/>
      <c r="R484" s="534"/>
      <c r="S484" s="534"/>
      <c r="T484" s="531"/>
      <c r="U484" s="535"/>
    </row>
    <row r="485" spans="9:21">
      <c r="I485" s="314"/>
      <c r="M485" s="534"/>
      <c r="N485" s="534"/>
      <c r="O485" s="534"/>
      <c r="P485" s="534"/>
      <c r="Q485" s="534"/>
      <c r="R485" s="534"/>
      <c r="S485" s="534"/>
      <c r="T485" s="531"/>
      <c r="U485" s="535"/>
    </row>
    <row r="486" spans="9:21">
      <c r="I486" s="314"/>
      <c r="M486" s="534"/>
      <c r="N486" s="534"/>
      <c r="O486" s="534"/>
      <c r="P486" s="534"/>
      <c r="Q486" s="534"/>
      <c r="R486" s="534"/>
      <c r="S486" s="534"/>
      <c r="T486" s="531"/>
      <c r="U486" s="535"/>
    </row>
    <row r="487" spans="9:21">
      <c r="I487" s="314"/>
      <c r="M487" s="534"/>
      <c r="N487" s="534"/>
      <c r="O487" s="534"/>
      <c r="P487" s="534"/>
      <c r="Q487" s="534"/>
      <c r="R487" s="534"/>
      <c r="S487" s="534"/>
      <c r="T487" s="531"/>
      <c r="U487" s="535"/>
    </row>
    <row r="488" spans="9:21">
      <c r="I488" s="314"/>
      <c r="M488" s="534"/>
      <c r="N488" s="534"/>
      <c r="O488" s="534"/>
      <c r="P488" s="534"/>
      <c r="Q488" s="534"/>
      <c r="R488" s="534"/>
      <c r="S488" s="534"/>
      <c r="T488" s="531"/>
      <c r="U488" s="535"/>
    </row>
    <row r="489" spans="9:21">
      <c r="I489" s="314"/>
      <c r="M489" s="534"/>
      <c r="N489" s="534"/>
      <c r="O489" s="534"/>
      <c r="P489" s="534"/>
      <c r="Q489" s="534"/>
      <c r="R489" s="534"/>
      <c r="S489" s="534"/>
      <c r="T489" s="531"/>
      <c r="U489" s="535"/>
    </row>
    <row r="490" spans="9:21">
      <c r="I490" s="314"/>
      <c r="M490" s="534"/>
      <c r="N490" s="534"/>
      <c r="O490" s="534"/>
      <c r="P490" s="534"/>
      <c r="Q490" s="534"/>
      <c r="R490" s="534"/>
      <c r="S490" s="534"/>
      <c r="T490" s="531"/>
      <c r="U490" s="535"/>
    </row>
    <row r="491" spans="9:21">
      <c r="I491" s="314"/>
      <c r="M491" s="534"/>
      <c r="N491" s="534"/>
      <c r="O491" s="534"/>
      <c r="P491" s="534"/>
      <c r="Q491" s="534"/>
      <c r="R491" s="534"/>
      <c r="S491" s="534"/>
      <c r="T491" s="531"/>
      <c r="U491" s="535"/>
    </row>
    <row r="492" spans="9:21">
      <c r="I492" s="314"/>
      <c r="M492" s="534"/>
      <c r="N492" s="534"/>
      <c r="O492" s="534"/>
      <c r="P492" s="534"/>
      <c r="Q492" s="534"/>
      <c r="R492" s="534"/>
      <c r="S492" s="534"/>
      <c r="T492" s="531"/>
      <c r="U492" s="535"/>
    </row>
    <row r="493" spans="9:21">
      <c r="I493" s="314"/>
      <c r="M493" s="534"/>
      <c r="N493" s="534"/>
      <c r="O493" s="534"/>
      <c r="P493" s="534"/>
      <c r="Q493" s="534"/>
      <c r="R493" s="534"/>
      <c r="S493" s="534"/>
      <c r="T493" s="531"/>
      <c r="U493" s="535"/>
    </row>
    <row r="494" spans="9:21">
      <c r="I494" s="314"/>
      <c r="M494" s="534"/>
      <c r="N494" s="534"/>
      <c r="O494" s="534"/>
      <c r="P494" s="534"/>
      <c r="Q494" s="534"/>
      <c r="R494" s="534"/>
      <c r="S494" s="534"/>
      <c r="T494" s="531"/>
      <c r="U494" s="535"/>
    </row>
    <row r="495" spans="9:21">
      <c r="I495" s="314"/>
      <c r="M495" s="534"/>
      <c r="N495" s="534"/>
      <c r="O495" s="534"/>
      <c r="P495" s="534"/>
      <c r="Q495" s="534"/>
      <c r="R495" s="534"/>
      <c r="S495" s="534"/>
      <c r="T495" s="531"/>
      <c r="U495" s="535"/>
    </row>
    <row r="496" spans="9:21">
      <c r="I496" s="314"/>
      <c r="M496" s="534"/>
      <c r="N496" s="534"/>
      <c r="O496" s="534"/>
      <c r="P496" s="534"/>
      <c r="Q496" s="534"/>
      <c r="R496" s="534"/>
      <c r="S496" s="534"/>
      <c r="T496" s="531"/>
      <c r="U496" s="535"/>
    </row>
    <row r="497" spans="9:21">
      <c r="I497" s="314"/>
      <c r="M497" s="534"/>
      <c r="N497" s="534"/>
      <c r="O497" s="534"/>
      <c r="P497" s="534"/>
      <c r="Q497" s="534"/>
      <c r="R497" s="534"/>
      <c r="S497" s="534"/>
      <c r="T497" s="531"/>
      <c r="U497" s="535"/>
    </row>
    <row r="498" spans="9:21">
      <c r="I498" s="314"/>
      <c r="M498" s="534"/>
      <c r="N498" s="534"/>
      <c r="O498" s="534"/>
      <c r="P498" s="534"/>
      <c r="Q498" s="534"/>
      <c r="R498" s="534"/>
      <c r="S498" s="534"/>
      <c r="T498" s="531"/>
      <c r="U498" s="535"/>
    </row>
    <row r="499" spans="9:21">
      <c r="I499" s="314"/>
      <c r="M499" s="534"/>
      <c r="N499" s="534"/>
      <c r="O499" s="534"/>
      <c r="P499" s="534"/>
      <c r="Q499" s="534"/>
      <c r="R499" s="534"/>
      <c r="S499" s="534"/>
      <c r="T499" s="531"/>
      <c r="U499" s="535"/>
    </row>
    <row r="500" spans="9:21">
      <c r="I500" s="314"/>
      <c r="M500" s="534"/>
      <c r="N500" s="534"/>
      <c r="O500" s="534"/>
      <c r="P500" s="534"/>
      <c r="Q500" s="534"/>
      <c r="R500" s="534"/>
      <c r="S500" s="534"/>
      <c r="T500" s="531"/>
      <c r="U500" s="535"/>
    </row>
    <row r="501" spans="9:21">
      <c r="I501" s="314"/>
      <c r="M501" s="534"/>
      <c r="N501" s="534"/>
      <c r="O501" s="534"/>
      <c r="P501" s="534"/>
      <c r="Q501" s="534"/>
      <c r="R501" s="534"/>
      <c r="S501" s="534"/>
      <c r="T501" s="531"/>
      <c r="U501" s="535"/>
    </row>
    <row r="502" spans="9:21">
      <c r="I502" s="314"/>
      <c r="M502" s="534"/>
      <c r="N502" s="534"/>
      <c r="O502" s="534"/>
      <c r="P502" s="534"/>
      <c r="Q502" s="534"/>
      <c r="R502" s="534"/>
      <c r="S502" s="534"/>
      <c r="T502" s="531"/>
      <c r="U502" s="535"/>
    </row>
    <row r="503" spans="9:21">
      <c r="I503" s="314"/>
      <c r="M503" s="534"/>
      <c r="N503" s="534"/>
      <c r="O503" s="534"/>
      <c r="P503" s="534"/>
      <c r="Q503" s="534"/>
      <c r="R503" s="534"/>
      <c r="S503" s="534"/>
      <c r="T503" s="531"/>
      <c r="U503" s="535"/>
    </row>
    <row r="504" spans="9:21">
      <c r="I504" s="314"/>
      <c r="M504" s="534"/>
      <c r="N504" s="534"/>
      <c r="O504" s="534"/>
      <c r="P504" s="534"/>
      <c r="Q504" s="534"/>
      <c r="R504" s="534"/>
      <c r="S504" s="534"/>
      <c r="T504" s="531"/>
      <c r="U504" s="535"/>
    </row>
    <row r="505" spans="9:21">
      <c r="I505" s="314"/>
      <c r="M505" s="534"/>
      <c r="N505" s="534"/>
      <c r="O505" s="534"/>
      <c r="P505" s="534"/>
      <c r="Q505" s="534"/>
      <c r="R505" s="534"/>
      <c r="S505" s="534"/>
      <c r="T505" s="531"/>
      <c r="U505" s="535"/>
    </row>
    <row r="506" spans="9:21">
      <c r="I506" s="314"/>
      <c r="M506" s="534"/>
      <c r="N506" s="534"/>
      <c r="O506" s="534"/>
      <c r="P506" s="534"/>
      <c r="Q506" s="534"/>
      <c r="R506" s="534"/>
      <c r="S506" s="534"/>
      <c r="T506" s="531"/>
      <c r="U506" s="535"/>
    </row>
    <row r="507" spans="9:21">
      <c r="I507" s="314"/>
      <c r="M507" s="534"/>
      <c r="N507" s="534"/>
      <c r="O507" s="534"/>
      <c r="P507" s="534"/>
      <c r="Q507" s="534"/>
      <c r="R507" s="534"/>
      <c r="S507" s="534"/>
      <c r="T507" s="531"/>
      <c r="U507" s="535"/>
    </row>
    <row r="508" spans="9:21">
      <c r="I508" s="314"/>
      <c r="M508" s="534"/>
      <c r="N508" s="534"/>
      <c r="O508" s="534"/>
      <c r="P508" s="534"/>
      <c r="Q508" s="534"/>
      <c r="R508" s="534"/>
      <c r="S508" s="534"/>
      <c r="T508" s="531"/>
      <c r="U508" s="535"/>
    </row>
    <row r="509" spans="9:21">
      <c r="I509" s="314"/>
      <c r="M509" s="534"/>
      <c r="N509" s="534"/>
      <c r="O509" s="534"/>
      <c r="P509" s="534"/>
      <c r="Q509" s="534"/>
      <c r="R509" s="534"/>
      <c r="S509" s="534"/>
      <c r="T509" s="531"/>
      <c r="U509" s="535"/>
    </row>
    <row r="510" spans="9:21">
      <c r="I510" s="314"/>
      <c r="M510" s="534"/>
      <c r="N510" s="534"/>
      <c r="O510" s="534"/>
      <c r="P510" s="534"/>
      <c r="Q510" s="534"/>
      <c r="R510" s="534"/>
      <c r="S510" s="534"/>
      <c r="T510" s="531"/>
      <c r="U510" s="535"/>
    </row>
    <row r="511" spans="9:21">
      <c r="I511" s="314"/>
      <c r="M511" s="534"/>
      <c r="N511" s="534"/>
      <c r="O511" s="534"/>
      <c r="P511" s="534"/>
      <c r="Q511" s="534"/>
      <c r="R511" s="534"/>
      <c r="S511" s="534"/>
      <c r="T511" s="531"/>
      <c r="U511" s="535"/>
    </row>
    <row r="512" spans="9:21">
      <c r="I512" s="314"/>
      <c r="M512" s="534"/>
      <c r="N512" s="534"/>
      <c r="O512" s="534"/>
      <c r="P512" s="534"/>
      <c r="Q512" s="534"/>
      <c r="R512" s="534"/>
      <c r="S512" s="534"/>
      <c r="T512" s="531"/>
      <c r="U512" s="535"/>
    </row>
    <row r="513" spans="9:21">
      <c r="I513" s="314"/>
      <c r="M513" s="534"/>
      <c r="N513" s="534"/>
      <c r="O513" s="534"/>
      <c r="P513" s="534"/>
      <c r="Q513" s="534"/>
      <c r="R513" s="534"/>
      <c r="S513" s="534"/>
      <c r="T513" s="531"/>
      <c r="U513" s="535"/>
    </row>
    <row r="514" spans="9:21">
      <c r="I514" s="314"/>
      <c r="M514" s="534"/>
      <c r="N514" s="534"/>
      <c r="O514" s="534"/>
      <c r="P514" s="534"/>
      <c r="Q514" s="534"/>
      <c r="R514" s="534"/>
      <c r="S514" s="534"/>
      <c r="T514" s="531"/>
      <c r="U514" s="535"/>
    </row>
    <row r="515" spans="9:21">
      <c r="I515" s="314"/>
      <c r="M515" s="534"/>
      <c r="N515" s="534"/>
      <c r="O515" s="534"/>
      <c r="P515" s="534"/>
      <c r="Q515" s="534"/>
      <c r="R515" s="534"/>
      <c r="S515" s="534"/>
      <c r="T515" s="531"/>
      <c r="U515" s="535"/>
    </row>
    <row r="516" spans="9:21">
      <c r="I516" s="314"/>
      <c r="M516" s="534"/>
      <c r="N516" s="534"/>
      <c r="O516" s="534"/>
      <c r="P516" s="534"/>
      <c r="Q516" s="534"/>
      <c r="R516" s="534"/>
      <c r="S516" s="534"/>
      <c r="T516" s="531"/>
      <c r="U516" s="535"/>
    </row>
    <row r="517" spans="9:21">
      <c r="I517" s="314"/>
      <c r="M517" s="534"/>
      <c r="N517" s="534"/>
      <c r="O517" s="534"/>
      <c r="P517" s="534"/>
      <c r="Q517" s="534"/>
      <c r="R517" s="534"/>
      <c r="S517" s="534"/>
      <c r="T517" s="531"/>
      <c r="U517" s="535"/>
    </row>
    <row r="518" spans="9:21">
      <c r="I518" s="314"/>
      <c r="M518" s="534"/>
      <c r="N518" s="534"/>
      <c r="O518" s="534"/>
      <c r="P518" s="534"/>
      <c r="Q518" s="534"/>
      <c r="R518" s="534"/>
      <c r="S518" s="534"/>
      <c r="T518" s="531"/>
      <c r="U518" s="535"/>
    </row>
    <row r="519" spans="9:21">
      <c r="I519" s="314"/>
      <c r="M519" s="534"/>
      <c r="N519" s="534"/>
      <c r="O519" s="534"/>
      <c r="P519" s="534"/>
      <c r="Q519" s="534"/>
      <c r="R519" s="534"/>
      <c r="S519" s="534"/>
      <c r="T519" s="531"/>
      <c r="U519" s="535"/>
    </row>
    <row r="520" spans="9:21">
      <c r="I520" s="314"/>
      <c r="M520" s="534"/>
      <c r="N520" s="534"/>
      <c r="O520" s="534"/>
      <c r="P520" s="534"/>
      <c r="Q520" s="534"/>
      <c r="R520" s="534"/>
      <c r="S520" s="534"/>
      <c r="T520" s="531"/>
      <c r="U520" s="535"/>
    </row>
    <row r="521" spans="9:21">
      <c r="I521" s="314"/>
      <c r="M521" s="534"/>
      <c r="N521" s="534"/>
      <c r="O521" s="534"/>
      <c r="P521" s="534"/>
      <c r="Q521" s="534"/>
      <c r="R521" s="534"/>
      <c r="S521" s="534"/>
      <c r="T521" s="531"/>
      <c r="U521" s="535"/>
    </row>
    <row r="522" spans="9:21">
      <c r="I522" s="314"/>
      <c r="M522" s="534"/>
      <c r="N522" s="534"/>
      <c r="O522" s="534"/>
      <c r="P522" s="534"/>
      <c r="Q522" s="534"/>
      <c r="R522" s="534"/>
      <c r="S522" s="534"/>
      <c r="T522" s="531"/>
      <c r="U522" s="535"/>
    </row>
    <row r="523" spans="9:21">
      <c r="I523" s="314"/>
      <c r="M523" s="534"/>
      <c r="N523" s="534"/>
      <c r="O523" s="534"/>
      <c r="P523" s="534"/>
      <c r="Q523" s="534"/>
      <c r="R523" s="534"/>
      <c r="S523" s="534"/>
      <c r="T523" s="531"/>
      <c r="U523" s="535"/>
    </row>
    <row r="524" spans="9:21">
      <c r="I524" s="314"/>
      <c r="M524" s="534"/>
      <c r="N524" s="534"/>
      <c r="O524" s="534"/>
      <c r="P524" s="534"/>
      <c r="Q524" s="534"/>
      <c r="R524" s="534"/>
      <c r="S524" s="534"/>
      <c r="T524" s="531"/>
      <c r="U524" s="535"/>
    </row>
    <row r="525" spans="9:21">
      <c r="I525" s="314"/>
      <c r="M525" s="534"/>
      <c r="N525" s="534"/>
      <c r="O525" s="534"/>
      <c r="P525" s="534"/>
      <c r="Q525" s="534"/>
      <c r="R525" s="534"/>
      <c r="S525" s="534"/>
      <c r="T525" s="531"/>
      <c r="U525" s="535"/>
    </row>
    <row r="526" spans="9:21">
      <c r="I526" s="314"/>
      <c r="M526" s="534"/>
      <c r="N526" s="534"/>
      <c r="O526" s="534"/>
      <c r="P526" s="534"/>
      <c r="Q526" s="534"/>
      <c r="R526" s="534"/>
      <c r="S526" s="534"/>
      <c r="T526" s="531"/>
      <c r="U526" s="535"/>
    </row>
    <row r="527" spans="9:21">
      <c r="I527" s="314"/>
      <c r="M527" s="534"/>
      <c r="N527" s="534"/>
      <c r="O527" s="534"/>
      <c r="P527" s="534"/>
      <c r="Q527" s="534"/>
      <c r="R527" s="534"/>
      <c r="S527" s="534"/>
      <c r="T527" s="531"/>
      <c r="U527" s="535"/>
    </row>
    <row r="528" spans="9:21">
      <c r="I528" s="314"/>
      <c r="M528" s="534"/>
      <c r="N528" s="534"/>
      <c r="O528" s="534"/>
      <c r="P528" s="534"/>
      <c r="Q528" s="534"/>
      <c r="R528" s="534"/>
      <c r="S528" s="534"/>
      <c r="T528" s="531"/>
      <c r="U528" s="535"/>
    </row>
    <row r="529" spans="9:21">
      <c r="I529" s="314"/>
      <c r="M529" s="534"/>
      <c r="N529" s="534"/>
      <c r="O529" s="534"/>
      <c r="P529" s="534"/>
      <c r="Q529" s="534"/>
      <c r="R529" s="534"/>
      <c r="S529" s="534"/>
      <c r="T529" s="531"/>
      <c r="U529" s="535"/>
    </row>
    <row r="530" spans="9:21">
      <c r="I530" s="314"/>
      <c r="M530" s="534"/>
      <c r="N530" s="534"/>
      <c r="O530" s="534"/>
      <c r="P530" s="534"/>
      <c r="Q530" s="534"/>
      <c r="R530" s="534"/>
      <c r="S530" s="534"/>
      <c r="T530" s="531"/>
      <c r="U530" s="535"/>
    </row>
    <row r="531" spans="9:21">
      <c r="I531" s="314"/>
      <c r="M531" s="534"/>
      <c r="N531" s="534"/>
      <c r="O531" s="534"/>
      <c r="P531" s="534"/>
      <c r="Q531" s="534"/>
      <c r="R531" s="534"/>
      <c r="S531" s="534"/>
      <c r="T531" s="531"/>
      <c r="U531" s="535"/>
    </row>
    <row r="532" spans="9:21">
      <c r="I532" s="314"/>
      <c r="M532" s="534"/>
      <c r="N532" s="534"/>
      <c r="O532" s="534"/>
      <c r="P532" s="534"/>
      <c r="Q532" s="534"/>
      <c r="R532" s="534"/>
      <c r="S532" s="534"/>
      <c r="T532" s="531"/>
      <c r="U532" s="535"/>
    </row>
    <row r="533" spans="9:21">
      <c r="I533" s="314"/>
      <c r="M533" s="534"/>
      <c r="N533" s="534"/>
      <c r="O533" s="534"/>
      <c r="P533" s="534"/>
      <c r="Q533" s="534"/>
      <c r="R533" s="534"/>
      <c r="S533" s="534"/>
      <c r="T533" s="531"/>
      <c r="U533" s="535"/>
    </row>
    <row r="534" spans="9:21">
      <c r="I534" s="314"/>
      <c r="M534" s="534"/>
      <c r="N534" s="534"/>
      <c r="O534" s="534"/>
      <c r="P534" s="534"/>
      <c r="Q534" s="534"/>
      <c r="R534" s="534"/>
      <c r="S534" s="534"/>
      <c r="T534" s="531"/>
      <c r="U534" s="535"/>
    </row>
    <row r="535" spans="9:21">
      <c r="I535" s="314"/>
      <c r="M535" s="534"/>
      <c r="N535" s="534"/>
      <c r="O535" s="534"/>
      <c r="P535" s="534"/>
      <c r="Q535" s="534"/>
      <c r="R535" s="534"/>
      <c r="S535" s="534"/>
      <c r="T535" s="531"/>
      <c r="U535" s="535"/>
    </row>
    <row r="536" spans="9:21">
      <c r="I536" s="314"/>
      <c r="M536" s="534"/>
      <c r="N536" s="534"/>
      <c r="O536" s="534"/>
      <c r="P536" s="534"/>
      <c r="Q536" s="534"/>
      <c r="R536" s="534"/>
      <c r="S536" s="534"/>
      <c r="T536" s="531"/>
      <c r="U536" s="535"/>
    </row>
    <row r="537" spans="9:21">
      <c r="I537" s="314"/>
      <c r="M537" s="534"/>
      <c r="N537" s="534"/>
      <c r="O537" s="534"/>
      <c r="P537" s="534"/>
      <c r="Q537" s="534"/>
      <c r="R537" s="534"/>
      <c r="S537" s="534"/>
      <c r="T537" s="531"/>
      <c r="U537" s="535"/>
    </row>
    <row r="538" spans="9:21">
      <c r="I538" s="314"/>
      <c r="M538" s="534"/>
      <c r="N538" s="534"/>
      <c r="O538" s="534"/>
      <c r="P538" s="534"/>
      <c r="Q538" s="534"/>
      <c r="R538" s="534"/>
      <c r="S538" s="534"/>
      <c r="T538" s="531"/>
      <c r="U538" s="535"/>
    </row>
    <row r="539" spans="9:21">
      <c r="I539" s="314"/>
      <c r="M539" s="534"/>
      <c r="N539" s="534"/>
      <c r="O539" s="534"/>
      <c r="P539" s="534"/>
      <c r="Q539" s="534"/>
      <c r="R539" s="534"/>
      <c r="S539" s="534"/>
      <c r="T539" s="531"/>
      <c r="U539" s="535"/>
    </row>
    <row r="540" spans="9:21">
      <c r="I540" s="314"/>
      <c r="M540" s="534"/>
      <c r="N540" s="534"/>
      <c r="O540" s="534"/>
      <c r="P540" s="534"/>
      <c r="Q540" s="534"/>
      <c r="R540" s="534"/>
      <c r="S540" s="534"/>
      <c r="T540" s="531"/>
      <c r="U540" s="535"/>
    </row>
    <row r="541" spans="9:21">
      <c r="I541" s="314"/>
      <c r="M541" s="534"/>
      <c r="N541" s="534"/>
      <c r="O541" s="534"/>
      <c r="P541" s="534"/>
      <c r="Q541" s="534"/>
      <c r="R541" s="534"/>
      <c r="S541" s="534"/>
      <c r="T541" s="531"/>
      <c r="U541" s="535"/>
    </row>
    <row r="542" spans="9:21">
      <c r="I542" s="314"/>
      <c r="M542" s="534"/>
      <c r="N542" s="534"/>
      <c r="O542" s="534"/>
      <c r="P542" s="534"/>
      <c r="Q542" s="534"/>
      <c r="R542" s="534"/>
      <c r="S542" s="534"/>
      <c r="T542" s="531"/>
      <c r="U542" s="535"/>
    </row>
    <row r="543" spans="9:21">
      <c r="I543" s="314"/>
      <c r="M543" s="534"/>
      <c r="N543" s="534"/>
      <c r="O543" s="534"/>
      <c r="P543" s="534"/>
      <c r="Q543" s="534"/>
      <c r="R543" s="534"/>
      <c r="S543" s="534"/>
      <c r="T543" s="531"/>
      <c r="U543" s="535"/>
    </row>
    <row r="544" spans="9:21">
      <c r="I544" s="314"/>
      <c r="M544" s="534"/>
      <c r="N544" s="534"/>
      <c r="O544" s="534"/>
      <c r="P544" s="534"/>
      <c r="Q544" s="534"/>
      <c r="R544" s="534"/>
      <c r="S544" s="534"/>
      <c r="T544" s="531"/>
      <c r="U544" s="535"/>
    </row>
    <row r="545" spans="9:21">
      <c r="I545" s="314"/>
      <c r="M545" s="534"/>
      <c r="N545" s="534"/>
      <c r="O545" s="534"/>
      <c r="P545" s="534"/>
      <c r="Q545" s="534"/>
      <c r="R545" s="534"/>
      <c r="S545" s="534"/>
      <c r="T545" s="531"/>
      <c r="U545" s="535"/>
    </row>
    <row r="546" spans="9:21">
      <c r="I546" s="314"/>
      <c r="M546" s="534"/>
      <c r="N546" s="534"/>
      <c r="O546" s="534"/>
      <c r="P546" s="534"/>
      <c r="Q546" s="534"/>
      <c r="R546" s="534"/>
      <c r="S546" s="534"/>
      <c r="T546" s="531"/>
      <c r="U546" s="535"/>
    </row>
    <row r="547" spans="9:21">
      <c r="I547" s="314"/>
      <c r="M547" s="534"/>
      <c r="N547" s="534"/>
      <c r="O547" s="534"/>
      <c r="P547" s="534"/>
      <c r="Q547" s="534"/>
      <c r="R547" s="534"/>
      <c r="S547" s="534"/>
      <c r="T547" s="531"/>
      <c r="U547" s="535"/>
    </row>
    <row r="548" spans="9:21">
      <c r="I548" s="314"/>
      <c r="M548" s="534"/>
      <c r="N548" s="534"/>
      <c r="O548" s="534"/>
      <c r="P548" s="534"/>
      <c r="Q548" s="534"/>
      <c r="R548" s="534"/>
      <c r="S548" s="534"/>
      <c r="T548" s="531"/>
      <c r="U548" s="535"/>
    </row>
    <row r="549" spans="9:21">
      <c r="I549" s="314"/>
      <c r="M549" s="534"/>
      <c r="N549" s="534"/>
      <c r="O549" s="534"/>
      <c r="P549" s="534"/>
      <c r="Q549" s="534"/>
      <c r="R549" s="534"/>
      <c r="S549" s="534"/>
      <c r="T549" s="531"/>
      <c r="U549" s="535"/>
    </row>
    <row r="550" spans="9:21">
      <c r="I550" s="314"/>
      <c r="M550" s="534"/>
      <c r="N550" s="534"/>
      <c r="O550" s="534"/>
      <c r="P550" s="534"/>
      <c r="Q550" s="534"/>
      <c r="R550" s="534"/>
      <c r="S550" s="534"/>
      <c r="T550" s="531"/>
      <c r="U550" s="535"/>
    </row>
    <row r="551" spans="9:21">
      <c r="I551" s="314"/>
      <c r="M551" s="534"/>
      <c r="N551" s="534"/>
      <c r="O551" s="534"/>
      <c r="P551" s="534"/>
      <c r="Q551" s="534"/>
      <c r="R551" s="534"/>
      <c r="S551" s="534"/>
      <c r="T551" s="531"/>
      <c r="U551" s="535"/>
    </row>
    <row r="552" spans="9:21">
      <c r="I552" s="314"/>
      <c r="M552" s="534"/>
      <c r="N552" s="534"/>
      <c r="O552" s="534"/>
      <c r="P552" s="534"/>
      <c r="Q552" s="534"/>
      <c r="R552" s="534"/>
      <c r="S552" s="534"/>
      <c r="T552" s="531"/>
      <c r="U552" s="535"/>
    </row>
    <row r="553" spans="9:21">
      <c r="I553" s="314"/>
      <c r="M553" s="534"/>
      <c r="N553" s="534"/>
      <c r="O553" s="534"/>
      <c r="P553" s="534"/>
      <c r="Q553" s="534"/>
      <c r="R553" s="534"/>
      <c r="S553" s="534"/>
      <c r="T553" s="531"/>
      <c r="U553" s="535"/>
    </row>
    <row r="554" spans="9:21">
      <c r="I554" s="314"/>
      <c r="M554" s="534"/>
      <c r="N554" s="534"/>
      <c r="O554" s="534"/>
      <c r="P554" s="534"/>
      <c r="Q554" s="534"/>
      <c r="R554" s="534"/>
      <c r="S554" s="534"/>
      <c r="T554" s="531"/>
      <c r="U554" s="535"/>
    </row>
    <row r="555" spans="9:21">
      <c r="I555" s="314"/>
      <c r="M555" s="534"/>
      <c r="N555" s="534"/>
      <c r="O555" s="534"/>
      <c r="P555" s="534"/>
      <c r="Q555" s="534"/>
      <c r="R555" s="534"/>
      <c r="S555" s="534"/>
      <c r="T555" s="531"/>
      <c r="U555" s="535"/>
    </row>
    <row r="556" spans="9:21">
      <c r="I556" s="314"/>
      <c r="M556" s="534"/>
      <c r="N556" s="534"/>
      <c r="O556" s="534"/>
      <c r="P556" s="534"/>
      <c r="Q556" s="534"/>
      <c r="R556" s="534"/>
      <c r="S556" s="534"/>
      <c r="T556" s="531"/>
      <c r="U556" s="535"/>
    </row>
    <row r="557" spans="9:21">
      <c r="I557" s="314"/>
      <c r="M557" s="534"/>
      <c r="N557" s="534"/>
      <c r="O557" s="534"/>
      <c r="P557" s="534"/>
      <c r="Q557" s="534"/>
      <c r="R557" s="534"/>
      <c r="S557" s="534"/>
      <c r="T557" s="531"/>
      <c r="U557" s="535"/>
    </row>
    <row r="558" spans="9:21">
      <c r="I558" s="314"/>
      <c r="M558" s="534"/>
      <c r="N558" s="534"/>
      <c r="O558" s="534"/>
      <c r="P558" s="534"/>
      <c r="Q558" s="534"/>
      <c r="R558" s="534"/>
      <c r="S558" s="534"/>
      <c r="T558" s="531"/>
      <c r="U558" s="535"/>
    </row>
    <row r="559" spans="9:21">
      <c r="I559" s="314"/>
      <c r="M559" s="534"/>
      <c r="N559" s="534"/>
      <c r="O559" s="534"/>
      <c r="P559" s="534"/>
      <c r="Q559" s="534"/>
      <c r="R559" s="534"/>
      <c r="S559" s="534"/>
      <c r="T559" s="531"/>
      <c r="U559" s="535"/>
    </row>
    <row r="560" spans="9:21">
      <c r="I560" s="314"/>
      <c r="M560" s="534"/>
      <c r="N560" s="534"/>
      <c r="O560" s="534"/>
      <c r="P560" s="534"/>
      <c r="Q560" s="534"/>
      <c r="R560" s="534"/>
      <c r="S560" s="534"/>
      <c r="T560" s="531"/>
      <c r="U560" s="535"/>
    </row>
    <row r="561" spans="9:21">
      <c r="I561" s="314"/>
      <c r="M561" s="534"/>
      <c r="N561" s="534"/>
      <c r="O561" s="534"/>
      <c r="P561" s="534"/>
      <c r="Q561" s="534"/>
      <c r="R561" s="534"/>
      <c r="S561" s="534"/>
      <c r="T561" s="531"/>
      <c r="U561" s="535"/>
    </row>
    <row r="562" spans="9:21">
      <c r="I562" s="314"/>
      <c r="M562" s="534"/>
      <c r="N562" s="534"/>
      <c r="O562" s="534"/>
      <c r="P562" s="534"/>
      <c r="Q562" s="534"/>
      <c r="R562" s="534"/>
      <c r="S562" s="534"/>
      <c r="T562" s="531"/>
      <c r="U562" s="535"/>
    </row>
    <row r="563" spans="9:21">
      <c r="I563" s="314"/>
      <c r="M563" s="534"/>
      <c r="N563" s="534"/>
      <c r="O563" s="534"/>
      <c r="P563" s="534"/>
      <c r="Q563" s="534"/>
      <c r="R563" s="534"/>
      <c r="S563" s="534"/>
      <c r="T563" s="531"/>
      <c r="U563" s="535"/>
    </row>
    <row r="564" spans="9:21">
      <c r="I564" s="314"/>
      <c r="M564" s="534"/>
      <c r="N564" s="534"/>
      <c r="O564" s="534"/>
      <c r="P564" s="534"/>
      <c r="Q564" s="534"/>
      <c r="R564" s="534"/>
      <c r="S564" s="534"/>
      <c r="T564" s="531"/>
      <c r="U564" s="535"/>
    </row>
    <row r="565" spans="9:21">
      <c r="I565" s="314"/>
      <c r="M565" s="534"/>
      <c r="N565" s="534"/>
      <c r="O565" s="534"/>
      <c r="P565" s="534"/>
      <c r="Q565" s="534"/>
      <c r="R565" s="534"/>
      <c r="S565" s="534"/>
      <c r="T565" s="531"/>
      <c r="U565" s="535"/>
    </row>
    <row r="566" spans="9:21">
      <c r="I566" s="314"/>
      <c r="M566" s="534"/>
      <c r="N566" s="534"/>
      <c r="O566" s="534"/>
      <c r="P566" s="534"/>
      <c r="Q566" s="534"/>
      <c r="R566" s="534"/>
      <c r="S566" s="534"/>
      <c r="T566" s="531"/>
      <c r="U566" s="535"/>
    </row>
    <row r="567" spans="9:21">
      <c r="I567" s="314"/>
      <c r="M567" s="534"/>
      <c r="N567" s="534"/>
      <c r="O567" s="534"/>
      <c r="P567" s="534"/>
      <c r="Q567" s="534"/>
      <c r="R567" s="534"/>
      <c r="S567" s="534"/>
      <c r="T567" s="531"/>
      <c r="U567" s="535"/>
    </row>
    <row r="568" spans="9:21">
      <c r="I568" s="314"/>
      <c r="M568" s="534"/>
      <c r="N568" s="534"/>
      <c r="O568" s="534"/>
      <c r="P568" s="534"/>
      <c r="Q568" s="534"/>
      <c r="R568" s="534"/>
      <c r="S568" s="534"/>
      <c r="T568" s="531"/>
      <c r="U568" s="535"/>
    </row>
    <row r="569" spans="9:21">
      <c r="I569" s="314"/>
      <c r="M569" s="534"/>
      <c r="N569" s="534"/>
      <c r="O569" s="534"/>
      <c r="P569" s="534"/>
      <c r="Q569" s="534"/>
      <c r="R569" s="534"/>
      <c r="S569" s="534"/>
      <c r="T569" s="531"/>
      <c r="U569" s="535"/>
    </row>
    <row r="570" spans="9:21">
      <c r="I570" s="314"/>
      <c r="M570" s="534"/>
      <c r="N570" s="534"/>
      <c r="O570" s="534"/>
      <c r="P570" s="534"/>
      <c r="Q570" s="534"/>
      <c r="R570" s="534"/>
      <c r="S570" s="534"/>
      <c r="T570" s="531"/>
      <c r="U570" s="535"/>
    </row>
    <row r="571" spans="9:21">
      <c r="I571" s="314"/>
      <c r="M571" s="534"/>
      <c r="N571" s="534"/>
      <c r="O571" s="534"/>
      <c r="P571" s="534"/>
      <c r="Q571" s="534"/>
      <c r="R571" s="534"/>
      <c r="S571" s="534"/>
      <c r="T571" s="531"/>
      <c r="U571" s="535"/>
    </row>
    <row r="572" spans="9:21">
      <c r="I572" s="314"/>
      <c r="M572" s="534"/>
      <c r="N572" s="534"/>
      <c r="O572" s="534"/>
      <c r="P572" s="534"/>
      <c r="Q572" s="534"/>
      <c r="R572" s="534"/>
      <c r="S572" s="534"/>
      <c r="T572" s="531"/>
      <c r="U572" s="535"/>
    </row>
    <row r="573" spans="9:21">
      <c r="I573" s="314"/>
      <c r="M573" s="534"/>
      <c r="N573" s="534"/>
      <c r="O573" s="534"/>
      <c r="P573" s="534"/>
      <c r="Q573" s="534"/>
      <c r="R573" s="534"/>
      <c r="S573" s="534"/>
      <c r="T573" s="531"/>
      <c r="U573" s="535"/>
    </row>
    <row r="574" spans="9:21">
      <c r="I574" s="314"/>
      <c r="M574" s="534"/>
      <c r="N574" s="534"/>
      <c r="O574" s="534"/>
      <c r="P574" s="534"/>
      <c r="Q574" s="534"/>
      <c r="R574" s="534"/>
      <c r="S574" s="534"/>
      <c r="T574" s="531"/>
      <c r="U574" s="535"/>
    </row>
    <row r="575" spans="9:21">
      <c r="I575" s="314"/>
      <c r="M575" s="534"/>
      <c r="N575" s="534"/>
      <c r="O575" s="534"/>
      <c r="P575" s="534"/>
      <c r="Q575" s="534"/>
      <c r="R575" s="534"/>
      <c r="S575" s="534"/>
      <c r="T575" s="531"/>
      <c r="U575" s="535"/>
    </row>
    <row r="576" spans="9:21">
      <c r="I576" s="314"/>
      <c r="M576" s="534"/>
      <c r="N576" s="534"/>
      <c r="O576" s="534"/>
      <c r="P576" s="534"/>
      <c r="Q576" s="534"/>
      <c r="R576" s="534"/>
      <c r="S576" s="534"/>
      <c r="T576" s="531"/>
      <c r="U576" s="535"/>
    </row>
    <row r="577" spans="9:21">
      <c r="I577" s="314"/>
      <c r="M577" s="534"/>
      <c r="N577" s="534"/>
      <c r="O577" s="534"/>
      <c r="P577" s="534"/>
      <c r="Q577" s="534"/>
      <c r="R577" s="534"/>
      <c r="S577" s="534"/>
      <c r="T577" s="531"/>
      <c r="U577" s="535"/>
    </row>
    <row r="578" spans="9:21">
      <c r="I578" s="314"/>
      <c r="M578" s="534"/>
      <c r="N578" s="534"/>
      <c r="O578" s="534"/>
      <c r="P578" s="534"/>
      <c r="Q578" s="534"/>
      <c r="R578" s="534"/>
      <c r="S578" s="534"/>
      <c r="T578" s="531"/>
      <c r="U578" s="535"/>
    </row>
    <row r="579" spans="9:21">
      <c r="I579" s="314"/>
      <c r="M579" s="534"/>
      <c r="N579" s="534"/>
      <c r="O579" s="534"/>
      <c r="P579" s="534"/>
      <c r="Q579" s="534"/>
      <c r="R579" s="534"/>
      <c r="S579" s="534"/>
      <c r="T579" s="531"/>
      <c r="U579" s="535"/>
    </row>
    <row r="580" spans="9:21">
      <c r="I580" s="314"/>
      <c r="M580" s="534"/>
      <c r="N580" s="534"/>
      <c r="O580" s="534"/>
      <c r="P580" s="534"/>
      <c r="Q580" s="534"/>
      <c r="R580" s="534"/>
      <c r="S580" s="534"/>
      <c r="T580" s="531"/>
      <c r="U580" s="535"/>
    </row>
    <row r="581" spans="9:21">
      <c r="I581" s="314"/>
      <c r="M581" s="534"/>
      <c r="N581" s="534"/>
      <c r="O581" s="534"/>
      <c r="P581" s="534"/>
      <c r="Q581" s="534"/>
      <c r="R581" s="534"/>
      <c r="S581" s="534"/>
      <c r="T581" s="531"/>
      <c r="U581" s="535"/>
    </row>
    <row r="582" spans="9:21">
      <c r="I582" s="314"/>
      <c r="M582" s="534"/>
      <c r="N582" s="534"/>
      <c r="O582" s="534"/>
      <c r="P582" s="534"/>
      <c r="Q582" s="534"/>
      <c r="R582" s="534"/>
      <c r="S582" s="534"/>
      <c r="T582" s="531"/>
      <c r="U582" s="535"/>
    </row>
    <row r="583" spans="9:21">
      <c r="I583" s="314"/>
      <c r="M583" s="534"/>
      <c r="N583" s="534"/>
      <c r="O583" s="534"/>
      <c r="P583" s="534"/>
      <c r="Q583" s="534"/>
      <c r="R583" s="534"/>
      <c r="S583" s="534"/>
      <c r="T583" s="531"/>
      <c r="U583" s="535"/>
    </row>
    <row r="584" spans="9:21">
      <c r="I584" s="314"/>
      <c r="M584" s="534"/>
      <c r="N584" s="534"/>
      <c r="O584" s="534"/>
      <c r="P584" s="534"/>
      <c r="Q584" s="534"/>
      <c r="R584" s="534"/>
      <c r="S584" s="534"/>
      <c r="T584" s="531"/>
      <c r="U584" s="535"/>
    </row>
    <row r="585" spans="9:21">
      <c r="I585" s="314"/>
      <c r="M585" s="534"/>
      <c r="N585" s="534"/>
      <c r="O585" s="534"/>
      <c r="P585" s="534"/>
      <c r="Q585" s="534"/>
      <c r="R585" s="534"/>
      <c r="S585" s="534"/>
      <c r="T585" s="531"/>
      <c r="U585" s="535"/>
    </row>
    <row r="586" spans="9:21">
      <c r="I586" s="314"/>
      <c r="M586" s="534"/>
      <c r="N586" s="534"/>
      <c r="O586" s="534"/>
      <c r="P586" s="534"/>
      <c r="Q586" s="534"/>
      <c r="R586" s="534"/>
      <c r="S586" s="534"/>
      <c r="T586" s="531"/>
      <c r="U586" s="535"/>
    </row>
    <row r="587" spans="9:21">
      <c r="I587" s="314"/>
      <c r="M587" s="534"/>
      <c r="N587" s="534"/>
      <c r="O587" s="534"/>
      <c r="P587" s="534"/>
      <c r="Q587" s="534"/>
      <c r="R587" s="534"/>
      <c r="S587" s="534"/>
      <c r="T587" s="531"/>
      <c r="U587" s="535"/>
    </row>
    <row r="588" spans="9:21">
      <c r="I588" s="314"/>
      <c r="M588" s="534"/>
      <c r="N588" s="534"/>
      <c r="O588" s="534"/>
      <c r="P588" s="534"/>
      <c r="Q588" s="534"/>
      <c r="R588" s="534"/>
      <c r="S588" s="534"/>
      <c r="T588" s="531"/>
      <c r="U588" s="535"/>
    </row>
    <row r="589" spans="9:21">
      <c r="I589" s="314"/>
      <c r="M589" s="534"/>
      <c r="N589" s="534"/>
      <c r="O589" s="534"/>
      <c r="P589" s="534"/>
      <c r="Q589" s="534"/>
      <c r="R589" s="534"/>
      <c r="S589" s="534"/>
      <c r="T589" s="531"/>
      <c r="U589" s="535"/>
    </row>
    <row r="590" spans="9:21">
      <c r="I590" s="314"/>
      <c r="M590" s="534"/>
      <c r="N590" s="534"/>
      <c r="O590" s="534"/>
      <c r="P590" s="534"/>
      <c r="Q590" s="534"/>
      <c r="R590" s="534"/>
      <c r="S590" s="534"/>
      <c r="T590" s="531"/>
      <c r="U590" s="535"/>
    </row>
    <row r="591" spans="9:21">
      <c r="I591" s="314"/>
      <c r="M591" s="534"/>
      <c r="N591" s="534"/>
      <c r="O591" s="534"/>
      <c r="P591" s="534"/>
      <c r="Q591" s="534"/>
      <c r="R591" s="534"/>
      <c r="S591" s="534"/>
      <c r="T591" s="531"/>
      <c r="U591" s="535"/>
    </row>
    <row r="592" spans="9:21">
      <c r="I592" s="314"/>
      <c r="M592" s="534"/>
      <c r="N592" s="534"/>
      <c r="O592" s="534"/>
      <c r="P592" s="534"/>
      <c r="Q592" s="534"/>
      <c r="R592" s="534"/>
      <c r="S592" s="534"/>
      <c r="T592" s="531"/>
      <c r="U592" s="535"/>
    </row>
    <row r="593" spans="9:21">
      <c r="I593" s="314"/>
      <c r="M593" s="534"/>
      <c r="N593" s="534"/>
      <c r="O593" s="534"/>
      <c r="P593" s="534"/>
      <c r="Q593" s="534"/>
      <c r="R593" s="534"/>
      <c r="S593" s="534"/>
      <c r="T593" s="531"/>
      <c r="U593" s="535"/>
    </row>
    <row r="594" spans="9:21">
      <c r="I594" s="314"/>
      <c r="M594" s="534"/>
      <c r="N594" s="534"/>
      <c r="O594" s="534"/>
      <c r="P594" s="534"/>
      <c r="Q594" s="534"/>
      <c r="R594" s="534"/>
      <c r="S594" s="534"/>
      <c r="T594" s="531"/>
      <c r="U594" s="535"/>
    </row>
    <row r="595" spans="9:21">
      <c r="I595" s="314"/>
      <c r="M595" s="534"/>
      <c r="N595" s="534"/>
      <c r="O595" s="534"/>
      <c r="P595" s="534"/>
      <c r="Q595" s="534"/>
      <c r="R595" s="534"/>
      <c r="S595" s="534"/>
      <c r="T595" s="531"/>
      <c r="U595" s="535"/>
    </row>
    <row r="596" spans="9:21">
      <c r="I596" s="314"/>
      <c r="M596" s="534"/>
      <c r="N596" s="534"/>
      <c r="O596" s="534"/>
      <c r="P596" s="534"/>
      <c r="Q596" s="534"/>
      <c r="R596" s="534"/>
      <c r="S596" s="534"/>
      <c r="T596" s="531"/>
      <c r="U596" s="535"/>
    </row>
    <row r="597" spans="9:21">
      <c r="I597" s="314"/>
      <c r="M597" s="534"/>
      <c r="N597" s="534"/>
      <c r="O597" s="534"/>
      <c r="P597" s="534"/>
      <c r="Q597" s="534"/>
      <c r="R597" s="534"/>
      <c r="S597" s="534"/>
      <c r="T597" s="531"/>
      <c r="U597" s="535"/>
    </row>
    <row r="598" spans="9:21">
      <c r="I598" s="314"/>
      <c r="M598" s="534"/>
      <c r="N598" s="534"/>
      <c r="O598" s="534"/>
      <c r="P598" s="534"/>
      <c r="Q598" s="534"/>
      <c r="R598" s="534"/>
      <c r="S598" s="534"/>
      <c r="T598" s="531"/>
      <c r="U598" s="535"/>
    </row>
    <row r="599" spans="9:21">
      <c r="I599" s="314"/>
      <c r="M599" s="534"/>
      <c r="N599" s="534"/>
      <c r="O599" s="534"/>
      <c r="P599" s="534"/>
      <c r="Q599" s="534"/>
      <c r="R599" s="534"/>
      <c r="S599" s="534"/>
      <c r="T599" s="531"/>
      <c r="U599" s="535"/>
    </row>
    <row r="600" spans="9:21">
      <c r="I600" s="314"/>
      <c r="M600" s="534"/>
      <c r="N600" s="534"/>
      <c r="O600" s="534"/>
      <c r="P600" s="534"/>
      <c r="Q600" s="534"/>
      <c r="R600" s="534"/>
      <c r="S600" s="534"/>
      <c r="T600" s="531"/>
      <c r="U600" s="535"/>
    </row>
    <row r="601" spans="9:21">
      <c r="I601" s="314"/>
      <c r="M601" s="534"/>
      <c r="N601" s="534"/>
      <c r="O601" s="534"/>
      <c r="P601" s="534"/>
      <c r="Q601" s="534"/>
      <c r="R601" s="534"/>
      <c r="S601" s="534"/>
      <c r="T601" s="531"/>
      <c r="U601" s="535"/>
    </row>
    <row r="602" spans="9:21">
      <c r="I602" s="314"/>
      <c r="M602" s="534"/>
      <c r="N602" s="534"/>
      <c r="O602" s="534"/>
      <c r="P602" s="534"/>
      <c r="Q602" s="534"/>
      <c r="R602" s="534"/>
      <c r="S602" s="534"/>
      <c r="T602" s="531"/>
      <c r="U602" s="535"/>
    </row>
    <row r="603" spans="9:21">
      <c r="I603" s="314"/>
      <c r="M603" s="534"/>
      <c r="N603" s="534"/>
      <c r="O603" s="534"/>
      <c r="P603" s="534"/>
      <c r="Q603" s="534"/>
      <c r="R603" s="534"/>
      <c r="S603" s="534"/>
      <c r="T603" s="531"/>
      <c r="U603" s="535"/>
    </row>
    <row r="604" spans="9:21">
      <c r="I604" s="314"/>
      <c r="M604" s="534"/>
      <c r="N604" s="534"/>
      <c r="O604" s="534"/>
      <c r="P604" s="534"/>
      <c r="Q604" s="534"/>
      <c r="R604" s="534"/>
      <c r="S604" s="534"/>
      <c r="T604" s="531"/>
      <c r="U604" s="535"/>
    </row>
    <row r="605" spans="9:21">
      <c r="I605" s="314"/>
      <c r="M605" s="534"/>
      <c r="N605" s="534"/>
      <c r="O605" s="534"/>
      <c r="P605" s="534"/>
      <c r="Q605" s="534"/>
      <c r="R605" s="534"/>
      <c r="S605" s="534"/>
      <c r="T605" s="531"/>
      <c r="U605" s="535"/>
    </row>
    <row r="606" spans="9:21">
      <c r="I606" s="314"/>
      <c r="M606" s="534"/>
      <c r="N606" s="534"/>
      <c r="O606" s="534"/>
      <c r="P606" s="534"/>
      <c r="Q606" s="534"/>
      <c r="R606" s="534"/>
      <c r="S606" s="534"/>
      <c r="T606" s="531"/>
      <c r="U606" s="535"/>
    </row>
    <row r="607" spans="9:21">
      <c r="I607" s="314"/>
      <c r="M607" s="534"/>
      <c r="N607" s="534"/>
      <c r="O607" s="534"/>
      <c r="P607" s="534"/>
      <c r="Q607" s="534"/>
      <c r="R607" s="534"/>
      <c r="S607" s="534"/>
      <c r="T607" s="531"/>
      <c r="U607" s="535"/>
    </row>
    <row r="608" spans="9:21">
      <c r="I608" s="314"/>
      <c r="M608" s="534"/>
      <c r="N608" s="534"/>
      <c r="O608" s="534"/>
      <c r="P608" s="534"/>
      <c r="Q608" s="534"/>
      <c r="R608" s="534"/>
      <c r="S608" s="534"/>
      <c r="T608" s="531"/>
      <c r="U608" s="535"/>
    </row>
    <row r="609" spans="9:21">
      <c r="I609" s="314"/>
      <c r="M609" s="534"/>
      <c r="N609" s="534"/>
      <c r="O609" s="534"/>
      <c r="P609" s="534"/>
      <c r="Q609" s="534"/>
      <c r="R609" s="534"/>
      <c r="S609" s="534"/>
      <c r="T609" s="531"/>
      <c r="U609" s="535"/>
    </row>
    <row r="610" spans="9:21">
      <c r="I610" s="314"/>
      <c r="M610" s="534"/>
      <c r="N610" s="534"/>
      <c r="O610" s="534"/>
      <c r="P610" s="534"/>
      <c r="Q610" s="534"/>
      <c r="R610" s="534"/>
      <c r="S610" s="534"/>
      <c r="T610" s="531"/>
      <c r="U610" s="535"/>
    </row>
    <row r="611" spans="9:21">
      <c r="I611" s="314"/>
      <c r="M611" s="534"/>
      <c r="N611" s="534"/>
      <c r="O611" s="534"/>
      <c r="P611" s="534"/>
      <c r="Q611" s="534"/>
      <c r="R611" s="534"/>
      <c r="S611" s="534"/>
      <c r="T611" s="531"/>
      <c r="U611" s="535"/>
    </row>
    <row r="612" spans="9:21">
      <c r="I612" s="314"/>
      <c r="M612" s="534"/>
      <c r="N612" s="534"/>
      <c r="O612" s="534"/>
      <c r="P612" s="534"/>
      <c r="Q612" s="534"/>
      <c r="R612" s="534"/>
      <c r="S612" s="534"/>
      <c r="T612" s="531"/>
      <c r="U612" s="535"/>
    </row>
    <row r="613" spans="9:21">
      <c r="I613" s="314"/>
      <c r="M613" s="534"/>
      <c r="N613" s="534"/>
      <c r="O613" s="534"/>
      <c r="P613" s="534"/>
      <c r="Q613" s="534"/>
      <c r="R613" s="534"/>
      <c r="S613" s="534"/>
      <c r="T613" s="531"/>
      <c r="U613" s="535"/>
    </row>
    <row r="614" spans="9:21">
      <c r="I614" s="314"/>
      <c r="M614" s="534"/>
      <c r="N614" s="534"/>
      <c r="O614" s="534"/>
      <c r="P614" s="534"/>
      <c r="Q614" s="534"/>
      <c r="R614" s="534"/>
      <c r="S614" s="534"/>
      <c r="T614" s="531"/>
      <c r="U614" s="535"/>
    </row>
    <row r="615" spans="9:21">
      <c r="I615" s="314"/>
      <c r="M615" s="534"/>
      <c r="N615" s="534"/>
      <c r="O615" s="534"/>
      <c r="P615" s="534"/>
      <c r="Q615" s="534"/>
      <c r="R615" s="534"/>
      <c r="S615" s="534"/>
      <c r="T615" s="531"/>
      <c r="U615" s="535"/>
    </row>
    <row r="616" spans="9:21">
      <c r="I616" s="314"/>
      <c r="M616" s="534"/>
      <c r="N616" s="534"/>
      <c r="O616" s="534"/>
      <c r="P616" s="534"/>
      <c r="Q616" s="534"/>
      <c r="R616" s="534"/>
      <c r="S616" s="534"/>
      <c r="T616" s="531"/>
      <c r="U616" s="535"/>
    </row>
    <row r="617" spans="9:21">
      <c r="I617" s="314"/>
      <c r="M617" s="534"/>
      <c r="N617" s="534"/>
      <c r="O617" s="534"/>
      <c r="P617" s="534"/>
      <c r="Q617" s="534"/>
      <c r="R617" s="534"/>
      <c r="S617" s="534"/>
      <c r="T617" s="531"/>
      <c r="U617" s="535"/>
    </row>
    <row r="618" spans="9:21">
      <c r="I618" s="314"/>
      <c r="M618" s="534"/>
      <c r="N618" s="534"/>
      <c r="O618" s="534"/>
      <c r="P618" s="534"/>
      <c r="Q618" s="534"/>
      <c r="R618" s="534"/>
      <c r="S618" s="534"/>
      <c r="T618" s="531"/>
      <c r="U618" s="535"/>
    </row>
    <row r="619" spans="9:21">
      <c r="I619" s="314"/>
      <c r="M619" s="534"/>
      <c r="N619" s="534"/>
      <c r="O619" s="534"/>
      <c r="P619" s="534"/>
      <c r="Q619" s="534"/>
      <c r="R619" s="534"/>
      <c r="S619" s="534"/>
      <c r="T619" s="531"/>
      <c r="U619" s="535"/>
    </row>
    <row r="620" spans="9:21">
      <c r="I620" s="314"/>
      <c r="M620" s="534"/>
      <c r="N620" s="534"/>
      <c r="O620" s="534"/>
      <c r="P620" s="534"/>
      <c r="Q620" s="534"/>
      <c r="R620" s="534"/>
      <c r="S620" s="534"/>
      <c r="T620" s="531"/>
      <c r="U620" s="535"/>
    </row>
    <row r="621" spans="9:21">
      <c r="I621" s="314"/>
      <c r="M621" s="534"/>
      <c r="N621" s="534"/>
      <c r="O621" s="534"/>
      <c r="P621" s="534"/>
      <c r="Q621" s="534"/>
      <c r="R621" s="534"/>
      <c r="S621" s="534"/>
      <c r="T621" s="531"/>
      <c r="U621" s="535"/>
    </row>
    <row r="622" spans="9:21">
      <c r="I622" s="314"/>
      <c r="M622" s="534"/>
      <c r="N622" s="534"/>
      <c r="O622" s="534"/>
      <c r="P622" s="534"/>
      <c r="Q622" s="534"/>
      <c r="R622" s="534"/>
      <c r="S622" s="534"/>
      <c r="T622" s="531"/>
      <c r="U622" s="535"/>
    </row>
    <row r="623" spans="9:21">
      <c r="I623" s="314"/>
      <c r="M623" s="534"/>
      <c r="N623" s="534"/>
      <c r="O623" s="534"/>
      <c r="P623" s="534"/>
      <c r="Q623" s="534"/>
      <c r="R623" s="534"/>
      <c r="S623" s="534"/>
      <c r="T623" s="531"/>
      <c r="U623" s="535"/>
    </row>
    <row r="624" spans="9:21">
      <c r="I624" s="314"/>
      <c r="M624" s="534"/>
      <c r="N624" s="534"/>
      <c r="O624" s="534"/>
      <c r="P624" s="534"/>
      <c r="Q624" s="534"/>
      <c r="R624" s="534"/>
      <c r="S624" s="534"/>
      <c r="T624" s="531"/>
      <c r="U624" s="535"/>
    </row>
    <row r="625" spans="9:21">
      <c r="I625" s="314"/>
      <c r="M625" s="534"/>
      <c r="N625" s="534"/>
      <c r="O625" s="534"/>
      <c r="P625" s="534"/>
      <c r="Q625" s="534"/>
      <c r="R625" s="534"/>
      <c r="S625" s="534"/>
      <c r="T625" s="531"/>
      <c r="U625" s="535"/>
    </row>
    <row r="626" spans="9:21">
      <c r="I626" s="314"/>
      <c r="M626" s="534"/>
      <c r="N626" s="534"/>
      <c r="O626" s="534"/>
      <c r="P626" s="534"/>
      <c r="Q626" s="534"/>
      <c r="R626" s="534"/>
      <c r="S626" s="534"/>
      <c r="T626" s="531"/>
      <c r="U626" s="535"/>
    </row>
    <row r="627" spans="9:21">
      <c r="I627" s="314"/>
      <c r="M627" s="534"/>
      <c r="N627" s="534"/>
      <c r="O627" s="534"/>
      <c r="P627" s="534"/>
      <c r="Q627" s="534"/>
      <c r="R627" s="534"/>
      <c r="S627" s="534"/>
      <c r="T627" s="531"/>
      <c r="U627" s="535"/>
    </row>
    <row r="628" spans="9:21">
      <c r="I628" s="314"/>
      <c r="M628" s="534"/>
      <c r="N628" s="534"/>
      <c r="O628" s="534"/>
      <c r="P628" s="534"/>
      <c r="Q628" s="534"/>
      <c r="R628" s="534"/>
      <c r="S628" s="534"/>
      <c r="T628" s="531"/>
      <c r="U628" s="535"/>
    </row>
    <row r="629" spans="9:21">
      <c r="I629" s="314"/>
      <c r="M629" s="534"/>
      <c r="N629" s="534"/>
      <c r="O629" s="534"/>
      <c r="P629" s="534"/>
      <c r="Q629" s="534"/>
      <c r="R629" s="534"/>
      <c r="S629" s="534"/>
      <c r="T629" s="531"/>
      <c r="U629" s="535"/>
    </row>
    <row r="630" spans="9:21">
      <c r="I630" s="314"/>
      <c r="M630" s="534"/>
      <c r="N630" s="534"/>
      <c r="O630" s="534"/>
      <c r="P630" s="534"/>
      <c r="Q630" s="534"/>
      <c r="R630" s="534"/>
      <c r="S630" s="534"/>
      <c r="T630" s="531"/>
      <c r="U630" s="535"/>
    </row>
    <row r="631" spans="9:21">
      <c r="I631" s="314"/>
      <c r="M631" s="534"/>
      <c r="N631" s="534"/>
      <c r="O631" s="534"/>
      <c r="P631" s="534"/>
      <c r="Q631" s="534"/>
      <c r="R631" s="534"/>
      <c r="S631" s="534"/>
      <c r="T631" s="531"/>
      <c r="U631" s="535"/>
    </row>
    <row r="632" spans="9:21">
      <c r="I632" s="314"/>
      <c r="M632" s="534"/>
      <c r="N632" s="534"/>
      <c r="O632" s="534"/>
      <c r="P632" s="534"/>
      <c r="Q632" s="534"/>
      <c r="R632" s="534"/>
      <c r="S632" s="534"/>
      <c r="T632" s="531"/>
      <c r="U632" s="535"/>
    </row>
    <row r="633" spans="9:21">
      <c r="I633" s="314"/>
      <c r="M633" s="534"/>
      <c r="N633" s="534"/>
      <c r="O633" s="534"/>
      <c r="P633" s="534"/>
      <c r="Q633" s="534"/>
      <c r="R633" s="534"/>
      <c r="S633" s="534"/>
      <c r="T633" s="531"/>
      <c r="U633" s="535"/>
    </row>
    <row r="634" spans="9:21">
      <c r="I634" s="314"/>
      <c r="M634" s="534"/>
      <c r="N634" s="534"/>
      <c r="O634" s="534"/>
      <c r="P634" s="534"/>
      <c r="Q634" s="534"/>
      <c r="R634" s="534"/>
      <c r="S634" s="534"/>
      <c r="T634" s="531"/>
      <c r="U634" s="535"/>
    </row>
    <row r="635" spans="9:21">
      <c r="I635" s="314"/>
      <c r="M635" s="534"/>
      <c r="N635" s="534"/>
      <c r="O635" s="534"/>
      <c r="P635" s="534"/>
      <c r="Q635" s="534"/>
      <c r="R635" s="534"/>
      <c r="S635" s="534"/>
      <c r="T635" s="531"/>
      <c r="U635" s="535"/>
    </row>
    <row r="636" spans="9:21">
      <c r="I636" s="314"/>
      <c r="M636" s="534"/>
      <c r="N636" s="534"/>
      <c r="O636" s="534"/>
      <c r="P636" s="534"/>
      <c r="Q636" s="534"/>
      <c r="R636" s="534"/>
      <c r="S636" s="534"/>
      <c r="T636" s="531"/>
      <c r="U636" s="535"/>
    </row>
    <row r="637" spans="9:21">
      <c r="I637" s="314"/>
      <c r="M637" s="534"/>
      <c r="N637" s="534"/>
      <c r="O637" s="534"/>
      <c r="P637" s="534"/>
      <c r="Q637" s="534"/>
      <c r="R637" s="534"/>
      <c r="S637" s="534"/>
      <c r="T637" s="531"/>
      <c r="U637" s="535"/>
    </row>
    <row r="638" spans="9:21">
      <c r="I638" s="314"/>
      <c r="M638" s="534"/>
      <c r="N638" s="534"/>
      <c r="O638" s="534"/>
      <c r="P638" s="534"/>
      <c r="Q638" s="534"/>
      <c r="R638" s="534"/>
      <c r="S638" s="534"/>
      <c r="T638" s="531"/>
      <c r="U638" s="535"/>
    </row>
    <row r="639" spans="9:21">
      <c r="I639" s="314"/>
      <c r="M639" s="534"/>
      <c r="N639" s="534"/>
      <c r="O639" s="534"/>
      <c r="P639" s="534"/>
      <c r="Q639" s="534"/>
      <c r="R639" s="534"/>
      <c r="S639" s="534"/>
      <c r="T639" s="531"/>
      <c r="U639" s="535"/>
    </row>
    <row r="640" spans="9:21">
      <c r="I640" s="314"/>
      <c r="M640" s="534"/>
      <c r="N640" s="534"/>
      <c r="O640" s="534"/>
      <c r="P640" s="534"/>
      <c r="Q640" s="534"/>
      <c r="R640" s="534"/>
      <c r="S640" s="534"/>
      <c r="T640" s="531"/>
      <c r="U640" s="535"/>
    </row>
    <row r="641" spans="9:21">
      <c r="I641" s="314"/>
      <c r="M641" s="534"/>
      <c r="N641" s="534"/>
      <c r="O641" s="534"/>
      <c r="P641" s="534"/>
      <c r="Q641" s="534"/>
      <c r="R641" s="534"/>
      <c r="S641" s="534"/>
      <c r="T641" s="531"/>
      <c r="U641" s="535"/>
    </row>
    <row r="642" spans="9:21">
      <c r="I642" s="314"/>
      <c r="M642" s="534"/>
      <c r="N642" s="534"/>
      <c r="O642" s="534"/>
      <c r="P642" s="534"/>
      <c r="Q642" s="534"/>
      <c r="R642" s="534"/>
      <c r="S642" s="534"/>
      <c r="T642" s="531"/>
      <c r="U642" s="535"/>
    </row>
    <row r="643" spans="9:21">
      <c r="I643" s="314"/>
      <c r="M643" s="534"/>
      <c r="N643" s="534"/>
      <c r="O643" s="534"/>
      <c r="P643" s="534"/>
      <c r="Q643" s="534"/>
      <c r="R643" s="534"/>
      <c r="S643" s="534"/>
      <c r="T643" s="531"/>
      <c r="U643" s="535"/>
    </row>
    <row r="644" spans="9:21">
      <c r="I644" s="314"/>
      <c r="M644" s="534"/>
      <c r="N644" s="534"/>
      <c r="O644" s="534"/>
      <c r="P644" s="534"/>
      <c r="Q644" s="534"/>
      <c r="R644" s="534"/>
      <c r="S644" s="534"/>
      <c r="T644" s="531"/>
      <c r="U644" s="535"/>
    </row>
    <row r="645" spans="9:21">
      <c r="I645" s="314"/>
      <c r="M645" s="534"/>
      <c r="N645" s="534"/>
      <c r="O645" s="534"/>
      <c r="P645" s="534"/>
      <c r="Q645" s="534"/>
      <c r="R645" s="534"/>
      <c r="S645" s="534"/>
      <c r="T645" s="531"/>
      <c r="U645" s="535"/>
    </row>
    <row r="646" spans="9:21">
      <c r="I646" s="314"/>
      <c r="M646" s="534"/>
      <c r="N646" s="534"/>
      <c r="O646" s="534"/>
      <c r="P646" s="534"/>
      <c r="Q646" s="534"/>
      <c r="R646" s="534"/>
      <c r="S646" s="534"/>
      <c r="T646" s="531"/>
      <c r="U646" s="535"/>
    </row>
    <row r="647" spans="9:21">
      <c r="I647" s="314"/>
      <c r="M647" s="534"/>
      <c r="N647" s="534"/>
      <c r="O647" s="534"/>
      <c r="P647" s="534"/>
      <c r="Q647" s="534"/>
      <c r="R647" s="534"/>
      <c r="S647" s="534"/>
      <c r="T647" s="531"/>
      <c r="U647" s="535"/>
    </row>
    <row r="648" spans="9:21">
      <c r="I648" s="314"/>
      <c r="M648" s="534"/>
      <c r="N648" s="534"/>
      <c r="O648" s="534"/>
      <c r="P648" s="534"/>
      <c r="Q648" s="534"/>
      <c r="R648" s="534"/>
      <c r="S648" s="534"/>
      <c r="T648" s="531"/>
      <c r="U648" s="535"/>
    </row>
    <row r="649" spans="9:21">
      <c r="I649" s="314"/>
      <c r="M649" s="534"/>
      <c r="N649" s="534"/>
      <c r="O649" s="534"/>
      <c r="P649" s="534"/>
      <c r="Q649" s="534"/>
      <c r="R649" s="534"/>
      <c r="S649" s="534"/>
      <c r="T649" s="531"/>
      <c r="U649" s="535"/>
    </row>
    <row r="650" spans="9:21">
      <c r="I650" s="314"/>
      <c r="M650" s="534"/>
      <c r="N650" s="534"/>
      <c r="O650" s="534"/>
      <c r="P650" s="534"/>
      <c r="Q650" s="534"/>
      <c r="R650" s="534"/>
      <c r="S650" s="534"/>
      <c r="T650" s="531"/>
      <c r="U650" s="535"/>
    </row>
    <row r="651" spans="9:21">
      <c r="I651" s="314"/>
      <c r="M651" s="534"/>
      <c r="N651" s="534"/>
      <c r="O651" s="534"/>
      <c r="P651" s="534"/>
      <c r="Q651" s="534"/>
      <c r="R651" s="534"/>
      <c r="S651" s="534"/>
      <c r="T651" s="531"/>
      <c r="U651" s="535"/>
    </row>
    <row r="652" spans="9:21">
      <c r="I652" s="314"/>
      <c r="M652" s="534"/>
      <c r="N652" s="534"/>
      <c r="O652" s="534"/>
      <c r="P652" s="534"/>
      <c r="Q652" s="534"/>
      <c r="R652" s="534"/>
      <c r="S652" s="534"/>
      <c r="T652" s="531"/>
      <c r="U652" s="535"/>
    </row>
    <row r="653" spans="9:21">
      <c r="I653" s="314"/>
      <c r="M653" s="534"/>
      <c r="N653" s="534"/>
      <c r="O653" s="534"/>
      <c r="P653" s="534"/>
      <c r="Q653" s="534"/>
      <c r="R653" s="534"/>
      <c r="S653" s="534"/>
      <c r="T653" s="531"/>
      <c r="U653" s="535"/>
    </row>
    <row r="654" spans="9:21">
      <c r="I654" s="314"/>
      <c r="M654" s="534"/>
      <c r="N654" s="534"/>
      <c r="O654" s="534"/>
      <c r="P654" s="534"/>
      <c r="Q654" s="534"/>
      <c r="R654" s="534"/>
      <c r="S654" s="534"/>
      <c r="T654" s="531"/>
      <c r="U654" s="535"/>
    </row>
    <row r="655" spans="9:21">
      <c r="I655" s="314"/>
      <c r="M655" s="534"/>
      <c r="N655" s="534"/>
      <c r="O655" s="534"/>
      <c r="P655" s="534"/>
      <c r="Q655" s="534"/>
      <c r="R655" s="534"/>
      <c r="S655" s="534"/>
      <c r="T655" s="531"/>
      <c r="U655" s="535"/>
    </row>
    <row r="656" spans="9:21">
      <c r="I656" s="314"/>
      <c r="M656" s="534"/>
      <c r="N656" s="534"/>
      <c r="O656" s="534"/>
      <c r="P656" s="534"/>
      <c r="Q656" s="534"/>
      <c r="R656" s="534"/>
      <c r="S656" s="534"/>
      <c r="T656" s="531"/>
      <c r="U656" s="535"/>
    </row>
    <row r="657" spans="9:21">
      <c r="I657" s="314"/>
      <c r="M657" s="534"/>
      <c r="N657" s="534"/>
      <c r="O657" s="534"/>
      <c r="P657" s="534"/>
      <c r="Q657" s="534"/>
      <c r="R657" s="534"/>
      <c r="S657" s="534"/>
      <c r="T657" s="531"/>
      <c r="U657" s="535"/>
    </row>
    <row r="658" spans="9:21">
      <c r="I658" s="314"/>
      <c r="M658" s="534"/>
      <c r="N658" s="534"/>
      <c r="O658" s="534"/>
      <c r="P658" s="534"/>
      <c r="Q658" s="534"/>
      <c r="R658" s="534"/>
      <c r="S658" s="534"/>
      <c r="T658" s="531"/>
      <c r="U658" s="535"/>
    </row>
    <row r="659" spans="9:21">
      <c r="I659" s="314"/>
      <c r="M659" s="534"/>
      <c r="N659" s="534"/>
      <c r="O659" s="534"/>
      <c r="P659" s="534"/>
      <c r="Q659" s="534"/>
      <c r="R659" s="534"/>
      <c r="S659" s="534"/>
      <c r="T659" s="531"/>
      <c r="U659" s="535"/>
    </row>
    <row r="660" spans="9:21">
      <c r="I660" s="314"/>
      <c r="M660" s="534"/>
      <c r="N660" s="534"/>
      <c r="O660" s="534"/>
      <c r="P660" s="534"/>
      <c r="Q660" s="534"/>
      <c r="R660" s="534"/>
      <c r="S660" s="534"/>
      <c r="T660" s="531"/>
      <c r="U660" s="535"/>
    </row>
    <row r="661" spans="9:21">
      <c r="I661" s="314"/>
      <c r="M661" s="534"/>
      <c r="N661" s="534"/>
      <c r="O661" s="534"/>
      <c r="P661" s="534"/>
      <c r="Q661" s="534"/>
      <c r="R661" s="534"/>
      <c r="S661" s="534"/>
      <c r="T661" s="531"/>
      <c r="U661" s="535"/>
    </row>
    <row r="662" spans="9:21">
      <c r="I662" s="314"/>
      <c r="M662" s="534"/>
      <c r="N662" s="534"/>
      <c r="O662" s="534"/>
      <c r="P662" s="534"/>
      <c r="Q662" s="534"/>
      <c r="R662" s="534"/>
      <c r="S662" s="534"/>
      <c r="T662" s="531"/>
      <c r="U662" s="535"/>
    </row>
    <row r="663" spans="9:21">
      <c r="I663" s="314"/>
      <c r="M663" s="534"/>
      <c r="N663" s="534"/>
      <c r="O663" s="534"/>
      <c r="P663" s="534"/>
      <c r="Q663" s="534"/>
      <c r="R663" s="534"/>
      <c r="S663" s="534"/>
      <c r="T663" s="531"/>
      <c r="U663" s="535"/>
    </row>
    <row r="664" spans="9:21">
      <c r="I664" s="314"/>
      <c r="M664" s="534"/>
      <c r="N664" s="534"/>
      <c r="O664" s="534"/>
      <c r="P664" s="534"/>
      <c r="Q664" s="534"/>
      <c r="R664" s="534"/>
      <c r="S664" s="534"/>
      <c r="T664" s="531"/>
      <c r="U664" s="535"/>
    </row>
    <row r="665" spans="9:21">
      <c r="I665" s="314"/>
      <c r="M665" s="534"/>
      <c r="N665" s="534"/>
      <c r="O665" s="534"/>
      <c r="P665" s="534"/>
      <c r="Q665" s="534"/>
      <c r="R665" s="534"/>
      <c r="S665" s="534"/>
      <c r="T665" s="531"/>
      <c r="U665" s="535"/>
    </row>
    <row r="666" spans="9:21">
      <c r="I666" s="314"/>
      <c r="M666" s="534"/>
      <c r="N666" s="534"/>
      <c r="O666" s="534"/>
      <c r="P666" s="534"/>
      <c r="Q666" s="534"/>
      <c r="R666" s="534"/>
      <c r="S666" s="534"/>
      <c r="T666" s="531"/>
      <c r="U666" s="535"/>
    </row>
  </sheetData>
  <sheetProtection selectLockedCells="1"/>
  <mergeCells count="4">
    <mergeCell ref="E2:J2"/>
    <mergeCell ref="M2:P2"/>
    <mergeCell ref="R2:U2"/>
    <mergeCell ref="AA10:AA12"/>
  </mergeCells>
  <phoneticPr fontId="2"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sheetPr codeName="Sheet27"/>
  <dimension ref="A1:AE196"/>
  <sheetViews>
    <sheetView workbookViewId="0">
      <selection sqref="A1:IV65536"/>
    </sheetView>
  </sheetViews>
  <sheetFormatPr defaultRowHeight="12.75"/>
  <cols>
    <col min="1" max="20" width="9.140625" style="313"/>
    <col min="21" max="22" width="14.5703125" style="313" customWidth="1"/>
    <col min="23" max="28" width="9.140625" style="313"/>
    <col min="29" max="29" width="15.7109375" style="313" customWidth="1"/>
    <col min="30" max="16384" width="9.140625" style="313"/>
  </cols>
  <sheetData>
    <row r="1" spans="1:31">
      <c r="K1" s="534"/>
      <c r="Z1" s="528">
        <f>MIN(Z5:Z52)</f>
        <v>0</v>
      </c>
    </row>
    <row r="2" spans="1:31">
      <c r="F2" s="839" t="s">
        <v>1115</v>
      </c>
      <c r="G2" s="839"/>
      <c r="H2" s="839"/>
      <c r="I2" s="839"/>
      <c r="J2" s="839"/>
      <c r="K2" s="839"/>
      <c r="N2" s="839" t="s">
        <v>1116</v>
      </c>
      <c r="O2" s="839"/>
      <c r="P2" s="839"/>
      <c r="Q2" s="839"/>
      <c r="S2" s="839" t="s">
        <v>1117</v>
      </c>
      <c r="T2" s="839"/>
      <c r="U2" s="839"/>
      <c r="V2" s="839"/>
    </row>
    <row r="3" spans="1:31">
      <c r="G3" s="529" t="s">
        <v>1120</v>
      </c>
      <c r="H3" s="529" t="s">
        <v>1228</v>
      </c>
      <c r="I3" s="529" t="s">
        <v>1229</v>
      </c>
      <c r="J3" s="529" t="s">
        <v>1121</v>
      </c>
      <c r="K3" s="534"/>
      <c r="N3" s="313" t="s">
        <v>1122</v>
      </c>
      <c r="O3" s="313" t="s">
        <v>1123</v>
      </c>
      <c r="P3" s="313" t="s">
        <v>1124</v>
      </c>
      <c r="Q3" s="313" t="s">
        <v>1125</v>
      </c>
      <c r="U3" s="313" t="s">
        <v>1126</v>
      </c>
      <c r="V3" s="313" t="s">
        <v>1127</v>
      </c>
      <c r="AC3" s="530"/>
      <c r="AD3" s="530"/>
      <c r="AE3" s="530"/>
    </row>
    <row r="4" spans="1:31">
      <c r="F4" s="313" t="s">
        <v>1128</v>
      </c>
      <c r="G4" s="313">
        <v>30</v>
      </c>
      <c r="H4" s="313">
        <v>80</v>
      </c>
      <c r="I4" s="313">
        <v>60</v>
      </c>
      <c r="K4" s="534">
        <v>1.21</v>
      </c>
      <c r="L4" s="532"/>
      <c r="N4" s="532"/>
      <c r="O4" s="532"/>
      <c r="P4" s="532"/>
      <c r="Q4" s="532"/>
      <c r="R4" s="532"/>
      <c r="S4" s="532"/>
      <c r="T4" s="532"/>
      <c r="U4" s="532"/>
      <c r="V4" s="532"/>
      <c r="W4" s="532"/>
      <c r="X4" s="532"/>
      <c r="Y4" s="532"/>
      <c r="Z4" s="532"/>
      <c r="AB4" s="533"/>
    </row>
    <row r="5" spans="1:31">
      <c r="A5" s="313">
        <v>0</v>
      </c>
      <c r="B5" s="313">
        <v>0</v>
      </c>
      <c r="C5" s="313">
        <v>0</v>
      </c>
      <c r="D5" s="313">
        <v>0</v>
      </c>
      <c r="E5" s="313">
        <v>0</v>
      </c>
      <c r="G5" s="314">
        <v>30</v>
      </c>
      <c r="H5" s="313">
        <v>80</v>
      </c>
      <c r="I5" s="313">
        <v>60</v>
      </c>
      <c r="J5" s="313">
        <v>1.21</v>
      </c>
      <c r="K5" s="534">
        <v>2.2770297708157468E-11</v>
      </c>
      <c r="L5" s="528"/>
      <c r="M5" s="313">
        <v>0</v>
      </c>
      <c r="N5" s="534">
        <v>-4.3587233748100274E-15</v>
      </c>
      <c r="O5" s="534">
        <v>4.9051553460922011E-13</v>
      </c>
      <c r="P5" s="534">
        <v>-1.800986725698344E-11</v>
      </c>
      <c r="Q5" s="534">
        <v>2.3928786538923341E-10</v>
      </c>
      <c r="R5" s="534"/>
      <c r="S5" s="534">
        <v>2.2770297708157568E-11</v>
      </c>
      <c r="T5" s="534"/>
      <c r="U5" s="531">
        <v>1.001664023013432E-13</v>
      </c>
      <c r="V5" s="535">
        <v>4.3989939694753548E-15</v>
      </c>
      <c r="W5" s="534"/>
      <c r="X5" s="534"/>
      <c r="Y5" s="528"/>
      <c r="Z5" s="528"/>
      <c r="AB5" s="533"/>
    </row>
    <row r="6" spans="1:31">
      <c r="A6" s="313">
        <v>1</v>
      </c>
      <c r="B6" s="313">
        <v>0</v>
      </c>
      <c r="C6" s="313">
        <v>0</v>
      </c>
      <c r="D6" s="313">
        <v>0</v>
      </c>
      <c r="E6" s="313">
        <v>1</v>
      </c>
      <c r="G6" s="314">
        <v>35</v>
      </c>
      <c r="H6" s="313">
        <v>80</v>
      </c>
      <c r="I6" s="313">
        <v>60</v>
      </c>
      <c r="J6" s="313">
        <v>1.21</v>
      </c>
      <c r="K6" s="534">
        <v>2.2943776596127637E-11</v>
      </c>
      <c r="L6" s="528"/>
      <c r="M6" s="313">
        <v>1</v>
      </c>
      <c r="N6" s="534"/>
      <c r="O6" s="534"/>
      <c r="P6" s="534"/>
      <c r="Q6" s="534"/>
      <c r="R6" s="534"/>
      <c r="S6" s="534">
        <v>2.2943776596127647E-11</v>
      </c>
      <c r="T6" s="534"/>
      <c r="U6" s="531">
        <v>9.6935228033557931E-15</v>
      </c>
      <c r="V6" s="535">
        <v>4.2249028893490134E-16</v>
      </c>
      <c r="W6" s="528"/>
      <c r="X6" s="528"/>
      <c r="Y6" s="528"/>
      <c r="Z6" s="528"/>
      <c r="AB6" s="533"/>
    </row>
    <row r="7" spans="1:31">
      <c r="A7" s="313">
        <v>2</v>
      </c>
      <c r="B7" s="313">
        <v>0</v>
      </c>
      <c r="C7" s="313">
        <v>0</v>
      </c>
      <c r="D7" s="313">
        <v>0</v>
      </c>
      <c r="E7" s="313">
        <v>2</v>
      </c>
      <c r="G7" s="314">
        <v>40</v>
      </c>
      <c r="H7" s="313">
        <v>80</v>
      </c>
      <c r="I7" s="313">
        <v>60</v>
      </c>
      <c r="J7" s="313">
        <v>1.21</v>
      </c>
      <c r="K7" s="534">
        <v>2.4759734496806164E-11</v>
      </c>
      <c r="L7" s="528"/>
      <c r="M7" s="313">
        <v>2</v>
      </c>
      <c r="N7" s="534"/>
      <c r="O7" s="534"/>
      <c r="P7" s="534"/>
      <c r="Q7" s="534"/>
      <c r="R7" s="534"/>
      <c r="S7" s="534">
        <v>2.4759734496806319E-11</v>
      </c>
      <c r="T7" s="534"/>
      <c r="U7" s="531">
        <v>1.5509636485369269E-13</v>
      </c>
      <c r="V7" s="535">
        <v>6.2640560573740826E-15</v>
      </c>
      <c r="W7" s="528"/>
      <c r="X7" s="528"/>
      <c r="Y7" s="528"/>
      <c r="Z7" s="528"/>
    </row>
    <row r="8" spans="1:31">
      <c r="A8" s="313">
        <v>3</v>
      </c>
      <c r="B8" s="313">
        <v>0</v>
      </c>
      <c r="C8" s="313">
        <v>0</v>
      </c>
      <c r="D8" s="313">
        <v>0</v>
      </c>
      <c r="E8" s="313">
        <v>3</v>
      </c>
      <c r="G8" s="314">
        <v>45</v>
      </c>
      <c r="H8" s="313">
        <v>80</v>
      </c>
      <c r="I8" s="313">
        <v>60</v>
      </c>
      <c r="J8" s="313">
        <v>1.21</v>
      </c>
      <c r="K8" s="534">
        <v>2.4949128879085517E-11</v>
      </c>
      <c r="L8" s="528"/>
      <c r="M8" s="313">
        <v>3</v>
      </c>
      <c r="N8" s="534"/>
      <c r="O8" s="534"/>
      <c r="P8" s="534"/>
      <c r="Q8" s="534"/>
      <c r="R8" s="534"/>
      <c r="S8" s="534">
        <v>2.4949128879085591E-11</v>
      </c>
      <c r="T8" s="534"/>
      <c r="U8" s="531">
        <v>7.431700815906108E-14</v>
      </c>
      <c r="V8" s="535">
        <v>2.9787416033334904E-15</v>
      </c>
      <c r="W8" s="528"/>
      <c r="X8" s="528"/>
      <c r="Y8" s="528"/>
      <c r="Z8" s="528"/>
    </row>
    <row r="9" spans="1:31">
      <c r="A9" s="313">
        <v>0</v>
      </c>
      <c r="B9" s="313">
        <v>1</v>
      </c>
      <c r="C9" s="313">
        <v>0</v>
      </c>
      <c r="D9" s="313">
        <v>0</v>
      </c>
      <c r="E9" s="313">
        <v>0</v>
      </c>
      <c r="G9" s="314">
        <v>30</v>
      </c>
      <c r="H9" s="313">
        <v>90</v>
      </c>
      <c r="I9" s="313">
        <v>60</v>
      </c>
      <c r="J9" s="313">
        <v>1.21</v>
      </c>
      <c r="K9" s="534">
        <v>2.4408002072573072E-11</v>
      </c>
      <c r="L9" s="528"/>
      <c r="M9" s="313">
        <v>4</v>
      </c>
      <c r="N9" s="534">
        <v>-3.408037848074449E-15</v>
      </c>
      <c r="O9" s="534">
        <v>3.8369073680594102E-13</v>
      </c>
      <c r="P9" s="534">
        <v>-1.4047758000358441E-11</v>
      </c>
      <c r="Q9" s="534">
        <v>1.9253610085598949E-10</v>
      </c>
      <c r="R9" s="534"/>
      <c r="S9" s="534">
        <v>2.4408002072572995E-11</v>
      </c>
      <c r="T9" s="534"/>
      <c r="U9" s="531">
        <v>-7.7548182426846345E-14</v>
      </c>
      <c r="V9" s="535">
        <v>-3.1771622354123831E-15</v>
      </c>
      <c r="W9" s="528"/>
      <c r="X9" s="528"/>
      <c r="Y9" s="528"/>
      <c r="Z9" s="528"/>
    </row>
    <row r="10" spans="1:31">
      <c r="A10" s="313">
        <v>1</v>
      </c>
      <c r="B10" s="313">
        <v>1</v>
      </c>
      <c r="C10" s="313">
        <v>0</v>
      </c>
      <c r="D10" s="313">
        <v>0</v>
      </c>
      <c r="E10" s="313">
        <v>1</v>
      </c>
      <c r="G10" s="314">
        <v>35</v>
      </c>
      <c r="H10" s="313">
        <v>90</v>
      </c>
      <c r="I10" s="313">
        <v>60</v>
      </c>
      <c r="J10" s="313">
        <v>1.21</v>
      </c>
      <c r="K10" s="534">
        <v>2.4766100694529839E-11</v>
      </c>
      <c r="L10" s="528"/>
      <c r="M10" s="313">
        <v>5</v>
      </c>
      <c r="N10" s="534"/>
      <c r="O10" s="534"/>
      <c r="P10" s="534"/>
      <c r="Q10" s="534"/>
      <c r="R10" s="534"/>
      <c r="S10" s="534">
        <v>2.4766100694529748E-11</v>
      </c>
      <c r="T10" s="534"/>
      <c r="U10" s="531">
        <v>-9.0472879497987402E-14</v>
      </c>
      <c r="V10" s="535">
        <v>-3.6530934204741572E-15</v>
      </c>
      <c r="W10" s="528"/>
      <c r="X10" s="528"/>
      <c r="Y10" s="528"/>
      <c r="Z10" s="528"/>
    </row>
    <row r="11" spans="1:31">
      <c r="A11" s="313">
        <v>2</v>
      </c>
      <c r="B11" s="313">
        <v>1</v>
      </c>
      <c r="C11" s="313">
        <v>0</v>
      </c>
      <c r="D11" s="313">
        <v>0</v>
      </c>
      <c r="E11" s="313">
        <v>2</v>
      </c>
      <c r="G11" s="314">
        <v>40</v>
      </c>
      <c r="H11" s="313">
        <v>90</v>
      </c>
      <c r="I11" s="313">
        <v>60</v>
      </c>
      <c r="J11" s="313">
        <v>1.21</v>
      </c>
      <c r="K11" s="534">
        <v>2.6416537454392795E-11</v>
      </c>
      <c r="L11" s="528"/>
      <c r="M11" s="313">
        <v>6</v>
      </c>
      <c r="N11" s="534"/>
      <c r="O11" s="534"/>
      <c r="P11" s="534"/>
      <c r="Q11" s="534"/>
      <c r="R11" s="534"/>
      <c r="S11" s="534">
        <v>2.6416537454392704E-11</v>
      </c>
      <c r="T11" s="534"/>
      <c r="U11" s="531">
        <v>-9.0472879497987402E-14</v>
      </c>
      <c r="V11" s="535">
        <v>-3.4248576163392186E-15</v>
      </c>
      <c r="W11" s="528"/>
      <c r="X11" s="528"/>
      <c r="Y11" s="528"/>
      <c r="Z11" s="528"/>
      <c r="AB11" s="840"/>
    </row>
    <row r="12" spans="1:31">
      <c r="A12" s="313">
        <v>3</v>
      </c>
      <c r="B12" s="313">
        <v>1</v>
      </c>
      <c r="C12" s="313">
        <v>0</v>
      </c>
      <c r="D12" s="313">
        <v>0</v>
      </c>
      <c r="E12" s="313">
        <v>3</v>
      </c>
      <c r="G12" s="314">
        <v>45</v>
      </c>
      <c r="H12" s="313">
        <v>90</v>
      </c>
      <c r="I12" s="313">
        <v>60</v>
      </c>
      <c r="J12" s="313">
        <v>1.21</v>
      </c>
      <c r="K12" s="534">
        <v>2.6803283966106096E-11</v>
      </c>
      <c r="L12" s="528"/>
      <c r="M12" s="313">
        <v>7</v>
      </c>
      <c r="N12" s="534"/>
      <c r="O12" s="534"/>
      <c r="P12" s="534"/>
      <c r="Q12" s="534"/>
      <c r="R12" s="534"/>
      <c r="S12" s="534">
        <v>2.6803283966106025E-11</v>
      </c>
      <c r="T12" s="534"/>
      <c r="U12" s="531">
        <v>-7.1085833891275816E-14</v>
      </c>
      <c r="V12" s="535">
        <v>-2.6521315067648764E-15</v>
      </c>
      <c r="W12" s="528"/>
      <c r="X12" s="528"/>
      <c r="Y12" s="528"/>
      <c r="Z12" s="528"/>
      <c r="AB12" s="840"/>
    </row>
    <row r="13" spans="1:31">
      <c r="A13" s="313">
        <v>0</v>
      </c>
      <c r="B13" s="313">
        <v>2</v>
      </c>
      <c r="C13" s="313">
        <v>0</v>
      </c>
      <c r="D13" s="313">
        <v>0</v>
      </c>
      <c r="E13" s="313">
        <v>0</v>
      </c>
      <c r="G13" s="314">
        <v>30</v>
      </c>
      <c r="H13" s="313">
        <v>100</v>
      </c>
      <c r="I13" s="313">
        <v>60</v>
      </c>
      <c r="J13" s="313">
        <v>1.21</v>
      </c>
      <c r="K13" s="534">
        <v>2.8593777075889922E-11</v>
      </c>
      <c r="L13" s="528"/>
      <c r="M13" s="313">
        <v>8</v>
      </c>
      <c r="N13" s="534">
        <v>-5.24320044521937E-15</v>
      </c>
      <c r="O13" s="534">
        <v>5.9010833179840261E-13</v>
      </c>
      <c r="P13" s="534">
        <v>-2.1704659871191266E-11</v>
      </c>
      <c r="Q13" s="534">
        <v>2.9020248661398871E-10</v>
      </c>
      <c r="R13" s="534"/>
      <c r="S13" s="534">
        <v>2.8593777075890051E-11</v>
      </c>
      <c r="T13" s="534"/>
      <c r="U13" s="531">
        <v>1.2924697071141057E-13</v>
      </c>
      <c r="V13" s="535">
        <v>4.5201083567371982E-15</v>
      </c>
      <c r="W13" s="528"/>
      <c r="X13" s="528"/>
      <c r="Y13" s="528"/>
      <c r="Z13" s="528"/>
      <c r="AB13" s="840"/>
    </row>
    <row r="14" spans="1:31">
      <c r="A14" s="313">
        <v>1</v>
      </c>
      <c r="B14" s="313">
        <v>2</v>
      </c>
      <c r="C14" s="313">
        <v>0</v>
      </c>
      <c r="D14" s="313">
        <v>0</v>
      </c>
      <c r="E14" s="313">
        <v>1</v>
      </c>
      <c r="G14" s="314">
        <v>35</v>
      </c>
      <c r="H14" s="313">
        <v>100</v>
      </c>
      <c r="I14" s="313">
        <v>60</v>
      </c>
      <c r="J14" s="313">
        <v>1.21</v>
      </c>
      <c r="K14" s="534">
        <v>2.8619878486556995E-11</v>
      </c>
      <c r="L14" s="528"/>
      <c r="M14" s="313">
        <v>9</v>
      </c>
      <c r="N14" s="534"/>
      <c r="O14" s="534"/>
      <c r="P14" s="534"/>
      <c r="Q14" s="534"/>
      <c r="R14" s="534"/>
      <c r="S14" s="534">
        <v>2.8619878486557092E-11</v>
      </c>
      <c r="T14" s="534"/>
      <c r="U14" s="531">
        <v>9.6935228033557931E-14</v>
      </c>
      <c r="V14" s="535">
        <v>3.3869895037845546E-15</v>
      </c>
      <c r="W14" s="528"/>
      <c r="X14" s="528"/>
      <c r="Y14" s="528"/>
      <c r="Z14" s="528"/>
    </row>
    <row r="15" spans="1:31">
      <c r="A15" s="313">
        <v>2</v>
      </c>
      <c r="B15" s="313">
        <v>2</v>
      </c>
      <c r="C15" s="313">
        <v>0</v>
      </c>
      <c r="D15" s="313">
        <v>0</v>
      </c>
      <c r="E15" s="313">
        <v>2</v>
      </c>
      <c r="G15" s="314">
        <v>40</v>
      </c>
      <c r="H15" s="313">
        <v>100</v>
      </c>
      <c r="I15" s="313">
        <v>60</v>
      </c>
      <c r="J15" s="313">
        <v>1.21</v>
      </c>
      <c r="K15" s="534">
        <v>3.0624594149742505E-11</v>
      </c>
      <c r="L15" s="528"/>
      <c r="M15" s="313">
        <v>10</v>
      </c>
      <c r="N15" s="534"/>
      <c r="O15" s="534"/>
      <c r="P15" s="534"/>
      <c r="Q15" s="534"/>
      <c r="R15" s="534"/>
      <c r="S15" s="534">
        <v>3.0624594149742641E-11</v>
      </c>
      <c r="T15" s="534"/>
      <c r="U15" s="531">
        <v>1.357093192469811E-13</v>
      </c>
      <c r="V15" s="535">
        <v>4.4313834359212941E-15</v>
      </c>
      <c r="W15" s="528"/>
      <c r="X15" s="528"/>
      <c r="Y15" s="528"/>
      <c r="Z15" s="528"/>
    </row>
    <row r="16" spans="1:31">
      <c r="A16" s="313">
        <v>3</v>
      </c>
      <c r="B16" s="313">
        <v>2</v>
      </c>
      <c r="C16" s="313">
        <v>0</v>
      </c>
      <c r="D16" s="313">
        <v>0</v>
      </c>
      <c r="E16" s="313">
        <v>3</v>
      </c>
      <c r="G16" s="314">
        <v>45</v>
      </c>
      <c r="H16" s="313">
        <v>100</v>
      </c>
      <c r="I16" s="313">
        <v>60</v>
      </c>
      <c r="J16" s="313">
        <v>1.21</v>
      </c>
      <c r="K16" s="534">
        <v>3.0675523731531914E-11</v>
      </c>
      <c r="L16" s="528"/>
      <c r="M16" s="313">
        <v>11</v>
      </c>
      <c r="N16" s="534"/>
      <c r="O16" s="534"/>
      <c r="P16" s="534"/>
      <c r="Q16" s="534"/>
      <c r="R16" s="534"/>
      <c r="S16" s="534">
        <v>3.0675523731532036E-11</v>
      </c>
      <c r="T16" s="534"/>
      <c r="U16" s="531">
        <v>1.2278462217584005E-13</v>
      </c>
      <c r="V16" s="535">
        <v>4.0026903289552495E-15</v>
      </c>
      <c r="W16" s="528"/>
      <c r="X16" s="528"/>
      <c r="Y16" s="528"/>
      <c r="Z16" s="528"/>
    </row>
    <row r="17" spans="1:28">
      <c r="A17" s="313">
        <v>0</v>
      </c>
      <c r="B17" s="313">
        <v>3</v>
      </c>
      <c r="C17" s="313">
        <v>0</v>
      </c>
      <c r="D17" s="313">
        <v>0</v>
      </c>
      <c r="E17" s="313">
        <v>0</v>
      </c>
      <c r="G17" s="314">
        <v>30</v>
      </c>
      <c r="H17" s="313">
        <v>110</v>
      </c>
      <c r="I17" s="313">
        <v>60</v>
      </c>
      <c r="J17" s="313">
        <v>1.21</v>
      </c>
      <c r="K17" s="534">
        <v>3.0841999802006027E-11</v>
      </c>
      <c r="L17" s="528"/>
      <c r="M17" s="313">
        <v>12</v>
      </c>
      <c r="N17" s="534">
        <v>-4.1564904937879181E-15</v>
      </c>
      <c r="O17" s="534">
        <v>4.6788051860268987E-13</v>
      </c>
      <c r="P17" s="534">
        <v>-1.7168043711322677E-11</v>
      </c>
      <c r="Q17" s="534">
        <v>2.370160877315393E-10</v>
      </c>
      <c r="R17" s="534"/>
      <c r="S17" s="534">
        <v>3.0841999802006137E-11</v>
      </c>
      <c r="T17" s="534"/>
      <c r="U17" s="531">
        <v>1.0985992510469899E-13</v>
      </c>
      <c r="V17" s="535">
        <v>3.5620234034744231E-15</v>
      </c>
      <c r="W17" s="528"/>
      <c r="X17" s="528"/>
      <c r="Y17" s="528"/>
      <c r="Z17" s="528"/>
    </row>
    <row r="18" spans="1:28">
      <c r="A18" s="313">
        <v>1</v>
      </c>
      <c r="B18" s="313">
        <v>3</v>
      </c>
      <c r="C18" s="313">
        <v>0</v>
      </c>
      <c r="D18" s="313">
        <v>0</v>
      </c>
      <c r="E18" s="313">
        <v>1</v>
      </c>
      <c r="G18" s="314">
        <v>35</v>
      </c>
      <c r="H18" s="313">
        <v>110</v>
      </c>
      <c r="I18" s="313">
        <v>60</v>
      </c>
      <c r="J18" s="313">
        <v>1.21</v>
      </c>
      <c r="K18" s="534">
        <v>3.1078663202383684E-11</v>
      </c>
      <c r="L18" s="528"/>
      <c r="M18" s="313">
        <v>13</v>
      </c>
      <c r="N18" s="534"/>
      <c r="O18" s="534"/>
      <c r="P18" s="534"/>
      <c r="Q18" s="534"/>
      <c r="R18" s="534"/>
      <c r="S18" s="534">
        <v>3.1078663202383716E-11</v>
      </c>
      <c r="T18" s="534"/>
      <c r="U18" s="531">
        <v>3.2311742677852644E-14</v>
      </c>
      <c r="V18" s="535">
        <v>1.0396760783254791E-15</v>
      </c>
      <c r="W18" s="528"/>
      <c r="X18" s="528"/>
      <c r="Y18" s="528"/>
      <c r="Z18" s="528"/>
    </row>
    <row r="19" spans="1:28">
      <c r="A19" s="313">
        <v>2</v>
      </c>
      <c r="B19" s="313">
        <v>3</v>
      </c>
      <c r="C19" s="313">
        <v>0</v>
      </c>
      <c r="D19" s="313">
        <v>0</v>
      </c>
      <c r="E19" s="313">
        <v>2</v>
      </c>
      <c r="G19" s="314">
        <v>40</v>
      </c>
      <c r="H19" s="313">
        <v>110</v>
      </c>
      <c r="I19" s="313">
        <v>60</v>
      </c>
      <c r="J19" s="313">
        <v>1.21</v>
      </c>
      <c r="K19" s="534">
        <v>3.2887777440509256E-11</v>
      </c>
      <c r="L19" s="528"/>
      <c r="M19" s="313">
        <v>14</v>
      </c>
      <c r="N19" s="534"/>
      <c r="O19" s="534"/>
      <c r="P19" s="534"/>
      <c r="Q19" s="534"/>
      <c r="R19" s="534"/>
      <c r="S19" s="534">
        <v>3.2887777440509224E-11</v>
      </c>
      <c r="T19" s="534"/>
      <c r="U19" s="531">
        <v>-3.2311742677852644E-14</v>
      </c>
      <c r="V19" s="535">
        <v>-9.8248483760574568E-16</v>
      </c>
      <c r="W19" s="528"/>
      <c r="X19" s="528"/>
      <c r="Y19" s="528"/>
      <c r="Z19" s="528"/>
    </row>
    <row r="20" spans="1:28">
      <c r="A20" s="313">
        <v>3</v>
      </c>
      <c r="B20" s="313">
        <v>3</v>
      </c>
      <c r="C20" s="313">
        <v>0</v>
      </c>
      <c r="D20" s="313">
        <v>0</v>
      </c>
      <c r="E20" s="313">
        <v>3</v>
      </c>
      <c r="G20" s="314">
        <v>45</v>
      </c>
      <c r="H20" s="313">
        <v>110</v>
      </c>
      <c r="I20" s="313">
        <v>60</v>
      </c>
      <c r="J20" s="313">
        <v>1.21</v>
      </c>
      <c r="K20" s="534">
        <v>3.3151974646041796E-11</v>
      </c>
      <c r="L20" s="528"/>
      <c r="M20" s="313">
        <v>15</v>
      </c>
      <c r="N20" s="534"/>
      <c r="O20" s="534"/>
      <c r="P20" s="534"/>
      <c r="Q20" s="534"/>
      <c r="R20" s="534"/>
      <c r="S20" s="534">
        <v>3.3151974646041706E-11</v>
      </c>
      <c r="T20" s="534"/>
      <c r="U20" s="531">
        <v>-9.0472879497987402E-14</v>
      </c>
      <c r="V20" s="535">
        <v>-2.7290344078731818E-15</v>
      </c>
      <c r="W20" s="528"/>
      <c r="X20" s="528"/>
      <c r="Y20" s="528"/>
      <c r="Z20" s="528"/>
    </row>
    <row r="21" spans="1:28">
      <c r="A21" s="313">
        <v>0</v>
      </c>
      <c r="B21" s="313">
        <v>0</v>
      </c>
      <c r="C21" s="313">
        <v>1</v>
      </c>
      <c r="D21" s="313">
        <v>0</v>
      </c>
      <c r="E21" s="313">
        <v>0</v>
      </c>
      <c r="G21" s="314">
        <v>30</v>
      </c>
      <c r="H21" s="313">
        <v>80</v>
      </c>
      <c r="I21" s="313">
        <v>60</v>
      </c>
      <c r="J21" s="313">
        <v>3.2</v>
      </c>
      <c r="K21" s="534">
        <v>6.9132132630826586E-11</v>
      </c>
      <c r="L21" s="528"/>
      <c r="M21" s="313">
        <v>16</v>
      </c>
      <c r="N21" s="534">
        <v>-8.6877378269095607E-15</v>
      </c>
      <c r="O21" s="534">
        <v>9.7721135058423408E-13</v>
      </c>
      <c r="P21" s="534">
        <v>-3.5547150436279333E-11</v>
      </c>
      <c r="Q21" s="534">
        <v>4.9062535151995405E-10</v>
      </c>
      <c r="R21" s="534"/>
      <c r="S21" s="534">
        <v>6.9132132630826561E-11</v>
      </c>
      <c r="T21" s="534"/>
      <c r="U21" s="531">
        <v>-2.5849394142282115E-14</v>
      </c>
      <c r="V21" s="535">
        <v>-3.7391287030476559E-16</v>
      </c>
      <c r="W21" s="528"/>
      <c r="X21" s="528"/>
      <c r="Y21" s="528"/>
      <c r="Z21" s="528"/>
    </row>
    <row r="22" spans="1:28">
      <c r="A22" s="313">
        <v>1</v>
      </c>
      <c r="B22" s="313">
        <v>0</v>
      </c>
      <c r="C22" s="313">
        <v>1</v>
      </c>
      <c r="D22" s="313">
        <v>0</v>
      </c>
      <c r="E22" s="313">
        <v>1</v>
      </c>
      <c r="G22" s="314">
        <v>35</v>
      </c>
      <c r="H22" s="313">
        <v>80</v>
      </c>
      <c r="I22" s="313">
        <v>60</v>
      </c>
      <c r="J22" s="313">
        <v>3.2</v>
      </c>
      <c r="K22" s="534">
        <v>7.1072231387116787E-11</v>
      </c>
      <c r="L22" s="528"/>
      <c r="M22" s="313">
        <v>17</v>
      </c>
      <c r="N22" s="534"/>
      <c r="O22" s="534"/>
      <c r="P22" s="534"/>
      <c r="Q22" s="534"/>
      <c r="R22" s="534"/>
      <c r="S22" s="534">
        <v>7.10722313871168E-11</v>
      </c>
      <c r="T22" s="534"/>
      <c r="U22" s="531">
        <v>1.2924697071141057E-14</v>
      </c>
      <c r="V22" s="535">
        <v>1.8185297997389045E-16</v>
      </c>
      <c r="W22" s="528"/>
      <c r="X22" s="528"/>
      <c r="Y22" s="528"/>
      <c r="Z22" s="528"/>
    </row>
    <row r="23" spans="1:28">
      <c r="A23" s="313">
        <v>2</v>
      </c>
      <c r="B23" s="313">
        <v>0</v>
      </c>
      <c r="C23" s="313">
        <v>1</v>
      </c>
      <c r="D23" s="313">
        <v>0</v>
      </c>
      <c r="E23" s="313">
        <v>2</v>
      </c>
      <c r="G23" s="314">
        <v>40</v>
      </c>
      <c r="H23" s="313">
        <v>80</v>
      </c>
      <c r="I23" s="313">
        <v>60</v>
      </c>
      <c r="J23" s="313">
        <v>3.2</v>
      </c>
      <c r="K23" s="534">
        <v>7.6262274081343492E-11</v>
      </c>
      <c r="L23" s="528"/>
      <c r="M23" s="313">
        <v>18</v>
      </c>
      <c r="N23" s="534"/>
      <c r="O23" s="534"/>
      <c r="P23" s="534"/>
      <c r="Q23" s="534"/>
      <c r="R23" s="534"/>
      <c r="S23" s="534">
        <v>7.626227408134335E-11</v>
      </c>
      <c r="T23" s="534"/>
      <c r="U23" s="531">
        <v>-1.4217166778255163E-13</v>
      </c>
      <c r="V23" s="535">
        <v>-1.864246372077855E-15</v>
      </c>
      <c r="W23" s="528"/>
      <c r="X23" s="528"/>
      <c r="Y23" s="528"/>
      <c r="Z23" s="528"/>
    </row>
    <row r="24" spans="1:28">
      <c r="A24" s="313">
        <v>3</v>
      </c>
      <c r="B24" s="313">
        <v>0</v>
      </c>
      <c r="C24" s="313">
        <v>1</v>
      </c>
      <c r="D24" s="313">
        <v>0</v>
      </c>
      <c r="E24" s="313">
        <v>3</v>
      </c>
      <c r="G24" s="314">
        <v>45</v>
      </c>
      <c r="H24" s="313">
        <v>80</v>
      </c>
      <c r="I24" s="313">
        <v>60</v>
      </c>
      <c r="J24" s="313">
        <v>3.2</v>
      </c>
      <c r="K24" s="534">
        <v>7.8186457343324512E-11</v>
      </c>
      <c r="L24" s="528"/>
      <c r="M24" s="313">
        <v>19</v>
      </c>
      <c r="N24" s="534"/>
      <c r="O24" s="534"/>
      <c r="P24" s="534"/>
      <c r="Q24" s="534"/>
      <c r="R24" s="534"/>
      <c r="S24" s="534">
        <v>7.8186457343324448E-11</v>
      </c>
      <c r="T24" s="534"/>
      <c r="U24" s="531">
        <v>-6.4623485355705287E-14</v>
      </c>
      <c r="V24" s="535">
        <v>-8.2653041909722469E-16</v>
      </c>
      <c r="W24" s="528"/>
      <c r="X24" s="528"/>
      <c r="Y24" s="528"/>
      <c r="Z24" s="528"/>
    </row>
    <row r="25" spans="1:28">
      <c r="A25" s="313">
        <v>0</v>
      </c>
      <c r="B25" s="313">
        <v>1</v>
      </c>
      <c r="C25" s="313">
        <v>1</v>
      </c>
      <c r="D25" s="313">
        <v>0</v>
      </c>
      <c r="E25" s="313">
        <v>0</v>
      </c>
      <c r="G25" s="314">
        <v>30</v>
      </c>
      <c r="H25" s="313">
        <v>90</v>
      </c>
      <c r="I25" s="313">
        <v>60</v>
      </c>
      <c r="J25" s="313">
        <v>3.2</v>
      </c>
      <c r="K25" s="534">
        <v>7.6531245935168803E-11</v>
      </c>
      <c r="L25" s="528"/>
      <c r="M25" s="313">
        <v>20</v>
      </c>
      <c r="N25" s="534">
        <v>-7.3763010958323857E-15</v>
      </c>
      <c r="O25" s="534">
        <v>8.2964288734943348E-13</v>
      </c>
      <c r="P25" s="534">
        <v>-3.0066172506080815E-11</v>
      </c>
      <c r="Q25" s="534">
        <v>4.3099795209057769E-10</v>
      </c>
      <c r="R25" s="534"/>
      <c r="S25" s="534">
        <v>7.6531245935168997E-11</v>
      </c>
      <c r="T25" s="534"/>
      <c r="U25" s="531">
        <v>1.9387045606711586E-13</v>
      </c>
      <c r="V25" s="535">
        <v>2.5332196503288018E-15</v>
      </c>
      <c r="W25" s="528"/>
      <c r="X25" s="528"/>
      <c r="Y25" s="528"/>
      <c r="Z25" s="528"/>
      <c r="AB25" s="840"/>
    </row>
    <row r="26" spans="1:28">
      <c r="A26" s="313">
        <v>1</v>
      </c>
      <c r="B26" s="313">
        <v>1</v>
      </c>
      <c r="C26" s="313">
        <v>1</v>
      </c>
      <c r="D26" s="313">
        <v>0</v>
      </c>
      <c r="E26" s="313">
        <v>1</v>
      </c>
      <c r="G26" s="314">
        <v>35</v>
      </c>
      <c r="H26" s="313">
        <v>90</v>
      </c>
      <c r="I26" s="313">
        <v>60</v>
      </c>
      <c r="J26" s="313">
        <v>3.2</v>
      </c>
      <c r="K26" s="534">
        <v>7.873554189699155E-11</v>
      </c>
      <c r="L26" s="528"/>
      <c r="M26" s="313">
        <v>21</v>
      </c>
      <c r="N26" s="534"/>
      <c r="O26" s="534"/>
      <c r="P26" s="534"/>
      <c r="Q26" s="534"/>
      <c r="R26" s="534"/>
      <c r="S26" s="534">
        <v>7.8735541896991718E-11</v>
      </c>
      <c r="T26" s="534"/>
      <c r="U26" s="531">
        <v>1.6802106192483375E-13</v>
      </c>
      <c r="V26" s="535">
        <v>2.1339925766263603E-15</v>
      </c>
      <c r="W26" s="528"/>
      <c r="X26" s="528"/>
      <c r="Y26" s="528"/>
      <c r="Z26" s="528"/>
      <c r="AB26" s="840"/>
    </row>
    <row r="27" spans="1:28">
      <c r="A27" s="313">
        <v>2</v>
      </c>
      <c r="B27" s="313">
        <v>1</v>
      </c>
      <c r="C27" s="313">
        <v>1</v>
      </c>
      <c r="D27" s="313">
        <v>0</v>
      </c>
      <c r="E27" s="313">
        <v>2</v>
      </c>
      <c r="G27" s="314">
        <v>40</v>
      </c>
      <c r="H27" s="313">
        <v>90</v>
      </c>
      <c r="I27" s="313">
        <v>60</v>
      </c>
      <c r="J27" s="313">
        <v>3.2</v>
      </c>
      <c r="K27" s="534">
        <v>8.3696401473165937E-11</v>
      </c>
      <c r="L27" s="528"/>
      <c r="M27" s="313">
        <v>22</v>
      </c>
      <c r="N27" s="534"/>
      <c r="O27" s="534"/>
      <c r="P27" s="534"/>
      <c r="Q27" s="534"/>
      <c r="R27" s="534"/>
      <c r="S27" s="534">
        <v>8.3696401473165937E-11</v>
      </c>
      <c r="T27" s="534"/>
      <c r="U27" s="531">
        <v>0</v>
      </c>
      <c r="V27" s="535">
        <v>0</v>
      </c>
      <c r="W27" s="528"/>
      <c r="X27" s="528"/>
      <c r="Y27" s="528"/>
      <c r="Z27" s="528"/>
      <c r="AB27" s="840"/>
    </row>
    <row r="28" spans="1:28">
      <c r="A28" s="313">
        <v>3</v>
      </c>
      <c r="B28" s="313">
        <v>1</v>
      </c>
      <c r="C28" s="313">
        <v>1</v>
      </c>
      <c r="D28" s="313">
        <v>0</v>
      </c>
      <c r="E28" s="313">
        <v>3</v>
      </c>
      <c r="G28" s="314">
        <v>45</v>
      </c>
      <c r="H28" s="313">
        <v>90</v>
      </c>
      <c r="I28" s="313">
        <v>60</v>
      </c>
      <c r="J28" s="313">
        <v>3.2</v>
      </c>
      <c r="K28" s="534">
        <v>8.5881598841817661E-11</v>
      </c>
      <c r="L28" s="528"/>
      <c r="M28" s="313">
        <v>23</v>
      </c>
      <c r="N28" s="534"/>
      <c r="O28" s="534"/>
      <c r="P28" s="534"/>
      <c r="Q28" s="534"/>
      <c r="R28" s="534"/>
      <c r="S28" s="534">
        <v>8.5881598841817751E-11</v>
      </c>
      <c r="T28" s="534"/>
      <c r="U28" s="531">
        <v>9.0472879497987402E-14</v>
      </c>
      <c r="V28" s="535">
        <v>1.0534605866458804E-15</v>
      </c>
      <c r="W28" s="528"/>
      <c r="X28" s="528"/>
      <c r="Y28" s="528"/>
      <c r="Z28" s="528"/>
      <c r="AB28" s="840"/>
    </row>
    <row r="29" spans="1:28">
      <c r="A29" s="313">
        <v>0</v>
      </c>
      <c r="B29" s="313">
        <v>2</v>
      </c>
      <c r="C29" s="313">
        <v>1</v>
      </c>
      <c r="D29" s="313">
        <v>0</v>
      </c>
      <c r="E29" s="313">
        <v>0</v>
      </c>
      <c r="G29" s="314">
        <v>30</v>
      </c>
      <c r="H29" s="313">
        <v>100</v>
      </c>
      <c r="I29" s="313">
        <v>60</v>
      </c>
      <c r="J29" s="313">
        <v>3.2</v>
      </c>
      <c r="K29" s="534">
        <v>9.1046176745149655E-11</v>
      </c>
      <c r="L29" s="528"/>
      <c r="M29" s="313">
        <v>24</v>
      </c>
      <c r="N29" s="534">
        <v>-1.163061882797404E-14</v>
      </c>
      <c r="O29" s="534">
        <v>1.3082154350290274E-12</v>
      </c>
      <c r="P29" s="534">
        <v>-4.7821455516094071E-11</v>
      </c>
      <c r="Q29" s="534">
        <v>6.6232265905714635E-10</v>
      </c>
      <c r="R29" s="534"/>
      <c r="S29" s="534">
        <v>9.1046176745149707E-11</v>
      </c>
      <c r="T29" s="534"/>
      <c r="U29" s="531">
        <v>5.169878828456423E-14</v>
      </c>
      <c r="V29" s="535">
        <v>5.6783041455190376E-16</v>
      </c>
      <c r="W29" s="528"/>
      <c r="X29" s="528"/>
      <c r="Y29" s="528"/>
      <c r="Z29" s="528"/>
      <c r="AB29" s="840"/>
    </row>
    <row r="30" spans="1:28">
      <c r="A30" s="313">
        <v>1</v>
      </c>
      <c r="B30" s="313">
        <v>2</v>
      </c>
      <c r="C30" s="313">
        <v>1</v>
      </c>
      <c r="D30" s="313">
        <v>0</v>
      </c>
      <c r="E30" s="313">
        <v>1</v>
      </c>
      <c r="G30" s="314">
        <v>35</v>
      </c>
      <c r="H30" s="313">
        <v>100</v>
      </c>
      <c r="I30" s="313">
        <v>60</v>
      </c>
      <c r="J30" s="313">
        <v>3.2</v>
      </c>
      <c r="K30" s="534">
        <v>9.2472841655025415E-11</v>
      </c>
      <c r="L30" s="528"/>
      <c r="M30" s="313">
        <v>25</v>
      </c>
      <c r="N30" s="534"/>
      <c r="O30" s="534"/>
      <c r="P30" s="534"/>
      <c r="Q30" s="534"/>
      <c r="R30" s="534"/>
      <c r="S30" s="534">
        <v>9.2472841655025273E-11</v>
      </c>
      <c r="T30" s="534"/>
      <c r="U30" s="531">
        <v>-1.4217166778255163E-13</v>
      </c>
      <c r="V30" s="535">
        <v>-1.5374424018776258E-15</v>
      </c>
      <c r="W30" s="528"/>
      <c r="X30" s="528"/>
      <c r="Y30" s="528"/>
      <c r="Z30" s="528"/>
      <c r="AB30" s="840"/>
    </row>
    <row r="31" spans="1:28">
      <c r="A31" s="313">
        <v>2</v>
      </c>
      <c r="B31" s="313">
        <v>2</v>
      </c>
      <c r="C31" s="313">
        <v>1</v>
      </c>
      <c r="D31" s="313">
        <v>0</v>
      </c>
      <c r="E31" s="313">
        <v>2</v>
      </c>
      <c r="G31" s="314">
        <v>40</v>
      </c>
      <c r="H31" s="313">
        <v>100</v>
      </c>
      <c r="I31" s="313">
        <v>60</v>
      </c>
      <c r="J31" s="313">
        <v>3.2</v>
      </c>
      <c r="K31" s="534">
        <v>9.8249529469488835E-11</v>
      </c>
      <c r="L31" s="528"/>
      <c r="M31" s="313">
        <v>26</v>
      </c>
      <c r="N31" s="534"/>
      <c r="O31" s="534"/>
      <c r="P31" s="534"/>
      <c r="Q31" s="534"/>
      <c r="R31" s="534"/>
      <c r="S31" s="534">
        <v>9.8249529469489081E-11</v>
      </c>
      <c r="T31" s="534"/>
      <c r="U31" s="531">
        <v>2.4556924435168009E-13</v>
      </c>
      <c r="V31" s="535">
        <v>2.4994444826114008E-15</v>
      </c>
      <c r="W31" s="528"/>
      <c r="X31" s="528"/>
      <c r="Y31" s="528"/>
      <c r="Z31" s="528"/>
      <c r="AB31" s="840"/>
    </row>
    <row r="32" spans="1:28">
      <c r="A32" s="313">
        <v>3</v>
      </c>
      <c r="B32" s="313">
        <v>2</v>
      </c>
      <c r="C32" s="313">
        <v>1</v>
      </c>
      <c r="D32" s="313">
        <v>0</v>
      </c>
      <c r="E32" s="313">
        <v>3</v>
      </c>
      <c r="G32" s="314">
        <v>45</v>
      </c>
      <c r="H32" s="313">
        <v>100</v>
      </c>
      <c r="I32" s="313">
        <v>60</v>
      </c>
      <c r="J32" s="313">
        <v>3.2</v>
      </c>
      <c r="K32" s="534">
        <v>9.965327606755936E-11</v>
      </c>
      <c r="L32" s="528"/>
      <c r="M32" s="313">
        <v>27</v>
      </c>
      <c r="N32" s="534"/>
      <c r="O32" s="534"/>
      <c r="P32" s="534"/>
      <c r="Q32" s="534"/>
      <c r="R32" s="534"/>
      <c r="S32" s="534">
        <v>9.9653276067559063E-11</v>
      </c>
      <c r="T32" s="534"/>
      <c r="U32" s="531">
        <v>-2.9726803263624432E-13</v>
      </c>
      <c r="V32" s="535">
        <v>-2.9830231816434532E-15</v>
      </c>
      <c r="W32" s="528"/>
      <c r="X32" s="528"/>
      <c r="Y32" s="528"/>
      <c r="Z32" s="528"/>
      <c r="AB32" s="840"/>
    </row>
    <row r="33" spans="1:28">
      <c r="A33" s="313">
        <v>0</v>
      </c>
      <c r="B33" s="313">
        <v>3</v>
      </c>
      <c r="C33" s="313">
        <v>1</v>
      </c>
      <c r="D33" s="313">
        <v>0</v>
      </c>
      <c r="E33" s="313">
        <v>0</v>
      </c>
      <c r="G33" s="314">
        <v>30</v>
      </c>
      <c r="H33" s="313">
        <v>110</v>
      </c>
      <c r="I33" s="313">
        <v>60</v>
      </c>
      <c r="J33" s="313">
        <v>3.2</v>
      </c>
      <c r="K33" s="534">
        <v>9.9135385882738339E-11</v>
      </c>
      <c r="L33" s="528"/>
      <c r="M33" s="313">
        <v>28</v>
      </c>
      <c r="N33" s="534">
        <v>-1.0098275035885337E-14</v>
      </c>
      <c r="O33" s="534">
        <v>1.1356946598162826E-12</v>
      </c>
      <c r="P33" s="534">
        <v>-4.1408402577172301E-11</v>
      </c>
      <c r="Q33" s="534">
        <v>5.9191569533215708E-10</v>
      </c>
      <c r="R33" s="534"/>
      <c r="S33" s="534">
        <v>9.9135385882738248E-11</v>
      </c>
      <c r="T33" s="534"/>
      <c r="U33" s="531">
        <v>-9.0472879497987402E-14</v>
      </c>
      <c r="V33" s="535">
        <v>-9.1261943142081139E-16</v>
      </c>
      <c r="W33" s="528"/>
      <c r="X33" s="528"/>
      <c r="Y33" s="528"/>
      <c r="Z33" s="528"/>
      <c r="AB33" s="840"/>
    </row>
    <row r="34" spans="1:28">
      <c r="A34" s="313">
        <v>1</v>
      </c>
      <c r="B34" s="313">
        <v>3</v>
      </c>
      <c r="C34" s="313">
        <v>1</v>
      </c>
      <c r="D34" s="313">
        <v>0</v>
      </c>
      <c r="E34" s="313">
        <v>1</v>
      </c>
      <c r="G34" s="314">
        <v>35</v>
      </c>
      <c r="H34" s="313">
        <v>110</v>
      </c>
      <c r="I34" s="313">
        <v>60</v>
      </c>
      <c r="J34" s="313">
        <v>3.2</v>
      </c>
      <c r="K34" s="534">
        <v>1.0088402124248898E-10</v>
      </c>
      <c r="L34" s="528"/>
      <c r="M34" s="313">
        <v>29</v>
      </c>
      <c r="N34" s="534"/>
      <c r="O34" s="534"/>
      <c r="P34" s="534"/>
      <c r="Q34" s="534"/>
      <c r="R34" s="534"/>
      <c r="S34" s="534">
        <v>1.0088402124248875E-10</v>
      </c>
      <c r="T34" s="534"/>
      <c r="U34" s="531">
        <v>-2.3264454728053903E-13</v>
      </c>
      <c r="V34" s="535">
        <v>-2.3060594176886052E-15</v>
      </c>
      <c r="W34" s="528"/>
      <c r="X34" s="528"/>
      <c r="Y34" s="528"/>
      <c r="Z34" s="528"/>
      <c r="AB34" s="840"/>
    </row>
    <row r="35" spans="1:28">
      <c r="A35" s="313">
        <v>2</v>
      </c>
      <c r="B35" s="313">
        <v>3</v>
      </c>
      <c r="C35" s="313">
        <v>1</v>
      </c>
      <c r="D35" s="313">
        <v>0</v>
      </c>
      <c r="E35" s="313">
        <v>2</v>
      </c>
      <c r="G35" s="314">
        <v>40</v>
      </c>
      <c r="H35" s="313">
        <v>110</v>
      </c>
      <c r="I35" s="313">
        <v>60</v>
      </c>
      <c r="J35" s="313">
        <v>3.2</v>
      </c>
      <c r="K35" s="534">
        <v>1.0640144565465572E-10</v>
      </c>
      <c r="L35" s="528"/>
      <c r="M35" s="313">
        <v>30</v>
      </c>
      <c r="N35" s="534"/>
      <c r="O35" s="534"/>
      <c r="P35" s="534"/>
      <c r="Q35" s="534"/>
      <c r="R35" s="534"/>
      <c r="S35" s="534">
        <v>1.0640144565465554E-10</v>
      </c>
      <c r="T35" s="534"/>
      <c r="U35" s="531">
        <v>-1.809457589959748E-13</v>
      </c>
      <c r="V35" s="535">
        <v>-1.7005949297274168E-15</v>
      </c>
      <c r="W35" s="528"/>
      <c r="X35" s="528"/>
      <c r="Y35" s="528"/>
      <c r="Z35" s="528"/>
      <c r="AB35" s="840"/>
    </row>
    <row r="36" spans="1:28">
      <c r="A36" s="313">
        <v>3</v>
      </c>
      <c r="B36" s="313">
        <v>3</v>
      </c>
      <c r="C36" s="313">
        <v>1</v>
      </c>
      <c r="D36" s="313">
        <v>0</v>
      </c>
      <c r="E36" s="313">
        <v>3</v>
      </c>
      <c r="G36" s="314">
        <v>45</v>
      </c>
      <c r="H36" s="313">
        <v>110</v>
      </c>
      <c r="I36" s="313">
        <v>60</v>
      </c>
      <c r="J36" s="313">
        <v>3.2</v>
      </c>
      <c r="K36" s="534">
        <v>1.0811395284232453E-10</v>
      </c>
      <c r="L36" s="528"/>
      <c r="M36" s="313">
        <v>31</v>
      </c>
      <c r="N36" s="534"/>
      <c r="O36" s="534"/>
      <c r="P36" s="534"/>
      <c r="Q36" s="534"/>
      <c r="R36" s="534"/>
      <c r="S36" s="534">
        <v>1.081139528423248E-10</v>
      </c>
      <c r="T36" s="534"/>
      <c r="U36" s="531">
        <v>2.7141863849396221E-13</v>
      </c>
      <c r="V36" s="535">
        <v>2.5104866796407339E-15</v>
      </c>
      <c r="W36" s="528"/>
      <c r="X36" s="528"/>
      <c r="Y36" s="528"/>
      <c r="Z36" s="528"/>
    </row>
    <row r="37" spans="1:28">
      <c r="A37" s="313">
        <v>0</v>
      </c>
      <c r="B37" s="313">
        <v>0</v>
      </c>
      <c r="C37" s="313">
        <v>2</v>
      </c>
      <c r="D37" s="313">
        <v>0</v>
      </c>
      <c r="E37" s="313">
        <v>0</v>
      </c>
      <c r="G37" s="314">
        <v>30</v>
      </c>
      <c r="H37" s="313">
        <v>80</v>
      </c>
      <c r="I37" s="313">
        <v>60</v>
      </c>
      <c r="J37" s="313">
        <v>5.2</v>
      </c>
      <c r="K37" s="534">
        <v>1.0037424795976565E-10</v>
      </c>
      <c r="L37" s="528"/>
      <c r="M37" s="313">
        <v>32</v>
      </c>
      <c r="N37" s="534">
        <v>-9.9864421625394839E-15</v>
      </c>
      <c r="O37" s="534">
        <v>1.1199415035490518E-12</v>
      </c>
      <c r="P37" s="534">
        <v>-4.0268322668157525E-11</v>
      </c>
      <c r="Q37" s="534">
        <v>5.7011051319891102E-10</v>
      </c>
      <c r="R37" s="534"/>
      <c r="S37" s="534">
        <v>1.0037424795976589E-10</v>
      </c>
      <c r="T37" s="534"/>
      <c r="U37" s="531">
        <v>2.4556924435168009E-13</v>
      </c>
      <c r="V37" s="535">
        <v>2.4465363312123135E-15</v>
      </c>
      <c r="W37" s="528"/>
      <c r="X37" s="528"/>
      <c r="Y37" s="528"/>
      <c r="Z37" s="528"/>
    </row>
    <row r="38" spans="1:28">
      <c r="A38" s="313">
        <v>1</v>
      </c>
      <c r="B38" s="313">
        <v>0</v>
      </c>
      <c r="C38" s="313">
        <v>2</v>
      </c>
      <c r="D38" s="313">
        <v>0</v>
      </c>
      <c r="E38" s="313">
        <v>1</v>
      </c>
      <c r="G38" s="314">
        <v>35</v>
      </c>
      <c r="H38" s="313">
        <v>80</v>
      </c>
      <c r="I38" s="313">
        <v>60</v>
      </c>
      <c r="J38" s="313">
        <v>5.2</v>
      </c>
      <c r="K38" s="534">
        <v>1.0447885394210562E-10</v>
      </c>
      <c r="L38" s="528"/>
      <c r="M38" s="313">
        <v>33</v>
      </c>
      <c r="N38" s="534"/>
      <c r="O38" s="534"/>
      <c r="P38" s="534"/>
      <c r="Q38" s="534"/>
      <c r="R38" s="534"/>
      <c r="S38" s="534">
        <v>1.0447885394210579E-10</v>
      </c>
      <c r="T38" s="534"/>
      <c r="U38" s="531">
        <v>1.6802106192483375E-13</v>
      </c>
      <c r="V38" s="535">
        <v>1.6081824750675239E-15</v>
      </c>
      <c r="W38" s="528"/>
      <c r="X38" s="528"/>
      <c r="Y38" s="528"/>
      <c r="Z38" s="528"/>
    </row>
    <row r="39" spans="1:28">
      <c r="A39" s="313">
        <v>2</v>
      </c>
      <c r="B39" s="313">
        <v>0</v>
      </c>
      <c r="C39" s="313">
        <v>2</v>
      </c>
      <c r="D39" s="313">
        <v>0</v>
      </c>
      <c r="E39" s="313">
        <v>2</v>
      </c>
      <c r="G39" s="314">
        <v>40</v>
      </c>
      <c r="H39" s="313">
        <v>80</v>
      </c>
      <c r="I39" s="313">
        <v>60</v>
      </c>
      <c r="J39" s="313">
        <v>5.2</v>
      </c>
      <c r="K39" s="534">
        <v>1.1215171374856591E-10</v>
      </c>
      <c r="L39" s="528"/>
      <c r="M39" s="313">
        <v>34</v>
      </c>
      <c r="N39" s="534"/>
      <c r="O39" s="534"/>
      <c r="P39" s="534"/>
      <c r="Q39" s="534"/>
      <c r="R39" s="534"/>
      <c r="S39" s="534">
        <v>1.1215171374856596E-10</v>
      </c>
      <c r="T39" s="534"/>
      <c r="U39" s="531">
        <v>5.169878828456423E-14</v>
      </c>
      <c r="V39" s="535">
        <v>4.609718974109329E-16</v>
      </c>
      <c r="W39" s="528"/>
      <c r="X39" s="528"/>
      <c r="Y39" s="528"/>
      <c r="Z39" s="528"/>
    </row>
    <row r="40" spans="1:28">
      <c r="A40" s="313">
        <v>3</v>
      </c>
      <c r="B40" s="313">
        <v>0</v>
      </c>
      <c r="C40" s="313">
        <v>2</v>
      </c>
      <c r="D40" s="313">
        <v>0</v>
      </c>
      <c r="E40" s="313">
        <v>3</v>
      </c>
      <c r="G40" s="314">
        <v>45</v>
      </c>
      <c r="H40" s="313">
        <v>80</v>
      </c>
      <c r="I40" s="313">
        <v>60</v>
      </c>
      <c r="J40" s="313">
        <v>5.2</v>
      </c>
      <c r="K40" s="534">
        <v>1.1590299575724186E-10</v>
      </c>
      <c r="L40" s="528"/>
      <c r="M40" s="313">
        <v>35</v>
      </c>
      <c r="N40" s="534"/>
      <c r="O40" s="534"/>
      <c r="P40" s="534"/>
      <c r="Q40" s="534"/>
      <c r="R40" s="534"/>
      <c r="S40" s="534">
        <v>1.1590299575724175E-10</v>
      </c>
      <c r="T40" s="534"/>
      <c r="U40" s="531">
        <v>-1.0339757656912846E-13</v>
      </c>
      <c r="V40" s="535">
        <v>-8.9210443520971693E-16</v>
      </c>
      <c r="W40" s="528"/>
      <c r="X40" s="528"/>
      <c r="Y40" s="528"/>
      <c r="Z40" s="528"/>
    </row>
    <row r="41" spans="1:28">
      <c r="A41" s="313">
        <v>0</v>
      </c>
      <c r="B41" s="313">
        <v>1</v>
      </c>
      <c r="C41" s="313">
        <v>2</v>
      </c>
      <c r="D41" s="313">
        <v>0</v>
      </c>
      <c r="E41" s="313">
        <v>0</v>
      </c>
      <c r="G41" s="314">
        <v>30</v>
      </c>
      <c r="H41" s="313">
        <v>90</v>
      </c>
      <c r="I41" s="313">
        <v>60</v>
      </c>
      <c r="J41" s="313">
        <v>5.2</v>
      </c>
      <c r="K41" s="534">
        <v>1.1361912232387317E-10</v>
      </c>
      <c r="L41" s="528"/>
      <c r="M41" s="313">
        <v>36</v>
      </c>
      <c r="N41" s="534">
        <v>-1.9261992245935064E-14</v>
      </c>
      <c r="O41" s="534">
        <v>2.0905638394892766E-12</v>
      </c>
      <c r="P41" s="534">
        <v>-7.3897125523702366E-11</v>
      </c>
      <c r="Q41" s="534">
        <v>9.6909922313484219E-10</v>
      </c>
      <c r="R41" s="534"/>
      <c r="S41" s="534">
        <v>1.1361912232387343E-10</v>
      </c>
      <c r="T41" s="534"/>
      <c r="U41" s="531">
        <v>2.5849394142282115E-13</v>
      </c>
      <c r="V41" s="535">
        <v>2.2750918695356573E-15</v>
      </c>
      <c r="W41" s="528"/>
      <c r="X41" s="528"/>
      <c r="Y41" s="528"/>
      <c r="Z41" s="528"/>
    </row>
    <row r="42" spans="1:28">
      <c r="A42" s="313">
        <v>1</v>
      </c>
      <c r="B42" s="313">
        <v>1</v>
      </c>
      <c r="C42" s="313">
        <v>2</v>
      </c>
      <c r="D42" s="313">
        <v>0</v>
      </c>
      <c r="E42" s="313">
        <v>1</v>
      </c>
      <c r="G42" s="314">
        <v>35</v>
      </c>
      <c r="H42" s="313">
        <v>90</v>
      </c>
      <c r="I42" s="313">
        <v>60</v>
      </c>
      <c r="J42" s="313">
        <v>5.2</v>
      </c>
      <c r="K42" s="534">
        <v>1.1778261563515717E-10</v>
      </c>
      <c r="L42" s="528"/>
      <c r="M42" s="313">
        <v>37</v>
      </c>
      <c r="N42" s="534"/>
      <c r="O42" s="534"/>
      <c r="P42" s="534"/>
      <c r="Q42" s="534"/>
      <c r="R42" s="534"/>
      <c r="S42" s="534">
        <v>1.177826156351572E-10</v>
      </c>
      <c r="T42" s="534"/>
      <c r="U42" s="531">
        <v>2.5849394142282115E-14</v>
      </c>
      <c r="V42" s="535">
        <v>2.1946697314273497E-16</v>
      </c>
      <c r="W42" s="528"/>
      <c r="X42" s="528"/>
      <c r="Y42" s="528"/>
      <c r="Z42" s="528"/>
    </row>
    <row r="43" spans="1:28">
      <c r="A43" s="313">
        <v>2</v>
      </c>
      <c r="B43" s="313">
        <v>1</v>
      </c>
      <c r="C43" s="313">
        <v>2</v>
      </c>
      <c r="D43" s="313">
        <v>0</v>
      </c>
      <c r="E43" s="313">
        <v>2</v>
      </c>
      <c r="G43" s="314">
        <v>40</v>
      </c>
      <c r="H43" s="313">
        <v>90</v>
      </c>
      <c r="I43" s="313">
        <v>60</v>
      </c>
      <c r="J43" s="313">
        <v>5.2</v>
      </c>
      <c r="K43" s="534">
        <v>1.2534884162974587E-10</v>
      </c>
      <c r="L43" s="528"/>
      <c r="M43" s="313">
        <v>38</v>
      </c>
      <c r="N43" s="534"/>
      <c r="O43" s="534"/>
      <c r="P43" s="534"/>
      <c r="Q43" s="534"/>
      <c r="R43" s="534"/>
      <c r="S43" s="534">
        <v>1.2534884162974597E-10</v>
      </c>
      <c r="T43" s="534"/>
      <c r="U43" s="531">
        <v>1.0339757656912846E-13</v>
      </c>
      <c r="V43" s="535">
        <v>8.2487859660118092E-16</v>
      </c>
      <c r="W43" s="528"/>
      <c r="X43" s="528"/>
      <c r="Y43" s="528"/>
      <c r="Z43" s="528"/>
    </row>
    <row r="44" spans="1:28">
      <c r="A44" s="313">
        <v>3</v>
      </c>
      <c r="B44" s="313">
        <v>1</v>
      </c>
      <c r="C44" s="313">
        <v>2</v>
      </c>
      <c r="D44" s="313">
        <v>0</v>
      </c>
      <c r="E44" s="313">
        <v>3</v>
      </c>
      <c r="G44" s="314">
        <v>45</v>
      </c>
      <c r="H44" s="313">
        <v>90</v>
      </c>
      <c r="I44" s="313">
        <v>60</v>
      </c>
      <c r="J44" s="313">
        <v>5.2</v>
      </c>
      <c r="K44" s="534">
        <v>1.2187130612318793E-10</v>
      </c>
      <c r="L44" s="528"/>
      <c r="M44" s="313">
        <v>39</v>
      </c>
      <c r="N44" s="534"/>
      <c r="O44" s="534"/>
      <c r="P44" s="534"/>
      <c r="Q44" s="534"/>
      <c r="R44" s="534"/>
      <c r="S44" s="534">
        <v>1.2187130612318847E-10</v>
      </c>
      <c r="T44" s="534"/>
      <c r="U44" s="531">
        <v>5.4283727698792441E-13</v>
      </c>
      <c r="V44" s="535">
        <v>4.454184452895111E-15</v>
      </c>
      <c r="W44" s="528"/>
      <c r="X44" s="528"/>
      <c r="Y44" s="528"/>
      <c r="Z44" s="528"/>
    </row>
    <row r="45" spans="1:28">
      <c r="A45" s="313">
        <v>0</v>
      </c>
      <c r="B45" s="313">
        <v>2</v>
      </c>
      <c r="C45" s="313">
        <v>2</v>
      </c>
      <c r="D45" s="313">
        <v>0</v>
      </c>
      <c r="E45" s="313">
        <v>0</v>
      </c>
      <c r="G45" s="314">
        <v>30</v>
      </c>
      <c r="H45" s="313">
        <v>100</v>
      </c>
      <c r="I45" s="313">
        <v>60</v>
      </c>
      <c r="J45" s="313">
        <v>5.2</v>
      </c>
      <c r="K45" s="534">
        <v>1.3569072983185723E-10</v>
      </c>
      <c r="L45" s="528"/>
      <c r="M45" s="313">
        <v>40</v>
      </c>
      <c r="N45" s="534">
        <v>-1.5015313951061777E-14</v>
      </c>
      <c r="O45" s="534">
        <v>1.6876408193601169E-12</v>
      </c>
      <c r="P45" s="534">
        <v>-6.1390422395984832E-11</v>
      </c>
      <c r="Q45" s="534">
        <v>8.639401409659652E-10</v>
      </c>
      <c r="R45" s="534"/>
      <c r="S45" s="534">
        <v>1.3569072983185747E-10</v>
      </c>
      <c r="T45" s="534"/>
      <c r="U45" s="531">
        <v>2.3264454728053903E-13</v>
      </c>
      <c r="V45" s="535">
        <v>1.7145205687140402E-15</v>
      </c>
      <c r="W45" s="528"/>
      <c r="X45" s="528"/>
      <c r="Y45" s="528"/>
      <c r="Z45" s="528"/>
    </row>
    <row r="46" spans="1:28">
      <c r="A46" s="313">
        <v>1</v>
      </c>
      <c r="B46" s="313">
        <v>2</v>
      </c>
      <c r="C46" s="313">
        <v>2</v>
      </c>
      <c r="D46" s="313">
        <v>0</v>
      </c>
      <c r="E46" s="313">
        <v>1</v>
      </c>
      <c r="G46" s="314">
        <v>35</v>
      </c>
      <c r="H46" s="313">
        <v>100</v>
      </c>
      <c r="I46" s="313">
        <v>60</v>
      </c>
      <c r="J46" s="313">
        <v>5.2</v>
      </c>
      <c r="K46" s="534">
        <v>1.3885377517086553E-10</v>
      </c>
      <c r="L46" s="528"/>
      <c r="M46" s="313">
        <v>41</v>
      </c>
      <c r="N46" s="534"/>
      <c r="O46" s="534"/>
      <c r="P46" s="534"/>
      <c r="Q46" s="534"/>
      <c r="R46" s="534"/>
      <c r="S46" s="534">
        <v>1.3885377517086569E-10</v>
      </c>
      <c r="T46" s="534"/>
      <c r="U46" s="531">
        <v>1.5509636485369269E-13</v>
      </c>
      <c r="V46" s="535">
        <v>1.1169762195002617E-15</v>
      </c>
      <c r="W46" s="528"/>
      <c r="X46" s="528"/>
      <c r="Y46" s="528"/>
      <c r="Z46" s="528"/>
    </row>
    <row r="47" spans="1:28">
      <c r="A47" s="313">
        <v>2</v>
      </c>
      <c r="B47" s="313">
        <v>2</v>
      </c>
      <c r="C47" s="313">
        <v>2</v>
      </c>
      <c r="D47" s="313">
        <v>0</v>
      </c>
      <c r="E47" s="313">
        <v>2</v>
      </c>
      <c r="G47" s="314">
        <v>40</v>
      </c>
      <c r="H47" s="313">
        <v>100</v>
      </c>
      <c r="I47" s="313">
        <v>60</v>
      </c>
      <c r="J47" s="313">
        <v>5.2</v>
      </c>
      <c r="K47" s="534">
        <v>1.4756846323480536E-10</v>
      </c>
      <c r="L47" s="528"/>
      <c r="M47" s="313">
        <v>42</v>
      </c>
      <c r="N47" s="534"/>
      <c r="O47" s="534"/>
      <c r="P47" s="534"/>
      <c r="Q47" s="534"/>
      <c r="R47" s="534"/>
      <c r="S47" s="534">
        <v>1.4756846323480528E-10</v>
      </c>
      <c r="T47" s="534"/>
      <c r="U47" s="531">
        <v>-7.7548182426846345E-14</v>
      </c>
      <c r="V47" s="535">
        <v>-5.255064715518153E-16</v>
      </c>
      <c r="W47" s="528"/>
      <c r="X47" s="528"/>
      <c r="Y47" s="528"/>
      <c r="Z47" s="528"/>
    </row>
    <row r="48" spans="1:28">
      <c r="A48" s="313">
        <v>3</v>
      </c>
      <c r="B48" s="313">
        <v>2</v>
      </c>
      <c r="C48" s="313">
        <v>2</v>
      </c>
      <c r="D48" s="313">
        <v>0</v>
      </c>
      <c r="E48" s="313">
        <v>3</v>
      </c>
      <c r="G48" s="314">
        <v>45</v>
      </c>
      <c r="H48" s="313">
        <v>100</v>
      </c>
      <c r="I48" s="313">
        <v>60</v>
      </c>
      <c r="J48" s="313">
        <v>5.2</v>
      </c>
      <c r="K48" s="534">
        <v>1.5057330856038036E-10</v>
      </c>
      <c r="L48" s="528"/>
      <c r="M48" s="313">
        <v>43</v>
      </c>
      <c r="N48" s="534"/>
      <c r="O48" s="534"/>
      <c r="P48" s="534"/>
      <c r="Q48" s="534"/>
      <c r="R48" s="534"/>
      <c r="S48" s="534">
        <v>1.5057330856037992E-10</v>
      </c>
      <c r="T48" s="534"/>
      <c r="U48" s="531">
        <v>-4.3943970041879595E-13</v>
      </c>
      <c r="V48" s="535">
        <v>-2.9184435450097005E-15</v>
      </c>
      <c r="W48" s="528"/>
      <c r="X48" s="528"/>
      <c r="Y48" s="528"/>
      <c r="Z48" s="528"/>
    </row>
    <row r="49" spans="1:26">
      <c r="A49" s="313">
        <v>0</v>
      </c>
      <c r="B49" s="313">
        <v>3</v>
      </c>
      <c r="C49" s="313">
        <v>2</v>
      </c>
      <c r="D49" s="313">
        <v>0</v>
      </c>
      <c r="E49" s="313">
        <v>0</v>
      </c>
      <c r="G49" s="314">
        <v>30</v>
      </c>
      <c r="H49" s="313">
        <v>110</v>
      </c>
      <c r="I49" s="313">
        <v>60</v>
      </c>
      <c r="J49" s="313">
        <v>5.2</v>
      </c>
      <c r="K49" s="534">
        <v>1.4847819288951863E-10</v>
      </c>
      <c r="L49" s="528"/>
      <c r="M49" s="313">
        <v>44</v>
      </c>
      <c r="N49" s="534">
        <v>-1.3188002997776035E-14</v>
      </c>
      <c r="O49" s="534">
        <v>1.4819203230183951E-12</v>
      </c>
      <c r="P49" s="534">
        <v>-5.3741584375601872E-11</v>
      </c>
      <c r="Q49" s="534">
        <v>7.8307351438097237E-10</v>
      </c>
      <c r="R49" s="534"/>
      <c r="S49" s="534">
        <v>1.4847819288951889E-10</v>
      </c>
      <c r="T49" s="534"/>
      <c r="U49" s="531">
        <v>2.5849394142282115E-13</v>
      </c>
      <c r="V49" s="535">
        <v>1.7409556002285421E-15</v>
      </c>
      <c r="W49" s="528"/>
      <c r="X49" s="528"/>
      <c r="Y49" s="528"/>
      <c r="Z49" s="528"/>
    </row>
    <row r="50" spans="1:26">
      <c r="A50" s="313">
        <v>1</v>
      </c>
      <c r="B50" s="313">
        <v>3</v>
      </c>
      <c r="C50" s="313">
        <v>2</v>
      </c>
      <c r="D50" s="313">
        <v>0</v>
      </c>
      <c r="E50" s="313">
        <v>1</v>
      </c>
      <c r="G50" s="314">
        <v>35</v>
      </c>
      <c r="H50" s="313">
        <v>110</v>
      </c>
      <c r="I50" s="313">
        <v>60</v>
      </c>
      <c r="J50" s="313">
        <v>5.2</v>
      </c>
      <c r="K50" s="534">
        <v>1.5203482840279323E-10</v>
      </c>
      <c r="L50" s="528"/>
      <c r="M50" s="313">
        <v>45</v>
      </c>
      <c r="N50" s="534"/>
      <c r="O50" s="534"/>
      <c r="P50" s="534"/>
      <c r="Q50" s="534"/>
      <c r="R50" s="534"/>
      <c r="S50" s="534">
        <v>1.5203482840279349E-10</v>
      </c>
      <c r="T50" s="534"/>
      <c r="U50" s="531">
        <v>2.5849394142282115E-13</v>
      </c>
      <c r="V50" s="535">
        <v>1.7002284551404276E-15</v>
      </c>
      <c r="W50" s="528"/>
      <c r="X50" s="528"/>
      <c r="Y50" s="528"/>
      <c r="Z50" s="528"/>
    </row>
    <row r="51" spans="1:26">
      <c r="A51" s="313">
        <v>2</v>
      </c>
      <c r="B51" s="313">
        <v>3</v>
      </c>
      <c r="C51" s="313">
        <v>2</v>
      </c>
      <c r="D51" s="313">
        <v>0</v>
      </c>
      <c r="E51" s="313">
        <v>2</v>
      </c>
      <c r="G51" s="314">
        <v>40</v>
      </c>
      <c r="H51" s="313">
        <v>110</v>
      </c>
      <c r="I51" s="313">
        <v>60</v>
      </c>
      <c r="J51" s="313">
        <v>5.2</v>
      </c>
      <c r="K51" s="534">
        <v>1.604504643286634E-10</v>
      </c>
      <c r="L51" s="528"/>
      <c r="M51" s="313">
        <v>46</v>
      </c>
      <c r="N51" s="534"/>
      <c r="O51" s="534"/>
      <c r="P51" s="534"/>
      <c r="Q51" s="534"/>
      <c r="R51" s="534"/>
      <c r="S51" s="534">
        <v>1.6045046432866373E-10</v>
      </c>
      <c r="T51" s="534"/>
      <c r="U51" s="531">
        <v>3.3604212384966749E-13</v>
      </c>
      <c r="V51" s="535">
        <v>2.0943667894991305E-15</v>
      </c>
      <c r="W51" s="528"/>
      <c r="X51" s="528"/>
      <c r="Y51" s="528"/>
      <c r="Z51" s="528"/>
    </row>
    <row r="52" spans="1:26">
      <c r="A52" s="313">
        <v>3</v>
      </c>
      <c r="B52" s="313">
        <v>3</v>
      </c>
      <c r="C52" s="313">
        <v>2</v>
      </c>
      <c r="D52" s="313">
        <v>0</v>
      </c>
      <c r="E52" s="313">
        <v>3</v>
      </c>
      <c r="G52" s="314">
        <v>45</v>
      </c>
      <c r="H52" s="313">
        <v>110</v>
      </c>
      <c r="I52" s="313">
        <v>60</v>
      </c>
      <c r="J52" s="313">
        <v>5.2</v>
      </c>
      <c r="K52" s="534">
        <v>1.6383409841879706E-10</v>
      </c>
      <c r="L52" s="528"/>
      <c r="M52" s="313">
        <v>47</v>
      </c>
      <c r="N52" s="534"/>
      <c r="O52" s="534"/>
      <c r="P52" s="534"/>
      <c r="Q52" s="534"/>
      <c r="R52" s="534"/>
      <c r="S52" s="534">
        <v>1.6383409841879712E-10</v>
      </c>
      <c r="T52" s="534"/>
      <c r="U52" s="531">
        <v>5.169878828456423E-14</v>
      </c>
      <c r="V52" s="535">
        <v>3.155557285297864E-16</v>
      </c>
      <c r="W52" s="528"/>
      <c r="X52" s="528"/>
      <c r="Y52" s="528"/>
      <c r="Z52" s="528"/>
    </row>
    <row r="53" spans="1:26">
      <c r="A53" s="313">
        <v>0</v>
      </c>
      <c r="B53" s="313">
        <v>0</v>
      </c>
      <c r="C53" s="313">
        <v>0</v>
      </c>
      <c r="D53" s="313">
        <v>1</v>
      </c>
      <c r="E53" s="313">
        <v>0</v>
      </c>
      <c r="G53" s="314">
        <v>30</v>
      </c>
      <c r="H53" s="313">
        <v>80</v>
      </c>
      <c r="I53" s="313">
        <v>60</v>
      </c>
      <c r="J53" s="313">
        <v>13.2</v>
      </c>
      <c r="K53" s="534">
        <v>1.6223777433958537E-10</v>
      </c>
      <c r="L53" s="528"/>
      <c r="M53" s="313">
        <v>48</v>
      </c>
      <c r="N53" s="534">
        <v>-1.8334649444185187E-15</v>
      </c>
      <c r="O53" s="534">
        <v>9.071831756236764E-14</v>
      </c>
      <c r="P53" s="534">
        <v>4.2055102162607E-12</v>
      </c>
      <c r="Q53" s="534">
        <v>3.9295355449335104E-12</v>
      </c>
      <c r="R53" s="534"/>
      <c r="S53" s="534">
        <v>1.6223777433958537E-10</v>
      </c>
      <c r="T53" s="534"/>
      <c r="U53" s="531">
        <v>0</v>
      </c>
      <c r="V53" s="535">
        <v>0</v>
      </c>
    </row>
    <row r="54" spans="1:26">
      <c r="A54" s="313">
        <v>1</v>
      </c>
      <c r="B54" s="313">
        <v>0</v>
      </c>
      <c r="C54" s="313">
        <v>0</v>
      </c>
      <c r="D54" s="313">
        <v>1</v>
      </c>
      <c r="E54" s="313">
        <v>1</v>
      </c>
      <c r="G54" s="314">
        <v>35</v>
      </c>
      <c r="H54" s="313">
        <v>80</v>
      </c>
      <c r="I54" s="313">
        <v>60</v>
      </c>
      <c r="J54" s="313">
        <v>13.2</v>
      </c>
      <c r="K54" s="534">
        <v>1.8364252263601438E-10</v>
      </c>
      <c r="L54" s="528"/>
      <c r="M54" s="313">
        <v>49</v>
      </c>
      <c r="N54" s="534"/>
      <c r="O54" s="534"/>
      <c r="P54" s="534"/>
      <c r="Q54" s="534"/>
      <c r="R54" s="534"/>
      <c r="S54" s="534">
        <v>1.8364252263601438E-10</v>
      </c>
      <c r="T54" s="534"/>
      <c r="U54" s="531">
        <v>0</v>
      </c>
      <c r="V54" s="535">
        <v>0</v>
      </c>
    </row>
    <row r="55" spans="1:26">
      <c r="A55" s="313">
        <v>2</v>
      </c>
      <c r="B55" s="313">
        <v>0</v>
      </c>
      <c r="C55" s="313">
        <v>0</v>
      </c>
      <c r="D55" s="313">
        <v>1</v>
      </c>
      <c r="E55" s="313">
        <v>2</v>
      </c>
      <c r="G55" s="314">
        <v>40</v>
      </c>
      <c r="H55" s="313">
        <v>80</v>
      </c>
      <c r="I55" s="313">
        <v>60</v>
      </c>
      <c r="J55" s="313">
        <v>13.2</v>
      </c>
      <c r="K55" s="534">
        <v>1.9995749585236455E-10</v>
      </c>
      <c r="L55" s="528"/>
      <c r="M55" s="313">
        <v>50</v>
      </c>
      <c r="N55" s="534"/>
      <c r="O55" s="534"/>
      <c r="P55" s="534"/>
      <c r="Q55" s="534"/>
      <c r="R55" s="534"/>
      <c r="S55" s="534">
        <v>1.9995749585236455E-10</v>
      </c>
      <c r="T55" s="534"/>
      <c r="U55" s="531">
        <v>0</v>
      </c>
      <c r="V55" s="535">
        <v>0</v>
      </c>
    </row>
    <row r="56" spans="1:26">
      <c r="A56" s="313">
        <v>3</v>
      </c>
      <c r="B56" s="313">
        <v>0</v>
      </c>
      <c r="C56" s="313">
        <v>0</v>
      </c>
      <c r="D56" s="313">
        <v>1</v>
      </c>
      <c r="E56" s="313">
        <v>3</v>
      </c>
      <c r="G56" s="314">
        <v>45</v>
      </c>
      <c r="H56" s="313">
        <v>80</v>
      </c>
      <c r="I56" s="313">
        <v>60</v>
      </c>
      <c r="J56" s="313">
        <v>13.2</v>
      </c>
      <c r="K56" s="534">
        <v>2.0980759528032198E-10</v>
      </c>
      <c r="L56" s="528"/>
      <c r="M56" s="313">
        <v>51</v>
      </c>
      <c r="N56" s="534"/>
      <c r="O56" s="534"/>
      <c r="P56" s="534"/>
      <c r="Q56" s="534"/>
      <c r="R56" s="534"/>
      <c r="S56" s="534">
        <v>2.0980759528032196E-10</v>
      </c>
      <c r="T56" s="534"/>
      <c r="U56" s="531">
        <v>-2.5849394142282115E-14</v>
      </c>
      <c r="V56" s="535">
        <v>-1.232052352906718E-16</v>
      </c>
    </row>
    <row r="57" spans="1:26">
      <c r="A57" s="313">
        <v>0</v>
      </c>
      <c r="B57" s="313">
        <v>1</v>
      </c>
      <c r="C57" s="313">
        <v>0</v>
      </c>
      <c r="D57" s="313">
        <v>1</v>
      </c>
      <c r="E57" s="313">
        <v>0</v>
      </c>
      <c r="G57" s="314">
        <v>30</v>
      </c>
      <c r="H57" s="313">
        <v>90</v>
      </c>
      <c r="I57" s="313">
        <v>60</v>
      </c>
      <c r="J57" s="313">
        <v>13.2</v>
      </c>
      <c r="K57" s="534">
        <v>2.0161111571108935E-10</v>
      </c>
      <c r="L57" s="528"/>
      <c r="M57" s="313">
        <v>52</v>
      </c>
      <c r="N57" s="534">
        <v>-1.1111137093722119E-14</v>
      </c>
      <c r="O57" s="534">
        <v>1.2421724998436172E-12</v>
      </c>
      <c r="P57" s="534">
        <v>-4.3163563289589526E-11</v>
      </c>
      <c r="Q57" s="534">
        <v>6.7856346607001707E-10</v>
      </c>
      <c r="R57" s="534"/>
      <c r="S57" s="534">
        <v>2.0161111571108974E-10</v>
      </c>
      <c r="T57" s="534"/>
      <c r="U57" s="531">
        <v>3.8774091213423172E-13</v>
      </c>
      <c r="V57" s="535">
        <v>1.9232119755235528E-15</v>
      </c>
    </row>
    <row r="58" spans="1:26">
      <c r="A58" s="313">
        <v>1</v>
      </c>
      <c r="B58" s="313">
        <v>1</v>
      </c>
      <c r="C58" s="313">
        <v>0</v>
      </c>
      <c r="D58" s="313">
        <v>1</v>
      </c>
      <c r="E58" s="313">
        <v>1</v>
      </c>
      <c r="G58" s="314">
        <v>35</v>
      </c>
      <c r="H58" s="313">
        <v>90</v>
      </c>
      <c r="I58" s="313">
        <v>60</v>
      </c>
      <c r="J58" s="313">
        <v>13.2</v>
      </c>
      <c r="K58" s="534">
        <v>2.131100603494788E-10</v>
      </c>
      <c r="L58" s="528"/>
      <c r="M58" s="313">
        <v>53</v>
      </c>
      <c r="N58" s="534"/>
      <c r="O58" s="534"/>
      <c r="P58" s="534"/>
      <c r="Q58" s="534"/>
      <c r="R58" s="534"/>
      <c r="S58" s="534">
        <v>2.131100603494788E-10</v>
      </c>
      <c r="T58" s="534"/>
      <c r="U58" s="531">
        <v>0</v>
      </c>
      <c r="V58" s="535">
        <v>0</v>
      </c>
    </row>
    <row r="59" spans="1:26">
      <c r="A59" s="313">
        <v>2</v>
      </c>
      <c r="B59" s="313">
        <v>1</v>
      </c>
      <c r="C59" s="313">
        <v>0</v>
      </c>
      <c r="D59" s="313">
        <v>1</v>
      </c>
      <c r="E59" s="313">
        <v>2</v>
      </c>
      <c r="G59" s="314">
        <v>40</v>
      </c>
      <c r="H59" s="313">
        <v>90</v>
      </c>
      <c r="I59" s="313">
        <v>60</v>
      </c>
      <c r="J59" s="313">
        <v>13.2</v>
      </c>
      <c r="K59" s="534">
        <v>2.28384160238008E-10</v>
      </c>
      <c r="L59" s="528"/>
      <c r="M59" s="313">
        <v>54</v>
      </c>
      <c r="N59" s="534"/>
      <c r="O59" s="534"/>
      <c r="P59" s="534"/>
      <c r="Q59" s="534"/>
      <c r="R59" s="534"/>
      <c r="S59" s="534">
        <v>2.283841602380079E-10</v>
      </c>
      <c r="T59" s="534"/>
      <c r="U59" s="531">
        <v>-1.0339757656912846E-13</v>
      </c>
      <c r="V59" s="535">
        <v>-4.5273532306870066E-16</v>
      </c>
    </row>
    <row r="60" spans="1:26">
      <c r="A60" s="313">
        <v>3</v>
      </c>
      <c r="B60" s="313">
        <v>1</v>
      </c>
      <c r="C60" s="313">
        <v>0</v>
      </c>
      <c r="D60" s="313">
        <v>1</v>
      </c>
      <c r="E60" s="313">
        <v>3</v>
      </c>
      <c r="G60" s="314">
        <v>45</v>
      </c>
      <c r="H60" s="313">
        <v>90</v>
      </c>
      <c r="I60" s="313">
        <v>60</v>
      </c>
      <c r="J60" s="313">
        <v>13.2</v>
      </c>
      <c r="K60" s="534">
        <v>2.3910006255638534E-10</v>
      </c>
      <c r="L60" s="528"/>
      <c r="M60" s="313">
        <v>55</v>
      </c>
      <c r="N60" s="534"/>
      <c r="O60" s="534"/>
      <c r="P60" s="534"/>
      <c r="Q60" s="534"/>
      <c r="R60" s="534"/>
      <c r="S60" s="534">
        <v>2.3910006255638534E-10</v>
      </c>
      <c r="T60" s="534"/>
      <c r="U60" s="531">
        <v>0</v>
      </c>
      <c r="V60" s="535">
        <v>0</v>
      </c>
    </row>
    <row r="61" spans="1:26">
      <c r="A61" s="313">
        <v>0</v>
      </c>
      <c r="B61" s="313">
        <v>2</v>
      </c>
      <c r="C61" s="313">
        <v>0</v>
      </c>
      <c r="D61" s="313">
        <v>1</v>
      </c>
      <c r="E61" s="313">
        <v>0</v>
      </c>
      <c r="G61" s="314">
        <v>30</v>
      </c>
      <c r="H61" s="313">
        <v>100</v>
      </c>
      <c r="I61" s="313">
        <v>60</v>
      </c>
      <c r="J61" s="313">
        <v>13.2</v>
      </c>
      <c r="K61" s="534">
        <v>2.3842365404824473E-10</v>
      </c>
      <c r="L61" s="528"/>
      <c r="M61" s="313">
        <v>56</v>
      </c>
      <c r="N61" s="534">
        <v>-2.2453154958223212E-14</v>
      </c>
      <c r="O61" s="534">
        <v>2.5155648333241784E-12</v>
      </c>
      <c r="P61" s="534">
        <v>-9.0247388696101853E-11</v>
      </c>
      <c r="Q61" s="534">
        <v>1.2880721488115666E-9</v>
      </c>
      <c r="R61" s="534"/>
      <c r="S61" s="534">
        <v>2.3842365404824489E-10</v>
      </c>
      <c r="T61" s="534"/>
      <c r="U61" s="531">
        <v>1.5509636485369269E-13</v>
      </c>
      <c r="V61" s="535">
        <v>6.5050745687468215E-16</v>
      </c>
    </row>
    <row r="62" spans="1:26">
      <c r="A62" s="313">
        <v>1</v>
      </c>
      <c r="B62" s="313">
        <v>2</v>
      </c>
      <c r="C62" s="313">
        <v>0</v>
      </c>
      <c r="D62" s="313">
        <v>1</v>
      </c>
      <c r="E62" s="313">
        <v>1</v>
      </c>
      <c r="G62" s="314">
        <v>35</v>
      </c>
      <c r="H62" s="313">
        <v>100</v>
      </c>
      <c r="I62" s="313">
        <v>60</v>
      </c>
      <c r="J62" s="313">
        <v>13.2</v>
      </c>
      <c r="K62" s="534">
        <v>2.4830144643630012E-10</v>
      </c>
      <c r="L62" s="528"/>
      <c r="M62" s="313">
        <v>57</v>
      </c>
      <c r="N62" s="534"/>
      <c r="O62" s="534"/>
      <c r="P62" s="534"/>
      <c r="Q62" s="534"/>
      <c r="R62" s="534"/>
      <c r="S62" s="534">
        <v>2.4830144643630027E-10</v>
      </c>
      <c r="T62" s="534"/>
      <c r="U62" s="531">
        <v>1.5509636485369269E-13</v>
      </c>
      <c r="V62" s="535">
        <v>6.246293248778215E-16</v>
      </c>
    </row>
    <row r="63" spans="1:26">
      <c r="A63" s="313">
        <v>2</v>
      </c>
      <c r="B63" s="313">
        <v>2</v>
      </c>
      <c r="C63" s="313">
        <v>0</v>
      </c>
      <c r="D63" s="313">
        <v>1</v>
      </c>
      <c r="E63" s="313">
        <v>2</v>
      </c>
      <c r="G63" s="314">
        <v>40</v>
      </c>
      <c r="H63" s="313">
        <v>100</v>
      </c>
      <c r="I63" s="313">
        <v>60</v>
      </c>
      <c r="J63" s="313">
        <v>13.2</v>
      </c>
      <c r="K63" s="534">
        <v>2.6607841695989253E-10</v>
      </c>
      <c r="L63" s="528"/>
      <c r="M63" s="313">
        <v>58</v>
      </c>
      <c r="N63" s="534"/>
      <c r="O63" s="534"/>
      <c r="P63" s="534"/>
      <c r="Q63" s="534"/>
      <c r="R63" s="534"/>
      <c r="S63" s="534">
        <v>2.6607841695989263E-10</v>
      </c>
      <c r="T63" s="534"/>
      <c r="U63" s="531">
        <v>1.0339757656912846E-13</v>
      </c>
      <c r="V63" s="535">
        <v>3.8859813490514769E-16</v>
      </c>
    </row>
    <row r="64" spans="1:26">
      <c r="A64" s="313">
        <v>3</v>
      </c>
      <c r="B64" s="313">
        <v>2</v>
      </c>
      <c r="C64" s="313">
        <v>0</v>
      </c>
      <c r="D64" s="313">
        <v>1</v>
      </c>
      <c r="E64" s="313">
        <v>3</v>
      </c>
      <c r="G64" s="314">
        <v>45</v>
      </c>
      <c r="H64" s="313">
        <v>100</v>
      </c>
      <c r="I64" s="313">
        <v>60</v>
      </c>
      <c r="J64" s="313">
        <v>13.2</v>
      </c>
      <c r="K64" s="534">
        <v>2.7491469940035453E-10</v>
      </c>
      <c r="L64" s="528"/>
      <c r="M64" s="313">
        <v>59</v>
      </c>
      <c r="N64" s="534"/>
      <c r="O64" s="534"/>
      <c r="P64" s="534"/>
      <c r="Q64" s="534"/>
      <c r="R64" s="534"/>
      <c r="S64" s="534">
        <v>2.7491469940035391E-10</v>
      </c>
      <c r="T64" s="534"/>
      <c r="U64" s="531">
        <v>-6.2038545941477076E-13</v>
      </c>
      <c r="V64" s="535">
        <v>-2.2566471009660779E-15</v>
      </c>
    </row>
    <row r="65" spans="1:22">
      <c r="A65" s="313">
        <v>0</v>
      </c>
      <c r="B65" s="313">
        <v>3</v>
      </c>
      <c r="C65" s="313">
        <v>0</v>
      </c>
      <c r="D65" s="313">
        <v>1</v>
      </c>
      <c r="E65" s="313">
        <v>0</v>
      </c>
      <c r="G65" s="314">
        <v>30</v>
      </c>
      <c r="H65" s="313">
        <v>110</v>
      </c>
      <c r="I65" s="313">
        <v>60</v>
      </c>
      <c r="J65" s="313">
        <v>13.2</v>
      </c>
      <c r="K65" s="534">
        <v>2.6230103354054943E-10</v>
      </c>
      <c r="L65" s="528"/>
      <c r="M65" s="313">
        <v>60</v>
      </c>
      <c r="N65" s="534">
        <v>-1.7292078463638882E-14</v>
      </c>
      <c r="O65" s="534">
        <v>1.933697544479031E-12</v>
      </c>
      <c r="P65" s="534">
        <v>-6.8563418967510927E-11</v>
      </c>
      <c r="Q65" s="534">
        <v>1.0457619310529995E-9</v>
      </c>
      <c r="R65" s="534"/>
      <c r="S65" s="534">
        <v>2.6230103354054959E-10</v>
      </c>
      <c r="T65" s="534"/>
      <c r="U65" s="531">
        <v>1.5509636485369269E-13</v>
      </c>
      <c r="V65" s="535">
        <v>5.9129147438039415E-16</v>
      </c>
    </row>
    <row r="66" spans="1:22">
      <c r="A66" s="313">
        <v>1</v>
      </c>
      <c r="B66" s="313">
        <v>3</v>
      </c>
      <c r="C66" s="313">
        <v>0</v>
      </c>
      <c r="D66" s="313">
        <v>1</v>
      </c>
      <c r="E66" s="313">
        <v>1</v>
      </c>
      <c r="G66" s="314">
        <v>35</v>
      </c>
      <c r="H66" s="313">
        <v>110</v>
      </c>
      <c r="I66" s="313">
        <v>60</v>
      </c>
      <c r="J66" s="313">
        <v>13.2</v>
      </c>
      <c r="K66" s="534">
        <v>2.7342389504841277E-10</v>
      </c>
      <c r="L66" s="528"/>
      <c r="M66" s="313">
        <v>61</v>
      </c>
      <c r="N66" s="534"/>
      <c r="O66" s="534"/>
      <c r="P66" s="534"/>
      <c r="Q66" s="534"/>
      <c r="R66" s="534"/>
      <c r="S66" s="534">
        <v>2.7342389504841318E-10</v>
      </c>
      <c r="T66" s="534"/>
      <c r="U66" s="531">
        <v>4.1359030627651384E-13</v>
      </c>
      <c r="V66" s="535">
        <v>1.5126340958725756E-15</v>
      </c>
    </row>
    <row r="67" spans="1:22">
      <c r="A67" s="313">
        <v>2</v>
      </c>
      <c r="B67" s="313">
        <v>3</v>
      </c>
      <c r="C67" s="313">
        <v>0</v>
      </c>
      <c r="D67" s="313">
        <v>1</v>
      </c>
      <c r="E67" s="313">
        <v>2</v>
      </c>
      <c r="G67" s="314">
        <v>40</v>
      </c>
      <c r="H67" s="313">
        <v>110</v>
      </c>
      <c r="I67" s="313">
        <v>60</v>
      </c>
      <c r="J67" s="313">
        <v>13.2</v>
      </c>
      <c r="K67" s="534">
        <v>2.904482218461235E-10</v>
      </c>
      <c r="L67" s="528"/>
      <c r="M67" s="313">
        <v>62</v>
      </c>
      <c r="N67" s="534"/>
      <c r="O67" s="534"/>
      <c r="P67" s="534"/>
      <c r="Q67" s="534"/>
      <c r="R67" s="534"/>
      <c r="S67" s="534">
        <v>2.904482218461233E-10</v>
      </c>
      <c r="T67" s="534"/>
      <c r="U67" s="531">
        <v>-2.0679515313825692E-13</v>
      </c>
      <c r="V67" s="535">
        <v>-7.1198629423117925E-16</v>
      </c>
    </row>
    <row r="68" spans="1:22">
      <c r="A68" s="313">
        <v>3</v>
      </c>
      <c r="B68" s="313">
        <v>3</v>
      </c>
      <c r="C68" s="313">
        <v>0</v>
      </c>
      <c r="D68" s="313">
        <v>1</v>
      </c>
      <c r="E68" s="313">
        <v>3</v>
      </c>
      <c r="G68" s="314">
        <v>45</v>
      </c>
      <c r="H68" s="313">
        <v>110</v>
      </c>
      <c r="I68" s="313">
        <v>60</v>
      </c>
      <c r="J68" s="313">
        <v>13.2</v>
      </c>
      <c r="K68" s="534">
        <v>3.0040495508595246E-10</v>
      </c>
      <c r="L68" s="528"/>
      <c r="M68" s="313">
        <v>63</v>
      </c>
      <c r="N68" s="534"/>
      <c r="O68" s="534"/>
      <c r="P68" s="534"/>
      <c r="Q68" s="534"/>
      <c r="R68" s="534"/>
      <c r="S68" s="534">
        <v>3.0040495508595313E-10</v>
      </c>
      <c r="T68" s="534"/>
      <c r="U68" s="531">
        <v>6.7208424769933499E-13</v>
      </c>
      <c r="V68" s="535">
        <v>2.2372608584536727E-15</v>
      </c>
    </row>
    <row r="69" spans="1:22" s="537" customFormat="1">
      <c r="A69" s="537">
        <v>0</v>
      </c>
      <c r="B69" s="537">
        <v>0</v>
      </c>
      <c r="C69" s="537">
        <v>0</v>
      </c>
      <c r="D69" s="537">
        <v>0</v>
      </c>
      <c r="E69" s="537">
        <v>0</v>
      </c>
      <c r="G69" s="537">
        <v>30</v>
      </c>
      <c r="H69" s="538">
        <v>80</v>
      </c>
      <c r="I69" s="537">
        <v>60</v>
      </c>
      <c r="J69" s="537">
        <v>1.21</v>
      </c>
      <c r="K69" s="539">
        <v>2.2770297708157468E-11</v>
      </c>
      <c r="M69" s="537">
        <v>0</v>
      </c>
      <c r="N69" s="539">
        <v>-7.4760381935033139E-16</v>
      </c>
      <c r="O69" s="539">
        <v>2.1459338441909536E-13</v>
      </c>
      <c r="P69" s="539">
        <v>-2.0094102034902458E-11</v>
      </c>
      <c r="Q69" s="539">
        <v>6.3967395572551315E-10</v>
      </c>
      <c r="R69" s="539"/>
      <c r="S69" s="539">
        <v>2.2770297708157361E-11</v>
      </c>
      <c r="T69" s="539"/>
      <c r="U69" s="540">
        <v>-1.0662875083691372E-13</v>
      </c>
      <c r="V69" s="541">
        <v>-4.6828000320221521E-15</v>
      </c>
    </row>
    <row r="70" spans="1:22">
      <c r="A70" s="313">
        <v>0</v>
      </c>
      <c r="B70" s="313">
        <v>1</v>
      </c>
      <c r="C70" s="313">
        <v>0</v>
      </c>
      <c r="D70" s="313">
        <v>0</v>
      </c>
      <c r="E70" s="313">
        <v>1</v>
      </c>
      <c r="G70" s="313">
        <v>30</v>
      </c>
      <c r="H70" s="314">
        <v>90</v>
      </c>
      <c r="I70" s="313">
        <v>60</v>
      </c>
      <c r="J70" s="537">
        <v>1.21</v>
      </c>
      <c r="K70" s="534">
        <v>2.4408002072573072E-11</v>
      </c>
      <c r="M70" s="313">
        <v>1</v>
      </c>
      <c r="N70" s="534"/>
      <c r="O70" s="534"/>
      <c r="P70" s="534"/>
      <c r="Q70" s="534"/>
      <c r="R70" s="534"/>
      <c r="S70" s="534">
        <v>2.4408002072572891E-11</v>
      </c>
      <c r="T70" s="534"/>
      <c r="U70" s="531">
        <v>-1.809457589959748E-13</v>
      </c>
      <c r="V70" s="535">
        <v>-7.4133785492955607E-15</v>
      </c>
    </row>
    <row r="71" spans="1:22">
      <c r="A71" s="313">
        <v>0</v>
      </c>
      <c r="B71" s="313">
        <v>2</v>
      </c>
      <c r="C71" s="313">
        <v>0</v>
      </c>
      <c r="D71" s="313">
        <v>0</v>
      </c>
      <c r="E71" s="313">
        <v>2</v>
      </c>
      <c r="G71" s="313">
        <v>30</v>
      </c>
      <c r="H71" s="314">
        <v>100</v>
      </c>
      <c r="I71" s="313">
        <v>60</v>
      </c>
      <c r="J71" s="537">
        <v>1.21</v>
      </c>
      <c r="K71" s="534">
        <v>2.8593777075889922E-11</v>
      </c>
      <c r="M71" s="313">
        <v>2</v>
      </c>
      <c r="N71" s="534"/>
      <c r="O71" s="534"/>
      <c r="P71" s="534"/>
      <c r="Q71" s="534"/>
      <c r="R71" s="534"/>
      <c r="S71" s="534">
        <v>2.8593777075889741E-11</v>
      </c>
      <c r="T71" s="534"/>
      <c r="U71" s="531">
        <v>-1.809457589959748E-13</v>
      </c>
      <c r="V71" s="535">
        <v>-6.3281516994320783E-15</v>
      </c>
    </row>
    <row r="72" spans="1:22">
      <c r="A72" s="313">
        <v>0</v>
      </c>
      <c r="B72" s="313">
        <v>3</v>
      </c>
      <c r="C72" s="313">
        <v>0</v>
      </c>
      <c r="D72" s="313">
        <v>0</v>
      </c>
      <c r="E72" s="313">
        <v>3</v>
      </c>
      <c r="G72" s="313">
        <v>30</v>
      </c>
      <c r="H72" s="314">
        <v>110</v>
      </c>
      <c r="I72" s="313">
        <v>60</v>
      </c>
      <c r="J72" s="537">
        <v>1.21</v>
      </c>
      <c r="K72" s="534">
        <v>3.0841999802006027E-11</v>
      </c>
      <c r="M72" s="313">
        <v>3</v>
      </c>
      <c r="N72" s="534"/>
      <c r="O72" s="534"/>
      <c r="P72" s="534"/>
      <c r="Q72" s="534"/>
      <c r="R72" s="534"/>
      <c r="S72" s="534">
        <v>3.0841999802005723E-11</v>
      </c>
      <c r="T72" s="534"/>
      <c r="U72" s="531">
        <v>-3.0373038117181485E-13</v>
      </c>
      <c r="V72" s="535">
        <v>-9.8479470566645817E-15</v>
      </c>
    </row>
    <row r="73" spans="1:22">
      <c r="A73" s="313">
        <v>1</v>
      </c>
      <c r="B73" s="313">
        <v>0</v>
      </c>
      <c r="C73" s="313">
        <v>0</v>
      </c>
      <c r="D73" s="313">
        <v>0</v>
      </c>
      <c r="E73" s="313">
        <v>0</v>
      </c>
      <c r="G73" s="313">
        <v>35</v>
      </c>
      <c r="H73" s="314">
        <v>80</v>
      </c>
      <c r="I73" s="313">
        <v>60</v>
      </c>
      <c r="J73" s="537">
        <v>1.21</v>
      </c>
      <c r="K73" s="534">
        <v>2.2943776596127637E-11</v>
      </c>
      <c r="M73" s="313">
        <v>4</v>
      </c>
      <c r="N73" s="534">
        <v>-5.7107446163757033E-16</v>
      </c>
      <c r="O73" s="534">
        <v>1.6434737311026848E-13</v>
      </c>
      <c r="P73" s="534">
        <v>-1.5364505201370146E-11</v>
      </c>
      <c r="Q73" s="534">
        <v>4.9267112915845703E-10</v>
      </c>
      <c r="R73" s="534"/>
      <c r="S73" s="534">
        <v>2.2943776596127492E-11</v>
      </c>
      <c r="T73" s="534"/>
      <c r="U73" s="531">
        <v>-1.454028420503369E-13</v>
      </c>
      <c r="V73" s="535">
        <v>-6.3373543340235207E-15</v>
      </c>
    </row>
    <row r="74" spans="1:22">
      <c r="A74" s="313">
        <v>1</v>
      </c>
      <c r="B74" s="313">
        <v>1</v>
      </c>
      <c r="C74" s="313">
        <v>0</v>
      </c>
      <c r="D74" s="313">
        <v>0</v>
      </c>
      <c r="E74" s="313">
        <v>1</v>
      </c>
      <c r="G74" s="313">
        <v>35</v>
      </c>
      <c r="H74" s="314">
        <v>90</v>
      </c>
      <c r="I74" s="313">
        <v>60</v>
      </c>
      <c r="J74" s="537">
        <v>1.21</v>
      </c>
      <c r="K74" s="534">
        <v>2.4766100694529839E-11</v>
      </c>
      <c r="M74" s="313">
        <v>5</v>
      </c>
      <c r="N74" s="534"/>
      <c r="O74" s="534"/>
      <c r="P74" s="534"/>
      <c r="Q74" s="534"/>
      <c r="R74" s="534"/>
      <c r="S74" s="534">
        <v>2.4766100694529903E-11</v>
      </c>
      <c r="T74" s="534"/>
      <c r="U74" s="531">
        <v>6.4623485355705287E-14</v>
      </c>
      <c r="V74" s="535">
        <v>2.6093524431958262E-15</v>
      </c>
    </row>
    <row r="75" spans="1:22">
      <c r="A75" s="313">
        <v>1</v>
      </c>
      <c r="B75" s="313">
        <v>2</v>
      </c>
      <c r="C75" s="313">
        <v>0</v>
      </c>
      <c r="D75" s="313">
        <v>0</v>
      </c>
      <c r="E75" s="313">
        <v>2</v>
      </c>
      <c r="G75" s="313">
        <v>35</v>
      </c>
      <c r="H75" s="314">
        <v>100</v>
      </c>
      <c r="I75" s="313">
        <v>60</v>
      </c>
      <c r="J75" s="537">
        <v>1.21</v>
      </c>
      <c r="K75" s="534">
        <v>2.8619878486556995E-11</v>
      </c>
      <c r="M75" s="313">
        <v>6</v>
      </c>
      <c r="N75" s="534"/>
      <c r="O75" s="534"/>
      <c r="P75" s="534"/>
      <c r="Q75" s="534"/>
      <c r="R75" s="534"/>
      <c r="S75" s="534">
        <v>2.8619878486556782E-11</v>
      </c>
      <c r="T75" s="534"/>
      <c r="U75" s="531">
        <v>-2.1325750167382745E-13</v>
      </c>
      <c r="V75" s="535">
        <v>-7.4513769083260204E-15</v>
      </c>
    </row>
    <row r="76" spans="1:22">
      <c r="A76" s="313">
        <v>1</v>
      </c>
      <c r="B76" s="313">
        <v>3</v>
      </c>
      <c r="C76" s="313">
        <v>0</v>
      </c>
      <c r="D76" s="313">
        <v>0</v>
      </c>
      <c r="E76" s="313">
        <v>3</v>
      </c>
      <c r="G76" s="313">
        <v>35</v>
      </c>
      <c r="H76" s="314">
        <v>110</v>
      </c>
      <c r="I76" s="313">
        <v>60</v>
      </c>
      <c r="J76" s="537">
        <v>1.21</v>
      </c>
      <c r="K76" s="534">
        <v>3.1078663202383684E-11</v>
      </c>
      <c r="M76" s="313">
        <v>7</v>
      </c>
      <c r="N76" s="534"/>
      <c r="O76" s="534"/>
      <c r="P76" s="534"/>
      <c r="Q76" s="534"/>
      <c r="R76" s="534"/>
      <c r="S76" s="534">
        <v>3.1078663202383509E-11</v>
      </c>
      <c r="T76" s="534"/>
      <c r="U76" s="531">
        <v>-1.7448341046040428E-13</v>
      </c>
      <c r="V76" s="535">
        <v>-5.614250822957587E-15</v>
      </c>
    </row>
    <row r="77" spans="1:22">
      <c r="A77" s="313">
        <v>2</v>
      </c>
      <c r="B77" s="313">
        <v>0</v>
      </c>
      <c r="C77" s="313">
        <v>0</v>
      </c>
      <c r="D77" s="313">
        <v>0</v>
      </c>
      <c r="E77" s="313">
        <v>0</v>
      </c>
      <c r="G77" s="313">
        <v>40</v>
      </c>
      <c r="H77" s="314">
        <v>80</v>
      </c>
      <c r="I77" s="313">
        <v>60</v>
      </c>
      <c r="J77" s="537">
        <v>1.21</v>
      </c>
      <c r="K77" s="534">
        <v>2.4759734496806164E-11</v>
      </c>
      <c r="M77" s="313">
        <v>8</v>
      </c>
      <c r="N77" s="534">
        <v>-7.4935452372433906E-16</v>
      </c>
      <c r="O77" s="534">
        <v>2.150819900943866E-13</v>
      </c>
      <c r="P77" s="534">
        <v>-2.0137264855468899E-11</v>
      </c>
      <c r="Q77" s="534">
        <v>6.4288570247710548E-10</v>
      </c>
      <c r="R77" s="534"/>
      <c r="S77" s="534">
        <v>2.4759734496806061E-11</v>
      </c>
      <c r="T77" s="534"/>
      <c r="U77" s="531">
        <v>-1.0339757656912846E-13</v>
      </c>
      <c r="V77" s="535">
        <v>-4.176037371582722E-15</v>
      </c>
    </row>
    <row r="78" spans="1:22">
      <c r="A78" s="313">
        <v>2</v>
      </c>
      <c r="B78" s="313">
        <v>1</v>
      </c>
      <c r="C78" s="313">
        <v>0</v>
      </c>
      <c r="D78" s="313">
        <v>0</v>
      </c>
      <c r="E78" s="313">
        <v>1</v>
      </c>
      <c r="G78" s="313">
        <v>40</v>
      </c>
      <c r="H78" s="314">
        <v>90</v>
      </c>
      <c r="I78" s="313">
        <v>60</v>
      </c>
      <c r="J78" s="537">
        <v>1.21</v>
      </c>
      <c r="K78" s="534">
        <v>2.6416537454392795E-11</v>
      </c>
      <c r="M78" s="313">
        <v>9</v>
      </c>
      <c r="N78" s="534"/>
      <c r="O78" s="534"/>
      <c r="P78" s="534"/>
      <c r="Q78" s="534"/>
      <c r="R78" s="534"/>
      <c r="S78" s="534">
        <v>2.6416537454392808E-11</v>
      </c>
      <c r="T78" s="534"/>
      <c r="U78" s="531">
        <v>1.2924697071141057E-14</v>
      </c>
      <c r="V78" s="535">
        <v>4.8926537376274553E-16</v>
      </c>
    </row>
    <row r="79" spans="1:22">
      <c r="A79" s="313">
        <v>2</v>
      </c>
      <c r="B79" s="313">
        <v>2</v>
      </c>
      <c r="C79" s="313">
        <v>0</v>
      </c>
      <c r="D79" s="313">
        <v>0</v>
      </c>
      <c r="E79" s="313">
        <v>2</v>
      </c>
      <c r="G79" s="313">
        <v>40</v>
      </c>
      <c r="H79" s="314">
        <v>100</v>
      </c>
      <c r="I79" s="313">
        <v>60</v>
      </c>
      <c r="J79" s="537">
        <v>1.21</v>
      </c>
      <c r="K79" s="534">
        <v>3.0624594149742505E-11</v>
      </c>
      <c r="M79" s="313">
        <v>10</v>
      </c>
      <c r="N79" s="534"/>
      <c r="O79" s="534"/>
      <c r="P79" s="534"/>
      <c r="Q79" s="534"/>
      <c r="R79" s="534"/>
      <c r="S79" s="534">
        <v>3.0624594149742538E-11</v>
      </c>
      <c r="T79" s="534"/>
      <c r="U79" s="531">
        <v>3.2311742677852644E-14</v>
      </c>
      <c r="V79" s="535">
        <v>1.0550912942669748E-15</v>
      </c>
    </row>
    <row r="80" spans="1:22">
      <c r="A80" s="313">
        <v>2</v>
      </c>
      <c r="B80" s="313">
        <v>3</v>
      </c>
      <c r="C80" s="313">
        <v>0</v>
      </c>
      <c r="D80" s="313">
        <v>0</v>
      </c>
      <c r="E80" s="313">
        <v>3</v>
      </c>
      <c r="G80" s="313">
        <v>40</v>
      </c>
      <c r="H80" s="314">
        <v>110</v>
      </c>
      <c r="I80" s="313">
        <v>60</v>
      </c>
      <c r="J80" s="537">
        <v>1.21</v>
      </c>
      <c r="K80" s="534">
        <v>3.2887777440509256E-11</v>
      </c>
      <c r="M80" s="313">
        <v>11</v>
      </c>
      <c r="N80" s="534"/>
      <c r="O80" s="534"/>
      <c r="P80" s="534"/>
      <c r="Q80" s="534"/>
      <c r="R80" s="534"/>
      <c r="S80" s="534">
        <v>3.2887777440509224E-11</v>
      </c>
      <c r="T80" s="534"/>
      <c r="U80" s="531">
        <v>-3.2311742677852644E-14</v>
      </c>
      <c r="V80" s="535">
        <v>-9.8248483760574568E-16</v>
      </c>
    </row>
    <row r="81" spans="1:22">
      <c r="A81" s="313">
        <v>3</v>
      </c>
      <c r="B81" s="313">
        <v>0</v>
      </c>
      <c r="C81" s="313">
        <v>0</v>
      </c>
      <c r="D81" s="313">
        <v>0</v>
      </c>
      <c r="E81" s="313">
        <v>0</v>
      </c>
      <c r="G81" s="313">
        <v>45</v>
      </c>
      <c r="H81" s="314">
        <v>80</v>
      </c>
      <c r="I81" s="313">
        <v>60</v>
      </c>
      <c r="J81" s="537">
        <v>1.21</v>
      </c>
      <c r="K81" s="534">
        <v>2.4949128879085517E-11</v>
      </c>
      <c r="M81" s="313">
        <v>12</v>
      </c>
      <c r="N81" s="534">
        <v>-5.6897892155352846E-16</v>
      </c>
      <c r="O81" s="534">
        <v>1.6371473221147859E-13</v>
      </c>
      <c r="P81" s="534">
        <v>-1.5299246369537732E-11</v>
      </c>
      <c r="Q81" s="534">
        <v>4.9243176012404773E-10</v>
      </c>
      <c r="R81" s="534"/>
      <c r="S81" s="534">
        <v>2.4949128879085436E-11</v>
      </c>
      <c r="T81" s="534"/>
      <c r="U81" s="531">
        <v>-8.0779356694631609E-14</v>
      </c>
      <c r="V81" s="535">
        <v>-3.2377626123190112E-15</v>
      </c>
    </row>
    <row r="82" spans="1:22">
      <c r="A82" s="313">
        <v>3</v>
      </c>
      <c r="B82" s="313">
        <v>1</v>
      </c>
      <c r="C82" s="313">
        <v>0</v>
      </c>
      <c r="D82" s="313">
        <v>0</v>
      </c>
      <c r="E82" s="313">
        <v>1</v>
      </c>
      <c r="G82" s="313">
        <v>45</v>
      </c>
      <c r="H82" s="314">
        <v>90</v>
      </c>
      <c r="I82" s="313">
        <v>60</v>
      </c>
      <c r="J82" s="537">
        <v>1.21</v>
      </c>
      <c r="K82" s="534">
        <v>2.6803283966106096E-11</v>
      </c>
      <c r="M82" s="313">
        <v>13</v>
      </c>
      <c r="N82" s="534"/>
      <c r="O82" s="534"/>
      <c r="P82" s="534"/>
      <c r="Q82" s="534"/>
      <c r="R82" s="534"/>
      <c r="S82" s="534">
        <v>2.6803283966106335E-11</v>
      </c>
      <c r="T82" s="534"/>
      <c r="U82" s="531">
        <v>2.3910689581610956E-13</v>
      </c>
      <c r="V82" s="535">
        <v>8.9208059773000398E-15</v>
      </c>
    </row>
    <row r="83" spans="1:22">
      <c r="A83" s="313">
        <v>3</v>
      </c>
      <c r="B83" s="313">
        <v>2</v>
      </c>
      <c r="C83" s="313">
        <v>0</v>
      </c>
      <c r="D83" s="313">
        <v>0</v>
      </c>
      <c r="E83" s="313">
        <v>2</v>
      </c>
      <c r="G83" s="313">
        <v>45</v>
      </c>
      <c r="H83" s="314">
        <v>100</v>
      </c>
      <c r="I83" s="313">
        <v>60</v>
      </c>
      <c r="J83" s="537">
        <v>1.21</v>
      </c>
      <c r="K83" s="534">
        <v>3.0675523731531914E-11</v>
      </c>
      <c r="M83" s="313">
        <v>14</v>
      </c>
      <c r="N83" s="534"/>
      <c r="O83" s="534"/>
      <c r="P83" s="534"/>
      <c r="Q83" s="534"/>
      <c r="R83" s="534"/>
      <c r="S83" s="534">
        <v>3.067552373153183E-11</v>
      </c>
      <c r="T83" s="534"/>
      <c r="U83" s="531">
        <v>-8.4010530962416873E-14</v>
      </c>
      <c r="V83" s="535">
        <v>-2.7386828566535921E-15</v>
      </c>
    </row>
    <row r="84" spans="1:22">
      <c r="A84" s="313">
        <v>3</v>
      </c>
      <c r="B84" s="313">
        <v>3</v>
      </c>
      <c r="C84" s="313">
        <v>0</v>
      </c>
      <c r="D84" s="313">
        <v>0</v>
      </c>
      <c r="E84" s="313">
        <v>3</v>
      </c>
      <c r="G84" s="313">
        <v>45</v>
      </c>
      <c r="H84" s="314">
        <v>110</v>
      </c>
      <c r="I84" s="313">
        <v>60</v>
      </c>
      <c r="J84" s="537">
        <v>1.21</v>
      </c>
      <c r="K84" s="534">
        <v>3.3151974646041796E-11</v>
      </c>
      <c r="M84" s="313">
        <v>15</v>
      </c>
      <c r="N84" s="534"/>
      <c r="O84" s="534"/>
      <c r="P84" s="534"/>
      <c r="Q84" s="534"/>
      <c r="R84" s="534"/>
      <c r="S84" s="534">
        <v>3.3151974646041706E-11</v>
      </c>
      <c r="T84" s="534"/>
      <c r="U84" s="531">
        <v>-9.0472879497987402E-14</v>
      </c>
      <c r="V84" s="535">
        <v>-2.7290344078731818E-15</v>
      </c>
    </row>
    <row r="85" spans="1:22">
      <c r="A85" s="313">
        <v>0</v>
      </c>
      <c r="B85" s="313">
        <v>0</v>
      </c>
      <c r="C85" s="313">
        <v>1</v>
      </c>
      <c r="D85" s="313">
        <v>0</v>
      </c>
      <c r="E85" s="313">
        <v>0</v>
      </c>
      <c r="G85" s="313">
        <v>30</v>
      </c>
      <c r="H85" s="314">
        <v>80</v>
      </c>
      <c r="I85" s="313">
        <v>60</v>
      </c>
      <c r="J85" s="313">
        <v>3.2</v>
      </c>
      <c r="K85" s="534">
        <v>6.9132132630826586E-11</v>
      </c>
      <c r="M85" s="313">
        <v>16</v>
      </c>
      <c r="N85" s="534">
        <v>-2.2569231963384652E-15</v>
      </c>
      <c r="O85" s="534">
        <v>6.4494835053957788E-13</v>
      </c>
      <c r="P85" s="534">
        <v>-5.9926074900749309E-11</v>
      </c>
      <c r="Q85" s="534">
        <v>1.8910933577627664E-9</v>
      </c>
      <c r="R85" s="534"/>
      <c r="S85" s="534">
        <v>6.913213263082594E-11</v>
      </c>
      <c r="T85" s="534"/>
      <c r="U85" s="531">
        <v>-6.4623485355705287E-13</v>
      </c>
      <c r="V85" s="535">
        <v>-9.3478217576191391E-15</v>
      </c>
    </row>
    <row r="86" spans="1:22">
      <c r="A86" s="313">
        <v>0</v>
      </c>
      <c r="B86" s="313">
        <v>1</v>
      </c>
      <c r="C86" s="313">
        <v>1</v>
      </c>
      <c r="D86" s="313">
        <v>0</v>
      </c>
      <c r="E86" s="313">
        <v>1</v>
      </c>
      <c r="G86" s="313">
        <v>30</v>
      </c>
      <c r="H86" s="314">
        <v>90</v>
      </c>
      <c r="I86" s="313">
        <v>60</v>
      </c>
      <c r="J86" s="313">
        <v>3.2</v>
      </c>
      <c r="K86" s="534">
        <v>7.6531245935168803E-11</v>
      </c>
      <c r="M86" s="313">
        <v>17</v>
      </c>
      <c r="N86" s="534"/>
      <c r="O86" s="534"/>
      <c r="P86" s="534"/>
      <c r="Q86" s="534"/>
      <c r="R86" s="534"/>
      <c r="S86" s="534">
        <v>7.6531245935168635E-11</v>
      </c>
      <c r="T86" s="534"/>
      <c r="U86" s="531">
        <v>-1.6802106192483375E-13</v>
      </c>
      <c r="V86" s="535">
        <v>-2.1954570302849615E-15</v>
      </c>
    </row>
    <row r="87" spans="1:22">
      <c r="A87" s="313">
        <v>0</v>
      </c>
      <c r="B87" s="313">
        <v>2</v>
      </c>
      <c r="C87" s="313">
        <v>1</v>
      </c>
      <c r="D87" s="313">
        <v>0</v>
      </c>
      <c r="E87" s="313">
        <v>2</v>
      </c>
      <c r="G87" s="313">
        <v>30</v>
      </c>
      <c r="H87" s="314">
        <v>100</v>
      </c>
      <c r="I87" s="313">
        <v>60</v>
      </c>
      <c r="J87" s="313">
        <v>3.2</v>
      </c>
      <c r="K87" s="534">
        <v>9.1046176745149655E-11</v>
      </c>
      <c r="M87" s="313">
        <v>18</v>
      </c>
      <c r="N87" s="534"/>
      <c r="O87" s="534"/>
      <c r="P87" s="534"/>
      <c r="Q87" s="534"/>
      <c r="R87" s="534"/>
      <c r="S87" s="534">
        <v>9.104617674514888E-11</v>
      </c>
      <c r="T87" s="534"/>
      <c r="U87" s="531">
        <v>-7.7548182426846345E-13</v>
      </c>
      <c r="V87" s="535">
        <v>-8.5174562182785572E-15</v>
      </c>
    </row>
    <row r="88" spans="1:22">
      <c r="A88" s="313">
        <v>0</v>
      </c>
      <c r="B88" s="313">
        <v>3</v>
      </c>
      <c r="C88" s="313">
        <v>1</v>
      </c>
      <c r="D88" s="313">
        <v>0</v>
      </c>
      <c r="E88" s="313">
        <v>3</v>
      </c>
      <c r="G88" s="313">
        <v>30</v>
      </c>
      <c r="H88" s="314">
        <v>110</v>
      </c>
      <c r="I88" s="313">
        <v>60</v>
      </c>
      <c r="J88" s="313">
        <v>3.2</v>
      </c>
      <c r="K88" s="534">
        <v>9.9135385882738339E-11</v>
      </c>
      <c r="M88" s="313">
        <v>19</v>
      </c>
      <c r="N88" s="534"/>
      <c r="O88" s="534"/>
      <c r="P88" s="534"/>
      <c r="Q88" s="534"/>
      <c r="R88" s="534"/>
      <c r="S88" s="534">
        <v>9.9135385882737111E-11</v>
      </c>
      <c r="T88" s="534"/>
      <c r="U88" s="531">
        <v>-1.2278462217584005E-12</v>
      </c>
      <c r="V88" s="535">
        <v>-1.2385549426425298E-14</v>
      </c>
    </row>
    <row r="89" spans="1:22">
      <c r="A89" s="313">
        <v>1</v>
      </c>
      <c r="B89" s="313">
        <v>0</v>
      </c>
      <c r="C89" s="313">
        <v>1</v>
      </c>
      <c r="D89" s="313">
        <v>0</v>
      </c>
      <c r="E89" s="313">
        <v>0</v>
      </c>
      <c r="G89" s="313">
        <v>35</v>
      </c>
      <c r="H89" s="314">
        <v>80</v>
      </c>
      <c r="I89" s="313">
        <v>60</v>
      </c>
      <c r="J89" s="313">
        <v>3.2</v>
      </c>
      <c r="K89" s="534">
        <v>7.1072231387116787E-11</v>
      </c>
      <c r="M89" s="313">
        <v>20</v>
      </c>
      <c r="N89" s="534">
        <v>-1.9000182364548985E-15</v>
      </c>
      <c r="O89" s="534">
        <v>5.4337487008361742E-13</v>
      </c>
      <c r="P89" s="534">
        <v>-5.037700113215617E-11</v>
      </c>
      <c r="Q89" s="534">
        <v>1.5964424904893667E-9</v>
      </c>
      <c r="R89" s="534"/>
      <c r="S89" s="534">
        <v>7.1072231387116593E-11</v>
      </c>
      <c r="T89" s="534"/>
      <c r="U89" s="531">
        <v>-1.9387045606711586E-13</v>
      </c>
      <c r="V89" s="535">
        <v>-2.7277946996083566E-15</v>
      </c>
    </row>
    <row r="90" spans="1:22">
      <c r="A90" s="313">
        <v>1</v>
      </c>
      <c r="B90" s="313">
        <v>1</v>
      </c>
      <c r="C90" s="313">
        <v>1</v>
      </c>
      <c r="D90" s="313">
        <v>0</v>
      </c>
      <c r="E90" s="313">
        <v>1</v>
      </c>
      <c r="G90" s="313">
        <v>35</v>
      </c>
      <c r="H90" s="314">
        <v>90</v>
      </c>
      <c r="I90" s="313">
        <v>60</v>
      </c>
      <c r="J90" s="313">
        <v>3.2</v>
      </c>
      <c r="K90" s="534">
        <v>7.873554189699155E-11</v>
      </c>
      <c r="M90" s="313">
        <v>21</v>
      </c>
      <c r="N90" s="534"/>
      <c r="O90" s="534"/>
      <c r="P90" s="534"/>
      <c r="Q90" s="534"/>
      <c r="R90" s="534"/>
      <c r="S90" s="534">
        <v>7.8735541896991563E-11</v>
      </c>
      <c r="T90" s="534"/>
      <c r="U90" s="531">
        <v>1.2924697071141057E-14</v>
      </c>
      <c r="V90" s="535">
        <v>1.6415327512510465E-16</v>
      </c>
    </row>
    <row r="91" spans="1:22">
      <c r="A91" s="313">
        <v>1</v>
      </c>
      <c r="B91" s="313">
        <v>2</v>
      </c>
      <c r="C91" s="313">
        <v>1</v>
      </c>
      <c r="D91" s="313">
        <v>0</v>
      </c>
      <c r="E91" s="313">
        <v>2</v>
      </c>
      <c r="G91" s="313">
        <v>35</v>
      </c>
      <c r="H91" s="314">
        <v>100</v>
      </c>
      <c r="I91" s="313">
        <v>60</v>
      </c>
      <c r="J91" s="313">
        <v>3.2</v>
      </c>
      <c r="K91" s="534">
        <v>9.2472841655025415E-11</v>
      </c>
      <c r="M91" s="313">
        <v>22</v>
      </c>
      <c r="N91" s="534"/>
      <c r="O91" s="534"/>
      <c r="P91" s="534"/>
      <c r="Q91" s="534"/>
      <c r="R91" s="534"/>
      <c r="S91" s="534">
        <v>9.2472841655025066E-11</v>
      </c>
      <c r="T91" s="534"/>
      <c r="U91" s="531">
        <v>-3.4896682092080855E-13</v>
      </c>
      <c r="V91" s="535">
        <v>-3.773722259154172E-15</v>
      </c>
    </row>
    <row r="92" spans="1:22">
      <c r="A92" s="313">
        <v>1</v>
      </c>
      <c r="B92" s="313">
        <v>3</v>
      </c>
      <c r="C92" s="313">
        <v>1</v>
      </c>
      <c r="D92" s="313">
        <v>0</v>
      </c>
      <c r="E92" s="313">
        <v>3</v>
      </c>
      <c r="G92" s="313">
        <v>35</v>
      </c>
      <c r="H92" s="314">
        <v>110</v>
      </c>
      <c r="I92" s="313">
        <v>60</v>
      </c>
      <c r="J92" s="313">
        <v>3.2</v>
      </c>
      <c r="K92" s="534">
        <v>1.0088402124248898E-10</v>
      </c>
      <c r="M92" s="313">
        <v>23</v>
      </c>
      <c r="N92" s="534"/>
      <c r="O92" s="534"/>
      <c r="P92" s="534"/>
      <c r="Q92" s="534"/>
      <c r="R92" s="534"/>
      <c r="S92" s="534">
        <v>1.0088402124248886E-10</v>
      </c>
      <c r="T92" s="534"/>
      <c r="U92" s="531">
        <v>-1.2924697071141057E-13</v>
      </c>
      <c r="V92" s="535">
        <v>-1.281144120938114E-15</v>
      </c>
    </row>
    <row r="93" spans="1:22">
      <c r="A93" s="313">
        <v>2</v>
      </c>
      <c r="B93" s="313">
        <v>0</v>
      </c>
      <c r="C93" s="313">
        <v>1</v>
      </c>
      <c r="D93" s="313">
        <v>0</v>
      </c>
      <c r="E93" s="313">
        <v>0</v>
      </c>
      <c r="G93" s="313">
        <v>40</v>
      </c>
      <c r="H93" s="314">
        <v>80</v>
      </c>
      <c r="I93" s="313">
        <v>60</v>
      </c>
      <c r="J93" s="313">
        <v>3.2</v>
      </c>
      <c r="K93" s="534">
        <v>7.6262274081343492E-11</v>
      </c>
      <c r="M93" s="313">
        <v>24</v>
      </c>
      <c r="N93" s="534">
        <v>-2.253368735942742E-15</v>
      </c>
      <c r="O93" s="534">
        <v>6.4400456172704161E-13</v>
      </c>
      <c r="P93" s="534">
        <v>-5.9839261184457325E-11</v>
      </c>
      <c r="Q93" s="534">
        <v>1.8954987665875475E-9</v>
      </c>
      <c r="R93" s="534"/>
      <c r="S93" s="534">
        <v>7.626227408134335E-11</v>
      </c>
      <c r="T93" s="534"/>
      <c r="U93" s="531">
        <v>-1.4217166778255163E-13</v>
      </c>
      <c r="V93" s="535">
        <v>-1.864246372077855E-15</v>
      </c>
    </row>
    <row r="94" spans="1:22">
      <c r="A94" s="313">
        <v>2</v>
      </c>
      <c r="B94" s="313">
        <v>1</v>
      </c>
      <c r="C94" s="313">
        <v>1</v>
      </c>
      <c r="D94" s="313">
        <v>0</v>
      </c>
      <c r="E94" s="313">
        <v>1</v>
      </c>
      <c r="G94" s="313">
        <v>40</v>
      </c>
      <c r="H94" s="314">
        <v>90</v>
      </c>
      <c r="I94" s="313">
        <v>60</v>
      </c>
      <c r="J94" s="313">
        <v>3.2</v>
      </c>
      <c r="K94" s="534">
        <v>8.3696401473165937E-11</v>
      </c>
      <c r="M94" s="313">
        <v>25</v>
      </c>
      <c r="N94" s="534"/>
      <c r="O94" s="534"/>
      <c r="P94" s="534"/>
      <c r="Q94" s="534"/>
      <c r="R94" s="534"/>
      <c r="S94" s="534">
        <v>8.3696401473166609E-11</v>
      </c>
      <c r="T94" s="534"/>
      <c r="U94" s="531">
        <v>6.7208424769933499E-13</v>
      </c>
      <c r="V94" s="535">
        <v>8.0300256148385683E-15</v>
      </c>
    </row>
    <row r="95" spans="1:22">
      <c r="A95" s="313">
        <v>2</v>
      </c>
      <c r="B95" s="313">
        <v>2</v>
      </c>
      <c r="C95" s="313">
        <v>1</v>
      </c>
      <c r="D95" s="313">
        <v>0</v>
      </c>
      <c r="E95" s="313">
        <v>2</v>
      </c>
      <c r="G95" s="313">
        <v>40</v>
      </c>
      <c r="H95" s="314">
        <v>100</v>
      </c>
      <c r="I95" s="313">
        <v>60</v>
      </c>
      <c r="J95" s="313">
        <v>3.2</v>
      </c>
      <c r="K95" s="534">
        <v>9.8249529469488835E-11</v>
      </c>
      <c r="M95" s="313">
        <v>26</v>
      </c>
      <c r="N95" s="534"/>
      <c r="O95" s="534"/>
      <c r="P95" s="534"/>
      <c r="Q95" s="534"/>
      <c r="R95" s="534"/>
      <c r="S95" s="534">
        <v>9.8249529469488874E-11</v>
      </c>
      <c r="T95" s="534"/>
      <c r="U95" s="531">
        <v>3.8774091213423172E-14</v>
      </c>
      <c r="V95" s="535">
        <v>3.9464912883337907E-16</v>
      </c>
    </row>
    <row r="96" spans="1:22">
      <c r="A96" s="313">
        <v>2</v>
      </c>
      <c r="B96" s="313">
        <v>3</v>
      </c>
      <c r="C96" s="313">
        <v>1</v>
      </c>
      <c r="D96" s="313">
        <v>0</v>
      </c>
      <c r="E96" s="313">
        <v>3</v>
      </c>
      <c r="G96" s="313">
        <v>40</v>
      </c>
      <c r="H96" s="314">
        <v>110</v>
      </c>
      <c r="I96" s="313">
        <v>60</v>
      </c>
      <c r="J96" s="313">
        <v>3.2</v>
      </c>
      <c r="K96" s="534">
        <v>1.0640144565465572E-10</v>
      </c>
      <c r="M96" s="313">
        <v>27</v>
      </c>
      <c r="N96" s="534"/>
      <c r="O96" s="534"/>
      <c r="P96" s="534"/>
      <c r="Q96" s="534"/>
      <c r="R96" s="534"/>
      <c r="S96" s="534">
        <v>1.0640144565465523E-10</v>
      </c>
      <c r="T96" s="534"/>
      <c r="U96" s="531">
        <v>-4.9113848870336018E-13</v>
      </c>
      <c r="V96" s="535">
        <v>-4.6159005235458452E-15</v>
      </c>
    </row>
    <row r="97" spans="1:22">
      <c r="A97" s="313">
        <v>3</v>
      </c>
      <c r="B97" s="313">
        <v>0</v>
      </c>
      <c r="C97" s="313">
        <v>1</v>
      </c>
      <c r="D97" s="313">
        <v>0</v>
      </c>
      <c r="E97" s="313">
        <v>0</v>
      </c>
      <c r="G97" s="313">
        <v>45</v>
      </c>
      <c r="H97" s="314">
        <v>80</v>
      </c>
      <c r="I97" s="313">
        <v>60</v>
      </c>
      <c r="J97" s="313">
        <v>3.2</v>
      </c>
      <c r="K97" s="534">
        <v>7.8186457343324512E-11</v>
      </c>
      <c r="M97" s="313">
        <v>28</v>
      </c>
      <c r="N97" s="534">
        <v>-1.8979226963708452E-15</v>
      </c>
      <c r="O97" s="534">
        <v>5.4282180665637018E-13</v>
      </c>
      <c r="P97" s="534">
        <v>-5.0325270470486269E-11</v>
      </c>
      <c r="Q97" s="534">
        <v>1.6018849529233293E-9</v>
      </c>
      <c r="R97" s="534"/>
      <c r="S97" s="534">
        <v>7.8186457343323827E-11</v>
      </c>
      <c r="T97" s="534"/>
      <c r="U97" s="531">
        <v>-6.8500894477047604E-13</v>
      </c>
      <c r="V97" s="535">
        <v>-8.761222442430581E-15</v>
      </c>
    </row>
    <row r="98" spans="1:22">
      <c r="A98" s="313">
        <v>3</v>
      </c>
      <c r="B98" s="313">
        <v>1</v>
      </c>
      <c r="C98" s="313">
        <v>1</v>
      </c>
      <c r="D98" s="313">
        <v>0</v>
      </c>
      <c r="E98" s="313">
        <v>1</v>
      </c>
      <c r="G98" s="313">
        <v>45</v>
      </c>
      <c r="H98" s="314">
        <v>90</v>
      </c>
      <c r="I98" s="313">
        <v>60</v>
      </c>
      <c r="J98" s="313">
        <v>3.2</v>
      </c>
      <c r="K98" s="534">
        <v>8.5881598841817661E-11</v>
      </c>
      <c r="M98" s="313">
        <v>29</v>
      </c>
      <c r="N98" s="534"/>
      <c r="O98" s="534"/>
      <c r="P98" s="534"/>
      <c r="Q98" s="534"/>
      <c r="R98" s="534"/>
      <c r="S98" s="534">
        <v>8.5881598841817079E-11</v>
      </c>
      <c r="T98" s="534"/>
      <c r="U98" s="531">
        <v>-5.8161136820134758E-13</v>
      </c>
      <c r="V98" s="535">
        <v>-6.7722466284378031E-15</v>
      </c>
    </row>
    <row r="99" spans="1:22">
      <c r="A99" s="313">
        <v>3</v>
      </c>
      <c r="B99" s="313">
        <v>2</v>
      </c>
      <c r="C99" s="313">
        <v>1</v>
      </c>
      <c r="D99" s="313">
        <v>0</v>
      </c>
      <c r="E99" s="313">
        <v>2</v>
      </c>
      <c r="G99" s="313">
        <v>45</v>
      </c>
      <c r="H99" s="314">
        <v>100</v>
      </c>
      <c r="I99" s="313">
        <v>60</v>
      </c>
      <c r="J99" s="313">
        <v>3.2</v>
      </c>
      <c r="K99" s="534">
        <v>9.965327606755936E-11</v>
      </c>
      <c r="M99" s="313">
        <v>30</v>
      </c>
      <c r="N99" s="534"/>
      <c r="O99" s="534"/>
      <c r="P99" s="534"/>
      <c r="Q99" s="534"/>
      <c r="R99" s="534"/>
      <c r="S99" s="534">
        <v>9.9653276067558856E-11</v>
      </c>
      <c r="T99" s="534"/>
      <c r="U99" s="531">
        <v>-5.0406318577450124E-13</v>
      </c>
      <c r="V99" s="535">
        <v>-5.0581697427867253E-15</v>
      </c>
    </row>
    <row r="100" spans="1:22">
      <c r="A100" s="313">
        <v>3</v>
      </c>
      <c r="B100" s="313">
        <v>3</v>
      </c>
      <c r="C100" s="313">
        <v>1</v>
      </c>
      <c r="D100" s="313">
        <v>0</v>
      </c>
      <c r="E100" s="313">
        <v>3</v>
      </c>
      <c r="G100" s="313">
        <v>45</v>
      </c>
      <c r="H100" s="314">
        <v>110</v>
      </c>
      <c r="I100" s="313">
        <v>60</v>
      </c>
      <c r="J100" s="313">
        <v>3.2</v>
      </c>
      <c r="K100" s="534">
        <v>1.0811395284232453E-10</v>
      </c>
      <c r="M100" s="313">
        <v>31</v>
      </c>
      <c r="N100" s="534"/>
      <c r="O100" s="534"/>
      <c r="P100" s="534"/>
      <c r="Q100" s="534"/>
      <c r="R100" s="534"/>
      <c r="S100" s="534">
        <v>1.0811395284232366E-10</v>
      </c>
      <c r="T100" s="534"/>
      <c r="U100" s="531">
        <v>-8.6595470376645085E-13</v>
      </c>
      <c r="V100" s="535">
        <v>-8.0096479779013893E-15</v>
      </c>
    </row>
    <row r="101" spans="1:22">
      <c r="A101" s="313">
        <v>0</v>
      </c>
      <c r="B101" s="313">
        <v>0</v>
      </c>
      <c r="C101" s="313">
        <v>2</v>
      </c>
      <c r="D101" s="313">
        <v>0</v>
      </c>
      <c r="E101" s="313">
        <v>0</v>
      </c>
      <c r="G101" s="313">
        <v>30</v>
      </c>
      <c r="H101" s="314">
        <v>80</v>
      </c>
      <c r="I101" s="313">
        <v>60</v>
      </c>
      <c r="J101" s="313">
        <v>5.2</v>
      </c>
      <c r="K101" s="534">
        <v>1.0037424795976565E-10</v>
      </c>
      <c r="M101" s="313">
        <v>32</v>
      </c>
      <c r="N101" s="534">
        <v>-3.0184795990331979E-15</v>
      </c>
      <c r="O101" s="534">
        <v>8.5912315745834455E-13</v>
      </c>
      <c r="P101" s="534">
        <v>-7.9225442032487428E-11</v>
      </c>
      <c r="Q101" s="534">
        <v>2.4854829575303513E-9</v>
      </c>
      <c r="R101" s="534"/>
      <c r="S101" s="534">
        <v>1.0037424795976548E-10</v>
      </c>
      <c r="T101" s="534"/>
      <c r="U101" s="531">
        <v>-1.6802106192483375E-13</v>
      </c>
      <c r="V101" s="535">
        <v>-1.6739459108294776E-15</v>
      </c>
    </row>
    <row r="102" spans="1:22">
      <c r="A102" s="313">
        <v>0</v>
      </c>
      <c r="B102" s="313">
        <v>1</v>
      </c>
      <c r="C102" s="313">
        <v>2</v>
      </c>
      <c r="D102" s="313">
        <v>0</v>
      </c>
      <c r="E102" s="313">
        <v>1</v>
      </c>
      <c r="G102" s="313">
        <v>30</v>
      </c>
      <c r="H102" s="314">
        <v>90</v>
      </c>
      <c r="I102" s="313">
        <v>60</v>
      </c>
      <c r="J102" s="313">
        <v>5.2</v>
      </c>
      <c r="K102" s="534">
        <v>1.1361912232387317E-10</v>
      </c>
      <c r="M102" s="313">
        <v>33</v>
      </c>
      <c r="N102" s="534"/>
      <c r="O102" s="534"/>
      <c r="P102" s="534"/>
      <c r="Q102" s="534"/>
      <c r="R102" s="534"/>
      <c r="S102" s="534">
        <v>1.1361912232387261E-10</v>
      </c>
      <c r="T102" s="534"/>
      <c r="U102" s="531">
        <v>-5.6868667113020653E-13</v>
      </c>
      <c r="V102" s="535">
        <v>-5.0052021129784459E-15</v>
      </c>
    </row>
    <row r="103" spans="1:22">
      <c r="A103" s="313">
        <v>0</v>
      </c>
      <c r="B103" s="313">
        <v>2</v>
      </c>
      <c r="C103" s="313">
        <v>2</v>
      </c>
      <c r="D103" s="313">
        <v>0</v>
      </c>
      <c r="E103" s="313">
        <v>2</v>
      </c>
      <c r="G103" s="313">
        <v>30</v>
      </c>
      <c r="H103" s="314">
        <v>100</v>
      </c>
      <c r="I103" s="313">
        <v>60</v>
      </c>
      <c r="J103" s="313">
        <v>5.2</v>
      </c>
      <c r="K103" s="534">
        <v>1.3569072983185723E-10</v>
      </c>
      <c r="M103" s="313">
        <v>34</v>
      </c>
      <c r="N103" s="534"/>
      <c r="O103" s="534"/>
      <c r="P103" s="534"/>
      <c r="Q103" s="534"/>
      <c r="R103" s="534"/>
      <c r="S103" s="534">
        <v>1.3569072983185664E-10</v>
      </c>
      <c r="T103" s="534"/>
      <c r="U103" s="531">
        <v>-5.9453606527248864E-13</v>
      </c>
      <c r="V103" s="535">
        <v>-4.3815525644914363E-15</v>
      </c>
    </row>
    <row r="104" spans="1:22">
      <c r="A104" s="313">
        <v>0</v>
      </c>
      <c r="B104" s="313">
        <v>3</v>
      </c>
      <c r="C104" s="313">
        <v>2</v>
      </c>
      <c r="D104" s="313">
        <v>0</v>
      </c>
      <c r="E104" s="313">
        <v>3</v>
      </c>
      <c r="G104" s="313">
        <v>30</v>
      </c>
      <c r="H104" s="314">
        <v>110</v>
      </c>
      <c r="I104" s="313">
        <v>60</v>
      </c>
      <c r="J104" s="313">
        <v>5.2</v>
      </c>
      <c r="K104" s="534">
        <v>1.4847819288951863E-10</v>
      </c>
      <c r="M104" s="313">
        <v>35</v>
      </c>
      <c r="N104" s="534"/>
      <c r="O104" s="534"/>
      <c r="P104" s="534"/>
      <c r="Q104" s="534"/>
      <c r="R104" s="534"/>
      <c r="S104" s="534">
        <v>1.4847819288951713E-10</v>
      </c>
      <c r="T104" s="534"/>
      <c r="U104" s="531">
        <v>-1.4992648602523627E-12</v>
      </c>
      <c r="V104" s="535">
        <v>-1.0097542481325543E-14</v>
      </c>
    </row>
    <row r="105" spans="1:22">
      <c r="A105" s="313">
        <v>1</v>
      </c>
      <c r="B105" s="313">
        <v>0</v>
      </c>
      <c r="C105" s="313">
        <v>2</v>
      </c>
      <c r="D105" s="313">
        <v>0</v>
      </c>
      <c r="E105" s="313">
        <v>0</v>
      </c>
      <c r="G105" s="313">
        <v>35</v>
      </c>
      <c r="H105" s="314">
        <v>80</v>
      </c>
      <c r="I105" s="313">
        <v>60</v>
      </c>
      <c r="J105" s="313">
        <v>5.2</v>
      </c>
      <c r="K105" s="534">
        <v>1.0447885394210562E-10</v>
      </c>
      <c r="M105" s="313">
        <v>36</v>
      </c>
      <c r="N105" s="534">
        <v>-2.6095840244062466E-15</v>
      </c>
      <c r="O105" s="534">
        <v>7.4342467580296957E-13</v>
      </c>
      <c r="P105" s="534">
        <v>-6.8423845387584108E-11</v>
      </c>
      <c r="Q105" s="534">
        <v>2.1565755803058275E-9</v>
      </c>
      <c r="R105" s="534"/>
      <c r="S105" s="534">
        <v>1.0447885394210631E-10</v>
      </c>
      <c r="T105" s="534"/>
      <c r="U105" s="531">
        <v>6.8500894477047604E-13</v>
      </c>
      <c r="V105" s="535">
        <v>6.5564362445060591E-15</v>
      </c>
    </row>
    <row r="106" spans="1:22">
      <c r="A106" s="313">
        <v>1</v>
      </c>
      <c r="B106" s="313">
        <v>1</v>
      </c>
      <c r="C106" s="313">
        <v>2</v>
      </c>
      <c r="D106" s="313">
        <v>0</v>
      </c>
      <c r="E106" s="313">
        <v>1</v>
      </c>
      <c r="G106" s="313">
        <v>35</v>
      </c>
      <c r="H106" s="314">
        <v>90</v>
      </c>
      <c r="I106" s="313">
        <v>60</v>
      </c>
      <c r="J106" s="313">
        <v>5.2</v>
      </c>
      <c r="K106" s="534">
        <v>1.1778261563515717E-10</v>
      </c>
      <c r="M106" s="313">
        <v>37</v>
      </c>
      <c r="N106" s="534"/>
      <c r="O106" s="534"/>
      <c r="P106" s="534"/>
      <c r="Q106" s="534"/>
      <c r="R106" s="534"/>
      <c r="S106" s="534">
        <v>1.1778261563515699E-10</v>
      </c>
      <c r="T106" s="534"/>
      <c r="U106" s="531">
        <v>-1.809457589959748E-13</v>
      </c>
      <c r="V106" s="535">
        <v>-1.5362688119991447E-15</v>
      </c>
    </row>
    <row r="107" spans="1:22">
      <c r="A107" s="313">
        <v>1</v>
      </c>
      <c r="B107" s="313">
        <v>2</v>
      </c>
      <c r="C107" s="313">
        <v>2</v>
      </c>
      <c r="D107" s="313">
        <v>0</v>
      </c>
      <c r="E107" s="313">
        <v>2</v>
      </c>
      <c r="G107" s="313">
        <v>35</v>
      </c>
      <c r="H107" s="314">
        <v>100</v>
      </c>
      <c r="I107" s="313">
        <v>60</v>
      </c>
      <c r="J107" s="313">
        <v>5.2</v>
      </c>
      <c r="K107" s="534">
        <v>1.3885377517086553E-10</v>
      </c>
      <c r="M107" s="313">
        <v>38</v>
      </c>
      <c r="N107" s="534"/>
      <c r="O107" s="534"/>
      <c r="P107" s="534"/>
      <c r="Q107" s="534"/>
      <c r="R107" s="534"/>
      <c r="S107" s="534">
        <v>1.3885377517086631E-10</v>
      </c>
      <c r="T107" s="534"/>
      <c r="U107" s="531">
        <v>7.7548182426846345E-13</v>
      </c>
      <c r="V107" s="535">
        <v>5.5848810975013083E-15</v>
      </c>
    </row>
    <row r="108" spans="1:22">
      <c r="A108" s="313">
        <v>1</v>
      </c>
      <c r="B108" s="313">
        <v>3</v>
      </c>
      <c r="C108" s="313">
        <v>2</v>
      </c>
      <c r="D108" s="313">
        <v>0</v>
      </c>
      <c r="E108" s="313">
        <v>3</v>
      </c>
      <c r="G108" s="313">
        <v>35</v>
      </c>
      <c r="H108" s="314">
        <v>110</v>
      </c>
      <c r="I108" s="313">
        <v>60</v>
      </c>
      <c r="J108" s="313">
        <v>5.2</v>
      </c>
      <c r="K108" s="534">
        <v>1.5203482840279323E-10</v>
      </c>
      <c r="M108" s="313">
        <v>39</v>
      </c>
      <c r="N108" s="534"/>
      <c r="O108" s="534"/>
      <c r="P108" s="534"/>
      <c r="Q108" s="534"/>
      <c r="R108" s="534"/>
      <c r="S108" s="534">
        <v>1.5203482840279297E-10</v>
      </c>
      <c r="T108" s="534"/>
      <c r="U108" s="531">
        <v>-2.5849394142282115E-13</v>
      </c>
      <c r="V108" s="535">
        <v>-1.7002284551404276E-15</v>
      </c>
    </row>
    <row r="109" spans="1:22">
      <c r="A109" s="313">
        <v>2</v>
      </c>
      <c r="B109" s="313">
        <v>0</v>
      </c>
      <c r="C109" s="313">
        <v>2</v>
      </c>
      <c r="D109" s="313">
        <v>0</v>
      </c>
      <c r="E109" s="313">
        <v>0</v>
      </c>
      <c r="G109" s="313">
        <v>40</v>
      </c>
      <c r="H109" s="314">
        <v>80</v>
      </c>
      <c r="I109" s="313">
        <v>60</v>
      </c>
      <c r="J109" s="313">
        <v>5.2</v>
      </c>
      <c r="K109" s="534">
        <v>1.1215171374856591E-10</v>
      </c>
      <c r="M109" s="313">
        <v>40</v>
      </c>
      <c r="N109" s="534">
        <v>-3.0600190391801623E-15</v>
      </c>
      <c r="O109" s="534">
        <v>8.713176091980402E-13</v>
      </c>
      <c r="P109" s="534">
        <v>-8.0401867625339302E-11</v>
      </c>
      <c r="Q109" s="534">
        <v>2.5345981729684954E-9</v>
      </c>
      <c r="R109" s="534"/>
      <c r="S109" s="534">
        <v>1.1215171374856482E-10</v>
      </c>
      <c r="T109" s="534"/>
      <c r="U109" s="531">
        <v>-1.0856745539758488E-12</v>
      </c>
      <c r="V109" s="535">
        <v>-9.6804098456295906E-15</v>
      </c>
    </row>
    <row r="110" spans="1:22">
      <c r="A110" s="313">
        <v>2</v>
      </c>
      <c r="B110" s="313">
        <v>1</v>
      </c>
      <c r="C110" s="313">
        <v>2</v>
      </c>
      <c r="D110" s="313">
        <v>0</v>
      </c>
      <c r="E110" s="313">
        <v>1</v>
      </c>
      <c r="G110" s="313">
        <v>40</v>
      </c>
      <c r="H110" s="314">
        <v>90</v>
      </c>
      <c r="I110" s="313">
        <v>60</v>
      </c>
      <c r="J110" s="313">
        <v>5.2</v>
      </c>
      <c r="K110" s="534">
        <v>1.2534884162974587E-10</v>
      </c>
      <c r="M110" s="313">
        <v>41</v>
      </c>
      <c r="N110" s="534"/>
      <c r="O110" s="534"/>
      <c r="P110" s="534"/>
      <c r="Q110" s="534"/>
      <c r="R110" s="534"/>
      <c r="S110" s="534">
        <v>1.2534884162974597E-10</v>
      </c>
      <c r="T110" s="534"/>
      <c r="U110" s="531">
        <v>1.0339757656912846E-13</v>
      </c>
      <c r="V110" s="535">
        <v>8.2487859660118092E-16</v>
      </c>
    </row>
    <row r="111" spans="1:22">
      <c r="A111" s="313">
        <v>2</v>
      </c>
      <c r="B111" s="313">
        <v>2</v>
      </c>
      <c r="C111" s="313">
        <v>2</v>
      </c>
      <c r="D111" s="313">
        <v>0</v>
      </c>
      <c r="E111" s="313">
        <v>2</v>
      </c>
      <c r="G111" s="313">
        <v>40</v>
      </c>
      <c r="H111" s="314">
        <v>100</v>
      </c>
      <c r="I111" s="313">
        <v>60</v>
      </c>
      <c r="J111" s="313">
        <v>5.2</v>
      </c>
      <c r="K111" s="534">
        <v>1.4756846323480536E-10</v>
      </c>
      <c r="M111" s="313">
        <v>42</v>
      </c>
      <c r="N111" s="534"/>
      <c r="O111" s="534"/>
      <c r="P111" s="534"/>
      <c r="Q111" s="534"/>
      <c r="R111" s="534"/>
      <c r="S111" s="534">
        <v>1.4756846323480508E-10</v>
      </c>
      <c r="T111" s="534"/>
      <c r="U111" s="531">
        <v>-2.8434333556510326E-13</v>
      </c>
      <c r="V111" s="535">
        <v>-1.9268570623566561E-15</v>
      </c>
    </row>
    <row r="112" spans="1:22">
      <c r="A112" s="313">
        <v>2</v>
      </c>
      <c r="B112" s="313">
        <v>3</v>
      </c>
      <c r="C112" s="313">
        <v>2</v>
      </c>
      <c r="D112" s="313">
        <v>0</v>
      </c>
      <c r="E112" s="313">
        <v>3</v>
      </c>
      <c r="G112" s="313">
        <v>40</v>
      </c>
      <c r="H112" s="314">
        <v>110</v>
      </c>
      <c r="I112" s="313">
        <v>60</v>
      </c>
      <c r="J112" s="313">
        <v>5.2</v>
      </c>
      <c r="K112" s="534">
        <v>1.604504643286634E-10</v>
      </c>
      <c r="M112" s="313">
        <v>43</v>
      </c>
      <c r="N112" s="534"/>
      <c r="O112" s="534"/>
      <c r="P112" s="534"/>
      <c r="Q112" s="534"/>
      <c r="R112" s="534"/>
      <c r="S112" s="534">
        <v>1.6045046432866156E-10</v>
      </c>
      <c r="T112" s="534"/>
      <c r="U112" s="531">
        <v>-1.8353069841020302E-12</v>
      </c>
      <c r="V112" s="535">
        <v>-1.1438464773418327E-14</v>
      </c>
    </row>
    <row r="113" spans="1:22">
      <c r="A113" s="313">
        <v>3</v>
      </c>
      <c r="B113" s="313">
        <v>0</v>
      </c>
      <c r="C113" s="313">
        <v>2</v>
      </c>
      <c r="D113" s="313">
        <v>0</v>
      </c>
      <c r="E113" s="313">
        <v>0</v>
      </c>
      <c r="G113" s="313">
        <v>45</v>
      </c>
      <c r="H113" s="314">
        <v>80</v>
      </c>
      <c r="I113" s="313">
        <v>60</v>
      </c>
      <c r="J113" s="313">
        <v>5.2</v>
      </c>
      <c r="K113" s="534">
        <v>1.1590299575724186E-10</v>
      </c>
      <c r="M113" s="313">
        <v>44</v>
      </c>
      <c r="N113" s="534">
        <v>-6.3624841083370079E-15</v>
      </c>
      <c r="O113" s="534">
        <v>1.8315391696072211E-12</v>
      </c>
      <c r="P113" s="534">
        <v>-1.7269892264571988E-10</v>
      </c>
      <c r="Q113" s="534">
        <v>5.4675579853971655E-9</v>
      </c>
      <c r="R113" s="534"/>
      <c r="S113" s="534">
        <v>1.1590299575724062E-10</v>
      </c>
      <c r="T113" s="534"/>
      <c r="U113" s="531">
        <v>-1.2407709188295415E-12</v>
      </c>
      <c r="V113" s="535">
        <v>-1.0705253222516602E-14</v>
      </c>
    </row>
    <row r="114" spans="1:22">
      <c r="A114" s="313">
        <v>3</v>
      </c>
      <c r="B114" s="313">
        <v>1</v>
      </c>
      <c r="C114" s="313">
        <v>2</v>
      </c>
      <c r="D114" s="313">
        <v>0</v>
      </c>
      <c r="E114" s="313">
        <v>1</v>
      </c>
      <c r="G114" s="313">
        <v>45</v>
      </c>
      <c r="H114" s="314">
        <v>90</v>
      </c>
      <c r="I114" s="313">
        <v>60</v>
      </c>
      <c r="J114" s="313">
        <v>5.2</v>
      </c>
      <c r="K114" s="534">
        <v>1.2187130612318793E-10</v>
      </c>
      <c r="M114" s="313">
        <v>45</v>
      </c>
      <c r="N114" s="534"/>
      <c r="O114" s="534"/>
      <c r="P114" s="534"/>
      <c r="Q114" s="534"/>
      <c r="R114" s="534"/>
      <c r="S114" s="534">
        <v>1.2187130612318682E-10</v>
      </c>
      <c r="T114" s="534"/>
      <c r="U114" s="531">
        <v>-1.1115239481181309E-12</v>
      </c>
      <c r="V114" s="535">
        <v>-9.1204729273566564E-15</v>
      </c>
    </row>
    <row r="115" spans="1:22">
      <c r="A115" s="313">
        <v>3</v>
      </c>
      <c r="B115" s="313">
        <v>2</v>
      </c>
      <c r="C115" s="313">
        <v>2</v>
      </c>
      <c r="D115" s="313">
        <v>0</v>
      </c>
      <c r="E115" s="313">
        <v>2</v>
      </c>
      <c r="G115" s="313">
        <v>45</v>
      </c>
      <c r="H115" s="314">
        <v>100</v>
      </c>
      <c r="I115" s="313">
        <v>60</v>
      </c>
      <c r="J115" s="313">
        <v>5.2</v>
      </c>
      <c r="K115" s="534">
        <v>1.5057330856038036E-10</v>
      </c>
      <c r="M115" s="313">
        <v>46</v>
      </c>
      <c r="N115" s="534"/>
      <c r="O115" s="534"/>
      <c r="P115" s="534"/>
      <c r="Q115" s="534"/>
      <c r="R115" s="534"/>
      <c r="S115" s="534">
        <v>1.5057330856038095E-10</v>
      </c>
      <c r="T115" s="534"/>
      <c r="U115" s="531">
        <v>5.9453606527248864E-13</v>
      </c>
      <c r="V115" s="535">
        <v>3.9484824432484181E-15</v>
      </c>
    </row>
    <row r="116" spans="1:22">
      <c r="A116" s="313">
        <v>3</v>
      </c>
      <c r="B116" s="313">
        <v>3</v>
      </c>
      <c r="C116" s="313">
        <v>2</v>
      </c>
      <c r="D116" s="313">
        <v>0</v>
      </c>
      <c r="E116" s="313">
        <v>3</v>
      </c>
      <c r="G116" s="313">
        <v>45</v>
      </c>
      <c r="H116" s="314">
        <v>110</v>
      </c>
      <c r="I116" s="313">
        <v>60</v>
      </c>
      <c r="J116" s="313">
        <v>5.2</v>
      </c>
      <c r="K116" s="534">
        <v>1.6383409841879706E-10</v>
      </c>
      <c r="M116" s="313">
        <v>47</v>
      </c>
      <c r="N116" s="534"/>
      <c r="O116" s="534"/>
      <c r="P116" s="534"/>
      <c r="Q116" s="534"/>
      <c r="R116" s="534"/>
      <c r="S116" s="534">
        <v>1.6383409841879949E-10</v>
      </c>
      <c r="T116" s="534"/>
      <c r="U116" s="531">
        <v>2.4298430493745188E-12</v>
      </c>
      <c r="V116" s="535">
        <v>1.483111924089996E-14</v>
      </c>
    </row>
    <row r="117" spans="1:22">
      <c r="A117" s="313">
        <v>0</v>
      </c>
      <c r="B117" s="313">
        <v>0</v>
      </c>
      <c r="C117" s="313">
        <v>3</v>
      </c>
      <c r="D117" s="313">
        <v>1</v>
      </c>
      <c r="E117" s="313">
        <v>0</v>
      </c>
      <c r="G117" s="313">
        <v>30</v>
      </c>
      <c r="H117" s="314">
        <v>80</v>
      </c>
      <c r="I117" s="313">
        <v>60</v>
      </c>
      <c r="J117" s="313">
        <v>13.2</v>
      </c>
      <c r="K117" s="534">
        <v>1.6223777433958537E-10</v>
      </c>
      <c r="M117" s="313">
        <v>48</v>
      </c>
      <c r="N117" s="534">
        <v>-1.7290593017503483E-15</v>
      </c>
      <c r="O117" s="534">
        <v>4.5404199630085052E-13</v>
      </c>
      <c r="P117" s="534">
        <v>-3.5729218386011623E-11</v>
      </c>
      <c r="Q117" s="534">
        <v>9.9998483139125069E-10</v>
      </c>
      <c r="R117" s="534"/>
      <c r="S117" s="534">
        <v>1.6223777433958579E-10</v>
      </c>
      <c r="T117" s="534"/>
      <c r="U117" s="531">
        <v>4.1359030627651384E-13</v>
      </c>
      <c r="V117" s="535">
        <v>2.5492848873210869E-15</v>
      </c>
    </row>
    <row r="118" spans="1:22">
      <c r="A118" s="313">
        <v>0</v>
      </c>
      <c r="B118" s="313">
        <v>1</v>
      </c>
      <c r="C118" s="313">
        <v>3</v>
      </c>
      <c r="D118" s="313">
        <v>1</v>
      </c>
      <c r="E118" s="313">
        <v>1</v>
      </c>
      <c r="G118" s="313">
        <v>30</v>
      </c>
      <c r="H118" s="314">
        <v>90</v>
      </c>
      <c r="I118" s="313">
        <v>60</v>
      </c>
      <c r="J118" s="313">
        <v>13.2</v>
      </c>
      <c r="K118" s="534">
        <v>2.0161111571108935E-10</v>
      </c>
      <c r="M118" s="313">
        <v>49</v>
      </c>
      <c r="N118" s="534"/>
      <c r="O118" s="534"/>
      <c r="P118" s="534"/>
      <c r="Q118" s="534"/>
      <c r="R118" s="534"/>
      <c r="S118" s="534">
        <v>2.0161111571109015E-10</v>
      </c>
      <c r="T118" s="534"/>
      <c r="U118" s="531">
        <v>8.0133121841074556E-13</v>
      </c>
      <c r="V118" s="535">
        <v>3.974638082748676E-15</v>
      </c>
    </row>
    <row r="119" spans="1:22">
      <c r="A119" s="313">
        <v>0</v>
      </c>
      <c r="B119" s="313">
        <v>2</v>
      </c>
      <c r="C119" s="313">
        <v>3</v>
      </c>
      <c r="D119" s="313">
        <v>1</v>
      </c>
      <c r="E119" s="313">
        <v>2</v>
      </c>
      <c r="G119" s="313">
        <v>30</v>
      </c>
      <c r="H119" s="314">
        <v>100</v>
      </c>
      <c r="I119" s="313">
        <v>60</v>
      </c>
      <c r="J119" s="313">
        <v>13.2</v>
      </c>
      <c r="K119" s="534">
        <v>2.3842365404824473E-10</v>
      </c>
      <c r="M119" s="313">
        <v>50</v>
      </c>
      <c r="N119" s="534"/>
      <c r="O119" s="534"/>
      <c r="P119" s="534"/>
      <c r="Q119" s="534"/>
      <c r="R119" s="534"/>
      <c r="S119" s="534">
        <v>2.3842365404824509E-10</v>
      </c>
      <c r="T119" s="534"/>
      <c r="U119" s="531">
        <v>3.6189151799194961E-13</v>
      </c>
      <c r="V119" s="535">
        <v>1.5178507327075916E-15</v>
      </c>
    </row>
    <row r="120" spans="1:22">
      <c r="A120" s="313">
        <v>0</v>
      </c>
      <c r="B120" s="313">
        <v>3</v>
      </c>
      <c r="C120" s="313">
        <v>3</v>
      </c>
      <c r="D120" s="313">
        <v>1</v>
      </c>
      <c r="E120" s="313">
        <v>3</v>
      </c>
      <c r="G120" s="313">
        <v>30</v>
      </c>
      <c r="H120" s="314">
        <v>110</v>
      </c>
      <c r="I120" s="313">
        <v>60</v>
      </c>
      <c r="J120" s="313">
        <v>13.2</v>
      </c>
      <c r="K120" s="534">
        <v>2.6230103354054943E-10</v>
      </c>
      <c r="M120" s="313">
        <v>51</v>
      </c>
      <c r="N120" s="534"/>
      <c r="O120" s="534"/>
      <c r="P120" s="534"/>
      <c r="Q120" s="534"/>
      <c r="R120" s="534"/>
      <c r="S120" s="534">
        <v>2.6230103354054938E-10</v>
      </c>
      <c r="T120" s="534"/>
      <c r="U120" s="531">
        <v>-5.169878828456423E-14</v>
      </c>
      <c r="V120" s="535">
        <v>-1.9709715812679804E-16</v>
      </c>
    </row>
    <row r="121" spans="1:22">
      <c r="A121" s="313">
        <v>1</v>
      </c>
      <c r="B121" s="313">
        <v>0</v>
      </c>
      <c r="C121" s="313">
        <v>3</v>
      </c>
      <c r="D121" s="313">
        <v>1</v>
      </c>
      <c r="E121" s="313">
        <v>0</v>
      </c>
      <c r="G121" s="313">
        <v>35</v>
      </c>
      <c r="H121" s="314">
        <v>80</v>
      </c>
      <c r="I121" s="313">
        <v>60</v>
      </c>
      <c r="J121" s="313">
        <v>13.2</v>
      </c>
      <c r="K121" s="534">
        <v>1.8364252263601438E-10</v>
      </c>
      <c r="M121" s="313">
        <v>52</v>
      </c>
      <c r="N121" s="534">
        <v>-2.6321309746775873E-15</v>
      </c>
      <c r="O121" s="534">
        <v>7.392946050297318E-13</v>
      </c>
      <c r="P121" s="534">
        <v>-6.5616086933204311E-11</v>
      </c>
      <c r="Q121" s="534">
        <v>2.0490950641370005E-9</v>
      </c>
      <c r="R121" s="534"/>
      <c r="S121" s="534">
        <v>1.8364252263601498E-10</v>
      </c>
      <c r="T121" s="534"/>
      <c r="U121" s="531">
        <v>5.9453606527248864E-13</v>
      </c>
      <c r="V121" s="535">
        <v>3.2374640510187228E-15</v>
      </c>
    </row>
    <row r="122" spans="1:22">
      <c r="A122" s="313">
        <v>1</v>
      </c>
      <c r="B122" s="313">
        <v>1</v>
      </c>
      <c r="C122" s="313">
        <v>3</v>
      </c>
      <c r="D122" s="313">
        <v>1</v>
      </c>
      <c r="E122" s="313">
        <v>1</v>
      </c>
      <c r="G122" s="313">
        <v>35</v>
      </c>
      <c r="H122" s="314">
        <v>90</v>
      </c>
      <c r="I122" s="313">
        <v>60</v>
      </c>
      <c r="J122" s="313">
        <v>13.2</v>
      </c>
      <c r="K122" s="534">
        <v>2.131100603494788E-10</v>
      </c>
      <c r="M122" s="313">
        <v>53</v>
      </c>
      <c r="N122" s="534"/>
      <c r="O122" s="534"/>
      <c r="P122" s="534"/>
      <c r="Q122" s="534"/>
      <c r="R122" s="534"/>
      <c r="S122" s="534">
        <v>2.1311006034947942E-10</v>
      </c>
      <c r="T122" s="534"/>
      <c r="U122" s="531">
        <v>6.2038545941477076E-13</v>
      </c>
      <c r="V122" s="535">
        <v>2.9111035790492562E-15</v>
      </c>
    </row>
    <row r="123" spans="1:22">
      <c r="A123" s="313">
        <v>1</v>
      </c>
      <c r="B123" s="313">
        <v>2</v>
      </c>
      <c r="C123" s="313">
        <v>3</v>
      </c>
      <c r="D123" s="313">
        <v>1</v>
      </c>
      <c r="E123" s="313">
        <v>2</v>
      </c>
      <c r="G123" s="313">
        <v>35</v>
      </c>
      <c r="H123" s="314">
        <v>100</v>
      </c>
      <c r="I123" s="313">
        <v>60</v>
      </c>
      <c r="J123" s="313">
        <v>13.2</v>
      </c>
      <c r="K123" s="534">
        <v>2.4830144643630012E-10</v>
      </c>
      <c r="M123" s="313">
        <v>54</v>
      </c>
      <c r="N123" s="534"/>
      <c r="O123" s="534"/>
      <c r="P123" s="534"/>
      <c r="Q123" s="534"/>
      <c r="R123" s="534"/>
      <c r="S123" s="534">
        <v>2.4830144643630048E-10</v>
      </c>
      <c r="T123" s="534"/>
      <c r="U123" s="531">
        <v>3.6189151799194961E-13</v>
      </c>
      <c r="V123" s="535">
        <v>1.4574684247149168E-15</v>
      </c>
    </row>
    <row r="124" spans="1:22">
      <c r="A124" s="313">
        <v>1</v>
      </c>
      <c r="B124" s="313">
        <v>3</v>
      </c>
      <c r="C124" s="313">
        <v>3</v>
      </c>
      <c r="D124" s="313">
        <v>1</v>
      </c>
      <c r="E124" s="313">
        <v>3</v>
      </c>
      <c r="G124" s="313">
        <v>35</v>
      </c>
      <c r="H124" s="314">
        <v>110</v>
      </c>
      <c r="I124" s="313">
        <v>60</v>
      </c>
      <c r="J124" s="313">
        <v>13.2</v>
      </c>
      <c r="K124" s="534">
        <v>2.7342389504841277E-10</v>
      </c>
      <c r="M124" s="313">
        <v>55</v>
      </c>
      <c r="N124" s="534"/>
      <c r="O124" s="534"/>
      <c r="P124" s="534"/>
      <c r="Q124" s="534"/>
      <c r="R124" s="534"/>
      <c r="S124" s="534">
        <v>2.7342389504841173E-10</v>
      </c>
      <c r="T124" s="534"/>
      <c r="U124" s="531">
        <v>-1.0339757656912846E-12</v>
      </c>
      <c r="V124" s="535">
        <v>-3.7815852396814391E-15</v>
      </c>
    </row>
    <row r="125" spans="1:22">
      <c r="A125" s="313">
        <v>2</v>
      </c>
      <c r="B125" s="313">
        <v>0</v>
      </c>
      <c r="C125" s="313">
        <v>3</v>
      </c>
      <c r="D125" s="313">
        <v>1</v>
      </c>
      <c r="E125" s="313">
        <v>0</v>
      </c>
      <c r="G125" s="313">
        <v>40</v>
      </c>
      <c r="H125" s="314">
        <v>80</v>
      </c>
      <c r="I125" s="313">
        <v>60</v>
      </c>
      <c r="J125" s="313">
        <v>13.2</v>
      </c>
      <c r="K125" s="534">
        <v>1.9995749585236455E-10</v>
      </c>
      <c r="M125" s="313">
        <v>56</v>
      </c>
      <c r="N125" s="534">
        <v>-3.7653406953157688E-15</v>
      </c>
      <c r="O125" s="534">
        <v>1.0629799494164614E-12</v>
      </c>
      <c r="P125" s="534">
        <v>-9.6156031873881896E-11</v>
      </c>
      <c r="Q125" s="534">
        <v>3.0172228054992366E-9</v>
      </c>
      <c r="R125" s="534"/>
      <c r="S125" s="534">
        <v>1.9995749585236444E-10</v>
      </c>
      <c r="T125" s="534"/>
      <c r="U125" s="531">
        <v>-1.0339757656912846E-13</v>
      </c>
      <c r="V125" s="535">
        <v>-5.1709777684688763E-16</v>
      </c>
    </row>
    <row r="126" spans="1:22">
      <c r="A126" s="313">
        <v>2</v>
      </c>
      <c r="B126" s="313">
        <v>1</v>
      </c>
      <c r="C126" s="313">
        <v>3</v>
      </c>
      <c r="D126" s="313">
        <v>1</v>
      </c>
      <c r="E126" s="313">
        <v>1</v>
      </c>
      <c r="G126" s="313">
        <v>40</v>
      </c>
      <c r="H126" s="314">
        <v>90</v>
      </c>
      <c r="I126" s="313">
        <v>60</v>
      </c>
      <c r="J126" s="313">
        <v>13.2</v>
      </c>
      <c r="K126" s="534">
        <v>2.28384160238008E-10</v>
      </c>
      <c r="M126" s="313">
        <v>57</v>
      </c>
      <c r="N126" s="534"/>
      <c r="O126" s="534"/>
      <c r="P126" s="534"/>
      <c r="Q126" s="534"/>
      <c r="R126" s="534"/>
      <c r="S126" s="534">
        <v>2.2838416023800707E-10</v>
      </c>
      <c r="T126" s="534"/>
      <c r="U126" s="531">
        <v>-9.3057818912215613E-13</v>
      </c>
      <c r="V126" s="535">
        <v>-4.0746179076183062E-15</v>
      </c>
    </row>
    <row r="127" spans="1:22">
      <c r="A127" s="313">
        <v>2</v>
      </c>
      <c r="B127" s="313">
        <v>2</v>
      </c>
      <c r="C127" s="313">
        <v>3</v>
      </c>
      <c r="D127" s="313">
        <v>1</v>
      </c>
      <c r="E127" s="313">
        <v>2</v>
      </c>
      <c r="G127" s="313">
        <v>40</v>
      </c>
      <c r="H127" s="314">
        <v>100</v>
      </c>
      <c r="I127" s="313">
        <v>60</v>
      </c>
      <c r="J127" s="313">
        <v>13.2</v>
      </c>
      <c r="K127" s="534">
        <v>2.6607841695989253E-10</v>
      </c>
      <c r="M127" s="313">
        <v>58</v>
      </c>
      <c r="N127" s="534"/>
      <c r="O127" s="534"/>
      <c r="P127" s="534"/>
      <c r="Q127" s="534"/>
      <c r="R127" s="534"/>
      <c r="S127" s="534">
        <v>2.6607841695989119E-10</v>
      </c>
      <c r="T127" s="534"/>
      <c r="U127" s="531">
        <v>-1.34416849539867E-12</v>
      </c>
      <c r="V127" s="535">
        <v>-5.0517757537669199E-15</v>
      </c>
    </row>
    <row r="128" spans="1:22">
      <c r="A128" s="313">
        <v>2</v>
      </c>
      <c r="B128" s="313">
        <v>3</v>
      </c>
      <c r="C128" s="313">
        <v>3</v>
      </c>
      <c r="D128" s="313">
        <v>1</v>
      </c>
      <c r="E128" s="313">
        <v>3</v>
      </c>
      <c r="G128" s="313">
        <v>40</v>
      </c>
      <c r="H128" s="314">
        <v>110</v>
      </c>
      <c r="I128" s="313">
        <v>60</v>
      </c>
      <c r="J128" s="313">
        <v>13.2</v>
      </c>
      <c r="K128" s="534">
        <v>2.904482218461235E-10</v>
      </c>
      <c r="M128" s="313">
        <v>59</v>
      </c>
      <c r="N128" s="534"/>
      <c r="O128" s="534"/>
      <c r="P128" s="534"/>
      <c r="Q128" s="534"/>
      <c r="R128" s="534"/>
      <c r="S128" s="534">
        <v>2.9044822184612433E-10</v>
      </c>
      <c r="T128" s="534"/>
      <c r="U128" s="531">
        <v>8.2718061255302767E-13</v>
      </c>
      <c r="V128" s="535">
        <v>2.847945176924717E-15</v>
      </c>
    </row>
    <row r="129" spans="1:22">
      <c r="A129" s="313">
        <v>3</v>
      </c>
      <c r="B129" s="313">
        <v>0</v>
      </c>
      <c r="C129" s="313">
        <v>3</v>
      </c>
      <c r="D129" s="313">
        <v>1</v>
      </c>
      <c r="E129" s="313">
        <v>0</v>
      </c>
      <c r="G129" s="313">
        <v>45</v>
      </c>
      <c r="H129" s="314">
        <v>80</v>
      </c>
      <c r="I129" s="313">
        <v>60</v>
      </c>
      <c r="J129" s="313">
        <v>13.2</v>
      </c>
      <c r="K129" s="534">
        <v>2.0980759528032198E-10</v>
      </c>
      <c r="M129" s="313">
        <v>60</v>
      </c>
      <c r="N129" s="534">
        <v>-2.8077584543795159E-15</v>
      </c>
      <c r="O129" s="534">
        <v>7.9070563052199722E-13</v>
      </c>
      <c r="P129" s="534">
        <v>-7.0562352001097695E-11</v>
      </c>
      <c r="Q129" s="534">
        <v>2.2318520486696675E-9</v>
      </c>
      <c r="R129" s="534"/>
      <c r="S129" s="534">
        <v>2.0980759528032227E-10</v>
      </c>
      <c r="T129" s="534"/>
      <c r="U129" s="531">
        <v>2.8434333556510326E-13</v>
      </c>
      <c r="V129" s="535">
        <v>1.35525758819739E-15</v>
      </c>
    </row>
    <row r="130" spans="1:22">
      <c r="A130" s="313">
        <v>3</v>
      </c>
      <c r="B130" s="313">
        <v>1</v>
      </c>
      <c r="C130" s="313">
        <v>3</v>
      </c>
      <c r="D130" s="313">
        <v>1</v>
      </c>
      <c r="E130" s="313">
        <v>1</v>
      </c>
      <c r="G130" s="313">
        <v>45</v>
      </c>
      <c r="H130" s="314">
        <v>90</v>
      </c>
      <c r="I130" s="313">
        <v>60</v>
      </c>
      <c r="J130" s="313">
        <v>13.2</v>
      </c>
      <c r="K130" s="534">
        <v>2.3910006255638534E-10</v>
      </c>
      <c r="M130" s="313">
        <v>61</v>
      </c>
      <c r="N130" s="534"/>
      <c r="O130" s="534"/>
      <c r="P130" s="534"/>
      <c r="Q130" s="534"/>
      <c r="R130" s="534"/>
      <c r="S130" s="534">
        <v>2.3910006255638513E-10</v>
      </c>
      <c r="T130" s="534"/>
      <c r="U130" s="531">
        <v>-2.0679515313825692E-13</v>
      </c>
      <c r="V130" s="535">
        <v>-8.6488958190669576E-16</v>
      </c>
    </row>
    <row r="131" spans="1:22">
      <c r="A131" s="313">
        <v>3</v>
      </c>
      <c r="B131" s="313">
        <v>2</v>
      </c>
      <c r="C131" s="313">
        <v>3</v>
      </c>
      <c r="D131" s="313">
        <v>1</v>
      </c>
      <c r="E131" s="313">
        <v>2</v>
      </c>
      <c r="G131" s="313">
        <v>45</v>
      </c>
      <c r="H131" s="314">
        <v>100</v>
      </c>
      <c r="I131" s="313">
        <v>60</v>
      </c>
      <c r="J131" s="313">
        <v>13.2</v>
      </c>
      <c r="K131" s="534">
        <v>2.7491469940035453E-10</v>
      </c>
      <c r="M131" s="313">
        <v>62</v>
      </c>
      <c r="N131" s="534"/>
      <c r="O131" s="534"/>
      <c r="P131" s="534"/>
      <c r="Q131" s="534"/>
      <c r="R131" s="534"/>
      <c r="S131" s="534">
        <v>2.7491469940035453E-10</v>
      </c>
      <c r="T131" s="534"/>
      <c r="U131" s="531">
        <v>0</v>
      </c>
      <c r="V131" s="535">
        <v>0</v>
      </c>
    </row>
    <row r="132" spans="1:22" ht="13.5" customHeight="1">
      <c r="A132" s="313">
        <v>3</v>
      </c>
      <c r="B132" s="313">
        <v>3</v>
      </c>
      <c r="C132" s="313">
        <v>3</v>
      </c>
      <c r="D132" s="313">
        <v>1</v>
      </c>
      <c r="E132" s="313">
        <v>3</v>
      </c>
      <c r="G132" s="313">
        <v>45</v>
      </c>
      <c r="H132" s="314">
        <v>110</v>
      </c>
      <c r="I132" s="313">
        <v>60</v>
      </c>
      <c r="J132" s="313">
        <v>13.2</v>
      </c>
      <c r="K132" s="534">
        <v>3.0040495508595246E-10</v>
      </c>
      <c r="M132" s="313">
        <v>63</v>
      </c>
      <c r="N132" s="534"/>
      <c r="O132" s="534"/>
      <c r="P132" s="534"/>
      <c r="Q132" s="534"/>
      <c r="R132" s="534"/>
      <c r="S132" s="534">
        <v>3.0040495508595168E-10</v>
      </c>
      <c r="T132" s="534"/>
      <c r="U132" s="531">
        <v>-7.7548182426846345E-13</v>
      </c>
      <c r="V132" s="535">
        <v>-2.5814548366773148E-15</v>
      </c>
    </row>
    <row r="133" spans="1:22" s="537" customFormat="1">
      <c r="A133" s="537">
        <v>0</v>
      </c>
      <c r="B133" s="537">
        <v>0</v>
      </c>
      <c r="C133" s="537">
        <v>0</v>
      </c>
      <c r="D133" s="537">
        <v>0</v>
      </c>
      <c r="E133" s="537">
        <v>0</v>
      </c>
      <c r="G133" s="537">
        <v>30</v>
      </c>
      <c r="H133" s="537">
        <v>80</v>
      </c>
      <c r="I133" s="537">
        <v>60</v>
      </c>
      <c r="J133" s="538">
        <v>1.21</v>
      </c>
      <c r="K133" s="539">
        <v>2.2770297708157468E-11</v>
      </c>
      <c r="M133" s="537">
        <v>0</v>
      </c>
      <c r="N133" s="539">
        <v>9.4669287676111879E-14</v>
      </c>
      <c r="O133" s="539">
        <v>-2.8336683005032237E-12</v>
      </c>
      <c r="P133" s="539">
        <v>3.4319303397200655E-11</v>
      </c>
      <c r="Q133" s="539">
        <v>-1.4774998061633312E-11</v>
      </c>
      <c r="R133" s="539">
        <v>7.7329407974774675E-12</v>
      </c>
      <c r="S133" s="539">
        <v>2.277029770815749E-11</v>
      </c>
      <c r="T133" s="539"/>
      <c r="U133" s="540">
        <v>2.261821987449685E-14</v>
      </c>
      <c r="V133" s="541">
        <v>9.9332121891378972E-16</v>
      </c>
    </row>
    <row r="134" spans="1:22">
      <c r="A134" s="313">
        <v>0</v>
      </c>
      <c r="B134" s="313">
        <v>0</v>
      </c>
      <c r="C134" s="313">
        <v>0</v>
      </c>
      <c r="D134" s="313">
        <v>1</v>
      </c>
      <c r="E134" s="313">
        <v>1</v>
      </c>
      <c r="G134" s="313">
        <v>30</v>
      </c>
      <c r="H134" s="313">
        <v>80</v>
      </c>
      <c r="I134" s="313">
        <v>60</v>
      </c>
      <c r="J134" s="314">
        <v>3.2</v>
      </c>
      <c r="K134" s="539">
        <v>6.9132132630826586E-11</v>
      </c>
      <c r="M134" s="313">
        <v>1</v>
      </c>
      <c r="N134" s="534"/>
      <c r="O134" s="534"/>
      <c r="P134" s="534"/>
      <c r="Q134" s="534"/>
      <c r="R134" s="534"/>
      <c r="S134" s="534">
        <v>6.9132132630826599E-11</v>
      </c>
      <c r="T134" s="534"/>
      <c r="U134" s="531">
        <v>1.2924697071141057E-14</v>
      </c>
      <c r="V134" s="535">
        <v>1.8695643515238279E-16</v>
      </c>
    </row>
    <row r="135" spans="1:22">
      <c r="A135" s="313">
        <v>0</v>
      </c>
      <c r="B135" s="313">
        <v>0</v>
      </c>
      <c r="C135" s="313">
        <v>0</v>
      </c>
      <c r="D135" s="313">
        <v>2</v>
      </c>
      <c r="E135" s="313">
        <v>2</v>
      </c>
      <c r="G135" s="313">
        <v>30</v>
      </c>
      <c r="H135" s="313">
        <v>80</v>
      </c>
      <c r="I135" s="313">
        <v>60</v>
      </c>
      <c r="J135" s="314">
        <v>5.2</v>
      </c>
      <c r="K135" s="539">
        <v>1.0037424795976565E-10</v>
      </c>
      <c r="M135" s="313">
        <v>2</v>
      </c>
      <c r="N135" s="534"/>
      <c r="O135" s="534"/>
      <c r="P135" s="534"/>
      <c r="Q135" s="534"/>
      <c r="R135" s="534"/>
      <c r="S135" s="534">
        <v>1.0037424795976567E-10</v>
      </c>
      <c r="T135" s="534"/>
      <c r="U135" s="531">
        <v>2.5849394142282115E-14</v>
      </c>
      <c r="V135" s="535">
        <v>2.5753014012761195E-16</v>
      </c>
    </row>
    <row r="136" spans="1:22">
      <c r="A136" s="313">
        <v>0</v>
      </c>
      <c r="B136" s="313">
        <v>0</v>
      </c>
      <c r="C136" s="313">
        <v>0</v>
      </c>
      <c r="D136" s="313">
        <v>3</v>
      </c>
      <c r="E136" s="313">
        <v>3</v>
      </c>
      <c r="G136" s="313">
        <v>30</v>
      </c>
      <c r="H136" s="313">
        <v>80</v>
      </c>
      <c r="I136" s="313">
        <v>60</v>
      </c>
      <c r="J136" s="314">
        <v>13.2</v>
      </c>
      <c r="K136" s="539">
        <v>1.6223777433958537E-10</v>
      </c>
      <c r="M136" s="313">
        <v>3</v>
      </c>
      <c r="N136" s="534"/>
      <c r="O136" s="534"/>
      <c r="P136" s="534"/>
      <c r="Q136" s="534"/>
      <c r="R136" s="534"/>
      <c r="S136" s="534">
        <v>1.6223777433958532E-10</v>
      </c>
      <c r="T136" s="534"/>
      <c r="U136" s="531">
        <v>-5.169878828456423E-14</v>
      </c>
      <c r="V136" s="535">
        <v>-3.1866061091513587E-16</v>
      </c>
    </row>
    <row r="137" spans="1:22">
      <c r="A137" s="313">
        <v>1</v>
      </c>
      <c r="B137" s="313">
        <v>0</v>
      </c>
      <c r="C137" s="313">
        <v>0</v>
      </c>
      <c r="D137" s="313">
        <v>0</v>
      </c>
      <c r="E137" s="313">
        <v>0</v>
      </c>
      <c r="G137" s="313">
        <v>35</v>
      </c>
      <c r="H137" s="313">
        <v>80</v>
      </c>
      <c r="I137" s="313">
        <v>60</v>
      </c>
      <c r="J137" s="314">
        <v>1.21</v>
      </c>
      <c r="K137" s="539">
        <v>2.2943776596127637E-11</v>
      </c>
      <c r="M137" s="313">
        <v>4</v>
      </c>
      <c r="N137" s="534">
        <v>9.9613267116814248E-14</v>
      </c>
      <c r="O137" s="534">
        <v>-2.8324318387987702E-12</v>
      </c>
      <c r="P137" s="534">
        <v>3.5124591360465457E-11</v>
      </c>
      <c r="Q137" s="534">
        <v>-1.5586486473957025E-11</v>
      </c>
      <c r="R137" s="534">
        <v>9.8954585867385967E-12</v>
      </c>
      <c r="S137" s="534">
        <v>2.2943776596127628E-11</v>
      </c>
      <c r="T137" s="534"/>
      <c r="U137" s="531">
        <v>-9.6935228033557931E-15</v>
      </c>
      <c r="V137" s="535">
        <v>-4.2249028893490134E-16</v>
      </c>
    </row>
    <row r="138" spans="1:22">
      <c r="A138" s="313">
        <v>1</v>
      </c>
      <c r="B138" s="313">
        <v>0</v>
      </c>
      <c r="C138" s="313">
        <v>0</v>
      </c>
      <c r="D138" s="313">
        <v>1</v>
      </c>
      <c r="E138" s="313">
        <v>1</v>
      </c>
      <c r="G138" s="313">
        <v>35</v>
      </c>
      <c r="H138" s="313">
        <v>80</v>
      </c>
      <c r="I138" s="313">
        <v>60</v>
      </c>
      <c r="J138" s="314">
        <v>3.2</v>
      </c>
      <c r="K138" s="539">
        <v>7.1072231387116787E-11</v>
      </c>
      <c r="M138" s="313">
        <v>5</v>
      </c>
      <c r="N138" s="534"/>
      <c r="O138" s="534"/>
      <c r="P138" s="534"/>
      <c r="Q138" s="534"/>
      <c r="R138" s="534"/>
      <c r="S138" s="534">
        <v>7.1072231387116813E-11</v>
      </c>
      <c r="T138" s="534"/>
      <c r="U138" s="531">
        <v>2.5849394142282115E-14</v>
      </c>
      <c r="V138" s="535">
        <v>3.6370595994778089E-16</v>
      </c>
    </row>
    <row r="139" spans="1:22">
      <c r="A139" s="313">
        <v>1</v>
      </c>
      <c r="B139" s="313">
        <v>0</v>
      </c>
      <c r="C139" s="313">
        <v>0</v>
      </c>
      <c r="D139" s="313">
        <v>2</v>
      </c>
      <c r="E139" s="313">
        <v>2</v>
      </c>
      <c r="G139" s="313">
        <v>35</v>
      </c>
      <c r="H139" s="313">
        <v>80</v>
      </c>
      <c r="I139" s="313">
        <v>60</v>
      </c>
      <c r="J139" s="314">
        <v>5.2</v>
      </c>
      <c r="K139" s="539">
        <v>1.0447885394210562E-10</v>
      </c>
      <c r="M139" s="313">
        <v>6</v>
      </c>
      <c r="N139" s="534"/>
      <c r="O139" s="534"/>
      <c r="P139" s="534"/>
      <c r="Q139" s="534"/>
      <c r="R139" s="534"/>
      <c r="S139" s="534">
        <v>1.0447885394210562E-10</v>
      </c>
      <c r="T139" s="534"/>
      <c r="U139" s="531">
        <v>0</v>
      </c>
      <c r="V139" s="535">
        <v>0</v>
      </c>
    </row>
    <row r="140" spans="1:22">
      <c r="A140" s="313">
        <v>1</v>
      </c>
      <c r="B140" s="313">
        <v>0</v>
      </c>
      <c r="C140" s="313">
        <v>0</v>
      </c>
      <c r="D140" s="313">
        <v>3</v>
      </c>
      <c r="E140" s="313">
        <v>3</v>
      </c>
      <c r="G140" s="313">
        <v>35</v>
      </c>
      <c r="H140" s="313">
        <v>80</v>
      </c>
      <c r="I140" s="313">
        <v>60</v>
      </c>
      <c r="J140" s="314">
        <v>13.2</v>
      </c>
      <c r="K140" s="539">
        <v>1.8364252263601438E-10</v>
      </c>
      <c r="M140" s="313">
        <v>7</v>
      </c>
      <c r="N140" s="534"/>
      <c r="O140" s="534"/>
      <c r="P140" s="534"/>
      <c r="Q140" s="534"/>
      <c r="R140" s="534"/>
      <c r="S140" s="534">
        <v>1.8364252263601431E-10</v>
      </c>
      <c r="T140" s="534"/>
      <c r="U140" s="531">
        <v>-7.7548182426846345E-14</v>
      </c>
      <c r="V140" s="535">
        <v>-4.2227791969809426E-16</v>
      </c>
    </row>
    <row r="141" spans="1:22">
      <c r="A141" s="313">
        <v>2</v>
      </c>
      <c r="B141" s="313">
        <v>0</v>
      </c>
      <c r="C141" s="313">
        <v>0</v>
      </c>
      <c r="D141" s="313">
        <v>0</v>
      </c>
      <c r="E141" s="313">
        <v>0</v>
      </c>
      <c r="G141" s="313">
        <v>40</v>
      </c>
      <c r="H141" s="313">
        <v>80</v>
      </c>
      <c r="I141" s="313">
        <v>60</v>
      </c>
      <c r="J141" s="314">
        <v>1.21</v>
      </c>
      <c r="K141" s="539">
        <v>2.4759734496806164E-11</v>
      </c>
      <c r="M141" s="313">
        <v>8</v>
      </c>
      <c r="N141" s="534">
        <v>1.0776155345126435E-13</v>
      </c>
      <c r="O141" s="534">
        <v>-3.0245492616109485E-12</v>
      </c>
      <c r="P141" s="534">
        <v>3.7540430669050992E-11</v>
      </c>
      <c r="Q141" s="534">
        <v>-1.6426850204214575E-11</v>
      </c>
      <c r="R141" s="534">
        <v>1.0975722762974832E-11</v>
      </c>
      <c r="S141" s="534">
        <v>2.4759734496806216E-11</v>
      </c>
      <c r="T141" s="534"/>
      <c r="U141" s="531">
        <v>5.169878828456423E-14</v>
      </c>
      <c r="V141" s="535">
        <v>2.088018685791361E-15</v>
      </c>
    </row>
    <row r="142" spans="1:22">
      <c r="A142" s="313">
        <v>2</v>
      </c>
      <c r="B142" s="313">
        <v>0</v>
      </c>
      <c r="C142" s="313">
        <v>0</v>
      </c>
      <c r="D142" s="313">
        <v>1</v>
      </c>
      <c r="E142" s="313">
        <v>1</v>
      </c>
      <c r="G142" s="313">
        <v>40</v>
      </c>
      <c r="H142" s="313">
        <v>80</v>
      </c>
      <c r="I142" s="313">
        <v>60</v>
      </c>
      <c r="J142" s="314">
        <v>3.2</v>
      </c>
      <c r="K142" s="539">
        <v>7.6262274081343492E-11</v>
      </c>
      <c r="M142" s="313">
        <v>9</v>
      </c>
      <c r="N142" s="534"/>
      <c r="O142" s="534"/>
      <c r="P142" s="534"/>
      <c r="Q142" s="534"/>
      <c r="R142" s="534"/>
      <c r="S142" s="534">
        <v>7.6262274081343505E-11</v>
      </c>
      <c r="T142" s="534"/>
      <c r="U142" s="531">
        <v>1.2924697071141057E-14</v>
      </c>
      <c r="V142" s="535">
        <v>1.6947694291616863E-16</v>
      </c>
    </row>
    <row r="143" spans="1:22">
      <c r="A143" s="313">
        <v>2</v>
      </c>
      <c r="B143" s="313">
        <v>0</v>
      </c>
      <c r="C143" s="313">
        <v>0</v>
      </c>
      <c r="D143" s="313">
        <v>2</v>
      </c>
      <c r="E143" s="313">
        <v>2</v>
      </c>
      <c r="G143" s="313">
        <v>40</v>
      </c>
      <c r="H143" s="313">
        <v>80</v>
      </c>
      <c r="I143" s="313">
        <v>60</v>
      </c>
      <c r="J143" s="314">
        <v>5.2</v>
      </c>
      <c r="K143" s="539">
        <v>1.1215171374856591E-10</v>
      </c>
      <c r="M143" s="313">
        <v>10</v>
      </c>
      <c r="N143" s="534"/>
      <c r="O143" s="534"/>
      <c r="P143" s="534"/>
      <c r="Q143" s="534"/>
      <c r="R143" s="534"/>
      <c r="S143" s="534">
        <v>1.1215171374856593E-10</v>
      </c>
      <c r="T143" s="534"/>
      <c r="U143" s="531">
        <v>2.5849394142282115E-14</v>
      </c>
      <c r="V143" s="535">
        <v>2.3048594870546645E-16</v>
      </c>
    </row>
    <row r="144" spans="1:22">
      <c r="A144" s="313">
        <v>2</v>
      </c>
      <c r="B144" s="313">
        <v>0</v>
      </c>
      <c r="C144" s="313">
        <v>0</v>
      </c>
      <c r="D144" s="313">
        <v>3</v>
      </c>
      <c r="E144" s="313">
        <v>3</v>
      </c>
      <c r="G144" s="313">
        <v>40</v>
      </c>
      <c r="H144" s="313">
        <v>80</v>
      </c>
      <c r="I144" s="313">
        <v>60</v>
      </c>
      <c r="J144" s="314">
        <v>13.2</v>
      </c>
      <c r="K144" s="539">
        <v>1.9995749585236455E-10</v>
      </c>
      <c r="M144" s="313">
        <v>11</v>
      </c>
      <c r="N144" s="534"/>
      <c r="O144" s="534"/>
      <c r="P144" s="534"/>
      <c r="Q144" s="534"/>
      <c r="R144" s="534"/>
      <c r="S144" s="534">
        <v>1.9995749585236442E-10</v>
      </c>
      <c r="T144" s="534"/>
      <c r="U144" s="531">
        <v>-1.2924697071141057E-13</v>
      </c>
      <c r="V144" s="535">
        <v>-6.4637222105860951E-16</v>
      </c>
    </row>
    <row r="145" spans="1:22">
      <c r="A145" s="313">
        <v>3</v>
      </c>
      <c r="B145" s="313">
        <v>0</v>
      </c>
      <c r="C145" s="313">
        <v>0</v>
      </c>
      <c r="D145" s="313">
        <v>0</v>
      </c>
      <c r="E145" s="313">
        <v>0</v>
      </c>
      <c r="G145" s="313">
        <v>45</v>
      </c>
      <c r="H145" s="313">
        <v>80</v>
      </c>
      <c r="I145" s="313">
        <v>60</v>
      </c>
      <c r="J145" s="314">
        <v>1.21</v>
      </c>
      <c r="K145" s="539">
        <v>2.4949128879085517E-11</v>
      </c>
      <c r="M145" s="313">
        <v>12</v>
      </c>
      <c r="N145" s="534">
        <v>1.0562686208050684E-13</v>
      </c>
      <c r="O145" s="534">
        <v>-2.9935596475963143E-12</v>
      </c>
      <c r="P145" s="534">
        <v>3.8308769843386782E-11</v>
      </c>
      <c r="Q145" s="534">
        <v>-1.7208736380780942E-11</v>
      </c>
      <c r="R145" s="534">
        <v>1.1738074940385017E-11</v>
      </c>
      <c r="S145" s="534">
        <v>2.49491288790855E-11</v>
      </c>
      <c r="T145" s="534"/>
      <c r="U145" s="531">
        <v>-1.6155871338926322E-14</v>
      </c>
      <c r="V145" s="535">
        <v>-6.4755252246380231E-16</v>
      </c>
    </row>
    <row r="146" spans="1:22">
      <c r="A146" s="313">
        <v>3</v>
      </c>
      <c r="B146" s="313">
        <v>0</v>
      </c>
      <c r="C146" s="313">
        <v>0</v>
      </c>
      <c r="D146" s="313">
        <v>1</v>
      </c>
      <c r="E146" s="313">
        <v>1</v>
      </c>
      <c r="G146" s="313">
        <v>45</v>
      </c>
      <c r="H146" s="313">
        <v>80</v>
      </c>
      <c r="I146" s="313">
        <v>60</v>
      </c>
      <c r="J146" s="314">
        <v>3.2</v>
      </c>
      <c r="K146" s="539">
        <v>7.8186457343324512E-11</v>
      </c>
      <c r="M146" s="313">
        <v>13</v>
      </c>
      <c r="N146" s="534"/>
      <c r="O146" s="534"/>
      <c r="P146" s="534"/>
      <c r="Q146" s="534"/>
      <c r="R146" s="534"/>
      <c r="S146" s="534">
        <v>7.8186457343324564E-11</v>
      </c>
      <c r="T146" s="534"/>
      <c r="U146" s="531">
        <v>5.169878828456423E-14</v>
      </c>
      <c r="V146" s="535">
        <v>6.6122433527777975E-16</v>
      </c>
    </row>
    <row r="147" spans="1:22">
      <c r="A147" s="313">
        <v>3</v>
      </c>
      <c r="B147" s="313">
        <v>0</v>
      </c>
      <c r="C147" s="313">
        <v>0</v>
      </c>
      <c r="D147" s="313">
        <v>2</v>
      </c>
      <c r="E147" s="313">
        <v>2</v>
      </c>
      <c r="G147" s="313">
        <v>45</v>
      </c>
      <c r="H147" s="313">
        <v>80</v>
      </c>
      <c r="I147" s="313">
        <v>60</v>
      </c>
      <c r="J147" s="314">
        <v>5.2</v>
      </c>
      <c r="K147" s="539">
        <v>1.1590299575724186E-10</v>
      </c>
      <c r="M147" s="313">
        <v>14</v>
      </c>
      <c r="N147" s="534"/>
      <c r="O147" s="534"/>
      <c r="P147" s="534"/>
      <c r="Q147" s="534"/>
      <c r="R147" s="534"/>
      <c r="S147" s="534">
        <v>1.1590299575724191E-10</v>
      </c>
      <c r="T147" s="534"/>
      <c r="U147" s="531">
        <v>5.169878828456423E-14</v>
      </c>
      <c r="V147" s="535">
        <v>4.4605221760485846E-16</v>
      </c>
    </row>
    <row r="148" spans="1:22">
      <c r="A148" s="313">
        <v>3</v>
      </c>
      <c r="B148" s="313">
        <v>0</v>
      </c>
      <c r="C148" s="313">
        <v>0</v>
      </c>
      <c r="D148" s="313">
        <v>3</v>
      </c>
      <c r="E148" s="313">
        <v>3</v>
      </c>
      <c r="G148" s="313">
        <v>45</v>
      </c>
      <c r="H148" s="313">
        <v>80</v>
      </c>
      <c r="I148" s="313">
        <v>60</v>
      </c>
      <c r="J148" s="314">
        <v>13.2</v>
      </c>
      <c r="K148" s="539">
        <v>2.0980759528032198E-10</v>
      </c>
      <c r="M148" s="313">
        <v>15</v>
      </c>
      <c r="N148" s="534"/>
      <c r="O148" s="534"/>
      <c r="P148" s="534"/>
      <c r="Q148" s="534"/>
      <c r="R148" s="534"/>
      <c r="S148" s="534">
        <v>2.0980759528032201E-10</v>
      </c>
      <c r="T148" s="534"/>
      <c r="U148" s="531">
        <v>2.5849394142282115E-14</v>
      </c>
      <c r="V148" s="535">
        <v>1.232052352906718E-16</v>
      </c>
    </row>
    <row r="149" spans="1:22">
      <c r="A149" s="313">
        <v>0</v>
      </c>
      <c r="B149" s="313">
        <v>1</v>
      </c>
      <c r="C149" s="313">
        <v>0</v>
      </c>
      <c r="D149" s="313">
        <v>0</v>
      </c>
      <c r="E149" s="313">
        <v>0</v>
      </c>
      <c r="G149" s="313">
        <v>30</v>
      </c>
      <c r="H149" s="313">
        <v>90</v>
      </c>
      <c r="I149" s="313">
        <v>60</v>
      </c>
      <c r="J149" s="314">
        <v>1.21</v>
      </c>
      <c r="K149" s="539">
        <v>2.4408002072573072E-11</v>
      </c>
      <c r="M149" s="313">
        <v>16</v>
      </c>
      <c r="N149" s="534">
        <v>9.6952472755375504E-14</v>
      </c>
      <c r="O149" s="534">
        <v>-2.848667313611128E-12</v>
      </c>
      <c r="P149" s="534">
        <v>3.7245066297715818E-11</v>
      </c>
      <c r="Q149" s="534">
        <v>-1.6659551553392014E-11</v>
      </c>
      <c r="R149" s="534">
        <v>1.0998999173402023E-11</v>
      </c>
      <c r="S149" s="534">
        <v>2.4408002072573059E-11</v>
      </c>
      <c r="T149" s="534"/>
      <c r="U149" s="531">
        <v>-1.2924697071141057E-14</v>
      </c>
      <c r="V149" s="535">
        <v>-5.2952703923539725E-16</v>
      </c>
    </row>
    <row r="150" spans="1:22">
      <c r="A150" s="313">
        <v>0</v>
      </c>
      <c r="B150" s="313">
        <v>1</v>
      </c>
      <c r="C150" s="313">
        <v>0</v>
      </c>
      <c r="D150" s="313">
        <v>1</v>
      </c>
      <c r="E150" s="313">
        <v>1</v>
      </c>
      <c r="G150" s="313">
        <v>30</v>
      </c>
      <c r="H150" s="313">
        <v>90</v>
      </c>
      <c r="I150" s="313">
        <v>60</v>
      </c>
      <c r="J150" s="314">
        <v>3.2</v>
      </c>
      <c r="K150" s="539">
        <v>7.6531245935168803E-11</v>
      </c>
      <c r="M150" s="313">
        <v>17</v>
      </c>
      <c r="N150" s="534"/>
      <c r="O150" s="534"/>
      <c r="P150" s="534"/>
      <c r="Q150" s="534"/>
      <c r="R150" s="534"/>
      <c r="S150" s="534">
        <v>7.6531245935168791E-11</v>
      </c>
      <c r="T150" s="534"/>
      <c r="U150" s="531">
        <v>-1.2924697071141057E-14</v>
      </c>
      <c r="V150" s="535">
        <v>-1.6888131002192013E-16</v>
      </c>
    </row>
    <row r="151" spans="1:22">
      <c r="A151" s="313">
        <v>0</v>
      </c>
      <c r="B151" s="313">
        <v>1</v>
      </c>
      <c r="C151" s="313">
        <v>0</v>
      </c>
      <c r="D151" s="313">
        <v>2</v>
      </c>
      <c r="E151" s="313">
        <v>2</v>
      </c>
      <c r="G151" s="313">
        <v>30</v>
      </c>
      <c r="H151" s="313">
        <v>90</v>
      </c>
      <c r="I151" s="313">
        <v>60</v>
      </c>
      <c r="J151" s="314">
        <v>5.2</v>
      </c>
      <c r="K151" s="539">
        <v>1.1361912232387317E-10</v>
      </c>
      <c r="M151" s="313">
        <v>18</v>
      </c>
      <c r="N151" s="534"/>
      <c r="O151" s="534"/>
      <c r="P151" s="534"/>
      <c r="Q151" s="534"/>
      <c r="R151" s="534"/>
      <c r="S151" s="534">
        <v>1.1361912232387316E-10</v>
      </c>
      <c r="T151" s="534"/>
      <c r="U151" s="531">
        <v>-1.2924697071141057E-14</v>
      </c>
      <c r="V151" s="535">
        <v>-1.1375459347678287E-16</v>
      </c>
    </row>
    <row r="152" spans="1:22">
      <c r="A152" s="313">
        <v>0</v>
      </c>
      <c r="B152" s="313">
        <v>1</v>
      </c>
      <c r="C152" s="313">
        <v>0</v>
      </c>
      <c r="D152" s="313">
        <v>3</v>
      </c>
      <c r="E152" s="313">
        <v>3</v>
      </c>
      <c r="G152" s="313">
        <v>30</v>
      </c>
      <c r="H152" s="313">
        <v>90</v>
      </c>
      <c r="I152" s="313">
        <v>60</v>
      </c>
      <c r="J152" s="314">
        <v>13.2</v>
      </c>
      <c r="K152" s="539">
        <v>2.0161111571108935E-10</v>
      </c>
      <c r="M152" s="313">
        <v>19</v>
      </c>
      <c r="N152" s="534"/>
      <c r="O152" s="534"/>
      <c r="P152" s="534"/>
      <c r="Q152" s="534"/>
      <c r="R152" s="534"/>
      <c r="S152" s="534">
        <v>2.0161111571108932E-10</v>
      </c>
      <c r="T152" s="534"/>
      <c r="U152" s="531">
        <v>-2.5849394142282115E-14</v>
      </c>
      <c r="V152" s="535">
        <v>-1.2821413170157017E-16</v>
      </c>
    </row>
    <row r="153" spans="1:22">
      <c r="A153" s="313">
        <v>1</v>
      </c>
      <c r="B153" s="313">
        <v>1</v>
      </c>
      <c r="C153" s="313">
        <v>0</v>
      </c>
      <c r="D153" s="313">
        <v>0</v>
      </c>
      <c r="E153" s="313">
        <v>0</v>
      </c>
      <c r="G153" s="313">
        <v>35</v>
      </c>
      <c r="H153" s="313">
        <v>90</v>
      </c>
      <c r="I153" s="313">
        <v>60</v>
      </c>
      <c r="J153" s="314">
        <v>1.21</v>
      </c>
      <c r="K153" s="539">
        <v>2.4766100694529839E-11</v>
      </c>
      <c r="M153" s="313">
        <v>20</v>
      </c>
      <c r="N153" s="534">
        <v>9.5345754661304015E-14</v>
      </c>
      <c r="O153" s="534">
        <v>-2.8202289286634284E-12</v>
      </c>
      <c r="P153" s="534">
        <v>3.8072416778518097E-11</v>
      </c>
      <c r="Q153" s="534">
        <v>-1.7341337253494427E-11</v>
      </c>
      <c r="R153" s="534">
        <v>1.1915930589290206E-11</v>
      </c>
      <c r="S153" s="534">
        <v>2.4766100694529877E-11</v>
      </c>
      <c r="T153" s="534"/>
      <c r="U153" s="531">
        <v>3.8774091213423172E-14</v>
      </c>
      <c r="V153" s="535">
        <v>1.5656114659174959E-15</v>
      </c>
    </row>
    <row r="154" spans="1:22">
      <c r="A154" s="313">
        <v>1</v>
      </c>
      <c r="B154" s="313">
        <v>1</v>
      </c>
      <c r="C154" s="313">
        <v>0</v>
      </c>
      <c r="D154" s="313">
        <v>1</v>
      </c>
      <c r="E154" s="313">
        <v>1</v>
      </c>
      <c r="G154" s="313">
        <v>35</v>
      </c>
      <c r="H154" s="313">
        <v>90</v>
      </c>
      <c r="I154" s="313">
        <v>60</v>
      </c>
      <c r="J154" s="314">
        <v>3.2</v>
      </c>
      <c r="K154" s="539">
        <v>7.873554189699155E-11</v>
      </c>
      <c r="M154" s="313">
        <v>21</v>
      </c>
      <c r="N154" s="534"/>
      <c r="O154" s="534"/>
      <c r="P154" s="534"/>
      <c r="Q154" s="534"/>
      <c r="R154" s="534"/>
      <c r="S154" s="534">
        <v>7.8735541896991602E-11</v>
      </c>
      <c r="T154" s="534"/>
      <c r="U154" s="531">
        <v>5.169878828456423E-14</v>
      </c>
      <c r="V154" s="535">
        <v>6.5661310050041862E-16</v>
      </c>
    </row>
    <row r="155" spans="1:22">
      <c r="A155" s="313">
        <v>1</v>
      </c>
      <c r="B155" s="313">
        <v>1</v>
      </c>
      <c r="C155" s="313">
        <v>0</v>
      </c>
      <c r="D155" s="313">
        <v>2</v>
      </c>
      <c r="E155" s="313">
        <v>2</v>
      </c>
      <c r="G155" s="313">
        <v>35</v>
      </c>
      <c r="H155" s="313">
        <v>90</v>
      </c>
      <c r="I155" s="313">
        <v>60</v>
      </c>
      <c r="J155" s="314">
        <v>5.2</v>
      </c>
      <c r="K155" s="539">
        <v>1.1778261563515717E-10</v>
      </c>
      <c r="M155" s="313">
        <v>22</v>
      </c>
      <c r="N155" s="534"/>
      <c r="O155" s="534"/>
      <c r="P155" s="534"/>
      <c r="Q155" s="534"/>
      <c r="R155" s="534"/>
      <c r="S155" s="534">
        <v>1.177826156351572E-10</v>
      </c>
      <c r="T155" s="534"/>
      <c r="U155" s="531">
        <v>2.5849394142282115E-14</v>
      </c>
      <c r="V155" s="535">
        <v>2.1946697314273497E-16</v>
      </c>
    </row>
    <row r="156" spans="1:22">
      <c r="A156" s="313">
        <v>1</v>
      </c>
      <c r="B156" s="313">
        <v>1</v>
      </c>
      <c r="C156" s="313">
        <v>0</v>
      </c>
      <c r="D156" s="313">
        <v>3</v>
      </c>
      <c r="E156" s="313">
        <v>3</v>
      </c>
      <c r="G156" s="313">
        <v>35</v>
      </c>
      <c r="H156" s="313">
        <v>90</v>
      </c>
      <c r="I156" s="313">
        <v>60</v>
      </c>
      <c r="J156" s="314">
        <v>13.2</v>
      </c>
      <c r="K156" s="539">
        <v>2.131100603494788E-10</v>
      </c>
      <c r="M156" s="313">
        <v>23</v>
      </c>
      <c r="N156" s="534"/>
      <c r="O156" s="534"/>
      <c r="P156" s="534"/>
      <c r="Q156" s="534"/>
      <c r="R156" s="534"/>
      <c r="S156" s="534">
        <v>2.131100603494787E-10</v>
      </c>
      <c r="T156" s="534"/>
      <c r="U156" s="531">
        <v>-1.0339757656912846E-13</v>
      </c>
      <c r="V156" s="535">
        <v>-4.851839298415427E-16</v>
      </c>
    </row>
    <row r="157" spans="1:22">
      <c r="A157" s="313">
        <v>2</v>
      </c>
      <c r="B157" s="313">
        <v>1</v>
      </c>
      <c r="C157" s="313">
        <v>0</v>
      </c>
      <c r="D157" s="313">
        <v>0</v>
      </c>
      <c r="E157" s="313">
        <v>0</v>
      </c>
      <c r="G157" s="313">
        <v>40</v>
      </c>
      <c r="H157" s="313">
        <v>90</v>
      </c>
      <c r="I157" s="313">
        <v>60</v>
      </c>
      <c r="J157" s="314">
        <v>1.21</v>
      </c>
      <c r="K157" s="539">
        <v>2.6416537454392795E-11</v>
      </c>
      <c r="M157" s="313">
        <v>24</v>
      </c>
      <c r="N157" s="534">
        <v>1.0005948757997039E-13</v>
      </c>
      <c r="O157" s="534">
        <v>-2.9559654569530817E-12</v>
      </c>
      <c r="P157" s="534">
        <v>4.0261122346383846E-11</v>
      </c>
      <c r="Q157" s="534">
        <v>-1.8148853045083244E-11</v>
      </c>
      <c r="R157" s="534">
        <v>1.2879414826032768E-11</v>
      </c>
      <c r="S157" s="534">
        <v>2.6416537454392866E-11</v>
      </c>
      <c r="T157" s="534"/>
      <c r="U157" s="531">
        <v>7.1085833891275816E-14</v>
      </c>
      <c r="V157" s="535">
        <v>2.6909595556951004E-15</v>
      </c>
    </row>
    <row r="158" spans="1:22">
      <c r="A158" s="313">
        <v>2</v>
      </c>
      <c r="B158" s="313">
        <v>1</v>
      </c>
      <c r="C158" s="313">
        <v>0</v>
      </c>
      <c r="D158" s="313">
        <v>1</v>
      </c>
      <c r="E158" s="313">
        <v>1</v>
      </c>
      <c r="G158" s="313">
        <v>40</v>
      </c>
      <c r="H158" s="313">
        <v>90</v>
      </c>
      <c r="I158" s="313">
        <v>60</v>
      </c>
      <c r="J158" s="314">
        <v>3.2</v>
      </c>
      <c r="K158" s="539">
        <v>8.3696401473165937E-11</v>
      </c>
      <c r="M158" s="313">
        <v>25</v>
      </c>
      <c r="N158" s="534"/>
      <c r="O158" s="534"/>
      <c r="P158" s="534"/>
      <c r="Q158" s="534"/>
      <c r="R158" s="534"/>
      <c r="S158" s="534">
        <v>8.3696401473165963E-11</v>
      </c>
      <c r="T158" s="534"/>
      <c r="U158" s="531">
        <v>2.5849394142282115E-14</v>
      </c>
      <c r="V158" s="535">
        <v>3.0884713903225266E-16</v>
      </c>
    </row>
    <row r="159" spans="1:22">
      <c r="A159" s="313">
        <v>2</v>
      </c>
      <c r="B159" s="313">
        <v>1</v>
      </c>
      <c r="C159" s="313">
        <v>0</v>
      </c>
      <c r="D159" s="313">
        <v>2</v>
      </c>
      <c r="E159" s="313">
        <v>2</v>
      </c>
      <c r="G159" s="313">
        <v>40</v>
      </c>
      <c r="H159" s="313">
        <v>90</v>
      </c>
      <c r="I159" s="313">
        <v>60</v>
      </c>
      <c r="J159" s="314">
        <v>5.2</v>
      </c>
      <c r="K159" s="539">
        <v>1.2534884162974587E-10</v>
      </c>
      <c r="M159" s="313">
        <v>26</v>
      </c>
      <c r="N159" s="534"/>
      <c r="O159" s="534"/>
      <c r="P159" s="534"/>
      <c r="Q159" s="534"/>
      <c r="R159" s="534"/>
      <c r="S159" s="534">
        <v>1.253488416297459E-10</v>
      </c>
      <c r="T159" s="534"/>
      <c r="U159" s="531">
        <v>2.5849394142282115E-14</v>
      </c>
      <c r="V159" s="535">
        <v>2.0621964915029523E-16</v>
      </c>
    </row>
    <row r="160" spans="1:22">
      <c r="A160" s="313">
        <v>2</v>
      </c>
      <c r="B160" s="313">
        <v>1</v>
      </c>
      <c r="C160" s="313">
        <v>0</v>
      </c>
      <c r="D160" s="313">
        <v>3</v>
      </c>
      <c r="E160" s="313">
        <v>3</v>
      </c>
      <c r="G160" s="313">
        <v>40</v>
      </c>
      <c r="H160" s="313">
        <v>90</v>
      </c>
      <c r="I160" s="313">
        <v>60</v>
      </c>
      <c r="J160" s="314">
        <v>13.2</v>
      </c>
      <c r="K160" s="539">
        <v>2.28384160238008E-10</v>
      </c>
      <c r="M160" s="313">
        <v>27</v>
      </c>
      <c r="N160" s="534"/>
      <c r="O160" s="534"/>
      <c r="P160" s="534"/>
      <c r="Q160" s="534"/>
      <c r="R160" s="534"/>
      <c r="S160" s="534">
        <v>2.2838416023800792E-10</v>
      </c>
      <c r="T160" s="534"/>
      <c r="U160" s="531">
        <v>-7.7548182426846345E-14</v>
      </c>
      <c r="V160" s="535">
        <v>-3.395514923015255E-16</v>
      </c>
    </row>
    <row r="161" spans="1:22">
      <c r="A161" s="313">
        <v>3</v>
      </c>
      <c r="B161" s="313">
        <v>1</v>
      </c>
      <c r="C161" s="313">
        <v>0</v>
      </c>
      <c r="D161" s="313">
        <v>0</v>
      </c>
      <c r="E161" s="313">
        <v>0</v>
      </c>
      <c r="G161" s="313">
        <v>45</v>
      </c>
      <c r="H161" s="313">
        <v>90</v>
      </c>
      <c r="I161" s="313">
        <v>60</v>
      </c>
      <c r="J161" s="314">
        <v>1.21</v>
      </c>
      <c r="K161" s="539">
        <v>2.6803283966106096E-11</v>
      </c>
      <c r="M161" s="313">
        <v>28</v>
      </c>
      <c r="N161" s="534">
        <v>2.1654593946746862E-13</v>
      </c>
      <c r="O161" s="534">
        <v>-5.0115182011508698E-12</v>
      </c>
      <c r="P161" s="534">
        <v>4.8415449474266527E-11</v>
      </c>
      <c r="Q161" s="534">
        <v>-2.4825670440520336E-11</v>
      </c>
      <c r="R161" s="534">
        <v>1.4653594554149679E-11</v>
      </c>
      <c r="S161" s="534">
        <v>2.6803283966106103E-11</v>
      </c>
      <c r="T161" s="534"/>
      <c r="U161" s="531">
        <v>6.4623485355705287E-15</v>
      </c>
      <c r="V161" s="535">
        <v>2.411028642513524E-16</v>
      </c>
    </row>
    <row r="162" spans="1:22">
      <c r="A162" s="313">
        <v>3</v>
      </c>
      <c r="B162" s="313">
        <v>1</v>
      </c>
      <c r="C162" s="313">
        <v>0</v>
      </c>
      <c r="D162" s="313">
        <v>1</v>
      </c>
      <c r="E162" s="313">
        <v>1</v>
      </c>
      <c r="G162" s="313">
        <v>45</v>
      </c>
      <c r="H162" s="313">
        <v>90</v>
      </c>
      <c r="I162" s="313">
        <v>60</v>
      </c>
      <c r="J162" s="314">
        <v>3.2</v>
      </c>
      <c r="K162" s="539">
        <v>8.5881598841817661E-11</v>
      </c>
      <c r="M162" s="313">
        <v>29</v>
      </c>
      <c r="N162" s="534"/>
      <c r="O162" s="534"/>
      <c r="P162" s="534"/>
      <c r="Q162" s="534"/>
      <c r="R162" s="534"/>
      <c r="S162" s="534">
        <v>8.5881598841817648E-11</v>
      </c>
      <c r="T162" s="534"/>
      <c r="U162" s="531">
        <v>-1.2924697071141057E-14</v>
      </c>
      <c r="V162" s="535">
        <v>-1.5049436952084008E-16</v>
      </c>
    </row>
    <row r="163" spans="1:22">
      <c r="A163" s="313">
        <v>3</v>
      </c>
      <c r="B163" s="313">
        <v>1</v>
      </c>
      <c r="C163" s="313">
        <v>0</v>
      </c>
      <c r="D163" s="313">
        <v>2</v>
      </c>
      <c r="E163" s="313">
        <v>2</v>
      </c>
      <c r="G163" s="313">
        <v>45</v>
      </c>
      <c r="H163" s="313">
        <v>90</v>
      </c>
      <c r="I163" s="313">
        <v>60</v>
      </c>
      <c r="J163" s="314">
        <v>5.2</v>
      </c>
      <c r="K163" s="539">
        <v>1.2187130612318793E-10</v>
      </c>
      <c r="M163" s="313">
        <v>30</v>
      </c>
      <c r="N163" s="534"/>
      <c r="O163" s="534"/>
      <c r="P163" s="534"/>
      <c r="Q163" s="534"/>
      <c r="R163" s="534"/>
      <c r="S163" s="534">
        <v>1.2187130612318793E-10</v>
      </c>
      <c r="T163" s="534"/>
      <c r="U163" s="531">
        <v>0</v>
      </c>
      <c r="V163" s="535">
        <v>0</v>
      </c>
    </row>
    <row r="164" spans="1:22">
      <c r="A164" s="313">
        <v>3</v>
      </c>
      <c r="B164" s="313">
        <v>1</v>
      </c>
      <c r="C164" s="313">
        <v>0</v>
      </c>
      <c r="D164" s="313">
        <v>3</v>
      </c>
      <c r="E164" s="313">
        <v>3</v>
      </c>
      <c r="G164" s="313">
        <v>45</v>
      </c>
      <c r="H164" s="313">
        <v>90</v>
      </c>
      <c r="I164" s="313">
        <v>60</v>
      </c>
      <c r="J164" s="314">
        <v>13.2</v>
      </c>
      <c r="K164" s="539">
        <v>2.3910006255638534E-10</v>
      </c>
      <c r="M164" s="313">
        <v>31</v>
      </c>
      <c r="N164" s="534"/>
      <c r="O164" s="534"/>
      <c r="P164" s="534"/>
      <c r="Q164" s="534"/>
      <c r="R164" s="534"/>
      <c r="S164" s="534">
        <v>2.3910006255638513E-10</v>
      </c>
      <c r="T164" s="534"/>
      <c r="U164" s="531">
        <v>-2.0679515313825692E-13</v>
      </c>
      <c r="V164" s="535">
        <v>-8.6488958190669576E-16</v>
      </c>
    </row>
    <row r="165" spans="1:22">
      <c r="A165" s="313">
        <v>0</v>
      </c>
      <c r="B165" s="313">
        <v>2</v>
      </c>
      <c r="C165" s="313">
        <v>0</v>
      </c>
      <c r="D165" s="313">
        <v>0</v>
      </c>
      <c r="E165" s="313">
        <v>0</v>
      </c>
      <c r="G165" s="313">
        <v>30</v>
      </c>
      <c r="H165" s="313">
        <v>100</v>
      </c>
      <c r="I165" s="313">
        <v>60</v>
      </c>
      <c r="J165" s="314">
        <v>1.21</v>
      </c>
      <c r="K165" s="539">
        <v>2.8593777075889922E-11</v>
      </c>
      <c r="M165" s="313">
        <v>32</v>
      </c>
      <c r="N165" s="534">
        <v>1.1032700857290631E-13</v>
      </c>
      <c r="O165" s="534">
        <v>-3.3311294868053119E-12</v>
      </c>
      <c r="P165" s="534">
        <v>4.4354931930267296E-11</v>
      </c>
      <c r="Q165" s="534">
        <v>-2.0394034903736252E-11</v>
      </c>
      <c r="R165" s="534">
        <v>1.2841615527048439E-11</v>
      </c>
      <c r="S165" s="534">
        <v>2.8593777075889948E-11</v>
      </c>
      <c r="T165" s="534"/>
      <c r="U165" s="531">
        <v>2.5849394142282115E-14</v>
      </c>
      <c r="V165" s="535">
        <v>9.0402167134743965E-16</v>
      </c>
    </row>
    <row r="166" spans="1:22">
      <c r="A166" s="313">
        <v>0</v>
      </c>
      <c r="B166" s="313">
        <v>2</v>
      </c>
      <c r="C166" s="313">
        <v>0</v>
      </c>
      <c r="D166" s="313">
        <v>1</v>
      </c>
      <c r="E166" s="313">
        <v>1</v>
      </c>
      <c r="G166" s="313">
        <v>30</v>
      </c>
      <c r="H166" s="313">
        <v>100</v>
      </c>
      <c r="I166" s="313">
        <v>60</v>
      </c>
      <c r="J166" s="314">
        <v>3.2</v>
      </c>
      <c r="K166" s="539">
        <v>9.1046176745149655E-11</v>
      </c>
      <c r="M166" s="313">
        <v>33</v>
      </c>
      <c r="N166" s="534"/>
      <c r="O166" s="534"/>
      <c r="P166" s="534"/>
      <c r="Q166" s="534"/>
      <c r="R166" s="534"/>
      <c r="S166" s="534">
        <v>9.1046176745149707E-11</v>
      </c>
      <c r="T166" s="534"/>
      <c r="U166" s="531">
        <v>5.169878828456423E-14</v>
      </c>
      <c r="V166" s="535">
        <v>5.6783041455190376E-16</v>
      </c>
    </row>
    <row r="167" spans="1:22">
      <c r="A167" s="313">
        <v>0</v>
      </c>
      <c r="B167" s="313">
        <v>2</v>
      </c>
      <c r="C167" s="313">
        <v>0</v>
      </c>
      <c r="D167" s="313">
        <v>2</v>
      </c>
      <c r="E167" s="313">
        <v>2</v>
      </c>
      <c r="G167" s="313">
        <v>30</v>
      </c>
      <c r="H167" s="313">
        <v>100</v>
      </c>
      <c r="I167" s="313">
        <v>60</v>
      </c>
      <c r="J167" s="314">
        <v>5.2</v>
      </c>
      <c r="K167" s="539">
        <v>1.3569072983185723E-10</v>
      </c>
      <c r="M167" s="313">
        <v>34</v>
      </c>
      <c r="N167" s="534"/>
      <c r="O167" s="534"/>
      <c r="P167" s="534"/>
      <c r="Q167" s="534"/>
      <c r="R167" s="534"/>
      <c r="S167" s="534">
        <v>1.3569072983185726E-10</v>
      </c>
      <c r="T167" s="534"/>
      <c r="U167" s="531">
        <v>2.5849394142282115E-14</v>
      </c>
      <c r="V167" s="535">
        <v>1.9050228541267113E-16</v>
      </c>
    </row>
    <row r="168" spans="1:22">
      <c r="A168" s="313">
        <v>0</v>
      </c>
      <c r="B168" s="313">
        <v>2</v>
      </c>
      <c r="C168" s="313">
        <v>0</v>
      </c>
      <c r="D168" s="313">
        <v>3</v>
      </c>
      <c r="E168" s="313">
        <v>3</v>
      </c>
      <c r="G168" s="313">
        <v>30</v>
      </c>
      <c r="H168" s="313">
        <v>100</v>
      </c>
      <c r="I168" s="313">
        <v>60</v>
      </c>
      <c r="J168" s="314">
        <v>13.2</v>
      </c>
      <c r="K168" s="539">
        <v>2.3842365404824473E-10</v>
      </c>
      <c r="M168" s="313">
        <v>35</v>
      </c>
      <c r="N168" s="534"/>
      <c r="O168" s="534"/>
      <c r="P168" s="534"/>
      <c r="Q168" s="534"/>
      <c r="R168" s="534"/>
      <c r="S168" s="534">
        <v>2.3842365404824463E-10</v>
      </c>
      <c r="T168" s="534"/>
      <c r="U168" s="531">
        <v>-1.0339757656912846E-13</v>
      </c>
      <c r="V168" s="535">
        <v>-4.3367163791645476E-16</v>
      </c>
    </row>
    <row r="169" spans="1:22">
      <c r="A169" s="313">
        <v>1</v>
      </c>
      <c r="B169" s="313">
        <v>2</v>
      </c>
      <c r="C169" s="313">
        <v>0</v>
      </c>
      <c r="D169" s="313">
        <v>0</v>
      </c>
      <c r="E169" s="313">
        <v>0</v>
      </c>
      <c r="G169" s="313">
        <v>35</v>
      </c>
      <c r="H169" s="313">
        <v>100</v>
      </c>
      <c r="I169" s="313">
        <v>60</v>
      </c>
      <c r="J169" s="314">
        <v>1.21</v>
      </c>
      <c r="K169" s="539">
        <v>2.8619878486556995E-11</v>
      </c>
      <c r="M169" s="313">
        <v>36</v>
      </c>
      <c r="N169" s="534">
        <v>1.0665019042796541E-13</v>
      </c>
      <c r="O169" s="534">
        <v>-3.2545948982181275E-12</v>
      </c>
      <c r="P169" s="534">
        <v>4.4778485635076436E-11</v>
      </c>
      <c r="Q169" s="534">
        <v>-2.0985974059409093E-11</v>
      </c>
      <c r="R169" s="534">
        <v>1.3680958908179324E-11</v>
      </c>
      <c r="S169" s="534">
        <v>2.8619878486556988E-11</v>
      </c>
      <c r="T169" s="534"/>
      <c r="U169" s="531">
        <v>-6.4623485355705287E-15</v>
      </c>
      <c r="V169" s="535">
        <v>-2.2579930025230367E-16</v>
      </c>
    </row>
    <row r="170" spans="1:22">
      <c r="A170" s="313">
        <v>1</v>
      </c>
      <c r="B170" s="313">
        <v>2</v>
      </c>
      <c r="C170" s="313">
        <v>0</v>
      </c>
      <c r="D170" s="313">
        <v>1</v>
      </c>
      <c r="E170" s="313">
        <v>1</v>
      </c>
      <c r="G170" s="313">
        <v>35</v>
      </c>
      <c r="H170" s="313">
        <v>100</v>
      </c>
      <c r="I170" s="313">
        <v>60</v>
      </c>
      <c r="J170" s="314">
        <v>3.2</v>
      </c>
      <c r="K170" s="539">
        <v>9.2472841655025415E-11</v>
      </c>
      <c r="M170" s="313">
        <v>37</v>
      </c>
      <c r="N170" s="534"/>
      <c r="O170" s="534"/>
      <c r="P170" s="534"/>
      <c r="Q170" s="534"/>
      <c r="R170" s="534"/>
      <c r="S170" s="534">
        <v>9.2472841655025441E-11</v>
      </c>
      <c r="T170" s="534"/>
      <c r="U170" s="531">
        <v>2.5849394142282115E-14</v>
      </c>
      <c r="V170" s="535">
        <v>2.7953498215956833E-16</v>
      </c>
    </row>
    <row r="171" spans="1:22">
      <c r="A171" s="313">
        <v>1</v>
      </c>
      <c r="B171" s="313">
        <v>2</v>
      </c>
      <c r="C171" s="313">
        <v>0</v>
      </c>
      <c r="D171" s="313">
        <v>2</v>
      </c>
      <c r="E171" s="313">
        <v>2</v>
      </c>
      <c r="G171" s="313">
        <v>35</v>
      </c>
      <c r="H171" s="313">
        <v>100</v>
      </c>
      <c r="I171" s="313">
        <v>60</v>
      </c>
      <c r="J171" s="314">
        <v>5.2</v>
      </c>
      <c r="K171" s="539">
        <v>1.3885377517086553E-10</v>
      </c>
      <c r="M171" s="313">
        <v>38</v>
      </c>
      <c r="N171" s="534"/>
      <c r="O171" s="534"/>
      <c r="P171" s="534"/>
      <c r="Q171" s="534"/>
      <c r="R171" s="534"/>
      <c r="S171" s="534">
        <v>1.3885377517086559E-10</v>
      </c>
      <c r="T171" s="534"/>
      <c r="U171" s="531">
        <v>5.169878828456423E-14</v>
      </c>
      <c r="V171" s="535">
        <v>3.7232540650008721E-16</v>
      </c>
    </row>
    <row r="172" spans="1:22">
      <c r="A172" s="313">
        <v>1</v>
      </c>
      <c r="B172" s="313">
        <v>2</v>
      </c>
      <c r="C172" s="313">
        <v>0</v>
      </c>
      <c r="D172" s="313">
        <v>3</v>
      </c>
      <c r="E172" s="313">
        <v>3</v>
      </c>
      <c r="G172" s="313">
        <v>35</v>
      </c>
      <c r="H172" s="313">
        <v>100</v>
      </c>
      <c r="I172" s="313">
        <v>60</v>
      </c>
      <c r="J172" s="314">
        <v>13.2</v>
      </c>
      <c r="K172" s="539">
        <v>2.4830144643630012E-10</v>
      </c>
      <c r="M172" s="313">
        <v>39</v>
      </c>
      <c r="N172" s="534"/>
      <c r="O172" s="534"/>
      <c r="P172" s="534"/>
      <c r="Q172" s="534"/>
      <c r="R172" s="534"/>
      <c r="S172" s="534">
        <v>2.4830144643630006E-10</v>
      </c>
      <c r="T172" s="534"/>
      <c r="U172" s="531">
        <v>-5.169878828456423E-14</v>
      </c>
      <c r="V172" s="535">
        <v>-2.0820977495927382E-16</v>
      </c>
    </row>
    <row r="173" spans="1:22">
      <c r="A173" s="313">
        <v>2</v>
      </c>
      <c r="B173" s="313">
        <v>2</v>
      </c>
      <c r="C173" s="313">
        <v>0</v>
      </c>
      <c r="D173" s="313">
        <v>0</v>
      </c>
      <c r="E173" s="313">
        <v>0</v>
      </c>
      <c r="G173" s="313">
        <v>40</v>
      </c>
      <c r="H173" s="313">
        <v>100</v>
      </c>
      <c r="I173" s="313">
        <v>60</v>
      </c>
      <c r="J173" s="314">
        <v>1.21</v>
      </c>
      <c r="K173" s="539">
        <v>3.0624594149742505E-11</v>
      </c>
      <c r="M173" s="313">
        <v>40</v>
      </c>
      <c r="N173" s="534">
        <v>1.1276041084490374E-13</v>
      </c>
      <c r="O173" s="534">
        <v>-3.420197140952159E-12</v>
      </c>
      <c r="P173" s="534">
        <v>4.7309081513899186E-11</v>
      </c>
      <c r="Q173" s="534">
        <v>-2.181164579420423E-11</v>
      </c>
      <c r="R173" s="534">
        <v>1.4813744215635899E-11</v>
      </c>
      <c r="S173" s="534">
        <v>3.0624594149742538E-11</v>
      </c>
      <c r="T173" s="534"/>
      <c r="U173" s="531">
        <v>3.2311742677852644E-14</v>
      </c>
      <c r="V173" s="535">
        <v>1.0550912942669748E-15</v>
      </c>
    </row>
    <row r="174" spans="1:22">
      <c r="A174" s="313">
        <v>2</v>
      </c>
      <c r="B174" s="313">
        <v>2</v>
      </c>
      <c r="C174" s="313">
        <v>0</v>
      </c>
      <c r="D174" s="313">
        <v>1</v>
      </c>
      <c r="E174" s="313">
        <v>1</v>
      </c>
      <c r="G174" s="313">
        <v>40</v>
      </c>
      <c r="H174" s="313">
        <v>100</v>
      </c>
      <c r="I174" s="313">
        <v>60</v>
      </c>
      <c r="J174" s="314">
        <v>3.2</v>
      </c>
      <c r="K174" s="539">
        <v>9.8249529469488835E-11</v>
      </c>
      <c r="M174" s="313">
        <v>41</v>
      </c>
      <c r="N174" s="534"/>
      <c r="O174" s="534"/>
      <c r="P174" s="534"/>
      <c r="Q174" s="534"/>
      <c r="R174" s="534"/>
      <c r="S174" s="534">
        <v>9.8249529469488861E-11</v>
      </c>
      <c r="T174" s="534"/>
      <c r="U174" s="531">
        <v>2.5849394142282115E-14</v>
      </c>
      <c r="V174" s="535">
        <v>2.630994192222527E-16</v>
      </c>
    </row>
    <row r="175" spans="1:22">
      <c r="A175" s="313">
        <v>2</v>
      </c>
      <c r="B175" s="313">
        <v>2</v>
      </c>
      <c r="C175" s="313">
        <v>0</v>
      </c>
      <c r="D175" s="313">
        <v>2</v>
      </c>
      <c r="E175" s="313">
        <v>2</v>
      </c>
      <c r="G175" s="313">
        <v>40</v>
      </c>
      <c r="H175" s="313">
        <v>100</v>
      </c>
      <c r="I175" s="313">
        <v>60</v>
      </c>
      <c r="J175" s="314">
        <v>5.2</v>
      </c>
      <c r="K175" s="539">
        <v>1.4756846323480536E-10</v>
      </c>
      <c r="M175" s="313">
        <v>42</v>
      </c>
      <c r="N175" s="534"/>
      <c r="O175" s="534"/>
      <c r="P175" s="534"/>
      <c r="Q175" s="534"/>
      <c r="R175" s="534"/>
      <c r="S175" s="534">
        <v>1.4756846323480539E-10</v>
      </c>
      <c r="T175" s="534"/>
      <c r="U175" s="531">
        <v>2.5849394142282115E-14</v>
      </c>
      <c r="V175" s="535">
        <v>1.7516882385060509E-16</v>
      </c>
    </row>
    <row r="176" spans="1:22">
      <c r="A176" s="313">
        <v>2</v>
      </c>
      <c r="B176" s="313">
        <v>2</v>
      </c>
      <c r="C176" s="313">
        <v>0</v>
      </c>
      <c r="D176" s="313">
        <v>3</v>
      </c>
      <c r="E176" s="313">
        <v>3</v>
      </c>
      <c r="G176" s="313">
        <v>40</v>
      </c>
      <c r="H176" s="313">
        <v>100</v>
      </c>
      <c r="I176" s="313">
        <v>60</v>
      </c>
      <c r="J176" s="314">
        <v>13.2</v>
      </c>
      <c r="K176" s="539">
        <v>2.6607841695989253E-10</v>
      </c>
      <c r="M176" s="313">
        <v>43</v>
      </c>
      <c r="N176" s="534"/>
      <c r="O176" s="534"/>
      <c r="P176" s="534"/>
      <c r="Q176" s="534"/>
      <c r="R176" s="534"/>
      <c r="S176" s="534">
        <v>2.6607841695989243E-10</v>
      </c>
      <c r="T176" s="534"/>
      <c r="U176" s="531">
        <v>-1.0339757656912846E-13</v>
      </c>
      <c r="V176" s="535">
        <v>-3.8859813490514769E-16</v>
      </c>
    </row>
    <row r="177" spans="1:22">
      <c r="A177" s="313">
        <v>3</v>
      </c>
      <c r="B177" s="313">
        <v>2</v>
      </c>
      <c r="C177" s="313">
        <v>0</v>
      </c>
      <c r="D177" s="313">
        <v>0</v>
      </c>
      <c r="E177" s="313">
        <v>0</v>
      </c>
      <c r="G177" s="313">
        <v>45</v>
      </c>
      <c r="H177" s="313">
        <v>100</v>
      </c>
      <c r="I177" s="313">
        <v>60</v>
      </c>
      <c r="J177" s="314">
        <v>1.21</v>
      </c>
      <c r="K177" s="539">
        <v>3.0675523731531914E-11</v>
      </c>
      <c r="M177" s="313">
        <v>44</v>
      </c>
      <c r="N177" s="534">
        <v>1.0963921987928134E-13</v>
      </c>
      <c r="O177" s="534">
        <v>-3.3599413885338509E-12</v>
      </c>
      <c r="P177" s="534">
        <v>4.7771777174204003E-11</v>
      </c>
      <c r="Q177" s="534">
        <v>-2.2403269028311124E-11</v>
      </c>
      <c r="R177" s="534">
        <v>1.5542673854996775E-11</v>
      </c>
      <c r="S177" s="534">
        <v>3.0675523731531862E-11</v>
      </c>
      <c r="T177" s="534"/>
      <c r="U177" s="531">
        <v>-5.169878828456423E-14</v>
      </c>
      <c r="V177" s="535">
        <v>-1.6853432964022104E-15</v>
      </c>
    </row>
    <row r="178" spans="1:22">
      <c r="A178" s="313">
        <v>3</v>
      </c>
      <c r="B178" s="313">
        <v>2</v>
      </c>
      <c r="C178" s="313">
        <v>0</v>
      </c>
      <c r="D178" s="313">
        <v>1</v>
      </c>
      <c r="E178" s="313">
        <v>1</v>
      </c>
      <c r="G178" s="313">
        <v>45</v>
      </c>
      <c r="H178" s="313">
        <v>100</v>
      </c>
      <c r="I178" s="313">
        <v>60</v>
      </c>
      <c r="J178" s="314">
        <v>3.2</v>
      </c>
      <c r="K178" s="539">
        <v>9.965327606755936E-11</v>
      </c>
      <c r="M178" s="313">
        <v>45</v>
      </c>
      <c r="N178" s="534"/>
      <c r="O178" s="534"/>
      <c r="P178" s="534"/>
      <c r="Q178" s="534"/>
      <c r="R178" s="534"/>
      <c r="S178" s="534">
        <v>9.9653276067559347E-11</v>
      </c>
      <c r="T178" s="534"/>
      <c r="U178" s="531">
        <v>-1.2924697071141057E-14</v>
      </c>
      <c r="V178" s="535">
        <v>-1.2969666007145448E-16</v>
      </c>
    </row>
    <row r="179" spans="1:22">
      <c r="A179" s="313">
        <v>3</v>
      </c>
      <c r="B179" s="313">
        <v>2</v>
      </c>
      <c r="C179" s="313">
        <v>0</v>
      </c>
      <c r="D179" s="313">
        <v>2</v>
      </c>
      <c r="E179" s="313">
        <v>2</v>
      </c>
      <c r="G179" s="313">
        <v>45</v>
      </c>
      <c r="H179" s="313">
        <v>100</v>
      </c>
      <c r="I179" s="313">
        <v>60</v>
      </c>
      <c r="J179" s="314">
        <v>5.2</v>
      </c>
      <c r="K179" s="539">
        <v>1.5057330856038036E-10</v>
      </c>
      <c r="M179" s="313">
        <v>46</v>
      </c>
      <c r="N179" s="534"/>
      <c r="O179" s="534"/>
      <c r="P179" s="534"/>
      <c r="Q179" s="534"/>
      <c r="R179" s="534"/>
      <c r="S179" s="534">
        <v>1.5057330856038033E-10</v>
      </c>
      <c r="T179" s="534"/>
      <c r="U179" s="531">
        <v>-2.5849394142282115E-14</v>
      </c>
      <c r="V179" s="535">
        <v>-1.7167314970645299E-16</v>
      </c>
    </row>
    <row r="180" spans="1:22">
      <c r="A180" s="313">
        <v>3</v>
      </c>
      <c r="B180" s="313">
        <v>2</v>
      </c>
      <c r="C180" s="313">
        <v>0</v>
      </c>
      <c r="D180" s="313">
        <v>3</v>
      </c>
      <c r="E180" s="313">
        <v>3</v>
      </c>
      <c r="G180" s="313">
        <v>45</v>
      </c>
      <c r="H180" s="313">
        <v>100</v>
      </c>
      <c r="I180" s="313">
        <v>60</v>
      </c>
      <c r="J180" s="314">
        <v>13.2</v>
      </c>
      <c r="K180" s="539">
        <v>2.7491469940035453E-10</v>
      </c>
      <c r="M180" s="313">
        <v>47</v>
      </c>
      <c r="N180" s="534"/>
      <c r="O180" s="534"/>
      <c r="P180" s="534"/>
      <c r="Q180" s="534"/>
      <c r="R180" s="534"/>
      <c r="S180" s="534">
        <v>2.7491469940035453E-10</v>
      </c>
      <c r="T180" s="534"/>
      <c r="U180" s="531">
        <v>0</v>
      </c>
      <c r="V180" s="535">
        <v>0</v>
      </c>
    </row>
    <row r="181" spans="1:22">
      <c r="A181" s="313">
        <v>0</v>
      </c>
      <c r="B181" s="313">
        <v>3</v>
      </c>
      <c r="C181" s="313">
        <v>0</v>
      </c>
      <c r="D181" s="313">
        <v>0</v>
      </c>
      <c r="E181" s="313">
        <v>0</v>
      </c>
      <c r="G181" s="313">
        <v>30</v>
      </c>
      <c r="H181" s="313">
        <v>110</v>
      </c>
      <c r="I181" s="313">
        <v>60</v>
      </c>
      <c r="J181" s="314">
        <v>1.21</v>
      </c>
      <c r="K181" s="539">
        <v>3.0841999802006027E-11</v>
      </c>
      <c r="M181" s="313">
        <v>48</v>
      </c>
      <c r="N181" s="534">
        <v>1.145462726647079E-13</v>
      </c>
      <c r="O181" s="534">
        <v>-3.5185543317588216E-12</v>
      </c>
      <c r="P181" s="534">
        <v>4.8050924868083183E-11</v>
      </c>
      <c r="Q181" s="534">
        <v>-2.2351029600594606E-11</v>
      </c>
      <c r="R181" s="534">
        <v>1.4227855081378852E-11</v>
      </c>
      <c r="S181" s="534">
        <v>3.0841999802006118E-11</v>
      </c>
      <c r="T181" s="534"/>
      <c r="U181" s="531">
        <v>9.0472879497987402E-14</v>
      </c>
      <c r="V181" s="535">
        <v>2.9334310381554072E-15</v>
      </c>
    </row>
    <row r="182" spans="1:22">
      <c r="A182" s="313">
        <v>0</v>
      </c>
      <c r="B182" s="313">
        <v>3</v>
      </c>
      <c r="C182" s="313">
        <v>0</v>
      </c>
      <c r="D182" s="313">
        <v>1</v>
      </c>
      <c r="E182" s="313">
        <v>1</v>
      </c>
      <c r="G182" s="313">
        <v>30</v>
      </c>
      <c r="H182" s="313">
        <v>110</v>
      </c>
      <c r="I182" s="313">
        <v>60</v>
      </c>
      <c r="J182" s="314">
        <v>3.2</v>
      </c>
      <c r="K182" s="539">
        <v>9.9135385882738339E-11</v>
      </c>
      <c r="M182" s="313">
        <v>49</v>
      </c>
      <c r="N182" s="534"/>
      <c r="O182" s="534"/>
      <c r="P182" s="534"/>
      <c r="Q182" s="534"/>
      <c r="R182" s="534"/>
      <c r="S182" s="534">
        <v>9.9135385882738416E-11</v>
      </c>
      <c r="T182" s="534"/>
      <c r="U182" s="531">
        <v>7.7548182426846345E-14</v>
      </c>
      <c r="V182" s="535">
        <v>7.8224522693212409E-16</v>
      </c>
    </row>
    <row r="183" spans="1:22">
      <c r="A183" s="313">
        <v>0</v>
      </c>
      <c r="B183" s="313">
        <v>3</v>
      </c>
      <c r="C183" s="313">
        <v>0</v>
      </c>
      <c r="D183" s="313">
        <v>2</v>
      </c>
      <c r="E183" s="313">
        <v>2</v>
      </c>
      <c r="G183" s="313">
        <v>30</v>
      </c>
      <c r="H183" s="313">
        <v>110</v>
      </c>
      <c r="I183" s="313">
        <v>60</v>
      </c>
      <c r="J183" s="314">
        <v>5.2</v>
      </c>
      <c r="K183" s="539">
        <v>1.4847819288951863E-10</v>
      </c>
      <c r="M183" s="313">
        <v>50</v>
      </c>
      <c r="N183" s="534"/>
      <c r="O183" s="534"/>
      <c r="P183" s="534"/>
      <c r="Q183" s="534"/>
      <c r="R183" s="534"/>
      <c r="S183" s="534">
        <v>1.4847819288951868E-10</v>
      </c>
      <c r="T183" s="534"/>
      <c r="U183" s="531">
        <v>5.169878828456423E-14</v>
      </c>
      <c r="V183" s="535">
        <v>3.4819112004570841E-16</v>
      </c>
    </row>
    <row r="184" spans="1:22">
      <c r="A184" s="313">
        <v>0</v>
      </c>
      <c r="B184" s="313">
        <v>3</v>
      </c>
      <c r="C184" s="313">
        <v>0</v>
      </c>
      <c r="D184" s="313">
        <v>3</v>
      </c>
      <c r="E184" s="313">
        <v>3</v>
      </c>
      <c r="G184" s="313">
        <v>30</v>
      </c>
      <c r="H184" s="313">
        <v>110</v>
      </c>
      <c r="I184" s="313">
        <v>60</v>
      </c>
      <c r="J184" s="314">
        <v>13.2</v>
      </c>
      <c r="K184" s="539">
        <v>2.6230103354054943E-10</v>
      </c>
      <c r="M184" s="313">
        <v>51</v>
      </c>
      <c r="N184" s="534"/>
      <c r="O184" s="534"/>
      <c r="P184" s="534"/>
      <c r="Q184" s="534"/>
      <c r="R184" s="534"/>
      <c r="S184" s="534">
        <v>2.6230103354054928E-10</v>
      </c>
      <c r="T184" s="534"/>
      <c r="U184" s="531">
        <v>-1.5509636485369269E-13</v>
      </c>
      <c r="V184" s="535">
        <v>-5.9129147438039415E-16</v>
      </c>
    </row>
    <row r="185" spans="1:22">
      <c r="A185" s="313">
        <v>1</v>
      </c>
      <c r="B185" s="313">
        <v>3</v>
      </c>
      <c r="C185" s="313">
        <v>0</v>
      </c>
      <c r="D185" s="313">
        <v>0</v>
      </c>
      <c r="E185" s="313">
        <v>0</v>
      </c>
      <c r="G185" s="313">
        <v>35</v>
      </c>
      <c r="H185" s="313">
        <v>110</v>
      </c>
      <c r="I185" s="313">
        <v>60</v>
      </c>
      <c r="J185" s="314">
        <v>1.21</v>
      </c>
      <c r="K185" s="539">
        <v>3.1078663202383684E-11</v>
      </c>
      <c r="M185" s="313">
        <v>52</v>
      </c>
      <c r="N185" s="534">
        <v>1.1188018957327745E-13</v>
      </c>
      <c r="O185" s="534">
        <v>-3.456789119727761E-12</v>
      </c>
      <c r="P185" s="534">
        <v>4.8579852364074196E-11</v>
      </c>
      <c r="Q185" s="534">
        <v>-2.284007578847331E-11</v>
      </c>
      <c r="R185" s="534">
        <v>1.5173633330702445E-11</v>
      </c>
      <c r="S185" s="534">
        <v>3.1078663202383671E-11</v>
      </c>
      <c r="T185" s="534"/>
      <c r="U185" s="531">
        <v>-1.2924697071141057E-14</v>
      </c>
      <c r="V185" s="535">
        <v>-4.1587043133019162E-16</v>
      </c>
    </row>
    <row r="186" spans="1:22">
      <c r="A186" s="313">
        <v>1</v>
      </c>
      <c r="B186" s="313">
        <v>3</v>
      </c>
      <c r="C186" s="313">
        <v>0</v>
      </c>
      <c r="D186" s="313">
        <v>1</v>
      </c>
      <c r="E186" s="313">
        <v>1</v>
      </c>
      <c r="G186" s="313">
        <v>35</v>
      </c>
      <c r="H186" s="313">
        <v>110</v>
      </c>
      <c r="I186" s="313">
        <v>60</v>
      </c>
      <c r="J186" s="314">
        <v>3.2</v>
      </c>
      <c r="K186" s="539">
        <v>1.0088402124248898E-10</v>
      </c>
      <c r="M186" s="313">
        <v>53</v>
      </c>
      <c r="N186" s="534"/>
      <c r="O186" s="534"/>
      <c r="P186" s="534"/>
      <c r="Q186" s="534"/>
      <c r="R186" s="534"/>
      <c r="S186" s="534">
        <v>1.0088402124248901E-10</v>
      </c>
      <c r="T186" s="534"/>
      <c r="U186" s="531">
        <v>2.5849394142282115E-14</v>
      </c>
      <c r="V186" s="535">
        <v>2.562288241876228E-16</v>
      </c>
    </row>
    <row r="187" spans="1:22">
      <c r="A187" s="313">
        <v>1</v>
      </c>
      <c r="B187" s="313">
        <v>3</v>
      </c>
      <c r="C187" s="313">
        <v>0</v>
      </c>
      <c r="D187" s="313">
        <v>2</v>
      </c>
      <c r="E187" s="313">
        <v>2</v>
      </c>
      <c r="G187" s="313">
        <v>35</v>
      </c>
      <c r="H187" s="313">
        <v>110</v>
      </c>
      <c r="I187" s="313">
        <v>60</v>
      </c>
      <c r="J187" s="314">
        <v>5.2</v>
      </c>
      <c r="K187" s="539">
        <v>1.5203482840279323E-10</v>
      </c>
      <c r="M187" s="313">
        <v>54</v>
      </c>
      <c r="N187" s="534"/>
      <c r="O187" s="534"/>
      <c r="P187" s="534"/>
      <c r="Q187" s="534"/>
      <c r="R187" s="534"/>
      <c r="S187" s="534">
        <v>1.5203482840279326E-10</v>
      </c>
      <c r="T187" s="534"/>
      <c r="U187" s="531">
        <v>2.5849394142282115E-14</v>
      </c>
      <c r="V187" s="535">
        <v>1.7002284551404277E-16</v>
      </c>
    </row>
    <row r="188" spans="1:22">
      <c r="A188" s="313">
        <v>1</v>
      </c>
      <c r="B188" s="313">
        <v>3</v>
      </c>
      <c r="C188" s="313">
        <v>0</v>
      </c>
      <c r="D188" s="313">
        <v>3</v>
      </c>
      <c r="E188" s="313">
        <v>3</v>
      </c>
      <c r="G188" s="313">
        <v>35</v>
      </c>
      <c r="H188" s="313">
        <v>110</v>
      </c>
      <c r="I188" s="313">
        <v>60</v>
      </c>
      <c r="J188" s="314">
        <v>13.2</v>
      </c>
      <c r="K188" s="539">
        <v>2.7342389504841277E-10</v>
      </c>
      <c r="M188" s="313">
        <v>55</v>
      </c>
      <c r="N188" s="534"/>
      <c r="O188" s="534"/>
      <c r="P188" s="534"/>
      <c r="Q188" s="534"/>
      <c r="R188" s="534"/>
      <c r="S188" s="534">
        <v>2.7342389504841277E-10</v>
      </c>
      <c r="T188" s="534"/>
      <c r="U188" s="531">
        <v>0</v>
      </c>
      <c r="V188" s="535">
        <v>0</v>
      </c>
    </row>
    <row r="189" spans="1:22">
      <c r="A189" s="313">
        <v>2</v>
      </c>
      <c r="B189" s="313">
        <v>3</v>
      </c>
      <c r="C189" s="313">
        <v>0</v>
      </c>
      <c r="D189" s="313">
        <v>0</v>
      </c>
      <c r="E189" s="313">
        <v>0</v>
      </c>
      <c r="G189" s="313">
        <v>40</v>
      </c>
      <c r="H189" s="313">
        <v>110</v>
      </c>
      <c r="I189" s="313">
        <v>60</v>
      </c>
      <c r="J189" s="314">
        <v>1.21</v>
      </c>
      <c r="K189" s="539">
        <v>3.2887777440509256E-11</v>
      </c>
      <c r="M189" s="313">
        <v>56</v>
      </c>
      <c r="N189" s="534">
        <v>1.1743059504200323E-13</v>
      </c>
      <c r="O189" s="534">
        <v>-3.6139798176394054E-12</v>
      </c>
      <c r="P189" s="534">
        <v>5.1050082120510033E-11</v>
      </c>
      <c r="Q189" s="534">
        <v>-2.3799629536685209E-11</v>
      </c>
      <c r="R189" s="534">
        <v>1.6249719689682517E-11</v>
      </c>
      <c r="S189" s="534">
        <v>3.2887777440509282E-11</v>
      </c>
      <c r="T189" s="534"/>
      <c r="U189" s="531">
        <v>2.5849394142282115E-14</v>
      </c>
      <c r="V189" s="535">
        <v>7.8598787008459652E-16</v>
      </c>
    </row>
    <row r="190" spans="1:22">
      <c r="A190" s="313">
        <v>2</v>
      </c>
      <c r="B190" s="313">
        <v>3</v>
      </c>
      <c r="C190" s="313">
        <v>0</v>
      </c>
      <c r="D190" s="313">
        <v>1</v>
      </c>
      <c r="E190" s="313">
        <v>1</v>
      </c>
      <c r="G190" s="313">
        <v>40</v>
      </c>
      <c r="H190" s="313">
        <v>110</v>
      </c>
      <c r="I190" s="313">
        <v>60</v>
      </c>
      <c r="J190" s="314">
        <v>3.2</v>
      </c>
      <c r="K190" s="539">
        <v>1.0640144565465572E-10</v>
      </c>
      <c r="M190" s="313">
        <v>57</v>
      </c>
      <c r="N190" s="534"/>
      <c r="O190" s="534"/>
      <c r="P190" s="534"/>
      <c r="Q190" s="534"/>
      <c r="R190" s="534"/>
      <c r="S190" s="534">
        <v>1.0640144565465574E-10</v>
      </c>
      <c r="T190" s="534"/>
      <c r="U190" s="531">
        <v>1.2924697071141057E-14</v>
      </c>
      <c r="V190" s="535">
        <v>1.214710664091012E-16</v>
      </c>
    </row>
    <row r="191" spans="1:22">
      <c r="A191" s="313">
        <v>2</v>
      </c>
      <c r="B191" s="313">
        <v>3</v>
      </c>
      <c r="C191" s="313">
        <v>0</v>
      </c>
      <c r="D191" s="313">
        <v>2</v>
      </c>
      <c r="E191" s="313">
        <v>2</v>
      </c>
      <c r="G191" s="313">
        <v>40</v>
      </c>
      <c r="H191" s="313">
        <v>110</v>
      </c>
      <c r="I191" s="313">
        <v>60</v>
      </c>
      <c r="J191" s="314">
        <v>5.2</v>
      </c>
      <c r="K191" s="539">
        <v>1.604504643286634E-10</v>
      </c>
      <c r="M191" s="313">
        <v>58</v>
      </c>
      <c r="N191" s="534"/>
      <c r="O191" s="534"/>
      <c r="P191" s="534"/>
      <c r="Q191" s="534"/>
      <c r="R191" s="534"/>
      <c r="S191" s="534">
        <v>1.6045046432866342E-10</v>
      </c>
      <c r="T191" s="534"/>
      <c r="U191" s="531">
        <v>2.5849394142282115E-14</v>
      </c>
      <c r="V191" s="535">
        <v>1.6110513765377924E-16</v>
      </c>
    </row>
    <row r="192" spans="1:22">
      <c r="A192" s="313">
        <v>2</v>
      </c>
      <c r="B192" s="313">
        <v>3</v>
      </c>
      <c r="C192" s="313">
        <v>0</v>
      </c>
      <c r="D192" s="313">
        <v>3</v>
      </c>
      <c r="E192" s="313">
        <v>3</v>
      </c>
      <c r="G192" s="313">
        <v>40</v>
      </c>
      <c r="H192" s="313">
        <v>110</v>
      </c>
      <c r="I192" s="313">
        <v>60</v>
      </c>
      <c r="J192" s="314">
        <v>13.2</v>
      </c>
      <c r="K192" s="539">
        <v>2.904482218461235E-10</v>
      </c>
      <c r="M192" s="313">
        <v>59</v>
      </c>
      <c r="N192" s="534"/>
      <c r="O192" s="534"/>
      <c r="P192" s="534"/>
      <c r="Q192" s="534"/>
      <c r="R192" s="534"/>
      <c r="S192" s="534">
        <v>2.904482218461233E-10</v>
      </c>
      <c r="T192" s="534"/>
      <c r="U192" s="531">
        <v>-2.0679515313825692E-13</v>
      </c>
      <c r="V192" s="535">
        <v>-7.1198629423117925E-16</v>
      </c>
    </row>
    <row r="193" spans="1:22">
      <c r="A193" s="313">
        <v>3</v>
      </c>
      <c r="B193" s="313">
        <v>3</v>
      </c>
      <c r="C193" s="313">
        <v>0</v>
      </c>
      <c r="D193" s="313">
        <v>0</v>
      </c>
      <c r="E193" s="313">
        <v>0</v>
      </c>
      <c r="G193" s="313">
        <v>45</v>
      </c>
      <c r="H193" s="313">
        <v>110</v>
      </c>
      <c r="I193" s="313">
        <v>60</v>
      </c>
      <c r="J193" s="314">
        <v>1.21</v>
      </c>
      <c r="K193" s="539">
        <v>3.3151974646041796E-11</v>
      </c>
      <c r="M193" s="313">
        <v>60</v>
      </c>
      <c r="N193" s="534">
        <v>1.1506174574380771E-13</v>
      </c>
      <c r="O193" s="534">
        <v>-3.564205278550432E-12</v>
      </c>
      <c r="P193" s="534">
        <v>5.1595267797553785E-11</v>
      </c>
      <c r="Q193" s="534">
        <v>-2.4263785342024252E-11</v>
      </c>
      <c r="R193" s="534">
        <v>1.7071357083394427E-11</v>
      </c>
      <c r="S193" s="534">
        <v>3.315197464604179E-11</v>
      </c>
      <c r="T193" s="534"/>
      <c r="U193" s="531">
        <v>-6.4623485355705287E-15</v>
      </c>
      <c r="V193" s="535">
        <v>-1.9493102913379868E-16</v>
      </c>
    </row>
    <row r="194" spans="1:22">
      <c r="A194" s="313">
        <v>3</v>
      </c>
      <c r="B194" s="313">
        <v>3</v>
      </c>
      <c r="C194" s="313">
        <v>0</v>
      </c>
      <c r="D194" s="313">
        <v>1</v>
      </c>
      <c r="E194" s="313">
        <v>1</v>
      </c>
      <c r="G194" s="313">
        <v>45</v>
      </c>
      <c r="H194" s="313">
        <v>110</v>
      </c>
      <c r="I194" s="313">
        <v>60</v>
      </c>
      <c r="J194" s="314">
        <v>3.2</v>
      </c>
      <c r="K194" s="539">
        <v>1.0811395284232453E-10</v>
      </c>
      <c r="M194" s="313">
        <v>61</v>
      </c>
      <c r="N194" s="534"/>
      <c r="O194" s="534"/>
      <c r="P194" s="534"/>
      <c r="Q194" s="534"/>
      <c r="R194" s="534"/>
      <c r="S194" s="534">
        <v>1.0811395284232451E-10</v>
      </c>
      <c r="T194" s="534"/>
      <c r="U194" s="531">
        <v>-1.2924697071141057E-14</v>
      </c>
      <c r="V194" s="535">
        <v>-1.1954698474479686E-16</v>
      </c>
    </row>
    <row r="195" spans="1:22">
      <c r="A195" s="313">
        <v>3</v>
      </c>
      <c r="B195" s="313">
        <v>3</v>
      </c>
      <c r="C195" s="313">
        <v>0</v>
      </c>
      <c r="D195" s="313">
        <v>2</v>
      </c>
      <c r="E195" s="313">
        <v>2</v>
      </c>
      <c r="G195" s="313">
        <v>45</v>
      </c>
      <c r="H195" s="313">
        <v>110</v>
      </c>
      <c r="I195" s="313">
        <v>60</v>
      </c>
      <c r="J195" s="314">
        <v>5.2</v>
      </c>
      <c r="K195" s="539">
        <v>1.6383409841879706E-10</v>
      </c>
      <c r="M195" s="313">
        <v>62</v>
      </c>
      <c r="N195" s="534"/>
      <c r="O195" s="534"/>
      <c r="P195" s="534"/>
      <c r="Q195" s="534"/>
      <c r="R195" s="534"/>
      <c r="S195" s="534">
        <v>1.6383409841879704E-10</v>
      </c>
      <c r="T195" s="534"/>
      <c r="U195" s="531">
        <v>-2.5849394142282115E-14</v>
      </c>
      <c r="V195" s="535">
        <v>-1.577778642648932E-16</v>
      </c>
    </row>
    <row r="196" spans="1:22">
      <c r="A196" s="313">
        <v>3</v>
      </c>
      <c r="B196" s="313">
        <v>3</v>
      </c>
      <c r="C196" s="313">
        <v>0</v>
      </c>
      <c r="D196" s="313">
        <v>3</v>
      </c>
      <c r="E196" s="313">
        <v>3</v>
      </c>
      <c r="G196" s="313">
        <v>45</v>
      </c>
      <c r="H196" s="313">
        <v>110</v>
      </c>
      <c r="I196" s="313">
        <v>60</v>
      </c>
      <c r="J196" s="314">
        <v>13.2</v>
      </c>
      <c r="K196" s="539">
        <v>3.0040495508595246E-10</v>
      </c>
      <c r="M196" s="313">
        <v>63</v>
      </c>
      <c r="N196" s="534"/>
      <c r="O196" s="534"/>
      <c r="P196" s="534"/>
      <c r="Q196" s="534"/>
      <c r="R196" s="534"/>
      <c r="S196" s="534">
        <v>3.004049550859523E-10</v>
      </c>
      <c r="T196" s="534"/>
      <c r="U196" s="531">
        <v>-1.5509636485369269E-13</v>
      </c>
      <c r="V196" s="535">
        <v>-5.1629096733546292E-16</v>
      </c>
    </row>
  </sheetData>
  <sheetProtection selectLockedCells="1"/>
  <mergeCells count="7">
    <mergeCell ref="AB25:AB30"/>
    <mergeCell ref="AB31:AB33"/>
    <mergeCell ref="AB34:AB35"/>
    <mergeCell ref="F2:K2"/>
    <mergeCell ref="N2:Q2"/>
    <mergeCell ref="S2:V2"/>
    <mergeCell ref="AB11:AB13"/>
  </mergeCells>
  <phoneticPr fontId="2"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sheetPr codeName="Sheet20"/>
  <dimension ref="A3:AE801"/>
  <sheetViews>
    <sheetView showFormulas="1" workbookViewId="0">
      <selection activeCell="D13" sqref="D13"/>
    </sheetView>
  </sheetViews>
  <sheetFormatPr defaultRowHeight="12.75"/>
  <cols>
    <col min="1" max="1" width="14.140625" style="316" customWidth="1"/>
    <col min="2" max="20" width="9.140625" style="316"/>
    <col min="21" max="22" width="14.5703125" style="316" customWidth="1"/>
    <col min="23" max="28" width="9.140625" style="316"/>
    <col min="29" max="29" width="15.7109375" style="316" customWidth="1"/>
    <col min="30" max="16384" width="9.140625" style="316"/>
  </cols>
  <sheetData>
    <row r="3" spans="1:3">
      <c r="A3" s="316" t="s">
        <v>1129</v>
      </c>
      <c r="B3" s="316">
        <v>1.2</v>
      </c>
    </row>
    <row r="4" spans="1:3">
      <c r="A4" s="316" t="s">
        <v>1130</v>
      </c>
      <c r="B4" s="316">
        <v>5</v>
      </c>
    </row>
    <row r="5" spans="1:3">
      <c r="A5" s="316" t="s">
        <v>1131</v>
      </c>
      <c r="B5" s="316">
        <v>90</v>
      </c>
      <c r="C5" s="316">
        <v>4</v>
      </c>
    </row>
    <row r="6" spans="1:3">
      <c r="B6" s="316">
        <v>100</v>
      </c>
    </row>
    <row r="7" spans="1:3">
      <c r="B7" s="316">
        <v>110</v>
      </c>
    </row>
    <row r="8" spans="1:3">
      <c r="B8" s="316">
        <v>120</v>
      </c>
    </row>
    <row r="9" spans="1:3">
      <c r="B9" s="316">
        <v>1000</v>
      </c>
    </row>
    <row r="11" spans="1:3">
      <c r="A11" s="316" t="s">
        <v>1132</v>
      </c>
      <c r="B11" s="316">
        <v>60</v>
      </c>
      <c r="C11" s="316">
        <v>4</v>
      </c>
    </row>
    <row r="12" spans="1:3">
      <c r="B12" s="316">
        <v>70</v>
      </c>
    </row>
    <row r="13" spans="1:3">
      <c r="B13" s="316">
        <v>80</v>
      </c>
    </row>
    <row r="14" spans="1:3">
      <c r="B14" s="316">
        <v>90</v>
      </c>
    </row>
    <row r="15" spans="1:3">
      <c r="B15" s="316">
        <v>1000</v>
      </c>
    </row>
    <row r="17" spans="1:31">
      <c r="A17" s="316" t="s">
        <v>1133</v>
      </c>
      <c r="B17" s="316">
        <v>26</v>
      </c>
      <c r="C17" s="316">
        <v>3</v>
      </c>
    </row>
    <row r="18" spans="1:31">
      <c r="B18" s="316">
        <v>30</v>
      </c>
    </row>
    <row r="19" spans="1:31">
      <c r="B19" s="316">
        <v>40</v>
      </c>
    </row>
    <row r="20" spans="1:31">
      <c r="B20" s="316">
        <v>1000</v>
      </c>
    </row>
    <row r="24" spans="1:31">
      <c r="A24" s="316" t="s">
        <v>1121</v>
      </c>
      <c r="B24" s="316">
        <v>1.21</v>
      </c>
      <c r="C24" s="316">
        <v>4</v>
      </c>
    </row>
    <row r="25" spans="1:31">
      <c r="B25" s="316">
        <v>3.2</v>
      </c>
    </row>
    <row r="26" spans="1:31">
      <c r="B26" s="316">
        <v>5.2</v>
      </c>
    </row>
    <row r="27" spans="1:31">
      <c r="B27" s="316">
        <v>13.2</v>
      </c>
      <c r="Z27" s="317"/>
    </row>
    <row r="28" spans="1:31">
      <c r="B28" s="316">
        <v>1000</v>
      </c>
      <c r="F28" s="852"/>
      <c r="G28" s="852"/>
      <c r="H28" s="852"/>
      <c r="I28" s="852"/>
      <c r="J28" s="852"/>
      <c r="K28" s="852"/>
      <c r="N28" s="852"/>
      <c r="O28" s="852"/>
      <c r="P28" s="852"/>
      <c r="Q28" s="852"/>
      <c r="S28" s="852"/>
      <c r="T28" s="852"/>
      <c r="U28" s="852"/>
      <c r="V28" s="852"/>
    </row>
    <row r="29" spans="1:31">
      <c r="G29" s="315"/>
      <c r="H29" s="315"/>
      <c r="I29" s="315"/>
      <c r="J29" s="315"/>
      <c r="AC29" s="318"/>
      <c r="AD29" s="318"/>
      <c r="AE29" s="318"/>
    </row>
    <row r="30" spans="1:31">
      <c r="K30" s="319"/>
      <c r="L30" s="320"/>
      <c r="N30" s="320"/>
      <c r="O30" s="320"/>
      <c r="P30" s="320"/>
      <c r="Q30" s="320"/>
      <c r="R30" s="320"/>
      <c r="S30" s="320"/>
      <c r="T30" s="320"/>
      <c r="U30" s="320"/>
      <c r="V30" s="320"/>
      <c r="W30" s="320"/>
      <c r="X30" s="320"/>
      <c r="Y30" s="320"/>
      <c r="Z30" s="320"/>
      <c r="AB30" s="321"/>
    </row>
    <row r="31" spans="1:31">
      <c r="G31" s="322"/>
      <c r="K31" s="323"/>
      <c r="L31" s="317"/>
      <c r="N31" s="323"/>
      <c r="O31" s="323"/>
      <c r="P31" s="323"/>
      <c r="Q31" s="323"/>
      <c r="R31" s="323"/>
      <c r="S31" s="323"/>
      <c r="T31" s="323"/>
      <c r="U31" s="319"/>
      <c r="V31" s="324"/>
      <c r="W31" s="323"/>
      <c r="X31" s="323"/>
      <c r="Y31" s="317"/>
      <c r="Z31" s="317"/>
      <c r="AB31" s="321"/>
    </row>
    <row r="32" spans="1:31">
      <c r="G32" s="322"/>
      <c r="K32" s="323"/>
      <c r="L32" s="317"/>
      <c r="N32" s="323"/>
      <c r="O32" s="323"/>
      <c r="P32" s="323"/>
      <c r="Q32" s="323"/>
      <c r="R32" s="323"/>
      <c r="S32" s="323"/>
      <c r="T32" s="323"/>
      <c r="U32" s="319"/>
      <c r="V32" s="324"/>
      <c r="W32" s="317"/>
      <c r="X32" s="317"/>
      <c r="Y32" s="317"/>
      <c r="Z32" s="317"/>
      <c r="AB32" s="321"/>
    </row>
    <row r="33" spans="7:28">
      <c r="G33" s="322"/>
      <c r="K33" s="323"/>
      <c r="L33" s="317"/>
      <c r="N33" s="323"/>
      <c r="O33" s="323"/>
      <c r="P33" s="323"/>
      <c r="Q33" s="323"/>
      <c r="R33" s="323"/>
      <c r="S33" s="323"/>
      <c r="T33" s="323"/>
      <c r="U33" s="319"/>
      <c r="V33" s="324"/>
      <c r="W33" s="317"/>
      <c r="X33" s="317"/>
      <c r="Y33" s="317"/>
      <c r="Z33" s="317"/>
    </row>
    <row r="34" spans="7:28">
      <c r="G34" s="322"/>
      <c r="K34" s="323"/>
      <c r="L34" s="317"/>
      <c r="N34" s="323"/>
      <c r="O34" s="323"/>
      <c r="P34" s="323"/>
      <c r="Q34" s="323"/>
      <c r="R34" s="323"/>
      <c r="S34" s="323"/>
      <c r="T34" s="323"/>
      <c r="U34" s="319"/>
      <c r="V34" s="324"/>
      <c r="W34" s="317"/>
      <c r="X34" s="317"/>
      <c r="Y34" s="317"/>
      <c r="Z34" s="317"/>
    </row>
    <row r="35" spans="7:28">
      <c r="G35" s="322"/>
      <c r="K35" s="323"/>
      <c r="L35" s="317"/>
      <c r="N35" s="323"/>
      <c r="O35" s="323"/>
      <c r="P35" s="323"/>
      <c r="Q35" s="323"/>
      <c r="R35" s="323"/>
      <c r="S35" s="323"/>
      <c r="T35" s="323"/>
      <c r="U35" s="319"/>
      <c r="V35" s="324"/>
      <c r="W35" s="317"/>
      <c r="X35" s="317"/>
      <c r="Y35" s="317"/>
      <c r="Z35" s="317"/>
    </row>
    <row r="36" spans="7:28">
      <c r="G36" s="322"/>
      <c r="K36" s="323"/>
      <c r="L36" s="317"/>
      <c r="N36" s="323"/>
      <c r="O36" s="323"/>
      <c r="P36" s="323"/>
      <c r="Q36" s="323"/>
      <c r="R36" s="323"/>
      <c r="S36" s="323"/>
      <c r="T36" s="323"/>
      <c r="U36" s="319"/>
      <c r="V36" s="324"/>
      <c r="W36" s="317"/>
      <c r="X36" s="317"/>
      <c r="Y36" s="317"/>
      <c r="Z36" s="317"/>
    </row>
    <row r="37" spans="7:28">
      <c r="G37" s="322"/>
      <c r="K37" s="323"/>
      <c r="L37" s="317"/>
      <c r="N37" s="323"/>
      <c r="O37" s="323"/>
      <c r="P37" s="323"/>
      <c r="Q37" s="323"/>
      <c r="R37" s="323"/>
      <c r="S37" s="323"/>
      <c r="T37" s="323"/>
      <c r="U37" s="319"/>
      <c r="V37" s="324"/>
      <c r="W37" s="317"/>
      <c r="X37" s="317"/>
      <c r="Y37" s="317"/>
      <c r="Z37" s="317"/>
      <c r="AB37" s="847"/>
    </row>
    <row r="38" spans="7:28">
      <c r="G38" s="322"/>
      <c r="K38" s="323"/>
      <c r="L38" s="317"/>
      <c r="N38" s="323"/>
      <c r="O38" s="323"/>
      <c r="P38" s="323"/>
      <c r="Q38" s="323"/>
      <c r="R38" s="323"/>
      <c r="S38" s="323"/>
      <c r="T38" s="323"/>
      <c r="U38" s="319"/>
      <c r="V38" s="324"/>
      <c r="W38" s="317"/>
      <c r="X38" s="317"/>
      <c r="Y38" s="317"/>
      <c r="Z38" s="317"/>
      <c r="AB38" s="847"/>
    </row>
    <row r="39" spans="7:28">
      <c r="G39" s="322"/>
      <c r="K39" s="323"/>
      <c r="L39" s="317"/>
      <c r="N39" s="323"/>
      <c r="O39" s="323"/>
      <c r="P39" s="323"/>
      <c r="Q39" s="323"/>
      <c r="R39" s="323"/>
      <c r="S39" s="323"/>
      <c r="T39" s="323"/>
      <c r="U39" s="319"/>
      <c r="V39" s="324"/>
      <c r="W39" s="317"/>
      <c r="X39" s="317"/>
      <c r="Y39" s="317"/>
      <c r="Z39" s="317"/>
      <c r="AB39" s="847"/>
    </row>
    <row r="40" spans="7:28">
      <c r="G40" s="322"/>
      <c r="K40" s="323"/>
      <c r="L40" s="317"/>
      <c r="N40" s="323"/>
      <c r="O40" s="323"/>
      <c r="P40" s="323"/>
      <c r="Q40" s="323"/>
      <c r="R40" s="323"/>
      <c r="S40" s="323"/>
      <c r="T40" s="323"/>
      <c r="U40" s="319"/>
      <c r="V40" s="324"/>
      <c r="W40" s="317"/>
      <c r="X40" s="317"/>
      <c r="Y40" s="317"/>
      <c r="Z40" s="317"/>
    </row>
    <row r="41" spans="7:28">
      <c r="G41" s="322"/>
      <c r="K41" s="323"/>
      <c r="L41" s="317"/>
      <c r="N41" s="323"/>
      <c r="O41" s="323"/>
      <c r="P41" s="323"/>
      <c r="Q41" s="323"/>
      <c r="R41" s="323"/>
      <c r="S41" s="323"/>
      <c r="T41" s="323"/>
      <c r="U41" s="319"/>
      <c r="V41" s="324"/>
      <c r="W41" s="317"/>
      <c r="X41" s="317"/>
      <c r="Y41" s="317"/>
      <c r="Z41" s="317"/>
    </row>
    <row r="42" spans="7:28">
      <c r="G42" s="322"/>
      <c r="K42" s="323"/>
      <c r="L42" s="317"/>
      <c r="N42" s="323"/>
      <c r="O42" s="323"/>
      <c r="P42" s="323"/>
      <c r="Q42" s="323"/>
      <c r="R42" s="323"/>
      <c r="S42" s="323"/>
      <c r="T42" s="323"/>
      <c r="U42" s="319"/>
      <c r="V42" s="324"/>
      <c r="W42" s="317"/>
      <c r="X42" s="317"/>
      <c r="Y42" s="317"/>
      <c r="Z42" s="317"/>
    </row>
    <row r="43" spans="7:28">
      <c r="G43" s="322"/>
      <c r="K43" s="323"/>
      <c r="L43" s="317"/>
      <c r="N43" s="323"/>
      <c r="O43" s="323"/>
      <c r="P43" s="323"/>
      <c r="Q43" s="323"/>
      <c r="R43" s="323"/>
      <c r="S43" s="323"/>
      <c r="T43" s="323"/>
      <c r="U43" s="319"/>
      <c r="V43" s="324"/>
      <c r="W43" s="317"/>
      <c r="X43" s="317"/>
      <c r="Y43" s="317"/>
      <c r="Z43" s="317"/>
    </row>
    <row r="44" spans="7:28">
      <c r="G44" s="322"/>
      <c r="K44" s="323"/>
      <c r="L44" s="317"/>
      <c r="N44" s="323"/>
      <c r="O44" s="323"/>
      <c r="P44" s="323"/>
      <c r="Q44" s="323"/>
      <c r="R44" s="323"/>
      <c r="S44" s="323"/>
      <c r="T44" s="323"/>
      <c r="U44" s="319"/>
      <c r="V44" s="324"/>
      <c r="W44" s="317"/>
      <c r="X44" s="317"/>
      <c r="Y44" s="317"/>
      <c r="Z44" s="317"/>
    </row>
    <row r="45" spans="7:28">
      <c r="G45" s="322"/>
      <c r="K45" s="323"/>
      <c r="L45" s="317"/>
      <c r="N45" s="323"/>
      <c r="O45" s="323"/>
      <c r="P45" s="323"/>
      <c r="Q45" s="323"/>
      <c r="R45" s="323"/>
      <c r="S45" s="323"/>
      <c r="T45" s="323"/>
      <c r="U45" s="319"/>
      <c r="V45" s="324"/>
      <c r="W45" s="317"/>
      <c r="X45" s="317"/>
      <c r="Y45" s="317"/>
      <c r="Z45" s="317"/>
    </row>
    <row r="46" spans="7:28">
      <c r="G46" s="322"/>
      <c r="K46" s="323"/>
      <c r="L46" s="317"/>
      <c r="N46" s="323"/>
      <c r="O46" s="323"/>
      <c r="P46" s="323"/>
      <c r="Q46" s="323"/>
      <c r="R46" s="323"/>
      <c r="S46" s="323"/>
      <c r="T46" s="323"/>
      <c r="U46" s="319"/>
      <c r="V46" s="324"/>
      <c r="W46" s="317"/>
      <c r="X46" s="317"/>
      <c r="Y46" s="317"/>
      <c r="Z46" s="317"/>
    </row>
    <row r="47" spans="7:28">
      <c r="G47" s="322"/>
      <c r="K47" s="323"/>
      <c r="L47" s="317"/>
      <c r="N47" s="323"/>
      <c r="O47" s="323"/>
      <c r="P47" s="323"/>
      <c r="Q47" s="323"/>
      <c r="R47" s="323"/>
      <c r="S47" s="323"/>
      <c r="T47" s="323"/>
      <c r="U47" s="319"/>
      <c r="V47" s="324"/>
      <c r="W47" s="317"/>
      <c r="X47" s="317"/>
      <c r="Y47" s="317"/>
      <c r="Z47" s="317"/>
    </row>
    <row r="48" spans="7:28">
      <c r="G48" s="322"/>
      <c r="K48" s="323"/>
      <c r="L48" s="317"/>
      <c r="N48" s="323"/>
      <c r="O48" s="323"/>
      <c r="P48" s="323"/>
      <c r="Q48" s="323"/>
      <c r="R48" s="323"/>
      <c r="S48" s="323"/>
      <c r="T48" s="323"/>
      <c r="U48" s="319"/>
      <c r="V48" s="324"/>
      <c r="W48" s="317"/>
      <c r="X48" s="317"/>
      <c r="Y48" s="317"/>
      <c r="Z48" s="317"/>
    </row>
    <row r="49" spans="7:28">
      <c r="G49" s="322"/>
      <c r="K49" s="323"/>
      <c r="L49" s="317"/>
      <c r="N49" s="323"/>
      <c r="O49" s="323"/>
      <c r="P49" s="323"/>
      <c r="Q49" s="323"/>
      <c r="R49" s="323"/>
      <c r="S49" s="323"/>
      <c r="T49" s="323"/>
      <c r="U49" s="319"/>
      <c r="V49" s="324"/>
      <c r="W49" s="317"/>
      <c r="X49" s="317"/>
      <c r="Y49" s="317"/>
      <c r="Z49" s="317"/>
    </row>
    <row r="50" spans="7:28">
      <c r="G50" s="322"/>
      <c r="K50" s="323"/>
      <c r="L50" s="317"/>
      <c r="N50" s="323"/>
      <c r="O50" s="323"/>
      <c r="P50" s="323"/>
      <c r="Q50" s="323"/>
      <c r="R50" s="323"/>
      <c r="S50" s="323"/>
      <c r="T50" s="323"/>
      <c r="U50" s="319"/>
      <c r="V50" s="324"/>
      <c r="W50" s="317"/>
      <c r="X50" s="317"/>
      <c r="Y50" s="317"/>
      <c r="Z50" s="317"/>
    </row>
    <row r="51" spans="7:28">
      <c r="G51" s="322"/>
      <c r="K51" s="323"/>
      <c r="L51" s="317"/>
      <c r="N51" s="323"/>
      <c r="O51" s="323"/>
      <c r="P51" s="323"/>
      <c r="Q51" s="323"/>
      <c r="R51" s="323"/>
      <c r="S51" s="323"/>
      <c r="T51" s="323"/>
      <c r="U51" s="319"/>
      <c r="V51" s="324"/>
      <c r="W51" s="317"/>
      <c r="X51" s="317"/>
      <c r="Y51" s="317"/>
      <c r="Z51" s="317"/>
      <c r="AB51" s="847"/>
    </row>
    <row r="52" spans="7:28">
      <c r="G52" s="322"/>
      <c r="K52" s="323"/>
      <c r="L52" s="317"/>
      <c r="N52" s="323"/>
      <c r="O52" s="323"/>
      <c r="P52" s="323"/>
      <c r="Q52" s="323"/>
      <c r="R52" s="323"/>
      <c r="S52" s="323"/>
      <c r="T52" s="323"/>
      <c r="U52" s="319"/>
      <c r="V52" s="324"/>
      <c r="W52" s="317"/>
      <c r="X52" s="317"/>
      <c r="Y52" s="317"/>
      <c r="Z52" s="317"/>
      <c r="AB52" s="847"/>
    </row>
    <row r="53" spans="7:28">
      <c r="G53" s="322"/>
      <c r="K53" s="323"/>
      <c r="L53" s="317"/>
      <c r="N53" s="323"/>
      <c r="O53" s="323"/>
      <c r="P53" s="323"/>
      <c r="Q53" s="323"/>
      <c r="R53" s="323"/>
      <c r="S53" s="323"/>
      <c r="T53" s="323"/>
      <c r="U53" s="319"/>
      <c r="V53" s="324"/>
      <c r="W53" s="317"/>
      <c r="X53" s="317"/>
      <c r="Y53" s="317"/>
      <c r="Z53" s="317"/>
      <c r="AB53" s="847"/>
    </row>
    <row r="54" spans="7:28">
      <c r="G54" s="322"/>
      <c r="K54" s="323"/>
      <c r="L54" s="317"/>
      <c r="N54" s="323"/>
      <c r="O54" s="323"/>
      <c r="P54" s="323"/>
      <c r="Q54" s="323"/>
      <c r="R54" s="323"/>
      <c r="S54" s="323"/>
      <c r="T54" s="323"/>
      <c r="U54" s="319"/>
      <c r="V54" s="324"/>
      <c r="W54" s="317"/>
      <c r="X54" s="317"/>
      <c r="Y54" s="317"/>
      <c r="Z54" s="317"/>
      <c r="AB54" s="847"/>
    </row>
    <row r="55" spans="7:28">
      <c r="G55" s="322"/>
      <c r="K55" s="323"/>
      <c r="L55" s="317"/>
      <c r="N55" s="323"/>
      <c r="O55" s="323"/>
      <c r="P55" s="323"/>
      <c r="Q55" s="323"/>
      <c r="R55" s="323"/>
      <c r="S55" s="323"/>
      <c r="T55" s="323"/>
      <c r="U55" s="319"/>
      <c r="V55" s="324"/>
      <c r="W55" s="317"/>
      <c r="X55" s="317"/>
      <c r="Y55" s="317"/>
      <c r="Z55" s="317"/>
      <c r="AB55" s="847"/>
    </row>
    <row r="56" spans="7:28">
      <c r="G56" s="322"/>
      <c r="K56" s="323"/>
      <c r="L56" s="317"/>
      <c r="N56" s="323"/>
      <c r="O56" s="323"/>
      <c r="P56" s="323"/>
      <c r="Q56" s="323"/>
      <c r="R56" s="323"/>
      <c r="S56" s="323"/>
      <c r="T56" s="323"/>
      <c r="U56" s="319"/>
      <c r="V56" s="324"/>
      <c r="W56" s="317"/>
      <c r="X56" s="317"/>
      <c r="Y56" s="317"/>
      <c r="Z56" s="317"/>
      <c r="AB56" s="847"/>
    </row>
    <row r="57" spans="7:28">
      <c r="G57" s="322"/>
      <c r="K57" s="323"/>
      <c r="L57" s="317"/>
      <c r="N57" s="323"/>
      <c r="O57" s="323"/>
      <c r="P57" s="323"/>
      <c r="Q57" s="323"/>
      <c r="R57" s="323"/>
      <c r="S57" s="323"/>
      <c r="T57" s="323"/>
      <c r="U57" s="319"/>
      <c r="V57" s="324"/>
      <c r="W57" s="317"/>
      <c r="X57" s="317"/>
      <c r="Y57" s="317"/>
      <c r="Z57" s="317"/>
      <c r="AB57" s="847"/>
    </row>
    <row r="58" spans="7:28">
      <c r="G58" s="322"/>
      <c r="K58" s="323"/>
      <c r="L58" s="317"/>
      <c r="N58" s="323"/>
      <c r="O58" s="323"/>
      <c r="P58" s="323"/>
      <c r="Q58" s="323"/>
      <c r="R58" s="323"/>
      <c r="S58" s="323"/>
      <c r="T58" s="323"/>
      <c r="U58" s="319"/>
      <c r="V58" s="324"/>
      <c r="W58" s="317"/>
      <c r="X58" s="317"/>
      <c r="Y58" s="317"/>
      <c r="Z58" s="317"/>
      <c r="AB58" s="847"/>
    </row>
    <row r="59" spans="7:28">
      <c r="G59" s="322"/>
      <c r="K59" s="323"/>
      <c r="L59" s="317"/>
      <c r="N59" s="323"/>
      <c r="O59" s="323"/>
      <c r="P59" s="323"/>
      <c r="Q59" s="323"/>
      <c r="R59" s="323"/>
      <c r="S59" s="323"/>
      <c r="T59" s="323"/>
      <c r="U59" s="319"/>
      <c r="V59" s="324"/>
      <c r="W59" s="317"/>
      <c r="X59" s="317"/>
      <c r="Y59" s="317"/>
      <c r="Z59" s="317"/>
      <c r="AB59" s="847"/>
    </row>
    <row r="60" spans="7:28">
      <c r="G60" s="322"/>
      <c r="K60" s="323"/>
      <c r="L60" s="317"/>
      <c r="N60" s="323"/>
      <c r="O60" s="323"/>
      <c r="P60" s="323"/>
      <c r="Q60" s="323"/>
      <c r="R60" s="323"/>
      <c r="S60" s="323"/>
      <c r="T60" s="323"/>
      <c r="U60" s="319"/>
      <c r="V60" s="324"/>
      <c r="W60" s="317"/>
      <c r="X60" s="317"/>
      <c r="Y60" s="317"/>
      <c r="Z60" s="317"/>
      <c r="AB60" s="847"/>
    </row>
    <row r="61" spans="7:28">
      <c r="G61" s="322"/>
      <c r="K61" s="323"/>
      <c r="L61" s="317"/>
      <c r="N61" s="323"/>
      <c r="O61" s="323"/>
      <c r="P61" s="323"/>
      <c r="Q61" s="323"/>
      <c r="R61" s="323"/>
      <c r="S61" s="323"/>
      <c r="T61" s="323"/>
      <c r="U61" s="319"/>
      <c r="V61" s="324"/>
      <c r="W61" s="317"/>
      <c r="X61" s="317"/>
      <c r="Y61" s="317"/>
      <c r="Z61" s="317"/>
      <c r="AB61" s="847"/>
    </row>
    <row r="62" spans="7:28">
      <c r="G62" s="322"/>
      <c r="K62" s="323"/>
      <c r="L62" s="317"/>
      <c r="N62" s="323"/>
      <c r="O62" s="323"/>
      <c r="P62" s="323"/>
      <c r="Q62" s="323"/>
      <c r="R62" s="323"/>
      <c r="S62" s="323"/>
      <c r="T62" s="323"/>
      <c r="U62" s="319"/>
      <c r="V62" s="324"/>
      <c r="W62" s="317"/>
      <c r="X62" s="317"/>
      <c r="Y62" s="317"/>
      <c r="Z62" s="317"/>
    </row>
    <row r="63" spans="7:28">
      <c r="G63" s="322"/>
      <c r="K63" s="323"/>
      <c r="L63" s="317"/>
      <c r="N63" s="323"/>
      <c r="O63" s="323"/>
      <c r="P63" s="323"/>
      <c r="Q63" s="323"/>
      <c r="R63" s="323"/>
      <c r="S63" s="323"/>
      <c r="T63" s="323"/>
      <c r="U63" s="319"/>
      <c r="V63" s="324"/>
      <c r="W63" s="317"/>
      <c r="X63" s="317"/>
      <c r="Y63" s="317"/>
      <c r="Z63" s="317"/>
    </row>
    <row r="64" spans="7:28">
      <c r="G64" s="322"/>
      <c r="K64" s="323"/>
      <c r="L64" s="317"/>
      <c r="N64" s="323"/>
      <c r="O64" s="323"/>
      <c r="P64" s="323"/>
      <c r="Q64" s="323"/>
      <c r="R64" s="323"/>
      <c r="S64" s="323"/>
      <c r="T64" s="323"/>
      <c r="U64" s="319"/>
      <c r="V64" s="324"/>
      <c r="W64" s="317"/>
      <c r="X64" s="317"/>
      <c r="Y64" s="317"/>
      <c r="Z64" s="317"/>
    </row>
    <row r="65" spans="7:26">
      <c r="G65" s="322"/>
      <c r="K65" s="323"/>
      <c r="L65" s="317"/>
      <c r="N65" s="323"/>
      <c r="O65" s="323"/>
      <c r="P65" s="323"/>
      <c r="Q65" s="323"/>
      <c r="R65" s="323"/>
      <c r="S65" s="323"/>
      <c r="T65" s="323"/>
      <c r="U65" s="319"/>
      <c r="V65" s="324"/>
      <c r="W65" s="317"/>
      <c r="X65" s="317"/>
      <c r="Y65" s="317"/>
      <c r="Z65" s="317"/>
    </row>
    <row r="66" spans="7:26">
      <c r="G66" s="322"/>
      <c r="K66" s="323"/>
      <c r="L66" s="317"/>
      <c r="N66" s="323"/>
      <c r="O66" s="323"/>
      <c r="P66" s="323"/>
      <c r="Q66" s="323"/>
      <c r="R66" s="323"/>
      <c r="S66" s="323"/>
      <c r="T66" s="323"/>
      <c r="U66" s="319"/>
      <c r="V66" s="324"/>
      <c r="W66" s="317"/>
      <c r="X66" s="317"/>
      <c r="Y66" s="317"/>
      <c r="Z66" s="317"/>
    </row>
    <row r="67" spans="7:26">
      <c r="G67" s="322"/>
      <c r="K67" s="323"/>
      <c r="L67" s="317"/>
      <c r="N67" s="323"/>
      <c r="O67" s="323"/>
      <c r="P67" s="323"/>
      <c r="Q67" s="323"/>
      <c r="R67" s="323"/>
      <c r="S67" s="323"/>
      <c r="T67" s="323"/>
      <c r="U67" s="319"/>
      <c r="V67" s="324"/>
      <c r="W67" s="317"/>
      <c r="X67" s="317"/>
      <c r="Y67" s="317"/>
      <c r="Z67" s="317"/>
    </row>
    <row r="68" spans="7:26">
      <c r="G68" s="322"/>
      <c r="K68" s="323"/>
      <c r="L68" s="317"/>
      <c r="N68" s="323"/>
      <c r="O68" s="323"/>
      <c r="P68" s="323"/>
      <c r="Q68" s="323"/>
      <c r="R68" s="323"/>
      <c r="S68" s="323"/>
      <c r="T68" s="323"/>
      <c r="U68" s="319"/>
      <c r="V68" s="324"/>
      <c r="W68" s="317"/>
      <c r="X68" s="317"/>
      <c r="Y68" s="317"/>
      <c r="Z68" s="317"/>
    </row>
    <row r="69" spans="7:26">
      <c r="G69" s="322"/>
      <c r="K69" s="323"/>
      <c r="L69" s="317"/>
      <c r="N69" s="323"/>
      <c r="O69" s="323"/>
      <c r="P69" s="323"/>
      <c r="Q69" s="323"/>
      <c r="R69" s="323"/>
      <c r="S69" s="323"/>
      <c r="T69" s="323"/>
      <c r="U69" s="319"/>
      <c r="V69" s="324"/>
      <c r="W69" s="317"/>
      <c r="X69" s="317"/>
      <c r="Y69" s="317"/>
      <c r="Z69" s="317"/>
    </row>
    <row r="70" spans="7:26">
      <c r="G70" s="322"/>
      <c r="K70" s="323"/>
      <c r="L70" s="317"/>
      <c r="N70" s="323"/>
      <c r="O70" s="323"/>
      <c r="P70" s="323"/>
      <c r="Q70" s="323"/>
      <c r="R70" s="323"/>
      <c r="S70" s="323"/>
      <c r="T70" s="323"/>
      <c r="U70" s="319"/>
      <c r="V70" s="324"/>
      <c r="W70" s="317"/>
      <c r="X70" s="317"/>
      <c r="Y70" s="317"/>
      <c r="Z70" s="317"/>
    </row>
    <row r="71" spans="7:26">
      <c r="G71" s="322"/>
      <c r="K71" s="323"/>
      <c r="L71" s="317"/>
      <c r="N71" s="323"/>
      <c r="O71" s="323"/>
      <c r="P71" s="323"/>
      <c r="Q71" s="323"/>
      <c r="R71" s="323"/>
      <c r="S71" s="323"/>
      <c r="T71" s="323"/>
      <c r="U71" s="319"/>
      <c r="V71" s="324"/>
      <c r="W71" s="317"/>
      <c r="X71" s="317"/>
      <c r="Y71" s="317"/>
      <c r="Z71" s="317"/>
    </row>
    <row r="72" spans="7:26">
      <c r="G72" s="322"/>
      <c r="K72" s="323"/>
      <c r="L72" s="317"/>
      <c r="N72" s="323"/>
      <c r="O72" s="323"/>
      <c r="P72" s="323"/>
      <c r="Q72" s="323"/>
      <c r="R72" s="323"/>
      <c r="S72" s="323"/>
      <c r="T72" s="323"/>
      <c r="U72" s="319"/>
      <c r="V72" s="324"/>
      <c r="W72" s="317"/>
      <c r="X72" s="317"/>
      <c r="Y72" s="317"/>
      <c r="Z72" s="317"/>
    </row>
    <row r="73" spans="7:26">
      <c r="G73" s="322"/>
      <c r="K73" s="323"/>
      <c r="L73" s="317"/>
      <c r="N73" s="323"/>
      <c r="O73" s="323"/>
      <c r="P73" s="323"/>
      <c r="Q73" s="323"/>
      <c r="R73" s="323"/>
      <c r="S73" s="323"/>
      <c r="T73" s="323"/>
      <c r="U73" s="319"/>
      <c r="V73" s="324"/>
      <c r="W73" s="317"/>
      <c r="X73" s="317"/>
      <c r="Y73" s="317"/>
      <c r="Z73" s="317"/>
    </row>
    <row r="74" spans="7:26">
      <c r="G74" s="322"/>
      <c r="K74" s="323"/>
      <c r="L74" s="317"/>
      <c r="N74" s="323"/>
      <c r="O74" s="323"/>
      <c r="P74" s="323"/>
      <c r="Q74" s="323"/>
      <c r="R74" s="323"/>
      <c r="S74" s="323"/>
      <c r="T74" s="323"/>
      <c r="U74" s="319"/>
      <c r="V74" s="324"/>
      <c r="W74" s="317"/>
      <c r="X74" s="317"/>
      <c r="Y74" s="317"/>
      <c r="Z74" s="317"/>
    </row>
    <row r="75" spans="7:26">
      <c r="G75" s="322"/>
      <c r="K75" s="323"/>
      <c r="L75" s="317"/>
      <c r="N75" s="323"/>
      <c r="O75" s="323"/>
      <c r="P75" s="323"/>
      <c r="Q75" s="323"/>
      <c r="R75" s="323"/>
      <c r="S75" s="323"/>
      <c r="T75" s="323"/>
      <c r="U75" s="319"/>
      <c r="V75" s="324"/>
      <c r="W75" s="317"/>
      <c r="X75" s="317"/>
      <c r="Y75" s="317"/>
      <c r="Z75" s="317"/>
    </row>
    <row r="76" spans="7:26">
      <c r="G76" s="322"/>
      <c r="K76" s="323"/>
      <c r="L76" s="317"/>
      <c r="N76" s="323"/>
      <c r="O76" s="323"/>
      <c r="P76" s="323"/>
      <c r="Q76" s="323"/>
      <c r="R76" s="323"/>
      <c r="S76" s="323"/>
      <c r="T76" s="323"/>
      <c r="U76" s="319"/>
      <c r="V76" s="324"/>
      <c r="W76" s="317"/>
      <c r="X76" s="317"/>
      <c r="Y76" s="317"/>
      <c r="Z76" s="317"/>
    </row>
    <row r="77" spans="7:26">
      <c r="G77" s="322"/>
      <c r="K77" s="323"/>
      <c r="L77" s="317"/>
      <c r="N77" s="323"/>
      <c r="O77" s="323"/>
      <c r="P77" s="323"/>
      <c r="Q77" s="323"/>
      <c r="R77" s="323"/>
      <c r="S77" s="323"/>
      <c r="T77" s="323"/>
      <c r="U77" s="319"/>
      <c r="V77" s="324"/>
      <c r="W77" s="317"/>
      <c r="X77" s="317"/>
      <c r="Y77" s="317"/>
      <c r="Z77" s="317"/>
    </row>
    <row r="78" spans="7:26">
      <c r="G78" s="322"/>
      <c r="K78" s="323"/>
      <c r="L78" s="317"/>
      <c r="N78" s="323"/>
      <c r="O78" s="323"/>
      <c r="P78" s="323"/>
      <c r="Q78" s="323"/>
      <c r="R78" s="323"/>
      <c r="S78" s="323"/>
      <c r="T78" s="323"/>
      <c r="U78" s="319"/>
      <c r="V78" s="324"/>
      <c r="W78" s="317"/>
      <c r="X78" s="317"/>
      <c r="Y78" s="317"/>
      <c r="Z78" s="317"/>
    </row>
    <row r="79" spans="7:26">
      <c r="G79" s="322"/>
      <c r="K79" s="323"/>
      <c r="L79" s="317"/>
      <c r="N79" s="323"/>
      <c r="O79" s="323"/>
      <c r="P79" s="323"/>
      <c r="Q79" s="323"/>
      <c r="R79" s="323"/>
      <c r="S79" s="323"/>
      <c r="T79" s="323"/>
      <c r="U79" s="319"/>
      <c r="V79" s="324"/>
    </row>
    <row r="80" spans="7:26">
      <c r="G80" s="322"/>
      <c r="K80" s="323"/>
      <c r="L80" s="317"/>
      <c r="N80" s="323"/>
      <c r="O80" s="323"/>
      <c r="P80" s="323"/>
      <c r="Q80" s="323"/>
      <c r="R80" s="323"/>
      <c r="S80" s="323"/>
      <c r="T80" s="323"/>
      <c r="U80" s="319"/>
      <c r="V80" s="324"/>
    </row>
    <row r="81" spans="7:22">
      <c r="G81" s="322"/>
      <c r="K81" s="323"/>
      <c r="L81" s="317"/>
      <c r="N81" s="323"/>
      <c r="O81" s="323"/>
      <c r="P81" s="323"/>
      <c r="Q81" s="323"/>
      <c r="R81" s="323"/>
      <c r="S81" s="323"/>
      <c r="T81" s="323"/>
      <c r="U81" s="319"/>
      <c r="V81" s="324"/>
    </row>
    <row r="82" spans="7:22">
      <c r="G82" s="322"/>
      <c r="K82" s="323"/>
      <c r="L82" s="317"/>
      <c r="N82" s="323"/>
      <c r="O82" s="323"/>
      <c r="P82" s="323"/>
      <c r="Q82" s="323"/>
      <c r="R82" s="323"/>
      <c r="S82" s="323"/>
      <c r="T82" s="323"/>
      <c r="U82" s="319"/>
      <c r="V82" s="324"/>
    </row>
    <row r="83" spans="7:22">
      <c r="G83" s="322"/>
      <c r="K83" s="323"/>
      <c r="L83" s="317"/>
      <c r="N83" s="323"/>
      <c r="O83" s="323"/>
      <c r="P83" s="323"/>
      <c r="Q83" s="323"/>
      <c r="R83" s="323"/>
      <c r="S83" s="323"/>
      <c r="T83" s="323"/>
      <c r="U83" s="319"/>
      <c r="V83" s="324"/>
    </row>
    <row r="84" spans="7:22">
      <c r="G84" s="322"/>
      <c r="K84" s="323"/>
      <c r="L84" s="317"/>
      <c r="N84" s="323"/>
      <c r="O84" s="323"/>
      <c r="P84" s="323"/>
      <c r="Q84" s="323"/>
      <c r="R84" s="323"/>
      <c r="S84" s="323"/>
      <c r="T84" s="323"/>
      <c r="U84" s="319"/>
      <c r="V84" s="324"/>
    </row>
    <row r="85" spans="7:22">
      <c r="G85" s="322"/>
      <c r="K85" s="323"/>
      <c r="L85" s="317"/>
      <c r="N85" s="323"/>
      <c r="O85" s="323"/>
      <c r="P85" s="323"/>
      <c r="Q85" s="323"/>
      <c r="R85" s="323"/>
      <c r="S85" s="323"/>
      <c r="T85" s="323"/>
      <c r="U85" s="319"/>
      <c r="V85" s="324"/>
    </row>
    <row r="86" spans="7:22">
      <c r="G86" s="322"/>
      <c r="K86" s="323"/>
      <c r="L86" s="317"/>
      <c r="N86" s="323"/>
      <c r="O86" s="323"/>
      <c r="P86" s="323"/>
      <c r="Q86" s="323"/>
      <c r="R86" s="323"/>
      <c r="S86" s="323"/>
      <c r="T86" s="323"/>
      <c r="U86" s="319"/>
      <c r="V86" s="324"/>
    </row>
    <row r="87" spans="7:22">
      <c r="G87" s="322"/>
      <c r="K87" s="323"/>
      <c r="L87" s="317"/>
      <c r="N87" s="323"/>
      <c r="O87" s="323"/>
      <c r="P87" s="323"/>
      <c r="Q87" s="323"/>
      <c r="R87" s="323"/>
      <c r="S87" s="323"/>
      <c r="T87" s="323"/>
      <c r="U87" s="319"/>
      <c r="V87" s="324"/>
    </row>
    <row r="88" spans="7:22">
      <c r="G88" s="322"/>
      <c r="K88" s="323"/>
      <c r="L88" s="317"/>
      <c r="N88" s="323"/>
      <c r="O88" s="323"/>
      <c r="P88" s="323"/>
      <c r="Q88" s="323"/>
      <c r="R88" s="323"/>
      <c r="S88" s="323"/>
      <c r="T88" s="323"/>
      <c r="U88" s="319"/>
      <c r="V88" s="324"/>
    </row>
    <row r="89" spans="7:22">
      <c r="G89" s="322"/>
      <c r="K89" s="323"/>
      <c r="L89" s="317"/>
      <c r="N89" s="323"/>
      <c r="O89" s="323"/>
      <c r="P89" s="323"/>
      <c r="Q89" s="323"/>
      <c r="R89" s="323"/>
      <c r="S89" s="323"/>
      <c r="T89" s="323"/>
      <c r="U89" s="319"/>
      <c r="V89" s="324"/>
    </row>
    <row r="90" spans="7:22">
      <c r="G90" s="322"/>
      <c r="K90" s="323"/>
      <c r="L90" s="317"/>
      <c r="N90" s="323"/>
      <c r="O90" s="323"/>
      <c r="P90" s="323"/>
      <c r="Q90" s="323"/>
      <c r="R90" s="323"/>
      <c r="S90" s="323"/>
      <c r="T90" s="323"/>
      <c r="U90" s="319"/>
      <c r="V90" s="324"/>
    </row>
    <row r="91" spans="7:22">
      <c r="G91" s="322"/>
      <c r="K91" s="323"/>
      <c r="L91" s="317"/>
      <c r="N91" s="323"/>
      <c r="O91" s="323"/>
      <c r="P91" s="323"/>
      <c r="Q91" s="323"/>
      <c r="R91" s="323"/>
      <c r="S91" s="323"/>
      <c r="T91" s="323"/>
      <c r="U91" s="319"/>
      <c r="V91" s="324"/>
    </row>
    <row r="92" spans="7:22">
      <c r="G92" s="322"/>
      <c r="K92" s="323"/>
      <c r="L92" s="317"/>
      <c r="N92" s="323"/>
      <c r="O92" s="323"/>
      <c r="P92" s="323"/>
      <c r="Q92" s="323"/>
      <c r="R92" s="323"/>
      <c r="S92" s="323"/>
      <c r="T92" s="323"/>
      <c r="U92" s="319"/>
      <c r="V92" s="324"/>
    </row>
    <row r="93" spans="7:22">
      <c r="G93" s="322"/>
      <c r="K93" s="323"/>
      <c r="L93" s="317"/>
      <c r="N93" s="323"/>
      <c r="O93" s="323"/>
      <c r="P93" s="323"/>
      <c r="Q93" s="323"/>
      <c r="R93" s="323"/>
      <c r="S93" s="323"/>
      <c r="T93" s="323"/>
      <c r="U93" s="319"/>
      <c r="V93" s="324"/>
    </row>
    <row r="94" spans="7:22">
      <c r="G94" s="322"/>
      <c r="K94" s="323"/>
      <c r="L94" s="317"/>
      <c r="N94" s="323"/>
      <c r="O94" s="323"/>
      <c r="P94" s="323"/>
      <c r="Q94" s="323"/>
      <c r="R94" s="323"/>
      <c r="S94" s="323"/>
      <c r="T94" s="323"/>
      <c r="U94" s="319"/>
      <c r="V94" s="324"/>
    </row>
    <row r="95" spans="7:22">
      <c r="G95" s="322"/>
      <c r="K95" s="323"/>
      <c r="L95" s="317"/>
      <c r="N95" s="323"/>
      <c r="O95" s="323"/>
      <c r="P95" s="323"/>
      <c r="Q95" s="323"/>
      <c r="R95" s="323"/>
      <c r="S95" s="323"/>
      <c r="T95" s="323"/>
      <c r="U95" s="319"/>
      <c r="V95" s="324"/>
    </row>
    <row r="96" spans="7:22">
      <c r="G96" s="322"/>
      <c r="K96" s="323"/>
      <c r="L96" s="317"/>
      <c r="N96" s="323"/>
      <c r="O96" s="323"/>
      <c r="P96" s="323"/>
      <c r="Q96" s="323"/>
      <c r="R96" s="323"/>
      <c r="S96" s="323"/>
      <c r="T96" s="323"/>
      <c r="U96" s="319"/>
      <c r="V96" s="324"/>
    </row>
    <row r="97" spans="7:22">
      <c r="G97" s="322"/>
      <c r="K97" s="323"/>
      <c r="L97" s="317"/>
      <c r="N97" s="323"/>
      <c r="O97" s="323"/>
      <c r="P97" s="323"/>
      <c r="Q97" s="323"/>
      <c r="R97" s="323"/>
      <c r="S97" s="323"/>
      <c r="T97" s="323"/>
      <c r="U97" s="319"/>
      <c r="V97" s="324"/>
    </row>
    <row r="98" spans="7:22">
      <c r="G98" s="322"/>
      <c r="K98" s="323"/>
      <c r="L98" s="317"/>
      <c r="N98" s="323"/>
      <c r="O98" s="323"/>
      <c r="P98" s="323"/>
      <c r="Q98" s="323"/>
      <c r="R98" s="323"/>
      <c r="S98" s="323"/>
      <c r="T98" s="323"/>
      <c r="U98" s="319"/>
      <c r="V98" s="324"/>
    </row>
    <row r="99" spans="7:22">
      <c r="G99" s="322"/>
      <c r="K99" s="323"/>
      <c r="L99" s="317"/>
      <c r="N99" s="323"/>
      <c r="O99" s="323"/>
      <c r="P99" s="323"/>
      <c r="Q99" s="323"/>
      <c r="R99" s="323"/>
      <c r="S99" s="323"/>
      <c r="T99" s="323"/>
      <c r="U99" s="319"/>
      <c r="V99" s="324"/>
    </row>
    <row r="100" spans="7:22">
      <c r="G100" s="322"/>
      <c r="K100" s="323"/>
      <c r="L100" s="317"/>
      <c r="N100" s="323"/>
      <c r="O100" s="323"/>
      <c r="P100" s="323"/>
      <c r="Q100" s="323"/>
      <c r="R100" s="323"/>
      <c r="S100" s="323"/>
      <c r="T100" s="323"/>
      <c r="U100" s="319"/>
      <c r="V100" s="324"/>
    </row>
    <row r="101" spans="7:22">
      <c r="G101" s="322"/>
      <c r="K101" s="323"/>
      <c r="L101" s="317"/>
      <c r="N101" s="323"/>
      <c r="O101" s="323"/>
      <c r="P101" s="323"/>
      <c r="Q101" s="323"/>
      <c r="R101" s="323"/>
      <c r="S101" s="323"/>
      <c r="T101" s="323"/>
      <c r="U101" s="319"/>
      <c r="V101" s="324"/>
    </row>
    <row r="102" spans="7:22">
      <c r="G102" s="322"/>
      <c r="K102" s="323"/>
      <c r="L102" s="317"/>
      <c r="N102" s="323"/>
      <c r="O102" s="323"/>
      <c r="P102" s="323"/>
      <c r="Q102" s="323"/>
      <c r="R102" s="323"/>
      <c r="S102" s="323"/>
      <c r="T102" s="323"/>
      <c r="U102" s="319"/>
      <c r="V102" s="324"/>
    </row>
    <row r="103" spans="7:22">
      <c r="G103" s="322"/>
      <c r="K103" s="323"/>
      <c r="L103" s="317"/>
      <c r="N103" s="323"/>
      <c r="O103" s="323"/>
      <c r="P103" s="323"/>
      <c r="Q103" s="323"/>
      <c r="R103" s="323"/>
      <c r="S103" s="323"/>
      <c r="T103" s="323"/>
      <c r="U103" s="319"/>
      <c r="V103" s="324"/>
    </row>
    <row r="104" spans="7:22">
      <c r="G104" s="322"/>
      <c r="K104" s="323"/>
      <c r="L104" s="317"/>
      <c r="N104" s="323"/>
      <c r="O104" s="323"/>
      <c r="P104" s="323"/>
      <c r="Q104" s="323"/>
      <c r="R104" s="323"/>
      <c r="S104" s="323"/>
      <c r="T104" s="323"/>
      <c r="U104" s="319"/>
      <c r="V104" s="324"/>
    </row>
    <row r="105" spans="7:22">
      <c r="G105" s="322"/>
      <c r="K105" s="323"/>
      <c r="L105" s="317"/>
      <c r="N105" s="323"/>
      <c r="O105" s="323"/>
      <c r="P105" s="323"/>
      <c r="Q105" s="323"/>
      <c r="R105" s="323"/>
      <c r="S105" s="323"/>
      <c r="T105" s="323"/>
      <c r="U105" s="319"/>
      <c r="V105" s="324"/>
    </row>
    <row r="106" spans="7:22">
      <c r="G106" s="322"/>
      <c r="K106" s="323"/>
      <c r="L106" s="317"/>
      <c r="N106" s="323"/>
      <c r="O106" s="323"/>
      <c r="P106" s="323"/>
      <c r="Q106" s="323"/>
      <c r="R106" s="323"/>
      <c r="S106" s="323"/>
      <c r="T106" s="323"/>
      <c r="U106" s="319"/>
      <c r="V106" s="324"/>
    </row>
    <row r="107" spans="7:22">
      <c r="G107" s="322"/>
      <c r="K107" s="323"/>
      <c r="L107" s="317"/>
      <c r="N107" s="323"/>
      <c r="O107" s="323"/>
      <c r="P107" s="323"/>
      <c r="Q107" s="323"/>
      <c r="R107" s="323"/>
      <c r="S107" s="323"/>
      <c r="T107" s="323"/>
      <c r="U107" s="319"/>
      <c r="V107" s="324"/>
    </row>
    <row r="108" spans="7:22">
      <c r="G108" s="322"/>
      <c r="K108" s="323"/>
      <c r="L108" s="317"/>
      <c r="N108" s="323"/>
      <c r="O108" s="323"/>
      <c r="P108" s="323"/>
      <c r="Q108" s="323"/>
      <c r="R108" s="323"/>
      <c r="S108" s="323"/>
      <c r="T108" s="323"/>
      <c r="U108" s="319"/>
      <c r="V108" s="324"/>
    </row>
    <row r="109" spans="7:22">
      <c r="G109" s="322"/>
      <c r="K109" s="323"/>
      <c r="L109" s="317"/>
      <c r="N109" s="323"/>
      <c r="O109" s="323"/>
      <c r="P109" s="323"/>
      <c r="Q109" s="323"/>
      <c r="R109" s="323"/>
      <c r="S109" s="323"/>
      <c r="T109" s="323"/>
      <c r="U109" s="319"/>
      <c r="V109" s="324"/>
    </row>
    <row r="110" spans="7:22">
      <c r="G110" s="322"/>
      <c r="K110" s="323"/>
      <c r="L110" s="317"/>
      <c r="N110" s="323"/>
      <c r="O110" s="323"/>
      <c r="P110" s="323"/>
      <c r="Q110" s="323"/>
      <c r="R110" s="323"/>
      <c r="S110" s="323"/>
      <c r="T110" s="323"/>
      <c r="U110" s="319"/>
      <c r="V110" s="324"/>
    </row>
    <row r="111" spans="7:22">
      <c r="G111" s="322"/>
      <c r="K111" s="323"/>
      <c r="L111" s="317"/>
      <c r="N111" s="323"/>
      <c r="O111" s="323"/>
      <c r="P111" s="323"/>
      <c r="Q111" s="323"/>
      <c r="R111" s="323"/>
      <c r="S111" s="323"/>
      <c r="T111" s="323"/>
      <c r="U111" s="319"/>
      <c r="V111" s="324"/>
    </row>
    <row r="112" spans="7:22">
      <c r="G112" s="322"/>
      <c r="K112" s="323"/>
      <c r="L112" s="317"/>
      <c r="N112" s="323"/>
      <c r="O112" s="323"/>
      <c r="P112" s="323"/>
      <c r="Q112" s="323"/>
      <c r="R112" s="323"/>
      <c r="S112" s="323"/>
      <c r="T112" s="323"/>
      <c r="U112" s="319"/>
      <c r="V112" s="324"/>
    </row>
    <row r="113" spans="7:22">
      <c r="G113" s="322"/>
      <c r="K113" s="323"/>
      <c r="L113" s="317"/>
      <c r="N113" s="323"/>
      <c r="O113" s="323"/>
      <c r="P113" s="323"/>
      <c r="Q113" s="323"/>
      <c r="R113" s="323"/>
      <c r="S113" s="323"/>
      <c r="T113" s="323"/>
      <c r="U113" s="319"/>
      <c r="V113" s="324"/>
    </row>
    <row r="114" spans="7:22">
      <c r="G114" s="322"/>
      <c r="K114" s="323"/>
      <c r="L114" s="317"/>
      <c r="N114" s="323"/>
      <c r="O114" s="323"/>
      <c r="P114" s="323"/>
      <c r="Q114" s="323"/>
      <c r="R114" s="323"/>
      <c r="S114" s="323"/>
      <c r="T114" s="323"/>
      <c r="U114" s="319"/>
      <c r="V114" s="324"/>
    </row>
    <row r="115" spans="7:22">
      <c r="G115" s="322"/>
      <c r="K115" s="323"/>
      <c r="L115" s="317"/>
      <c r="N115" s="323"/>
      <c r="O115" s="323"/>
      <c r="P115" s="323"/>
      <c r="Q115" s="323"/>
      <c r="R115" s="323"/>
      <c r="S115" s="323"/>
      <c r="T115" s="323"/>
      <c r="U115" s="319"/>
      <c r="V115" s="324"/>
    </row>
    <row r="116" spans="7:22">
      <c r="G116" s="322"/>
      <c r="K116" s="323"/>
      <c r="L116" s="317"/>
      <c r="N116" s="323"/>
      <c r="O116" s="323"/>
      <c r="P116" s="323"/>
      <c r="Q116" s="323"/>
      <c r="R116" s="323"/>
      <c r="S116" s="323"/>
      <c r="T116" s="323"/>
      <c r="U116" s="319"/>
      <c r="V116" s="324"/>
    </row>
    <row r="117" spans="7:22">
      <c r="G117" s="322"/>
      <c r="K117" s="323"/>
      <c r="L117" s="317"/>
      <c r="N117" s="323"/>
      <c r="O117" s="323"/>
      <c r="P117" s="323"/>
      <c r="Q117" s="323"/>
      <c r="R117" s="323"/>
      <c r="S117" s="323"/>
      <c r="T117" s="323"/>
      <c r="U117" s="319"/>
      <c r="V117" s="324"/>
    </row>
    <row r="118" spans="7:22">
      <c r="G118" s="322"/>
      <c r="K118" s="323"/>
      <c r="L118" s="317"/>
      <c r="N118" s="323"/>
      <c r="O118" s="323"/>
      <c r="P118" s="323"/>
      <c r="Q118" s="323"/>
      <c r="R118" s="323"/>
      <c r="S118" s="323"/>
      <c r="T118" s="323"/>
      <c r="U118" s="319"/>
      <c r="V118" s="324"/>
    </row>
    <row r="119" spans="7:22">
      <c r="G119" s="322"/>
      <c r="K119" s="323"/>
      <c r="L119" s="317"/>
      <c r="N119" s="323"/>
      <c r="O119" s="323"/>
      <c r="P119" s="323"/>
      <c r="Q119" s="323"/>
      <c r="R119" s="323"/>
      <c r="S119" s="323"/>
      <c r="T119" s="323"/>
      <c r="U119" s="319"/>
      <c r="V119" s="324"/>
    </row>
    <row r="120" spans="7:22">
      <c r="G120" s="322"/>
      <c r="K120" s="323"/>
      <c r="L120" s="317"/>
      <c r="N120" s="323"/>
      <c r="O120" s="323"/>
      <c r="P120" s="323"/>
      <c r="Q120" s="323"/>
      <c r="R120" s="323"/>
      <c r="S120" s="323"/>
      <c r="T120" s="323"/>
      <c r="U120" s="319"/>
      <c r="V120" s="324"/>
    </row>
    <row r="121" spans="7:22">
      <c r="G121" s="322"/>
      <c r="K121" s="323"/>
      <c r="L121" s="317"/>
      <c r="N121" s="323"/>
      <c r="O121" s="323"/>
      <c r="P121" s="323"/>
      <c r="Q121" s="323"/>
      <c r="R121" s="323"/>
      <c r="S121" s="323"/>
      <c r="T121" s="323"/>
      <c r="U121" s="319"/>
      <c r="V121" s="324"/>
    </row>
    <row r="122" spans="7:22">
      <c r="G122" s="322"/>
      <c r="K122" s="323"/>
      <c r="L122" s="317"/>
      <c r="N122" s="323"/>
      <c r="O122" s="323"/>
      <c r="P122" s="323"/>
      <c r="Q122" s="323"/>
      <c r="R122" s="323"/>
      <c r="S122" s="323"/>
      <c r="T122" s="323"/>
      <c r="U122" s="319"/>
      <c r="V122" s="324"/>
    </row>
    <row r="123" spans="7:22">
      <c r="G123" s="322"/>
      <c r="K123" s="323"/>
      <c r="L123" s="317"/>
      <c r="N123" s="323"/>
      <c r="O123" s="323"/>
      <c r="P123" s="323"/>
      <c r="Q123" s="323"/>
      <c r="R123" s="323"/>
      <c r="S123" s="323"/>
      <c r="T123" s="323"/>
      <c r="U123" s="319"/>
      <c r="V123" s="324"/>
    </row>
    <row r="124" spans="7:22">
      <c r="G124" s="322"/>
      <c r="K124" s="323"/>
      <c r="L124" s="317"/>
      <c r="N124" s="323"/>
      <c r="O124" s="323"/>
      <c r="P124" s="323"/>
      <c r="Q124" s="323"/>
      <c r="R124" s="323"/>
      <c r="S124" s="323"/>
      <c r="T124" s="323"/>
      <c r="U124" s="319"/>
      <c r="V124" s="324"/>
    </row>
    <row r="125" spans="7:22">
      <c r="G125" s="322"/>
      <c r="K125" s="323"/>
      <c r="L125" s="317"/>
      <c r="N125" s="323"/>
      <c r="O125" s="323"/>
      <c r="P125" s="323"/>
      <c r="Q125" s="323"/>
      <c r="R125" s="323"/>
      <c r="S125" s="323"/>
      <c r="T125" s="323"/>
      <c r="U125" s="319"/>
      <c r="V125" s="324"/>
    </row>
    <row r="126" spans="7:22">
      <c r="G126" s="322"/>
      <c r="K126" s="323"/>
      <c r="L126" s="317"/>
      <c r="N126" s="323"/>
      <c r="O126" s="323"/>
      <c r="P126" s="323"/>
      <c r="Q126" s="323"/>
      <c r="R126" s="323"/>
      <c r="S126" s="323"/>
      <c r="T126" s="323"/>
      <c r="U126" s="319"/>
      <c r="V126" s="324"/>
    </row>
    <row r="127" spans="7:22">
      <c r="G127" s="322"/>
      <c r="K127" s="323"/>
      <c r="L127" s="317"/>
      <c r="N127" s="323"/>
      <c r="O127" s="323"/>
      <c r="P127" s="323"/>
      <c r="Q127" s="323"/>
      <c r="R127" s="323"/>
      <c r="S127" s="323"/>
      <c r="T127" s="323"/>
      <c r="U127" s="319"/>
      <c r="V127" s="324"/>
    </row>
    <row r="128" spans="7:22">
      <c r="G128" s="322"/>
      <c r="K128" s="323"/>
      <c r="L128" s="317"/>
      <c r="N128" s="323"/>
      <c r="O128" s="323"/>
      <c r="P128" s="323"/>
      <c r="Q128" s="323"/>
      <c r="R128" s="323"/>
      <c r="S128" s="323"/>
      <c r="T128" s="323"/>
      <c r="U128" s="319"/>
      <c r="V128" s="324"/>
    </row>
    <row r="129" spans="7:22">
      <c r="G129" s="322"/>
      <c r="K129" s="323"/>
      <c r="L129" s="317"/>
      <c r="N129" s="323"/>
      <c r="O129" s="323"/>
      <c r="P129" s="323"/>
      <c r="Q129" s="323"/>
      <c r="R129" s="323"/>
      <c r="S129" s="323"/>
      <c r="T129" s="323"/>
      <c r="U129" s="319"/>
      <c r="V129" s="324"/>
    </row>
    <row r="130" spans="7:22">
      <c r="G130" s="322"/>
      <c r="K130" s="323"/>
      <c r="L130" s="317"/>
      <c r="N130" s="323"/>
      <c r="O130" s="323"/>
      <c r="P130" s="323"/>
      <c r="Q130" s="323"/>
      <c r="R130" s="323"/>
      <c r="S130" s="323"/>
      <c r="T130" s="323"/>
      <c r="U130" s="319"/>
      <c r="V130" s="324"/>
    </row>
    <row r="131" spans="7:22">
      <c r="G131" s="322"/>
      <c r="K131" s="323"/>
      <c r="L131" s="317"/>
      <c r="N131" s="323"/>
      <c r="O131" s="323"/>
      <c r="P131" s="323"/>
      <c r="Q131" s="323"/>
      <c r="R131" s="323"/>
      <c r="S131" s="323"/>
      <c r="T131" s="323"/>
      <c r="U131" s="319"/>
      <c r="V131" s="324"/>
    </row>
    <row r="132" spans="7:22">
      <c r="G132" s="322"/>
      <c r="K132" s="323"/>
      <c r="L132" s="317"/>
      <c r="N132" s="323"/>
      <c r="O132" s="323"/>
      <c r="P132" s="323"/>
      <c r="Q132" s="323"/>
      <c r="R132" s="323"/>
      <c r="S132" s="323"/>
      <c r="T132" s="323"/>
      <c r="U132" s="319"/>
      <c r="V132" s="324"/>
    </row>
    <row r="133" spans="7:22">
      <c r="G133" s="322"/>
      <c r="K133" s="323"/>
      <c r="L133" s="317"/>
      <c r="N133" s="323"/>
      <c r="O133" s="323"/>
      <c r="P133" s="323"/>
      <c r="Q133" s="323"/>
      <c r="R133" s="323"/>
      <c r="S133" s="323"/>
      <c r="T133" s="323"/>
      <c r="U133" s="319"/>
      <c r="V133" s="324"/>
    </row>
    <row r="134" spans="7:22">
      <c r="G134" s="322"/>
      <c r="K134" s="323"/>
      <c r="L134" s="317"/>
      <c r="N134" s="323"/>
      <c r="O134" s="323"/>
      <c r="P134" s="323"/>
      <c r="Q134" s="323"/>
      <c r="R134" s="323"/>
      <c r="S134" s="323"/>
      <c r="T134" s="323"/>
      <c r="U134" s="319"/>
      <c r="V134" s="324"/>
    </row>
    <row r="135" spans="7:22">
      <c r="G135" s="322"/>
      <c r="K135" s="323"/>
      <c r="L135" s="317"/>
      <c r="N135" s="323"/>
      <c r="O135" s="323"/>
      <c r="P135" s="323"/>
      <c r="Q135" s="323"/>
      <c r="R135" s="323"/>
      <c r="S135" s="323"/>
      <c r="T135" s="323"/>
      <c r="U135" s="319"/>
      <c r="V135" s="324"/>
    </row>
    <row r="136" spans="7:22">
      <c r="G136" s="322"/>
      <c r="K136" s="323"/>
      <c r="L136" s="317"/>
      <c r="N136" s="323"/>
      <c r="O136" s="323"/>
      <c r="P136" s="323"/>
      <c r="Q136" s="323"/>
      <c r="R136" s="323"/>
      <c r="S136" s="323"/>
      <c r="T136" s="323"/>
      <c r="U136" s="319"/>
      <c r="V136" s="324"/>
    </row>
    <row r="137" spans="7:22">
      <c r="G137" s="322"/>
      <c r="K137" s="323"/>
      <c r="L137" s="317"/>
      <c r="N137" s="323"/>
      <c r="O137" s="323"/>
      <c r="P137" s="323"/>
      <c r="Q137" s="323"/>
      <c r="R137" s="323"/>
      <c r="S137" s="323"/>
      <c r="T137" s="323"/>
      <c r="U137" s="319"/>
      <c r="V137" s="324"/>
    </row>
    <row r="138" spans="7:22">
      <c r="G138" s="322"/>
      <c r="K138" s="323"/>
      <c r="L138" s="317"/>
      <c r="N138" s="323"/>
      <c r="O138" s="323"/>
      <c r="P138" s="323"/>
      <c r="Q138" s="323"/>
      <c r="R138" s="323"/>
      <c r="S138" s="323"/>
      <c r="T138" s="323"/>
      <c r="U138" s="319"/>
      <c r="V138" s="324"/>
    </row>
    <row r="139" spans="7:22">
      <c r="G139" s="322"/>
      <c r="K139" s="323"/>
      <c r="L139" s="317"/>
      <c r="N139" s="323"/>
      <c r="O139" s="323"/>
      <c r="P139" s="323"/>
      <c r="Q139" s="323"/>
      <c r="R139" s="323"/>
      <c r="S139" s="323"/>
      <c r="T139" s="323"/>
      <c r="U139" s="319"/>
      <c r="V139" s="324"/>
    </row>
    <row r="140" spans="7:22">
      <c r="G140" s="322"/>
      <c r="K140" s="323"/>
      <c r="L140" s="317"/>
      <c r="N140" s="323"/>
      <c r="O140" s="323"/>
      <c r="P140" s="323"/>
      <c r="Q140" s="323"/>
      <c r="R140" s="323"/>
      <c r="S140" s="323"/>
      <c r="T140" s="323"/>
      <c r="U140" s="319"/>
      <c r="V140" s="324"/>
    </row>
    <row r="141" spans="7:22">
      <c r="G141" s="322"/>
      <c r="K141" s="323"/>
      <c r="L141" s="317"/>
      <c r="N141" s="323"/>
      <c r="O141" s="323"/>
      <c r="P141" s="323"/>
      <c r="Q141" s="323"/>
      <c r="R141" s="323"/>
      <c r="S141" s="323"/>
      <c r="T141" s="323"/>
      <c r="U141" s="319"/>
      <c r="V141" s="324"/>
    </row>
    <row r="142" spans="7:22">
      <c r="G142" s="322"/>
      <c r="K142" s="323"/>
      <c r="L142" s="317"/>
      <c r="N142" s="323"/>
      <c r="O142" s="323"/>
      <c r="P142" s="323"/>
      <c r="Q142" s="323"/>
      <c r="R142" s="323"/>
      <c r="S142" s="323"/>
      <c r="T142" s="323"/>
      <c r="U142" s="319"/>
      <c r="V142" s="324"/>
    </row>
    <row r="143" spans="7:22">
      <c r="G143" s="322"/>
      <c r="K143" s="323"/>
      <c r="L143" s="317"/>
      <c r="N143" s="323"/>
      <c r="O143" s="323"/>
      <c r="P143" s="323"/>
      <c r="Q143" s="323"/>
      <c r="R143" s="323"/>
      <c r="S143" s="323"/>
      <c r="T143" s="323"/>
      <c r="U143" s="319"/>
      <c r="V143" s="324"/>
    </row>
    <row r="144" spans="7:22">
      <c r="G144" s="322"/>
      <c r="K144" s="323"/>
      <c r="L144" s="317"/>
      <c r="N144" s="323"/>
      <c r="O144" s="323"/>
      <c r="P144" s="323"/>
      <c r="Q144" s="323"/>
      <c r="R144" s="323"/>
      <c r="S144" s="323"/>
      <c r="T144" s="323"/>
      <c r="U144" s="319"/>
      <c r="V144" s="324"/>
    </row>
    <row r="145" spans="7:22">
      <c r="G145" s="322"/>
      <c r="K145" s="323"/>
      <c r="L145" s="317"/>
      <c r="N145" s="323"/>
      <c r="O145" s="323"/>
      <c r="P145" s="323"/>
      <c r="Q145" s="323"/>
      <c r="R145" s="323"/>
      <c r="S145" s="323"/>
      <c r="T145" s="323"/>
      <c r="U145" s="319"/>
      <c r="V145" s="324"/>
    </row>
    <row r="146" spans="7:22">
      <c r="G146" s="322"/>
      <c r="K146" s="323"/>
      <c r="L146" s="317"/>
      <c r="N146" s="323"/>
      <c r="O146" s="323"/>
      <c r="P146" s="323"/>
      <c r="Q146" s="323"/>
      <c r="R146" s="323"/>
      <c r="S146" s="323"/>
      <c r="T146" s="323"/>
      <c r="U146" s="319"/>
      <c r="V146" s="324"/>
    </row>
    <row r="147" spans="7:22">
      <c r="G147" s="322"/>
      <c r="K147" s="323"/>
      <c r="L147" s="317"/>
      <c r="N147" s="323"/>
      <c r="O147" s="323"/>
      <c r="P147" s="323"/>
      <c r="Q147" s="323"/>
      <c r="R147" s="323"/>
      <c r="S147" s="323"/>
      <c r="T147" s="323"/>
      <c r="U147" s="319"/>
      <c r="V147" s="324"/>
    </row>
    <row r="148" spans="7:22">
      <c r="G148" s="322"/>
      <c r="K148" s="323"/>
      <c r="L148" s="317"/>
      <c r="N148" s="323"/>
      <c r="O148" s="323"/>
      <c r="P148" s="323"/>
      <c r="Q148" s="323"/>
      <c r="R148" s="323"/>
      <c r="S148" s="323"/>
      <c r="T148" s="323"/>
      <c r="U148" s="319"/>
      <c r="V148" s="324"/>
    </row>
    <row r="149" spans="7:22">
      <c r="G149" s="322"/>
      <c r="K149" s="323"/>
      <c r="L149" s="317"/>
      <c r="N149" s="323"/>
      <c r="O149" s="323"/>
      <c r="P149" s="323"/>
      <c r="Q149" s="323"/>
      <c r="R149" s="323"/>
      <c r="S149" s="323"/>
      <c r="T149" s="323"/>
      <c r="U149" s="319"/>
      <c r="V149" s="324"/>
    </row>
    <row r="150" spans="7:22">
      <c r="G150" s="322"/>
      <c r="K150" s="323"/>
      <c r="L150" s="317"/>
      <c r="N150" s="323"/>
      <c r="O150" s="323"/>
      <c r="P150" s="323"/>
      <c r="Q150" s="323"/>
      <c r="R150" s="323"/>
      <c r="S150" s="323"/>
      <c r="T150" s="323"/>
      <c r="U150" s="319"/>
      <c r="V150" s="324"/>
    </row>
    <row r="151" spans="7:22">
      <c r="G151" s="322"/>
      <c r="K151" s="323"/>
      <c r="L151" s="317"/>
      <c r="N151" s="323"/>
      <c r="O151" s="323"/>
      <c r="P151" s="323"/>
      <c r="Q151" s="323"/>
      <c r="R151" s="323"/>
      <c r="S151" s="323"/>
      <c r="T151" s="323"/>
      <c r="U151" s="319"/>
      <c r="V151" s="324"/>
    </row>
    <row r="152" spans="7:22">
      <c r="G152" s="322"/>
      <c r="K152" s="323"/>
      <c r="L152" s="317"/>
      <c r="N152" s="323"/>
      <c r="O152" s="323"/>
      <c r="P152" s="323"/>
      <c r="Q152" s="323"/>
      <c r="R152" s="323"/>
      <c r="S152" s="323"/>
      <c r="T152" s="323"/>
      <c r="U152" s="319"/>
      <c r="V152" s="324"/>
    </row>
    <row r="153" spans="7:22">
      <c r="G153" s="322"/>
      <c r="K153" s="323"/>
      <c r="L153" s="317"/>
      <c r="N153" s="323"/>
      <c r="O153" s="323"/>
      <c r="P153" s="323"/>
      <c r="Q153" s="323"/>
      <c r="R153" s="323"/>
      <c r="S153" s="323"/>
      <c r="T153" s="323"/>
      <c r="U153" s="319"/>
      <c r="V153" s="324"/>
    </row>
    <row r="154" spans="7:22">
      <c r="G154" s="322"/>
      <c r="K154" s="323"/>
      <c r="L154" s="317"/>
      <c r="N154" s="323"/>
      <c r="O154" s="323"/>
      <c r="P154" s="323"/>
      <c r="Q154" s="323"/>
      <c r="R154" s="323"/>
      <c r="S154" s="323"/>
      <c r="T154" s="323"/>
      <c r="U154" s="319"/>
      <c r="V154" s="324"/>
    </row>
    <row r="155" spans="7:22">
      <c r="G155" s="322"/>
      <c r="K155" s="323"/>
      <c r="L155" s="317"/>
      <c r="N155" s="323"/>
      <c r="O155" s="323"/>
      <c r="P155" s="323"/>
      <c r="Q155" s="323"/>
      <c r="R155" s="323"/>
      <c r="S155" s="323"/>
      <c r="T155" s="323"/>
      <c r="U155" s="319"/>
      <c r="V155" s="324"/>
    </row>
    <row r="156" spans="7:22">
      <c r="G156" s="322"/>
      <c r="K156" s="323"/>
      <c r="L156" s="317"/>
      <c r="N156" s="323"/>
      <c r="O156" s="323"/>
      <c r="P156" s="323"/>
      <c r="Q156" s="323"/>
      <c r="R156" s="323"/>
      <c r="S156" s="323"/>
      <c r="T156" s="323"/>
      <c r="U156" s="319"/>
      <c r="V156" s="324"/>
    </row>
    <row r="157" spans="7:22">
      <c r="G157" s="322"/>
      <c r="K157" s="323"/>
      <c r="L157" s="317"/>
      <c r="N157" s="323"/>
      <c r="O157" s="323"/>
      <c r="P157" s="323"/>
      <c r="Q157" s="323"/>
      <c r="R157" s="323"/>
      <c r="S157" s="323"/>
      <c r="T157" s="323"/>
      <c r="U157" s="319"/>
      <c r="V157" s="324"/>
    </row>
    <row r="158" spans="7:22">
      <c r="G158" s="322"/>
      <c r="K158" s="323"/>
      <c r="L158" s="317"/>
      <c r="N158" s="323"/>
      <c r="O158" s="323"/>
      <c r="P158" s="323"/>
      <c r="Q158" s="323"/>
      <c r="R158" s="323"/>
      <c r="S158" s="323"/>
      <c r="T158" s="323"/>
      <c r="U158" s="319"/>
      <c r="V158" s="324"/>
    </row>
    <row r="159" spans="7:22">
      <c r="G159" s="322"/>
      <c r="K159" s="323"/>
      <c r="L159" s="317"/>
      <c r="N159" s="323"/>
      <c r="O159" s="323"/>
      <c r="P159" s="323"/>
      <c r="Q159" s="323"/>
      <c r="R159" s="323"/>
      <c r="S159" s="323"/>
      <c r="T159" s="323"/>
      <c r="U159" s="319"/>
      <c r="V159" s="324"/>
    </row>
    <row r="160" spans="7:22">
      <c r="G160" s="322"/>
      <c r="K160" s="323"/>
      <c r="L160" s="317"/>
      <c r="N160" s="323"/>
      <c r="O160" s="323"/>
      <c r="P160" s="323"/>
      <c r="Q160" s="323"/>
      <c r="R160" s="323"/>
      <c r="S160" s="323"/>
      <c r="T160" s="323"/>
      <c r="U160" s="319"/>
      <c r="V160" s="324"/>
    </row>
    <row r="161" spans="7:22">
      <c r="G161" s="322"/>
      <c r="K161" s="323"/>
      <c r="L161" s="317"/>
      <c r="N161" s="323"/>
      <c r="O161" s="323"/>
      <c r="P161" s="323"/>
      <c r="Q161" s="323"/>
      <c r="R161" s="323"/>
      <c r="S161" s="323"/>
      <c r="T161" s="323"/>
      <c r="U161" s="319"/>
      <c r="V161" s="324"/>
    </row>
    <row r="162" spans="7:22">
      <c r="G162" s="322"/>
      <c r="K162" s="323"/>
      <c r="L162" s="317"/>
      <c r="N162" s="323"/>
      <c r="O162" s="323"/>
      <c r="P162" s="323"/>
      <c r="Q162" s="323"/>
      <c r="R162" s="323"/>
      <c r="S162" s="323"/>
      <c r="T162" s="323"/>
      <c r="U162" s="319"/>
      <c r="V162" s="324"/>
    </row>
    <row r="163" spans="7:22">
      <c r="G163" s="322"/>
      <c r="K163" s="323"/>
      <c r="L163" s="317"/>
      <c r="N163" s="323"/>
      <c r="O163" s="323"/>
      <c r="P163" s="323"/>
      <c r="Q163" s="323"/>
      <c r="R163" s="323"/>
      <c r="S163" s="323"/>
      <c r="T163" s="323"/>
      <c r="U163" s="319"/>
      <c r="V163" s="324"/>
    </row>
    <row r="164" spans="7:22">
      <c r="G164" s="322"/>
      <c r="K164" s="323"/>
      <c r="L164" s="317"/>
      <c r="N164" s="323"/>
      <c r="O164" s="323"/>
      <c r="P164" s="323"/>
      <c r="Q164" s="323"/>
      <c r="R164" s="323"/>
      <c r="S164" s="323"/>
      <c r="T164" s="323"/>
      <c r="U164" s="319"/>
      <c r="V164" s="324"/>
    </row>
    <row r="165" spans="7:22">
      <c r="G165" s="322"/>
      <c r="K165" s="323"/>
      <c r="L165" s="317"/>
      <c r="N165" s="323"/>
      <c r="O165" s="323"/>
      <c r="P165" s="323"/>
      <c r="Q165" s="323"/>
      <c r="R165" s="323"/>
      <c r="S165" s="323"/>
      <c r="T165" s="323"/>
      <c r="U165" s="319"/>
      <c r="V165" s="324"/>
    </row>
    <row r="166" spans="7:22">
      <c r="G166" s="322"/>
      <c r="K166" s="323"/>
      <c r="L166" s="317"/>
      <c r="N166" s="323"/>
      <c r="O166" s="323"/>
      <c r="P166" s="323"/>
      <c r="Q166" s="323"/>
      <c r="R166" s="323"/>
      <c r="S166" s="323"/>
      <c r="T166" s="323"/>
      <c r="U166" s="319"/>
      <c r="V166" s="324"/>
    </row>
    <row r="167" spans="7:22">
      <c r="G167" s="322"/>
      <c r="K167" s="323"/>
      <c r="L167" s="317"/>
      <c r="N167" s="323"/>
      <c r="O167" s="323"/>
      <c r="P167" s="323"/>
      <c r="Q167" s="323"/>
      <c r="R167" s="323"/>
      <c r="S167" s="323"/>
      <c r="T167" s="323"/>
      <c r="U167" s="319"/>
      <c r="V167" s="324"/>
    </row>
    <row r="168" spans="7:22">
      <c r="G168" s="322"/>
      <c r="K168" s="323"/>
      <c r="L168" s="317"/>
      <c r="N168" s="323"/>
      <c r="O168" s="323"/>
      <c r="P168" s="323"/>
      <c r="Q168" s="323"/>
      <c r="R168" s="323"/>
      <c r="S168" s="323"/>
      <c r="T168" s="323"/>
      <c r="U168" s="319"/>
      <c r="V168" s="324"/>
    </row>
    <row r="169" spans="7:22">
      <c r="G169" s="322"/>
      <c r="K169" s="323"/>
      <c r="L169" s="317"/>
      <c r="N169" s="323"/>
      <c r="O169" s="323"/>
      <c r="P169" s="323"/>
      <c r="Q169" s="323"/>
      <c r="R169" s="323"/>
      <c r="S169" s="323"/>
      <c r="T169" s="323"/>
      <c r="U169" s="319"/>
      <c r="V169" s="324"/>
    </row>
    <row r="170" spans="7:22">
      <c r="G170" s="322"/>
      <c r="K170" s="323"/>
      <c r="L170" s="317"/>
      <c r="N170" s="323"/>
      <c r="O170" s="323"/>
      <c r="P170" s="323"/>
      <c r="Q170" s="323"/>
      <c r="R170" s="323"/>
      <c r="S170" s="323"/>
      <c r="T170" s="323"/>
      <c r="U170" s="319"/>
      <c r="V170" s="324"/>
    </row>
    <row r="171" spans="7:22">
      <c r="G171" s="322"/>
      <c r="K171" s="323"/>
      <c r="L171" s="317"/>
      <c r="N171" s="323"/>
      <c r="O171" s="323"/>
      <c r="P171" s="323"/>
      <c r="Q171" s="323"/>
      <c r="R171" s="323"/>
      <c r="S171" s="323"/>
      <c r="T171" s="323"/>
      <c r="U171" s="319"/>
      <c r="V171" s="324"/>
    </row>
    <row r="172" spans="7:22">
      <c r="G172" s="322"/>
      <c r="K172" s="323"/>
      <c r="L172" s="317"/>
      <c r="N172" s="323"/>
      <c r="O172" s="323"/>
      <c r="P172" s="323"/>
      <c r="Q172" s="323"/>
      <c r="R172" s="323"/>
      <c r="S172" s="323"/>
      <c r="T172" s="323"/>
      <c r="U172" s="319"/>
      <c r="V172" s="324"/>
    </row>
    <row r="173" spans="7:22">
      <c r="G173" s="322"/>
      <c r="K173" s="323"/>
      <c r="L173" s="317"/>
      <c r="N173" s="323"/>
      <c r="O173" s="323"/>
      <c r="P173" s="323"/>
      <c r="Q173" s="323"/>
      <c r="R173" s="323"/>
      <c r="S173" s="323"/>
      <c r="T173" s="323"/>
      <c r="U173" s="319"/>
      <c r="V173" s="324"/>
    </row>
    <row r="174" spans="7:22">
      <c r="G174" s="322"/>
      <c r="K174" s="323"/>
      <c r="L174" s="317"/>
      <c r="N174" s="323"/>
      <c r="O174" s="323"/>
      <c r="P174" s="323"/>
      <c r="Q174" s="323"/>
      <c r="R174" s="323"/>
      <c r="S174" s="323"/>
      <c r="T174" s="323"/>
      <c r="U174" s="319"/>
      <c r="V174" s="324"/>
    </row>
    <row r="175" spans="7:22">
      <c r="G175" s="322"/>
      <c r="K175" s="323"/>
      <c r="L175" s="317"/>
      <c r="N175" s="323"/>
      <c r="O175" s="323"/>
      <c r="P175" s="323"/>
      <c r="Q175" s="323"/>
      <c r="R175" s="323"/>
      <c r="S175" s="323"/>
      <c r="T175" s="323"/>
      <c r="U175" s="319"/>
      <c r="V175" s="324"/>
    </row>
    <row r="176" spans="7:22">
      <c r="G176" s="322"/>
      <c r="K176" s="323"/>
      <c r="L176" s="317"/>
      <c r="N176" s="323"/>
      <c r="O176" s="323"/>
      <c r="P176" s="323"/>
      <c r="Q176" s="323"/>
      <c r="R176" s="323"/>
      <c r="S176" s="323"/>
      <c r="T176" s="323"/>
      <c r="U176" s="319"/>
      <c r="V176" s="324"/>
    </row>
    <row r="177" spans="7:22">
      <c r="G177" s="322"/>
      <c r="K177" s="323"/>
      <c r="L177" s="317"/>
      <c r="N177" s="323"/>
      <c r="O177" s="323"/>
      <c r="P177" s="323"/>
      <c r="Q177" s="323"/>
      <c r="R177" s="323"/>
      <c r="S177" s="323"/>
      <c r="T177" s="323"/>
      <c r="U177" s="319"/>
      <c r="V177" s="324"/>
    </row>
    <row r="178" spans="7:22">
      <c r="G178" s="322"/>
      <c r="K178" s="323"/>
      <c r="L178" s="317"/>
      <c r="N178" s="323"/>
      <c r="O178" s="323"/>
      <c r="P178" s="323"/>
      <c r="Q178" s="323"/>
      <c r="R178" s="323"/>
      <c r="S178" s="323"/>
      <c r="T178" s="323"/>
      <c r="U178" s="319"/>
      <c r="V178" s="324"/>
    </row>
    <row r="179" spans="7:22">
      <c r="G179" s="322"/>
      <c r="K179" s="323"/>
      <c r="L179" s="317"/>
      <c r="N179" s="323"/>
      <c r="O179" s="323"/>
      <c r="P179" s="323"/>
      <c r="Q179" s="323"/>
      <c r="R179" s="323"/>
      <c r="S179" s="323"/>
      <c r="T179" s="323"/>
      <c r="U179" s="319"/>
      <c r="V179" s="324"/>
    </row>
    <row r="180" spans="7:22">
      <c r="G180" s="322"/>
      <c r="K180" s="323"/>
      <c r="L180" s="317"/>
      <c r="N180" s="323"/>
      <c r="O180" s="323"/>
      <c r="P180" s="323"/>
      <c r="Q180" s="323"/>
      <c r="R180" s="323"/>
      <c r="S180" s="323"/>
      <c r="T180" s="323"/>
      <c r="U180" s="319"/>
      <c r="V180" s="324"/>
    </row>
    <row r="181" spans="7:22">
      <c r="G181" s="322"/>
      <c r="K181" s="323"/>
      <c r="L181" s="317"/>
      <c r="N181" s="323"/>
      <c r="O181" s="323"/>
      <c r="P181" s="323"/>
      <c r="Q181" s="323"/>
      <c r="R181" s="323"/>
      <c r="S181" s="323"/>
      <c r="T181" s="323"/>
      <c r="U181" s="319"/>
      <c r="V181" s="324"/>
    </row>
    <row r="182" spans="7:22">
      <c r="G182" s="322"/>
      <c r="K182" s="323"/>
      <c r="L182" s="317"/>
      <c r="N182" s="323"/>
      <c r="O182" s="323"/>
      <c r="P182" s="323"/>
      <c r="Q182" s="323"/>
      <c r="R182" s="323"/>
      <c r="S182" s="323"/>
      <c r="T182" s="323"/>
      <c r="U182" s="319"/>
      <c r="V182" s="324"/>
    </row>
    <row r="183" spans="7:22">
      <c r="G183" s="322"/>
      <c r="K183" s="323"/>
      <c r="L183" s="317"/>
      <c r="N183" s="323"/>
      <c r="O183" s="323"/>
      <c r="P183" s="323"/>
      <c r="Q183" s="323"/>
      <c r="R183" s="323"/>
      <c r="S183" s="323"/>
      <c r="T183" s="323"/>
      <c r="U183" s="319"/>
      <c r="V183" s="324"/>
    </row>
    <row r="184" spans="7:22">
      <c r="G184" s="322"/>
      <c r="K184" s="323"/>
      <c r="L184" s="317"/>
      <c r="N184" s="323"/>
      <c r="O184" s="323"/>
      <c r="P184" s="323"/>
      <c r="Q184" s="323"/>
      <c r="R184" s="323"/>
      <c r="S184" s="323"/>
      <c r="T184" s="323"/>
      <c r="U184" s="319"/>
      <c r="V184" s="324"/>
    </row>
    <row r="185" spans="7:22">
      <c r="G185" s="322"/>
      <c r="K185" s="323"/>
      <c r="L185" s="317"/>
      <c r="N185" s="323"/>
      <c r="O185" s="323"/>
      <c r="P185" s="323"/>
      <c r="Q185" s="323"/>
      <c r="R185" s="323"/>
      <c r="S185" s="323"/>
      <c r="T185" s="323"/>
      <c r="U185" s="319"/>
      <c r="V185" s="324"/>
    </row>
    <row r="186" spans="7:22">
      <c r="G186" s="322"/>
      <c r="K186" s="323"/>
      <c r="L186" s="317"/>
      <c r="N186" s="323"/>
      <c r="O186" s="323"/>
      <c r="P186" s="323"/>
      <c r="Q186" s="323"/>
      <c r="R186" s="323"/>
      <c r="S186" s="323"/>
      <c r="T186" s="323"/>
      <c r="U186" s="319"/>
      <c r="V186" s="324"/>
    </row>
    <row r="187" spans="7:22">
      <c r="G187" s="322"/>
      <c r="K187" s="323"/>
      <c r="L187" s="317"/>
      <c r="N187" s="323"/>
      <c r="O187" s="323"/>
      <c r="P187" s="323"/>
      <c r="Q187" s="323"/>
      <c r="R187" s="323"/>
      <c r="S187" s="323"/>
      <c r="T187" s="323"/>
      <c r="U187" s="319"/>
      <c r="V187" s="324"/>
    </row>
    <row r="188" spans="7:22">
      <c r="G188" s="322"/>
      <c r="K188" s="323"/>
      <c r="L188" s="317"/>
      <c r="N188" s="323"/>
      <c r="O188" s="323"/>
      <c r="P188" s="323"/>
      <c r="Q188" s="323"/>
      <c r="R188" s="323"/>
      <c r="S188" s="323"/>
      <c r="T188" s="323"/>
      <c r="U188" s="319"/>
      <c r="V188" s="324"/>
    </row>
    <row r="189" spans="7:22">
      <c r="G189" s="322"/>
      <c r="K189" s="323"/>
      <c r="L189" s="317"/>
      <c r="N189" s="323"/>
      <c r="O189" s="323"/>
      <c r="P189" s="323"/>
      <c r="Q189" s="323"/>
      <c r="R189" s="323"/>
      <c r="S189" s="323"/>
      <c r="T189" s="323"/>
      <c r="U189" s="319"/>
      <c r="V189" s="324"/>
    </row>
    <row r="190" spans="7:22">
      <c r="G190" s="322"/>
      <c r="K190" s="323"/>
      <c r="L190" s="317"/>
      <c r="N190" s="323"/>
      <c r="O190" s="323"/>
      <c r="P190" s="323"/>
      <c r="Q190" s="323"/>
      <c r="R190" s="323"/>
      <c r="S190" s="323"/>
      <c r="T190" s="323"/>
      <c r="U190" s="319"/>
      <c r="V190" s="324"/>
    </row>
    <row r="191" spans="7:22">
      <c r="G191" s="322"/>
      <c r="K191" s="323"/>
      <c r="L191" s="317"/>
      <c r="N191" s="323"/>
      <c r="O191" s="323"/>
      <c r="P191" s="323"/>
      <c r="Q191" s="323"/>
      <c r="R191" s="323"/>
      <c r="S191" s="323"/>
      <c r="T191" s="323"/>
      <c r="U191" s="319"/>
      <c r="V191" s="324"/>
    </row>
    <row r="192" spans="7:22">
      <c r="G192" s="322"/>
      <c r="K192" s="323"/>
      <c r="L192" s="317"/>
      <c r="N192" s="323"/>
      <c r="O192" s="323"/>
      <c r="P192" s="323"/>
      <c r="Q192" s="323"/>
      <c r="R192" s="323"/>
      <c r="S192" s="323"/>
      <c r="T192" s="323"/>
      <c r="U192" s="319"/>
      <c r="V192" s="324"/>
    </row>
    <row r="193" spans="7:22">
      <c r="G193" s="322"/>
      <c r="K193" s="323"/>
      <c r="L193" s="317"/>
      <c r="N193" s="323"/>
      <c r="O193" s="323"/>
      <c r="P193" s="323"/>
      <c r="Q193" s="323"/>
      <c r="R193" s="323"/>
      <c r="S193" s="323"/>
      <c r="T193" s="323"/>
      <c r="U193" s="319"/>
      <c r="V193" s="324"/>
    </row>
    <row r="194" spans="7:22">
      <c r="G194" s="322"/>
      <c r="K194" s="323"/>
      <c r="L194" s="317"/>
      <c r="N194" s="323"/>
      <c r="O194" s="323"/>
      <c r="P194" s="323"/>
      <c r="Q194" s="323"/>
      <c r="R194" s="323"/>
      <c r="S194" s="323"/>
      <c r="T194" s="323"/>
      <c r="U194" s="319"/>
      <c r="V194" s="324"/>
    </row>
    <row r="195" spans="7:22">
      <c r="G195" s="322"/>
      <c r="K195" s="323"/>
      <c r="L195" s="317"/>
      <c r="N195" s="323"/>
      <c r="O195" s="323"/>
      <c r="P195" s="323"/>
      <c r="Q195" s="323"/>
      <c r="R195" s="323"/>
      <c r="S195" s="323"/>
      <c r="T195" s="323"/>
      <c r="U195" s="319"/>
      <c r="V195" s="324"/>
    </row>
    <row r="196" spans="7:22">
      <c r="G196" s="322"/>
      <c r="K196" s="323"/>
      <c r="L196" s="317"/>
      <c r="N196" s="323"/>
      <c r="O196" s="323"/>
      <c r="P196" s="323"/>
      <c r="Q196" s="323"/>
      <c r="R196" s="323"/>
      <c r="S196" s="323"/>
      <c r="T196" s="323"/>
      <c r="U196" s="319"/>
      <c r="V196" s="324"/>
    </row>
    <row r="197" spans="7:22">
      <c r="G197" s="322"/>
      <c r="K197" s="323"/>
      <c r="L197" s="317"/>
      <c r="N197" s="323"/>
      <c r="O197" s="323"/>
      <c r="P197" s="323"/>
      <c r="Q197" s="323"/>
      <c r="R197" s="323"/>
      <c r="S197" s="323"/>
      <c r="T197" s="323"/>
      <c r="U197" s="319"/>
      <c r="V197" s="324"/>
    </row>
    <row r="198" spans="7:22">
      <c r="G198" s="322"/>
      <c r="K198" s="323"/>
      <c r="L198" s="317"/>
      <c r="N198" s="323"/>
      <c r="O198" s="323"/>
      <c r="P198" s="323"/>
      <c r="Q198" s="323"/>
      <c r="R198" s="323"/>
      <c r="S198" s="323"/>
      <c r="T198" s="323"/>
      <c r="U198" s="319"/>
      <c r="V198" s="324"/>
    </row>
    <row r="199" spans="7:22">
      <c r="G199" s="322"/>
      <c r="K199" s="323"/>
      <c r="L199" s="317"/>
      <c r="N199" s="323"/>
      <c r="O199" s="323"/>
      <c r="P199" s="323"/>
      <c r="Q199" s="323"/>
      <c r="R199" s="323"/>
      <c r="S199" s="323"/>
      <c r="T199" s="323"/>
      <c r="U199" s="319"/>
      <c r="V199" s="324"/>
    </row>
    <row r="200" spans="7:22">
      <c r="G200" s="322"/>
      <c r="K200" s="323"/>
      <c r="L200" s="317"/>
      <c r="N200" s="323"/>
      <c r="O200" s="323"/>
      <c r="P200" s="323"/>
      <c r="Q200" s="323"/>
      <c r="R200" s="323"/>
      <c r="S200" s="323"/>
      <c r="T200" s="323"/>
      <c r="U200" s="319"/>
      <c r="V200" s="324"/>
    </row>
    <row r="201" spans="7:22">
      <c r="G201" s="322"/>
      <c r="K201" s="323"/>
      <c r="L201" s="317"/>
      <c r="N201" s="323"/>
      <c r="O201" s="323"/>
      <c r="P201" s="323"/>
      <c r="Q201" s="323"/>
      <c r="R201" s="323"/>
      <c r="S201" s="323"/>
      <c r="T201" s="323"/>
      <c r="U201" s="319"/>
      <c r="V201" s="324"/>
    </row>
    <row r="202" spans="7:22">
      <c r="G202" s="322"/>
      <c r="K202" s="323"/>
      <c r="L202" s="317"/>
      <c r="N202" s="323"/>
      <c r="O202" s="323"/>
      <c r="P202" s="323"/>
      <c r="Q202" s="323"/>
      <c r="R202" s="323"/>
      <c r="S202" s="323"/>
      <c r="T202" s="323"/>
      <c r="U202" s="319"/>
      <c r="V202" s="324"/>
    </row>
    <row r="203" spans="7:22">
      <c r="G203" s="322"/>
      <c r="K203" s="323"/>
      <c r="L203" s="317"/>
      <c r="N203" s="323"/>
      <c r="O203" s="323"/>
      <c r="P203" s="323"/>
      <c r="Q203" s="323"/>
      <c r="R203" s="323"/>
      <c r="S203" s="323"/>
      <c r="T203" s="323"/>
      <c r="U203" s="319"/>
      <c r="V203" s="324"/>
    </row>
    <row r="204" spans="7:22">
      <c r="G204" s="322"/>
      <c r="K204" s="323"/>
      <c r="L204" s="317"/>
      <c r="N204" s="323"/>
      <c r="O204" s="323"/>
      <c r="P204" s="323"/>
      <c r="Q204" s="323"/>
      <c r="R204" s="323"/>
      <c r="S204" s="323"/>
      <c r="T204" s="323"/>
      <c r="U204" s="319"/>
      <c r="V204" s="324"/>
    </row>
    <row r="205" spans="7:22">
      <c r="G205" s="322"/>
      <c r="K205" s="323"/>
      <c r="L205" s="317"/>
      <c r="N205" s="323"/>
      <c r="O205" s="323"/>
      <c r="P205" s="323"/>
      <c r="Q205" s="323"/>
      <c r="R205" s="323"/>
      <c r="S205" s="323"/>
      <c r="T205" s="323"/>
      <c r="U205" s="319"/>
      <c r="V205" s="324"/>
    </row>
    <row r="206" spans="7:22">
      <c r="G206" s="322"/>
      <c r="K206" s="323"/>
      <c r="L206" s="317"/>
      <c r="N206" s="323"/>
      <c r="O206" s="323"/>
      <c r="P206" s="323"/>
      <c r="Q206" s="323"/>
      <c r="R206" s="323"/>
      <c r="S206" s="323"/>
      <c r="T206" s="323"/>
      <c r="U206" s="319"/>
      <c r="V206" s="324"/>
    </row>
    <row r="207" spans="7:22">
      <c r="G207" s="322"/>
      <c r="K207" s="323"/>
      <c r="L207" s="317"/>
      <c r="N207" s="323"/>
      <c r="O207" s="323"/>
      <c r="P207" s="323"/>
      <c r="Q207" s="323"/>
      <c r="R207" s="323"/>
      <c r="S207" s="323"/>
      <c r="T207" s="323"/>
      <c r="U207" s="319"/>
      <c r="V207" s="324"/>
    </row>
    <row r="208" spans="7:22">
      <c r="G208" s="322"/>
      <c r="K208" s="323"/>
      <c r="L208" s="317"/>
      <c r="N208" s="323"/>
      <c r="O208" s="323"/>
      <c r="P208" s="323"/>
      <c r="Q208" s="323"/>
      <c r="R208" s="323"/>
      <c r="S208" s="323"/>
      <c r="T208" s="323"/>
      <c r="U208" s="319"/>
      <c r="V208" s="324"/>
    </row>
    <row r="209" spans="7:22">
      <c r="G209" s="322"/>
      <c r="K209" s="323"/>
      <c r="L209" s="317"/>
      <c r="N209" s="323"/>
      <c r="O209" s="323"/>
      <c r="P209" s="323"/>
      <c r="Q209" s="323"/>
      <c r="R209" s="323"/>
      <c r="S209" s="323"/>
      <c r="T209" s="323"/>
      <c r="U209" s="319"/>
      <c r="V209" s="324"/>
    </row>
    <row r="210" spans="7:22">
      <c r="G210" s="322"/>
      <c r="K210" s="323"/>
      <c r="L210" s="317"/>
      <c r="N210" s="323"/>
      <c r="O210" s="323"/>
      <c r="P210" s="323"/>
      <c r="Q210" s="323"/>
      <c r="R210" s="323"/>
      <c r="S210" s="323"/>
      <c r="T210" s="323"/>
      <c r="U210" s="319"/>
      <c r="V210" s="324"/>
    </row>
    <row r="211" spans="7:22">
      <c r="G211" s="322"/>
      <c r="K211" s="323"/>
      <c r="L211" s="317"/>
      <c r="N211" s="323"/>
      <c r="O211" s="323"/>
      <c r="P211" s="323"/>
      <c r="Q211" s="323"/>
      <c r="R211" s="323"/>
      <c r="S211" s="323"/>
      <c r="T211" s="323"/>
      <c r="U211" s="319"/>
      <c r="V211" s="324"/>
    </row>
    <row r="212" spans="7:22">
      <c r="G212" s="322"/>
      <c r="K212" s="323"/>
      <c r="L212" s="317"/>
      <c r="N212" s="323"/>
      <c r="O212" s="323"/>
      <c r="P212" s="323"/>
      <c r="Q212" s="323"/>
      <c r="R212" s="323"/>
      <c r="S212" s="323"/>
      <c r="T212" s="323"/>
      <c r="U212" s="319"/>
      <c r="V212" s="324"/>
    </row>
    <row r="213" spans="7:22">
      <c r="G213" s="322"/>
      <c r="K213" s="323"/>
      <c r="L213" s="317"/>
      <c r="N213" s="323"/>
      <c r="O213" s="323"/>
      <c r="P213" s="323"/>
      <c r="Q213" s="323"/>
      <c r="R213" s="323"/>
      <c r="S213" s="323"/>
      <c r="T213" s="323"/>
      <c r="U213" s="319"/>
      <c r="V213" s="324"/>
    </row>
    <row r="214" spans="7:22">
      <c r="G214" s="322"/>
      <c r="K214" s="323"/>
      <c r="L214" s="317"/>
      <c r="N214" s="323"/>
      <c r="O214" s="323"/>
      <c r="P214" s="323"/>
      <c r="Q214" s="323"/>
      <c r="R214" s="323"/>
      <c r="S214" s="323"/>
      <c r="T214" s="323"/>
      <c r="U214" s="319"/>
      <c r="V214" s="324"/>
    </row>
    <row r="215" spans="7:22">
      <c r="G215" s="322"/>
      <c r="K215" s="323"/>
      <c r="L215" s="317"/>
      <c r="N215" s="323"/>
      <c r="O215" s="323"/>
      <c r="P215" s="323"/>
      <c r="Q215" s="323"/>
      <c r="R215" s="323"/>
      <c r="S215" s="323"/>
      <c r="T215" s="323"/>
      <c r="U215" s="319"/>
      <c r="V215" s="324"/>
    </row>
    <row r="216" spans="7:22">
      <c r="G216" s="322"/>
      <c r="K216" s="323"/>
      <c r="L216" s="317"/>
      <c r="N216" s="323"/>
      <c r="O216" s="323"/>
      <c r="P216" s="323"/>
      <c r="Q216" s="323"/>
      <c r="R216" s="323"/>
      <c r="S216" s="323"/>
      <c r="T216" s="323"/>
      <c r="U216" s="319"/>
      <c r="V216" s="324"/>
    </row>
    <row r="217" spans="7:22">
      <c r="G217" s="322"/>
      <c r="K217" s="323"/>
      <c r="L217" s="317"/>
      <c r="N217" s="323"/>
      <c r="O217" s="323"/>
      <c r="P217" s="323"/>
      <c r="Q217" s="323"/>
      <c r="R217" s="323"/>
      <c r="S217" s="323"/>
      <c r="T217" s="323"/>
      <c r="U217" s="319"/>
      <c r="V217" s="324"/>
    </row>
    <row r="218" spans="7:22">
      <c r="G218" s="322"/>
      <c r="K218" s="323"/>
      <c r="L218" s="317"/>
      <c r="N218" s="323"/>
      <c r="O218" s="323"/>
      <c r="P218" s="323"/>
      <c r="Q218" s="323"/>
      <c r="R218" s="323"/>
      <c r="S218" s="323"/>
      <c r="T218" s="323"/>
      <c r="U218" s="319"/>
      <c r="V218" s="324"/>
    </row>
    <row r="219" spans="7:22">
      <c r="G219" s="322"/>
      <c r="K219" s="323"/>
      <c r="L219" s="317"/>
      <c r="N219" s="323"/>
      <c r="O219" s="323"/>
      <c r="P219" s="323"/>
      <c r="Q219" s="323"/>
      <c r="R219" s="323"/>
      <c r="S219" s="323"/>
      <c r="T219" s="323"/>
      <c r="U219" s="319"/>
      <c r="V219" s="324"/>
    </row>
    <row r="220" spans="7:22">
      <c r="G220" s="322"/>
      <c r="K220" s="323"/>
      <c r="L220" s="317"/>
      <c r="N220" s="323"/>
      <c r="O220" s="323"/>
      <c r="P220" s="323"/>
      <c r="Q220" s="323"/>
      <c r="R220" s="323"/>
      <c r="S220" s="323"/>
      <c r="T220" s="323"/>
      <c r="U220" s="319"/>
      <c r="V220" s="324"/>
    </row>
    <row r="221" spans="7:22">
      <c r="G221" s="322"/>
      <c r="K221" s="323"/>
      <c r="L221" s="317"/>
      <c r="N221" s="323"/>
      <c r="O221" s="323"/>
      <c r="P221" s="323"/>
      <c r="Q221" s="323"/>
      <c r="R221" s="323"/>
      <c r="S221" s="323"/>
      <c r="T221" s="323"/>
      <c r="U221" s="319"/>
      <c r="V221" s="324"/>
    </row>
    <row r="222" spans="7:22">
      <c r="G222" s="322"/>
      <c r="K222" s="323"/>
      <c r="L222" s="317"/>
      <c r="N222" s="323"/>
      <c r="O222" s="323"/>
      <c r="P222" s="323"/>
      <c r="Q222" s="323"/>
      <c r="R222" s="323"/>
      <c r="S222" s="323"/>
      <c r="T222" s="323"/>
      <c r="U222" s="319"/>
      <c r="V222" s="324"/>
    </row>
    <row r="223" spans="7:22">
      <c r="S223" s="323"/>
    </row>
    <row r="224" spans="7:22">
      <c r="H224" s="322"/>
      <c r="N224" s="323"/>
      <c r="O224" s="323"/>
      <c r="P224" s="323"/>
      <c r="Q224" s="323"/>
      <c r="R224" s="323"/>
      <c r="S224" s="323"/>
      <c r="T224" s="323"/>
      <c r="U224" s="319"/>
      <c r="V224" s="324"/>
    </row>
    <row r="225" spans="8:22">
      <c r="H225" s="322"/>
      <c r="N225" s="323"/>
      <c r="O225" s="323"/>
      <c r="P225" s="323"/>
      <c r="Q225" s="323"/>
      <c r="R225" s="323"/>
      <c r="S225" s="323"/>
      <c r="T225" s="323"/>
      <c r="U225" s="319"/>
      <c r="V225" s="324"/>
    </row>
    <row r="226" spans="8:22">
      <c r="H226" s="322"/>
      <c r="N226" s="323"/>
      <c r="O226" s="323"/>
      <c r="P226" s="323"/>
      <c r="Q226" s="323"/>
      <c r="R226" s="323"/>
      <c r="S226" s="323"/>
      <c r="T226" s="323"/>
      <c r="U226" s="319"/>
      <c r="V226" s="324"/>
    </row>
    <row r="227" spans="8:22">
      <c r="H227" s="322"/>
      <c r="N227" s="323"/>
      <c r="O227" s="323"/>
      <c r="P227" s="323"/>
      <c r="Q227" s="323"/>
      <c r="R227" s="323"/>
      <c r="S227" s="323"/>
      <c r="T227" s="323"/>
      <c r="U227" s="319"/>
      <c r="V227" s="324"/>
    </row>
    <row r="228" spans="8:22">
      <c r="H228" s="322"/>
      <c r="N228" s="323"/>
      <c r="O228" s="323"/>
      <c r="P228" s="323"/>
      <c r="Q228" s="323"/>
      <c r="R228" s="323"/>
      <c r="S228" s="323"/>
      <c r="T228" s="323"/>
      <c r="U228" s="319"/>
      <c r="V228" s="324"/>
    </row>
    <row r="229" spans="8:22">
      <c r="H229" s="322"/>
      <c r="N229" s="323"/>
      <c r="O229" s="323"/>
      <c r="P229" s="323"/>
      <c r="Q229" s="323"/>
      <c r="R229" s="323"/>
      <c r="S229" s="323"/>
      <c r="T229" s="323"/>
      <c r="U229" s="319"/>
      <c r="V229" s="324"/>
    </row>
    <row r="230" spans="8:22">
      <c r="H230" s="322"/>
      <c r="N230" s="323"/>
      <c r="O230" s="323"/>
      <c r="P230" s="323"/>
      <c r="Q230" s="323"/>
      <c r="R230" s="323"/>
      <c r="S230" s="323"/>
      <c r="T230" s="323"/>
      <c r="U230" s="319"/>
      <c r="V230" s="324"/>
    </row>
    <row r="231" spans="8:22">
      <c r="H231" s="322"/>
      <c r="N231" s="323"/>
      <c r="O231" s="323"/>
      <c r="P231" s="323"/>
      <c r="Q231" s="323"/>
      <c r="R231" s="323"/>
      <c r="S231" s="323"/>
      <c r="T231" s="323"/>
      <c r="U231" s="319"/>
      <c r="V231" s="324"/>
    </row>
    <row r="232" spans="8:22">
      <c r="H232" s="322"/>
      <c r="N232" s="323"/>
      <c r="O232" s="323"/>
      <c r="P232" s="323"/>
      <c r="Q232" s="323"/>
      <c r="R232" s="323"/>
      <c r="S232" s="323"/>
      <c r="T232" s="323"/>
      <c r="U232" s="319"/>
      <c r="V232" s="324"/>
    </row>
    <row r="233" spans="8:22">
      <c r="H233" s="322"/>
      <c r="N233" s="323"/>
      <c r="O233" s="323"/>
      <c r="P233" s="323"/>
      <c r="Q233" s="323"/>
      <c r="R233" s="323"/>
      <c r="S233" s="323"/>
      <c r="T233" s="323"/>
      <c r="U233" s="319"/>
      <c r="V233" s="324"/>
    </row>
    <row r="234" spans="8:22">
      <c r="H234" s="322"/>
      <c r="N234" s="323"/>
      <c r="O234" s="323"/>
      <c r="P234" s="323"/>
      <c r="Q234" s="323"/>
      <c r="R234" s="323"/>
      <c r="S234" s="323"/>
      <c r="T234" s="323"/>
      <c r="U234" s="319"/>
      <c r="V234" s="324"/>
    </row>
    <row r="235" spans="8:22">
      <c r="H235" s="322"/>
      <c r="N235" s="323"/>
      <c r="O235" s="323"/>
      <c r="P235" s="323"/>
      <c r="Q235" s="323"/>
      <c r="R235" s="323"/>
      <c r="S235" s="323"/>
      <c r="T235" s="323"/>
      <c r="U235" s="319"/>
      <c r="V235" s="324"/>
    </row>
    <row r="236" spans="8:22">
      <c r="H236" s="322"/>
      <c r="N236" s="323"/>
      <c r="O236" s="323"/>
      <c r="P236" s="323"/>
      <c r="Q236" s="323"/>
      <c r="R236" s="323"/>
      <c r="S236" s="323"/>
      <c r="T236" s="323"/>
      <c r="U236" s="319"/>
      <c r="V236" s="324"/>
    </row>
    <row r="237" spans="8:22">
      <c r="H237" s="322"/>
      <c r="N237" s="323"/>
      <c r="O237" s="323"/>
      <c r="P237" s="323"/>
      <c r="Q237" s="323"/>
      <c r="R237" s="323"/>
      <c r="S237" s="323"/>
      <c r="T237" s="323"/>
      <c r="U237" s="319"/>
      <c r="V237" s="324"/>
    </row>
    <row r="238" spans="8:22">
      <c r="H238" s="322"/>
      <c r="N238" s="323"/>
      <c r="O238" s="323"/>
      <c r="P238" s="323"/>
      <c r="Q238" s="323"/>
      <c r="R238" s="323"/>
      <c r="S238" s="323"/>
      <c r="T238" s="323"/>
      <c r="U238" s="319"/>
      <c r="V238" s="324"/>
    </row>
    <row r="239" spans="8:22">
      <c r="H239" s="322"/>
      <c r="N239" s="323"/>
      <c r="O239" s="323"/>
      <c r="P239" s="323"/>
      <c r="Q239" s="323"/>
      <c r="R239" s="323"/>
      <c r="S239" s="323"/>
      <c r="T239" s="323"/>
      <c r="U239" s="319"/>
      <c r="V239" s="324"/>
    </row>
    <row r="240" spans="8:22">
      <c r="H240" s="322"/>
      <c r="N240" s="323"/>
      <c r="O240" s="323"/>
      <c r="P240" s="323"/>
      <c r="Q240" s="323"/>
      <c r="R240" s="323"/>
      <c r="S240" s="323"/>
      <c r="T240" s="323"/>
      <c r="U240" s="319"/>
      <c r="V240" s="324"/>
    </row>
    <row r="241" spans="8:22">
      <c r="H241" s="322"/>
      <c r="N241" s="323"/>
      <c r="O241" s="323"/>
      <c r="P241" s="323"/>
      <c r="Q241" s="323"/>
      <c r="R241" s="323"/>
      <c r="S241" s="323"/>
      <c r="T241" s="323"/>
      <c r="U241" s="319"/>
      <c r="V241" s="324"/>
    </row>
    <row r="242" spans="8:22">
      <c r="H242" s="322"/>
      <c r="N242" s="323"/>
      <c r="O242" s="323"/>
      <c r="P242" s="323"/>
      <c r="Q242" s="323"/>
      <c r="R242" s="323"/>
      <c r="S242" s="323"/>
      <c r="T242" s="323"/>
      <c r="U242" s="319"/>
      <c r="V242" s="324"/>
    </row>
    <row r="243" spans="8:22">
      <c r="H243" s="322"/>
      <c r="N243" s="323"/>
      <c r="O243" s="323"/>
      <c r="P243" s="323"/>
      <c r="Q243" s="323"/>
      <c r="R243" s="323"/>
      <c r="S243" s="323"/>
      <c r="T243" s="323"/>
      <c r="U243" s="319"/>
      <c r="V243" s="324"/>
    </row>
    <row r="244" spans="8:22">
      <c r="H244" s="322"/>
      <c r="N244" s="323"/>
      <c r="O244" s="323"/>
      <c r="P244" s="323"/>
      <c r="Q244" s="323"/>
      <c r="R244" s="323"/>
      <c r="S244" s="323"/>
      <c r="T244" s="323"/>
      <c r="U244" s="319"/>
      <c r="V244" s="324"/>
    </row>
    <row r="245" spans="8:22">
      <c r="H245" s="322"/>
      <c r="N245" s="323"/>
      <c r="O245" s="323"/>
      <c r="P245" s="323"/>
      <c r="Q245" s="323"/>
      <c r="R245" s="323"/>
      <c r="S245" s="323"/>
      <c r="T245" s="323"/>
      <c r="U245" s="319"/>
      <c r="V245" s="324"/>
    </row>
    <row r="246" spans="8:22">
      <c r="H246" s="322"/>
      <c r="N246" s="323"/>
      <c r="O246" s="323"/>
      <c r="P246" s="323"/>
      <c r="Q246" s="323"/>
      <c r="R246" s="323"/>
      <c r="S246" s="323"/>
      <c r="T246" s="323"/>
      <c r="U246" s="319"/>
      <c r="V246" s="324"/>
    </row>
    <row r="247" spans="8:22">
      <c r="H247" s="322"/>
      <c r="N247" s="323"/>
      <c r="O247" s="323"/>
      <c r="P247" s="323"/>
      <c r="Q247" s="323"/>
      <c r="R247" s="323"/>
      <c r="S247" s="323"/>
      <c r="T247" s="323"/>
      <c r="U247" s="319"/>
      <c r="V247" s="324"/>
    </row>
    <row r="248" spans="8:22">
      <c r="H248" s="322"/>
      <c r="N248" s="323"/>
      <c r="O248" s="323"/>
      <c r="P248" s="323"/>
      <c r="Q248" s="323"/>
      <c r="R248" s="323"/>
      <c r="S248" s="323"/>
      <c r="T248" s="323"/>
      <c r="U248" s="319"/>
      <c r="V248" s="324"/>
    </row>
    <row r="249" spans="8:22">
      <c r="H249" s="322"/>
      <c r="N249" s="323"/>
      <c r="O249" s="323"/>
      <c r="P249" s="323"/>
      <c r="Q249" s="323"/>
      <c r="R249" s="323"/>
      <c r="S249" s="323"/>
      <c r="T249" s="323"/>
      <c r="U249" s="319"/>
      <c r="V249" s="324"/>
    </row>
    <row r="250" spans="8:22">
      <c r="H250" s="322"/>
      <c r="N250" s="323"/>
      <c r="O250" s="323"/>
      <c r="P250" s="323"/>
      <c r="Q250" s="323"/>
      <c r="R250" s="323"/>
      <c r="S250" s="323"/>
      <c r="T250" s="323"/>
      <c r="U250" s="319"/>
      <c r="V250" s="324"/>
    </row>
    <row r="251" spans="8:22">
      <c r="H251" s="322"/>
      <c r="N251" s="323"/>
      <c r="O251" s="323"/>
      <c r="P251" s="323"/>
      <c r="Q251" s="323"/>
      <c r="R251" s="323"/>
      <c r="S251" s="323"/>
      <c r="T251" s="323"/>
      <c r="U251" s="319"/>
      <c r="V251" s="324"/>
    </row>
    <row r="252" spans="8:22">
      <c r="H252" s="322"/>
      <c r="N252" s="323"/>
      <c r="O252" s="323"/>
      <c r="P252" s="323"/>
      <c r="Q252" s="323"/>
      <c r="R252" s="323"/>
      <c r="S252" s="323"/>
      <c r="T252" s="323"/>
      <c r="U252" s="319"/>
      <c r="V252" s="324"/>
    </row>
    <row r="253" spans="8:22">
      <c r="H253" s="322"/>
      <c r="N253" s="323"/>
      <c r="O253" s="323"/>
      <c r="P253" s="323"/>
      <c r="Q253" s="323"/>
      <c r="R253" s="323"/>
      <c r="S253" s="323"/>
      <c r="T253" s="323"/>
      <c r="U253" s="319"/>
      <c r="V253" s="324"/>
    </row>
    <row r="254" spans="8:22">
      <c r="H254" s="322"/>
      <c r="N254" s="323"/>
      <c r="O254" s="323"/>
      <c r="P254" s="323"/>
      <c r="Q254" s="323"/>
      <c r="R254" s="323"/>
      <c r="S254" s="323"/>
      <c r="T254" s="323"/>
      <c r="U254" s="319"/>
      <c r="V254" s="324"/>
    </row>
    <row r="255" spans="8:22">
      <c r="H255" s="322"/>
      <c r="N255" s="323"/>
      <c r="O255" s="323"/>
      <c r="P255" s="323"/>
      <c r="Q255" s="323"/>
      <c r="R255" s="323"/>
      <c r="S255" s="323"/>
      <c r="T255" s="323"/>
      <c r="U255" s="319"/>
      <c r="V255" s="324"/>
    </row>
    <row r="256" spans="8:22">
      <c r="H256" s="322"/>
      <c r="N256" s="323"/>
      <c r="O256" s="323"/>
      <c r="P256" s="323"/>
      <c r="Q256" s="323"/>
      <c r="R256" s="323"/>
      <c r="S256" s="323"/>
      <c r="T256" s="323"/>
      <c r="U256" s="319"/>
      <c r="V256" s="324"/>
    </row>
    <row r="257" spans="8:22">
      <c r="H257" s="322"/>
      <c r="N257" s="323"/>
      <c r="O257" s="323"/>
      <c r="P257" s="323"/>
      <c r="Q257" s="323"/>
      <c r="R257" s="323"/>
      <c r="S257" s="323"/>
      <c r="T257" s="323"/>
      <c r="U257" s="319"/>
      <c r="V257" s="324"/>
    </row>
    <row r="258" spans="8:22">
      <c r="H258" s="322"/>
      <c r="N258" s="323"/>
      <c r="O258" s="323"/>
      <c r="P258" s="323"/>
      <c r="Q258" s="323"/>
      <c r="R258" s="323"/>
      <c r="S258" s="323"/>
      <c r="T258" s="323"/>
      <c r="U258" s="319"/>
      <c r="V258" s="324"/>
    </row>
    <row r="259" spans="8:22">
      <c r="H259" s="322"/>
      <c r="N259" s="323"/>
      <c r="O259" s="323"/>
      <c r="P259" s="323"/>
      <c r="Q259" s="323"/>
      <c r="R259" s="323"/>
      <c r="S259" s="323"/>
      <c r="T259" s="323"/>
      <c r="U259" s="319"/>
      <c r="V259" s="324"/>
    </row>
    <row r="260" spans="8:22">
      <c r="H260" s="322"/>
      <c r="N260" s="323"/>
      <c r="O260" s="323"/>
      <c r="P260" s="323"/>
      <c r="Q260" s="323"/>
      <c r="R260" s="323"/>
      <c r="S260" s="323"/>
      <c r="T260" s="323"/>
      <c r="U260" s="319"/>
      <c r="V260" s="324"/>
    </row>
    <row r="261" spans="8:22">
      <c r="H261" s="322"/>
      <c r="N261" s="323"/>
      <c r="O261" s="323"/>
      <c r="P261" s="323"/>
      <c r="Q261" s="323"/>
      <c r="R261" s="323"/>
      <c r="S261" s="323"/>
      <c r="T261" s="323"/>
      <c r="U261" s="319"/>
      <c r="V261" s="324"/>
    </row>
    <row r="262" spans="8:22">
      <c r="H262" s="322"/>
      <c r="N262" s="323"/>
      <c r="O262" s="323"/>
      <c r="P262" s="323"/>
      <c r="Q262" s="323"/>
      <c r="R262" s="323"/>
      <c r="S262" s="323"/>
      <c r="T262" s="323"/>
      <c r="U262" s="319"/>
      <c r="V262" s="324"/>
    </row>
    <row r="263" spans="8:22">
      <c r="H263" s="322"/>
      <c r="N263" s="323"/>
      <c r="O263" s="323"/>
      <c r="P263" s="323"/>
      <c r="Q263" s="323"/>
      <c r="R263" s="323"/>
      <c r="S263" s="323"/>
      <c r="T263" s="323"/>
      <c r="U263" s="319"/>
      <c r="V263" s="324"/>
    </row>
    <row r="264" spans="8:22">
      <c r="H264" s="322"/>
      <c r="N264" s="323"/>
      <c r="O264" s="323"/>
      <c r="P264" s="323"/>
      <c r="Q264" s="323"/>
      <c r="R264" s="323"/>
      <c r="S264" s="323"/>
      <c r="T264" s="323"/>
      <c r="U264" s="319"/>
      <c r="V264" s="324"/>
    </row>
    <row r="265" spans="8:22">
      <c r="H265" s="322"/>
      <c r="N265" s="323"/>
      <c r="O265" s="323"/>
      <c r="P265" s="323"/>
      <c r="Q265" s="323"/>
      <c r="R265" s="323"/>
      <c r="S265" s="323"/>
      <c r="T265" s="323"/>
      <c r="U265" s="319"/>
      <c r="V265" s="324"/>
    </row>
    <row r="266" spans="8:22">
      <c r="H266" s="322"/>
      <c r="N266" s="323"/>
      <c r="O266" s="323"/>
      <c r="P266" s="323"/>
      <c r="Q266" s="323"/>
      <c r="R266" s="323"/>
      <c r="S266" s="323"/>
      <c r="T266" s="323"/>
      <c r="U266" s="319"/>
      <c r="V266" s="324"/>
    </row>
    <row r="267" spans="8:22">
      <c r="H267" s="322"/>
      <c r="N267" s="323"/>
      <c r="O267" s="323"/>
      <c r="P267" s="323"/>
      <c r="Q267" s="323"/>
      <c r="R267" s="323"/>
      <c r="S267" s="323"/>
      <c r="T267" s="323"/>
      <c r="U267" s="319"/>
      <c r="V267" s="324"/>
    </row>
    <row r="268" spans="8:22">
      <c r="H268" s="322"/>
      <c r="N268" s="323"/>
      <c r="O268" s="323"/>
      <c r="P268" s="323"/>
      <c r="Q268" s="323"/>
      <c r="R268" s="323"/>
      <c r="S268" s="323"/>
      <c r="T268" s="323"/>
      <c r="U268" s="319"/>
      <c r="V268" s="324"/>
    </row>
    <row r="269" spans="8:22">
      <c r="H269" s="322"/>
      <c r="N269" s="323"/>
      <c r="O269" s="323"/>
      <c r="P269" s="323"/>
      <c r="Q269" s="323"/>
      <c r="R269" s="323"/>
      <c r="S269" s="323"/>
      <c r="T269" s="323"/>
      <c r="U269" s="319"/>
      <c r="V269" s="324"/>
    </row>
    <row r="270" spans="8:22">
      <c r="H270" s="322"/>
      <c r="N270" s="323"/>
      <c r="O270" s="323"/>
      <c r="P270" s="323"/>
      <c r="Q270" s="323"/>
      <c r="R270" s="323"/>
      <c r="S270" s="323"/>
      <c r="T270" s="323"/>
      <c r="U270" s="319"/>
      <c r="V270" s="324"/>
    </row>
    <row r="271" spans="8:22">
      <c r="H271" s="322"/>
      <c r="N271" s="323"/>
      <c r="O271" s="323"/>
      <c r="P271" s="323"/>
      <c r="Q271" s="323"/>
      <c r="R271" s="323"/>
      <c r="S271" s="323"/>
      <c r="T271" s="323"/>
      <c r="U271" s="319"/>
      <c r="V271" s="324"/>
    </row>
    <row r="272" spans="8:22">
      <c r="H272" s="322"/>
      <c r="N272" s="323"/>
      <c r="O272" s="323"/>
      <c r="P272" s="323"/>
      <c r="Q272" s="323"/>
      <c r="R272" s="323"/>
      <c r="S272" s="323"/>
      <c r="T272" s="323"/>
      <c r="U272" s="319"/>
      <c r="V272" s="324"/>
    </row>
    <row r="273" spans="8:22">
      <c r="H273" s="322"/>
      <c r="N273" s="323"/>
      <c r="O273" s="323"/>
      <c r="P273" s="323"/>
      <c r="Q273" s="323"/>
      <c r="R273" s="323"/>
      <c r="S273" s="323"/>
      <c r="T273" s="323"/>
      <c r="U273" s="319"/>
      <c r="V273" s="324"/>
    </row>
    <row r="274" spans="8:22">
      <c r="H274" s="322"/>
      <c r="N274" s="323"/>
      <c r="O274" s="323"/>
      <c r="P274" s="323"/>
      <c r="Q274" s="323"/>
      <c r="R274" s="323"/>
      <c r="S274" s="323"/>
      <c r="T274" s="323"/>
      <c r="U274" s="319"/>
      <c r="V274" s="324"/>
    </row>
    <row r="275" spans="8:22">
      <c r="H275" s="322"/>
      <c r="N275" s="323"/>
      <c r="O275" s="323"/>
      <c r="P275" s="323"/>
      <c r="Q275" s="323"/>
      <c r="R275" s="323"/>
      <c r="S275" s="323"/>
      <c r="T275" s="323"/>
      <c r="U275" s="319"/>
      <c r="V275" s="324"/>
    </row>
    <row r="276" spans="8:22">
      <c r="H276" s="322"/>
      <c r="N276" s="323"/>
      <c r="O276" s="323"/>
      <c r="P276" s="323"/>
      <c r="Q276" s="323"/>
      <c r="R276" s="323"/>
      <c r="S276" s="323"/>
      <c r="T276" s="323"/>
      <c r="U276" s="319"/>
      <c r="V276" s="324"/>
    </row>
    <row r="277" spans="8:22">
      <c r="H277" s="322"/>
      <c r="N277" s="323"/>
      <c r="O277" s="323"/>
      <c r="P277" s="323"/>
      <c r="Q277" s="323"/>
      <c r="R277" s="323"/>
      <c r="S277" s="323"/>
      <c r="T277" s="323"/>
      <c r="U277" s="319"/>
      <c r="V277" s="324"/>
    </row>
    <row r="278" spans="8:22">
      <c r="H278" s="322"/>
      <c r="N278" s="323"/>
      <c r="O278" s="323"/>
      <c r="P278" s="323"/>
      <c r="Q278" s="323"/>
      <c r="R278" s="323"/>
      <c r="S278" s="323"/>
      <c r="T278" s="323"/>
      <c r="U278" s="319"/>
      <c r="V278" s="324"/>
    </row>
    <row r="279" spans="8:22">
      <c r="H279" s="322"/>
      <c r="N279" s="323"/>
      <c r="O279" s="323"/>
      <c r="P279" s="323"/>
      <c r="Q279" s="323"/>
      <c r="R279" s="323"/>
      <c r="S279" s="323"/>
      <c r="T279" s="323"/>
      <c r="U279" s="319"/>
      <c r="V279" s="324"/>
    </row>
    <row r="280" spans="8:22">
      <c r="H280" s="322"/>
      <c r="N280" s="323"/>
      <c r="O280" s="323"/>
      <c r="P280" s="323"/>
      <c r="Q280" s="323"/>
      <c r="R280" s="323"/>
      <c r="S280" s="323"/>
      <c r="T280" s="323"/>
      <c r="U280" s="319"/>
      <c r="V280" s="324"/>
    </row>
    <row r="281" spans="8:22">
      <c r="H281" s="322"/>
      <c r="N281" s="323"/>
      <c r="O281" s="323"/>
      <c r="P281" s="323"/>
      <c r="Q281" s="323"/>
      <c r="R281" s="323"/>
      <c r="S281" s="323"/>
      <c r="T281" s="323"/>
      <c r="U281" s="319"/>
      <c r="V281" s="324"/>
    </row>
    <row r="282" spans="8:22">
      <c r="H282" s="322"/>
      <c r="N282" s="323"/>
      <c r="O282" s="323"/>
      <c r="P282" s="323"/>
      <c r="Q282" s="323"/>
      <c r="R282" s="323"/>
      <c r="S282" s="323"/>
      <c r="T282" s="323"/>
      <c r="U282" s="319"/>
      <c r="V282" s="324"/>
    </row>
    <row r="283" spans="8:22">
      <c r="H283" s="322"/>
      <c r="N283" s="323"/>
      <c r="O283" s="323"/>
      <c r="P283" s="323"/>
      <c r="Q283" s="323"/>
      <c r="R283" s="323"/>
      <c r="S283" s="323"/>
      <c r="T283" s="323"/>
      <c r="U283" s="319"/>
      <c r="V283" s="324"/>
    </row>
    <row r="284" spans="8:22">
      <c r="H284" s="322"/>
      <c r="N284" s="323"/>
      <c r="O284" s="323"/>
      <c r="P284" s="323"/>
      <c r="Q284" s="323"/>
      <c r="R284" s="323"/>
      <c r="S284" s="323"/>
      <c r="T284" s="323"/>
      <c r="U284" s="319"/>
      <c r="V284" s="324"/>
    </row>
    <row r="285" spans="8:22">
      <c r="H285" s="322"/>
      <c r="N285" s="323"/>
      <c r="O285" s="323"/>
      <c r="P285" s="323"/>
      <c r="Q285" s="323"/>
      <c r="R285" s="323"/>
      <c r="S285" s="323"/>
      <c r="T285" s="323"/>
      <c r="U285" s="319"/>
      <c r="V285" s="324"/>
    </row>
    <row r="286" spans="8:22">
      <c r="H286" s="322"/>
      <c r="N286" s="323"/>
      <c r="O286" s="323"/>
      <c r="P286" s="323"/>
      <c r="Q286" s="323"/>
      <c r="R286" s="323"/>
      <c r="S286" s="323"/>
      <c r="T286" s="323"/>
      <c r="U286" s="319"/>
      <c r="V286" s="324"/>
    </row>
    <row r="287" spans="8:22">
      <c r="H287" s="322"/>
      <c r="N287" s="323"/>
      <c r="O287" s="323"/>
      <c r="P287" s="323"/>
      <c r="Q287" s="323"/>
      <c r="R287" s="323"/>
      <c r="S287" s="323"/>
      <c r="T287" s="323"/>
      <c r="U287" s="319"/>
      <c r="V287" s="324"/>
    </row>
    <row r="288" spans="8:22">
      <c r="H288" s="322"/>
      <c r="N288" s="323"/>
      <c r="O288" s="323"/>
      <c r="P288" s="323"/>
      <c r="Q288" s="323"/>
      <c r="R288" s="323"/>
      <c r="S288" s="323"/>
      <c r="T288" s="323"/>
      <c r="U288" s="319"/>
      <c r="V288" s="324"/>
    </row>
    <row r="289" spans="8:22">
      <c r="H289" s="322"/>
      <c r="N289" s="323"/>
      <c r="O289" s="323"/>
      <c r="P289" s="323"/>
      <c r="Q289" s="323"/>
      <c r="R289" s="323"/>
      <c r="S289" s="323"/>
      <c r="T289" s="323"/>
      <c r="U289" s="319"/>
      <c r="V289" s="324"/>
    </row>
    <row r="290" spans="8:22">
      <c r="H290" s="322"/>
      <c r="N290" s="323"/>
      <c r="O290" s="323"/>
      <c r="P290" s="323"/>
      <c r="Q290" s="323"/>
      <c r="R290" s="323"/>
      <c r="S290" s="323"/>
      <c r="T290" s="323"/>
      <c r="U290" s="319"/>
      <c r="V290" s="324"/>
    </row>
    <row r="291" spans="8:22">
      <c r="H291" s="322"/>
      <c r="N291" s="323"/>
      <c r="O291" s="323"/>
      <c r="P291" s="323"/>
      <c r="Q291" s="323"/>
      <c r="R291" s="323"/>
      <c r="S291" s="323"/>
      <c r="T291" s="323"/>
      <c r="U291" s="319"/>
      <c r="V291" s="324"/>
    </row>
    <row r="292" spans="8:22">
      <c r="H292" s="322"/>
      <c r="N292" s="323"/>
      <c r="O292" s="323"/>
      <c r="P292" s="323"/>
      <c r="Q292" s="323"/>
      <c r="R292" s="323"/>
      <c r="S292" s="323"/>
      <c r="T292" s="323"/>
      <c r="U292" s="319"/>
      <c r="V292" s="324"/>
    </row>
    <row r="293" spans="8:22">
      <c r="H293" s="322"/>
      <c r="N293" s="323"/>
      <c r="O293" s="323"/>
      <c r="P293" s="323"/>
      <c r="Q293" s="323"/>
      <c r="R293" s="323"/>
      <c r="S293" s="323"/>
      <c r="T293" s="323"/>
      <c r="U293" s="319"/>
      <c r="V293" s="324"/>
    </row>
    <row r="294" spans="8:22">
      <c r="H294" s="322"/>
      <c r="N294" s="323"/>
      <c r="O294" s="323"/>
      <c r="P294" s="323"/>
      <c r="Q294" s="323"/>
      <c r="R294" s="323"/>
      <c r="S294" s="323"/>
      <c r="T294" s="323"/>
      <c r="U294" s="319"/>
      <c r="V294" s="324"/>
    </row>
    <row r="295" spans="8:22">
      <c r="H295" s="322"/>
      <c r="N295" s="323"/>
      <c r="O295" s="323"/>
      <c r="P295" s="323"/>
      <c r="Q295" s="323"/>
      <c r="R295" s="323"/>
      <c r="S295" s="323"/>
      <c r="T295" s="323"/>
      <c r="U295" s="319"/>
      <c r="V295" s="324"/>
    </row>
    <row r="296" spans="8:22">
      <c r="H296" s="322"/>
      <c r="N296" s="323"/>
      <c r="O296" s="323"/>
      <c r="P296" s="323"/>
      <c r="Q296" s="323"/>
      <c r="R296" s="323"/>
      <c r="S296" s="323"/>
      <c r="T296" s="323"/>
      <c r="U296" s="319"/>
      <c r="V296" s="324"/>
    </row>
    <row r="297" spans="8:22">
      <c r="H297" s="322"/>
      <c r="N297" s="323"/>
      <c r="O297" s="323"/>
      <c r="P297" s="323"/>
      <c r="Q297" s="323"/>
      <c r="R297" s="323"/>
      <c r="S297" s="323"/>
      <c r="T297" s="323"/>
      <c r="U297" s="319"/>
      <c r="V297" s="324"/>
    </row>
    <row r="298" spans="8:22">
      <c r="H298" s="322"/>
      <c r="N298" s="323"/>
      <c r="O298" s="323"/>
      <c r="P298" s="323"/>
      <c r="Q298" s="323"/>
      <c r="R298" s="323"/>
      <c r="S298" s="323"/>
      <c r="T298" s="323"/>
      <c r="U298" s="319"/>
      <c r="V298" s="324"/>
    </row>
    <row r="299" spans="8:22">
      <c r="H299" s="322"/>
      <c r="N299" s="323"/>
      <c r="O299" s="323"/>
      <c r="P299" s="323"/>
      <c r="Q299" s="323"/>
      <c r="R299" s="323"/>
      <c r="S299" s="323"/>
      <c r="T299" s="323"/>
      <c r="U299" s="319"/>
      <c r="V299" s="324"/>
    </row>
    <row r="300" spans="8:22">
      <c r="H300" s="322"/>
      <c r="N300" s="323"/>
      <c r="O300" s="323"/>
      <c r="P300" s="323"/>
      <c r="Q300" s="323"/>
      <c r="R300" s="323"/>
      <c r="S300" s="323"/>
      <c r="T300" s="323"/>
      <c r="U300" s="319"/>
      <c r="V300" s="324"/>
    </row>
    <row r="301" spans="8:22">
      <c r="H301" s="322"/>
      <c r="N301" s="323"/>
      <c r="O301" s="323"/>
      <c r="P301" s="323"/>
      <c r="Q301" s="323"/>
      <c r="R301" s="323"/>
      <c r="S301" s="323"/>
      <c r="T301" s="323"/>
      <c r="U301" s="319"/>
      <c r="V301" s="324"/>
    </row>
    <row r="302" spans="8:22">
      <c r="H302" s="322"/>
      <c r="N302" s="323"/>
      <c r="O302" s="323"/>
      <c r="P302" s="323"/>
      <c r="Q302" s="323"/>
      <c r="R302" s="323"/>
      <c r="S302" s="323"/>
      <c r="T302" s="323"/>
      <c r="U302" s="319"/>
      <c r="V302" s="324"/>
    </row>
    <row r="303" spans="8:22">
      <c r="H303" s="322"/>
      <c r="N303" s="323"/>
      <c r="O303" s="323"/>
      <c r="P303" s="323"/>
      <c r="Q303" s="323"/>
      <c r="R303" s="323"/>
      <c r="S303" s="323"/>
      <c r="T303" s="323"/>
      <c r="U303" s="319"/>
      <c r="V303" s="324"/>
    </row>
    <row r="304" spans="8:22">
      <c r="H304" s="322"/>
      <c r="N304" s="323"/>
      <c r="O304" s="323"/>
      <c r="P304" s="323"/>
      <c r="Q304" s="323"/>
      <c r="R304" s="323"/>
      <c r="S304" s="323"/>
      <c r="T304" s="323"/>
      <c r="U304" s="319"/>
      <c r="V304" s="324"/>
    </row>
    <row r="305" spans="8:22">
      <c r="H305" s="322"/>
      <c r="N305" s="323"/>
      <c r="O305" s="323"/>
      <c r="P305" s="323"/>
      <c r="Q305" s="323"/>
      <c r="R305" s="323"/>
      <c r="S305" s="323"/>
      <c r="T305" s="323"/>
      <c r="U305" s="319"/>
      <c r="V305" s="324"/>
    </row>
    <row r="306" spans="8:22">
      <c r="H306" s="322"/>
      <c r="N306" s="323"/>
      <c r="O306" s="323"/>
      <c r="P306" s="323"/>
      <c r="Q306" s="323"/>
      <c r="R306" s="323"/>
      <c r="S306" s="323"/>
      <c r="T306" s="323"/>
      <c r="U306" s="319"/>
      <c r="V306" s="324"/>
    </row>
    <row r="307" spans="8:22">
      <c r="H307" s="322"/>
      <c r="N307" s="323"/>
      <c r="O307" s="323"/>
      <c r="P307" s="323"/>
      <c r="Q307" s="323"/>
      <c r="R307" s="323"/>
      <c r="S307" s="323"/>
      <c r="T307" s="323"/>
      <c r="U307" s="319"/>
      <c r="V307" s="324"/>
    </row>
    <row r="308" spans="8:22">
      <c r="H308" s="322"/>
      <c r="N308" s="323"/>
      <c r="O308" s="323"/>
      <c r="P308" s="323"/>
      <c r="Q308" s="323"/>
      <c r="R308" s="323"/>
      <c r="S308" s="323"/>
      <c r="T308" s="323"/>
      <c r="U308" s="319"/>
      <c r="V308" s="324"/>
    </row>
    <row r="309" spans="8:22">
      <c r="H309" s="322"/>
      <c r="N309" s="323"/>
      <c r="O309" s="323"/>
      <c r="P309" s="323"/>
      <c r="Q309" s="323"/>
      <c r="R309" s="323"/>
      <c r="S309" s="323"/>
      <c r="T309" s="323"/>
      <c r="U309" s="319"/>
      <c r="V309" s="324"/>
    </row>
    <row r="310" spans="8:22">
      <c r="H310" s="322"/>
      <c r="N310" s="323"/>
      <c r="O310" s="323"/>
      <c r="P310" s="323"/>
      <c r="Q310" s="323"/>
      <c r="R310" s="323"/>
      <c r="S310" s="323"/>
      <c r="T310" s="323"/>
      <c r="U310" s="319"/>
      <c r="V310" s="324"/>
    </row>
    <row r="311" spans="8:22">
      <c r="H311" s="322"/>
      <c r="N311" s="323"/>
      <c r="O311" s="323"/>
      <c r="P311" s="323"/>
      <c r="Q311" s="323"/>
      <c r="R311" s="323"/>
      <c r="S311" s="323"/>
      <c r="T311" s="323"/>
      <c r="U311" s="319"/>
      <c r="V311" s="324"/>
    </row>
    <row r="312" spans="8:22">
      <c r="H312" s="322"/>
      <c r="N312" s="323"/>
      <c r="O312" s="323"/>
      <c r="P312" s="323"/>
      <c r="Q312" s="323"/>
      <c r="R312" s="323"/>
      <c r="S312" s="323"/>
      <c r="T312" s="323"/>
      <c r="U312" s="319"/>
      <c r="V312" s="324"/>
    </row>
    <row r="313" spans="8:22">
      <c r="H313" s="322"/>
      <c r="N313" s="323"/>
      <c r="O313" s="323"/>
      <c r="P313" s="323"/>
      <c r="Q313" s="323"/>
      <c r="R313" s="323"/>
      <c r="S313" s="323"/>
      <c r="T313" s="323"/>
      <c r="U313" s="319"/>
      <c r="V313" s="324"/>
    </row>
    <row r="314" spans="8:22">
      <c r="H314" s="322"/>
      <c r="N314" s="323"/>
      <c r="O314" s="323"/>
      <c r="P314" s="323"/>
      <c r="Q314" s="323"/>
      <c r="R314" s="323"/>
      <c r="S314" s="323"/>
      <c r="T314" s="323"/>
      <c r="U314" s="319"/>
      <c r="V314" s="324"/>
    </row>
    <row r="315" spans="8:22">
      <c r="H315" s="322"/>
      <c r="N315" s="323"/>
      <c r="O315" s="323"/>
      <c r="P315" s="323"/>
      <c r="Q315" s="323"/>
      <c r="R315" s="323"/>
      <c r="S315" s="323"/>
      <c r="T315" s="323"/>
      <c r="U315" s="319"/>
      <c r="V315" s="324"/>
    </row>
    <row r="316" spans="8:22">
      <c r="H316" s="322"/>
      <c r="N316" s="323"/>
      <c r="O316" s="323"/>
      <c r="P316" s="323"/>
      <c r="Q316" s="323"/>
      <c r="R316" s="323"/>
      <c r="S316" s="323"/>
      <c r="T316" s="323"/>
      <c r="U316" s="319"/>
      <c r="V316" s="324"/>
    </row>
    <row r="317" spans="8:22">
      <c r="H317" s="322"/>
      <c r="N317" s="323"/>
      <c r="O317" s="323"/>
      <c r="P317" s="323"/>
      <c r="Q317" s="323"/>
      <c r="R317" s="323"/>
      <c r="S317" s="323"/>
      <c r="T317" s="323"/>
      <c r="U317" s="319"/>
      <c r="V317" s="324"/>
    </row>
    <row r="318" spans="8:22">
      <c r="H318" s="322"/>
      <c r="N318" s="323"/>
      <c r="O318" s="323"/>
      <c r="P318" s="323"/>
      <c r="Q318" s="323"/>
      <c r="R318" s="323"/>
      <c r="S318" s="323"/>
      <c r="T318" s="323"/>
      <c r="U318" s="319"/>
      <c r="V318" s="324"/>
    </row>
    <row r="319" spans="8:22">
      <c r="H319" s="322"/>
      <c r="N319" s="323"/>
      <c r="O319" s="323"/>
      <c r="P319" s="323"/>
      <c r="Q319" s="323"/>
      <c r="R319" s="323"/>
      <c r="S319" s="323"/>
      <c r="T319" s="323"/>
      <c r="U319" s="319"/>
      <c r="V319" s="324"/>
    </row>
    <row r="320" spans="8:22">
      <c r="H320" s="322"/>
      <c r="N320" s="323"/>
      <c r="O320" s="323"/>
      <c r="P320" s="323"/>
      <c r="Q320" s="323"/>
      <c r="R320" s="323"/>
      <c r="S320" s="323"/>
      <c r="T320" s="323"/>
      <c r="U320" s="319"/>
      <c r="V320" s="324"/>
    </row>
    <row r="321" spans="8:22">
      <c r="H321" s="322"/>
      <c r="N321" s="323"/>
      <c r="O321" s="323"/>
      <c r="P321" s="323"/>
      <c r="Q321" s="323"/>
      <c r="R321" s="323"/>
      <c r="S321" s="323"/>
      <c r="T321" s="323"/>
      <c r="U321" s="319"/>
      <c r="V321" s="324"/>
    </row>
    <row r="322" spans="8:22">
      <c r="H322" s="322"/>
      <c r="N322" s="323"/>
      <c r="O322" s="323"/>
      <c r="P322" s="323"/>
      <c r="Q322" s="323"/>
      <c r="R322" s="323"/>
      <c r="S322" s="323"/>
      <c r="T322" s="323"/>
      <c r="U322" s="319"/>
      <c r="V322" s="324"/>
    </row>
    <row r="323" spans="8:22">
      <c r="H323" s="322"/>
      <c r="N323" s="323"/>
      <c r="O323" s="323"/>
      <c r="P323" s="323"/>
      <c r="Q323" s="323"/>
      <c r="R323" s="323"/>
      <c r="S323" s="323"/>
      <c r="T323" s="323"/>
      <c r="U323" s="319"/>
      <c r="V323" s="324"/>
    </row>
    <row r="324" spans="8:22">
      <c r="H324" s="322"/>
      <c r="N324" s="323"/>
      <c r="O324" s="323"/>
      <c r="P324" s="323"/>
      <c r="Q324" s="323"/>
      <c r="R324" s="323"/>
      <c r="S324" s="323"/>
      <c r="T324" s="323"/>
      <c r="U324" s="319"/>
      <c r="V324" s="324"/>
    </row>
    <row r="325" spans="8:22">
      <c r="H325" s="322"/>
      <c r="N325" s="323"/>
      <c r="O325" s="323"/>
      <c r="P325" s="323"/>
      <c r="Q325" s="323"/>
      <c r="R325" s="323"/>
      <c r="S325" s="323"/>
      <c r="T325" s="323"/>
      <c r="U325" s="319"/>
      <c r="V325" s="324"/>
    </row>
    <row r="326" spans="8:22">
      <c r="H326" s="322"/>
      <c r="N326" s="323"/>
      <c r="O326" s="323"/>
      <c r="P326" s="323"/>
      <c r="Q326" s="323"/>
      <c r="R326" s="323"/>
      <c r="S326" s="323"/>
      <c r="T326" s="323"/>
      <c r="U326" s="319"/>
      <c r="V326" s="324"/>
    </row>
    <row r="327" spans="8:22">
      <c r="H327" s="322"/>
      <c r="N327" s="323"/>
      <c r="O327" s="323"/>
      <c r="P327" s="323"/>
      <c r="Q327" s="323"/>
      <c r="R327" s="323"/>
      <c r="S327" s="323"/>
      <c r="T327" s="323"/>
      <c r="U327" s="319"/>
      <c r="V327" s="324"/>
    </row>
    <row r="328" spans="8:22">
      <c r="H328" s="322"/>
      <c r="N328" s="323"/>
      <c r="O328" s="323"/>
      <c r="P328" s="323"/>
      <c r="Q328" s="323"/>
      <c r="R328" s="323"/>
      <c r="S328" s="323"/>
      <c r="T328" s="323"/>
      <c r="U328" s="319"/>
      <c r="V328" s="324"/>
    </row>
    <row r="329" spans="8:22">
      <c r="H329" s="322"/>
      <c r="N329" s="323"/>
      <c r="O329" s="323"/>
      <c r="P329" s="323"/>
      <c r="Q329" s="323"/>
      <c r="R329" s="323"/>
      <c r="S329" s="323"/>
      <c r="T329" s="323"/>
      <c r="U329" s="319"/>
      <c r="V329" s="324"/>
    </row>
    <row r="330" spans="8:22">
      <c r="H330" s="322"/>
      <c r="N330" s="323"/>
      <c r="O330" s="323"/>
      <c r="P330" s="323"/>
      <c r="Q330" s="323"/>
      <c r="R330" s="323"/>
      <c r="S330" s="323"/>
      <c r="T330" s="323"/>
      <c r="U330" s="319"/>
      <c r="V330" s="324"/>
    </row>
    <row r="331" spans="8:22">
      <c r="H331" s="322"/>
      <c r="N331" s="323"/>
      <c r="O331" s="323"/>
      <c r="P331" s="323"/>
      <c r="Q331" s="323"/>
      <c r="R331" s="323"/>
      <c r="S331" s="323"/>
      <c r="T331" s="323"/>
      <c r="U331" s="319"/>
      <c r="V331" s="324"/>
    </row>
    <row r="332" spans="8:22">
      <c r="H332" s="322"/>
      <c r="N332" s="323"/>
      <c r="O332" s="323"/>
      <c r="P332" s="323"/>
      <c r="Q332" s="323"/>
      <c r="R332" s="323"/>
      <c r="S332" s="323"/>
      <c r="T332" s="323"/>
      <c r="U332" s="319"/>
      <c r="V332" s="324"/>
    </row>
    <row r="333" spans="8:22">
      <c r="H333" s="322"/>
      <c r="N333" s="323"/>
      <c r="O333" s="323"/>
      <c r="P333" s="323"/>
      <c r="Q333" s="323"/>
      <c r="R333" s="323"/>
      <c r="S333" s="323"/>
      <c r="T333" s="323"/>
      <c r="U333" s="319"/>
      <c r="V333" s="324"/>
    </row>
    <row r="334" spans="8:22">
      <c r="H334" s="322"/>
      <c r="N334" s="323"/>
      <c r="O334" s="323"/>
      <c r="P334" s="323"/>
      <c r="Q334" s="323"/>
      <c r="R334" s="323"/>
      <c r="S334" s="323"/>
      <c r="T334" s="323"/>
      <c r="U334" s="319"/>
      <c r="V334" s="324"/>
    </row>
    <row r="335" spans="8:22">
      <c r="H335" s="322"/>
      <c r="N335" s="323"/>
      <c r="O335" s="323"/>
      <c r="P335" s="323"/>
      <c r="Q335" s="323"/>
      <c r="R335" s="323"/>
      <c r="S335" s="323"/>
      <c r="T335" s="323"/>
      <c r="U335" s="319"/>
      <c r="V335" s="324"/>
    </row>
    <row r="336" spans="8:22">
      <c r="H336" s="322"/>
      <c r="N336" s="323"/>
      <c r="O336" s="323"/>
      <c r="P336" s="323"/>
      <c r="Q336" s="323"/>
      <c r="R336" s="323"/>
      <c r="S336" s="323"/>
      <c r="T336" s="323"/>
      <c r="U336" s="319"/>
      <c r="V336" s="324"/>
    </row>
    <row r="337" spans="8:22">
      <c r="H337" s="322"/>
      <c r="N337" s="323"/>
      <c r="O337" s="323"/>
      <c r="P337" s="323"/>
      <c r="Q337" s="323"/>
      <c r="R337" s="323"/>
      <c r="S337" s="323"/>
      <c r="T337" s="323"/>
      <c r="U337" s="319"/>
      <c r="V337" s="324"/>
    </row>
    <row r="338" spans="8:22">
      <c r="H338" s="322"/>
      <c r="N338" s="323"/>
      <c r="O338" s="323"/>
      <c r="P338" s="323"/>
      <c r="Q338" s="323"/>
      <c r="R338" s="323"/>
      <c r="S338" s="323"/>
      <c r="T338" s="323"/>
      <c r="U338" s="319"/>
      <c r="V338" s="324"/>
    </row>
    <row r="339" spans="8:22">
      <c r="H339" s="322"/>
      <c r="N339" s="323"/>
      <c r="O339" s="323"/>
      <c r="P339" s="323"/>
      <c r="Q339" s="323"/>
      <c r="R339" s="323"/>
      <c r="S339" s="323"/>
      <c r="T339" s="323"/>
      <c r="U339" s="319"/>
      <c r="V339" s="324"/>
    </row>
    <row r="340" spans="8:22">
      <c r="H340" s="322"/>
      <c r="N340" s="323"/>
      <c r="O340" s="323"/>
      <c r="P340" s="323"/>
      <c r="Q340" s="323"/>
      <c r="R340" s="323"/>
      <c r="S340" s="323"/>
      <c r="T340" s="323"/>
      <c r="U340" s="319"/>
      <c r="V340" s="324"/>
    </row>
    <row r="341" spans="8:22">
      <c r="H341" s="322"/>
      <c r="N341" s="323"/>
      <c r="O341" s="323"/>
      <c r="P341" s="323"/>
      <c r="Q341" s="323"/>
      <c r="R341" s="323"/>
      <c r="S341" s="323"/>
      <c r="T341" s="323"/>
      <c r="U341" s="319"/>
      <c r="V341" s="324"/>
    </row>
    <row r="342" spans="8:22">
      <c r="H342" s="322"/>
      <c r="N342" s="323"/>
      <c r="O342" s="323"/>
      <c r="P342" s="323"/>
      <c r="Q342" s="323"/>
      <c r="R342" s="323"/>
      <c r="S342" s="323"/>
      <c r="T342" s="323"/>
      <c r="U342" s="319"/>
      <c r="V342" s="324"/>
    </row>
    <row r="343" spans="8:22">
      <c r="H343" s="322"/>
      <c r="N343" s="323"/>
      <c r="O343" s="323"/>
      <c r="P343" s="323"/>
      <c r="Q343" s="323"/>
      <c r="R343" s="323"/>
      <c r="S343" s="323"/>
      <c r="T343" s="323"/>
      <c r="U343" s="319"/>
      <c r="V343" s="324"/>
    </row>
    <row r="344" spans="8:22">
      <c r="H344" s="322"/>
      <c r="N344" s="323"/>
      <c r="O344" s="323"/>
      <c r="P344" s="323"/>
      <c r="Q344" s="323"/>
      <c r="R344" s="323"/>
      <c r="S344" s="323"/>
      <c r="T344" s="323"/>
      <c r="U344" s="319"/>
      <c r="V344" s="324"/>
    </row>
    <row r="345" spans="8:22">
      <c r="H345" s="322"/>
      <c r="N345" s="323"/>
      <c r="O345" s="323"/>
      <c r="P345" s="323"/>
      <c r="Q345" s="323"/>
      <c r="R345" s="323"/>
      <c r="S345" s="323"/>
      <c r="T345" s="323"/>
      <c r="U345" s="319"/>
      <c r="V345" s="324"/>
    </row>
    <row r="346" spans="8:22">
      <c r="H346" s="322"/>
      <c r="N346" s="323"/>
      <c r="O346" s="323"/>
      <c r="P346" s="323"/>
      <c r="Q346" s="323"/>
      <c r="R346" s="323"/>
      <c r="S346" s="323"/>
      <c r="T346" s="323"/>
      <c r="U346" s="319"/>
      <c r="V346" s="324"/>
    </row>
    <row r="347" spans="8:22">
      <c r="H347" s="322"/>
      <c r="N347" s="323"/>
      <c r="O347" s="323"/>
      <c r="P347" s="323"/>
      <c r="Q347" s="323"/>
      <c r="R347" s="323"/>
      <c r="S347" s="323"/>
      <c r="T347" s="323"/>
      <c r="U347" s="319"/>
      <c r="V347" s="324"/>
    </row>
    <row r="348" spans="8:22">
      <c r="H348" s="322"/>
      <c r="N348" s="323"/>
      <c r="O348" s="323"/>
      <c r="P348" s="323"/>
      <c r="Q348" s="323"/>
      <c r="R348" s="323"/>
      <c r="S348" s="323"/>
      <c r="T348" s="323"/>
      <c r="U348" s="319"/>
      <c r="V348" s="324"/>
    </row>
    <row r="349" spans="8:22">
      <c r="H349" s="322"/>
      <c r="N349" s="323"/>
      <c r="O349" s="323"/>
      <c r="P349" s="323"/>
      <c r="Q349" s="323"/>
      <c r="R349" s="323"/>
      <c r="S349" s="323"/>
      <c r="T349" s="323"/>
      <c r="U349" s="319"/>
      <c r="V349" s="324"/>
    </row>
    <row r="350" spans="8:22">
      <c r="H350" s="322"/>
      <c r="N350" s="323"/>
      <c r="O350" s="323"/>
      <c r="P350" s="323"/>
      <c r="Q350" s="323"/>
      <c r="R350" s="323"/>
      <c r="S350" s="323"/>
      <c r="T350" s="323"/>
      <c r="U350" s="319"/>
      <c r="V350" s="324"/>
    </row>
    <row r="351" spans="8:22">
      <c r="H351" s="322"/>
      <c r="N351" s="323"/>
      <c r="O351" s="323"/>
      <c r="P351" s="323"/>
      <c r="Q351" s="323"/>
      <c r="R351" s="323"/>
      <c r="S351" s="323"/>
      <c r="T351" s="323"/>
      <c r="U351" s="319"/>
      <c r="V351" s="324"/>
    </row>
    <row r="352" spans="8:22">
      <c r="H352" s="322"/>
      <c r="N352" s="323"/>
      <c r="O352" s="323"/>
      <c r="P352" s="323"/>
      <c r="Q352" s="323"/>
      <c r="R352" s="323"/>
      <c r="S352" s="323"/>
      <c r="T352" s="323"/>
      <c r="U352" s="319"/>
      <c r="V352" s="324"/>
    </row>
    <row r="353" spans="8:22">
      <c r="H353" s="322"/>
      <c r="N353" s="323"/>
      <c r="O353" s="323"/>
      <c r="P353" s="323"/>
      <c r="Q353" s="323"/>
      <c r="R353" s="323"/>
      <c r="S353" s="323"/>
      <c r="T353" s="323"/>
      <c r="U353" s="319"/>
      <c r="V353" s="324"/>
    </row>
    <row r="354" spans="8:22">
      <c r="H354" s="322"/>
      <c r="N354" s="323"/>
      <c r="O354" s="323"/>
      <c r="P354" s="323"/>
      <c r="Q354" s="323"/>
      <c r="R354" s="323"/>
      <c r="S354" s="323"/>
      <c r="T354" s="323"/>
      <c r="U354" s="319"/>
      <c r="V354" s="324"/>
    </row>
    <row r="355" spans="8:22">
      <c r="H355" s="322"/>
      <c r="N355" s="323"/>
      <c r="O355" s="323"/>
      <c r="P355" s="323"/>
      <c r="Q355" s="323"/>
      <c r="R355" s="323"/>
      <c r="S355" s="323"/>
      <c r="T355" s="323"/>
      <c r="U355" s="319"/>
      <c r="V355" s="324"/>
    </row>
    <row r="356" spans="8:22">
      <c r="H356" s="322"/>
      <c r="N356" s="323"/>
      <c r="O356" s="323"/>
      <c r="P356" s="323"/>
      <c r="Q356" s="323"/>
      <c r="R356" s="323"/>
      <c r="S356" s="323"/>
      <c r="T356" s="323"/>
      <c r="U356" s="319"/>
      <c r="V356" s="324"/>
    </row>
    <row r="357" spans="8:22">
      <c r="H357" s="322"/>
      <c r="N357" s="323"/>
      <c r="O357" s="323"/>
      <c r="P357" s="323"/>
      <c r="Q357" s="323"/>
      <c r="R357" s="323"/>
      <c r="S357" s="323"/>
      <c r="T357" s="323"/>
      <c r="U357" s="319"/>
      <c r="V357" s="324"/>
    </row>
    <row r="358" spans="8:22">
      <c r="H358" s="322"/>
      <c r="N358" s="323"/>
      <c r="O358" s="323"/>
      <c r="P358" s="323"/>
      <c r="Q358" s="323"/>
      <c r="R358" s="323"/>
      <c r="S358" s="323"/>
      <c r="T358" s="323"/>
      <c r="U358" s="319"/>
      <c r="V358" s="324"/>
    </row>
    <row r="359" spans="8:22">
      <c r="H359" s="322"/>
      <c r="N359" s="323"/>
      <c r="O359" s="323"/>
      <c r="P359" s="323"/>
      <c r="Q359" s="323"/>
      <c r="R359" s="323"/>
      <c r="S359" s="323"/>
      <c r="T359" s="323"/>
      <c r="U359" s="319"/>
      <c r="V359" s="324"/>
    </row>
    <row r="360" spans="8:22">
      <c r="H360" s="322"/>
      <c r="N360" s="323"/>
      <c r="O360" s="323"/>
      <c r="P360" s="323"/>
      <c r="Q360" s="323"/>
      <c r="R360" s="323"/>
      <c r="S360" s="323"/>
      <c r="T360" s="323"/>
      <c r="U360" s="319"/>
      <c r="V360" s="324"/>
    </row>
    <row r="361" spans="8:22">
      <c r="H361" s="322"/>
      <c r="N361" s="323"/>
      <c r="O361" s="323"/>
      <c r="P361" s="323"/>
      <c r="Q361" s="323"/>
      <c r="R361" s="323"/>
      <c r="S361" s="323"/>
      <c r="T361" s="323"/>
      <c r="U361" s="319"/>
      <c r="V361" s="324"/>
    </row>
    <row r="362" spans="8:22">
      <c r="H362" s="322"/>
      <c r="N362" s="323"/>
      <c r="O362" s="323"/>
      <c r="P362" s="323"/>
      <c r="Q362" s="323"/>
      <c r="R362" s="323"/>
      <c r="S362" s="323"/>
      <c r="T362" s="323"/>
      <c r="U362" s="319"/>
      <c r="V362" s="324"/>
    </row>
    <row r="363" spans="8:22">
      <c r="H363" s="322"/>
      <c r="N363" s="323"/>
      <c r="O363" s="323"/>
      <c r="P363" s="323"/>
      <c r="Q363" s="323"/>
      <c r="R363" s="323"/>
      <c r="S363" s="323"/>
      <c r="T363" s="323"/>
      <c r="U363" s="319"/>
      <c r="V363" s="324"/>
    </row>
    <row r="364" spans="8:22">
      <c r="H364" s="322"/>
      <c r="N364" s="323"/>
      <c r="O364" s="323"/>
      <c r="P364" s="323"/>
      <c r="Q364" s="323"/>
      <c r="R364" s="323"/>
      <c r="S364" s="323"/>
      <c r="T364" s="323"/>
      <c r="U364" s="319"/>
      <c r="V364" s="324"/>
    </row>
    <row r="365" spans="8:22">
      <c r="H365" s="322"/>
      <c r="N365" s="323"/>
      <c r="O365" s="323"/>
      <c r="P365" s="323"/>
      <c r="Q365" s="323"/>
      <c r="R365" s="323"/>
      <c r="S365" s="323"/>
      <c r="T365" s="323"/>
      <c r="U365" s="319"/>
      <c r="V365" s="324"/>
    </row>
    <row r="366" spans="8:22">
      <c r="H366" s="322"/>
      <c r="N366" s="323"/>
      <c r="O366" s="323"/>
      <c r="P366" s="323"/>
      <c r="Q366" s="323"/>
      <c r="R366" s="323"/>
      <c r="S366" s="323"/>
      <c r="T366" s="323"/>
      <c r="U366" s="319"/>
      <c r="V366" s="324"/>
    </row>
    <row r="367" spans="8:22">
      <c r="H367" s="322"/>
      <c r="N367" s="323"/>
      <c r="O367" s="323"/>
      <c r="P367" s="323"/>
      <c r="Q367" s="323"/>
      <c r="R367" s="323"/>
      <c r="S367" s="323"/>
      <c r="T367" s="323"/>
      <c r="U367" s="319"/>
      <c r="V367" s="324"/>
    </row>
    <row r="368" spans="8:22">
      <c r="H368" s="322"/>
      <c r="N368" s="323"/>
      <c r="O368" s="323"/>
      <c r="P368" s="323"/>
      <c r="Q368" s="323"/>
      <c r="R368" s="323"/>
      <c r="S368" s="323"/>
      <c r="T368" s="323"/>
      <c r="U368" s="319"/>
      <c r="V368" s="324"/>
    </row>
    <row r="369" spans="8:22">
      <c r="H369" s="322"/>
      <c r="N369" s="323"/>
      <c r="O369" s="323"/>
      <c r="P369" s="323"/>
      <c r="Q369" s="323"/>
      <c r="R369" s="323"/>
      <c r="S369" s="323"/>
      <c r="T369" s="323"/>
      <c r="U369" s="319"/>
      <c r="V369" s="324"/>
    </row>
    <row r="370" spans="8:22">
      <c r="H370" s="322"/>
      <c r="N370" s="323"/>
      <c r="O370" s="323"/>
      <c r="P370" s="323"/>
      <c r="Q370" s="323"/>
      <c r="R370" s="323"/>
      <c r="S370" s="323"/>
      <c r="T370" s="323"/>
      <c r="U370" s="319"/>
      <c r="V370" s="324"/>
    </row>
    <row r="371" spans="8:22">
      <c r="H371" s="322"/>
      <c r="N371" s="323"/>
      <c r="O371" s="323"/>
      <c r="P371" s="323"/>
      <c r="Q371" s="323"/>
      <c r="R371" s="323"/>
      <c r="S371" s="323"/>
      <c r="T371" s="323"/>
      <c r="U371" s="319"/>
      <c r="V371" s="324"/>
    </row>
    <row r="372" spans="8:22">
      <c r="H372" s="322"/>
      <c r="N372" s="323"/>
      <c r="O372" s="323"/>
      <c r="P372" s="323"/>
      <c r="Q372" s="323"/>
      <c r="R372" s="323"/>
      <c r="S372" s="323"/>
      <c r="T372" s="323"/>
      <c r="U372" s="319"/>
      <c r="V372" s="324"/>
    </row>
    <row r="373" spans="8:22">
      <c r="H373" s="322"/>
      <c r="N373" s="323"/>
      <c r="O373" s="323"/>
      <c r="P373" s="323"/>
      <c r="Q373" s="323"/>
      <c r="R373" s="323"/>
      <c r="S373" s="323"/>
      <c r="T373" s="323"/>
      <c r="U373" s="319"/>
      <c r="V373" s="324"/>
    </row>
    <row r="374" spans="8:22">
      <c r="H374" s="322"/>
      <c r="N374" s="323"/>
      <c r="O374" s="323"/>
      <c r="P374" s="323"/>
      <c r="Q374" s="323"/>
      <c r="R374" s="323"/>
      <c r="S374" s="323"/>
      <c r="T374" s="323"/>
      <c r="U374" s="319"/>
      <c r="V374" s="324"/>
    </row>
    <row r="375" spans="8:22">
      <c r="H375" s="322"/>
      <c r="N375" s="323"/>
      <c r="O375" s="323"/>
      <c r="P375" s="323"/>
      <c r="Q375" s="323"/>
      <c r="R375" s="323"/>
      <c r="S375" s="323"/>
      <c r="T375" s="323"/>
      <c r="U375" s="319"/>
      <c r="V375" s="324"/>
    </row>
    <row r="376" spans="8:22">
      <c r="H376" s="322"/>
      <c r="N376" s="323"/>
      <c r="O376" s="323"/>
      <c r="P376" s="323"/>
      <c r="Q376" s="323"/>
      <c r="R376" s="323"/>
      <c r="S376" s="323"/>
      <c r="T376" s="323"/>
      <c r="U376" s="319"/>
      <c r="V376" s="324"/>
    </row>
    <row r="377" spans="8:22">
      <c r="H377" s="322"/>
      <c r="N377" s="323"/>
      <c r="O377" s="323"/>
      <c r="P377" s="323"/>
      <c r="Q377" s="323"/>
      <c r="R377" s="323"/>
      <c r="S377" s="323"/>
      <c r="T377" s="323"/>
      <c r="U377" s="319"/>
      <c r="V377" s="324"/>
    </row>
    <row r="378" spans="8:22">
      <c r="H378" s="322"/>
      <c r="N378" s="323"/>
      <c r="O378" s="323"/>
      <c r="P378" s="323"/>
      <c r="Q378" s="323"/>
      <c r="R378" s="323"/>
      <c r="S378" s="323"/>
      <c r="T378" s="323"/>
      <c r="U378" s="319"/>
      <c r="V378" s="324"/>
    </row>
    <row r="379" spans="8:22">
      <c r="H379" s="322"/>
      <c r="N379" s="323"/>
      <c r="O379" s="323"/>
      <c r="P379" s="323"/>
      <c r="Q379" s="323"/>
      <c r="R379" s="323"/>
      <c r="S379" s="323"/>
      <c r="T379" s="323"/>
      <c r="U379" s="319"/>
      <c r="V379" s="324"/>
    </row>
    <row r="380" spans="8:22">
      <c r="H380" s="322"/>
      <c r="N380" s="323"/>
      <c r="O380" s="323"/>
      <c r="P380" s="323"/>
      <c r="Q380" s="323"/>
      <c r="R380" s="323"/>
      <c r="S380" s="323"/>
      <c r="T380" s="323"/>
      <c r="U380" s="319"/>
      <c r="V380" s="324"/>
    </row>
    <row r="381" spans="8:22">
      <c r="H381" s="322"/>
      <c r="N381" s="323"/>
      <c r="O381" s="323"/>
      <c r="P381" s="323"/>
      <c r="Q381" s="323"/>
      <c r="R381" s="323"/>
      <c r="S381" s="323"/>
      <c r="T381" s="323"/>
      <c r="U381" s="319"/>
      <c r="V381" s="324"/>
    </row>
    <row r="382" spans="8:22">
      <c r="H382" s="322"/>
      <c r="N382" s="323"/>
      <c r="O382" s="323"/>
      <c r="P382" s="323"/>
      <c r="Q382" s="323"/>
      <c r="R382" s="323"/>
      <c r="S382" s="323"/>
      <c r="T382" s="323"/>
      <c r="U382" s="319"/>
      <c r="V382" s="324"/>
    </row>
    <row r="383" spans="8:22">
      <c r="H383" s="322"/>
      <c r="N383" s="323"/>
      <c r="O383" s="323"/>
      <c r="P383" s="323"/>
      <c r="Q383" s="323"/>
      <c r="R383" s="323"/>
      <c r="S383" s="323"/>
      <c r="T383" s="323"/>
      <c r="U383" s="319"/>
      <c r="V383" s="324"/>
    </row>
    <row r="384" spans="8:22">
      <c r="H384" s="322"/>
      <c r="N384" s="323"/>
      <c r="O384" s="323"/>
      <c r="P384" s="323"/>
      <c r="Q384" s="323"/>
      <c r="R384" s="323"/>
      <c r="S384" s="323"/>
      <c r="T384" s="323"/>
      <c r="U384" s="319"/>
      <c r="V384" s="324"/>
    </row>
    <row r="385" spans="8:22">
      <c r="H385" s="322"/>
      <c r="N385" s="323"/>
      <c r="O385" s="323"/>
      <c r="P385" s="323"/>
      <c r="Q385" s="323"/>
      <c r="R385" s="323"/>
      <c r="S385" s="323"/>
      <c r="T385" s="323"/>
      <c r="U385" s="319"/>
      <c r="V385" s="324"/>
    </row>
    <row r="386" spans="8:22">
      <c r="H386" s="322"/>
      <c r="N386" s="323"/>
      <c r="O386" s="323"/>
      <c r="P386" s="323"/>
      <c r="Q386" s="323"/>
      <c r="R386" s="323"/>
      <c r="S386" s="323"/>
      <c r="T386" s="323"/>
      <c r="U386" s="319"/>
      <c r="V386" s="324"/>
    </row>
    <row r="387" spans="8:22">
      <c r="H387" s="322"/>
      <c r="N387" s="323"/>
      <c r="O387" s="323"/>
      <c r="P387" s="323"/>
      <c r="Q387" s="323"/>
      <c r="R387" s="323"/>
      <c r="S387" s="323"/>
      <c r="T387" s="323"/>
      <c r="U387" s="319"/>
      <c r="V387" s="324"/>
    </row>
    <row r="388" spans="8:22">
      <c r="H388" s="322"/>
      <c r="N388" s="323"/>
      <c r="O388" s="323"/>
      <c r="P388" s="323"/>
      <c r="Q388" s="323"/>
      <c r="R388" s="323"/>
      <c r="S388" s="323"/>
      <c r="T388" s="323"/>
      <c r="U388" s="319"/>
      <c r="V388" s="324"/>
    </row>
    <row r="389" spans="8:22">
      <c r="H389" s="322"/>
      <c r="N389" s="323"/>
      <c r="O389" s="323"/>
      <c r="P389" s="323"/>
      <c r="Q389" s="323"/>
      <c r="R389" s="323"/>
      <c r="S389" s="323"/>
      <c r="T389" s="323"/>
      <c r="U389" s="319"/>
      <c r="V389" s="324"/>
    </row>
    <row r="390" spans="8:22">
      <c r="H390" s="322"/>
      <c r="N390" s="323"/>
      <c r="O390" s="323"/>
      <c r="P390" s="323"/>
      <c r="Q390" s="323"/>
      <c r="R390" s="323"/>
      <c r="S390" s="323"/>
      <c r="T390" s="323"/>
      <c r="U390" s="319"/>
      <c r="V390" s="324"/>
    </row>
    <row r="391" spans="8:22">
      <c r="H391" s="322"/>
      <c r="N391" s="323"/>
      <c r="O391" s="323"/>
      <c r="P391" s="323"/>
      <c r="Q391" s="323"/>
      <c r="R391" s="323"/>
      <c r="S391" s="323"/>
      <c r="T391" s="323"/>
      <c r="U391" s="319"/>
      <c r="V391" s="324"/>
    </row>
    <row r="392" spans="8:22">
      <c r="H392" s="322"/>
      <c r="N392" s="323"/>
      <c r="O392" s="323"/>
      <c r="P392" s="323"/>
      <c r="Q392" s="323"/>
      <c r="R392" s="323"/>
      <c r="S392" s="323"/>
      <c r="T392" s="323"/>
      <c r="U392" s="319"/>
      <c r="V392" s="324"/>
    </row>
    <row r="393" spans="8:22">
      <c r="H393" s="322"/>
      <c r="N393" s="323"/>
      <c r="O393" s="323"/>
      <c r="P393" s="323"/>
      <c r="Q393" s="323"/>
      <c r="R393" s="323"/>
      <c r="S393" s="323"/>
      <c r="T393" s="323"/>
      <c r="U393" s="319"/>
      <c r="V393" s="324"/>
    </row>
    <row r="394" spans="8:22">
      <c r="H394" s="322"/>
      <c r="N394" s="323"/>
      <c r="O394" s="323"/>
      <c r="P394" s="323"/>
      <c r="Q394" s="323"/>
      <c r="R394" s="323"/>
      <c r="S394" s="323"/>
      <c r="T394" s="323"/>
      <c r="U394" s="319"/>
      <c r="V394" s="324"/>
    </row>
    <row r="395" spans="8:22">
      <c r="H395" s="322"/>
      <c r="N395" s="323"/>
      <c r="O395" s="323"/>
      <c r="P395" s="323"/>
      <c r="Q395" s="323"/>
      <c r="R395" s="323"/>
      <c r="S395" s="323"/>
      <c r="T395" s="323"/>
      <c r="U395" s="319"/>
      <c r="V395" s="324"/>
    </row>
    <row r="396" spans="8:22">
      <c r="H396" s="322"/>
      <c r="N396" s="323"/>
      <c r="O396" s="323"/>
      <c r="P396" s="323"/>
      <c r="Q396" s="323"/>
      <c r="R396" s="323"/>
      <c r="S396" s="323"/>
      <c r="T396" s="323"/>
      <c r="U396" s="319"/>
      <c r="V396" s="324"/>
    </row>
    <row r="397" spans="8:22">
      <c r="H397" s="322"/>
      <c r="N397" s="323"/>
      <c r="O397" s="323"/>
      <c r="P397" s="323"/>
      <c r="Q397" s="323"/>
      <c r="R397" s="323"/>
      <c r="S397" s="323"/>
      <c r="T397" s="323"/>
      <c r="U397" s="319"/>
      <c r="V397" s="324"/>
    </row>
    <row r="398" spans="8:22">
      <c r="H398" s="322"/>
      <c r="N398" s="323"/>
      <c r="O398" s="323"/>
      <c r="P398" s="323"/>
      <c r="Q398" s="323"/>
      <c r="R398" s="323"/>
      <c r="S398" s="323"/>
      <c r="T398" s="323"/>
      <c r="U398" s="319"/>
      <c r="V398" s="324"/>
    </row>
    <row r="399" spans="8:22">
      <c r="H399" s="322"/>
      <c r="N399" s="323"/>
      <c r="O399" s="323"/>
      <c r="P399" s="323"/>
      <c r="Q399" s="323"/>
      <c r="R399" s="323"/>
      <c r="S399" s="323"/>
      <c r="T399" s="323"/>
      <c r="U399" s="319"/>
      <c r="V399" s="324"/>
    </row>
    <row r="400" spans="8:22">
      <c r="H400" s="322"/>
      <c r="N400" s="323"/>
      <c r="O400" s="323"/>
      <c r="P400" s="323"/>
      <c r="Q400" s="323"/>
      <c r="R400" s="323"/>
      <c r="S400" s="323"/>
      <c r="T400" s="323"/>
      <c r="U400" s="319"/>
      <c r="V400" s="324"/>
    </row>
    <row r="401" spans="8:22">
      <c r="H401" s="322"/>
      <c r="N401" s="323"/>
      <c r="O401" s="323"/>
      <c r="P401" s="323"/>
      <c r="Q401" s="323"/>
      <c r="R401" s="323"/>
      <c r="S401" s="323"/>
      <c r="T401" s="323"/>
      <c r="U401" s="319"/>
      <c r="V401" s="324"/>
    </row>
    <row r="402" spans="8:22">
      <c r="H402" s="322"/>
      <c r="N402" s="323"/>
      <c r="O402" s="323"/>
      <c r="P402" s="323"/>
      <c r="Q402" s="323"/>
      <c r="R402" s="323"/>
      <c r="S402" s="323"/>
      <c r="T402" s="323"/>
      <c r="U402" s="319"/>
      <c r="V402" s="324"/>
    </row>
    <row r="403" spans="8:22">
      <c r="H403" s="322"/>
      <c r="N403" s="323"/>
      <c r="O403" s="323"/>
      <c r="P403" s="323"/>
      <c r="Q403" s="323"/>
      <c r="R403" s="323"/>
      <c r="S403" s="323"/>
      <c r="T403" s="323"/>
      <c r="U403" s="319"/>
      <c r="V403" s="324"/>
    </row>
    <row r="404" spans="8:22">
      <c r="H404" s="322"/>
      <c r="N404" s="323"/>
      <c r="O404" s="323"/>
      <c r="P404" s="323"/>
      <c r="Q404" s="323"/>
      <c r="R404" s="323"/>
      <c r="S404" s="323"/>
      <c r="T404" s="323"/>
      <c r="U404" s="319"/>
      <c r="V404" s="324"/>
    </row>
    <row r="405" spans="8:22">
      <c r="H405" s="322"/>
      <c r="N405" s="323"/>
      <c r="O405" s="323"/>
      <c r="P405" s="323"/>
      <c r="Q405" s="323"/>
      <c r="R405" s="323"/>
      <c r="S405" s="323"/>
      <c r="T405" s="323"/>
      <c r="U405" s="319"/>
      <c r="V405" s="324"/>
    </row>
    <row r="406" spans="8:22">
      <c r="H406" s="322"/>
      <c r="N406" s="323"/>
      <c r="O406" s="323"/>
      <c r="P406" s="323"/>
      <c r="Q406" s="323"/>
      <c r="R406" s="323"/>
      <c r="S406" s="323"/>
      <c r="T406" s="323"/>
      <c r="U406" s="319"/>
      <c r="V406" s="324"/>
    </row>
    <row r="407" spans="8:22">
      <c r="H407" s="322"/>
      <c r="N407" s="323"/>
      <c r="O407" s="323"/>
      <c r="P407" s="323"/>
      <c r="Q407" s="323"/>
      <c r="R407" s="323"/>
      <c r="S407" s="323"/>
      <c r="T407" s="323"/>
      <c r="U407" s="319"/>
      <c r="V407" s="324"/>
    </row>
    <row r="408" spans="8:22">
      <c r="H408" s="322"/>
      <c r="N408" s="323"/>
      <c r="O408" s="323"/>
      <c r="P408" s="323"/>
      <c r="Q408" s="323"/>
      <c r="R408" s="323"/>
      <c r="S408" s="323"/>
      <c r="T408" s="323"/>
      <c r="U408" s="319"/>
      <c r="V408" s="324"/>
    </row>
    <row r="409" spans="8:22">
      <c r="H409" s="322"/>
      <c r="N409" s="323"/>
      <c r="O409" s="323"/>
      <c r="P409" s="323"/>
      <c r="Q409" s="323"/>
      <c r="R409" s="323"/>
      <c r="S409" s="323"/>
      <c r="T409" s="323"/>
      <c r="U409" s="319"/>
      <c r="V409" s="324"/>
    </row>
    <row r="410" spans="8:22">
      <c r="H410" s="322"/>
      <c r="N410" s="323"/>
      <c r="O410" s="323"/>
      <c r="P410" s="323"/>
      <c r="Q410" s="323"/>
      <c r="R410" s="323"/>
      <c r="S410" s="323"/>
      <c r="T410" s="323"/>
      <c r="U410" s="319"/>
      <c r="V410" s="324"/>
    </row>
    <row r="411" spans="8:22">
      <c r="H411" s="322"/>
      <c r="N411" s="323"/>
      <c r="O411" s="323"/>
      <c r="P411" s="323"/>
      <c r="Q411" s="323"/>
      <c r="R411" s="323"/>
      <c r="S411" s="323"/>
      <c r="T411" s="323"/>
      <c r="U411" s="319"/>
      <c r="V411" s="324"/>
    </row>
    <row r="412" spans="8:22">
      <c r="H412" s="322"/>
      <c r="N412" s="323"/>
      <c r="O412" s="323"/>
      <c r="P412" s="323"/>
      <c r="Q412" s="323"/>
      <c r="R412" s="323"/>
      <c r="S412" s="323"/>
      <c r="T412" s="323"/>
      <c r="U412" s="319"/>
      <c r="V412" s="324"/>
    </row>
    <row r="413" spans="8:22">
      <c r="H413" s="322"/>
      <c r="N413" s="323"/>
      <c r="O413" s="323"/>
      <c r="P413" s="323"/>
      <c r="Q413" s="323"/>
      <c r="R413" s="323"/>
      <c r="S413" s="323"/>
      <c r="T413" s="323"/>
      <c r="U413" s="319"/>
      <c r="V413" s="324"/>
    </row>
    <row r="414" spans="8:22">
      <c r="H414" s="322"/>
      <c r="N414" s="323"/>
      <c r="O414" s="323"/>
      <c r="P414" s="323"/>
      <c r="Q414" s="323"/>
      <c r="R414" s="323"/>
      <c r="S414" s="323"/>
      <c r="T414" s="323"/>
      <c r="U414" s="319"/>
      <c r="V414" s="324"/>
    </row>
    <row r="415" spans="8:22">
      <c r="H415" s="322"/>
      <c r="N415" s="323"/>
      <c r="O415" s="323"/>
      <c r="P415" s="323"/>
      <c r="Q415" s="323"/>
      <c r="R415" s="323"/>
      <c r="S415" s="323"/>
      <c r="T415" s="323"/>
      <c r="U415" s="319"/>
      <c r="V415" s="324"/>
    </row>
    <row r="416" spans="8:22">
      <c r="S416" s="323"/>
    </row>
    <row r="417" spans="9:22">
      <c r="I417" s="322"/>
      <c r="N417" s="323"/>
      <c r="O417" s="323"/>
      <c r="P417" s="323"/>
      <c r="Q417" s="323"/>
      <c r="R417" s="323"/>
      <c r="S417" s="323"/>
      <c r="T417" s="323"/>
      <c r="U417" s="319"/>
      <c r="V417" s="324"/>
    </row>
    <row r="418" spans="9:22">
      <c r="I418" s="322"/>
      <c r="N418" s="323"/>
      <c r="O418" s="323"/>
      <c r="P418" s="323"/>
      <c r="Q418" s="323"/>
      <c r="R418" s="323"/>
      <c r="S418" s="323"/>
      <c r="T418" s="323"/>
      <c r="U418" s="319"/>
      <c r="V418" s="324"/>
    </row>
    <row r="419" spans="9:22">
      <c r="I419" s="322"/>
      <c r="N419" s="323"/>
      <c r="O419" s="323"/>
      <c r="P419" s="323"/>
      <c r="Q419" s="323"/>
      <c r="R419" s="323"/>
      <c r="S419" s="323"/>
      <c r="T419" s="323"/>
      <c r="U419" s="319"/>
      <c r="V419" s="324"/>
    </row>
    <row r="420" spans="9:22">
      <c r="I420" s="322"/>
      <c r="N420" s="323"/>
      <c r="O420" s="323"/>
      <c r="P420" s="323"/>
      <c r="Q420" s="323"/>
      <c r="R420" s="323"/>
      <c r="S420" s="323"/>
      <c r="T420" s="323"/>
      <c r="U420" s="319"/>
      <c r="V420" s="324"/>
    </row>
    <row r="421" spans="9:22">
      <c r="I421" s="322"/>
      <c r="N421" s="323"/>
      <c r="O421" s="323"/>
      <c r="P421" s="323"/>
      <c r="Q421" s="323"/>
      <c r="R421" s="323"/>
      <c r="S421" s="323"/>
      <c r="T421" s="323"/>
      <c r="U421" s="319"/>
      <c r="V421" s="324"/>
    </row>
    <row r="422" spans="9:22">
      <c r="I422" s="322"/>
      <c r="N422" s="323"/>
      <c r="O422" s="323"/>
      <c r="P422" s="323"/>
      <c r="Q422" s="323"/>
      <c r="R422" s="323"/>
      <c r="S422" s="323"/>
      <c r="T422" s="323"/>
      <c r="U422" s="319"/>
      <c r="V422" s="324"/>
    </row>
    <row r="423" spans="9:22">
      <c r="I423" s="322"/>
      <c r="N423" s="323"/>
      <c r="O423" s="323"/>
      <c r="P423" s="323"/>
      <c r="Q423" s="323"/>
      <c r="R423" s="323"/>
      <c r="S423" s="323"/>
      <c r="T423" s="323"/>
      <c r="U423" s="319"/>
      <c r="V423" s="324"/>
    </row>
    <row r="424" spans="9:22">
      <c r="I424" s="322"/>
      <c r="N424" s="323"/>
      <c r="O424" s="323"/>
      <c r="P424" s="323"/>
      <c r="Q424" s="323"/>
      <c r="R424" s="323"/>
      <c r="S424" s="323"/>
      <c r="T424" s="323"/>
      <c r="U424" s="319"/>
      <c r="V424" s="324"/>
    </row>
    <row r="425" spans="9:22">
      <c r="I425" s="322"/>
      <c r="N425" s="323"/>
      <c r="O425" s="323"/>
      <c r="P425" s="323"/>
      <c r="Q425" s="323"/>
      <c r="R425" s="323"/>
      <c r="S425" s="323"/>
      <c r="T425" s="323"/>
      <c r="U425" s="319"/>
      <c r="V425" s="324"/>
    </row>
    <row r="426" spans="9:22">
      <c r="I426" s="322"/>
      <c r="N426" s="323"/>
      <c r="O426" s="323"/>
      <c r="P426" s="323"/>
      <c r="Q426" s="323"/>
      <c r="R426" s="323"/>
      <c r="S426" s="323"/>
      <c r="T426" s="323"/>
      <c r="U426" s="319"/>
      <c r="V426" s="324"/>
    </row>
    <row r="427" spans="9:22">
      <c r="I427" s="322"/>
      <c r="N427" s="323"/>
      <c r="O427" s="323"/>
      <c r="P427" s="323"/>
      <c r="Q427" s="323"/>
      <c r="R427" s="323"/>
      <c r="S427" s="323"/>
      <c r="T427" s="323"/>
      <c r="U427" s="319"/>
      <c r="V427" s="324"/>
    </row>
    <row r="428" spans="9:22">
      <c r="I428" s="322"/>
      <c r="N428" s="323"/>
      <c r="O428" s="323"/>
      <c r="P428" s="323"/>
      <c r="Q428" s="323"/>
      <c r="R428" s="323"/>
      <c r="S428" s="323"/>
      <c r="T428" s="323"/>
      <c r="U428" s="319"/>
      <c r="V428" s="324"/>
    </row>
    <row r="429" spans="9:22">
      <c r="I429" s="322"/>
      <c r="N429" s="323"/>
      <c r="O429" s="323"/>
      <c r="P429" s="323"/>
      <c r="Q429" s="323"/>
      <c r="R429" s="323"/>
      <c r="S429" s="323"/>
      <c r="T429" s="323"/>
      <c r="U429" s="319"/>
      <c r="V429" s="324"/>
    </row>
    <row r="430" spans="9:22">
      <c r="I430" s="322"/>
      <c r="N430" s="323"/>
      <c r="O430" s="323"/>
      <c r="P430" s="323"/>
      <c r="Q430" s="323"/>
      <c r="R430" s="323"/>
      <c r="S430" s="323"/>
      <c r="T430" s="323"/>
      <c r="U430" s="319"/>
      <c r="V430" s="324"/>
    </row>
    <row r="431" spans="9:22">
      <c r="I431" s="322"/>
      <c r="N431" s="323"/>
      <c r="O431" s="323"/>
      <c r="P431" s="323"/>
      <c r="Q431" s="323"/>
      <c r="R431" s="323"/>
      <c r="S431" s="323"/>
      <c r="T431" s="323"/>
      <c r="U431" s="319"/>
      <c r="V431" s="324"/>
    </row>
    <row r="432" spans="9:22">
      <c r="I432" s="322"/>
      <c r="N432" s="323"/>
      <c r="O432" s="323"/>
      <c r="P432" s="323"/>
      <c r="Q432" s="323"/>
      <c r="R432" s="323"/>
      <c r="S432" s="323"/>
      <c r="T432" s="323"/>
      <c r="U432" s="319"/>
      <c r="V432" s="324"/>
    </row>
    <row r="433" spans="9:22">
      <c r="I433" s="322"/>
      <c r="N433" s="323"/>
      <c r="O433" s="323"/>
      <c r="P433" s="323"/>
      <c r="Q433" s="323"/>
      <c r="R433" s="323"/>
      <c r="S433" s="323"/>
      <c r="T433" s="323"/>
      <c r="U433" s="319"/>
      <c r="V433" s="324"/>
    </row>
    <row r="434" spans="9:22">
      <c r="I434" s="322"/>
      <c r="N434" s="323"/>
      <c r="O434" s="323"/>
      <c r="P434" s="323"/>
      <c r="Q434" s="323"/>
      <c r="R434" s="323"/>
      <c r="S434" s="323"/>
      <c r="T434" s="323"/>
      <c r="U434" s="319"/>
      <c r="V434" s="324"/>
    </row>
    <row r="435" spans="9:22">
      <c r="I435" s="322"/>
      <c r="N435" s="323"/>
      <c r="O435" s="323"/>
      <c r="P435" s="323"/>
      <c r="Q435" s="323"/>
      <c r="R435" s="323"/>
      <c r="S435" s="323"/>
      <c r="T435" s="323"/>
      <c r="U435" s="319"/>
      <c r="V435" s="324"/>
    </row>
    <row r="436" spans="9:22">
      <c r="I436" s="322"/>
      <c r="N436" s="323"/>
      <c r="O436" s="323"/>
      <c r="P436" s="323"/>
      <c r="Q436" s="323"/>
      <c r="R436" s="323"/>
      <c r="S436" s="323"/>
      <c r="T436" s="323"/>
      <c r="U436" s="319"/>
      <c r="V436" s="324"/>
    </row>
    <row r="437" spans="9:22">
      <c r="I437" s="322"/>
      <c r="N437" s="323"/>
      <c r="O437" s="323"/>
      <c r="P437" s="323"/>
      <c r="Q437" s="323"/>
      <c r="R437" s="323"/>
      <c r="S437" s="323"/>
      <c r="T437" s="323"/>
      <c r="U437" s="319"/>
      <c r="V437" s="324"/>
    </row>
    <row r="438" spans="9:22">
      <c r="I438" s="322"/>
      <c r="N438" s="323"/>
      <c r="O438" s="323"/>
      <c r="P438" s="323"/>
      <c r="Q438" s="323"/>
      <c r="R438" s="323"/>
      <c r="S438" s="323"/>
      <c r="T438" s="323"/>
      <c r="U438" s="319"/>
      <c r="V438" s="324"/>
    </row>
    <row r="439" spans="9:22">
      <c r="I439" s="322"/>
      <c r="N439" s="323"/>
      <c r="O439" s="323"/>
      <c r="P439" s="323"/>
      <c r="Q439" s="323"/>
      <c r="R439" s="323"/>
      <c r="S439" s="323"/>
      <c r="T439" s="323"/>
      <c r="U439" s="319"/>
      <c r="V439" s="324"/>
    </row>
    <row r="440" spans="9:22">
      <c r="I440" s="322"/>
      <c r="N440" s="323"/>
      <c r="O440" s="323"/>
      <c r="P440" s="323"/>
      <c r="Q440" s="323"/>
      <c r="R440" s="323"/>
      <c r="S440" s="323"/>
      <c r="T440" s="323"/>
      <c r="U440" s="319"/>
      <c r="V440" s="324"/>
    </row>
    <row r="441" spans="9:22">
      <c r="I441" s="322"/>
      <c r="N441" s="323"/>
      <c r="O441" s="323"/>
      <c r="P441" s="323"/>
      <c r="Q441" s="323"/>
      <c r="R441" s="323"/>
      <c r="S441" s="323"/>
      <c r="T441" s="323"/>
      <c r="U441" s="319"/>
      <c r="V441" s="324"/>
    </row>
    <row r="442" spans="9:22">
      <c r="I442" s="322"/>
      <c r="N442" s="323"/>
      <c r="O442" s="323"/>
      <c r="P442" s="323"/>
      <c r="Q442" s="323"/>
      <c r="R442" s="323"/>
      <c r="S442" s="323"/>
      <c r="T442" s="323"/>
      <c r="U442" s="319"/>
      <c r="V442" s="324"/>
    </row>
    <row r="443" spans="9:22">
      <c r="I443" s="322"/>
      <c r="N443" s="323"/>
      <c r="O443" s="323"/>
      <c r="P443" s="323"/>
      <c r="Q443" s="323"/>
      <c r="R443" s="323"/>
      <c r="S443" s="323"/>
      <c r="T443" s="323"/>
      <c r="U443" s="319"/>
      <c r="V443" s="324"/>
    </row>
    <row r="444" spans="9:22">
      <c r="I444" s="322"/>
      <c r="N444" s="323"/>
      <c r="O444" s="323"/>
      <c r="P444" s="323"/>
      <c r="Q444" s="323"/>
      <c r="R444" s="323"/>
      <c r="S444" s="323"/>
      <c r="T444" s="323"/>
      <c r="U444" s="319"/>
      <c r="V444" s="324"/>
    </row>
    <row r="445" spans="9:22">
      <c r="I445" s="322"/>
      <c r="N445" s="323"/>
      <c r="O445" s="323"/>
      <c r="P445" s="323"/>
      <c r="Q445" s="323"/>
      <c r="R445" s="323"/>
      <c r="S445" s="323"/>
      <c r="T445" s="323"/>
      <c r="U445" s="319"/>
      <c r="V445" s="324"/>
    </row>
    <row r="446" spans="9:22">
      <c r="I446" s="322"/>
      <c r="N446" s="323"/>
      <c r="O446" s="323"/>
      <c r="P446" s="323"/>
      <c r="Q446" s="323"/>
      <c r="R446" s="323"/>
      <c r="S446" s="323"/>
      <c r="T446" s="323"/>
      <c r="U446" s="319"/>
      <c r="V446" s="324"/>
    </row>
    <row r="447" spans="9:22">
      <c r="I447" s="322"/>
      <c r="N447" s="323"/>
      <c r="O447" s="323"/>
      <c r="P447" s="323"/>
      <c r="Q447" s="323"/>
      <c r="R447" s="323"/>
      <c r="S447" s="323"/>
      <c r="T447" s="323"/>
      <c r="U447" s="319"/>
      <c r="V447" s="324"/>
    </row>
    <row r="448" spans="9:22">
      <c r="I448" s="322"/>
      <c r="N448" s="323"/>
      <c r="O448" s="323"/>
      <c r="P448" s="323"/>
      <c r="Q448" s="323"/>
      <c r="R448" s="323"/>
      <c r="S448" s="323"/>
      <c r="T448" s="323"/>
      <c r="U448" s="319"/>
      <c r="V448" s="324"/>
    </row>
    <row r="449" spans="9:22">
      <c r="I449" s="322"/>
      <c r="N449" s="323"/>
      <c r="O449" s="323"/>
      <c r="P449" s="323"/>
      <c r="Q449" s="323"/>
      <c r="R449" s="323"/>
      <c r="S449" s="323"/>
      <c r="T449" s="323"/>
      <c r="U449" s="319"/>
      <c r="V449" s="324"/>
    </row>
    <row r="450" spans="9:22">
      <c r="I450" s="322"/>
      <c r="N450" s="323"/>
      <c r="O450" s="323"/>
      <c r="P450" s="323"/>
      <c r="Q450" s="323"/>
      <c r="R450" s="323"/>
      <c r="S450" s="323"/>
      <c r="T450" s="323"/>
      <c r="U450" s="319"/>
      <c r="V450" s="324"/>
    </row>
    <row r="451" spans="9:22">
      <c r="I451" s="322"/>
      <c r="N451" s="323"/>
      <c r="O451" s="323"/>
      <c r="P451" s="323"/>
      <c r="Q451" s="323"/>
      <c r="R451" s="323"/>
      <c r="S451" s="323"/>
      <c r="T451" s="323"/>
      <c r="U451" s="319"/>
      <c r="V451" s="324"/>
    </row>
    <row r="452" spans="9:22">
      <c r="I452" s="322"/>
      <c r="N452" s="323"/>
      <c r="O452" s="323"/>
      <c r="P452" s="323"/>
      <c r="Q452" s="323"/>
      <c r="R452" s="323"/>
      <c r="S452" s="323"/>
      <c r="T452" s="323"/>
      <c r="U452" s="319"/>
      <c r="V452" s="324"/>
    </row>
    <row r="453" spans="9:22">
      <c r="I453" s="322"/>
      <c r="N453" s="323"/>
      <c r="O453" s="323"/>
      <c r="P453" s="323"/>
      <c r="Q453" s="323"/>
      <c r="R453" s="323"/>
      <c r="S453" s="323"/>
      <c r="T453" s="323"/>
      <c r="U453" s="319"/>
      <c r="V453" s="324"/>
    </row>
    <row r="454" spans="9:22">
      <c r="I454" s="322"/>
      <c r="N454" s="323"/>
      <c r="O454" s="323"/>
      <c r="P454" s="323"/>
      <c r="Q454" s="323"/>
      <c r="R454" s="323"/>
      <c r="S454" s="323"/>
      <c r="T454" s="323"/>
      <c r="U454" s="319"/>
      <c r="V454" s="324"/>
    </row>
    <row r="455" spans="9:22">
      <c r="I455" s="322"/>
      <c r="N455" s="323"/>
      <c r="O455" s="323"/>
      <c r="P455" s="323"/>
      <c r="Q455" s="323"/>
      <c r="R455" s="323"/>
      <c r="S455" s="323"/>
      <c r="T455" s="323"/>
      <c r="U455" s="319"/>
      <c r="V455" s="324"/>
    </row>
    <row r="456" spans="9:22">
      <c r="I456" s="322"/>
      <c r="N456" s="323"/>
      <c r="O456" s="323"/>
      <c r="P456" s="323"/>
      <c r="Q456" s="323"/>
      <c r="R456" s="323"/>
      <c r="S456" s="323"/>
      <c r="T456" s="323"/>
      <c r="U456" s="319"/>
      <c r="V456" s="324"/>
    </row>
    <row r="457" spans="9:22">
      <c r="I457" s="322"/>
      <c r="N457" s="323"/>
      <c r="O457" s="323"/>
      <c r="P457" s="323"/>
      <c r="Q457" s="323"/>
      <c r="R457" s="323"/>
      <c r="S457" s="323"/>
      <c r="T457" s="323"/>
      <c r="U457" s="319"/>
      <c r="V457" s="324"/>
    </row>
    <row r="458" spans="9:22">
      <c r="I458" s="322"/>
      <c r="N458" s="323"/>
      <c r="O458" s="323"/>
      <c r="P458" s="323"/>
      <c r="Q458" s="323"/>
      <c r="R458" s="323"/>
      <c r="S458" s="323"/>
      <c r="T458" s="323"/>
      <c r="U458" s="319"/>
      <c r="V458" s="324"/>
    </row>
    <row r="459" spans="9:22">
      <c r="I459" s="322"/>
      <c r="N459" s="323"/>
      <c r="O459" s="323"/>
      <c r="P459" s="323"/>
      <c r="Q459" s="323"/>
      <c r="R459" s="323"/>
      <c r="S459" s="323"/>
      <c r="T459" s="323"/>
      <c r="U459" s="319"/>
      <c r="V459" s="324"/>
    </row>
    <row r="460" spans="9:22">
      <c r="I460" s="322"/>
      <c r="N460" s="323"/>
      <c r="O460" s="323"/>
      <c r="P460" s="323"/>
      <c r="Q460" s="323"/>
      <c r="R460" s="323"/>
      <c r="S460" s="323"/>
      <c r="T460" s="323"/>
      <c r="U460" s="319"/>
      <c r="V460" s="324"/>
    </row>
    <row r="461" spans="9:22">
      <c r="I461" s="322"/>
      <c r="N461" s="323"/>
      <c r="O461" s="323"/>
      <c r="P461" s="323"/>
      <c r="Q461" s="323"/>
      <c r="R461" s="323"/>
      <c r="S461" s="323"/>
      <c r="T461" s="323"/>
      <c r="U461" s="319"/>
      <c r="V461" s="324"/>
    </row>
    <row r="462" spans="9:22">
      <c r="I462" s="322"/>
      <c r="N462" s="323"/>
      <c r="O462" s="323"/>
      <c r="P462" s="323"/>
      <c r="Q462" s="323"/>
      <c r="R462" s="323"/>
      <c r="S462" s="323"/>
      <c r="T462" s="323"/>
      <c r="U462" s="319"/>
      <c r="V462" s="324"/>
    </row>
    <row r="463" spans="9:22">
      <c r="I463" s="322"/>
      <c r="N463" s="323"/>
      <c r="O463" s="323"/>
      <c r="P463" s="323"/>
      <c r="Q463" s="323"/>
      <c r="R463" s="323"/>
      <c r="S463" s="323"/>
      <c r="T463" s="323"/>
      <c r="U463" s="319"/>
      <c r="V463" s="324"/>
    </row>
    <row r="464" spans="9:22">
      <c r="I464" s="322"/>
      <c r="N464" s="323"/>
      <c r="O464" s="323"/>
      <c r="P464" s="323"/>
      <c r="Q464" s="323"/>
      <c r="R464" s="323"/>
      <c r="S464" s="323"/>
      <c r="T464" s="323"/>
      <c r="U464" s="319"/>
      <c r="V464" s="324"/>
    </row>
    <row r="465" spans="9:22">
      <c r="I465" s="322"/>
      <c r="N465" s="323"/>
      <c r="O465" s="323"/>
      <c r="P465" s="323"/>
      <c r="Q465" s="323"/>
      <c r="R465" s="323"/>
      <c r="S465" s="323"/>
      <c r="T465" s="323"/>
      <c r="U465" s="319"/>
      <c r="V465" s="324"/>
    </row>
    <row r="466" spans="9:22">
      <c r="I466" s="322"/>
      <c r="N466" s="323"/>
      <c r="O466" s="323"/>
      <c r="P466" s="323"/>
      <c r="Q466" s="323"/>
      <c r="R466" s="323"/>
      <c r="S466" s="323"/>
      <c r="T466" s="323"/>
      <c r="U466" s="319"/>
      <c r="V466" s="324"/>
    </row>
    <row r="467" spans="9:22">
      <c r="I467" s="322"/>
      <c r="N467" s="323"/>
      <c r="O467" s="323"/>
      <c r="P467" s="323"/>
      <c r="Q467" s="323"/>
      <c r="R467" s="323"/>
      <c r="S467" s="323"/>
      <c r="T467" s="323"/>
      <c r="U467" s="319"/>
      <c r="V467" s="324"/>
    </row>
    <row r="468" spans="9:22">
      <c r="I468" s="322"/>
      <c r="N468" s="323"/>
      <c r="O468" s="323"/>
      <c r="P468" s="323"/>
      <c r="Q468" s="323"/>
      <c r="R468" s="323"/>
      <c r="S468" s="323"/>
      <c r="T468" s="323"/>
      <c r="U468" s="319"/>
      <c r="V468" s="324"/>
    </row>
    <row r="469" spans="9:22">
      <c r="I469" s="322"/>
      <c r="N469" s="323"/>
      <c r="O469" s="323"/>
      <c r="P469" s="323"/>
      <c r="Q469" s="323"/>
      <c r="R469" s="323"/>
      <c r="S469" s="323"/>
      <c r="T469" s="323"/>
      <c r="U469" s="319"/>
      <c r="V469" s="324"/>
    </row>
    <row r="470" spans="9:22">
      <c r="I470" s="322"/>
      <c r="N470" s="323"/>
      <c r="O470" s="323"/>
      <c r="P470" s="323"/>
      <c r="Q470" s="323"/>
      <c r="R470" s="323"/>
      <c r="S470" s="323"/>
      <c r="T470" s="323"/>
      <c r="U470" s="319"/>
      <c r="V470" s="324"/>
    </row>
    <row r="471" spans="9:22">
      <c r="I471" s="322"/>
      <c r="N471" s="323"/>
      <c r="O471" s="323"/>
      <c r="P471" s="323"/>
      <c r="Q471" s="323"/>
      <c r="R471" s="323"/>
      <c r="S471" s="323"/>
      <c r="T471" s="323"/>
      <c r="U471" s="319"/>
      <c r="V471" s="324"/>
    </row>
    <row r="472" spans="9:22">
      <c r="I472" s="322"/>
      <c r="N472" s="323"/>
      <c r="O472" s="323"/>
      <c r="P472" s="323"/>
      <c r="Q472" s="323"/>
      <c r="R472" s="323"/>
      <c r="S472" s="323"/>
      <c r="T472" s="323"/>
      <c r="U472" s="319"/>
      <c r="V472" s="324"/>
    </row>
    <row r="473" spans="9:22">
      <c r="I473" s="322"/>
      <c r="N473" s="323"/>
      <c r="O473" s="323"/>
      <c r="P473" s="323"/>
      <c r="Q473" s="323"/>
      <c r="R473" s="323"/>
      <c r="S473" s="323"/>
      <c r="T473" s="323"/>
      <c r="U473" s="319"/>
      <c r="V473" s="324"/>
    </row>
    <row r="474" spans="9:22">
      <c r="I474" s="322"/>
      <c r="N474" s="323"/>
      <c r="O474" s="323"/>
      <c r="P474" s="323"/>
      <c r="Q474" s="323"/>
      <c r="R474" s="323"/>
      <c r="S474" s="323"/>
      <c r="T474" s="323"/>
      <c r="U474" s="319"/>
      <c r="V474" s="324"/>
    </row>
    <row r="475" spans="9:22">
      <c r="I475" s="322"/>
      <c r="N475" s="323"/>
      <c r="O475" s="323"/>
      <c r="P475" s="323"/>
      <c r="Q475" s="323"/>
      <c r="R475" s="323"/>
      <c r="S475" s="323"/>
      <c r="T475" s="323"/>
      <c r="U475" s="319"/>
      <c r="V475" s="324"/>
    </row>
    <row r="476" spans="9:22">
      <c r="I476" s="322"/>
      <c r="N476" s="323"/>
      <c r="O476" s="323"/>
      <c r="P476" s="323"/>
      <c r="Q476" s="323"/>
      <c r="R476" s="323"/>
      <c r="S476" s="323"/>
      <c r="T476" s="323"/>
      <c r="U476" s="319"/>
      <c r="V476" s="324"/>
    </row>
    <row r="477" spans="9:22">
      <c r="I477" s="322"/>
      <c r="N477" s="323"/>
      <c r="O477" s="323"/>
      <c r="P477" s="323"/>
      <c r="Q477" s="323"/>
      <c r="R477" s="323"/>
      <c r="S477" s="323"/>
      <c r="T477" s="323"/>
      <c r="U477" s="319"/>
      <c r="V477" s="324"/>
    </row>
    <row r="478" spans="9:22">
      <c r="I478" s="322"/>
      <c r="N478" s="323"/>
      <c r="O478" s="323"/>
      <c r="P478" s="323"/>
      <c r="Q478" s="323"/>
      <c r="R478" s="323"/>
      <c r="S478" s="323"/>
      <c r="T478" s="323"/>
      <c r="U478" s="319"/>
      <c r="V478" s="324"/>
    </row>
    <row r="479" spans="9:22">
      <c r="I479" s="322"/>
      <c r="N479" s="323"/>
      <c r="O479" s="323"/>
      <c r="P479" s="323"/>
      <c r="Q479" s="323"/>
      <c r="R479" s="323"/>
      <c r="S479" s="323"/>
      <c r="T479" s="323"/>
      <c r="U479" s="319"/>
      <c r="V479" s="324"/>
    </row>
    <row r="480" spans="9:22">
      <c r="I480" s="322"/>
      <c r="N480" s="323"/>
      <c r="O480" s="323"/>
      <c r="P480" s="323"/>
      <c r="Q480" s="323"/>
      <c r="R480" s="323"/>
      <c r="S480" s="323"/>
      <c r="T480" s="323"/>
      <c r="U480" s="319"/>
      <c r="V480" s="324"/>
    </row>
    <row r="481" spans="9:22">
      <c r="I481" s="322"/>
      <c r="N481" s="323"/>
      <c r="O481" s="323"/>
      <c r="P481" s="323"/>
      <c r="Q481" s="323"/>
      <c r="R481" s="323"/>
      <c r="S481" s="323"/>
      <c r="T481" s="323"/>
      <c r="U481" s="319"/>
      <c r="V481" s="324"/>
    </row>
    <row r="482" spans="9:22">
      <c r="I482" s="322"/>
      <c r="N482" s="323"/>
      <c r="O482" s="323"/>
      <c r="P482" s="323"/>
      <c r="Q482" s="323"/>
      <c r="R482" s="323"/>
      <c r="S482" s="323"/>
      <c r="T482" s="323"/>
      <c r="U482" s="319"/>
      <c r="V482" s="324"/>
    </row>
    <row r="483" spans="9:22">
      <c r="I483" s="322"/>
      <c r="N483" s="323"/>
      <c r="O483" s="323"/>
      <c r="P483" s="323"/>
      <c r="Q483" s="323"/>
      <c r="R483" s="323"/>
      <c r="S483" s="323"/>
      <c r="T483" s="323"/>
      <c r="U483" s="319"/>
      <c r="V483" s="324"/>
    </row>
    <row r="484" spans="9:22">
      <c r="I484" s="322"/>
      <c r="N484" s="323"/>
      <c r="O484" s="323"/>
      <c r="P484" s="323"/>
      <c r="Q484" s="323"/>
      <c r="R484" s="323"/>
      <c r="S484" s="323"/>
      <c r="T484" s="323"/>
      <c r="U484" s="319"/>
      <c r="V484" s="324"/>
    </row>
    <row r="485" spans="9:22">
      <c r="I485" s="322"/>
      <c r="N485" s="323"/>
      <c r="O485" s="323"/>
      <c r="P485" s="323"/>
      <c r="Q485" s="323"/>
      <c r="R485" s="323"/>
      <c r="S485" s="323"/>
      <c r="T485" s="323"/>
      <c r="U485" s="319"/>
      <c r="V485" s="324"/>
    </row>
    <row r="486" spans="9:22">
      <c r="I486" s="322"/>
      <c r="N486" s="323"/>
      <c r="O486" s="323"/>
      <c r="P486" s="323"/>
      <c r="Q486" s="323"/>
      <c r="R486" s="323"/>
      <c r="S486" s="323"/>
      <c r="T486" s="323"/>
      <c r="U486" s="319"/>
      <c r="V486" s="324"/>
    </row>
    <row r="487" spans="9:22">
      <c r="I487" s="322"/>
      <c r="N487" s="323"/>
      <c r="O487" s="323"/>
      <c r="P487" s="323"/>
      <c r="Q487" s="323"/>
      <c r="R487" s="323"/>
      <c r="S487" s="323"/>
      <c r="T487" s="323"/>
      <c r="U487" s="319"/>
      <c r="V487" s="324"/>
    </row>
    <row r="488" spans="9:22">
      <c r="I488" s="322"/>
      <c r="N488" s="323"/>
      <c r="O488" s="323"/>
      <c r="P488" s="323"/>
      <c r="Q488" s="323"/>
      <c r="R488" s="323"/>
      <c r="S488" s="323"/>
      <c r="T488" s="323"/>
      <c r="U488" s="319"/>
      <c r="V488" s="324"/>
    </row>
    <row r="489" spans="9:22">
      <c r="I489" s="322"/>
      <c r="N489" s="323"/>
      <c r="O489" s="323"/>
      <c r="P489" s="323"/>
      <c r="Q489" s="323"/>
      <c r="R489" s="323"/>
      <c r="S489" s="323"/>
      <c r="T489" s="323"/>
      <c r="U489" s="319"/>
      <c r="V489" s="324"/>
    </row>
    <row r="490" spans="9:22">
      <c r="I490" s="322"/>
      <c r="N490" s="323"/>
      <c r="O490" s="323"/>
      <c r="P490" s="323"/>
      <c r="Q490" s="323"/>
      <c r="R490" s="323"/>
      <c r="S490" s="323"/>
      <c r="T490" s="323"/>
      <c r="U490" s="319"/>
      <c r="V490" s="324"/>
    </row>
    <row r="491" spans="9:22">
      <c r="I491" s="322"/>
      <c r="N491" s="323"/>
      <c r="O491" s="323"/>
      <c r="P491" s="323"/>
      <c r="Q491" s="323"/>
      <c r="R491" s="323"/>
      <c r="S491" s="323"/>
      <c r="T491" s="323"/>
      <c r="U491" s="319"/>
      <c r="V491" s="324"/>
    </row>
    <row r="492" spans="9:22">
      <c r="I492" s="322"/>
      <c r="N492" s="323"/>
      <c r="O492" s="323"/>
      <c r="P492" s="323"/>
      <c r="Q492" s="323"/>
      <c r="R492" s="323"/>
      <c r="S492" s="323"/>
      <c r="T492" s="323"/>
      <c r="U492" s="319"/>
      <c r="V492" s="324"/>
    </row>
    <row r="493" spans="9:22">
      <c r="I493" s="322"/>
      <c r="N493" s="323"/>
      <c r="O493" s="323"/>
      <c r="P493" s="323"/>
      <c r="Q493" s="323"/>
      <c r="R493" s="323"/>
      <c r="S493" s="323"/>
      <c r="T493" s="323"/>
      <c r="U493" s="319"/>
      <c r="V493" s="324"/>
    </row>
    <row r="494" spans="9:22">
      <c r="I494" s="322"/>
      <c r="N494" s="323"/>
      <c r="O494" s="323"/>
      <c r="P494" s="323"/>
      <c r="Q494" s="323"/>
      <c r="R494" s="323"/>
      <c r="S494" s="323"/>
      <c r="T494" s="323"/>
      <c r="U494" s="319"/>
      <c r="V494" s="324"/>
    </row>
    <row r="495" spans="9:22">
      <c r="I495" s="322"/>
      <c r="N495" s="323"/>
      <c r="O495" s="323"/>
      <c r="P495" s="323"/>
      <c r="Q495" s="323"/>
      <c r="R495" s="323"/>
      <c r="S495" s="323"/>
      <c r="T495" s="323"/>
      <c r="U495" s="319"/>
      <c r="V495" s="324"/>
    </row>
    <row r="496" spans="9:22">
      <c r="I496" s="322"/>
      <c r="N496" s="323"/>
      <c r="O496" s="323"/>
      <c r="P496" s="323"/>
      <c r="Q496" s="323"/>
      <c r="R496" s="323"/>
      <c r="S496" s="323"/>
      <c r="T496" s="323"/>
      <c r="U496" s="319"/>
      <c r="V496" s="324"/>
    </row>
    <row r="497" spans="9:22">
      <c r="I497" s="322"/>
      <c r="N497" s="323"/>
      <c r="O497" s="323"/>
      <c r="P497" s="323"/>
      <c r="Q497" s="323"/>
      <c r="R497" s="323"/>
      <c r="S497" s="323"/>
      <c r="T497" s="323"/>
      <c r="U497" s="319"/>
      <c r="V497" s="324"/>
    </row>
    <row r="498" spans="9:22">
      <c r="I498" s="322"/>
      <c r="N498" s="323"/>
      <c r="O498" s="323"/>
      <c r="P498" s="323"/>
      <c r="Q498" s="323"/>
      <c r="R498" s="323"/>
      <c r="S498" s="323"/>
      <c r="T498" s="323"/>
      <c r="U498" s="319"/>
      <c r="V498" s="324"/>
    </row>
    <row r="499" spans="9:22">
      <c r="I499" s="322"/>
      <c r="N499" s="323"/>
      <c r="O499" s="323"/>
      <c r="P499" s="323"/>
      <c r="Q499" s="323"/>
      <c r="R499" s="323"/>
      <c r="S499" s="323"/>
      <c r="T499" s="323"/>
      <c r="U499" s="319"/>
      <c r="V499" s="324"/>
    </row>
    <row r="500" spans="9:22">
      <c r="I500" s="322"/>
      <c r="N500" s="323"/>
      <c r="O500" s="323"/>
      <c r="P500" s="323"/>
      <c r="Q500" s="323"/>
      <c r="R500" s="323"/>
      <c r="S500" s="323"/>
      <c r="T500" s="323"/>
      <c r="U500" s="319"/>
      <c r="V500" s="324"/>
    </row>
    <row r="501" spans="9:22">
      <c r="I501" s="322"/>
      <c r="N501" s="323"/>
      <c r="O501" s="323"/>
      <c r="P501" s="323"/>
      <c r="Q501" s="323"/>
      <c r="R501" s="323"/>
      <c r="S501" s="323"/>
      <c r="T501" s="323"/>
      <c r="U501" s="319"/>
      <c r="V501" s="324"/>
    </row>
    <row r="502" spans="9:22">
      <c r="I502" s="322"/>
      <c r="N502" s="323"/>
      <c r="O502" s="323"/>
      <c r="P502" s="323"/>
      <c r="Q502" s="323"/>
      <c r="R502" s="323"/>
      <c r="S502" s="323"/>
      <c r="T502" s="323"/>
      <c r="U502" s="319"/>
      <c r="V502" s="324"/>
    </row>
    <row r="503" spans="9:22">
      <c r="I503" s="322"/>
      <c r="N503" s="323"/>
      <c r="O503" s="323"/>
      <c r="P503" s="323"/>
      <c r="Q503" s="323"/>
      <c r="R503" s="323"/>
      <c r="S503" s="323"/>
      <c r="T503" s="323"/>
      <c r="U503" s="319"/>
      <c r="V503" s="324"/>
    </row>
    <row r="504" spans="9:22">
      <c r="I504" s="322"/>
      <c r="N504" s="323"/>
      <c r="O504" s="323"/>
      <c r="P504" s="323"/>
      <c r="Q504" s="323"/>
      <c r="R504" s="323"/>
      <c r="S504" s="323"/>
      <c r="T504" s="323"/>
      <c r="U504" s="319"/>
      <c r="V504" s="324"/>
    </row>
    <row r="505" spans="9:22">
      <c r="I505" s="322"/>
      <c r="N505" s="323"/>
      <c r="O505" s="323"/>
      <c r="P505" s="323"/>
      <c r="Q505" s="323"/>
      <c r="R505" s="323"/>
      <c r="S505" s="323"/>
      <c r="T505" s="323"/>
      <c r="U505" s="319"/>
      <c r="V505" s="324"/>
    </row>
    <row r="506" spans="9:22">
      <c r="I506" s="322"/>
      <c r="N506" s="323"/>
      <c r="O506" s="323"/>
      <c r="P506" s="323"/>
      <c r="Q506" s="323"/>
      <c r="R506" s="323"/>
      <c r="S506" s="323"/>
      <c r="T506" s="323"/>
      <c r="U506" s="319"/>
      <c r="V506" s="324"/>
    </row>
    <row r="507" spans="9:22">
      <c r="I507" s="322"/>
      <c r="N507" s="323"/>
      <c r="O507" s="323"/>
      <c r="P507" s="323"/>
      <c r="Q507" s="323"/>
      <c r="R507" s="323"/>
      <c r="S507" s="323"/>
      <c r="T507" s="323"/>
      <c r="U507" s="319"/>
      <c r="V507" s="324"/>
    </row>
    <row r="508" spans="9:22">
      <c r="I508" s="322"/>
      <c r="N508" s="323"/>
      <c r="O508" s="323"/>
      <c r="P508" s="323"/>
      <c r="Q508" s="323"/>
      <c r="R508" s="323"/>
      <c r="S508" s="323"/>
      <c r="T508" s="323"/>
      <c r="U508" s="319"/>
      <c r="V508" s="324"/>
    </row>
    <row r="509" spans="9:22">
      <c r="I509" s="322"/>
      <c r="N509" s="323"/>
      <c r="O509" s="323"/>
      <c r="P509" s="323"/>
      <c r="Q509" s="323"/>
      <c r="R509" s="323"/>
      <c r="S509" s="323"/>
      <c r="T509" s="323"/>
      <c r="U509" s="319"/>
      <c r="V509" s="324"/>
    </row>
    <row r="510" spans="9:22">
      <c r="I510" s="322"/>
      <c r="N510" s="323"/>
      <c r="O510" s="323"/>
      <c r="P510" s="323"/>
      <c r="Q510" s="323"/>
      <c r="R510" s="323"/>
      <c r="S510" s="323"/>
      <c r="T510" s="323"/>
      <c r="U510" s="319"/>
      <c r="V510" s="324"/>
    </row>
    <row r="511" spans="9:22">
      <c r="I511" s="322"/>
      <c r="N511" s="323"/>
      <c r="O511" s="323"/>
      <c r="P511" s="323"/>
      <c r="Q511" s="323"/>
      <c r="R511" s="323"/>
      <c r="S511" s="323"/>
      <c r="T511" s="323"/>
      <c r="U511" s="319"/>
      <c r="V511" s="324"/>
    </row>
    <row r="512" spans="9:22">
      <c r="I512" s="322"/>
      <c r="N512" s="323"/>
      <c r="O512" s="323"/>
      <c r="P512" s="323"/>
      <c r="Q512" s="323"/>
      <c r="R512" s="323"/>
      <c r="S512" s="323"/>
      <c r="T512" s="323"/>
      <c r="U512" s="319"/>
      <c r="V512" s="324"/>
    </row>
    <row r="513" spans="9:22">
      <c r="I513" s="322"/>
      <c r="N513" s="323"/>
      <c r="O513" s="323"/>
      <c r="P513" s="323"/>
      <c r="Q513" s="323"/>
      <c r="R513" s="323"/>
      <c r="S513" s="323"/>
      <c r="T513" s="323"/>
      <c r="U513" s="319"/>
      <c r="V513" s="324"/>
    </row>
    <row r="514" spans="9:22">
      <c r="I514" s="322"/>
      <c r="N514" s="323"/>
      <c r="O514" s="323"/>
      <c r="P514" s="323"/>
      <c r="Q514" s="323"/>
      <c r="R514" s="323"/>
      <c r="S514" s="323"/>
      <c r="T514" s="323"/>
      <c r="U514" s="319"/>
      <c r="V514" s="324"/>
    </row>
    <row r="515" spans="9:22">
      <c r="I515" s="322"/>
      <c r="N515" s="323"/>
      <c r="O515" s="323"/>
      <c r="P515" s="323"/>
      <c r="Q515" s="323"/>
      <c r="R515" s="323"/>
      <c r="S515" s="323"/>
      <c r="T515" s="323"/>
      <c r="U515" s="319"/>
      <c r="V515" s="324"/>
    </row>
    <row r="516" spans="9:22">
      <c r="I516" s="322"/>
      <c r="N516" s="323"/>
      <c r="O516" s="323"/>
      <c r="P516" s="323"/>
      <c r="Q516" s="323"/>
      <c r="R516" s="323"/>
      <c r="S516" s="323"/>
      <c r="T516" s="323"/>
      <c r="U516" s="319"/>
      <c r="V516" s="324"/>
    </row>
    <row r="517" spans="9:22">
      <c r="I517" s="322"/>
      <c r="N517" s="323"/>
      <c r="O517" s="323"/>
      <c r="P517" s="323"/>
      <c r="Q517" s="323"/>
      <c r="R517" s="323"/>
      <c r="S517" s="323"/>
      <c r="T517" s="323"/>
      <c r="U517" s="319"/>
      <c r="V517" s="324"/>
    </row>
    <row r="518" spans="9:22">
      <c r="I518" s="322"/>
      <c r="N518" s="323"/>
      <c r="O518" s="323"/>
      <c r="P518" s="323"/>
      <c r="Q518" s="323"/>
      <c r="R518" s="323"/>
      <c r="S518" s="323"/>
      <c r="T518" s="323"/>
      <c r="U518" s="319"/>
      <c r="V518" s="324"/>
    </row>
    <row r="519" spans="9:22">
      <c r="I519" s="322"/>
      <c r="N519" s="323"/>
      <c r="O519" s="323"/>
      <c r="P519" s="323"/>
      <c r="Q519" s="323"/>
      <c r="R519" s="323"/>
      <c r="S519" s="323"/>
      <c r="T519" s="323"/>
      <c r="U519" s="319"/>
      <c r="V519" s="324"/>
    </row>
    <row r="520" spans="9:22">
      <c r="I520" s="322"/>
      <c r="N520" s="323"/>
      <c r="O520" s="323"/>
      <c r="P520" s="323"/>
      <c r="Q520" s="323"/>
      <c r="R520" s="323"/>
      <c r="S520" s="323"/>
      <c r="T520" s="323"/>
      <c r="U520" s="319"/>
      <c r="V520" s="324"/>
    </row>
    <row r="521" spans="9:22">
      <c r="I521" s="322"/>
      <c r="N521" s="323"/>
      <c r="O521" s="323"/>
      <c r="P521" s="323"/>
      <c r="Q521" s="323"/>
      <c r="R521" s="323"/>
      <c r="S521" s="323"/>
      <c r="T521" s="323"/>
      <c r="U521" s="319"/>
      <c r="V521" s="324"/>
    </row>
    <row r="522" spans="9:22">
      <c r="I522" s="322"/>
      <c r="N522" s="323"/>
      <c r="O522" s="323"/>
      <c r="P522" s="323"/>
      <c r="Q522" s="323"/>
      <c r="R522" s="323"/>
      <c r="S522" s="323"/>
      <c r="T522" s="323"/>
      <c r="U522" s="319"/>
      <c r="V522" s="324"/>
    </row>
    <row r="523" spans="9:22">
      <c r="I523" s="322"/>
      <c r="N523" s="323"/>
      <c r="O523" s="323"/>
      <c r="P523" s="323"/>
      <c r="Q523" s="323"/>
      <c r="R523" s="323"/>
      <c r="S523" s="323"/>
      <c r="T523" s="323"/>
      <c r="U523" s="319"/>
      <c r="V523" s="324"/>
    </row>
    <row r="524" spans="9:22">
      <c r="I524" s="322"/>
      <c r="N524" s="323"/>
      <c r="O524" s="323"/>
      <c r="P524" s="323"/>
      <c r="Q524" s="323"/>
      <c r="R524" s="323"/>
      <c r="S524" s="323"/>
      <c r="T524" s="323"/>
      <c r="U524" s="319"/>
      <c r="V524" s="324"/>
    </row>
    <row r="525" spans="9:22">
      <c r="I525" s="322"/>
      <c r="N525" s="323"/>
      <c r="O525" s="323"/>
      <c r="P525" s="323"/>
      <c r="Q525" s="323"/>
      <c r="R525" s="323"/>
      <c r="S525" s="323"/>
      <c r="T525" s="323"/>
      <c r="U525" s="319"/>
      <c r="V525" s="324"/>
    </row>
    <row r="526" spans="9:22">
      <c r="I526" s="322"/>
      <c r="N526" s="323"/>
      <c r="O526" s="323"/>
      <c r="P526" s="323"/>
      <c r="Q526" s="323"/>
      <c r="R526" s="323"/>
      <c r="S526" s="323"/>
      <c r="T526" s="323"/>
      <c r="U526" s="319"/>
      <c r="V526" s="324"/>
    </row>
    <row r="527" spans="9:22">
      <c r="I527" s="322"/>
      <c r="N527" s="323"/>
      <c r="O527" s="323"/>
      <c r="P527" s="323"/>
      <c r="Q527" s="323"/>
      <c r="R527" s="323"/>
      <c r="S527" s="323"/>
      <c r="T527" s="323"/>
      <c r="U527" s="319"/>
      <c r="V527" s="324"/>
    </row>
    <row r="528" spans="9:22">
      <c r="I528" s="322"/>
      <c r="N528" s="323"/>
      <c r="O528" s="323"/>
      <c r="P528" s="323"/>
      <c r="Q528" s="323"/>
      <c r="R528" s="323"/>
      <c r="S528" s="323"/>
      <c r="T528" s="323"/>
      <c r="U528" s="319"/>
      <c r="V528" s="324"/>
    </row>
    <row r="529" spans="9:22">
      <c r="I529" s="322"/>
      <c r="N529" s="323"/>
      <c r="O529" s="323"/>
      <c r="P529" s="323"/>
      <c r="Q529" s="323"/>
      <c r="R529" s="323"/>
      <c r="S529" s="323"/>
      <c r="T529" s="323"/>
      <c r="U529" s="319"/>
      <c r="V529" s="324"/>
    </row>
    <row r="530" spans="9:22">
      <c r="I530" s="322"/>
      <c r="N530" s="323"/>
      <c r="O530" s="323"/>
      <c r="P530" s="323"/>
      <c r="Q530" s="323"/>
      <c r="R530" s="323"/>
      <c r="S530" s="323"/>
      <c r="T530" s="323"/>
      <c r="U530" s="319"/>
      <c r="V530" s="324"/>
    </row>
    <row r="531" spans="9:22">
      <c r="I531" s="322"/>
      <c r="N531" s="323"/>
      <c r="O531" s="323"/>
      <c r="P531" s="323"/>
      <c r="Q531" s="323"/>
      <c r="R531" s="323"/>
      <c r="S531" s="323"/>
      <c r="T531" s="323"/>
      <c r="U531" s="319"/>
      <c r="V531" s="324"/>
    </row>
    <row r="532" spans="9:22">
      <c r="I532" s="322"/>
      <c r="N532" s="323"/>
      <c r="O532" s="323"/>
      <c r="P532" s="323"/>
      <c r="Q532" s="323"/>
      <c r="R532" s="323"/>
      <c r="S532" s="323"/>
      <c r="T532" s="323"/>
      <c r="U532" s="319"/>
      <c r="V532" s="324"/>
    </row>
    <row r="533" spans="9:22">
      <c r="I533" s="322"/>
      <c r="N533" s="323"/>
      <c r="O533" s="323"/>
      <c r="P533" s="323"/>
      <c r="Q533" s="323"/>
      <c r="R533" s="323"/>
      <c r="S533" s="323"/>
      <c r="T533" s="323"/>
      <c r="U533" s="319"/>
      <c r="V533" s="324"/>
    </row>
    <row r="534" spans="9:22">
      <c r="I534" s="322"/>
      <c r="N534" s="323"/>
      <c r="O534" s="323"/>
      <c r="P534" s="323"/>
      <c r="Q534" s="323"/>
      <c r="R534" s="323"/>
      <c r="S534" s="323"/>
      <c r="T534" s="323"/>
      <c r="U534" s="319"/>
      <c r="V534" s="324"/>
    </row>
    <row r="535" spans="9:22">
      <c r="I535" s="322"/>
      <c r="N535" s="323"/>
      <c r="O535" s="323"/>
      <c r="P535" s="323"/>
      <c r="Q535" s="323"/>
      <c r="R535" s="323"/>
      <c r="S535" s="323"/>
      <c r="T535" s="323"/>
      <c r="U535" s="319"/>
      <c r="V535" s="324"/>
    </row>
    <row r="536" spans="9:22">
      <c r="I536" s="322"/>
      <c r="N536" s="323"/>
      <c r="O536" s="323"/>
      <c r="P536" s="323"/>
      <c r="Q536" s="323"/>
      <c r="R536" s="323"/>
      <c r="S536" s="323"/>
      <c r="T536" s="323"/>
      <c r="U536" s="319"/>
      <c r="V536" s="324"/>
    </row>
    <row r="537" spans="9:22">
      <c r="I537" s="322"/>
      <c r="N537" s="323"/>
      <c r="O537" s="323"/>
      <c r="P537" s="323"/>
      <c r="Q537" s="323"/>
      <c r="R537" s="323"/>
      <c r="S537" s="323"/>
      <c r="T537" s="323"/>
      <c r="U537" s="319"/>
      <c r="V537" s="324"/>
    </row>
    <row r="538" spans="9:22">
      <c r="I538" s="322"/>
      <c r="N538" s="323"/>
      <c r="O538" s="323"/>
      <c r="P538" s="323"/>
      <c r="Q538" s="323"/>
      <c r="R538" s="323"/>
      <c r="S538" s="323"/>
      <c r="T538" s="323"/>
      <c r="U538" s="319"/>
      <c r="V538" s="324"/>
    </row>
    <row r="539" spans="9:22">
      <c r="I539" s="322"/>
      <c r="N539" s="323"/>
      <c r="O539" s="323"/>
      <c r="P539" s="323"/>
      <c r="Q539" s="323"/>
      <c r="R539" s="323"/>
      <c r="S539" s="323"/>
      <c r="T539" s="323"/>
      <c r="U539" s="319"/>
      <c r="V539" s="324"/>
    </row>
    <row r="540" spans="9:22">
      <c r="I540" s="322"/>
      <c r="N540" s="323"/>
      <c r="O540" s="323"/>
      <c r="P540" s="323"/>
      <c r="Q540" s="323"/>
      <c r="R540" s="323"/>
      <c r="S540" s="323"/>
      <c r="T540" s="323"/>
      <c r="U540" s="319"/>
      <c r="V540" s="324"/>
    </row>
    <row r="541" spans="9:22">
      <c r="I541" s="322"/>
      <c r="N541" s="323"/>
      <c r="O541" s="323"/>
      <c r="P541" s="323"/>
      <c r="Q541" s="323"/>
      <c r="R541" s="323"/>
      <c r="S541" s="323"/>
      <c r="T541" s="323"/>
      <c r="U541" s="319"/>
      <c r="V541" s="324"/>
    </row>
    <row r="542" spans="9:22">
      <c r="I542" s="322"/>
      <c r="N542" s="323"/>
      <c r="O542" s="323"/>
      <c r="P542" s="323"/>
      <c r="Q542" s="323"/>
      <c r="R542" s="323"/>
      <c r="S542" s="323"/>
      <c r="T542" s="323"/>
      <c r="U542" s="319"/>
      <c r="V542" s="324"/>
    </row>
    <row r="543" spans="9:22">
      <c r="I543" s="322"/>
      <c r="N543" s="323"/>
      <c r="O543" s="323"/>
      <c r="P543" s="323"/>
      <c r="Q543" s="323"/>
      <c r="R543" s="323"/>
      <c r="S543" s="323"/>
      <c r="T543" s="323"/>
      <c r="U543" s="319"/>
      <c r="V543" s="324"/>
    </row>
    <row r="544" spans="9:22">
      <c r="I544" s="322"/>
      <c r="N544" s="323"/>
      <c r="O544" s="323"/>
      <c r="P544" s="323"/>
      <c r="Q544" s="323"/>
      <c r="R544" s="323"/>
      <c r="S544" s="323"/>
      <c r="T544" s="323"/>
      <c r="U544" s="319"/>
      <c r="V544" s="324"/>
    </row>
    <row r="545" spans="9:22">
      <c r="I545" s="322"/>
      <c r="N545" s="323"/>
      <c r="O545" s="323"/>
      <c r="P545" s="323"/>
      <c r="Q545" s="323"/>
      <c r="R545" s="323"/>
      <c r="S545" s="323"/>
      <c r="T545" s="323"/>
      <c r="U545" s="319"/>
      <c r="V545" s="324"/>
    </row>
    <row r="546" spans="9:22">
      <c r="I546" s="322"/>
      <c r="N546" s="323"/>
      <c r="O546" s="323"/>
      <c r="P546" s="323"/>
      <c r="Q546" s="323"/>
      <c r="R546" s="323"/>
      <c r="S546" s="323"/>
      <c r="T546" s="323"/>
      <c r="U546" s="319"/>
      <c r="V546" s="324"/>
    </row>
    <row r="547" spans="9:22">
      <c r="I547" s="322"/>
      <c r="N547" s="323"/>
      <c r="O547" s="323"/>
      <c r="P547" s="323"/>
      <c r="Q547" s="323"/>
      <c r="R547" s="323"/>
      <c r="S547" s="323"/>
      <c r="T547" s="323"/>
      <c r="U547" s="319"/>
      <c r="V547" s="324"/>
    </row>
    <row r="548" spans="9:22">
      <c r="I548" s="322"/>
      <c r="N548" s="323"/>
      <c r="O548" s="323"/>
      <c r="P548" s="323"/>
      <c r="Q548" s="323"/>
      <c r="R548" s="323"/>
      <c r="S548" s="323"/>
      <c r="T548" s="323"/>
      <c r="U548" s="319"/>
      <c r="V548" s="324"/>
    </row>
    <row r="549" spans="9:22">
      <c r="I549" s="322"/>
      <c r="N549" s="323"/>
      <c r="O549" s="323"/>
      <c r="P549" s="323"/>
      <c r="Q549" s="323"/>
      <c r="R549" s="323"/>
      <c r="S549" s="323"/>
      <c r="T549" s="323"/>
      <c r="U549" s="319"/>
      <c r="V549" s="324"/>
    </row>
    <row r="550" spans="9:22">
      <c r="I550" s="322"/>
      <c r="N550" s="323"/>
      <c r="O550" s="323"/>
      <c r="P550" s="323"/>
      <c r="Q550" s="323"/>
      <c r="R550" s="323"/>
      <c r="S550" s="323"/>
      <c r="T550" s="323"/>
      <c r="U550" s="319"/>
      <c r="V550" s="324"/>
    </row>
    <row r="551" spans="9:22">
      <c r="I551" s="322"/>
      <c r="N551" s="323"/>
      <c r="O551" s="323"/>
      <c r="P551" s="323"/>
      <c r="Q551" s="323"/>
      <c r="R551" s="323"/>
      <c r="S551" s="323"/>
      <c r="T551" s="323"/>
      <c r="U551" s="319"/>
      <c r="V551" s="324"/>
    </row>
    <row r="552" spans="9:22">
      <c r="I552" s="322"/>
      <c r="N552" s="323"/>
      <c r="O552" s="323"/>
      <c r="P552" s="323"/>
      <c r="Q552" s="323"/>
      <c r="R552" s="323"/>
      <c r="S552" s="323"/>
      <c r="T552" s="323"/>
      <c r="U552" s="319"/>
      <c r="V552" s="324"/>
    </row>
    <row r="553" spans="9:22">
      <c r="I553" s="322"/>
      <c r="N553" s="323"/>
      <c r="O553" s="323"/>
      <c r="P553" s="323"/>
      <c r="Q553" s="323"/>
      <c r="R553" s="323"/>
      <c r="S553" s="323"/>
      <c r="T553" s="323"/>
      <c r="U553" s="319"/>
      <c r="V553" s="324"/>
    </row>
    <row r="554" spans="9:22">
      <c r="I554" s="322"/>
      <c r="N554" s="323"/>
      <c r="O554" s="323"/>
      <c r="P554" s="323"/>
      <c r="Q554" s="323"/>
      <c r="R554" s="323"/>
      <c r="S554" s="323"/>
      <c r="T554" s="323"/>
      <c r="U554" s="319"/>
      <c r="V554" s="324"/>
    </row>
    <row r="555" spans="9:22">
      <c r="I555" s="322"/>
      <c r="N555" s="323"/>
      <c r="O555" s="323"/>
      <c r="P555" s="323"/>
      <c r="Q555" s="323"/>
      <c r="R555" s="323"/>
      <c r="S555" s="323"/>
      <c r="T555" s="323"/>
      <c r="U555" s="319"/>
      <c r="V555" s="324"/>
    </row>
    <row r="556" spans="9:22">
      <c r="I556" s="322"/>
      <c r="N556" s="323"/>
      <c r="O556" s="323"/>
      <c r="P556" s="323"/>
      <c r="Q556" s="323"/>
      <c r="R556" s="323"/>
      <c r="S556" s="323"/>
      <c r="T556" s="323"/>
      <c r="U556" s="319"/>
      <c r="V556" s="324"/>
    </row>
    <row r="557" spans="9:22">
      <c r="I557" s="322"/>
      <c r="N557" s="323"/>
      <c r="O557" s="323"/>
      <c r="P557" s="323"/>
      <c r="Q557" s="323"/>
      <c r="R557" s="323"/>
      <c r="S557" s="323"/>
      <c r="T557" s="323"/>
      <c r="U557" s="319"/>
      <c r="V557" s="324"/>
    </row>
    <row r="558" spans="9:22">
      <c r="I558" s="322"/>
      <c r="N558" s="323"/>
      <c r="O558" s="323"/>
      <c r="P558" s="323"/>
      <c r="Q558" s="323"/>
      <c r="R558" s="323"/>
      <c r="S558" s="323"/>
      <c r="T558" s="323"/>
      <c r="U558" s="319"/>
      <c r="V558" s="324"/>
    </row>
    <row r="559" spans="9:22">
      <c r="I559" s="322"/>
      <c r="N559" s="323"/>
      <c r="O559" s="323"/>
      <c r="P559" s="323"/>
      <c r="Q559" s="323"/>
      <c r="R559" s="323"/>
      <c r="S559" s="323"/>
      <c r="T559" s="323"/>
      <c r="U559" s="319"/>
      <c r="V559" s="324"/>
    </row>
    <row r="560" spans="9:22">
      <c r="I560" s="322"/>
      <c r="N560" s="323"/>
      <c r="O560" s="323"/>
      <c r="P560" s="323"/>
      <c r="Q560" s="323"/>
      <c r="R560" s="323"/>
      <c r="S560" s="323"/>
      <c r="T560" s="323"/>
      <c r="U560" s="319"/>
      <c r="V560" s="324"/>
    </row>
    <row r="561" spans="9:22">
      <c r="I561" s="322"/>
      <c r="N561" s="323"/>
      <c r="O561" s="323"/>
      <c r="P561" s="323"/>
      <c r="Q561" s="323"/>
      <c r="R561" s="323"/>
      <c r="S561" s="323"/>
      <c r="T561" s="323"/>
      <c r="U561" s="319"/>
      <c r="V561" s="324"/>
    </row>
    <row r="562" spans="9:22">
      <c r="I562" s="322"/>
      <c r="N562" s="323"/>
      <c r="O562" s="323"/>
      <c r="P562" s="323"/>
      <c r="Q562" s="323"/>
      <c r="R562" s="323"/>
      <c r="S562" s="323"/>
      <c r="T562" s="323"/>
      <c r="U562" s="319"/>
      <c r="V562" s="324"/>
    </row>
    <row r="563" spans="9:22">
      <c r="I563" s="322"/>
      <c r="N563" s="323"/>
      <c r="O563" s="323"/>
      <c r="P563" s="323"/>
      <c r="Q563" s="323"/>
      <c r="R563" s="323"/>
      <c r="S563" s="323"/>
      <c r="T563" s="323"/>
      <c r="U563" s="319"/>
      <c r="V563" s="324"/>
    </row>
    <row r="564" spans="9:22">
      <c r="I564" s="322"/>
      <c r="N564" s="323"/>
      <c r="O564" s="323"/>
      <c r="P564" s="323"/>
      <c r="Q564" s="323"/>
      <c r="R564" s="323"/>
      <c r="S564" s="323"/>
      <c r="T564" s="323"/>
      <c r="U564" s="319"/>
      <c r="V564" s="324"/>
    </row>
    <row r="565" spans="9:22">
      <c r="I565" s="322"/>
      <c r="N565" s="323"/>
      <c r="O565" s="323"/>
      <c r="P565" s="323"/>
      <c r="Q565" s="323"/>
      <c r="R565" s="323"/>
      <c r="S565" s="323"/>
      <c r="T565" s="323"/>
      <c r="U565" s="319"/>
      <c r="V565" s="324"/>
    </row>
    <row r="566" spans="9:22">
      <c r="I566" s="322"/>
      <c r="N566" s="323"/>
      <c r="O566" s="323"/>
      <c r="P566" s="323"/>
      <c r="Q566" s="323"/>
      <c r="R566" s="323"/>
      <c r="S566" s="323"/>
      <c r="T566" s="323"/>
      <c r="U566" s="319"/>
      <c r="V566" s="324"/>
    </row>
    <row r="567" spans="9:22">
      <c r="I567" s="322"/>
      <c r="N567" s="323"/>
      <c r="O567" s="323"/>
      <c r="P567" s="323"/>
      <c r="Q567" s="323"/>
      <c r="R567" s="323"/>
      <c r="S567" s="323"/>
      <c r="T567" s="323"/>
      <c r="U567" s="319"/>
      <c r="V567" s="324"/>
    </row>
    <row r="568" spans="9:22">
      <c r="I568" s="322"/>
      <c r="N568" s="323"/>
      <c r="O568" s="323"/>
      <c r="P568" s="323"/>
      <c r="Q568" s="323"/>
      <c r="R568" s="323"/>
      <c r="S568" s="323"/>
      <c r="T568" s="323"/>
      <c r="U568" s="319"/>
      <c r="V568" s="324"/>
    </row>
    <row r="569" spans="9:22">
      <c r="I569" s="322"/>
      <c r="N569" s="323"/>
      <c r="O569" s="323"/>
      <c r="P569" s="323"/>
      <c r="Q569" s="323"/>
      <c r="R569" s="323"/>
      <c r="S569" s="323"/>
      <c r="T569" s="323"/>
      <c r="U569" s="319"/>
      <c r="V569" s="324"/>
    </row>
    <row r="570" spans="9:22">
      <c r="I570" s="322"/>
      <c r="N570" s="323"/>
      <c r="O570" s="323"/>
      <c r="P570" s="323"/>
      <c r="Q570" s="323"/>
      <c r="R570" s="323"/>
      <c r="S570" s="323"/>
      <c r="T570" s="323"/>
      <c r="U570" s="319"/>
      <c r="V570" s="324"/>
    </row>
    <row r="571" spans="9:22">
      <c r="I571" s="322"/>
      <c r="N571" s="323"/>
      <c r="O571" s="323"/>
      <c r="P571" s="323"/>
      <c r="Q571" s="323"/>
      <c r="R571" s="323"/>
      <c r="S571" s="323"/>
      <c r="T571" s="323"/>
      <c r="U571" s="319"/>
      <c r="V571" s="324"/>
    </row>
    <row r="572" spans="9:22">
      <c r="I572" s="322"/>
      <c r="N572" s="323"/>
      <c r="O572" s="323"/>
      <c r="P572" s="323"/>
      <c r="Q572" s="323"/>
      <c r="R572" s="323"/>
      <c r="S572" s="323"/>
      <c r="T572" s="323"/>
      <c r="U572" s="319"/>
      <c r="V572" s="324"/>
    </row>
    <row r="573" spans="9:22">
      <c r="I573" s="322"/>
      <c r="N573" s="323"/>
      <c r="O573" s="323"/>
      <c r="P573" s="323"/>
      <c r="Q573" s="323"/>
      <c r="R573" s="323"/>
      <c r="S573" s="323"/>
      <c r="T573" s="323"/>
      <c r="U573" s="319"/>
      <c r="V573" s="324"/>
    </row>
    <row r="574" spans="9:22">
      <c r="I574" s="322"/>
      <c r="N574" s="323"/>
      <c r="O574" s="323"/>
      <c r="P574" s="323"/>
      <c r="Q574" s="323"/>
      <c r="R574" s="323"/>
      <c r="S574" s="323"/>
      <c r="T574" s="323"/>
      <c r="U574" s="319"/>
      <c r="V574" s="324"/>
    </row>
    <row r="575" spans="9:22">
      <c r="I575" s="322"/>
      <c r="N575" s="323"/>
      <c r="O575" s="323"/>
      <c r="P575" s="323"/>
      <c r="Q575" s="323"/>
      <c r="R575" s="323"/>
      <c r="S575" s="323"/>
      <c r="T575" s="323"/>
      <c r="U575" s="319"/>
      <c r="V575" s="324"/>
    </row>
    <row r="576" spans="9:22">
      <c r="I576" s="322"/>
      <c r="N576" s="323"/>
      <c r="O576" s="323"/>
      <c r="P576" s="323"/>
      <c r="Q576" s="323"/>
      <c r="R576" s="323"/>
      <c r="S576" s="323"/>
      <c r="T576" s="323"/>
      <c r="U576" s="319"/>
      <c r="V576" s="324"/>
    </row>
    <row r="577" spans="9:22">
      <c r="I577" s="322"/>
      <c r="N577" s="323"/>
      <c r="O577" s="323"/>
      <c r="P577" s="323"/>
      <c r="Q577" s="323"/>
      <c r="R577" s="323"/>
      <c r="S577" s="323"/>
      <c r="T577" s="323"/>
      <c r="U577" s="319"/>
      <c r="V577" s="324"/>
    </row>
    <row r="578" spans="9:22">
      <c r="I578" s="322"/>
      <c r="N578" s="323"/>
      <c r="O578" s="323"/>
      <c r="P578" s="323"/>
      <c r="Q578" s="323"/>
      <c r="R578" s="323"/>
      <c r="S578" s="323"/>
      <c r="T578" s="323"/>
      <c r="U578" s="319"/>
      <c r="V578" s="324"/>
    </row>
    <row r="579" spans="9:22">
      <c r="I579" s="322"/>
      <c r="N579" s="323"/>
      <c r="O579" s="323"/>
      <c r="P579" s="323"/>
      <c r="Q579" s="323"/>
      <c r="R579" s="323"/>
      <c r="S579" s="323"/>
      <c r="T579" s="323"/>
      <c r="U579" s="319"/>
      <c r="V579" s="324"/>
    </row>
    <row r="580" spans="9:22">
      <c r="I580" s="322"/>
      <c r="N580" s="323"/>
      <c r="O580" s="323"/>
      <c r="P580" s="323"/>
      <c r="Q580" s="323"/>
      <c r="R580" s="323"/>
      <c r="S580" s="323"/>
      <c r="T580" s="323"/>
      <c r="U580" s="319"/>
      <c r="V580" s="324"/>
    </row>
    <row r="581" spans="9:22">
      <c r="I581" s="322"/>
      <c r="N581" s="323"/>
      <c r="O581" s="323"/>
      <c r="P581" s="323"/>
      <c r="Q581" s="323"/>
      <c r="R581" s="323"/>
      <c r="S581" s="323"/>
      <c r="T581" s="323"/>
      <c r="U581" s="319"/>
      <c r="V581" s="324"/>
    </row>
    <row r="582" spans="9:22">
      <c r="I582" s="322"/>
      <c r="N582" s="323"/>
      <c r="O582" s="323"/>
      <c r="P582" s="323"/>
      <c r="Q582" s="323"/>
      <c r="R582" s="323"/>
      <c r="S582" s="323"/>
      <c r="T582" s="323"/>
      <c r="U582" s="319"/>
      <c r="V582" s="324"/>
    </row>
    <row r="583" spans="9:22">
      <c r="I583" s="322"/>
      <c r="N583" s="323"/>
      <c r="O583" s="323"/>
      <c r="P583" s="323"/>
      <c r="Q583" s="323"/>
      <c r="R583" s="323"/>
      <c r="S583" s="323"/>
      <c r="T583" s="323"/>
      <c r="U583" s="319"/>
      <c r="V583" s="324"/>
    </row>
    <row r="584" spans="9:22">
      <c r="I584" s="322"/>
      <c r="N584" s="323"/>
      <c r="O584" s="323"/>
      <c r="P584" s="323"/>
      <c r="Q584" s="323"/>
      <c r="R584" s="323"/>
      <c r="S584" s="323"/>
      <c r="T584" s="323"/>
      <c r="U584" s="319"/>
      <c r="V584" s="324"/>
    </row>
    <row r="585" spans="9:22">
      <c r="I585" s="322"/>
      <c r="N585" s="323"/>
      <c r="O585" s="323"/>
      <c r="P585" s="323"/>
      <c r="Q585" s="323"/>
      <c r="R585" s="323"/>
      <c r="S585" s="323"/>
      <c r="T585" s="323"/>
      <c r="U585" s="319"/>
      <c r="V585" s="324"/>
    </row>
    <row r="586" spans="9:22">
      <c r="I586" s="322"/>
      <c r="N586" s="323"/>
      <c r="O586" s="323"/>
      <c r="P586" s="323"/>
      <c r="Q586" s="323"/>
      <c r="R586" s="323"/>
      <c r="S586" s="323"/>
      <c r="T586" s="323"/>
      <c r="U586" s="319"/>
      <c r="V586" s="324"/>
    </row>
    <row r="587" spans="9:22">
      <c r="I587" s="322"/>
      <c r="N587" s="323"/>
      <c r="O587" s="323"/>
      <c r="P587" s="323"/>
      <c r="Q587" s="323"/>
      <c r="R587" s="323"/>
      <c r="S587" s="323"/>
      <c r="T587" s="323"/>
      <c r="U587" s="319"/>
      <c r="V587" s="324"/>
    </row>
    <row r="588" spans="9:22">
      <c r="I588" s="322"/>
      <c r="N588" s="323"/>
      <c r="O588" s="323"/>
      <c r="P588" s="323"/>
      <c r="Q588" s="323"/>
      <c r="R588" s="323"/>
      <c r="S588" s="323"/>
      <c r="T588" s="323"/>
      <c r="U588" s="319"/>
      <c r="V588" s="324"/>
    </row>
    <row r="589" spans="9:22">
      <c r="I589" s="322"/>
      <c r="N589" s="323"/>
      <c r="O589" s="323"/>
      <c r="P589" s="323"/>
      <c r="Q589" s="323"/>
      <c r="R589" s="323"/>
      <c r="S589" s="323"/>
      <c r="T589" s="323"/>
      <c r="U589" s="319"/>
      <c r="V589" s="324"/>
    </row>
    <row r="590" spans="9:22">
      <c r="I590" s="322"/>
      <c r="N590" s="323"/>
      <c r="O590" s="323"/>
      <c r="P590" s="323"/>
      <c r="Q590" s="323"/>
      <c r="R590" s="323"/>
      <c r="S590" s="323"/>
      <c r="T590" s="323"/>
      <c r="U590" s="319"/>
      <c r="V590" s="324"/>
    </row>
    <row r="591" spans="9:22">
      <c r="I591" s="322"/>
      <c r="N591" s="323"/>
      <c r="O591" s="323"/>
      <c r="P591" s="323"/>
      <c r="Q591" s="323"/>
      <c r="R591" s="323"/>
      <c r="S591" s="323"/>
      <c r="T591" s="323"/>
      <c r="U591" s="319"/>
      <c r="V591" s="324"/>
    </row>
    <row r="592" spans="9:22">
      <c r="I592" s="322"/>
      <c r="N592" s="323"/>
      <c r="O592" s="323"/>
      <c r="P592" s="323"/>
      <c r="Q592" s="323"/>
      <c r="R592" s="323"/>
      <c r="S592" s="323"/>
      <c r="T592" s="323"/>
      <c r="U592" s="319"/>
      <c r="V592" s="324"/>
    </row>
    <row r="593" spans="9:22">
      <c r="I593" s="322"/>
      <c r="N593" s="323"/>
      <c r="O593" s="323"/>
      <c r="P593" s="323"/>
      <c r="Q593" s="323"/>
      <c r="R593" s="323"/>
      <c r="S593" s="323"/>
      <c r="T593" s="323"/>
      <c r="U593" s="319"/>
      <c r="V593" s="324"/>
    </row>
    <row r="594" spans="9:22">
      <c r="I594" s="322"/>
      <c r="N594" s="323"/>
      <c r="O594" s="323"/>
      <c r="P594" s="323"/>
      <c r="Q594" s="323"/>
      <c r="R594" s="323"/>
      <c r="S594" s="323"/>
      <c r="T594" s="323"/>
      <c r="U594" s="319"/>
      <c r="V594" s="324"/>
    </row>
    <row r="595" spans="9:22">
      <c r="I595" s="322"/>
      <c r="N595" s="323"/>
      <c r="O595" s="323"/>
      <c r="P595" s="323"/>
      <c r="Q595" s="323"/>
      <c r="R595" s="323"/>
      <c r="S595" s="323"/>
      <c r="T595" s="323"/>
      <c r="U595" s="319"/>
      <c r="V595" s="324"/>
    </row>
    <row r="596" spans="9:22">
      <c r="I596" s="322"/>
      <c r="N596" s="323"/>
      <c r="O596" s="323"/>
      <c r="P596" s="323"/>
      <c r="Q596" s="323"/>
      <c r="R596" s="323"/>
      <c r="S596" s="323"/>
      <c r="T596" s="323"/>
      <c r="U596" s="319"/>
      <c r="V596" s="324"/>
    </row>
    <row r="597" spans="9:22">
      <c r="I597" s="322"/>
      <c r="N597" s="323"/>
      <c r="O597" s="323"/>
      <c r="P597" s="323"/>
      <c r="Q597" s="323"/>
      <c r="R597" s="323"/>
      <c r="S597" s="323"/>
      <c r="T597" s="323"/>
      <c r="U597" s="319"/>
      <c r="V597" s="324"/>
    </row>
    <row r="598" spans="9:22">
      <c r="I598" s="322"/>
      <c r="N598" s="323"/>
      <c r="O598" s="323"/>
      <c r="P598" s="323"/>
      <c r="Q598" s="323"/>
      <c r="R598" s="323"/>
      <c r="S598" s="323"/>
      <c r="T598" s="323"/>
      <c r="U598" s="319"/>
      <c r="V598" s="324"/>
    </row>
    <row r="599" spans="9:22">
      <c r="I599" s="322"/>
      <c r="N599" s="323"/>
      <c r="O599" s="323"/>
      <c r="P599" s="323"/>
      <c r="Q599" s="323"/>
      <c r="R599" s="323"/>
      <c r="S599" s="323"/>
      <c r="T599" s="323"/>
      <c r="U599" s="319"/>
      <c r="V599" s="324"/>
    </row>
    <row r="600" spans="9:22">
      <c r="I600" s="322"/>
      <c r="N600" s="323"/>
      <c r="O600" s="323"/>
      <c r="P600" s="323"/>
      <c r="Q600" s="323"/>
      <c r="R600" s="323"/>
      <c r="S600" s="323"/>
      <c r="T600" s="323"/>
      <c r="U600" s="319"/>
      <c r="V600" s="324"/>
    </row>
    <row r="601" spans="9:22">
      <c r="I601" s="322"/>
      <c r="N601" s="323"/>
      <c r="O601" s="323"/>
      <c r="P601" s="323"/>
      <c r="Q601" s="323"/>
      <c r="R601" s="323"/>
      <c r="S601" s="323"/>
      <c r="T601" s="323"/>
      <c r="U601" s="319"/>
      <c r="V601" s="324"/>
    </row>
    <row r="602" spans="9:22">
      <c r="I602" s="322"/>
      <c r="N602" s="323"/>
      <c r="O602" s="323"/>
      <c r="P602" s="323"/>
      <c r="Q602" s="323"/>
      <c r="R602" s="323"/>
      <c r="S602" s="323"/>
      <c r="T602" s="323"/>
      <c r="U602" s="319"/>
      <c r="V602" s="324"/>
    </row>
    <row r="603" spans="9:22">
      <c r="I603" s="322"/>
      <c r="N603" s="323"/>
      <c r="O603" s="323"/>
      <c r="P603" s="323"/>
      <c r="Q603" s="323"/>
      <c r="R603" s="323"/>
      <c r="S603" s="323"/>
      <c r="T603" s="323"/>
      <c r="U603" s="319"/>
      <c r="V603" s="324"/>
    </row>
    <row r="604" spans="9:22">
      <c r="I604" s="322"/>
      <c r="N604" s="323"/>
      <c r="O604" s="323"/>
      <c r="P604" s="323"/>
      <c r="Q604" s="323"/>
      <c r="R604" s="323"/>
      <c r="S604" s="323"/>
      <c r="T604" s="323"/>
      <c r="U604" s="319"/>
      <c r="V604" s="324"/>
    </row>
    <row r="605" spans="9:22">
      <c r="I605" s="322"/>
      <c r="N605" s="323"/>
      <c r="O605" s="323"/>
      <c r="P605" s="323"/>
      <c r="Q605" s="323"/>
      <c r="R605" s="323"/>
      <c r="S605" s="323"/>
      <c r="T605" s="323"/>
      <c r="U605" s="319"/>
      <c r="V605" s="324"/>
    </row>
    <row r="606" spans="9:22">
      <c r="I606" s="322"/>
      <c r="N606" s="323"/>
      <c r="O606" s="323"/>
      <c r="P606" s="323"/>
      <c r="Q606" s="323"/>
      <c r="R606" s="323"/>
      <c r="S606" s="323"/>
      <c r="T606" s="323"/>
      <c r="U606" s="319"/>
      <c r="V606" s="324"/>
    </row>
    <row r="607" spans="9:22">
      <c r="I607" s="322"/>
      <c r="N607" s="323"/>
      <c r="O607" s="323"/>
      <c r="P607" s="323"/>
      <c r="Q607" s="323"/>
      <c r="R607" s="323"/>
      <c r="S607" s="323"/>
      <c r="T607" s="323"/>
      <c r="U607" s="319"/>
      <c r="V607" s="324"/>
    </row>
    <row r="608" spans="9:22">
      <c r="I608" s="322"/>
      <c r="N608" s="323"/>
      <c r="O608" s="323"/>
      <c r="P608" s="323"/>
      <c r="Q608" s="323"/>
      <c r="R608" s="323"/>
      <c r="S608" s="323"/>
      <c r="T608" s="323"/>
      <c r="U608" s="319"/>
      <c r="V608" s="324"/>
    </row>
    <row r="610" spans="10:22">
      <c r="J610" s="322"/>
      <c r="N610" s="323"/>
      <c r="O610" s="323"/>
      <c r="P610" s="323"/>
      <c r="Q610" s="323"/>
      <c r="R610" s="323"/>
      <c r="S610" s="323"/>
      <c r="T610" s="323"/>
      <c r="U610" s="319"/>
      <c r="V610" s="324"/>
    </row>
    <row r="611" spans="10:22">
      <c r="J611" s="322"/>
      <c r="N611" s="323"/>
      <c r="O611" s="323"/>
      <c r="P611" s="323"/>
      <c r="Q611" s="323"/>
      <c r="R611" s="323"/>
      <c r="S611" s="323"/>
      <c r="T611" s="323"/>
      <c r="U611" s="319"/>
      <c r="V611" s="324"/>
    </row>
    <row r="612" spans="10:22">
      <c r="J612" s="322"/>
      <c r="N612" s="323"/>
      <c r="O612" s="323"/>
      <c r="P612" s="323"/>
      <c r="Q612" s="323"/>
      <c r="R612" s="323"/>
      <c r="S612" s="323"/>
      <c r="T612" s="323"/>
      <c r="U612" s="319"/>
      <c r="V612" s="324"/>
    </row>
    <row r="613" spans="10:22">
      <c r="J613" s="322"/>
      <c r="N613" s="323"/>
      <c r="O613" s="323"/>
      <c r="P613" s="323"/>
      <c r="Q613" s="323"/>
      <c r="R613" s="323"/>
      <c r="S613" s="323"/>
      <c r="T613" s="323"/>
      <c r="U613" s="319"/>
      <c r="V613" s="324"/>
    </row>
    <row r="614" spans="10:22">
      <c r="J614" s="322"/>
      <c r="N614" s="323"/>
      <c r="O614" s="323"/>
      <c r="P614" s="323"/>
      <c r="Q614" s="323"/>
      <c r="R614" s="323"/>
      <c r="S614" s="323"/>
      <c r="T614" s="323"/>
      <c r="U614" s="319"/>
      <c r="V614" s="324"/>
    </row>
    <row r="615" spans="10:22">
      <c r="J615" s="322"/>
      <c r="N615" s="323"/>
      <c r="O615" s="323"/>
      <c r="P615" s="323"/>
      <c r="Q615" s="323"/>
      <c r="R615" s="323"/>
      <c r="S615" s="323"/>
      <c r="T615" s="323"/>
      <c r="U615" s="319"/>
      <c r="V615" s="324"/>
    </row>
    <row r="616" spans="10:22">
      <c r="J616" s="322"/>
      <c r="N616" s="323"/>
      <c r="O616" s="323"/>
      <c r="P616" s="323"/>
      <c r="Q616" s="323"/>
      <c r="R616" s="323"/>
      <c r="S616" s="323"/>
      <c r="T616" s="323"/>
      <c r="U616" s="319"/>
      <c r="V616" s="324"/>
    </row>
    <row r="617" spans="10:22">
      <c r="J617" s="322"/>
      <c r="N617" s="323"/>
      <c r="O617" s="323"/>
      <c r="P617" s="323"/>
      <c r="Q617" s="323"/>
      <c r="R617" s="323"/>
      <c r="S617" s="323"/>
      <c r="T617" s="323"/>
      <c r="U617" s="319"/>
      <c r="V617" s="324"/>
    </row>
    <row r="618" spans="10:22">
      <c r="J618" s="322"/>
      <c r="N618" s="323"/>
      <c r="O618" s="323"/>
      <c r="P618" s="323"/>
      <c r="Q618" s="323"/>
      <c r="R618" s="323"/>
      <c r="S618" s="323"/>
      <c r="T618" s="323"/>
      <c r="U618" s="319"/>
      <c r="V618" s="324"/>
    </row>
    <row r="619" spans="10:22">
      <c r="J619" s="322"/>
      <c r="N619" s="323"/>
      <c r="O619" s="323"/>
      <c r="P619" s="323"/>
      <c r="Q619" s="323"/>
      <c r="R619" s="323"/>
      <c r="S619" s="323"/>
      <c r="T619" s="323"/>
      <c r="U619" s="319"/>
      <c r="V619" s="324"/>
    </row>
    <row r="620" spans="10:22">
      <c r="J620" s="322"/>
      <c r="N620" s="323"/>
      <c r="O620" s="323"/>
      <c r="P620" s="323"/>
      <c r="Q620" s="323"/>
      <c r="R620" s="323"/>
      <c r="S620" s="323"/>
      <c r="T620" s="323"/>
      <c r="U620" s="319"/>
      <c r="V620" s="324"/>
    </row>
    <row r="621" spans="10:22">
      <c r="J621" s="322"/>
      <c r="N621" s="323"/>
      <c r="O621" s="323"/>
      <c r="P621" s="323"/>
      <c r="Q621" s="323"/>
      <c r="R621" s="323"/>
      <c r="S621" s="323"/>
      <c r="T621" s="323"/>
      <c r="U621" s="319"/>
      <c r="V621" s="324"/>
    </row>
    <row r="622" spans="10:22">
      <c r="J622" s="322"/>
      <c r="N622" s="323"/>
      <c r="O622" s="323"/>
      <c r="P622" s="323"/>
      <c r="Q622" s="323"/>
      <c r="R622" s="323"/>
      <c r="S622" s="323"/>
      <c r="T622" s="323"/>
      <c r="U622" s="319"/>
      <c r="V622" s="324"/>
    </row>
    <row r="623" spans="10:22">
      <c r="J623" s="322"/>
      <c r="N623" s="323"/>
      <c r="O623" s="323"/>
      <c r="P623" s="323"/>
      <c r="Q623" s="323"/>
      <c r="R623" s="323"/>
      <c r="S623" s="323"/>
      <c r="T623" s="323"/>
      <c r="U623" s="319"/>
      <c r="V623" s="324"/>
    </row>
    <row r="624" spans="10:22">
      <c r="J624" s="322"/>
      <c r="N624" s="323"/>
      <c r="O624" s="323"/>
      <c r="P624" s="323"/>
      <c r="Q624" s="323"/>
      <c r="R624" s="323"/>
      <c r="S624" s="323"/>
      <c r="T624" s="323"/>
      <c r="U624" s="319"/>
      <c r="V624" s="324"/>
    </row>
    <row r="625" spans="10:22">
      <c r="J625" s="322"/>
      <c r="N625" s="323"/>
      <c r="O625" s="323"/>
      <c r="P625" s="323"/>
      <c r="Q625" s="323"/>
      <c r="R625" s="323"/>
      <c r="S625" s="323"/>
      <c r="T625" s="323"/>
      <c r="U625" s="319"/>
      <c r="V625" s="324"/>
    </row>
    <row r="626" spans="10:22">
      <c r="J626" s="322"/>
      <c r="N626" s="323"/>
      <c r="O626" s="323"/>
      <c r="P626" s="323"/>
      <c r="Q626" s="323"/>
      <c r="R626" s="323"/>
      <c r="S626" s="323"/>
      <c r="T626" s="323"/>
      <c r="U626" s="319"/>
      <c r="V626" s="324"/>
    </row>
    <row r="627" spans="10:22">
      <c r="J627" s="322"/>
      <c r="N627" s="323"/>
      <c r="O627" s="323"/>
      <c r="P627" s="323"/>
      <c r="Q627" s="323"/>
      <c r="R627" s="323"/>
      <c r="S627" s="323"/>
      <c r="T627" s="323"/>
      <c r="U627" s="319"/>
      <c r="V627" s="324"/>
    </row>
    <row r="628" spans="10:22">
      <c r="J628" s="322"/>
      <c r="N628" s="323"/>
      <c r="O628" s="323"/>
      <c r="P628" s="323"/>
      <c r="Q628" s="323"/>
      <c r="R628" s="323"/>
      <c r="S628" s="323"/>
      <c r="T628" s="323"/>
      <c r="U628" s="319"/>
      <c r="V628" s="324"/>
    </row>
    <row r="629" spans="10:22">
      <c r="J629" s="322"/>
      <c r="N629" s="323"/>
      <c r="O629" s="323"/>
      <c r="P629" s="323"/>
      <c r="Q629" s="323"/>
      <c r="R629" s="323"/>
      <c r="S629" s="323"/>
      <c r="T629" s="323"/>
      <c r="U629" s="319"/>
      <c r="V629" s="324"/>
    </row>
    <row r="630" spans="10:22">
      <c r="J630" s="322"/>
      <c r="N630" s="323"/>
      <c r="O630" s="323"/>
      <c r="P630" s="323"/>
      <c r="Q630" s="323"/>
      <c r="R630" s="323"/>
      <c r="S630" s="323"/>
      <c r="T630" s="323"/>
      <c r="U630" s="319"/>
      <c r="V630" s="324"/>
    </row>
    <row r="631" spans="10:22">
      <c r="J631" s="322"/>
      <c r="N631" s="323"/>
      <c r="O631" s="323"/>
      <c r="P631" s="323"/>
      <c r="Q631" s="323"/>
      <c r="R631" s="323"/>
      <c r="S631" s="323"/>
      <c r="T631" s="323"/>
      <c r="U631" s="319"/>
      <c r="V631" s="324"/>
    </row>
    <row r="632" spans="10:22">
      <c r="J632" s="322"/>
      <c r="N632" s="323"/>
      <c r="O632" s="323"/>
      <c r="P632" s="323"/>
      <c r="Q632" s="323"/>
      <c r="R632" s="323"/>
      <c r="S632" s="323"/>
      <c r="T632" s="323"/>
      <c r="U632" s="319"/>
      <c r="V632" s="324"/>
    </row>
    <row r="633" spans="10:22">
      <c r="J633" s="322"/>
      <c r="N633" s="323"/>
      <c r="O633" s="323"/>
      <c r="P633" s="323"/>
      <c r="Q633" s="323"/>
      <c r="R633" s="323"/>
      <c r="S633" s="323"/>
      <c r="T633" s="323"/>
      <c r="U633" s="319"/>
      <c r="V633" s="324"/>
    </row>
    <row r="634" spans="10:22">
      <c r="J634" s="322"/>
      <c r="N634" s="323"/>
      <c r="O634" s="323"/>
      <c r="P634" s="323"/>
      <c r="Q634" s="323"/>
      <c r="R634" s="323"/>
      <c r="S634" s="323"/>
      <c r="T634" s="323"/>
      <c r="U634" s="319"/>
      <c r="V634" s="324"/>
    </row>
    <row r="635" spans="10:22">
      <c r="J635" s="322"/>
      <c r="N635" s="323"/>
      <c r="O635" s="323"/>
      <c r="P635" s="323"/>
      <c r="Q635" s="323"/>
      <c r="R635" s="323"/>
      <c r="S635" s="323"/>
      <c r="T635" s="323"/>
      <c r="U635" s="319"/>
      <c r="V635" s="324"/>
    </row>
    <row r="636" spans="10:22">
      <c r="J636" s="322"/>
      <c r="N636" s="323"/>
      <c r="O636" s="323"/>
      <c r="P636" s="323"/>
      <c r="Q636" s="323"/>
      <c r="R636" s="323"/>
      <c r="S636" s="323"/>
      <c r="T636" s="323"/>
      <c r="U636" s="319"/>
      <c r="V636" s="324"/>
    </row>
    <row r="637" spans="10:22">
      <c r="J637" s="322"/>
      <c r="N637" s="323"/>
      <c r="O637" s="323"/>
      <c r="P637" s="323"/>
      <c r="Q637" s="323"/>
      <c r="R637" s="323"/>
      <c r="S637" s="323"/>
      <c r="T637" s="323"/>
      <c r="U637" s="319"/>
      <c r="V637" s="324"/>
    </row>
    <row r="638" spans="10:22">
      <c r="J638" s="322"/>
      <c r="N638" s="323"/>
      <c r="O638" s="323"/>
      <c r="P638" s="323"/>
      <c r="Q638" s="323"/>
      <c r="R638" s="323"/>
      <c r="S638" s="323"/>
      <c r="T638" s="323"/>
      <c r="U638" s="319"/>
      <c r="V638" s="324"/>
    </row>
    <row r="639" spans="10:22">
      <c r="J639" s="322"/>
      <c r="N639" s="323"/>
      <c r="O639" s="323"/>
      <c r="P639" s="323"/>
      <c r="Q639" s="323"/>
      <c r="R639" s="323"/>
      <c r="S639" s="323"/>
      <c r="T639" s="323"/>
      <c r="U639" s="319"/>
      <c r="V639" s="324"/>
    </row>
    <row r="640" spans="10:22">
      <c r="J640" s="322"/>
      <c r="N640" s="323"/>
      <c r="O640" s="323"/>
      <c r="P640" s="323"/>
      <c r="Q640" s="323"/>
      <c r="R640" s="323"/>
      <c r="S640" s="323"/>
      <c r="T640" s="323"/>
      <c r="U640" s="319"/>
      <c r="V640" s="324"/>
    </row>
    <row r="641" spans="10:22">
      <c r="J641" s="322"/>
      <c r="N641" s="323"/>
      <c r="O641" s="323"/>
      <c r="P641" s="323"/>
      <c r="Q641" s="323"/>
      <c r="R641" s="323"/>
      <c r="S641" s="323"/>
      <c r="T641" s="323"/>
      <c r="U641" s="319"/>
      <c r="V641" s="324"/>
    </row>
    <row r="642" spans="10:22">
      <c r="J642" s="322"/>
      <c r="N642" s="323"/>
      <c r="O642" s="323"/>
      <c r="P642" s="323"/>
      <c r="Q642" s="323"/>
      <c r="R642" s="323"/>
      <c r="S642" s="323"/>
      <c r="T642" s="323"/>
      <c r="U642" s="319"/>
      <c r="V642" s="324"/>
    </row>
    <row r="643" spans="10:22">
      <c r="J643" s="322"/>
      <c r="N643" s="323"/>
      <c r="O643" s="323"/>
      <c r="P643" s="323"/>
      <c r="Q643" s="323"/>
      <c r="R643" s="323"/>
      <c r="S643" s="323"/>
      <c r="T643" s="323"/>
      <c r="U643" s="319"/>
      <c r="V643" s="324"/>
    </row>
    <row r="644" spans="10:22">
      <c r="J644" s="322"/>
      <c r="N644" s="323"/>
      <c r="O644" s="323"/>
      <c r="P644" s="323"/>
      <c r="Q644" s="323"/>
      <c r="R644" s="323"/>
      <c r="S644" s="323"/>
      <c r="T644" s="323"/>
      <c r="U644" s="319"/>
      <c r="V644" s="324"/>
    </row>
    <row r="645" spans="10:22">
      <c r="J645" s="322"/>
      <c r="N645" s="323"/>
      <c r="O645" s="323"/>
      <c r="P645" s="323"/>
      <c r="Q645" s="323"/>
      <c r="R645" s="323"/>
      <c r="S645" s="323"/>
      <c r="T645" s="323"/>
      <c r="U645" s="319"/>
      <c r="V645" s="324"/>
    </row>
    <row r="646" spans="10:22">
      <c r="J646" s="322"/>
      <c r="N646" s="323"/>
      <c r="O646" s="323"/>
      <c r="P646" s="323"/>
      <c r="Q646" s="323"/>
      <c r="R646" s="323"/>
      <c r="S646" s="323"/>
      <c r="T646" s="323"/>
      <c r="U646" s="319"/>
      <c r="V646" s="324"/>
    </row>
    <row r="647" spans="10:22">
      <c r="J647" s="322"/>
      <c r="N647" s="323"/>
      <c r="O647" s="323"/>
      <c r="P647" s="323"/>
      <c r="Q647" s="323"/>
      <c r="R647" s="323"/>
      <c r="S647" s="323"/>
      <c r="T647" s="323"/>
      <c r="U647" s="319"/>
      <c r="V647" s="324"/>
    </row>
    <row r="648" spans="10:22">
      <c r="J648" s="322"/>
      <c r="N648" s="323"/>
      <c r="O648" s="323"/>
      <c r="P648" s="323"/>
      <c r="Q648" s="323"/>
      <c r="R648" s="323"/>
      <c r="S648" s="323"/>
      <c r="T648" s="323"/>
      <c r="U648" s="319"/>
      <c r="V648" s="324"/>
    </row>
    <row r="649" spans="10:22">
      <c r="J649" s="322"/>
      <c r="N649" s="323"/>
      <c r="O649" s="323"/>
      <c r="P649" s="323"/>
      <c r="Q649" s="323"/>
      <c r="R649" s="323"/>
      <c r="S649" s="323"/>
      <c r="T649" s="323"/>
      <c r="U649" s="319"/>
      <c r="V649" s="324"/>
    </row>
    <row r="650" spans="10:22">
      <c r="J650" s="322"/>
      <c r="N650" s="323"/>
      <c r="O650" s="323"/>
      <c r="P650" s="323"/>
      <c r="Q650" s="323"/>
      <c r="R650" s="323"/>
      <c r="S650" s="323"/>
      <c r="T650" s="323"/>
      <c r="U650" s="319"/>
      <c r="V650" s="324"/>
    </row>
    <row r="651" spans="10:22">
      <c r="J651" s="322"/>
      <c r="N651" s="323"/>
      <c r="O651" s="323"/>
      <c r="P651" s="323"/>
      <c r="Q651" s="323"/>
      <c r="R651" s="323"/>
      <c r="S651" s="323"/>
      <c r="T651" s="323"/>
      <c r="U651" s="319"/>
      <c r="V651" s="324"/>
    </row>
    <row r="652" spans="10:22">
      <c r="J652" s="322"/>
      <c r="N652" s="323"/>
      <c r="O652" s="323"/>
      <c r="P652" s="323"/>
      <c r="Q652" s="323"/>
      <c r="R652" s="323"/>
      <c r="S652" s="323"/>
      <c r="T652" s="323"/>
      <c r="U652" s="319"/>
      <c r="V652" s="324"/>
    </row>
    <row r="653" spans="10:22">
      <c r="J653" s="322"/>
      <c r="N653" s="323"/>
      <c r="O653" s="323"/>
      <c r="P653" s="323"/>
      <c r="Q653" s="323"/>
      <c r="R653" s="323"/>
      <c r="S653" s="323"/>
      <c r="T653" s="323"/>
      <c r="U653" s="319"/>
      <c r="V653" s="324"/>
    </row>
    <row r="654" spans="10:22">
      <c r="J654" s="322"/>
      <c r="N654" s="323"/>
      <c r="O654" s="323"/>
      <c r="P654" s="323"/>
      <c r="Q654" s="323"/>
      <c r="R654" s="323"/>
      <c r="S654" s="323"/>
      <c r="T654" s="323"/>
      <c r="U654" s="319"/>
      <c r="V654" s="324"/>
    </row>
    <row r="655" spans="10:22">
      <c r="J655" s="322"/>
      <c r="N655" s="323"/>
      <c r="O655" s="323"/>
      <c r="P655" s="323"/>
      <c r="Q655" s="323"/>
      <c r="R655" s="323"/>
      <c r="S655" s="323"/>
      <c r="T655" s="323"/>
      <c r="U655" s="319"/>
      <c r="V655" s="324"/>
    </row>
    <row r="656" spans="10:22">
      <c r="J656" s="322"/>
      <c r="N656" s="323"/>
      <c r="O656" s="323"/>
      <c r="P656" s="323"/>
      <c r="Q656" s="323"/>
      <c r="R656" s="323"/>
      <c r="S656" s="323"/>
      <c r="T656" s="323"/>
      <c r="U656" s="319"/>
      <c r="V656" s="324"/>
    </row>
    <row r="657" spans="10:22">
      <c r="J657" s="322"/>
      <c r="N657" s="323"/>
      <c r="O657" s="323"/>
      <c r="P657" s="323"/>
      <c r="Q657" s="323"/>
      <c r="R657" s="323"/>
      <c r="S657" s="323"/>
      <c r="T657" s="323"/>
      <c r="U657" s="319"/>
      <c r="V657" s="324"/>
    </row>
    <row r="658" spans="10:22">
      <c r="J658" s="322"/>
      <c r="N658" s="323"/>
      <c r="O658" s="323"/>
      <c r="P658" s="323"/>
      <c r="Q658" s="323"/>
      <c r="R658" s="323"/>
      <c r="S658" s="323"/>
      <c r="T658" s="323"/>
      <c r="U658" s="319"/>
      <c r="V658" s="324"/>
    </row>
    <row r="659" spans="10:22">
      <c r="J659" s="322"/>
      <c r="N659" s="323"/>
      <c r="O659" s="323"/>
      <c r="P659" s="323"/>
      <c r="Q659" s="323"/>
      <c r="R659" s="323"/>
      <c r="S659" s="323"/>
      <c r="T659" s="323"/>
      <c r="U659" s="319"/>
      <c r="V659" s="324"/>
    </row>
    <row r="660" spans="10:22">
      <c r="J660" s="322"/>
      <c r="N660" s="323"/>
      <c r="O660" s="323"/>
      <c r="P660" s="323"/>
      <c r="Q660" s="323"/>
      <c r="R660" s="323"/>
      <c r="S660" s="323"/>
      <c r="T660" s="323"/>
      <c r="U660" s="319"/>
      <c r="V660" s="324"/>
    </row>
    <row r="661" spans="10:22">
      <c r="J661" s="322"/>
      <c r="N661" s="323"/>
      <c r="O661" s="323"/>
      <c r="P661" s="323"/>
      <c r="Q661" s="323"/>
      <c r="R661" s="323"/>
      <c r="S661" s="323"/>
      <c r="T661" s="323"/>
      <c r="U661" s="319"/>
      <c r="V661" s="324"/>
    </row>
    <row r="662" spans="10:22">
      <c r="J662" s="322"/>
      <c r="N662" s="323"/>
      <c r="O662" s="323"/>
      <c r="P662" s="323"/>
      <c r="Q662" s="323"/>
      <c r="R662" s="323"/>
      <c r="S662" s="323"/>
      <c r="T662" s="323"/>
      <c r="U662" s="319"/>
      <c r="V662" s="324"/>
    </row>
    <row r="663" spans="10:22">
      <c r="J663" s="322"/>
      <c r="N663" s="323"/>
      <c r="O663" s="323"/>
      <c r="P663" s="323"/>
      <c r="Q663" s="323"/>
      <c r="R663" s="323"/>
      <c r="S663" s="323"/>
      <c r="T663" s="323"/>
      <c r="U663" s="319"/>
      <c r="V663" s="324"/>
    </row>
    <row r="664" spans="10:22">
      <c r="J664" s="322"/>
      <c r="N664" s="323"/>
      <c r="O664" s="323"/>
      <c r="P664" s="323"/>
      <c r="Q664" s="323"/>
      <c r="R664" s="323"/>
      <c r="S664" s="323"/>
      <c r="T664" s="323"/>
      <c r="U664" s="319"/>
      <c r="V664" s="324"/>
    </row>
    <row r="665" spans="10:22">
      <c r="J665" s="322"/>
      <c r="N665" s="323"/>
      <c r="O665" s="323"/>
      <c r="P665" s="323"/>
      <c r="Q665" s="323"/>
      <c r="R665" s="323"/>
      <c r="S665" s="323"/>
      <c r="T665" s="323"/>
      <c r="U665" s="319"/>
      <c r="V665" s="324"/>
    </row>
    <row r="666" spans="10:22">
      <c r="J666" s="322"/>
      <c r="N666" s="323"/>
      <c r="O666" s="323"/>
      <c r="P666" s="323"/>
      <c r="Q666" s="323"/>
      <c r="R666" s="323"/>
      <c r="S666" s="323"/>
      <c r="T666" s="323"/>
      <c r="U666" s="319"/>
      <c r="V666" s="324"/>
    </row>
    <row r="667" spans="10:22">
      <c r="J667" s="322"/>
      <c r="N667" s="323"/>
      <c r="O667" s="323"/>
      <c r="P667" s="323"/>
      <c r="Q667" s="323"/>
      <c r="R667" s="323"/>
      <c r="S667" s="323"/>
      <c r="T667" s="323"/>
      <c r="U667" s="319"/>
      <c r="V667" s="324"/>
    </row>
    <row r="668" spans="10:22">
      <c r="J668" s="322"/>
      <c r="N668" s="323"/>
      <c r="O668" s="323"/>
      <c r="P668" s="323"/>
      <c r="Q668" s="323"/>
      <c r="R668" s="323"/>
      <c r="S668" s="323"/>
      <c r="T668" s="323"/>
      <c r="U668" s="319"/>
      <c r="V668" s="324"/>
    </row>
    <row r="669" spans="10:22">
      <c r="J669" s="322"/>
      <c r="N669" s="323"/>
      <c r="O669" s="323"/>
      <c r="P669" s="323"/>
      <c r="Q669" s="323"/>
      <c r="R669" s="323"/>
      <c r="S669" s="323"/>
      <c r="T669" s="323"/>
      <c r="U669" s="319"/>
      <c r="V669" s="324"/>
    </row>
    <row r="670" spans="10:22">
      <c r="J670" s="322"/>
      <c r="N670" s="323"/>
      <c r="O670" s="323"/>
      <c r="P670" s="323"/>
      <c r="Q670" s="323"/>
      <c r="R670" s="323"/>
      <c r="S670" s="323"/>
      <c r="T670" s="323"/>
      <c r="U670" s="319"/>
      <c r="V670" s="324"/>
    </row>
    <row r="671" spans="10:22">
      <c r="J671" s="322"/>
      <c r="N671" s="323"/>
      <c r="O671" s="323"/>
      <c r="P671" s="323"/>
      <c r="Q671" s="323"/>
      <c r="R671" s="323"/>
      <c r="S671" s="323"/>
      <c r="T671" s="323"/>
      <c r="U671" s="319"/>
      <c r="V671" s="324"/>
    </row>
    <row r="672" spans="10:22">
      <c r="J672" s="322"/>
      <c r="N672" s="323"/>
      <c r="O672" s="323"/>
      <c r="P672" s="323"/>
      <c r="Q672" s="323"/>
      <c r="R672" s="323"/>
      <c r="S672" s="323"/>
      <c r="T672" s="323"/>
      <c r="U672" s="319"/>
      <c r="V672" s="324"/>
    </row>
    <row r="673" spans="10:22">
      <c r="J673" s="322"/>
      <c r="N673" s="323"/>
      <c r="O673" s="323"/>
      <c r="P673" s="323"/>
      <c r="Q673" s="323"/>
      <c r="R673" s="323"/>
      <c r="S673" s="323"/>
      <c r="T673" s="323"/>
      <c r="U673" s="319"/>
      <c r="V673" s="324"/>
    </row>
    <row r="674" spans="10:22">
      <c r="J674" s="322"/>
      <c r="N674" s="323"/>
      <c r="O674" s="323"/>
      <c r="P674" s="323"/>
      <c r="Q674" s="323"/>
      <c r="R674" s="323"/>
      <c r="S674" s="323"/>
      <c r="T674" s="323"/>
      <c r="U674" s="319"/>
      <c r="V674" s="324"/>
    </row>
    <row r="675" spans="10:22">
      <c r="J675" s="322"/>
      <c r="N675" s="323"/>
      <c r="O675" s="323"/>
      <c r="P675" s="323"/>
      <c r="Q675" s="323"/>
      <c r="R675" s="323"/>
      <c r="S675" s="323"/>
      <c r="T675" s="323"/>
      <c r="U675" s="319"/>
      <c r="V675" s="324"/>
    </row>
    <row r="676" spans="10:22">
      <c r="J676" s="322"/>
      <c r="N676" s="323"/>
      <c r="O676" s="323"/>
      <c r="P676" s="323"/>
      <c r="Q676" s="323"/>
      <c r="R676" s="323"/>
      <c r="S676" s="323"/>
      <c r="T676" s="323"/>
      <c r="U676" s="319"/>
      <c r="V676" s="324"/>
    </row>
    <row r="677" spans="10:22">
      <c r="J677" s="322"/>
      <c r="N677" s="323"/>
      <c r="O677" s="323"/>
      <c r="P677" s="323"/>
      <c r="Q677" s="323"/>
      <c r="R677" s="323"/>
      <c r="S677" s="323"/>
      <c r="T677" s="323"/>
      <c r="U677" s="319"/>
      <c r="V677" s="324"/>
    </row>
    <row r="678" spans="10:22">
      <c r="J678" s="322"/>
      <c r="N678" s="323"/>
      <c r="O678" s="323"/>
      <c r="P678" s="323"/>
      <c r="Q678" s="323"/>
      <c r="R678" s="323"/>
      <c r="S678" s="323"/>
      <c r="T678" s="323"/>
      <c r="U678" s="319"/>
      <c r="V678" s="324"/>
    </row>
    <row r="679" spans="10:22">
      <c r="J679" s="322"/>
      <c r="N679" s="323"/>
      <c r="O679" s="323"/>
      <c r="P679" s="323"/>
      <c r="Q679" s="323"/>
      <c r="R679" s="323"/>
      <c r="S679" s="323"/>
      <c r="T679" s="323"/>
      <c r="U679" s="319"/>
      <c r="V679" s="324"/>
    </row>
    <row r="680" spans="10:22">
      <c r="J680" s="322"/>
      <c r="N680" s="323"/>
      <c r="O680" s="323"/>
      <c r="P680" s="323"/>
      <c r="Q680" s="323"/>
      <c r="R680" s="323"/>
      <c r="S680" s="323"/>
      <c r="T680" s="323"/>
      <c r="U680" s="319"/>
      <c r="V680" s="324"/>
    </row>
    <row r="681" spans="10:22">
      <c r="J681" s="322"/>
      <c r="N681" s="323"/>
      <c r="O681" s="323"/>
      <c r="P681" s="323"/>
      <c r="Q681" s="323"/>
      <c r="R681" s="323"/>
      <c r="S681" s="323"/>
      <c r="T681" s="323"/>
      <c r="U681" s="319"/>
      <c r="V681" s="324"/>
    </row>
    <row r="682" spans="10:22">
      <c r="J682" s="322"/>
      <c r="N682" s="323"/>
      <c r="O682" s="323"/>
      <c r="P682" s="323"/>
      <c r="Q682" s="323"/>
      <c r="R682" s="323"/>
      <c r="S682" s="323"/>
      <c r="T682" s="323"/>
      <c r="U682" s="319"/>
      <c r="V682" s="324"/>
    </row>
    <row r="683" spans="10:22">
      <c r="J683" s="322"/>
      <c r="N683" s="323"/>
      <c r="O683" s="323"/>
      <c r="P683" s="323"/>
      <c r="Q683" s="323"/>
      <c r="R683" s="323"/>
      <c r="S683" s="323"/>
      <c r="T683" s="323"/>
      <c r="U683" s="319"/>
      <c r="V683" s="324"/>
    </row>
    <row r="684" spans="10:22">
      <c r="J684" s="322"/>
      <c r="N684" s="323"/>
      <c r="O684" s="323"/>
      <c r="P684" s="323"/>
      <c r="Q684" s="323"/>
      <c r="R684" s="323"/>
      <c r="S684" s="323"/>
      <c r="T684" s="323"/>
      <c r="U684" s="319"/>
      <c r="V684" s="324"/>
    </row>
    <row r="685" spans="10:22">
      <c r="J685" s="322"/>
      <c r="N685" s="323"/>
      <c r="O685" s="323"/>
      <c r="P685" s="323"/>
      <c r="Q685" s="323"/>
      <c r="R685" s="323"/>
      <c r="S685" s="323"/>
      <c r="T685" s="323"/>
      <c r="U685" s="319"/>
      <c r="V685" s="324"/>
    </row>
    <row r="686" spans="10:22">
      <c r="J686" s="322"/>
      <c r="N686" s="323"/>
      <c r="O686" s="323"/>
      <c r="P686" s="323"/>
      <c r="Q686" s="323"/>
      <c r="R686" s="323"/>
      <c r="S686" s="323"/>
      <c r="T686" s="323"/>
      <c r="U686" s="319"/>
      <c r="V686" s="324"/>
    </row>
    <row r="687" spans="10:22">
      <c r="J687" s="322"/>
      <c r="N687" s="323"/>
      <c r="O687" s="323"/>
      <c r="P687" s="323"/>
      <c r="Q687" s="323"/>
      <c r="R687" s="323"/>
      <c r="S687" s="323"/>
      <c r="T687" s="323"/>
      <c r="U687" s="319"/>
      <c r="V687" s="324"/>
    </row>
    <row r="688" spans="10:22">
      <c r="J688" s="322"/>
      <c r="N688" s="323"/>
      <c r="O688" s="323"/>
      <c r="P688" s="323"/>
      <c r="Q688" s="323"/>
      <c r="R688" s="323"/>
      <c r="S688" s="323"/>
      <c r="T688" s="323"/>
      <c r="U688" s="319"/>
      <c r="V688" s="324"/>
    </row>
    <row r="689" spans="10:22">
      <c r="J689" s="322"/>
      <c r="N689" s="323"/>
      <c r="O689" s="323"/>
      <c r="P689" s="323"/>
      <c r="Q689" s="323"/>
      <c r="R689" s="323"/>
      <c r="S689" s="323"/>
      <c r="T689" s="323"/>
      <c r="U689" s="319"/>
      <c r="V689" s="324"/>
    </row>
    <row r="690" spans="10:22">
      <c r="J690" s="322"/>
      <c r="N690" s="323"/>
      <c r="O690" s="323"/>
      <c r="P690" s="323"/>
      <c r="Q690" s="323"/>
      <c r="R690" s="323"/>
      <c r="S690" s="323"/>
      <c r="T690" s="323"/>
      <c r="U690" s="319"/>
      <c r="V690" s="324"/>
    </row>
    <row r="691" spans="10:22">
      <c r="J691" s="322"/>
      <c r="N691" s="323"/>
      <c r="O691" s="323"/>
      <c r="P691" s="323"/>
      <c r="Q691" s="323"/>
      <c r="R691" s="323"/>
      <c r="S691" s="323"/>
      <c r="T691" s="323"/>
      <c r="U691" s="319"/>
      <c r="V691" s="324"/>
    </row>
    <row r="692" spans="10:22">
      <c r="J692" s="322"/>
      <c r="N692" s="323"/>
      <c r="O692" s="323"/>
      <c r="P692" s="323"/>
      <c r="Q692" s="323"/>
      <c r="R692" s="323"/>
      <c r="S692" s="323"/>
      <c r="T692" s="323"/>
      <c r="U692" s="319"/>
      <c r="V692" s="324"/>
    </row>
    <row r="693" spans="10:22">
      <c r="J693" s="322"/>
      <c r="N693" s="323"/>
      <c r="O693" s="323"/>
      <c r="P693" s="323"/>
      <c r="Q693" s="323"/>
      <c r="R693" s="323"/>
      <c r="S693" s="323"/>
      <c r="T693" s="323"/>
      <c r="U693" s="319"/>
      <c r="V693" s="324"/>
    </row>
    <row r="694" spans="10:22">
      <c r="J694" s="322"/>
      <c r="N694" s="323"/>
      <c r="O694" s="323"/>
      <c r="P694" s="323"/>
      <c r="Q694" s="323"/>
      <c r="R694" s="323"/>
      <c r="S694" s="323"/>
      <c r="T694" s="323"/>
      <c r="U694" s="319"/>
      <c r="V694" s="324"/>
    </row>
    <row r="695" spans="10:22">
      <c r="J695" s="322"/>
      <c r="N695" s="323"/>
      <c r="O695" s="323"/>
      <c r="P695" s="323"/>
      <c r="Q695" s="323"/>
      <c r="R695" s="323"/>
      <c r="S695" s="323"/>
      <c r="T695" s="323"/>
      <c r="U695" s="319"/>
      <c r="V695" s="324"/>
    </row>
    <row r="696" spans="10:22">
      <c r="J696" s="322"/>
      <c r="N696" s="323"/>
      <c r="O696" s="323"/>
      <c r="P696" s="323"/>
      <c r="Q696" s="323"/>
      <c r="R696" s="323"/>
      <c r="S696" s="323"/>
      <c r="T696" s="323"/>
      <c r="U696" s="319"/>
      <c r="V696" s="324"/>
    </row>
    <row r="697" spans="10:22">
      <c r="J697" s="322"/>
      <c r="N697" s="323"/>
      <c r="O697" s="323"/>
      <c r="P697" s="323"/>
      <c r="Q697" s="323"/>
      <c r="R697" s="323"/>
      <c r="S697" s="323"/>
      <c r="T697" s="323"/>
      <c r="U697" s="319"/>
      <c r="V697" s="324"/>
    </row>
    <row r="698" spans="10:22">
      <c r="J698" s="322"/>
      <c r="N698" s="323"/>
      <c r="O698" s="323"/>
      <c r="P698" s="323"/>
      <c r="Q698" s="323"/>
      <c r="R698" s="323"/>
      <c r="S698" s="323"/>
      <c r="T698" s="323"/>
      <c r="U698" s="319"/>
      <c r="V698" s="324"/>
    </row>
    <row r="699" spans="10:22">
      <c r="J699" s="322"/>
      <c r="N699" s="323"/>
      <c r="O699" s="323"/>
      <c r="P699" s="323"/>
      <c r="Q699" s="323"/>
      <c r="R699" s="323"/>
      <c r="S699" s="323"/>
      <c r="T699" s="323"/>
      <c r="U699" s="319"/>
      <c r="V699" s="324"/>
    </row>
    <row r="700" spans="10:22">
      <c r="J700" s="322"/>
      <c r="N700" s="323"/>
      <c r="O700" s="323"/>
      <c r="P700" s="323"/>
      <c r="Q700" s="323"/>
      <c r="R700" s="323"/>
      <c r="S700" s="323"/>
      <c r="T700" s="323"/>
      <c r="U700" s="319"/>
      <c r="V700" s="324"/>
    </row>
    <row r="701" spans="10:22">
      <c r="J701" s="322"/>
      <c r="N701" s="323"/>
      <c r="O701" s="323"/>
      <c r="P701" s="323"/>
      <c r="Q701" s="323"/>
      <c r="R701" s="323"/>
      <c r="S701" s="323"/>
      <c r="T701" s="323"/>
      <c r="U701" s="319"/>
      <c r="V701" s="324"/>
    </row>
    <row r="702" spans="10:22">
      <c r="J702" s="322"/>
      <c r="N702" s="323"/>
      <c r="O702" s="323"/>
      <c r="P702" s="323"/>
      <c r="Q702" s="323"/>
      <c r="R702" s="323"/>
      <c r="S702" s="323"/>
      <c r="T702" s="323"/>
      <c r="U702" s="319"/>
      <c r="V702" s="324"/>
    </row>
    <row r="703" spans="10:22">
      <c r="J703" s="322"/>
      <c r="N703" s="323"/>
      <c r="O703" s="323"/>
      <c r="P703" s="323"/>
      <c r="Q703" s="323"/>
      <c r="R703" s="323"/>
      <c r="S703" s="323"/>
      <c r="T703" s="323"/>
      <c r="U703" s="319"/>
      <c r="V703" s="324"/>
    </row>
    <row r="704" spans="10:22">
      <c r="J704" s="322"/>
      <c r="N704" s="323"/>
      <c r="O704" s="323"/>
      <c r="P704" s="323"/>
      <c r="Q704" s="323"/>
      <c r="R704" s="323"/>
      <c r="S704" s="323"/>
      <c r="T704" s="323"/>
      <c r="U704" s="319"/>
      <c r="V704" s="324"/>
    </row>
    <row r="705" spans="10:22">
      <c r="J705" s="322"/>
      <c r="N705" s="323"/>
      <c r="O705" s="323"/>
      <c r="P705" s="323"/>
      <c r="Q705" s="323"/>
      <c r="R705" s="323"/>
      <c r="S705" s="323"/>
      <c r="T705" s="323"/>
      <c r="U705" s="319"/>
      <c r="V705" s="324"/>
    </row>
    <row r="706" spans="10:22">
      <c r="J706" s="322"/>
      <c r="N706" s="323"/>
      <c r="O706" s="323"/>
      <c r="P706" s="323"/>
      <c r="Q706" s="323"/>
      <c r="R706" s="323"/>
      <c r="S706" s="323"/>
      <c r="T706" s="323"/>
      <c r="U706" s="319"/>
      <c r="V706" s="324"/>
    </row>
    <row r="707" spans="10:22">
      <c r="J707" s="322"/>
      <c r="N707" s="323"/>
      <c r="O707" s="323"/>
      <c r="P707" s="323"/>
      <c r="Q707" s="323"/>
      <c r="R707" s="323"/>
      <c r="S707" s="323"/>
      <c r="T707" s="323"/>
      <c r="U707" s="319"/>
      <c r="V707" s="324"/>
    </row>
    <row r="708" spans="10:22">
      <c r="J708" s="322"/>
      <c r="N708" s="323"/>
      <c r="O708" s="323"/>
      <c r="P708" s="323"/>
      <c r="Q708" s="323"/>
      <c r="R708" s="323"/>
      <c r="S708" s="323"/>
      <c r="T708" s="323"/>
      <c r="U708" s="319"/>
      <c r="V708" s="324"/>
    </row>
    <row r="709" spans="10:22">
      <c r="J709" s="322"/>
      <c r="N709" s="323"/>
      <c r="O709" s="323"/>
      <c r="P709" s="323"/>
      <c r="Q709" s="323"/>
      <c r="R709" s="323"/>
      <c r="S709" s="323"/>
      <c r="T709" s="323"/>
      <c r="U709" s="319"/>
      <c r="V709" s="324"/>
    </row>
    <row r="710" spans="10:22">
      <c r="J710" s="322"/>
      <c r="N710" s="323"/>
      <c r="O710" s="323"/>
      <c r="P710" s="323"/>
      <c r="Q710" s="323"/>
      <c r="R710" s="323"/>
      <c r="S710" s="323"/>
      <c r="T710" s="323"/>
      <c r="U710" s="319"/>
      <c r="V710" s="324"/>
    </row>
    <row r="711" spans="10:22">
      <c r="J711" s="322"/>
      <c r="N711" s="323"/>
      <c r="O711" s="323"/>
      <c r="P711" s="323"/>
      <c r="Q711" s="323"/>
      <c r="R711" s="323"/>
      <c r="S711" s="323"/>
      <c r="T711" s="323"/>
      <c r="U711" s="319"/>
      <c r="V711" s="324"/>
    </row>
    <row r="712" spans="10:22">
      <c r="J712" s="322"/>
      <c r="N712" s="323"/>
      <c r="O712" s="323"/>
      <c r="P712" s="323"/>
      <c r="Q712" s="323"/>
      <c r="R712" s="323"/>
      <c r="S712" s="323"/>
      <c r="T712" s="323"/>
      <c r="U712" s="319"/>
      <c r="V712" s="324"/>
    </row>
    <row r="713" spans="10:22">
      <c r="J713" s="322"/>
      <c r="N713" s="323"/>
      <c r="O713" s="323"/>
      <c r="P713" s="323"/>
      <c r="Q713" s="323"/>
      <c r="R713" s="323"/>
      <c r="S713" s="323"/>
      <c r="T713" s="323"/>
      <c r="U713" s="319"/>
      <c r="V713" s="324"/>
    </row>
    <row r="714" spans="10:22">
      <c r="J714" s="322"/>
      <c r="N714" s="323"/>
      <c r="O714" s="323"/>
      <c r="P714" s="323"/>
      <c r="Q714" s="323"/>
      <c r="R714" s="323"/>
      <c r="S714" s="323"/>
      <c r="T714" s="323"/>
      <c r="U714" s="319"/>
      <c r="V714" s="324"/>
    </row>
    <row r="715" spans="10:22">
      <c r="J715" s="322"/>
      <c r="N715" s="323"/>
      <c r="O715" s="323"/>
      <c r="P715" s="323"/>
      <c r="Q715" s="323"/>
      <c r="R715" s="323"/>
      <c r="S715" s="323"/>
      <c r="T715" s="323"/>
      <c r="U715" s="319"/>
      <c r="V715" s="324"/>
    </row>
    <row r="716" spans="10:22">
      <c r="J716" s="322"/>
      <c r="N716" s="323"/>
      <c r="O716" s="323"/>
      <c r="P716" s="323"/>
      <c r="Q716" s="323"/>
      <c r="R716" s="323"/>
      <c r="S716" s="323"/>
      <c r="T716" s="323"/>
      <c r="U716" s="319"/>
      <c r="V716" s="324"/>
    </row>
    <row r="717" spans="10:22">
      <c r="J717" s="322"/>
      <c r="N717" s="323"/>
      <c r="O717" s="323"/>
      <c r="P717" s="323"/>
      <c r="Q717" s="323"/>
      <c r="R717" s="323"/>
      <c r="S717" s="323"/>
      <c r="T717" s="323"/>
      <c r="U717" s="319"/>
      <c r="V717" s="324"/>
    </row>
    <row r="718" spans="10:22">
      <c r="J718" s="322"/>
      <c r="N718" s="323"/>
      <c r="O718" s="323"/>
      <c r="P718" s="323"/>
      <c r="Q718" s="323"/>
      <c r="R718" s="323"/>
      <c r="S718" s="323"/>
      <c r="T718" s="323"/>
      <c r="U718" s="319"/>
      <c r="V718" s="324"/>
    </row>
    <row r="719" spans="10:22">
      <c r="J719" s="322"/>
      <c r="N719" s="323"/>
      <c r="O719" s="323"/>
      <c r="P719" s="323"/>
      <c r="Q719" s="323"/>
      <c r="R719" s="323"/>
      <c r="S719" s="323"/>
      <c r="T719" s="323"/>
      <c r="U719" s="319"/>
      <c r="V719" s="324"/>
    </row>
    <row r="720" spans="10:22">
      <c r="J720" s="322"/>
      <c r="N720" s="323"/>
      <c r="O720" s="323"/>
      <c r="P720" s="323"/>
      <c r="Q720" s="323"/>
      <c r="R720" s="323"/>
      <c r="S720" s="323"/>
      <c r="T720" s="323"/>
      <c r="U720" s="319"/>
      <c r="V720" s="324"/>
    </row>
    <row r="721" spans="10:22">
      <c r="J721" s="322"/>
      <c r="N721" s="323"/>
      <c r="O721" s="323"/>
      <c r="P721" s="323"/>
      <c r="Q721" s="323"/>
      <c r="R721" s="323"/>
      <c r="S721" s="323"/>
      <c r="T721" s="323"/>
      <c r="U721" s="319"/>
      <c r="V721" s="324"/>
    </row>
    <row r="722" spans="10:22">
      <c r="J722" s="322"/>
      <c r="N722" s="323"/>
      <c r="O722" s="323"/>
      <c r="P722" s="323"/>
      <c r="Q722" s="323"/>
      <c r="R722" s="323"/>
      <c r="S722" s="323"/>
      <c r="T722" s="323"/>
      <c r="U722" s="319"/>
      <c r="V722" s="324"/>
    </row>
    <row r="723" spans="10:22">
      <c r="J723" s="322"/>
      <c r="N723" s="323"/>
      <c r="O723" s="323"/>
      <c r="P723" s="323"/>
      <c r="Q723" s="323"/>
      <c r="R723" s="323"/>
      <c r="S723" s="323"/>
      <c r="T723" s="323"/>
      <c r="U723" s="319"/>
      <c r="V723" s="324"/>
    </row>
    <row r="724" spans="10:22">
      <c r="J724" s="322"/>
      <c r="N724" s="323"/>
      <c r="O724" s="323"/>
      <c r="P724" s="323"/>
      <c r="Q724" s="323"/>
      <c r="R724" s="323"/>
      <c r="S724" s="323"/>
      <c r="T724" s="323"/>
      <c r="U724" s="319"/>
      <c r="V724" s="324"/>
    </row>
    <row r="725" spans="10:22">
      <c r="J725" s="322"/>
      <c r="N725" s="323"/>
      <c r="O725" s="323"/>
      <c r="P725" s="323"/>
      <c r="Q725" s="323"/>
      <c r="R725" s="323"/>
      <c r="S725" s="323"/>
      <c r="T725" s="323"/>
      <c r="U725" s="319"/>
      <c r="V725" s="324"/>
    </row>
    <row r="726" spans="10:22">
      <c r="J726" s="322"/>
      <c r="N726" s="323"/>
      <c r="O726" s="323"/>
      <c r="P726" s="323"/>
      <c r="Q726" s="323"/>
      <c r="R726" s="323"/>
      <c r="S726" s="323"/>
      <c r="T726" s="323"/>
      <c r="U726" s="319"/>
      <c r="V726" s="324"/>
    </row>
    <row r="727" spans="10:22">
      <c r="J727" s="322"/>
      <c r="N727" s="323"/>
      <c r="O727" s="323"/>
      <c r="P727" s="323"/>
      <c r="Q727" s="323"/>
      <c r="R727" s="323"/>
      <c r="S727" s="323"/>
      <c r="T727" s="323"/>
      <c r="U727" s="319"/>
      <c r="V727" s="324"/>
    </row>
    <row r="728" spans="10:22">
      <c r="J728" s="322"/>
      <c r="N728" s="323"/>
      <c r="O728" s="323"/>
      <c r="P728" s="323"/>
      <c r="Q728" s="323"/>
      <c r="R728" s="323"/>
      <c r="S728" s="323"/>
      <c r="T728" s="323"/>
      <c r="U728" s="319"/>
      <c r="V728" s="324"/>
    </row>
    <row r="729" spans="10:22">
      <c r="J729" s="322"/>
      <c r="N729" s="323"/>
      <c r="O729" s="323"/>
      <c r="P729" s="323"/>
      <c r="Q729" s="323"/>
      <c r="R729" s="323"/>
      <c r="S729" s="323"/>
      <c r="T729" s="323"/>
      <c r="U729" s="319"/>
      <c r="V729" s="324"/>
    </row>
    <row r="730" spans="10:22">
      <c r="J730" s="322"/>
      <c r="N730" s="323"/>
      <c r="O730" s="323"/>
      <c r="P730" s="323"/>
      <c r="Q730" s="323"/>
      <c r="R730" s="323"/>
      <c r="S730" s="323"/>
      <c r="T730" s="323"/>
      <c r="U730" s="319"/>
      <c r="V730" s="324"/>
    </row>
    <row r="731" spans="10:22">
      <c r="J731" s="322"/>
      <c r="N731" s="323"/>
      <c r="O731" s="323"/>
      <c r="P731" s="323"/>
      <c r="Q731" s="323"/>
      <c r="R731" s="323"/>
      <c r="S731" s="323"/>
      <c r="T731" s="323"/>
      <c r="U731" s="319"/>
      <c r="V731" s="324"/>
    </row>
    <row r="732" spans="10:22">
      <c r="J732" s="322"/>
      <c r="N732" s="323"/>
      <c r="O732" s="323"/>
      <c r="P732" s="323"/>
      <c r="Q732" s="323"/>
      <c r="R732" s="323"/>
      <c r="S732" s="323"/>
      <c r="T732" s="323"/>
      <c r="U732" s="319"/>
      <c r="V732" s="324"/>
    </row>
    <row r="733" spans="10:22">
      <c r="J733" s="322"/>
      <c r="N733" s="323"/>
      <c r="O733" s="323"/>
      <c r="P733" s="323"/>
      <c r="Q733" s="323"/>
      <c r="R733" s="323"/>
      <c r="S733" s="323"/>
      <c r="T733" s="323"/>
      <c r="U733" s="319"/>
      <c r="V733" s="324"/>
    </row>
    <row r="734" spans="10:22">
      <c r="J734" s="322"/>
      <c r="N734" s="323"/>
      <c r="O734" s="323"/>
      <c r="P734" s="323"/>
      <c r="Q734" s="323"/>
      <c r="R734" s="323"/>
      <c r="S734" s="323"/>
      <c r="T734" s="323"/>
      <c r="U734" s="319"/>
      <c r="V734" s="324"/>
    </row>
    <row r="735" spans="10:22">
      <c r="J735" s="322"/>
      <c r="N735" s="323"/>
      <c r="O735" s="323"/>
      <c r="P735" s="323"/>
      <c r="Q735" s="323"/>
      <c r="R735" s="323"/>
      <c r="S735" s="323"/>
      <c r="T735" s="323"/>
      <c r="U735" s="319"/>
      <c r="V735" s="324"/>
    </row>
    <row r="736" spans="10:22">
      <c r="J736" s="322"/>
      <c r="N736" s="323"/>
      <c r="O736" s="323"/>
      <c r="P736" s="323"/>
      <c r="Q736" s="323"/>
      <c r="R736" s="323"/>
      <c r="S736" s="323"/>
      <c r="T736" s="323"/>
      <c r="U736" s="319"/>
      <c r="V736" s="324"/>
    </row>
    <row r="737" spans="10:22">
      <c r="J737" s="322"/>
      <c r="N737" s="323"/>
      <c r="O737" s="323"/>
      <c r="P737" s="323"/>
      <c r="Q737" s="323"/>
      <c r="R737" s="323"/>
      <c r="S737" s="323"/>
      <c r="T737" s="323"/>
      <c r="U737" s="319"/>
      <c r="V737" s="324"/>
    </row>
    <row r="738" spans="10:22">
      <c r="J738" s="322"/>
      <c r="N738" s="323"/>
      <c r="O738" s="323"/>
      <c r="P738" s="323"/>
      <c r="Q738" s="323"/>
      <c r="R738" s="323"/>
      <c r="S738" s="323"/>
      <c r="T738" s="323"/>
      <c r="U738" s="319"/>
      <c r="V738" s="324"/>
    </row>
    <row r="739" spans="10:22">
      <c r="J739" s="322"/>
      <c r="N739" s="323"/>
      <c r="O739" s="323"/>
      <c r="P739" s="323"/>
      <c r="Q739" s="323"/>
      <c r="R739" s="323"/>
      <c r="S739" s="323"/>
      <c r="T739" s="323"/>
      <c r="U739" s="319"/>
      <c r="V739" s="324"/>
    </row>
    <row r="740" spans="10:22">
      <c r="J740" s="322"/>
      <c r="N740" s="323"/>
      <c r="O740" s="323"/>
      <c r="P740" s="323"/>
      <c r="Q740" s="323"/>
      <c r="R740" s="323"/>
      <c r="S740" s="323"/>
      <c r="T740" s="323"/>
      <c r="U740" s="319"/>
      <c r="V740" s="324"/>
    </row>
    <row r="741" spans="10:22">
      <c r="J741" s="322"/>
      <c r="N741" s="323"/>
      <c r="O741" s="323"/>
      <c r="P741" s="323"/>
      <c r="Q741" s="323"/>
      <c r="R741" s="323"/>
      <c r="S741" s="323"/>
      <c r="T741" s="323"/>
      <c r="U741" s="319"/>
      <c r="V741" s="324"/>
    </row>
    <row r="742" spans="10:22">
      <c r="J742" s="322"/>
      <c r="N742" s="323"/>
      <c r="O742" s="323"/>
      <c r="P742" s="323"/>
      <c r="Q742" s="323"/>
      <c r="R742" s="323"/>
      <c r="S742" s="323"/>
      <c r="T742" s="323"/>
      <c r="U742" s="319"/>
      <c r="V742" s="324"/>
    </row>
    <row r="743" spans="10:22">
      <c r="J743" s="322"/>
      <c r="N743" s="323"/>
      <c r="O743" s="323"/>
      <c r="P743" s="323"/>
      <c r="Q743" s="323"/>
      <c r="R743" s="323"/>
      <c r="S743" s="323"/>
      <c r="T743" s="323"/>
      <c r="U743" s="319"/>
      <c r="V743" s="324"/>
    </row>
    <row r="744" spans="10:22">
      <c r="J744" s="322"/>
      <c r="N744" s="323"/>
      <c r="O744" s="323"/>
      <c r="P744" s="323"/>
      <c r="Q744" s="323"/>
      <c r="R744" s="323"/>
      <c r="S744" s="323"/>
      <c r="T744" s="323"/>
      <c r="U744" s="319"/>
      <c r="V744" s="324"/>
    </row>
    <row r="745" spans="10:22">
      <c r="J745" s="322"/>
      <c r="N745" s="323"/>
      <c r="O745" s="323"/>
      <c r="P745" s="323"/>
      <c r="Q745" s="323"/>
      <c r="R745" s="323"/>
      <c r="S745" s="323"/>
      <c r="T745" s="323"/>
      <c r="U745" s="319"/>
      <c r="V745" s="324"/>
    </row>
    <row r="746" spans="10:22">
      <c r="J746" s="322"/>
      <c r="N746" s="323"/>
      <c r="O746" s="323"/>
      <c r="P746" s="323"/>
      <c r="Q746" s="323"/>
      <c r="R746" s="323"/>
      <c r="S746" s="323"/>
      <c r="T746" s="323"/>
      <c r="U746" s="319"/>
      <c r="V746" s="324"/>
    </row>
    <row r="747" spans="10:22">
      <c r="J747" s="322"/>
      <c r="N747" s="323"/>
      <c r="O747" s="323"/>
      <c r="P747" s="323"/>
      <c r="Q747" s="323"/>
      <c r="R747" s="323"/>
      <c r="S747" s="323"/>
      <c r="T747" s="323"/>
      <c r="U747" s="319"/>
      <c r="V747" s="324"/>
    </row>
    <row r="748" spans="10:22">
      <c r="J748" s="322"/>
      <c r="N748" s="323"/>
      <c r="O748" s="323"/>
      <c r="P748" s="323"/>
      <c r="Q748" s="323"/>
      <c r="R748" s="323"/>
      <c r="S748" s="323"/>
      <c r="T748" s="323"/>
      <c r="U748" s="319"/>
      <c r="V748" s="324"/>
    </row>
    <row r="749" spans="10:22">
      <c r="J749" s="322"/>
      <c r="N749" s="323"/>
      <c r="O749" s="323"/>
      <c r="P749" s="323"/>
      <c r="Q749" s="323"/>
      <c r="R749" s="323"/>
      <c r="S749" s="323"/>
      <c r="T749" s="323"/>
      <c r="U749" s="319"/>
      <c r="V749" s="324"/>
    </row>
    <row r="750" spans="10:22">
      <c r="J750" s="322"/>
      <c r="N750" s="323"/>
      <c r="O750" s="323"/>
      <c r="P750" s="323"/>
      <c r="Q750" s="323"/>
      <c r="R750" s="323"/>
      <c r="S750" s="323"/>
      <c r="T750" s="323"/>
      <c r="U750" s="319"/>
      <c r="V750" s="324"/>
    </row>
    <row r="751" spans="10:22">
      <c r="J751" s="322"/>
      <c r="N751" s="323"/>
      <c r="O751" s="323"/>
      <c r="P751" s="323"/>
      <c r="Q751" s="323"/>
      <c r="R751" s="323"/>
      <c r="S751" s="323"/>
      <c r="T751" s="323"/>
      <c r="U751" s="319"/>
      <c r="V751" s="324"/>
    </row>
    <row r="752" spans="10:22">
      <c r="J752" s="322"/>
      <c r="N752" s="323"/>
      <c r="O752" s="323"/>
      <c r="P752" s="323"/>
      <c r="Q752" s="323"/>
      <c r="R752" s="323"/>
      <c r="S752" s="323"/>
      <c r="T752" s="323"/>
      <c r="U752" s="319"/>
      <c r="V752" s="324"/>
    </row>
    <row r="753" spans="10:22">
      <c r="J753" s="322"/>
      <c r="N753" s="323"/>
      <c r="O753" s="323"/>
      <c r="P753" s="323"/>
      <c r="Q753" s="323"/>
      <c r="R753" s="323"/>
      <c r="S753" s="323"/>
      <c r="T753" s="323"/>
      <c r="U753" s="319"/>
      <c r="V753" s="324"/>
    </row>
    <row r="754" spans="10:22">
      <c r="J754" s="322"/>
      <c r="N754" s="323"/>
      <c r="O754" s="323"/>
      <c r="P754" s="323"/>
      <c r="Q754" s="323"/>
      <c r="R754" s="323"/>
      <c r="S754" s="323"/>
      <c r="T754" s="323"/>
      <c r="U754" s="319"/>
      <c r="V754" s="324"/>
    </row>
    <row r="755" spans="10:22">
      <c r="J755" s="322"/>
      <c r="N755" s="323"/>
      <c r="O755" s="323"/>
      <c r="P755" s="323"/>
      <c r="Q755" s="323"/>
      <c r="R755" s="323"/>
      <c r="S755" s="323"/>
      <c r="T755" s="323"/>
      <c r="U755" s="319"/>
      <c r="V755" s="324"/>
    </row>
    <row r="756" spans="10:22">
      <c r="J756" s="322"/>
      <c r="N756" s="323"/>
      <c r="O756" s="323"/>
      <c r="P756" s="323"/>
      <c r="Q756" s="323"/>
      <c r="R756" s="323"/>
      <c r="S756" s="323"/>
      <c r="T756" s="323"/>
      <c r="U756" s="319"/>
      <c r="V756" s="324"/>
    </row>
    <row r="757" spans="10:22">
      <c r="J757" s="322"/>
      <c r="N757" s="323"/>
      <c r="O757" s="323"/>
      <c r="P757" s="323"/>
      <c r="Q757" s="323"/>
      <c r="R757" s="323"/>
      <c r="S757" s="323"/>
      <c r="T757" s="323"/>
      <c r="U757" s="319"/>
      <c r="V757" s="324"/>
    </row>
    <row r="758" spans="10:22">
      <c r="J758" s="322"/>
      <c r="N758" s="323"/>
      <c r="O758" s="323"/>
      <c r="P758" s="323"/>
      <c r="Q758" s="323"/>
      <c r="R758" s="323"/>
      <c r="S758" s="323"/>
      <c r="T758" s="323"/>
      <c r="U758" s="319"/>
      <c r="V758" s="324"/>
    </row>
    <row r="759" spans="10:22">
      <c r="J759" s="322"/>
      <c r="N759" s="323"/>
      <c r="O759" s="323"/>
      <c r="P759" s="323"/>
      <c r="Q759" s="323"/>
      <c r="R759" s="323"/>
      <c r="S759" s="323"/>
      <c r="T759" s="323"/>
      <c r="U759" s="319"/>
      <c r="V759" s="324"/>
    </row>
    <row r="760" spans="10:22">
      <c r="J760" s="322"/>
      <c r="N760" s="323"/>
      <c r="O760" s="323"/>
      <c r="P760" s="323"/>
      <c r="Q760" s="323"/>
      <c r="R760" s="323"/>
      <c r="S760" s="323"/>
      <c r="T760" s="323"/>
      <c r="U760" s="319"/>
      <c r="V760" s="324"/>
    </row>
    <row r="761" spans="10:22">
      <c r="J761" s="322"/>
      <c r="N761" s="323"/>
      <c r="O761" s="323"/>
      <c r="P761" s="323"/>
      <c r="Q761" s="323"/>
      <c r="R761" s="323"/>
      <c r="S761" s="323"/>
      <c r="T761" s="323"/>
      <c r="U761" s="319"/>
      <c r="V761" s="324"/>
    </row>
    <row r="762" spans="10:22">
      <c r="J762" s="322"/>
      <c r="N762" s="323"/>
      <c r="O762" s="323"/>
      <c r="P762" s="323"/>
      <c r="Q762" s="323"/>
      <c r="R762" s="323"/>
      <c r="S762" s="323"/>
      <c r="T762" s="323"/>
      <c r="U762" s="319"/>
      <c r="V762" s="324"/>
    </row>
    <row r="763" spans="10:22">
      <c r="J763" s="322"/>
      <c r="N763" s="323"/>
      <c r="O763" s="323"/>
      <c r="P763" s="323"/>
      <c r="Q763" s="323"/>
      <c r="R763" s="323"/>
      <c r="S763" s="323"/>
      <c r="T763" s="323"/>
      <c r="U763" s="319"/>
      <c r="V763" s="324"/>
    </row>
    <row r="764" spans="10:22">
      <c r="J764" s="322"/>
      <c r="N764" s="323"/>
      <c r="O764" s="323"/>
      <c r="P764" s="323"/>
      <c r="Q764" s="323"/>
      <c r="R764" s="323"/>
      <c r="S764" s="323"/>
      <c r="T764" s="323"/>
      <c r="U764" s="319"/>
      <c r="V764" s="324"/>
    </row>
    <row r="765" spans="10:22">
      <c r="J765" s="322"/>
      <c r="N765" s="323"/>
      <c r="O765" s="323"/>
      <c r="P765" s="323"/>
      <c r="Q765" s="323"/>
      <c r="R765" s="323"/>
      <c r="S765" s="323"/>
      <c r="T765" s="323"/>
      <c r="U765" s="319"/>
      <c r="V765" s="324"/>
    </row>
    <row r="766" spans="10:22">
      <c r="J766" s="322"/>
      <c r="N766" s="323"/>
      <c r="O766" s="323"/>
      <c r="P766" s="323"/>
      <c r="Q766" s="323"/>
      <c r="R766" s="323"/>
      <c r="S766" s="323"/>
      <c r="T766" s="323"/>
      <c r="U766" s="319"/>
      <c r="V766" s="324"/>
    </row>
    <row r="767" spans="10:22">
      <c r="J767" s="322"/>
      <c r="N767" s="323"/>
      <c r="O767" s="323"/>
      <c r="P767" s="323"/>
      <c r="Q767" s="323"/>
      <c r="R767" s="323"/>
      <c r="S767" s="323"/>
      <c r="T767" s="323"/>
      <c r="U767" s="319"/>
      <c r="V767" s="324"/>
    </row>
    <row r="768" spans="10:22">
      <c r="J768" s="322"/>
      <c r="N768" s="323"/>
      <c r="O768" s="323"/>
      <c r="P768" s="323"/>
      <c r="Q768" s="323"/>
      <c r="R768" s="323"/>
      <c r="S768" s="323"/>
      <c r="T768" s="323"/>
      <c r="U768" s="319"/>
      <c r="V768" s="324"/>
    </row>
    <row r="769" spans="10:22">
      <c r="J769" s="322"/>
      <c r="N769" s="323"/>
      <c r="O769" s="323"/>
      <c r="P769" s="323"/>
      <c r="Q769" s="323"/>
      <c r="R769" s="323"/>
      <c r="S769" s="323"/>
      <c r="T769" s="323"/>
      <c r="U769" s="319"/>
      <c r="V769" s="324"/>
    </row>
    <row r="770" spans="10:22">
      <c r="J770" s="322"/>
      <c r="N770" s="323"/>
      <c r="O770" s="323"/>
      <c r="P770" s="323"/>
      <c r="Q770" s="323"/>
      <c r="R770" s="323"/>
      <c r="S770" s="323"/>
      <c r="T770" s="323"/>
      <c r="U770" s="319"/>
      <c r="V770" s="324"/>
    </row>
    <row r="771" spans="10:22">
      <c r="J771" s="322"/>
      <c r="N771" s="323"/>
      <c r="O771" s="323"/>
      <c r="P771" s="323"/>
      <c r="Q771" s="323"/>
      <c r="R771" s="323"/>
      <c r="S771" s="323"/>
      <c r="T771" s="323"/>
      <c r="U771" s="319"/>
      <c r="V771" s="324"/>
    </row>
    <row r="772" spans="10:22">
      <c r="J772" s="322"/>
      <c r="N772" s="323"/>
      <c r="O772" s="323"/>
      <c r="P772" s="323"/>
      <c r="Q772" s="323"/>
      <c r="R772" s="323"/>
      <c r="S772" s="323"/>
      <c r="T772" s="323"/>
      <c r="U772" s="319"/>
      <c r="V772" s="324"/>
    </row>
    <row r="773" spans="10:22">
      <c r="J773" s="322"/>
      <c r="N773" s="323"/>
      <c r="O773" s="323"/>
      <c r="P773" s="323"/>
      <c r="Q773" s="323"/>
      <c r="R773" s="323"/>
      <c r="S773" s="323"/>
      <c r="T773" s="323"/>
      <c r="U773" s="319"/>
      <c r="V773" s="324"/>
    </row>
    <row r="774" spans="10:22">
      <c r="J774" s="322"/>
      <c r="N774" s="323"/>
      <c r="O774" s="323"/>
      <c r="P774" s="323"/>
      <c r="Q774" s="323"/>
      <c r="R774" s="323"/>
      <c r="S774" s="323"/>
      <c r="T774" s="323"/>
      <c r="U774" s="319"/>
      <c r="V774" s="324"/>
    </row>
    <row r="775" spans="10:22">
      <c r="J775" s="322"/>
      <c r="N775" s="323"/>
      <c r="O775" s="323"/>
      <c r="P775" s="323"/>
      <c r="Q775" s="323"/>
      <c r="R775" s="323"/>
      <c r="S775" s="323"/>
      <c r="T775" s="323"/>
      <c r="U775" s="319"/>
      <c r="V775" s="324"/>
    </row>
    <row r="776" spans="10:22">
      <c r="J776" s="322"/>
      <c r="N776" s="323"/>
      <c r="O776" s="323"/>
      <c r="P776" s="323"/>
      <c r="Q776" s="323"/>
      <c r="R776" s="323"/>
      <c r="S776" s="323"/>
      <c r="T776" s="323"/>
      <c r="U776" s="319"/>
      <c r="V776" s="324"/>
    </row>
    <row r="777" spans="10:22">
      <c r="J777" s="322"/>
      <c r="N777" s="323"/>
      <c r="O777" s="323"/>
      <c r="P777" s="323"/>
      <c r="Q777" s="323"/>
      <c r="R777" s="323"/>
      <c r="S777" s="323"/>
      <c r="T777" s="323"/>
      <c r="U777" s="319"/>
      <c r="V777" s="324"/>
    </row>
    <row r="778" spans="10:22">
      <c r="J778" s="322"/>
      <c r="N778" s="323"/>
      <c r="O778" s="323"/>
      <c r="P778" s="323"/>
      <c r="Q778" s="323"/>
      <c r="R778" s="323"/>
      <c r="S778" s="323"/>
      <c r="T778" s="323"/>
      <c r="U778" s="319"/>
      <c r="V778" s="324"/>
    </row>
    <row r="779" spans="10:22">
      <c r="J779" s="322"/>
      <c r="N779" s="323"/>
      <c r="O779" s="323"/>
      <c r="P779" s="323"/>
      <c r="Q779" s="323"/>
      <c r="R779" s="323"/>
      <c r="S779" s="323"/>
      <c r="T779" s="323"/>
      <c r="U779" s="319"/>
      <c r="V779" s="324"/>
    </row>
    <row r="780" spans="10:22">
      <c r="J780" s="322"/>
      <c r="N780" s="323"/>
      <c r="O780" s="323"/>
      <c r="P780" s="323"/>
      <c r="Q780" s="323"/>
      <c r="R780" s="323"/>
      <c r="S780" s="323"/>
      <c r="T780" s="323"/>
      <c r="U780" s="319"/>
      <c r="V780" s="324"/>
    </row>
    <row r="781" spans="10:22">
      <c r="J781" s="322"/>
      <c r="N781" s="323"/>
      <c r="O781" s="323"/>
      <c r="P781" s="323"/>
      <c r="Q781" s="323"/>
      <c r="R781" s="323"/>
      <c r="S781" s="323"/>
      <c r="T781" s="323"/>
      <c r="U781" s="319"/>
      <c r="V781" s="324"/>
    </row>
    <row r="782" spans="10:22">
      <c r="J782" s="322"/>
      <c r="N782" s="323"/>
      <c r="O782" s="323"/>
      <c r="P782" s="323"/>
      <c r="Q782" s="323"/>
      <c r="R782" s="323"/>
      <c r="S782" s="323"/>
      <c r="T782" s="323"/>
      <c r="U782" s="319"/>
      <c r="V782" s="324"/>
    </row>
    <row r="783" spans="10:22">
      <c r="J783" s="322"/>
      <c r="N783" s="323"/>
      <c r="O783" s="323"/>
      <c r="P783" s="323"/>
      <c r="Q783" s="323"/>
      <c r="R783" s="323"/>
      <c r="S783" s="323"/>
      <c r="T783" s="323"/>
      <c r="U783" s="319"/>
      <c r="V783" s="324"/>
    </row>
    <row r="784" spans="10:22">
      <c r="J784" s="322"/>
      <c r="N784" s="323"/>
      <c r="O784" s="323"/>
      <c r="P784" s="323"/>
      <c r="Q784" s="323"/>
      <c r="R784" s="323"/>
      <c r="S784" s="323"/>
      <c r="T784" s="323"/>
      <c r="U784" s="319"/>
      <c r="V784" s="324"/>
    </row>
    <row r="785" spans="10:22">
      <c r="J785" s="322"/>
      <c r="N785" s="323"/>
      <c r="O785" s="323"/>
      <c r="P785" s="323"/>
      <c r="Q785" s="323"/>
      <c r="R785" s="323"/>
      <c r="S785" s="323"/>
      <c r="T785" s="323"/>
      <c r="U785" s="319"/>
      <c r="V785" s="324"/>
    </row>
    <row r="786" spans="10:22">
      <c r="J786" s="322"/>
      <c r="N786" s="323"/>
      <c r="O786" s="323"/>
      <c r="P786" s="323"/>
      <c r="Q786" s="323"/>
      <c r="R786" s="323"/>
      <c r="S786" s="323"/>
      <c r="T786" s="323"/>
      <c r="U786" s="319"/>
      <c r="V786" s="324"/>
    </row>
    <row r="787" spans="10:22">
      <c r="J787" s="322"/>
      <c r="N787" s="323"/>
      <c r="O787" s="323"/>
      <c r="P787" s="323"/>
      <c r="Q787" s="323"/>
      <c r="R787" s="323"/>
      <c r="S787" s="323"/>
      <c r="T787" s="323"/>
      <c r="U787" s="319"/>
      <c r="V787" s="324"/>
    </row>
    <row r="788" spans="10:22">
      <c r="J788" s="322"/>
      <c r="N788" s="323"/>
      <c r="O788" s="323"/>
      <c r="P788" s="323"/>
      <c r="Q788" s="323"/>
      <c r="R788" s="323"/>
      <c r="S788" s="323"/>
      <c r="T788" s="323"/>
      <c r="U788" s="319"/>
      <c r="V788" s="324"/>
    </row>
    <row r="789" spans="10:22">
      <c r="J789" s="322"/>
      <c r="N789" s="323"/>
      <c r="O789" s="323"/>
      <c r="P789" s="323"/>
      <c r="Q789" s="323"/>
      <c r="R789" s="323"/>
      <c r="S789" s="323"/>
      <c r="T789" s="323"/>
      <c r="U789" s="319"/>
      <c r="V789" s="324"/>
    </row>
    <row r="790" spans="10:22">
      <c r="J790" s="322"/>
      <c r="N790" s="323"/>
      <c r="O790" s="323"/>
      <c r="P790" s="323"/>
      <c r="Q790" s="323"/>
      <c r="R790" s="323"/>
      <c r="S790" s="323"/>
      <c r="T790" s="323"/>
      <c r="U790" s="319"/>
      <c r="V790" s="324"/>
    </row>
    <row r="791" spans="10:22">
      <c r="J791" s="322"/>
      <c r="N791" s="323"/>
      <c r="O791" s="323"/>
      <c r="P791" s="323"/>
      <c r="Q791" s="323"/>
      <c r="R791" s="323"/>
      <c r="S791" s="323"/>
      <c r="T791" s="323"/>
      <c r="U791" s="319"/>
      <c r="V791" s="324"/>
    </row>
    <row r="792" spans="10:22">
      <c r="J792" s="322"/>
      <c r="N792" s="323"/>
      <c r="O792" s="323"/>
      <c r="P792" s="323"/>
      <c r="Q792" s="323"/>
      <c r="R792" s="323"/>
      <c r="S792" s="323"/>
      <c r="T792" s="323"/>
      <c r="U792" s="319"/>
      <c r="V792" s="324"/>
    </row>
    <row r="793" spans="10:22">
      <c r="J793" s="322"/>
      <c r="N793" s="323"/>
      <c r="O793" s="323"/>
      <c r="P793" s="323"/>
      <c r="Q793" s="323"/>
      <c r="R793" s="323"/>
      <c r="S793" s="323"/>
      <c r="T793" s="323"/>
      <c r="U793" s="319"/>
      <c r="V793" s="324"/>
    </row>
    <row r="794" spans="10:22">
      <c r="J794" s="322"/>
      <c r="N794" s="323"/>
      <c r="O794" s="323"/>
      <c r="P794" s="323"/>
      <c r="Q794" s="323"/>
      <c r="R794" s="323"/>
      <c r="S794" s="323"/>
      <c r="T794" s="323"/>
      <c r="U794" s="319"/>
      <c r="V794" s="324"/>
    </row>
    <row r="795" spans="10:22">
      <c r="J795" s="322"/>
      <c r="N795" s="323"/>
      <c r="O795" s="323"/>
      <c r="P795" s="323"/>
      <c r="Q795" s="323"/>
      <c r="R795" s="323"/>
      <c r="S795" s="323"/>
      <c r="T795" s="323"/>
      <c r="U795" s="319"/>
      <c r="V795" s="324"/>
    </row>
    <row r="796" spans="10:22">
      <c r="J796" s="322"/>
      <c r="N796" s="323"/>
      <c r="O796" s="323"/>
      <c r="P796" s="323"/>
      <c r="Q796" s="323"/>
      <c r="R796" s="323"/>
      <c r="S796" s="323"/>
      <c r="T796" s="323"/>
      <c r="U796" s="319"/>
      <c r="V796" s="324"/>
    </row>
    <row r="797" spans="10:22">
      <c r="J797" s="322"/>
      <c r="N797" s="323"/>
      <c r="O797" s="323"/>
      <c r="P797" s="323"/>
      <c r="Q797" s="323"/>
      <c r="R797" s="323"/>
      <c r="S797" s="323"/>
      <c r="T797" s="323"/>
      <c r="U797" s="319"/>
      <c r="V797" s="324"/>
    </row>
    <row r="798" spans="10:22">
      <c r="J798" s="322"/>
      <c r="N798" s="323"/>
      <c r="O798" s="323"/>
      <c r="P798" s="323"/>
      <c r="Q798" s="323"/>
      <c r="R798" s="323"/>
      <c r="S798" s="323"/>
      <c r="T798" s="323"/>
      <c r="U798" s="319"/>
      <c r="V798" s="324"/>
    </row>
    <row r="799" spans="10:22">
      <c r="J799" s="322"/>
      <c r="N799" s="323"/>
      <c r="O799" s="323"/>
      <c r="P799" s="323"/>
      <c r="Q799" s="323"/>
      <c r="R799" s="323"/>
      <c r="S799" s="323"/>
      <c r="T799" s="323"/>
      <c r="U799" s="319"/>
      <c r="V799" s="324"/>
    </row>
    <row r="800" spans="10:22">
      <c r="J800" s="322"/>
      <c r="N800" s="323"/>
      <c r="O800" s="323"/>
      <c r="P800" s="323"/>
      <c r="Q800" s="323"/>
      <c r="R800" s="323"/>
      <c r="S800" s="323"/>
      <c r="T800" s="323"/>
      <c r="U800" s="319"/>
      <c r="V800" s="324"/>
    </row>
    <row r="801" spans="10:22">
      <c r="J801" s="322"/>
      <c r="N801" s="323"/>
      <c r="O801" s="323"/>
      <c r="P801" s="323"/>
      <c r="Q801" s="323"/>
      <c r="R801" s="323"/>
      <c r="S801" s="323"/>
      <c r="T801" s="323"/>
      <c r="U801" s="319"/>
      <c r="V801" s="324"/>
    </row>
  </sheetData>
  <sheetProtection selectLockedCells="1"/>
  <mergeCells count="7">
    <mergeCell ref="AB51:AB56"/>
    <mergeCell ref="AB57:AB59"/>
    <mergeCell ref="AB60:AB61"/>
    <mergeCell ref="F28:K28"/>
    <mergeCell ref="S28:V28"/>
    <mergeCell ref="N28:Q28"/>
    <mergeCell ref="AB37:AB39"/>
  </mergeCells>
  <phoneticPr fontId="2" type="noConversion"/>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sheetPr codeName="Sheet21"/>
  <dimension ref="A1:AD780"/>
  <sheetViews>
    <sheetView topLeftCell="I3" workbookViewId="0">
      <selection activeCell="R13" sqref="R13:R45"/>
    </sheetView>
  </sheetViews>
  <sheetFormatPr defaultRowHeight="12.75"/>
  <cols>
    <col min="1" max="19" width="9.140625" style="316"/>
    <col min="20" max="21" width="14.5703125" style="316" customWidth="1"/>
    <col min="22" max="27" width="9.140625" style="316"/>
    <col min="28" max="28" width="15.7109375" style="316" customWidth="1"/>
    <col min="29" max="16384" width="9.140625" style="316"/>
  </cols>
  <sheetData>
    <row r="1" spans="1:30">
      <c r="Y1" s="317">
        <f>MIN(Y4:Y51)</f>
        <v>0</v>
      </c>
    </row>
    <row r="2" spans="1:30">
      <c r="E2" s="852" t="s">
        <v>1115</v>
      </c>
      <c r="F2" s="852"/>
      <c r="G2" s="852"/>
      <c r="H2" s="852"/>
      <c r="I2" s="852"/>
      <c r="J2" s="852"/>
      <c r="M2" s="852" t="s">
        <v>1116</v>
      </c>
      <c r="N2" s="852"/>
      <c r="O2" s="852"/>
      <c r="P2" s="852"/>
      <c r="R2" s="852" t="s">
        <v>1117</v>
      </c>
      <c r="S2" s="852"/>
      <c r="T2" s="852"/>
      <c r="U2" s="852"/>
    </row>
    <row r="3" spans="1:30">
      <c r="F3" s="315" t="s">
        <v>1118</v>
      </c>
      <c r="G3" s="315" t="s">
        <v>1119</v>
      </c>
      <c r="H3" s="315" t="s">
        <v>1120</v>
      </c>
      <c r="I3" s="315"/>
      <c r="M3" s="316" t="s">
        <v>1122</v>
      </c>
      <c r="N3" s="316" t="s">
        <v>1123</v>
      </c>
      <c r="O3" s="316" t="s">
        <v>1124</v>
      </c>
      <c r="P3" s="316" t="s">
        <v>1125</v>
      </c>
      <c r="T3" s="316" t="s">
        <v>1126</v>
      </c>
      <c r="U3" s="316" t="s">
        <v>1127</v>
      </c>
      <c r="AB3" s="318"/>
      <c r="AC3" s="318"/>
      <c r="AD3" s="318"/>
    </row>
    <row r="4" spans="1:30">
      <c r="A4" s="316">
        <v>0</v>
      </c>
      <c r="B4" s="316">
        <v>0</v>
      </c>
      <c r="C4" s="316">
        <v>0</v>
      </c>
      <c r="D4" s="316">
        <v>0</v>
      </c>
      <c r="F4" s="322">
        <v>90</v>
      </c>
      <c r="G4" s="316">
        <v>60</v>
      </c>
      <c r="H4" s="316">
        <v>26</v>
      </c>
      <c r="J4" s="323">
        <v>5.116831420404433E-12</v>
      </c>
      <c r="K4" s="317"/>
      <c r="L4" s="316">
        <v>0</v>
      </c>
      <c r="M4" s="323">
        <v>7.4272306776221476E-17</v>
      </c>
      <c r="N4" s="323">
        <v>-2.3594720313374622E-14</v>
      </c>
      <c r="O4" s="323">
        <v>2.5163722794022272E-12</v>
      </c>
      <c r="P4" s="323">
        <v>-8.4383950827327065E-11</v>
      </c>
      <c r="Q4" s="323"/>
      <c r="R4" s="323">
        <v>5.116831420404404E-12</v>
      </c>
      <c r="S4" s="323"/>
      <c r="T4" s="319">
        <v>-2.9080568410067379E-14</v>
      </c>
      <c r="U4" s="324">
        <v>-5.683315712552605E-15</v>
      </c>
      <c r="V4" s="323"/>
      <c r="W4" s="323"/>
      <c r="X4" s="317"/>
      <c r="Y4" s="317"/>
      <c r="AA4" s="321"/>
    </row>
    <row r="5" spans="1:30">
      <c r="A5" s="316">
        <v>1</v>
      </c>
      <c r="B5" s="316">
        <v>0</v>
      </c>
      <c r="C5" s="316">
        <v>0</v>
      </c>
      <c r="D5" s="316">
        <v>1</v>
      </c>
      <c r="F5" s="322">
        <v>100</v>
      </c>
      <c r="G5" s="316">
        <v>60</v>
      </c>
      <c r="H5" s="316">
        <v>26</v>
      </c>
      <c r="J5" s="323">
        <v>5.5783807553709345E-12</v>
      </c>
      <c r="K5" s="317"/>
      <c r="L5" s="316">
        <v>1</v>
      </c>
      <c r="M5" s="323"/>
      <c r="N5" s="323"/>
      <c r="O5" s="323"/>
      <c r="P5" s="323"/>
      <c r="Q5" s="323"/>
      <c r="R5" s="323">
        <v>5.5783807553708828E-12</v>
      </c>
      <c r="S5" s="323"/>
      <c r="T5" s="319">
        <v>-5.169878828456423E-14</v>
      </c>
      <c r="U5" s="324">
        <v>-9.2677051911144626E-15</v>
      </c>
      <c r="V5" s="317"/>
      <c r="W5" s="317"/>
      <c r="X5" s="317"/>
      <c r="Y5" s="317"/>
      <c r="AA5" s="321"/>
    </row>
    <row r="6" spans="1:30">
      <c r="A6" s="316">
        <v>2</v>
      </c>
      <c r="B6" s="316">
        <v>0</v>
      </c>
      <c r="C6" s="316">
        <v>0</v>
      </c>
      <c r="D6" s="316">
        <v>2</v>
      </c>
      <c r="F6" s="322">
        <v>110</v>
      </c>
      <c r="G6" s="316">
        <v>60</v>
      </c>
      <c r="H6" s="316">
        <v>26</v>
      </c>
      <c r="J6" s="323">
        <v>5.7773244342358019E-12</v>
      </c>
      <c r="K6" s="317"/>
      <c r="L6" s="316">
        <v>2</v>
      </c>
      <c r="M6" s="323"/>
      <c r="N6" s="323"/>
      <c r="O6" s="323"/>
      <c r="P6" s="323"/>
      <c r="Q6" s="323"/>
      <c r="R6" s="323">
        <v>5.7773244342357631E-12</v>
      </c>
      <c r="S6" s="323"/>
      <c r="T6" s="319">
        <v>-3.8774091213423172E-14</v>
      </c>
      <c r="U6" s="324">
        <v>-6.7114270030694633E-15</v>
      </c>
      <c r="V6" s="317"/>
      <c r="W6" s="317"/>
      <c r="X6" s="317"/>
      <c r="Y6" s="317"/>
    </row>
    <row r="7" spans="1:30">
      <c r="A7" s="316">
        <v>3</v>
      </c>
      <c r="B7" s="316">
        <v>0</v>
      </c>
      <c r="C7" s="316">
        <v>0</v>
      </c>
      <c r="D7" s="316">
        <v>3</v>
      </c>
      <c r="F7" s="322">
        <v>120</v>
      </c>
      <c r="G7" s="316">
        <v>60</v>
      </c>
      <c r="H7" s="316">
        <v>26</v>
      </c>
      <c r="J7" s="323">
        <v>6.1592962976563571E-12</v>
      </c>
      <c r="K7" s="317"/>
      <c r="L7" s="316">
        <v>3</v>
      </c>
      <c r="M7" s="323"/>
      <c r="N7" s="323"/>
      <c r="O7" s="323"/>
      <c r="P7" s="323"/>
      <c r="Q7" s="323"/>
      <c r="R7" s="323">
        <v>6.159296297656383E-12</v>
      </c>
      <c r="S7" s="323"/>
      <c r="T7" s="319">
        <v>2.5849394142282115E-14</v>
      </c>
      <c r="U7" s="324">
        <v>4.1968096504982135E-15</v>
      </c>
      <c r="V7" s="317"/>
      <c r="W7" s="317"/>
      <c r="X7" s="317"/>
      <c r="Y7" s="317"/>
    </row>
    <row r="8" spans="1:30">
      <c r="A8" s="316">
        <v>0</v>
      </c>
      <c r="B8" s="316">
        <v>1</v>
      </c>
      <c r="C8" s="316">
        <v>0</v>
      </c>
      <c r="D8" s="316">
        <v>0</v>
      </c>
      <c r="F8" s="322">
        <v>90</v>
      </c>
      <c r="G8" s="316">
        <v>70</v>
      </c>
      <c r="H8" s="316">
        <v>26</v>
      </c>
      <c r="J8" s="323">
        <v>4.7746482927568559E-12</v>
      </c>
      <c r="K8" s="317"/>
      <c r="L8" s="316">
        <v>4</v>
      </c>
      <c r="M8" s="323">
        <v>9.681925704756914E-17</v>
      </c>
      <c r="N8" s="323">
        <v>-3.0398594130551856E-14</v>
      </c>
      <c r="O8" s="323">
        <v>3.1941070787350823E-12</v>
      </c>
      <c r="P8" s="323">
        <v>-1.0704761472360844E-10</v>
      </c>
      <c r="Q8" s="323"/>
      <c r="R8" s="323">
        <v>4.7746482927567912E-12</v>
      </c>
      <c r="S8" s="323"/>
      <c r="T8" s="319">
        <v>-6.4623485355705287E-14</v>
      </c>
      <c r="U8" s="324">
        <v>-1.3534711122856766E-14</v>
      </c>
      <c r="V8" s="317"/>
      <c r="W8" s="317"/>
      <c r="X8" s="317"/>
      <c r="Y8" s="317"/>
    </row>
    <row r="9" spans="1:30">
      <c r="A9" s="316">
        <v>1</v>
      </c>
      <c r="B9" s="316">
        <v>1</v>
      </c>
      <c r="C9" s="316">
        <v>0</v>
      </c>
      <c r="D9" s="316">
        <v>1</v>
      </c>
      <c r="F9" s="322">
        <v>100</v>
      </c>
      <c r="G9" s="316">
        <v>70</v>
      </c>
      <c r="H9" s="316">
        <v>26</v>
      </c>
      <c r="J9" s="323">
        <v>5.1964088919503826E-12</v>
      </c>
      <c r="K9" s="317"/>
      <c r="L9" s="316">
        <v>5</v>
      </c>
      <c r="M9" s="323"/>
      <c r="N9" s="323"/>
      <c r="O9" s="323"/>
      <c r="P9" s="323"/>
      <c r="Q9" s="323"/>
      <c r="R9" s="323">
        <v>5.1964088919503923E-12</v>
      </c>
      <c r="S9" s="323"/>
      <c r="T9" s="319">
        <v>9.6935228033557931E-15</v>
      </c>
      <c r="U9" s="324">
        <v>1.8654272604243611E-15</v>
      </c>
      <c r="V9" s="317"/>
      <c r="W9" s="317"/>
      <c r="X9" s="317"/>
      <c r="Y9" s="317"/>
    </row>
    <row r="10" spans="1:30">
      <c r="A10" s="316">
        <v>2</v>
      </c>
      <c r="B10" s="316">
        <v>1</v>
      </c>
      <c r="C10" s="316">
        <v>0</v>
      </c>
      <c r="D10" s="316">
        <v>2</v>
      </c>
      <c r="F10" s="322">
        <v>110</v>
      </c>
      <c r="G10" s="316">
        <v>70</v>
      </c>
      <c r="H10" s="316">
        <v>26</v>
      </c>
      <c r="J10" s="323">
        <v>5.3476060878876886E-12</v>
      </c>
      <c r="K10" s="317"/>
      <c r="L10" s="316">
        <v>6</v>
      </c>
      <c r="M10" s="323"/>
      <c r="N10" s="323"/>
      <c r="O10" s="323"/>
      <c r="P10" s="323"/>
      <c r="Q10" s="323"/>
      <c r="R10" s="323">
        <v>5.3476060878876951E-12</v>
      </c>
      <c r="S10" s="323"/>
      <c r="T10" s="319">
        <v>6.4623485355705287E-15</v>
      </c>
      <c r="U10" s="324">
        <v>1.2084563502550661E-15</v>
      </c>
      <c r="V10" s="317"/>
      <c r="W10" s="317"/>
      <c r="X10" s="317"/>
      <c r="Y10" s="317"/>
      <c r="AA10" s="847"/>
    </row>
    <row r="11" spans="1:30">
      <c r="A11" s="316">
        <v>3</v>
      </c>
      <c r="B11" s="316">
        <v>1</v>
      </c>
      <c r="C11" s="316">
        <v>0</v>
      </c>
      <c r="D11" s="316">
        <v>3</v>
      </c>
      <c r="F11" s="322">
        <v>120</v>
      </c>
      <c r="G11" s="316">
        <v>70</v>
      </c>
      <c r="H11" s="316">
        <v>26</v>
      </c>
      <c r="J11" s="323">
        <v>5.8091554228541804E-12</v>
      </c>
      <c r="K11" s="317"/>
      <c r="L11" s="316">
        <v>7</v>
      </c>
      <c r="M11" s="323"/>
      <c r="N11" s="323"/>
      <c r="O11" s="323"/>
      <c r="P11" s="323"/>
      <c r="Q11" s="323"/>
      <c r="R11" s="323">
        <v>5.8091554228542257E-12</v>
      </c>
      <c r="S11" s="323"/>
      <c r="T11" s="319">
        <v>4.5236439748993701E-14</v>
      </c>
      <c r="U11" s="324">
        <v>7.7870940706847077E-15</v>
      </c>
      <c r="V11" s="317"/>
      <c r="W11" s="317"/>
      <c r="X11" s="317"/>
      <c r="Y11" s="317"/>
      <c r="AA11" s="847"/>
    </row>
    <row r="12" spans="1:30">
      <c r="A12" s="316">
        <v>0</v>
      </c>
      <c r="B12" s="316">
        <v>2</v>
      </c>
      <c r="C12" s="316">
        <v>0</v>
      </c>
      <c r="D12" s="316">
        <v>0</v>
      </c>
      <c r="F12" s="322">
        <v>90</v>
      </c>
      <c r="G12" s="316">
        <v>80</v>
      </c>
      <c r="H12" s="316">
        <v>26</v>
      </c>
      <c r="J12" s="323">
        <v>4.647324338283345E-12</v>
      </c>
      <c r="K12" s="317"/>
      <c r="L12" s="316">
        <v>8</v>
      </c>
      <c r="M12" s="323">
        <v>9.5492965855136877E-17</v>
      </c>
      <c r="N12" s="323">
        <v>-2.9722185622411326E-14</v>
      </c>
      <c r="O12" s="323">
        <v>3.0911868822023219E-12</v>
      </c>
      <c r="P12" s="323">
        <v>-1.0242416362678869E-10</v>
      </c>
      <c r="Q12" s="323"/>
      <c r="R12" s="323">
        <v>4.647324338283303E-12</v>
      </c>
      <c r="S12" s="323"/>
      <c r="T12" s="319">
        <v>-4.2005265481208437E-14</v>
      </c>
      <c r="U12" s="324">
        <v>-9.0385913320447477E-15</v>
      </c>
      <c r="V12" s="317"/>
      <c r="W12" s="317"/>
      <c r="X12" s="317"/>
      <c r="Y12" s="317"/>
      <c r="AA12" s="847"/>
    </row>
    <row r="13" spans="1:30">
      <c r="A13" s="316">
        <v>1</v>
      </c>
      <c r="B13" s="316">
        <v>2</v>
      </c>
      <c r="C13" s="316">
        <v>0</v>
      </c>
      <c r="D13" s="316">
        <v>1</v>
      </c>
      <c r="F13" s="322">
        <v>100</v>
      </c>
      <c r="G13" s="316">
        <v>80</v>
      </c>
      <c r="H13" s="316">
        <v>26</v>
      </c>
      <c r="J13" s="323">
        <v>4.9656342244671302E-12</v>
      </c>
      <c r="K13" s="317"/>
      <c r="L13" s="316">
        <v>9</v>
      </c>
      <c r="M13" s="323"/>
      <c r="N13" s="323"/>
      <c r="O13" s="323"/>
      <c r="P13" s="323"/>
      <c r="Q13" s="323"/>
      <c r="R13" s="323">
        <v>4.9656342244670494E-12</v>
      </c>
      <c r="S13" s="323"/>
      <c r="T13" s="319">
        <v>-8.0779356694631609E-14</v>
      </c>
      <c r="U13" s="324">
        <v>-1.6267681638048996E-14</v>
      </c>
      <c r="V13" s="317"/>
      <c r="W13" s="317"/>
      <c r="X13" s="317"/>
      <c r="Y13" s="317"/>
    </row>
    <row r="14" spans="1:30">
      <c r="A14" s="316">
        <v>2</v>
      </c>
      <c r="B14" s="316">
        <v>2</v>
      </c>
      <c r="C14" s="316">
        <v>0</v>
      </c>
      <c r="D14" s="316">
        <v>2</v>
      </c>
      <c r="F14" s="322">
        <v>110</v>
      </c>
      <c r="G14" s="316">
        <v>80</v>
      </c>
      <c r="H14" s="316">
        <v>26</v>
      </c>
      <c r="J14" s="323">
        <v>5.0690849374768653E-12</v>
      </c>
      <c r="K14" s="317"/>
      <c r="L14" s="316">
        <v>10</v>
      </c>
      <c r="M14" s="323"/>
      <c r="N14" s="323"/>
      <c r="O14" s="323"/>
      <c r="P14" s="323"/>
      <c r="Q14" s="323"/>
      <c r="R14" s="323">
        <v>5.0690849374768523E-12</v>
      </c>
      <c r="S14" s="323"/>
      <c r="T14" s="319">
        <v>-1.2924697071141057E-14</v>
      </c>
      <c r="U14" s="324">
        <v>-2.5497101016370656E-15</v>
      </c>
      <c r="V14" s="317"/>
      <c r="W14" s="317"/>
      <c r="X14" s="317"/>
      <c r="Y14" s="317"/>
    </row>
    <row r="15" spans="1:30">
      <c r="A15" s="316">
        <v>3</v>
      </c>
      <c r="B15" s="316">
        <v>2</v>
      </c>
      <c r="C15" s="316">
        <v>0</v>
      </c>
      <c r="D15" s="316">
        <v>3</v>
      </c>
      <c r="F15" s="322">
        <v>120</v>
      </c>
      <c r="G15" s="316">
        <v>80</v>
      </c>
      <c r="H15" s="316">
        <v>26</v>
      </c>
      <c r="J15" s="323">
        <v>5.5306342724433635E-12</v>
      </c>
      <c r="K15" s="317"/>
      <c r="L15" s="316">
        <v>11</v>
      </c>
      <c r="M15" s="323"/>
      <c r="N15" s="323"/>
      <c r="O15" s="323"/>
      <c r="P15" s="323"/>
      <c r="Q15" s="323"/>
      <c r="R15" s="323">
        <v>5.5306342724434088E-12</v>
      </c>
      <c r="S15" s="323"/>
      <c r="T15" s="319">
        <v>4.5236439748993701E-14</v>
      </c>
      <c r="U15" s="324">
        <v>8.1792498871940097E-15</v>
      </c>
      <c r="V15" s="317"/>
      <c r="W15" s="317"/>
      <c r="X15" s="317"/>
      <c r="Y15" s="317"/>
    </row>
    <row r="16" spans="1:30">
      <c r="A16" s="316">
        <v>0</v>
      </c>
      <c r="B16" s="316">
        <v>3</v>
      </c>
      <c r="C16" s="316">
        <v>0</v>
      </c>
      <c r="D16" s="316">
        <v>0</v>
      </c>
      <c r="F16" s="322">
        <v>90</v>
      </c>
      <c r="G16" s="316">
        <v>90</v>
      </c>
      <c r="H16" s="316">
        <v>26</v>
      </c>
      <c r="J16" s="323">
        <v>4.5040848895006417E-12</v>
      </c>
      <c r="K16" s="317"/>
      <c r="L16" s="316">
        <v>12</v>
      </c>
      <c r="M16" s="323">
        <v>-2.1220659078921472E-17</v>
      </c>
      <c r="N16" s="323">
        <v>6.6845076098602445E-15</v>
      </c>
      <c r="O16" s="323">
        <v>-6.7587799166364733E-13</v>
      </c>
      <c r="P16" s="323">
        <v>2.6658452967894678E-11</v>
      </c>
      <c r="Q16" s="323"/>
      <c r="R16" s="323">
        <v>4.5040848895006417E-12</v>
      </c>
      <c r="S16" s="323"/>
      <c r="T16" s="319">
        <v>0</v>
      </c>
      <c r="U16" s="324">
        <v>0</v>
      </c>
      <c r="V16" s="317"/>
      <c r="W16" s="317"/>
      <c r="X16" s="317"/>
      <c r="Y16" s="317"/>
    </row>
    <row r="17" spans="1:27">
      <c r="A17" s="316">
        <v>1</v>
      </c>
      <c r="B17" s="316">
        <v>3</v>
      </c>
      <c r="C17" s="316">
        <v>0</v>
      </c>
      <c r="D17" s="316">
        <v>1</v>
      </c>
      <c r="F17" s="322">
        <v>100</v>
      </c>
      <c r="G17" s="316">
        <v>90</v>
      </c>
      <c r="H17" s="316">
        <v>26</v>
      </c>
      <c r="J17" s="323">
        <v>4.695070821210916E-12</v>
      </c>
      <c r="K17" s="317"/>
      <c r="L17" s="316">
        <v>13</v>
      </c>
      <c r="M17" s="323"/>
      <c r="N17" s="323"/>
      <c r="O17" s="323"/>
      <c r="P17" s="323"/>
      <c r="Q17" s="323"/>
      <c r="R17" s="323">
        <v>4.6950708212109128E-12</v>
      </c>
      <c r="S17" s="323"/>
      <c r="T17" s="319">
        <v>-3.2311742677852644E-15</v>
      </c>
      <c r="U17" s="324">
        <v>-6.8820565031474967E-16</v>
      </c>
      <c r="V17" s="317"/>
      <c r="W17" s="317"/>
      <c r="X17" s="317"/>
      <c r="Y17" s="317"/>
    </row>
    <row r="18" spans="1:27">
      <c r="A18" s="316">
        <v>2</v>
      </c>
      <c r="B18" s="316">
        <v>3</v>
      </c>
      <c r="C18" s="316">
        <v>0</v>
      </c>
      <c r="D18" s="316">
        <v>2</v>
      </c>
      <c r="F18" s="322">
        <v>110</v>
      </c>
      <c r="G18" s="316">
        <v>90</v>
      </c>
      <c r="H18" s="316">
        <v>26</v>
      </c>
      <c r="J18" s="323">
        <v>4.9497187301579507E-12</v>
      </c>
      <c r="K18" s="317"/>
      <c r="L18" s="316">
        <v>14</v>
      </c>
      <c r="M18" s="323"/>
      <c r="N18" s="323"/>
      <c r="O18" s="323"/>
      <c r="P18" s="323"/>
      <c r="Q18" s="323"/>
      <c r="R18" s="323">
        <v>4.9497187301579474E-12</v>
      </c>
      <c r="S18" s="323"/>
      <c r="T18" s="319">
        <v>-3.2311742677852644E-15</v>
      </c>
      <c r="U18" s="324">
        <v>-6.5279957184196493E-16</v>
      </c>
      <c r="V18" s="317"/>
      <c r="W18" s="317"/>
      <c r="X18" s="317"/>
      <c r="Y18" s="317"/>
    </row>
    <row r="19" spans="1:27">
      <c r="A19" s="316">
        <v>3</v>
      </c>
      <c r="B19" s="316">
        <v>3</v>
      </c>
      <c r="C19" s="316">
        <v>0</v>
      </c>
      <c r="D19" s="316">
        <v>3</v>
      </c>
      <c r="F19" s="322">
        <v>120</v>
      </c>
      <c r="G19" s="316">
        <v>90</v>
      </c>
      <c r="H19" s="316">
        <v>26</v>
      </c>
      <c r="J19" s="323">
        <v>5.1407046618682186E-12</v>
      </c>
      <c r="K19" s="317"/>
      <c r="L19" s="316">
        <v>15</v>
      </c>
      <c r="M19" s="323"/>
      <c r="N19" s="323"/>
      <c r="O19" s="323"/>
      <c r="P19" s="323"/>
      <c r="Q19" s="323"/>
      <c r="R19" s="323">
        <v>5.1407046618682121E-12</v>
      </c>
      <c r="S19" s="323"/>
      <c r="T19" s="319">
        <v>-6.4623485355705287E-15</v>
      </c>
      <c r="U19" s="324">
        <v>-1.2570939123396368E-15</v>
      </c>
      <c r="V19" s="317"/>
      <c r="W19" s="317"/>
      <c r="X19" s="317"/>
      <c r="Y19" s="317"/>
    </row>
    <row r="20" spans="1:27">
      <c r="A20" s="316">
        <v>0</v>
      </c>
      <c r="B20" s="316">
        <v>0</v>
      </c>
      <c r="C20" s="316">
        <v>1</v>
      </c>
      <c r="D20" s="316">
        <v>0</v>
      </c>
      <c r="F20" s="322">
        <v>90</v>
      </c>
      <c r="G20" s="316">
        <v>60</v>
      </c>
      <c r="H20" s="316">
        <v>30</v>
      </c>
      <c r="J20" s="323">
        <v>5.0531694431676792E-12</v>
      </c>
      <c r="K20" s="317"/>
      <c r="L20" s="316">
        <v>16</v>
      </c>
      <c r="M20" s="323">
        <v>1.7507043740108468E-16</v>
      </c>
      <c r="N20" s="323">
        <v>-5.6181694911438989E-14</v>
      </c>
      <c r="O20" s="323">
        <v>6.0104864258654217E-12</v>
      </c>
      <c r="P20" s="323">
        <v>-2.0844522896745519E-10</v>
      </c>
      <c r="Q20" s="323"/>
      <c r="R20" s="323">
        <v>5.0531694431676598E-12</v>
      </c>
      <c r="S20" s="323"/>
      <c r="T20" s="319">
        <v>-1.9387045606711586E-14</v>
      </c>
      <c r="U20" s="324">
        <v>-3.8366110269515193E-15</v>
      </c>
      <c r="V20" s="317"/>
      <c r="W20" s="317"/>
      <c r="X20" s="317"/>
      <c r="Y20" s="317"/>
    </row>
    <row r="21" spans="1:27">
      <c r="A21" s="316">
        <v>1</v>
      </c>
      <c r="B21" s="316">
        <v>0</v>
      </c>
      <c r="C21" s="316">
        <v>1</v>
      </c>
      <c r="D21" s="316">
        <v>1</v>
      </c>
      <c r="F21" s="322">
        <v>100</v>
      </c>
      <c r="G21" s="316">
        <v>60</v>
      </c>
      <c r="H21" s="316">
        <v>30</v>
      </c>
      <c r="J21" s="326">
        <v>5.8569019057817515E-12</v>
      </c>
      <c r="K21" s="317"/>
      <c r="L21" s="316">
        <v>17</v>
      </c>
      <c r="M21" s="323"/>
      <c r="N21" s="323"/>
      <c r="O21" s="323"/>
      <c r="P21" s="323"/>
      <c r="Q21" s="323"/>
      <c r="R21" s="323">
        <v>5.8569019057816998E-12</v>
      </c>
      <c r="S21" s="323"/>
      <c r="T21" s="319">
        <v>-5.169878828456423E-14</v>
      </c>
      <c r="U21" s="324">
        <v>-8.8269855149065747E-15</v>
      </c>
      <c r="V21" s="317"/>
      <c r="W21" s="317"/>
      <c r="X21" s="317"/>
      <c r="Y21" s="317"/>
    </row>
    <row r="22" spans="1:27">
      <c r="A22" s="316">
        <v>2</v>
      </c>
      <c r="B22" s="316">
        <v>0</v>
      </c>
      <c r="C22" s="316">
        <v>1</v>
      </c>
      <c r="D22" s="316">
        <v>2</v>
      </c>
      <c r="F22" s="322">
        <v>110</v>
      </c>
      <c r="G22" s="316">
        <v>60</v>
      </c>
      <c r="H22" s="316">
        <v>30</v>
      </c>
      <c r="J22" s="323">
        <v>5.9285216301731112E-12</v>
      </c>
      <c r="K22" s="317"/>
      <c r="L22" s="316">
        <v>18</v>
      </c>
      <c r="M22" s="323"/>
      <c r="N22" s="323"/>
      <c r="O22" s="323"/>
      <c r="P22" s="323"/>
      <c r="Q22" s="323"/>
      <c r="R22" s="323">
        <v>5.9285216301730918E-12</v>
      </c>
      <c r="S22" s="323"/>
      <c r="T22" s="319">
        <v>-1.9387045606711586E-14</v>
      </c>
      <c r="U22" s="324">
        <v>-3.2701315464620293E-15</v>
      </c>
      <c r="V22" s="317"/>
      <c r="W22" s="317"/>
      <c r="X22" s="317"/>
      <c r="Y22" s="317"/>
    </row>
    <row r="23" spans="1:27">
      <c r="A23" s="316">
        <v>3</v>
      </c>
      <c r="B23" s="316">
        <v>0</v>
      </c>
      <c r="C23" s="316">
        <v>1</v>
      </c>
      <c r="D23" s="316">
        <v>3</v>
      </c>
      <c r="F23" s="322">
        <v>120</v>
      </c>
      <c r="G23" s="316">
        <v>60</v>
      </c>
      <c r="H23" s="316">
        <v>30</v>
      </c>
      <c r="J23" s="323">
        <v>6.3184512407482497E-12</v>
      </c>
      <c r="K23" s="317"/>
      <c r="L23" s="316">
        <v>19</v>
      </c>
      <c r="M23" s="323"/>
      <c r="N23" s="323"/>
      <c r="O23" s="323"/>
      <c r="P23" s="323"/>
      <c r="Q23" s="323"/>
      <c r="R23" s="323">
        <v>6.318451240748282E-12</v>
      </c>
      <c r="S23" s="323"/>
      <c r="T23" s="319">
        <v>3.2311742677852644E-14</v>
      </c>
      <c r="U23" s="324">
        <v>5.1138707013312638E-15</v>
      </c>
      <c r="V23" s="317"/>
      <c r="W23" s="317"/>
      <c r="X23" s="317"/>
      <c r="Y23" s="317"/>
    </row>
    <row r="24" spans="1:27">
      <c r="A24" s="316">
        <v>0</v>
      </c>
      <c r="B24" s="316">
        <v>1</v>
      </c>
      <c r="C24" s="316">
        <v>1</v>
      </c>
      <c r="D24" s="316">
        <v>0</v>
      </c>
      <c r="F24" s="322">
        <v>90</v>
      </c>
      <c r="G24" s="316">
        <v>70</v>
      </c>
      <c r="H24" s="316">
        <v>30</v>
      </c>
      <c r="J24" s="323">
        <v>5.2202821334141713E-12</v>
      </c>
      <c r="K24" s="317"/>
      <c r="L24" s="316">
        <v>20</v>
      </c>
      <c r="M24" s="323">
        <v>1.021244218173044E-16</v>
      </c>
      <c r="N24" s="323">
        <v>-3.2029932297245468E-14</v>
      </c>
      <c r="O24" s="323">
        <v>3.3523336179924483E-12</v>
      </c>
      <c r="P24" s="323">
        <v>-1.114959953830328E-10</v>
      </c>
      <c r="Q24" s="323"/>
      <c r="R24" s="323">
        <v>5.220282133414181E-12</v>
      </c>
      <c r="S24" s="323"/>
      <c r="T24" s="319">
        <v>9.6935228033557931E-15</v>
      </c>
      <c r="U24" s="324">
        <v>1.8568963430748581E-15</v>
      </c>
      <c r="V24" s="317"/>
      <c r="W24" s="317"/>
      <c r="X24" s="317"/>
      <c r="Y24" s="317"/>
      <c r="AA24" s="847"/>
    </row>
    <row r="25" spans="1:27">
      <c r="A25" s="316">
        <v>1</v>
      </c>
      <c r="B25" s="316">
        <v>1</v>
      </c>
      <c r="C25" s="316">
        <v>1</v>
      </c>
      <c r="D25" s="316">
        <v>1</v>
      </c>
      <c r="F25" s="322">
        <v>100</v>
      </c>
      <c r="G25" s="316">
        <v>70</v>
      </c>
      <c r="H25" s="316">
        <v>30</v>
      </c>
      <c r="J25" s="326">
        <v>5.5624652610617485E-12</v>
      </c>
      <c r="K25" s="317"/>
      <c r="L25" s="316">
        <v>21</v>
      </c>
      <c r="M25" s="323"/>
      <c r="N25" s="323"/>
      <c r="O25" s="323"/>
      <c r="P25" s="323"/>
      <c r="Q25" s="323"/>
      <c r="R25" s="323">
        <v>5.5624652610617162E-12</v>
      </c>
      <c r="S25" s="323"/>
      <c r="T25" s="319">
        <v>-3.2311742677852644E-14</v>
      </c>
      <c r="U25" s="324">
        <v>-5.8088888939299305E-15</v>
      </c>
      <c r="V25" s="317"/>
      <c r="W25" s="317"/>
      <c r="X25" s="317"/>
      <c r="Y25" s="317"/>
      <c r="AA25" s="847"/>
    </row>
    <row r="26" spans="1:27">
      <c r="A26" s="316">
        <v>2</v>
      </c>
      <c r="B26" s="316">
        <v>1</v>
      </c>
      <c r="C26" s="316">
        <v>1</v>
      </c>
      <c r="D26" s="316">
        <v>2</v>
      </c>
      <c r="F26" s="322">
        <v>110</v>
      </c>
      <c r="G26" s="316">
        <v>70</v>
      </c>
      <c r="H26" s="316">
        <v>30</v>
      </c>
      <c r="J26" s="326">
        <v>5.6261272382984991E-12</v>
      </c>
      <c r="K26" s="317"/>
      <c r="L26" s="316">
        <v>22</v>
      </c>
      <c r="M26" s="323"/>
      <c r="N26" s="323"/>
      <c r="O26" s="323"/>
      <c r="P26" s="323"/>
      <c r="Q26" s="323"/>
      <c r="R26" s="323">
        <v>5.626127238298512E-12</v>
      </c>
      <c r="S26" s="323"/>
      <c r="T26" s="319">
        <v>1.2924697071141057E-14</v>
      </c>
      <c r="U26" s="324">
        <v>2.2972635569205244E-15</v>
      </c>
      <c r="V26" s="317"/>
      <c r="W26" s="317"/>
      <c r="X26" s="317"/>
      <c r="Y26" s="317"/>
      <c r="AA26" s="847"/>
    </row>
    <row r="27" spans="1:27">
      <c r="A27" s="316">
        <v>3</v>
      </c>
      <c r="B27" s="316">
        <v>1</v>
      </c>
      <c r="C27" s="316">
        <v>1</v>
      </c>
      <c r="D27" s="316">
        <v>3</v>
      </c>
      <c r="F27" s="322">
        <v>120</v>
      </c>
      <c r="G27" s="316">
        <v>70</v>
      </c>
      <c r="H27" s="316">
        <v>30</v>
      </c>
      <c r="J27" s="323">
        <v>6.0240145960282403E-12</v>
      </c>
      <c r="K27" s="317"/>
      <c r="L27" s="316">
        <v>23</v>
      </c>
      <c r="M27" s="323"/>
      <c r="N27" s="323"/>
      <c r="O27" s="323"/>
      <c r="P27" s="323"/>
      <c r="Q27" s="323"/>
      <c r="R27" s="323">
        <v>6.0240145960282726E-12</v>
      </c>
      <c r="S27" s="323"/>
      <c r="T27" s="319">
        <v>3.2311742677852644E-14</v>
      </c>
      <c r="U27" s="324">
        <v>5.3638221094544586E-15</v>
      </c>
      <c r="V27" s="317"/>
      <c r="W27" s="317"/>
      <c r="X27" s="317"/>
      <c r="Y27" s="317"/>
      <c r="AA27" s="847"/>
    </row>
    <row r="28" spans="1:27">
      <c r="A28" s="316">
        <v>0</v>
      </c>
      <c r="B28" s="316">
        <v>2</v>
      </c>
      <c r="C28" s="316">
        <v>1</v>
      </c>
      <c r="D28" s="316">
        <v>0</v>
      </c>
      <c r="F28" s="322">
        <v>90</v>
      </c>
      <c r="G28" s="316">
        <v>80</v>
      </c>
      <c r="H28" s="316">
        <v>30</v>
      </c>
      <c r="J28" s="323">
        <v>5.3157750992693037E-12</v>
      </c>
      <c r="K28" s="317"/>
      <c r="L28" s="316">
        <v>24</v>
      </c>
      <c r="M28" s="323">
        <v>8.4037483455117251E-17</v>
      </c>
      <c r="N28" s="323">
        <v>-2.6232369540188669E-14</v>
      </c>
      <c r="O28" s="323">
        <v>2.7381569010752398E-12</v>
      </c>
      <c r="P28" s="323">
        <v>-8.9899478160754568E-11</v>
      </c>
      <c r="Q28" s="323"/>
      <c r="R28" s="323">
        <v>5.3157750992692713E-12</v>
      </c>
      <c r="S28" s="323"/>
      <c r="T28" s="319">
        <v>-3.2311742677852644E-14</v>
      </c>
      <c r="U28" s="324">
        <v>-6.0784630791272856E-15</v>
      </c>
      <c r="V28" s="317"/>
      <c r="W28" s="317"/>
      <c r="X28" s="317"/>
      <c r="Y28" s="317"/>
      <c r="AA28" s="847"/>
    </row>
    <row r="29" spans="1:27">
      <c r="A29" s="316">
        <v>1</v>
      </c>
      <c r="B29" s="316">
        <v>2</v>
      </c>
      <c r="C29" s="316">
        <v>1</v>
      </c>
      <c r="D29" s="316">
        <v>1</v>
      </c>
      <c r="F29" s="322">
        <v>100</v>
      </c>
      <c r="G29" s="316">
        <v>80</v>
      </c>
      <c r="H29" s="316">
        <v>30</v>
      </c>
      <c r="J29" s="326">
        <v>5.63E-12</v>
      </c>
      <c r="K29" s="317"/>
      <c r="L29" s="316">
        <v>25</v>
      </c>
      <c r="M29" s="323"/>
      <c r="N29" s="323"/>
      <c r="O29" s="323"/>
      <c r="P29" s="323"/>
      <c r="Q29" s="323"/>
      <c r="R29" s="323">
        <v>5.6299999999999976E-12</v>
      </c>
      <c r="S29" s="323"/>
      <c r="T29" s="319">
        <v>-2.4233807008389483E-15</v>
      </c>
      <c r="U29" s="324">
        <v>-4.304406218186409E-16</v>
      </c>
      <c r="V29" s="317"/>
      <c r="W29" s="317"/>
      <c r="X29" s="317"/>
      <c r="Y29" s="317"/>
      <c r="AA29" s="847"/>
    </row>
    <row r="30" spans="1:27">
      <c r="A30" s="316">
        <v>2</v>
      </c>
      <c r="B30" s="316">
        <v>2</v>
      </c>
      <c r="C30" s="316">
        <v>1</v>
      </c>
      <c r="D30" s="316">
        <v>2</v>
      </c>
      <c r="F30" s="322">
        <v>110</v>
      </c>
      <c r="G30" s="316">
        <v>80</v>
      </c>
      <c r="H30" s="316">
        <v>30</v>
      </c>
      <c r="J30" s="326">
        <v>5.7400000000000002E-12</v>
      </c>
      <c r="K30" s="317"/>
      <c r="L30" s="316">
        <v>26</v>
      </c>
      <c r="M30" s="323"/>
      <c r="N30" s="323"/>
      <c r="O30" s="323"/>
      <c r="P30" s="323"/>
      <c r="Q30" s="323"/>
      <c r="R30" s="323">
        <v>5.7399999999999848E-12</v>
      </c>
      <c r="S30" s="323"/>
      <c r="T30" s="319">
        <v>-1.5348077771980006E-14</v>
      </c>
      <c r="U30" s="324">
        <v>-2.6738811449442518E-15</v>
      </c>
      <c r="V30" s="317"/>
      <c r="W30" s="317"/>
      <c r="X30" s="317"/>
      <c r="Y30" s="317"/>
      <c r="AA30" s="847"/>
    </row>
    <row r="31" spans="1:27">
      <c r="A31" s="316">
        <v>3</v>
      </c>
      <c r="B31" s="316">
        <v>2</v>
      </c>
      <c r="C31" s="316">
        <v>1</v>
      </c>
      <c r="D31" s="316">
        <v>3</v>
      </c>
      <c r="F31" s="322">
        <v>120</v>
      </c>
      <c r="G31" s="316">
        <v>80</v>
      </c>
      <c r="H31" s="316">
        <v>30</v>
      </c>
      <c r="J31" s="326">
        <v>6.1500000000000002E-12</v>
      </c>
      <c r="K31" s="317"/>
      <c r="L31" s="316">
        <v>27</v>
      </c>
      <c r="M31" s="323"/>
      <c r="N31" s="323"/>
      <c r="O31" s="323"/>
      <c r="P31" s="323"/>
      <c r="Q31" s="323"/>
      <c r="R31" s="323">
        <v>6.1500000000000124E-12</v>
      </c>
      <c r="S31" s="323"/>
      <c r="T31" s="319">
        <v>1.2116903504194741E-14</v>
      </c>
      <c r="U31" s="324">
        <v>1.9702282120641855E-15</v>
      </c>
      <c r="V31" s="317"/>
      <c r="W31" s="317"/>
      <c r="X31" s="317"/>
      <c r="Y31" s="317"/>
      <c r="AA31" s="847"/>
    </row>
    <row r="32" spans="1:27">
      <c r="A32" s="316">
        <v>0</v>
      </c>
      <c r="B32" s="316">
        <v>3</v>
      </c>
      <c r="C32" s="316">
        <v>1</v>
      </c>
      <c r="D32" s="316">
        <v>0</v>
      </c>
      <c r="F32" s="322">
        <v>90</v>
      </c>
      <c r="G32" s="316">
        <v>90</v>
      </c>
      <c r="H32" s="316">
        <v>30</v>
      </c>
      <c r="J32" s="326">
        <v>5.0531694431676792E-12</v>
      </c>
      <c r="K32" s="317"/>
      <c r="L32" s="316">
        <v>28</v>
      </c>
      <c r="M32" s="323">
        <v>1.0212442181729835E-16</v>
      </c>
      <c r="N32" s="323">
        <v>-3.1711622411059751E-14</v>
      </c>
      <c r="O32" s="323">
        <v>3.273551921161757E-12</v>
      </c>
      <c r="P32" s="323">
        <v>-1.07151065436617E-10</v>
      </c>
      <c r="Q32" s="323"/>
      <c r="R32" s="323">
        <v>5.053169443167634E-12</v>
      </c>
      <c r="S32" s="323"/>
      <c r="T32" s="319">
        <v>-4.5236439748993701E-14</v>
      </c>
      <c r="U32" s="324">
        <v>-8.9520923962202119E-15</v>
      </c>
      <c r="V32" s="317"/>
      <c r="W32" s="317"/>
      <c r="X32" s="317"/>
      <c r="Y32" s="317"/>
      <c r="AA32" s="847"/>
    </row>
    <row r="33" spans="1:27">
      <c r="A33" s="316">
        <v>1</v>
      </c>
      <c r="B33" s="316">
        <v>3</v>
      </c>
      <c r="C33" s="316">
        <v>1</v>
      </c>
      <c r="D33" s="316">
        <v>1</v>
      </c>
      <c r="F33" s="322">
        <v>100</v>
      </c>
      <c r="G33" s="316">
        <v>90</v>
      </c>
      <c r="H33" s="316">
        <v>30</v>
      </c>
      <c r="J33" s="326">
        <v>5.2123243862595686E-12</v>
      </c>
      <c r="K33" s="317"/>
      <c r="L33" s="316">
        <v>29</v>
      </c>
      <c r="M33" s="323"/>
      <c r="N33" s="323"/>
      <c r="O33" s="323"/>
      <c r="P33" s="323"/>
      <c r="Q33" s="323"/>
      <c r="R33" s="323">
        <v>5.2123243862595848E-12</v>
      </c>
      <c r="S33" s="323"/>
      <c r="T33" s="319">
        <v>1.6155871338926322E-14</v>
      </c>
      <c r="U33" s="324">
        <v>3.099552165539717E-15</v>
      </c>
      <c r="V33" s="317"/>
      <c r="W33" s="317"/>
      <c r="X33" s="317"/>
      <c r="Y33" s="317"/>
      <c r="AA33" s="847"/>
    </row>
    <row r="34" spans="1:27">
      <c r="A34" s="316">
        <v>2</v>
      </c>
      <c r="B34" s="316">
        <v>3</v>
      </c>
      <c r="C34" s="316">
        <v>1</v>
      </c>
      <c r="D34" s="316">
        <v>2</v>
      </c>
      <c r="F34" s="322">
        <v>110</v>
      </c>
      <c r="G34" s="316">
        <v>90</v>
      </c>
      <c r="H34" s="316">
        <v>30</v>
      </c>
      <c r="J34" s="326">
        <v>5.156620156177411E-12</v>
      </c>
      <c r="K34" s="317"/>
      <c r="L34" s="316">
        <v>30</v>
      </c>
      <c r="M34" s="323"/>
      <c r="N34" s="323"/>
      <c r="O34" s="323"/>
      <c r="P34" s="323"/>
      <c r="Q34" s="323"/>
      <c r="R34" s="323">
        <v>5.156620156177411E-12</v>
      </c>
      <c r="S34" s="323"/>
      <c r="T34" s="319">
        <v>0</v>
      </c>
      <c r="U34" s="324">
        <v>0</v>
      </c>
      <c r="V34" s="317"/>
      <c r="W34" s="317"/>
      <c r="X34" s="317"/>
      <c r="Y34" s="317"/>
      <c r="AA34" s="847"/>
    </row>
    <row r="35" spans="1:27">
      <c r="A35" s="316">
        <v>3</v>
      </c>
      <c r="B35" s="316">
        <v>3</v>
      </c>
      <c r="C35" s="316">
        <v>1</v>
      </c>
      <c r="D35" s="316">
        <v>3</v>
      </c>
      <c r="F35" s="322">
        <v>120</v>
      </c>
      <c r="G35" s="316">
        <v>90</v>
      </c>
      <c r="H35" s="316">
        <v>30</v>
      </c>
      <c r="J35" s="326">
        <v>5.4988032838249882E-12</v>
      </c>
      <c r="K35" s="317"/>
      <c r="L35" s="316">
        <v>31</v>
      </c>
      <c r="M35" s="323"/>
      <c r="N35" s="323"/>
      <c r="O35" s="323"/>
      <c r="P35" s="323"/>
      <c r="Q35" s="323"/>
      <c r="R35" s="323">
        <v>5.4988032838249721E-12</v>
      </c>
      <c r="S35" s="323"/>
      <c r="T35" s="319">
        <v>-1.6155871338926322E-14</v>
      </c>
      <c r="U35" s="324">
        <v>-2.9380704318791775E-15</v>
      </c>
      <c r="V35" s="317"/>
      <c r="W35" s="317"/>
      <c r="X35" s="317"/>
      <c r="Y35" s="317"/>
    </row>
    <row r="36" spans="1:27">
      <c r="A36" s="316">
        <v>0</v>
      </c>
      <c r="B36" s="316">
        <v>0</v>
      </c>
      <c r="C36" s="316">
        <v>2</v>
      </c>
      <c r="D36" s="316">
        <v>0</v>
      </c>
      <c r="F36" s="322">
        <v>90</v>
      </c>
      <c r="G36" s="316">
        <v>60</v>
      </c>
      <c r="H36" s="316">
        <v>40</v>
      </c>
      <c r="J36" s="326">
        <v>6.1115498147287861E-12</v>
      </c>
      <c r="K36" s="317"/>
      <c r="L36" s="316">
        <v>32</v>
      </c>
      <c r="M36" s="323">
        <v>7.4354443763965652E-17</v>
      </c>
      <c r="N36" s="323">
        <v>-2.4216192446292549E-14</v>
      </c>
      <c r="O36" s="323">
        <v>2.6696274839153619E-12</v>
      </c>
      <c r="P36" s="323">
        <v>-9.220815442661511E-11</v>
      </c>
      <c r="Q36" s="323"/>
      <c r="R36" s="323">
        <v>6.1115498147288055E-12</v>
      </c>
      <c r="S36" s="323"/>
      <c r="T36" s="319">
        <v>1.9387045606711586E-14</v>
      </c>
      <c r="U36" s="324">
        <v>3.1721979194195492E-15</v>
      </c>
      <c r="V36" s="317"/>
      <c r="W36" s="317"/>
      <c r="X36" s="317"/>
      <c r="Y36" s="317"/>
    </row>
    <row r="37" spans="1:27">
      <c r="A37" s="316">
        <v>1</v>
      </c>
      <c r="B37" s="316">
        <v>0</v>
      </c>
      <c r="C37" s="316">
        <v>2</v>
      </c>
      <c r="D37" s="316">
        <v>1</v>
      </c>
      <c r="F37" s="322">
        <v>100</v>
      </c>
      <c r="G37" s="316">
        <v>60</v>
      </c>
      <c r="H37" s="316">
        <v>40</v>
      </c>
      <c r="J37" s="326">
        <v>6.9471132659612465E-12</v>
      </c>
      <c r="K37" s="317"/>
      <c r="L37" s="316">
        <v>33</v>
      </c>
      <c r="M37" s="323"/>
      <c r="N37" s="323"/>
      <c r="O37" s="323"/>
      <c r="P37" s="323"/>
      <c r="Q37" s="323"/>
      <c r="R37" s="323">
        <v>6.9471132659612562E-12</v>
      </c>
      <c r="S37" s="323"/>
      <c r="T37" s="319">
        <v>9.6935228033557931E-15</v>
      </c>
      <c r="U37" s="324">
        <v>1.3953310435934767E-15</v>
      </c>
      <c r="V37" s="317"/>
      <c r="W37" s="317"/>
      <c r="X37" s="317"/>
      <c r="Y37" s="317"/>
    </row>
    <row r="38" spans="1:27">
      <c r="A38" s="316">
        <v>2</v>
      </c>
      <c r="B38" s="316">
        <v>0</v>
      </c>
      <c r="C38" s="316">
        <v>2</v>
      </c>
      <c r="D38" s="316">
        <v>2</v>
      </c>
      <c r="F38" s="322">
        <v>110</v>
      </c>
      <c r="G38" s="316">
        <v>60</v>
      </c>
      <c r="H38" s="316">
        <v>40</v>
      </c>
      <c r="J38" s="326">
        <v>7.4007048537731389E-12</v>
      </c>
      <c r="K38" s="317"/>
      <c r="L38" s="316">
        <v>34</v>
      </c>
      <c r="M38" s="323"/>
      <c r="N38" s="323"/>
      <c r="O38" s="323"/>
      <c r="P38" s="323"/>
      <c r="Q38" s="323"/>
      <c r="R38" s="323">
        <v>7.4007048537731906E-12</v>
      </c>
      <c r="S38" s="323"/>
      <c r="T38" s="319">
        <v>5.169878828456423E-14</v>
      </c>
      <c r="U38" s="324">
        <v>6.9856573537325132E-15</v>
      </c>
      <c r="V38" s="317"/>
      <c r="W38" s="317"/>
      <c r="X38" s="317"/>
      <c r="Y38" s="317"/>
    </row>
    <row r="39" spans="1:27">
      <c r="A39" s="316">
        <v>3</v>
      </c>
      <c r="B39" s="316">
        <v>0</v>
      </c>
      <c r="C39" s="316">
        <v>2</v>
      </c>
      <c r="D39" s="316">
        <v>3</v>
      </c>
      <c r="F39" s="322">
        <v>120</v>
      </c>
      <c r="G39" s="316">
        <v>60</v>
      </c>
      <c r="H39" s="316">
        <v>40</v>
      </c>
      <c r="J39" s="326">
        <v>7.9184512407482494E-12</v>
      </c>
      <c r="K39" s="317"/>
      <c r="L39" s="316">
        <v>35</v>
      </c>
      <c r="M39" s="323"/>
      <c r="N39" s="323"/>
      <c r="O39" s="323"/>
      <c r="P39" s="323"/>
      <c r="Q39" s="323"/>
      <c r="R39" s="323">
        <v>7.9184512407483075E-12</v>
      </c>
      <c r="S39" s="323"/>
      <c r="T39" s="319">
        <v>5.8161136820134758E-14</v>
      </c>
      <c r="U39" s="324">
        <v>7.3450142018729986E-15</v>
      </c>
      <c r="V39" s="317"/>
      <c r="W39" s="317"/>
      <c r="X39" s="317"/>
      <c r="Y39" s="317"/>
    </row>
    <row r="40" spans="1:27">
      <c r="A40" s="316">
        <v>0</v>
      </c>
      <c r="B40" s="316">
        <v>1</v>
      </c>
      <c r="C40" s="316">
        <v>2</v>
      </c>
      <c r="D40" s="316">
        <v>0</v>
      </c>
      <c r="F40" s="322">
        <v>90</v>
      </c>
      <c r="G40" s="316">
        <v>70</v>
      </c>
      <c r="H40" s="316">
        <v>40</v>
      </c>
      <c r="J40" s="326">
        <v>6.2786625049752782E-12</v>
      </c>
      <c r="K40" s="317"/>
      <c r="L40" s="316">
        <v>36</v>
      </c>
      <c r="M40" s="323">
        <v>1.4084281801853833E-18</v>
      </c>
      <c r="N40" s="323">
        <v>-6.4429832099025761E-17</v>
      </c>
      <c r="O40" s="323">
        <v>1.1474676042387536E-14</v>
      </c>
      <c r="P40" s="323">
        <v>4.7410791578073641E-12</v>
      </c>
      <c r="Q40" s="323"/>
      <c r="R40" s="323">
        <v>6.2786625049752782E-12</v>
      </c>
      <c r="S40" s="323"/>
      <c r="T40" s="319">
        <v>0</v>
      </c>
      <c r="U40" s="324">
        <v>0</v>
      </c>
      <c r="V40" s="317"/>
      <c r="W40" s="317"/>
      <c r="X40" s="317"/>
      <c r="Y40" s="317"/>
    </row>
    <row r="41" spans="1:27">
      <c r="A41" s="316">
        <v>1</v>
      </c>
      <c r="B41" s="316">
        <v>1</v>
      </c>
      <c r="C41" s="316">
        <v>2</v>
      </c>
      <c r="D41" s="316">
        <v>1</v>
      </c>
      <c r="F41" s="322">
        <v>100</v>
      </c>
      <c r="G41" s="316">
        <v>70</v>
      </c>
      <c r="H41" s="316">
        <v>40</v>
      </c>
      <c r="J41" s="326">
        <v>6.6526766212412436E-12</v>
      </c>
      <c r="K41" s="317"/>
      <c r="L41" s="316">
        <v>37</v>
      </c>
      <c r="M41" s="323"/>
      <c r="N41" s="323"/>
      <c r="O41" s="323"/>
      <c r="P41" s="323"/>
      <c r="Q41" s="323"/>
      <c r="R41" s="323">
        <v>6.6526766212412436E-12</v>
      </c>
      <c r="S41" s="323"/>
      <c r="T41" s="319">
        <v>0</v>
      </c>
      <c r="U41" s="324">
        <v>0</v>
      </c>
      <c r="V41" s="317"/>
      <c r="W41" s="317"/>
      <c r="X41" s="317"/>
      <c r="Y41" s="317"/>
    </row>
    <row r="42" spans="1:27">
      <c r="A42" s="316">
        <v>2</v>
      </c>
      <c r="B42" s="316">
        <v>1</v>
      </c>
      <c r="C42" s="316">
        <v>2</v>
      </c>
      <c r="D42" s="316">
        <v>2</v>
      </c>
      <c r="F42" s="322">
        <v>110</v>
      </c>
      <c r="G42" s="316">
        <v>70</v>
      </c>
      <c r="H42" s="316">
        <v>40</v>
      </c>
      <c r="J42" s="326">
        <v>7.0983104618985267E-12</v>
      </c>
      <c r="K42" s="317"/>
      <c r="L42" s="316">
        <v>38</v>
      </c>
      <c r="M42" s="323"/>
      <c r="N42" s="323"/>
      <c r="O42" s="323"/>
      <c r="P42" s="323"/>
      <c r="Q42" s="323"/>
      <c r="R42" s="323">
        <v>7.0983104618985267E-12</v>
      </c>
      <c r="S42" s="323"/>
      <c r="T42" s="319">
        <v>0</v>
      </c>
      <c r="U42" s="324">
        <v>0</v>
      </c>
      <c r="V42" s="317"/>
      <c r="W42" s="317"/>
      <c r="X42" s="317"/>
      <c r="Y42" s="317"/>
    </row>
    <row r="43" spans="1:27">
      <c r="A43" s="316">
        <v>3</v>
      </c>
      <c r="B43" s="316">
        <v>1</v>
      </c>
      <c r="C43" s="316">
        <v>2</v>
      </c>
      <c r="D43" s="316">
        <v>3</v>
      </c>
      <c r="F43" s="322">
        <v>120</v>
      </c>
      <c r="G43" s="316">
        <v>70</v>
      </c>
      <c r="H43" s="316">
        <v>40</v>
      </c>
      <c r="J43" s="326">
        <v>7.62401459602824E-12</v>
      </c>
      <c r="K43" s="317"/>
      <c r="L43" s="316">
        <v>39</v>
      </c>
      <c r="M43" s="323"/>
      <c r="N43" s="323"/>
      <c r="O43" s="323"/>
      <c r="P43" s="323"/>
      <c r="Q43" s="323"/>
      <c r="R43" s="323">
        <v>7.62401459602824E-12</v>
      </c>
      <c r="S43" s="323"/>
      <c r="T43" s="319">
        <v>0</v>
      </c>
      <c r="U43" s="324">
        <v>0</v>
      </c>
      <c r="V43" s="317"/>
      <c r="W43" s="317"/>
      <c r="X43" s="317"/>
      <c r="Y43" s="317"/>
    </row>
    <row r="44" spans="1:27">
      <c r="A44" s="316">
        <v>0</v>
      </c>
      <c r="B44" s="316">
        <v>2</v>
      </c>
      <c r="C44" s="316">
        <v>2</v>
      </c>
      <c r="D44" s="316">
        <v>0</v>
      </c>
      <c r="F44" s="322">
        <v>90</v>
      </c>
      <c r="G44" s="316">
        <v>80</v>
      </c>
      <c r="H44" s="316">
        <v>40</v>
      </c>
      <c r="J44" s="326">
        <v>6.3741554708304105E-12</v>
      </c>
      <c r="K44" s="317"/>
      <c r="L44" s="316">
        <v>40</v>
      </c>
      <c r="M44" s="323">
        <v>-1.6678510182001616E-17</v>
      </c>
      <c r="N44" s="323">
        <v>5.7331329249577277E-15</v>
      </c>
      <c r="O44" s="323">
        <v>-6.0270204087481623E-13</v>
      </c>
      <c r="P44" s="323">
        <v>2.6337596380085457E-11</v>
      </c>
      <c r="Q44" s="323"/>
      <c r="R44" s="323">
        <v>6.374155470830417E-12</v>
      </c>
      <c r="S44" s="323"/>
      <c r="T44" s="319">
        <v>6.4623485355705287E-15</v>
      </c>
      <c r="U44" s="324">
        <v>1.0138360391652996E-15</v>
      </c>
      <c r="V44" s="317"/>
      <c r="W44" s="317"/>
      <c r="X44" s="317"/>
      <c r="Y44" s="317"/>
    </row>
    <row r="45" spans="1:27">
      <c r="A45" s="316">
        <v>1</v>
      </c>
      <c r="B45" s="316">
        <v>2</v>
      </c>
      <c r="C45" s="316">
        <v>2</v>
      </c>
      <c r="D45" s="316">
        <v>1</v>
      </c>
      <c r="F45" s="322">
        <v>100</v>
      </c>
      <c r="G45" s="316">
        <v>80</v>
      </c>
      <c r="H45" s="316">
        <v>40</v>
      </c>
      <c r="J45" s="326">
        <v>6.7202113601794951E-12</v>
      </c>
      <c r="K45" s="317"/>
      <c r="L45" s="316">
        <v>41</v>
      </c>
      <c r="M45" s="323"/>
      <c r="N45" s="323"/>
      <c r="O45" s="323"/>
      <c r="P45" s="323"/>
      <c r="Q45" s="323"/>
      <c r="R45" s="323">
        <v>6.7202113601795024E-12</v>
      </c>
      <c r="S45" s="323"/>
      <c r="T45" s="319">
        <v>7.2701421025168448E-15</v>
      </c>
      <c r="U45" s="324">
        <v>1.0818323580707529E-15</v>
      </c>
      <c r="V45" s="317"/>
      <c r="W45" s="317"/>
      <c r="X45" s="317"/>
      <c r="Y45" s="317"/>
    </row>
    <row r="46" spans="1:27">
      <c r="A46" s="316">
        <v>2</v>
      </c>
      <c r="B46" s="316">
        <v>2</v>
      </c>
      <c r="C46" s="316">
        <v>2</v>
      </c>
      <c r="D46" s="316">
        <v>2</v>
      </c>
      <c r="F46" s="322">
        <v>110</v>
      </c>
      <c r="G46" s="316">
        <v>80</v>
      </c>
      <c r="H46" s="316">
        <v>40</v>
      </c>
      <c r="J46" s="326">
        <v>7.2121832236000278E-12</v>
      </c>
      <c r="K46" s="317"/>
      <c r="L46" s="316">
        <v>42</v>
      </c>
      <c r="M46" s="323"/>
      <c r="N46" s="323"/>
      <c r="O46" s="323"/>
      <c r="P46" s="323"/>
      <c r="Q46" s="323"/>
      <c r="R46" s="323">
        <v>7.2121832236000254E-12</v>
      </c>
      <c r="S46" s="323"/>
      <c r="T46" s="319">
        <v>-2.4233807008389483E-15</v>
      </c>
      <c r="U46" s="324">
        <v>-3.3601208201547816E-16</v>
      </c>
      <c r="V46" s="317"/>
      <c r="W46" s="317"/>
      <c r="X46" s="317"/>
      <c r="Y46" s="317"/>
    </row>
    <row r="47" spans="1:27">
      <c r="A47" s="316">
        <v>3</v>
      </c>
      <c r="B47" s="316">
        <v>2</v>
      </c>
      <c r="C47" s="316">
        <v>2</v>
      </c>
      <c r="D47" s="316">
        <v>3</v>
      </c>
      <c r="F47" s="322">
        <v>120</v>
      </c>
      <c r="G47" s="316">
        <v>80</v>
      </c>
      <c r="H47" s="316">
        <v>40</v>
      </c>
      <c r="J47" s="326">
        <v>7.7500000000000007E-12</v>
      </c>
      <c r="K47" s="317"/>
      <c r="L47" s="316">
        <v>43</v>
      </c>
      <c r="M47" s="323"/>
      <c r="N47" s="323"/>
      <c r="O47" s="323"/>
      <c r="P47" s="323"/>
      <c r="Q47" s="323"/>
      <c r="R47" s="323">
        <v>7.7499999999999926E-12</v>
      </c>
      <c r="S47" s="323"/>
      <c r="T47" s="319">
        <v>-8.0779356694631609E-15</v>
      </c>
      <c r="U47" s="324">
        <v>-1.0423142799307303E-15</v>
      </c>
      <c r="V47" s="317"/>
      <c r="W47" s="317"/>
      <c r="X47" s="317"/>
      <c r="Y47" s="317"/>
    </row>
    <row r="48" spans="1:27">
      <c r="A48" s="316">
        <v>0</v>
      </c>
      <c r="B48" s="316">
        <v>3</v>
      </c>
      <c r="C48" s="316">
        <v>2</v>
      </c>
      <c r="D48" s="316">
        <v>0</v>
      </c>
      <c r="F48" s="322">
        <v>90</v>
      </c>
      <c r="G48" s="316">
        <v>90</v>
      </c>
      <c r="H48" s="316">
        <v>40</v>
      </c>
      <c r="J48" s="323">
        <v>6.1115498147287861E-12</v>
      </c>
      <c r="K48" s="323"/>
      <c r="L48" s="316">
        <v>44</v>
      </c>
      <c r="M48" s="323">
        <v>1.4084281801793887E-18</v>
      </c>
      <c r="N48" s="323">
        <v>2.5388005408667187E-16</v>
      </c>
      <c r="O48" s="323">
        <v>-6.7307020788301369E-14</v>
      </c>
      <c r="P48" s="323">
        <v>9.0860091042230925E-12</v>
      </c>
      <c r="Q48" s="323"/>
      <c r="R48" s="323">
        <v>6.1115498147287861E-12</v>
      </c>
      <c r="S48" s="323"/>
      <c r="T48" s="319">
        <v>0</v>
      </c>
      <c r="U48" s="324">
        <v>0</v>
      </c>
      <c r="V48" s="317"/>
      <c r="W48" s="317"/>
      <c r="X48" s="317"/>
      <c r="Y48" s="317"/>
    </row>
    <row r="49" spans="1:25">
      <c r="A49" s="316">
        <v>1</v>
      </c>
      <c r="B49" s="316">
        <v>3</v>
      </c>
      <c r="C49" s="316">
        <v>2</v>
      </c>
      <c r="D49" s="316">
        <v>1</v>
      </c>
      <c r="F49" s="322">
        <v>100</v>
      </c>
      <c r="G49" s="316">
        <v>90</v>
      </c>
      <c r="H49" s="316">
        <v>40</v>
      </c>
      <c r="J49" s="323">
        <v>6.3025357464390637E-12</v>
      </c>
      <c r="K49" s="323"/>
      <c r="L49" s="316">
        <v>45</v>
      </c>
      <c r="M49" s="323"/>
      <c r="N49" s="323"/>
      <c r="O49" s="323"/>
      <c r="P49" s="323"/>
      <c r="Q49" s="323"/>
      <c r="R49" s="323">
        <v>6.3025357464390637E-12</v>
      </c>
      <c r="S49" s="323"/>
      <c r="T49" s="319">
        <v>0</v>
      </c>
      <c r="U49" s="324">
        <v>0</v>
      </c>
      <c r="V49" s="317"/>
      <c r="W49" s="317"/>
      <c r="X49" s="317"/>
      <c r="Y49" s="317"/>
    </row>
    <row r="50" spans="1:25">
      <c r="A50" s="316">
        <v>2</v>
      </c>
      <c r="B50" s="316">
        <v>3</v>
      </c>
      <c r="C50" s="316">
        <v>2</v>
      </c>
      <c r="D50" s="316">
        <v>2</v>
      </c>
      <c r="F50" s="322">
        <v>110</v>
      </c>
      <c r="G50" s="316">
        <v>90</v>
      </c>
      <c r="H50" s="316">
        <v>40</v>
      </c>
      <c r="J50" s="323">
        <v>6.6288033797774387E-12</v>
      </c>
      <c r="K50" s="323"/>
      <c r="L50" s="316">
        <v>46</v>
      </c>
      <c r="M50" s="323"/>
      <c r="N50" s="323"/>
      <c r="O50" s="323"/>
      <c r="P50" s="323"/>
      <c r="Q50" s="323"/>
      <c r="R50" s="323">
        <v>6.6288033797774371E-12</v>
      </c>
      <c r="S50" s="323"/>
      <c r="T50" s="319">
        <v>-1.6155871338926322E-15</v>
      </c>
      <c r="U50" s="324">
        <v>-2.4372228912707248E-16</v>
      </c>
      <c r="V50" s="317"/>
      <c r="W50" s="317"/>
      <c r="X50" s="317"/>
      <c r="Y50" s="317"/>
    </row>
    <row r="51" spans="1:25">
      <c r="A51" s="316">
        <v>3</v>
      </c>
      <c r="B51" s="316">
        <v>3</v>
      </c>
      <c r="C51" s="316">
        <v>2</v>
      </c>
      <c r="D51" s="316">
        <v>3</v>
      </c>
      <c r="F51" s="322">
        <v>120</v>
      </c>
      <c r="G51" s="316">
        <v>90</v>
      </c>
      <c r="H51" s="316">
        <v>40</v>
      </c>
      <c r="J51" s="323">
        <v>7.0988032838249879E-12</v>
      </c>
      <c r="K51" s="323"/>
      <c r="L51" s="316">
        <v>47</v>
      </c>
      <c r="M51" s="323"/>
      <c r="N51" s="323"/>
      <c r="O51" s="323"/>
      <c r="P51" s="323"/>
      <c r="Q51" s="323"/>
      <c r="R51" s="323">
        <v>7.0988032838249871E-12</v>
      </c>
      <c r="S51" s="323"/>
      <c r="T51" s="319">
        <v>-8.0779356694631609E-16</v>
      </c>
      <c r="U51" s="324">
        <v>-1.1379292179949794E-16</v>
      </c>
      <c r="V51" s="317"/>
      <c r="W51" s="317"/>
      <c r="X51" s="317"/>
      <c r="Y51" s="317"/>
    </row>
    <row r="52" spans="1:25">
      <c r="F52" s="322"/>
      <c r="J52" s="323"/>
      <c r="K52" s="323"/>
      <c r="M52" s="323"/>
      <c r="N52" s="323"/>
      <c r="O52" s="323"/>
      <c r="P52" s="323"/>
      <c r="Q52" s="323"/>
      <c r="R52" s="323"/>
      <c r="S52" s="323"/>
      <c r="T52" s="319"/>
      <c r="U52" s="324"/>
      <c r="V52" s="317"/>
      <c r="W52" s="317"/>
      <c r="X52" s="317"/>
      <c r="Y52" s="317"/>
    </row>
    <row r="53" spans="1:25">
      <c r="A53" s="316">
        <v>0</v>
      </c>
      <c r="B53" s="316">
        <v>0</v>
      </c>
      <c r="C53" s="316">
        <v>0</v>
      </c>
      <c r="D53" s="316">
        <v>0</v>
      </c>
      <c r="F53" s="327">
        <v>90</v>
      </c>
      <c r="G53" s="322">
        <v>60</v>
      </c>
      <c r="H53" s="316">
        <v>26</v>
      </c>
      <c r="J53" s="323">
        <v>5.116831420404433E-12</v>
      </c>
      <c r="K53" s="323"/>
      <c r="L53" s="316">
        <v>0</v>
      </c>
      <c r="M53" s="323">
        <v>-3.846244458054297E-17</v>
      </c>
      <c r="N53" s="323">
        <v>9.151409227784359E-15</v>
      </c>
      <c r="O53" s="323">
        <v>-7.3542846620382867E-13</v>
      </c>
      <c r="P53" s="323">
        <v>2.4605354202007751E-11</v>
      </c>
      <c r="Q53" s="323"/>
      <c r="R53" s="323">
        <v>5.1168314204044363E-12</v>
      </c>
      <c r="S53" s="323"/>
      <c r="T53" s="319">
        <v>3.2311742677852644E-15</v>
      </c>
      <c r="U53" s="324">
        <v>6.3147952361695609E-16</v>
      </c>
      <c r="V53" s="317"/>
      <c r="W53" s="317"/>
      <c r="X53" s="317"/>
      <c r="Y53" s="317"/>
    </row>
    <row r="54" spans="1:25">
      <c r="A54" s="316">
        <v>0</v>
      </c>
      <c r="B54" s="316">
        <v>1</v>
      </c>
      <c r="C54" s="316">
        <v>0</v>
      </c>
      <c r="D54" s="316">
        <v>1</v>
      </c>
      <c r="F54" s="327">
        <v>90</v>
      </c>
      <c r="G54" s="322">
        <v>70</v>
      </c>
      <c r="H54" s="316">
        <v>26</v>
      </c>
      <c r="J54" s="323">
        <v>4.7746482927568559E-12</v>
      </c>
      <c r="K54" s="323"/>
      <c r="L54" s="316">
        <v>1</v>
      </c>
      <c r="M54" s="323"/>
      <c r="N54" s="323"/>
      <c r="O54" s="323"/>
      <c r="P54" s="323"/>
      <c r="Q54" s="323"/>
      <c r="R54" s="323">
        <v>4.7746482927568656E-12</v>
      </c>
      <c r="S54" s="323"/>
      <c r="T54" s="319">
        <v>9.6935228033557931E-15</v>
      </c>
      <c r="U54" s="324">
        <v>2.030206668428515E-15</v>
      </c>
      <c r="V54" s="317"/>
      <c r="W54" s="317"/>
      <c r="X54" s="317"/>
      <c r="Y54" s="317"/>
    </row>
    <row r="55" spans="1:25">
      <c r="A55" s="316">
        <v>0</v>
      </c>
      <c r="B55" s="316">
        <v>2</v>
      </c>
      <c r="C55" s="316">
        <v>0</v>
      </c>
      <c r="D55" s="316">
        <v>2</v>
      </c>
      <c r="F55" s="327">
        <v>90</v>
      </c>
      <c r="G55" s="322">
        <v>80</v>
      </c>
      <c r="H55" s="316">
        <v>26</v>
      </c>
      <c r="J55" s="323">
        <v>4.647324338283345E-12</v>
      </c>
      <c r="K55" s="323"/>
      <c r="L55" s="316">
        <v>2</v>
      </c>
      <c r="M55" s="323"/>
      <c r="N55" s="323"/>
      <c r="O55" s="323"/>
      <c r="P55" s="323"/>
      <c r="Q55" s="323"/>
      <c r="R55" s="323">
        <v>4.6473243382833515E-12</v>
      </c>
      <c r="S55" s="323"/>
      <c r="T55" s="319">
        <v>6.4623485355705287E-15</v>
      </c>
      <c r="U55" s="324">
        <v>1.3905525126222689E-15</v>
      </c>
      <c r="V55" s="317"/>
      <c r="W55" s="317"/>
      <c r="X55" s="317"/>
      <c r="Y55" s="317"/>
    </row>
    <row r="56" spans="1:25">
      <c r="A56" s="316">
        <v>0</v>
      </c>
      <c r="B56" s="316">
        <v>3</v>
      </c>
      <c r="C56" s="316">
        <v>0</v>
      </c>
      <c r="D56" s="316">
        <v>3</v>
      </c>
      <c r="F56" s="327">
        <v>90</v>
      </c>
      <c r="G56" s="322">
        <v>90</v>
      </c>
      <c r="H56" s="316">
        <v>26</v>
      </c>
      <c r="J56" s="323">
        <v>4.5040848895006417E-12</v>
      </c>
      <c r="K56" s="323"/>
      <c r="L56" s="316">
        <v>3</v>
      </c>
      <c r="M56" s="323"/>
      <c r="N56" s="323"/>
      <c r="O56" s="323"/>
      <c r="P56" s="323"/>
      <c r="Q56" s="323"/>
      <c r="R56" s="323">
        <v>4.5040848895006449E-12</v>
      </c>
      <c r="S56" s="323"/>
      <c r="T56" s="319">
        <v>3.2311742677852644E-15</v>
      </c>
      <c r="U56" s="324">
        <v>7.1738751534576381E-16</v>
      </c>
      <c r="V56" s="317"/>
      <c r="W56" s="317"/>
      <c r="X56" s="317"/>
      <c r="Y56" s="317"/>
    </row>
    <row r="57" spans="1:25">
      <c r="A57" s="316">
        <v>1</v>
      </c>
      <c r="B57" s="316">
        <v>0</v>
      </c>
      <c r="C57" s="316">
        <v>0</v>
      </c>
      <c r="D57" s="316">
        <v>0</v>
      </c>
      <c r="F57" s="327">
        <v>100</v>
      </c>
      <c r="G57" s="322">
        <v>60</v>
      </c>
      <c r="H57" s="316">
        <v>26</v>
      </c>
      <c r="J57" s="323">
        <v>5.5783807553709345E-12</v>
      </c>
      <c r="K57" s="323"/>
      <c r="L57" s="316">
        <v>4</v>
      </c>
      <c r="M57" s="323">
        <v>-3.1830988618376769E-17</v>
      </c>
      <c r="N57" s="323">
        <v>7.4404935895456213E-15</v>
      </c>
      <c r="O57" s="323">
        <v>-6.0120779752960113E-13</v>
      </c>
      <c r="P57" s="323">
        <v>2.1740565226352149E-11</v>
      </c>
      <c r="Q57" s="323"/>
      <c r="R57" s="323">
        <v>5.5783807553709378E-12</v>
      </c>
      <c r="S57" s="323"/>
      <c r="T57" s="319">
        <v>3.2311742677852644E-15</v>
      </c>
      <c r="U57" s="324">
        <v>5.7923157444465391E-16</v>
      </c>
      <c r="V57" s="317"/>
      <c r="W57" s="317"/>
      <c r="X57" s="317"/>
      <c r="Y57" s="317"/>
    </row>
    <row r="58" spans="1:25">
      <c r="A58" s="316">
        <v>1</v>
      </c>
      <c r="B58" s="316">
        <v>1</v>
      </c>
      <c r="C58" s="316">
        <v>0</v>
      </c>
      <c r="D58" s="316">
        <v>1</v>
      </c>
      <c r="F58" s="327">
        <v>100</v>
      </c>
      <c r="G58" s="322">
        <v>70</v>
      </c>
      <c r="H58" s="316">
        <v>26</v>
      </c>
      <c r="J58" s="323">
        <v>5.1964088919503826E-12</v>
      </c>
      <c r="K58" s="317"/>
      <c r="L58" s="316">
        <v>5</v>
      </c>
      <c r="M58" s="323"/>
      <c r="N58" s="323"/>
      <c r="O58" s="323"/>
      <c r="P58" s="323"/>
      <c r="Q58" s="323"/>
      <c r="R58" s="323">
        <v>5.1964088919503794E-12</v>
      </c>
      <c r="S58" s="323"/>
      <c r="T58" s="319">
        <v>-3.2311742677852644E-15</v>
      </c>
      <c r="U58" s="324">
        <v>-6.2180908680812048E-16</v>
      </c>
    </row>
    <row r="59" spans="1:25">
      <c r="A59" s="316">
        <v>1</v>
      </c>
      <c r="B59" s="316">
        <v>2</v>
      </c>
      <c r="C59" s="316">
        <v>0</v>
      </c>
      <c r="D59" s="316">
        <v>2</v>
      </c>
      <c r="F59" s="327">
        <v>100</v>
      </c>
      <c r="G59" s="322">
        <v>80</v>
      </c>
      <c r="H59" s="316">
        <v>26</v>
      </c>
      <c r="J59" s="323">
        <v>4.9656342244671302E-12</v>
      </c>
      <c r="K59" s="317"/>
      <c r="L59" s="316">
        <v>6</v>
      </c>
      <c r="M59" s="323"/>
      <c r="N59" s="323"/>
      <c r="O59" s="323"/>
      <c r="P59" s="323"/>
      <c r="Q59" s="323"/>
      <c r="R59" s="323">
        <v>4.965634224467127E-12</v>
      </c>
      <c r="S59" s="323"/>
      <c r="T59" s="319">
        <v>-3.2311742677852644E-15</v>
      </c>
      <c r="U59" s="324">
        <v>-6.5070726552195995E-16</v>
      </c>
    </row>
    <row r="60" spans="1:25">
      <c r="A60" s="316">
        <v>1</v>
      </c>
      <c r="B60" s="316">
        <v>3</v>
      </c>
      <c r="C60" s="316">
        <v>0</v>
      </c>
      <c r="D60" s="316">
        <v>3</v>
      </c>
      <c r="F60" s="327">
        <v>100</v>
      </c>
      <c r="G60" s="322">
        <v>90</v>
      </c>
      <c r="H60" s="316">
        <v>26</v>
      </c>
      <c r="J60" s="323">
        <v>4.695070821210916E-12</v>
      </c>
      <c r="K60" s="317"/>
      <c r="L60" s="316">
        <v>7</v>
      </c>
      <c r="M60" s="323"/>
      <c r="N60" s="323"/>
      <c r="O60" s="323"/>
      <c r="P60" s="323"/>
      <c r="Q60" s="323"/>
      <c r="R60" s="323">
        <v>4.6950708212109128E-12</v>
      </c>
      <c r="S60" s="323"/>
      <c r="T60" s="319">
        <v>-3.2311742677852644E-15</v>
      </c>
      <c r="U60" s="324">
        <v>-6.8820565031474967E-16</v>
      </c>
    </row>
    <row r="61" spans="1:25">
      <c r="A61" s="316">
        <v>2</v>
      </c>
      <c r="B61" s="316">
        <v>0</v>
      </c>
      <c r="C61" s="316">
        <v>0</v>
      </c>
      <c r="D61" s="316">
        <v>0</v>
      </c>
      <c r="F61" s="327">
        <v>110</v>
      </c>
      <c r="G61" s="322">
        <v>60</v>
      </c>
      <c r="H61" s="316">
        <v>26</v>
      </c>
      <c r="J61" s="323">
        <v>5.7773244342358019E-12</v>
      </c>
      <c r="K61" s="317"/>
      <c r="L61" s="316">
        <v>8</v>
      </c>
      <c r="M61" s="323">
        <v>1.3262911924365219E-18</v>
      </c>
      <c r="N61" s="323">
        <v>4.7746482927477975E-16</v>
      </c>
      <c r="O61" s="323">
        <v>-1.2188616058447652E-13</v>
      </c>
      <c r="P61" s="323">
        <v>1.1085141786348899E-11</v>
      </c>
      <c r="Q61" s="323"/>
      <c r="R61" s="323">
        <v>5.7773244342358035E-12</v>
      </c>
      <c r="S61" s="323"/>
      <c r="T61" s="319">
        <v>1.6155871338926322E-15</v>
      </c>
      <c r="U61" s="324">
        <v>2.7964279179456097E-16</v>
      </c>
    </row>
    <row r="62" spans="1:25">
      <c r="A62" s="316">
        <v>2</v>
      </c>
      <c r="B62" s="316">
        <v>1</v>
      </c>
      <c r="C62" s="316">
        <v>0</v>
      </c>
      <c r="D62" s="316">
        <v>1</v>
      </c>
      <c r="F62" s="327">
        <v>110</v>
      </c>
      <c r="G62" s="322">
        <v>70</v>
      </c>
      <c r="H62" s="316">
        <v>26</v>
      </c>
      <c r="J62" s="323">
        <v>5.3476060878876886E-12</v>
      </c>
      <c r="K62" s="317"/>
      <c r="L62" s="316">
        <v>9</v>
      </c>
      <c r="M62" s="323"/>
      <c r="N62" s="323"/>
      <c r="O62" s="323"/>
      <c r="P62" s="323"/>
      <c r="Q62" s="323"/>
      <c r="R62" s="323">
        <v>5.3476060878876903E-12</v>
      </c>
      <c r="S62" s="323"/>
      <c r="T62" s="319">
        <v>1.6155871338926322E-15</v>
      </c>
      <c r="U62" s="324">
        <v>3.0211408756376653E-16</v>
      </c>
    </row>
    <row r="63" spans="1:25">
      <c r="A63" s="316">
        <v>2</v>
      </c>
      <c r="B63" s="316">
        <v>2</v>
      </c>
      <c r="C63" s="316">
        <v>0</v>
      </c>
      <c r="D63" s="316">
        <v>2</v>
      </c>
      <c r="F63" s="327">
        <v>110</v>
      </c>
      <c r="G63" s="322">
        <v>80</v>
      </c>
      <c r="H63" s="316">
        <v>26</v>
      </c>
      <c r="J63" s="323">
        <v>5.0690849374768653E-12</v>
      </c>
      <c r="K63" s="317"/>
      <c r="L63" s="316">
        <v>10</v>
      </c>
      <c r="M63" s="323"/>
      <c r="N63" s="323"/>
      <c r="O63" s="323"/>
      <c r="P63" s="323"/>
      <c r="Q63" s="323"/>
      <c r="R63" s="323">
        <v>5.0690849374768669E-12</v>
      </c>
      <c r="S63" s="323"/>
      <c r="T63" s="319">
        <v>1.6155871338926322E-15</v>
      </c>
      <c r="U63" s="324">
        <v>3.187137627046332E-16</v>
      </c>
    </row>
    <row r="64" spans="1:25">
      <c r="A64" s="316">
        <v>2</v>
      </c>
      <c r="B64" s="316">
        <v>3</v>
      </c>
      <c r="C64" s="316">
        <v>0</v>
      </c>
      <c r="D64" s="316">
        <v>3</v>
      </c>
      <c r="F64" s="327">
        <v>110</v>
      </c>
      <c r="G64" s="322">
        <v>90</v>
      </c>
      <c r="H64" s="316">
        <v>26</v>
      </c>
      <c r="J64" s="323">
        <v>4.9497187301579507E-12</v>
      </c>
      <c r="K64" s="317"/>
      <c r="L64" s="316">
        <v>11</v>
      </c>
      <c r="M64" s="323"/>
      <c r="N64" s="323"/>
      <c r="O64" s="323"/>
      <c r="P64" s="323"/>
      <c r="Q64" s="323"/>
      <c r="R64" s="323">
        <v>4.9497187301579531E-12</v>
      </c>
      <c r="S64" s="323"/>
      <c r="T64" s="319">
        <v>2.4233807008389483E-15</v>
      </c>
      <c r="U64" s="324">
        <v>4.8959967888147369E-16</v>
      </c>
    </row>
    <row r="65" spans="1:21">
      <c r="A65" s="316">
        <v>3</v>
      </c>
      <c r="B65" s="316">
        <v>0</v>
      </c>
      <c r="C65" s="316">
        <v>0</v>
      </c>
      <c r="D65" s="316">
        <v>0</v>
      </c>
      <c r="F65" s="327">
        <v>120</v>
      </c>
      <c r="G65" s="322">
        <v>60</v>
      </c>
      <c r="H65" s="316">
        <v>26</v>
      </c>
      <c r="J65" s="323">
        <v>6.1592962976563571E-12</v>
      </c>
      <c r="K65" s="317"/>
      <c r="L65" s="316">
        <v>12</v>
      </c>
      <c r="M65" s="323">
        <v>-3.0504697425947865E-17</v>
      </c>
      <c r="N65" s="323">
        <v>6.7640850814058518E-15</v>
      </c>
      <c r="O65" s="323">
        <v>-5.2693549075344059E-13</v>
      </c>
      <c r="P65" s="323">
        <v>2.0013734093806463E-11</v>
      </c>
      <c r="Q65" s="323"/>
      <c r="R65" s="323">
        <v>6.1592962976563571E-12</v>
      </c>
      <c r="S65" s="323"/>
      <c r="T65" s="319">
        <v>0</v>
      </c>
      <c r="U65" s="324">
        <v>0</v>
      </c>
    </row>
    <row r="66" spans="1:21">
      <c r="A66" s="316">
        <v>3</v>
      </c>
      <c r="B66" s="316">
        <v>1</v>
      </c>
      <c r="C66" s="316">
        <v>0</v>
      </c>
      <c r="D66" s="316">
        <v>1</v>
      </c>
      <c r="F66" s="327">
        <v>120</v>
      </c>
      <c r="G66" s="322">
        <v>70</v>
      </c>
      <c r="H66" s="316">
        <v>26</v>
      </c>
      <c r="J66" s="323">
        <v>5.8091554228541804E-12</v>
      </c>
      <c r="K66" s="317"/>
      <c r="L66" s="316">
        <v>13</v>
      </c>
      <c r="M66" s="323"/>
      <c r="N66" s="323"/>
      <c r="O66" s="323"/>
      <c r="P66" s="323"/>
      <c r="Q66" s="323"/>
      <c r="R66" s="323">
        <v>5.809155422854174E-12</v>
      </c>
      <c r="S66" s="323"/>
      <c r="T66" s="319">
        <v>-6.4623485355705287E-15</v>
      </c>
      <c r="U66" s="324">
        <v>-1.1124420100978152E-15</v>
      </c>
    </row>
    <row r="67" spans="1:21">
      <c r="A67" s="316">
        <v>3</v>
      </c>
      <c r="B67" s="316">
        <v>2</v>
      </c>
      <c r="C67" s="316">
        <v>0</v>
      </c>
      <c r="D67" s="316">
        <v>2</v>
      </c>
      <c r="F67" s="327">
        <v>120</v>
      </c>
      <c r="G67" s="322">
        <v>80</v>
      </c>
      <c r="H67" s="316">
        <v>26</v>
      </c>
      <c r="J67" s="323">
        <v>5.5306342724433635E-12</v>
      </c>
      <c r="K67" s="317"/>
      <c r="L67" s="316">
        <v>14</v>
      </c>
      <c r="M67" s="323"/>
      <c r="N67" s="323"/>
      <c r="O67" s="323"/>
      <c r="P67" s="323"/>
      <c r="Q67" s="323"/>
      <c r="R67" s="323">
        <v>5.5306342724433603E-12</v>
      </c>
      <c r="S67" s="323"/>
      <c r="T67" s="319">
        <v>-3.2311742677852644E-15</v>
      </c>
      <c r="U67" s="324">
        <v>-5.8423213479957208E-16</v>
      </c>
    </row>
    <row r="68" spans="1:21">
      <c r="A68" s="316">
        <v>3</v>
      </c>
      <c r="B68" s="316">
        <v>3</v>
      </c>
      <c r="C68" s="316">
        <v>0</v>
      </c>
      <c r="D68" s="316">
        <v>3</v>
      </c>
      <c r="F68" s="327">
        <v>120</v>
      </c>
      <c r="G68" s="322">
        <v>90</v>
      </c>
      <c r="H68" s="316">
        <v>26</v>
      </c>
      <c r="J68" s="323">
        <v>5.1407046618682186E-12</v>
      </c>
      <c r="K68" s="317"/>
      <c r="L68" s="316">
        <v>15</v>
      </c>
      <c r="M68" s="323"/>
      <c r="N68" s="323"/>
      <c r="O68" s="323"/>
      <c r="P68" s="323"/>
      <c r="Q68" s="323"/>
      <c r="R68" s="323">
        <v>5.1407046618682186E-12</v>
      </c>
      <c r="S68" s="323"/>
      <c r="T68" s="319">
        <v>0</v>
      </c>
      <c r="U68" s="324">
        <v>0</v>
      </c>
    </row>
    <row r="69" spans="1:21">
      <c r="A69" s="316">
        <v>0</v>
      </c>
      <c r="B69" s="316">
        <v>0</v>
      </c>
      <c r="C69" s="316">
        <v>1</v>
      </c>
      <c r="D69" s="316">
        <v>0</v>
      </c>
      <c r="F69" s="327">
        <v>90</v>
      </c>
      <c r="G69" s="322">
        <v>60</v>
      </c>
      <c r="H69" s="316">
        <v>30</v>
      </c>
      <c r="J69" s="323">
        <v>5.0531694431676792E-12</v>
      </c>
      <c r="K69" s="317"/>
      <c r="L69" s="316">
        <v>16</v>
      </c>
      <c r="M69" s="323">
        <v>-4.774648292756606E-17</v>
      </c>
      <c r="N69" s="323">
        <v>9.6686627928320745E-15</v>
      </c>
      <c r="O69" s="323">
        <v>-6.3383456086343179E-13</v>
      </c>
      <c r="P69" s="323">
        <v>1.8589297353132391E-11</v>
      </c>
      <c r="Q69" s="323"/>
      <c r="R69" s="323">
        <v>5.0531694431676825E-12</v>
      </c>
      <c r="S69" s="323"/>
      <c r="T69" s="319">
        <v>3.2311742677852644E-15</v>
      </c>
      <c r="U69" s="324">
        <v>6.3943517115858658E-16</v>
      </c>
    </row>
    <row r="70" spans="1:21">
      <c r="A70" s="316">
        <v>0</v>
      </c>
      <c r="B70" s="316">
        <v>1</v>
      </c>
      <c r="C70" s="316">
        <v>1</v>
      </c>
      <c r="D70" s="316">
        <v>1</v>
      </c>
      <c r="F70" s="327">
        <v>90</v>
      </c>
      <c r="G70" s="322">
        <v>70</v>
      </c>
      <c r="H70" s="316">
        <v>30</v>
      </c>
      <c r="J70" s="323">
        <v>5.2202821334141713E-12</v>
      </c>
      <c r="K70" s="317"/>
      <c r="L70" s="316">
        <v>17</v>
      </c>
      <c r="M70" s="323"/>
      <c r="N70" s="323"/>
      <c r="O70" s="323"/>
      <c r="P70" s="323"/>
      <c r="Q70" s="323"/>
      <c r="R70" s="323">
        <v>5.2202821334141746E-12</v>
      </c>
      <c r="S70" s="323"/>
      <c r="T70" s="319">
        <v>3.2311742677852644E-15</v>
      </c>
      <c r="U70" s="324">
        <v>6.1896544769161935E-16</v>
      </c>
    </row>
    <row r="71" spans="1:21">
      <c r="A71" s="316">
        <v>0</v>
      </c>
      <c r="B71" s="316">
        <v>2</v>
      </c>
      <c r="C71" s="316">
        <v>1</v>
      </c>
      <c r="D71" s="316">
        <v>2</v>
      </c>
      <c r="F71" s="327">
        <v>90</v>
      </c>
      <c r="G71" s="322">
        <v>80</v>
      </c>
      <c r="H71" s="316">
        <v>30</v>
      </c>
      <c r="J71" s="323">
        <v>5.3157750992693037E-12</v>
      </c>
      <c r="K71" s="317"/>
      <c r="L71" s="316">
        <v>18</v>
      </c>
      <c r="M71" s="323"/>
      <c r="N71" s="323"/>
      <c r="O71" s="323"/>
      <c r="P71" s="323"/>
      <c r="Q71" s="323"/>
      <c r="R71" s="323">
        <v>5.3157750992692972E-12</v>
      </c>
      <c r="S71" s="323"/>
      <c r="T71" s="319">
        <v>-6.4623485355705287E-15</v>
      </c>
      <c r="U71" s="324">
        <v>-1.2156926158254571E-15</v>
      </c>
    </row>
    <row r="72" spans="1:21">
      <c r="A72" s="316">
        <v>0</v>
      </c>
      <c r="B72" s="316">
        <v>3</v>
      </c>
      <c r="C72" s="316">
        <v>1</v>
      </c>
      <c r="D72" s="316">
        <v>3</v>
      </c>
      <c r="F72" s="327">
        <v>90</v>
      </c>
      <c r="G72" s="322">
        <v>90</v>
      </c>
      <c r="H72" s="316">
        <v>30</v>
      </c>
      <c r="J72" s="323">
        <v>5.0531694431676792E-12</v>
      </c>
      <c r="K72" s="317"/>
      <c r="L72" s="316">
        <v>19</v>
      </c>
      <c r="M72" s="323"/>
      <c r="N72" s="323"/>
      <c r="O72" s="323"/>
      <c r="P72" s="323"/>
      <c r="Q72" s="323"/>
      <c r="R72" s="323">
        <v>5.0531694431676728E-12</v>
      </c>
      <c r="S72" s="323"/>
      <c r="T72" s="319">
        <v>-6.4623485355705287E-15</v>
      </c>
      <c r="U72" s="324">
        <v>-1.2788703423171732E-15</v>
      </c>
    </row>
    <row r="73" spans="1:21">
      <c r="A73" s="316">
        <v>1</v>
      </c>
      <c r="B73" s="316">
        <v>0</v>
      </c>
      <c r="C73" s="316">
        <v>1</v>
      </c>
      <c r="D73" s="316">
        <v>0</v>
      </c>
      <c r="F73" s="327">
        <v>100</v>
      </c>
      <c r="G73" s="322">
        <v>60</v>
      </c>
      <c r="H73" s="316">
        <v>30</v>
      </c>
      <c r="J73" s="323">
        <v>5.8569019057817515E-12</v>
      </c>
      <c r="K73" s="317"/>
      <c r="L73" s="316">
        <v>20</v>
      </c>
      <c r="M73" s="323">
        <v>-1.4119695605615581E-16</v>
      </c>
      <c r="N73" s="323">
        <v>3.1461217690083991E-14</v>
      </c>
      <c r="O73" s="323">
        <v>-2.3262006222697412E-12</v>
      </c>
      <c r="P73" s="323">
        <v>6.2667098065793552E-11</v>
      </c>
      <c r="Q73" s="323"/>
      <c r="R73" s="323">
        <v>5.8569019057817902E-12</v>
      </c>
      <c r="S73" s="323"/>
      <c r="T73" s="319">
        <v>3.8774091213423172E-14</v>
      </c>
      <c r="U73" s="324">
        <v>6.6202391361799306E-15</v>
      </c>
    </row>
    <row r="74" spans="1:21">
      <c r="A74" s="316">
        <v>1</v>
      </c>
      <c r="B74" s="316">
        <v>1</v>
      </c>
      <c r="C74" s="316">
        <v>1</v>
      </c>
      <c r="D74" s="316">
        <v>1</v>
      </c>
      <c r="F74" s="327">
        <v>100</v>
      </c>
      <c r="G74" s="322">
        <v>70</v>
      </c>
      <c r="H74" s="316">
        <v>30</v>
      </c>
      <c r="J74" s="323">
        <v>5.5624652610617485E-12</v>
      </c>
      <c r="K74" s="317"/>
      <c r="L74" s="316">
        <v>21</v>
      </c>
      <c r="M74" s="323"/>
      <c r="N74" s="323"/>
      <c r="O74" s="323"/>
      <c r="P74" s="323"/>
      <c r="Q74" s="323"/>
      <c r="R74" s="323">
        <v>5.5624652610617679E-12</v>
      </c>
      <c r="S74" s="323"/>
      <c r="T74" s="319">
        <v>1.9387045606711586E-14</v>
      </c>
      <c r="U74" s="324">
        <v>3.4853333363579585E-15</v>
      </c>
    </row>
    <row r="75" spans="1:21">
      <c r="A75" s="316">
        <v>1</v>
      </c>
      <c r="B75" s="316">
        <v>2</v>
      </c>
      <c r="C75" s="316">
        <v>1</v>
      </c>
      <c r="D75" s="316">
        <v>2</v>
      </c>
      <c r="F75" s="327">
        <v>100</v>
      </c>
      <c r="G75" s="322">
        <v>80</v>
      </c>
      <c r="H75" s="316">
        <v>30</v>
      </c>
      <c r="J75" s="323">
        <v>5.63E-12</v>
      </c>
      <c r="K75" s="317"/>
      <c r="L75" s="316">
        <v>22</v>
      </c>
      <c r="M75" s="323"/>
      <c r="N75" s="323"/>
      <c r="O75" s="323"/>
      <c r="P75" s="323"/>
      <c r="Q75" s="323"/>
      <c r="R75" s="323">
        <v>5.6300000000000105E-12</v>
      </c>
      <c r="S75" s="323"/>
      <c r="T75" s="319">
        <v>1.0501316370302109E-14</v>
      </c>
      <c r="U75" s="324">
        <v>1.8652426945474437E-15</v>
      </c>
    </row>
    <row r="76" spans="1:21">
      <c r="A76" s="316">
        <v>1</v>
      </c>
      <c r="B76" s="316">
        <v>3</v>
      </c>
      <c r="C76" s="316">
        <v>1</v>
      </c>
      <c r="D76" s="316">
        <v>3</v>
      </c>
      <c r="F76" s="327">
        <v>100</v>
      </c>
      <c r="G76" s="322">
        <v>90</v>
      </c>
      <c r="H76" s="316">
        <v>30</v>
      </c>
      <c r="J76" s="323">
        <v>5.2123243862595686E-12</v>
      </c>
      <c r="K76" s="317"/>
      <c r="L76" s="316">
        <v>23</v>
      </c>
      <c r="M76" s="323"/>
      <c r="N76" s="323"/>
      <c r="O76" s="323"/>
      <c r="P76" s="323"/>
      <c r="Q76" s="323"/>
      <c r="R76" s="323">
        <v>5.2123243862595848E-12</v>
      </c>
      <c r="S76" s="323"/>
      <c r="T76" s="319">
        <v>1.6155871338926322E-14</v>
      </c>
      <c r="U76" s="324">
        <v>3.099552165539717E-15</v>
      </c>
    </row>
    <row r="77" spans="1:21">
      <c r="A77" s="316">
        <v>2</v>
      </c>
      <c r="B77" s="316">
        <v>0</v>
      </c>
      <c r="C77" s="316">
        <v>1</v>
      </c>
      <c r="D77" s="316">
        <v>0</v>
      </c>
      <c r="F77" s="327">
        <v>110</v>
      </c>
      <c r="G77" s="322">
        <v>60</v>
      </c>
      <c r="H77" s="316">
        <v>30</v>
      </c>
      <c r="J77" s="323">
        <v>5.9285216301731112E-12</v>
      </c>
      <c r="K77" s="317"/>
      <c r="L77" s="316">
        <v>24</v>
      </c>
      <c r="M77" s="323">
        <v>-1.8558662651670001E-16</v>
      </c>
      <c r="N77" s="323">
        <v>4.1054527336387561E-14</v>
      </c>
      <c r="O77" s="323">
        <v>-3.0103778361557555E-12</v>
      </c>
      <c r="P77" s="323">
        <v>7.8841604716130431E-11</v>
      </c>
      <c r="Q77" s="323"/>
      <c r="R77" s="323">
        <v>5.9285216301731306E-12</v>
      </c>
      <c r="S77" s="323"/>
      <c r="T77" s="319">
        <v>1.9387045606711586E-14</v>
      </c>
      <c r="U77" s="324">
        <v>3.2701315464620293E-15</v>
      </c>
    </row>
    <row r="78" spans="1:21">
      <c r="A78" s="316">
        <v>2</v>
      </c>
      <c r="B78" s="316">
        <v>1</v>
      </c>
      <c r="C78" s="316">
        <v>1</v>
      </c>
      <c r="D78" s="316">
        <v>1</v>
      </c>
      <c r="F78" s="327">
        <v>110</v>
      </c>
      <c r="G78" s="322">
        <v>70</v>
      </c>
      <c r="H78" s="316">
        <v>30</v>
      </c>
      <c r="J78" s="323">
        <v>5.6261272382984991E-12</v>
      </c>
      <c r="K78" s="317"/>
      <c r="L78" s="316">
        <v>25</v>
      </c>
      <c r="M78" s="323"/>
      <c r="N78" s="323"/>
      <c r="O78" s="323"/>
      <c r="P78" s="323"/>
      <c r="Q78" s="323"/>
      <c r="R78" s="323">
        <v>5.6261272382984862E-12</v>
      </c>
      <c r="S78" s="323"/>
      <c r="T78" s="319">
        <v>-1.2924697071141057E-14</v>
      </c>
      <c r="U78" s="324">
        <v>-2.2972635569205244E-15</v>
      </c>
    </row>
    <row r="79" spans="1:21">
      <c r="A79" s="316">
        <v>2</v>
      </c>
      <c r="B79" s="316">
        <v>2</v>
      </c>
      <c r="C79" s="316">
        <v>1</v>
      </c>
      <c r="D79" s="316">
        <v>2</v>
      </c>
      <c r="F79" s="327">
        <v>110</v>
      </c>
      <c r="G79" s="322">
        <v>80</v>
      </c>
      <c r="H79" s="316">
        <v>30</v>
      </c>
      <c r="J79" s="323">
        <v>5.7400000000000002E-12</v>
      </c>
      <c r="K79" s="317"/>
      <c r="L79" s="316">
        <v>26</v>
      </c>
      <c r="M79" s="323"/>
      <c r="N79" s="323"/>
      <c r="O79" s="323"/>
      <c r="P79" s="323"/>
      <c r="Q79" s="323"/>
      <c r="R79" s="323">
        <v>5.7399999999999719E-12</v>
      </c>
      <c r="S79" s="323"/>
      <c r="T79" s="319">
        <v>-2.8272774843121063E-14</v>
      </c>
      <c r="U79" s="324">
        <v>-4.9255705301604638E-15</v>
      </c>
    </row>
    <row r="80" spans="1:21">
      <c r="A80" s="316">
        <v>2</v>
      </c>
      <c r="B80" s="316">
        <v>3</v>
      </c>
      <c r="C80" s="316">
        <v>1</v>
      </c>
      <c r="D80" s="316">
        <v>3</v>
      </c>
      <c r="F80" s="327">
        <v>110</v>
      </c>
      <c r="G80" s="322">
        <v>90</v>
      </c>
      <c r="H80" s="316">
        <v>30</v>
      </c>
      <c r="J80" s="323">
        <v>5.156620156177411E-12</v>
      </c>
      <c r="K80" s="317"/>
      <c r="L80" s="316">
        <v>27</v>
      </c>
      <c r="M80" s="323"/>
      <c r="N80" s="323"/>
      <c r="O80" s="323"/>
      <c r="P80" s="323"/>
      <c r="Q80" s="323"/>
      <c r="R80" s="323">
        <v>5.156620156177411E-12</v>
      </c>
      <c r="S80" s="323"/>
      <c r="T80" s="319">
        <v>0</v>
      </c>
      <c r="U80" s="324">
        <v>0</v>
      </c>
    </row>
    <row r="81" spans="1:21">
      <c r="A81" s="316">
        <v>3</v>
      </c>
      <c r="B81" s="316">
        <v>0</v>
      </c>
      <c r="C81" s="316">
        <v>1</v>
      </c>
      <c r="D81" s="316">
        <v>0</v>
      </c>
      <c r="F81" s="327">
        <v>120</v>
      </c>
      <c r="G81" s="322">
        <v>60</v>
      </c>
      <c r="H81" s="316">
        <v>30</v>
      </c>
      <c r="J81" s="323">
        <v>6.3184512407482497E-12</v>
      </c>
      <c r="K81" s="317"/>
      <c r="L81" s="316">
        <v>28</v>
      </c>
      <c r="M81" s="323">
        <v>-1.9960069480642283E-16</v>
      </c>
      <c r="N81" s="323">
        <v>4.4018256152807649E-14</v>
      </c>
      <c r="O81" s="323">
        <v>-3.2168881402954264E-12</v>
      </c>
      <c r="P81" s="323">
        <v>8.3979767586553596E-11</v>
      </c>
      <c r="Q81" s="323"/>
      <c r="R81" s="323">
        <v>6.3184512407482045E-12</v>
      </c>
      <c r="S81" s="323"/>
      <c r="T81" s="319">
        <v>-4.5236439748993701E-14</v>
      </c>
      <c r="U81" s="324">
        <v>-7.1594189818637692E-15</v>
      </c>
    </row>
    <row r="82" spans="1:21">
      <c r="A82" s="316">
        <v>3</v>
      </c>
      <c r="B82" s="316">
        <v>1</v>
      </c>
      <c r="C82" s="316">
        <v>1</v>
      </c>
      <c r="D82" s="316">
        <v>1</v>
      </c>
      <c r="F82" s="327">
        <v>120</v>
      </c>
      <c r="G82" s="322">
        <v>70</v>
      </c>
      <c r="H82" s="316">
        <v>30</v>
      </c>
      <c r="J82" s="323">
        <v>6.0240145960282403E-12</v>
      </c>
      <c r="K82" s="317"/>
      <c r="L82" s="316">
        <v>29</v>
      </c>
      <c r="M82" s="323"/>
      <c r="N82" s="323"/>
      <c r="O82" s="323"/>
      <c r="P82" s="323"/>
      <c r="Q82" s="323"/>
      <c r="R82" s="323">
        <v>6.0240145960281951E-12</v>
      </c>
      <c r="S82" s="323"/>
      <c r="T82" s="319">
        <v>-4.5236439748993701E-14</v>
      </c>
      <c r="U82" s="324">
        <v>-7.5093509532362414E-15</v>
      </c>
    </row>
    <row r="83" spans="1:21">
      <c r="A83" s="316">
        <v>3</v>
      </c>
      <c r="B83" s="316">
        <v>2</v>
      </c>
      <c r="C83" s="316">
        <v>1</v>
      </c>
      <c r="D83" s="316">
        <v>2</v>
      </c>
      <c r="F83" s="327">
        <v>120</v>
      </c>
      <c r="G83" s="322">
        <v>80</v>
      </c>
      <c r="H83" s="316">
        <v>30</v>
      </c>
      <c r="J83" s="323">
        <v>6.1500000000000002E-12</v>
      </c>
      <c r="K83" s="317"/>
      <c r="L83" s="316">
        <v>30</v>
      </c>
      <c r="M83" s="323"/>
      <c r="N83" s="323"/>
      <c r="O83" s="323"/>
      <c r="P83" s="323"/>
      <c r="Q83" s="323"/>
      <c r="R83" s="323">
        <v>6.1499999999999736E-12</v>
      </c>
      <c r="S83" s="323"/>
      <c r="T83" s="319">
        <v>-2.6657187709228431E-14</v>
      </c>
      <c r="U83" s="324">
        <v>-4.334502066541208E-15</v>
      </c>
    </row>
    <row r="84" spans="1:21">
      <c r="A84" s="316">
        <v>3</v>
      </c>
      <c r="B84" s="316">
        <v>3</v>
      </c>
      <c r="C84" s="316">
        <v>1</v>
      </c>
      <c r="D84" s="316">
        <v>3</v>
      </c>
      <c r="F84" s="327">
        <v>120</v>
      </c>
      <c r="G84" s="322">
        <v>90</v>
      </c>
      <c r="H84" s="316">
        <v>30</v>
      </c>
      <c r="J84" s="323">
        <v>5.4988032838249882E-12</v>
      </c>
      <c r="K84" s="317"/>
      <c r="L84" s="316">
        <v>31</v>
      </c>
      <c r="M84" s="323"/>
      <c r="N84" s="323"/>
      <c r="O84" s="323"/>
      <c r="P84" s="323"/>
      <c r="Q84" s="323"/>
      <c r="R84" s="323">
        <v>5.4988032838249721E-12</v>
      </c>
      <c r="S84" s="323"/>
      <c r="T84" s="319">
        <v>-1.6155871338926322E-14</v>
      </c>
      <c r="U84" s="324">
        <v>-2.9380704318791775E-15</v>
      </c>
    </row>
    <row r="85" spans="1:21">
      <c r="A85" s="316">
        <v>0</v>
      </c>
      <c r="B85" s="316">
        <v>0</v>
      </c>
      <c r="C85" s="316">
        <v>2</v>
      </c>
      <c r="D85" s="316">
        <v>0</v>
      </c>
      <c r="F85" s="327">
        <v>90</v>
      </c>
      <c r="G85" s="322">
        <v>60</v>
      </c>
      <c r="H85" s="316">
        <v>40</v>
      </c>
      <c r="J85" s="323">
        <v>6.1115498147287861E-12</v>
      </c>
      <c r="K85" s="317"/>
      <c r="L85" s="316">
        <v>32</v>
      </c>
      <c r="M85" s="323">
        <v>-4.774648292756606E-17</v>
      </c>
      <c r="N85" s="323">
        <v>9.6686627928320745E-15</v>
      </c>
      <c r="O85" s="323">
        <v>-6.3383456086343179E-13</v>
      </c>
      <c r="P85" s="323">
        <v>1.9647677724693498E-11</v>
      </c>
      <c r="Q85" s="323"/>
      <c r="R85" s="323">
        <v>6.1115498147287893E-12</v>
      </c>
      <c r="S85" s="323"/>
      <c r="T85" s="319">
        <v>3.2311742677852644E-15</v>
      </c>
      <c r="U85" s="324">
        <v>5.2869965323659153E-16</v>
      </c>
    </row>
    <row r="86" spans="1:21">
      <c r="A86" s="316">
        <v>0</v>
      </c>
      <c r="B86" s="316">
        <v>1</v>
      </c>
      <c r="C86" s="316">
        <v>2</v>
      </c>
      <c r="D86" s="316">
        <v>1</v>
      </c>
      <c r="F86" s="327">
        <v>90</v>
      </c>
      <c r="G86" s="322">
        <v>70</v>
      </c>
      <c r="H86" s="316">
        <v>40</v>
      </c>
      <c r="J86" s="323">
        <v>6.2786625049752782E-12</v>
      </c>
      <c r="K86" s="317"/>
      <c r="L86" s="316">
        <v>33</v>
      </c>
      <c r="M86" s="323"/>
      <c r="N86" s="323"/>
      <c r="O86" s="323"/>
      <c r="P86" s="323"/>
      <c r="Q86" s="323"/>
      <c r="R86" s="323">
        <v>6.2786625049752814E-12</v>
      </c>
      <c r="S86" s="323"/>
      <c r="T86" s="319">
        <v>3.2311742677852644E-15</v>
      </c>
      <c r="U86" s="324">
        <v>5.1462779934816497E-16</v>
      </c>
    </row>
    <row r="87" spans="1:21">
      <c r="A87" s="316">
        <v>0</v>
      </c>
      <c r="B87" s="316">
        <v>2</v>
      </c>
      <c r="C87" s="316">
        <v>2</v>
      </c>
      <c r="D87" s="316">
        <v>2</v>
      </c>
      <c r="F87" s="327">
        <v>90</v>
      </c>
      <c r="G87" s="322">
        <v>80</v>
      </c>
      <c r="H87" s="316">
        <v>40</v>
      </c>
      <c r="J87" s="323">
        <v>6.3741554708304105E-12</v>
      </c>
      <c r="K87" s="317"/>
      <c r="L87" s="316">
        <v>34</v>
      </c>
      <c r="M87" s="323"/>
      <c r="N87" s="323"/>
      <c r="O87" s="323"/>
      <c r="P87" s="323"/>
      <c r="Q87" s="323"/>
      <c r="R87" s="323">
        <v>6.3741554708304041E-12</v>
      </c>
      <c r="S87" s="323"/>
      <c r="T87" s="319">
        <v>-6.4623485355705287E-15</v>
      </c>
      <c r="U87" s="324">
        <v>-1.0138360391652996E-15</v>
      </c>
    </row>
    <row r="88" spans="1:21">
      <c r="A88" s="316">
        <v>0</v>
      </c>
      <c r="B88" s="316">
        <v>3</v>
      </c>
      <c r="C88" s="316">
        <v>2</v>
      </c>
      <c r="D88" s="316">
        <v>3</v>
      </c>
      <c r="F88" s="327">
        <v>90</v>
      </c>
      <c r="G88" s="322">
        <v>90</v>
      </c>
      <c r="H88" s="316">
        <v>40</v>
      </c>
      <c r="J88" s="323">
        <v>6.1115498147287861E-12</v>
      </c>
      <c r="K88" s="317"/>
      <c r="L88" s="316">
        <v>35</v>
      </c>
      <c r="M88" s="323"/>
      <c r="N88" s="323"/>
      <c r="O88" s="323"/>
      <c r="P88" s="323"/>
      <c r="Q88" s="323"/>
      <c r="R88" s="323">
        <v>6.1115498147287796E-12</v>
      </c>
      <c r="S88" s="323"/>
      <c r="T88" s="319">
        <v>-6.4623485355705287E-15</v>
      </c>
      <c r="U88" s="324">
        <v>-1.0573993064731831E-15</v>
      </c>
    </row>
    <row r="89" spans="1:21">
      <c r="A89" s="316">
        <v>1</v>
      </c>
      <c r="B89" s="316">
        <v>0</v>
      </c>
      <c r="C89" s="316">
        <v>2</v>
      </c>
      <c r="D89" s="316">
        <v>0</v>
      </c>
      <c r="F89" s="327">
        <v>100</v>
      </c>
      <c r="G89" s="322">
        <v>60</v>
      </c>
      <c r="H89" s="316">
        <v>40</v>
      </c>
      <c r="J89" s="323">
        <v>6.9471132659612465E-12</v>
      </c>
      <c r="K89" s="317"/>
      <c r="L89" s="316">
        <v>36</v>
      </c>
      <c r="M89" s="323">
        <v>-1.4119695605615581E-16</v>
      </c>
      <c r="N89" s="323">
        <v>3.1461217690083991E-14</v>
      </c>
      <c r="O89" s="323">
        <v>-2.3262006222697412E-12</v>
      </c>
      <c r="P89" s="323">
        <v>6.3757309425973031E-11</v>
      </c>
      <c r="Q89" s="323"/>
      <c r="R89" s="323">
        <v>6.9471132659612692E-12</v>
      </c>
      <c r="S89" s="323"/>
      <c r="T89" s="319">
        <v>2.261821987449685E-14</v>
      </c>
      <c r="U89" s="324">
        <v>3.255772435051446E-15</v>
      </c>
    </row>
    <row r="90" spans="1:21">
      <c r="A90" s="316">
        <v>1</v>
      </c>
      <c r="B90" s="316">
        <v>1</v>
      </c>
      <c r="C90" s="316">
        <v>2</v>
      </c>
      <c r="D90" s="316">
        <v>1</v>
      </c>
      <c r="F90" s="327">
        <v>100</v>
      </c>
      <c r="G90" s="322">
        <v>70</v>
      </c>
      <c r="H90" s="316">
        <v>40</v>
      </c>
      <c r="J90" s="323">
        <v>6.6526766212412436E-12</v>
      </c>
      <c r="K90" s="317"/>
      <c r="L90" s="316">
        <v>37</v>
      </c>
      <c r="M90" s="323"/>
      <c r="N90" s="323"/>
      <c r="O90" s="323"/>
      <c r="P90" s="323"/>
      <c r="Q90" s="323"/>
      <c r="R90" s="323">
        <v>6.6526766212412468E-12</v>
      </c>
      <c r="S90" s="323"/>
      <c r="T90" s="319">
        <v>3.2311742677852644E-15</v>
      </c>
      <c r="U90" s="324">
        <v>4.8569537522213093E-16</v>
      </c>
    </row>
    <row r="91" spans="1:21">
      <c r="A91" s="316">
        <v>1</v>
      </c>
      <c r="B91" s="316">
        <v>2</v>
      </c>
      <c r="C91" s="316">
        <v>2</v>
      </c>
      <c r="D91" s="316">
        <v>2</v>
      </c>
      <c r="F91" s="327">
        <v>100</v>
      </c>
      <c r="G91" s="322">
        <v>80</v>
      </c>
      <c r="H91" s="316">
        <v>40</v>
      </c>
      <c r="J91" s="323">
        <v>6.7202113601794951E-12</v>
      </c>
      <c r="K91" s="317"/>
      <c r="L91" s="316">
        <v>38</v>
      </c>
      <c r="M91" s="323"/>
      <c r="N91" s="323"/>
      <c r="O91" s="323"/>
      <c r="P91" s="323"/>
      <c r="Q91" s="323"/>
      <c r="R91" s="323">
        <v>6.7202113601794895E-12</v>
      </c>
      <c r="S91" s="323"/>
      <c r="T91" s="319">
        <v>-5.6545549686242126E-15</v>
      </c>
      <c r="U91" s="324">
        <v>-8.4142516738836339E-16</v>
      </c>
    </row>
    <row r="92" spans="1:21">
      <c r="A92" s="316">
        <v>1</v>
      </c>
      <c r="B92" s="316">
        <v>3</v>
      </c>
      <c r="C92" s="316">
        <v>2</v>
      </c>
      <c r="D92" s="316">
        <v>3</v>
      </c>
      <c r="F92" s="327">
        <v>100</v>
      </c>
      <c r="G92" s="322">
        <v>90</v>
      </c>
      <c r="H92" s="316">
        <v>40</v>
      </c>
      <c r="J92" s="323">
        <v>6.3025357464390637E-12</v>
      </c>
      <c r="K92" s="317"/>
      <c r="L92" s="316">
        <v>39</v>
      </c>
      <c r="M92" s="323"/>
      <c r="N92" s="323"/>
      <c r="O92" s="323"/>
      <c r="P92" s="323"/>
      <c r="Q92" s="323"/>
      <c r="R92" s="323">
        <v>6.3025357464390637E-12</v>
      </c>
      <c r="S92" s="323"/>
      <c r="T92" s="319">
        <v>0</v>
      </c>
      <c r="U92" s="324">
        <v>0</v>
      </c>
    </row>
    <row r="93" spans="1:21">
      <c r="A93" s="316">
        <v>2</v>
      </c>
      <c r="B93" s="316">
        <v>0</v>
      </c>
      <c r="C93" s="316">
        <v>2</v>
      </c>
      <c r="D93" s="316">
        <v>0</v>
      </c>
      <c r="F93" s="327">
        <v>110</v>
      </c>
      <c r="G93" s="322">
        <v>60</v>
      </c>
      <c r="H93" s="316">
        <v>40</v>
      </c>
      <c r="J93" s="323">
        <v>7.4007048537731389E-12</v>
      </c>
      <c r="K93" s="317"/>
      <c r="L93" s="316">
        <v>40</v>
      </c>
      <c r="M93" s="323">
        <v>-1.8558662651670001E-16</v>
      </c>
      <c r="N93" s="323">
        <v>4.1054527336387561E-14</v>
      </c>
      <c r="O93" s="323">
        <v>-3.0103778361557555E-12</v>
      </c>
      <c r="P93" s="323">
        <v>8.0313787939730452E-11</v>
      </c>
      <c r="Q93" s="323"/>
      <c r="R93" s="323">
        <v>7.4007048537731518E-12</v>
      </c>
      <c r="S93" s="323"/>
      <c r="T93" s="319">
        <v>1.2924697071141057E-14</v>
      </c>
      <c r="U93" s="324">
        <v>1.7464143384331283E-15</v>
      </c>
    </row>
    <row r="94" spans="1:21">
      <c r="A94" s="316">
        <v>2</v>
      </c>
      <c r="B94" s="316">
        <v>1</v>
      </c>
      <c r="C94" s="316">
        <v>2</v>
      </c>
      <c r="D94" s="316">
        <v>1</v>
      </c>
      <c r="F94" s="327">
        <v>110</v>
      </c>
      <c r="G94" s="322">
        <v>70</v>
      </c>
      <c r="H94" s="316">
        <v>40</v>
      </c>
      <c r="J94" s="323">
        <v>7.0983104618985267E-12</v>
      </c>
      <c r="K94" s="317"/>
      <c r="L94" s="316">
        <v>41</v>
      </c>
      <c r="M94" s="323"/>
      <c r="N94" s="323"/>
      <c r="O94" s="323"/>
      <c r="P94" s="323"/>
      <c r="Q94" s="323"/>
      <c r="R94" s="323">
        <v>7.0983104618985074E-12</v>
      </c>
      <c r="S94" s="323"/>
      <c r="T94" s="319">
        <v>-1.9387045606711586E-14</v>
      </c>
      <c r="U94" s="324">
        <v>-2.731219733311903E-15</v>
      </c>
    </row>
    <row r="95" spans="1:21">
      <c r="A95" s="316">
        <v>2</v>
      </c>
      <c r="B95" s="316">
        <v>2</v>
      </c>
      <c r="C95" s="316">
        <v>2</v>
      </c>
      <c r="D95" s="316">
        <v>2</v>
      </c>
      <c r="F95" s="327">
        <v>110</v>
      </c>
      <c r="G95" s="322">
        <v>80</v>
      </c>
      <c r="H95" s="316">
        <v>40</v>
      </c>
      <c r="J95" s="323">
        <v>7.2121832236000278E-12</v>
      </c>
      <c r="K95" s="317"/>
      <c r="L95" s="316">
        <v>42</v>
      </c>
      <c r="M95" s="323"/>
      <c r="N95" s="323"/>
      <c r="O95" s="323"/>
      <c r="P95" s="323"/>
      <c r="Q95" s="323"/>
      <c r="R95" s="323">
        <v>7.2121832235999931E-12</v>
      </c>
      <c r="S95" s="323"/>
      <c r="T95" s="319">
        <v>-3.4735123378691592E-14</v>
      </c>
      <c r="U95" s="324">
        <v>-4.8161731755551874E-15</v>
      </c>
    </row>
    <row r="96" spans="1:21">
      <c r="A96" s="316">
        <v>2</v>
      </c>
      <c r="B96" s="316">
        <v>3</v>
      </c>
      <c r="C96" s="316">
        <v>2</v>
      </c>
      <c r="D96" s="316">
        <v>3</v>
      </c>
      <c r="F96" s="327">
        <v>110</v>
      </c>
      <c r="G96" s="322">
        <v>90</v>
      </c>
      <c r="H96" s="316">
        <v>40</v>
      </c>
      <c r="J96" s="323">
        <v>6.6288033797774387E-12</v>
      </c>
      <c r="K96" s="317"/>
      <c r="L96" s="316">
        <v>43</v>
      </c>
      <c r="M96" s="323"/>
      <c r="N96" s="323"/>
      <c r="O96" s="323"/>
      <c r="P96" s="323"/>
      <c r="Q96" s="323"/>
      <c r="R96" s="323">
        <v>6.6288033797774322E-12</v>
      </c>
      <c r="S96" s="323"/>
      <c r="T96" s="319">
        <v>-6.4623485355705287E-15</v>
      </c>
      <c r="U96" s="324">
        <v>-9.7488915650828993E-16</v>
      </c>
    </row>
    <row r="97" spans="1:21">
      <c r="A97" s="316">
        <v>3</v>
      </c>
      <c r="B97" s="316">
        <v>0</v>
      </c>
      <c r="C97" s="316">
        <v>2</v>
      </c>
      <c r="D97" s="316">
        <v>0</v>
      </c>
      <c r="F97" s="327">
        <v>120</v>
      </c>
      <c r="G97" s="322">
        <v>60</v>
      </c>
      <c r="H97" s="316">
        <v>40</v>
      </c>
      <c r="J97" s="323">
        <v>7.9184512407482494E-12</v>
      </c>
      <c r="K97" s="317"/>
      <c r="L97" s="316">
        <v>44</v>
      </c>
      <c r="M97" s="323">
        <v>-1.996006948064234E-16</v>
      </c>
      <c r="N97" s="323">
        <v>4.4018256152807775E-14</v>
      </c>
      <c r="O97" s="323">
        <v>-3.2168881402954352E-12</v>
      </c>
      <c r="P97" s="323">
        <v>8.5579767586553829E-11</v>
      </c>
      <c r="Q97" s="323"/>
      <c r="R97" s="323">
        <v>7.9184512407482688E-12</v>
      </c>
      <c r="S97" s="323"/>
      <c r="T97" s="319">
        <v>1.9387045606711586E-14</v>
      </c>
      <c r="U97" s="324">
        <v>2.4483380672909994E-15</v>
      </c>
    </row>
    <row r="98" spans="1:21">
      <c r="A98" s="316">
        <v>3</v>
      </c>
      <c r="B98" s="316">
        <v>1</v>
      </c>
      <c r="C98" s="316">
        <v>2</v>
      </c>
      <c r="D98" s="316">
        <v>1</v>
      </c>
      <c r="F98" s="327">
        <v>120</v>
      </c>
      <c r="G98" s="322">
        <v>70</v>
      </c>
      <c r="H98" s="316">
        <v>40</v>
      </c>
      <c r="J98" s="323">
        <v>7.62401459602824E-12</v>
      </c>
      <c r="K98" s="317"/>
      <c r="L98" s="316">
        <v>45</v>
      </c>
      <c r="M98" s="323"/>
      <c r="N98" s="323"/>
      <c r="O98" s="323"/>
      <c r="P98" s="323"/>
      <c r="Q98" s="323"/>
      <c r="R98" s="323">
        <v>7.6240145960282206E-12</v>
      </c>
      <c r="S98" s="323"/>
      <c r="T98" s="319">
        <v>-1.9387045606711586E-14</v>
      </c>
      <c r="U98" s="324">
        <v>-2.5428919845997334E-15</v>
      </c>
    </row>
    <row r="99" spans="1:21">
      <c r="A99" s="316">
        <v>3</v>
      </c>
      <c r="B99" s="316">
        <v>2</v>
      </c>
      <c r="C99" s="316">
        <v>2</v>
      </c>
      <c r="D99" s="316">
        <v>2</v>
      </c>
      <c r="F99" s="327">
        <v>120</v>
      </c>
      <c r="G99" s="322">
        <v>80</v>
      </c>
      <c r="H99" s="316">
        <v>40</v>
      </c>
      <c r="J99" s="323">
        <v>7.7500000000000007E-12</v>
      </c>
      <c r="K99" s="317"/>
      <c r="L99" s="316">
        <v>46</v>
      </c>
      <c r="M99" s="323"/>
      <c r="N99" s="323"/>
      <c r="O99" s="323"/>
      <c r="P99" s="323"/>
      <c r="Q99" s="323"/>
      <c r="R99" s="323">
        <v>7.7499999999999991E-12</v>
      </c>
      <c r="S99" s="323"/>
      <c r="T99" s="319">
        <v>-1.6155871338926322E-15</v>
      </c>
      <c r="U99" s="324">
        <v>-2.0846285598614606E-16</v>
      </c>
    </row>
    <row r="100" spans="1:21">
      <c r="A100" s="316">
        <v>3</v>
      </c>
      <c r="B100" s="316">
        <v>3</v>
      </c>
      <c r="C100" s="316">
        <v>2</v>
      </c>
      <c r="D100" s="316">
        <v>3</v>
      </c>
      <c r="F100" s="327">
        <v>120</v>
      </c>
      <c r="G100" s="322">
        <v>90</v>
      </c>
      <c r="H100" s="316">
        <v>40</v>
      </c>
      <c r="J100" s="323">
        <v>7.0988032838249879E-12</v>
      </c>
      <c r="K100" s="317"/>
      <c r="L100" s="316">
        <v>47</v>
      </c>
      <c r="M100" s="323"/>
      <c r="N100" s="323"/>
      <c r="O100" s="323"/>
      <c r="P100" s="323"/>
      <c r="Q100" s="323"/>
      <c r="R100" s="323">
        <v>7.0988032838249459E-12</v>
      </c>
      <c r="S100" s="323"/>
      <c r="T100" s="319">
        <v>-4.2005265481208437E-14</v>
      </c>
      <c r="U100" s="324">
        <v>-5.9172319335738931E-15</v>
      </c>
    </row>
    <row r="101" spans="1:21">
      <c r="F101" s="327"/>
      <c r="G101" s="322"/>
      <c r="J101" s="323"/>
      <c r="K101" s="317"/>
      <c r="M101" s="323"/>
      <c r="N101" s="323"/>
      <c r="O101" s="323"/>
      <c r="P101" s="323"/>
      <c r="Q101" s="323"/>
      <c r="R101" s="323"/>
      <c r="S101" s="323"/>
      <c r="T101" s="319"/>
      <c r="U101" s="324"/>
    </row>
    <row r="102" spans="1:21">
      <c r="A102" s="316">
        <v>0</v>
      </c>
      <c r="B102" s="316">
        <v>0</v>
      </c>
      <c r="C102" s="316">
        <v>0</v>
      </c>
      <c r="D102" s="316">
        <v>0</v>
      </c>
      <c r="F102" s="327">
        <v>90</v>
      </c>
      <c r="G102" s="327">
        <v>60</v>
      </c>
      <c r="H102" s="322">
        <v>26</v>
      </c>
      <c r="J102" s="323">
        <v>5.116831420404433E-12</v>
      </c>
      <c r="K102" s="323"/>
      <c r="L102" s="316">
        <v>0</v>
      </c>
      <c r="M102" s="323">
        <v>1.6653298681138571E-16</v>
      </c>
      <c r="N102" s="323">
        <v>-7.2904859149430914E-15</v>
      </c>
      <c r="O102" s="323">
        <v>0</v>
      </c>
      <c r="P102" s="323">
        <v>7.1182161227090471E-12</v>
      </c>
      <c r="Q102" s="323"/>
      <c r="R102" s="323">
        <v>5.1168314204044322E-12</v>
      </c>
      <c r="S102" s="323"/>
      <c r="T102" s="319">
        <v>-8.0779356694631609E-16</v>
      </c>
      <c r="U102" s="324">
        <v>-1.5786988090423902E-16</v>
      </c>
    </row>
    <row r="103" spans="1:21">
      <c r="A103" s="316">
        <v>0</v>
      </c>
      <c r="B103" s="316">
        <v>0</v>
      </c>
      <c r="C103" s="316">
        <v>1</v>
      </c>
      <c r="D103" s="316">
        <v>1</v>
      </c>
      <c r="F103" s="327">
        <v>90</v>
      </c>
      <c r="G103" s="327">
        <v>60</v>
      </c>
      <c r="H103" s="322">
        <v>30</v>
      </c>
      <c r="J103" s="323">
        <v>5.0531694431676792E-12</v>
      </c>
      <c r="K103" s="323"/>
      <c r="L103" s="316">
        <v>1</v>
      </c>
      <c r="M103" s="323"/>
      <c r="N103" s="323"/>
      <c r="O103" s="323"/>
      <c r="P103" s="323"/>
      <c r="Q103" s="323"/>
      <c r="R103" s="323">
        <v>5.0531694431676792E-12</v>
      </c>
      <c r="S103" s="323"/>
      <c r="T103" s="319">
        <v>0</v>
      </c>
      <c r="U103" s="324">
        <v>0</v>
      </c>
    </row>
    <row r="104" spans="1:21">
      <c r="A104" s="316">
        <v>0</v>
      </c>
      <c r="B104" s="316">
        <v>0</v>
      </c>
      <c r="C104" s="316">
        <v>2</v>
      </c>
      <c r="D104" s="316">
        <v>2</v>
      </c>
      <c r="F104" s="327">
        <v>90</v>
      </c>
      <c r="G104" s="327">
        <v>60</v>
      </c>
      <c r="H104" s="322">
        <v>40</v>
      </c>
      <c r="J104" s="323">
        <v>6.1115498147287861E-12</v>
      </c>
      <c r="K104" s="323"/>
      <c r="L104" s="316">
        <v>2</v>
      </c>
      <c r="M104" s="323"/>
      <c r="N104" s="323"/>
      <c r="O104" s="323"/>
      <c r="P104" s="323"/>
      <c r="Q104" s="323"/>
      <c r="R104" s="323">
        <v>6.1115498147287853E-12</v>
      </c>
      <c r="S104" s="323"/>
      <c r="T104" s="319">
        <v>-8.0779356694631609E-16</v>
      </c>
      <c r="U104" s="324">
        <v>-1.3217491330914788E-16</v>
      </c>
    </row>
    <row r="105" spans="1:21">
      <c r="A105" s="316">
        <v>0</v>
      </c>
      <c r="B105" s="316">
        <v>0</v>
      </c>
      <c r="C105" s="316">
        <v>0</v>
      </c>
      <c r="D105" s="316">
        <v>3</v>
      </c>
      <c r="F105" s="327">
        <v>90</v>
      </c>
      <c r="G105" s="327">
        <v>60</v>
      </c>
      <c r="H105" s="322">
        <v>26</v>
      </c>
      <c r="J105" s="323">
        <v>5.116831420404433E-12</v>
      </c>
      <c r="K105" s="323"/>
      <c r="L105" s="316">
        <v>3</v>
      </c>
      <c r="M105" s="323"/>
      <c r="N105" s="323"/>
      <c r="O105" s="323"/>
      <c r="P105" s="323"/>
      <c r="Q105" s="323"/>
      <c r="R105" s="323">
        <v>5.1168314204044322E-12</v>
      </c>
      <c r="S105" s="323"/>
      <c r="T105" s="319">
        <v>-8.0779356694631609E-16</v>
      </c>
      <c r="U105" s="324">
        <v>-1.5786988090423902E-16</v>
      </c>
    </row>
    <row r="106" spans="1:21">
      <c r="A106" s="316">
        <v>1</v>
      </c>
      <c r="B106" s="316">
        <v>0</v>
      </c>
      <c r="C106" s="316">
        <v>1</v>
      </c>
      <c r="D106" s="316">
        <v>0</v>
      </c>
      <c r="F106" s="327">
        <v>100</v>
      </c>
      <c r="G106" s="327">
        <v>60</v>
      </c>
      <c r="H106" s="322">
        <v>30</v>
      </c>
      <c r="J106" s="323">
        <v>5.8569019057817515E-12</v>
      </c>
      <c r="K106" s="323"/>
      <c r="L106" s="316">
        <v>4</v>
      </c>
      <c r="M106" s="323">
        <v>2.9116922535853264E-17</v>
      </c>
      <c r="N106" s="323">
        <v>1.8407466218463341E-17</v>
      </c>
      <c r="O106" s="323">
        <v>0</v>
      </c>
      <c r="P106" s="323">
        <v>5.0541782777170965E-12</v>
      </c>
      <c r="Q106" s="323"/>
      <c r="R106" s="323">
        <v>5.8569019057817515E-12</v>
      </c>
      <c r="S106" s="323"/>
      <c r="T106" s="319">
        <v>0</v>
      </c>
      <c r="U106" s="324">
        <v>0</v>
      </c>
    </row>
    <row r="107" spans="1:21">
      <c r="A107" s="316">
        <v>1</v>
      </c>
      <c r="B107" s="316">
        <v>0</v>
      </c>
      <c r="C107" s="316">
        <v>2</v>
      </c>
      <c r="D107" s="316">
        <v>1</v>
      </c>
      <c r="F107" s="327">
        <v>100</v>
      </c>
      <c r="G107" s="327">
        <v>60</v>
      </c>
      <c r="H107" s="322">
        <v>40</v>
      </c>
      <c r="J107" s="323">
        <v>6.9471132659612465E-12</v>
      </c>
      <c r="K107" s="317"/>
      <c r="L107" s="316">
        <v>5</v>
      </c>
      <c r="M107" s="323"/>
      <c r="N107" s="323"/>
      <c r="O107" s="323"/>
      <c r="P107" s="323"/>
      <c r="Q107" s="323"/>
      <c r="R107" s="323">
        <v>6.9471132659612465E-12</v>
      </c>
      <c r="S107" s="323"/>
      <c r="T107" s="319">
        <v>0</v>
      </c>
      <c r="U107" s="324">
        <v>0</v>
      </c>
    </row>
    <row r="108" spans="1:21">
      <c r="A108" s="316">
        <v>1</v>
      </c>
      <c r="B108" s="316">
        <v>0</v>
      </c>
      <c r="C108" s="316">
        <v>0</v>
      </c>
      <c r="D108" s="316">
        <v>2</v>
      </c>
      <c r="F108" s="327">
        <v>100</v>
      </c>
      <c r="G108" s="327">
        <v>60</v>
      </c>
      <c r="H108" s="322">
        <v>26</v>
      </c>
      <c r="J108" s="323">
        <v>5.5783807553709345E-12</v>
      </c>
      <c r="K108" s="317"/>
      <c r="L108" s="316">
        <v>6</v>
      </c>
      <c r="M108" s="323"/>
      <c r="N108" s="323"/>
      <c r="O108" s="323"/>
      <c r="P108" s="323"/>
      <c r="Q108" s="323"/>
      <c r="R108" s="323">
        <v>5.5783807553709345E-12</v>
      </c>
      <c r="S108" s="323"/>
      <c r="T108" s="319">
        <v>0</v>
      </c>
      <c r="U108" s="324">
        <v>0</v>
      </c>
    </row>
    <row r="109" spans="1:21">
      <c r="A109" s="316">
        <v>1</v>
      </c>
      <c r="B109" s="316">
        <v>0</v>
      </c>
      <c r="C109" s="316">
        <v>1</v>
      </c>
      <c r="D109" s="316">
        <v>3</v>
      </c>
      <c r="F109" s="327">
        <v>100</v>
      </c>
      <c r="G109" s="327">
        <v>60</v>
      </c>
      <c r="H109" s="322">
        <v>30</v>
      </c>
      <c r="J109" s="323">
        <v>5.8569019057817515E-12</v>
      </c>
      <c r="K109" s="317"/>
      <c r="L109" s="316">
        <v>7</v>
      </c>
      <c r="M109" s="323"/>
      <c r="N109" s="323"/>
      <c r="O109" s="323"/>
      <c r="P109" s="323"/>
      <c r="Q109" s="323"/>
      <c r="R109" s="323">
        <v>5.8569019057817515E-12</v>
      </c>
      <c r="S109" s="323"/>
      <c r="T109" s="319">
        <v>0</v>
      </c>
      <c r="U109" s="324">
        <v>0</v>
      </c>
    </row>
    <row r="110" spans="1:21">
      <c r="A110" s="316">
        <v>2</v>
      </c>
      <c r="B110" s="316">
        <v>0</v>
      </c>
      <c r="C110" s="316">
        <v>2</v>
      </c>
      <c r="D110" s="316">
        <v>0</v>
      </c>
      <c r="F110" s="327">
        <v>110</v>
      </c>
      <c r="G110" s="327">
        <v>60</v>
      </c>
      <c r="H110" s="322">
        <v>40</v>
      </c>
      <c r="J110" s="323">
        <v>7.4007048537731389E-12</v>
      </c>
      <c r="K110" s="317"/>
      <c r="L110" s="316">
        <v>8</v>
      </c>
      <c r="M110" s="323">
        <v>1.3240953460873323E-16</v>
      </c>
      <c r="N110" s="323">
        <v>-4.8956707956044315E-15</v>
      </c>
      <c r="O110" s="323">
        <v>0</v>
      </c>
      <c r="P110" s="323">
        <v>6.7595679117813029E-12</v>
      </c>
      <c r="Q110" s="323"/>
      <c r="R110" s="323">
        <v>7.4007048537731389E-12</v>
      </c>
      <c r="S110" s="323"/>
      <c r="T110" s="319">
        <v>0</v>
      </c>
      <c r="U110" s="324">
        <v>0</v>
      </c>
    </row>
    <row r="111" spans="1:21">
      <c r="A111" s="316">
        <v>2</v>
      </c>
      <c r="B111" s="316">
        <v>0</v>
      </c>
      <c r="C111" s="316">
        <v>0</v>
      </c>
      <c r="D111" s="316">
        <v>1</v>
      </c>
      <c r="F111" s="327">
        <v>110</v>
      </c>
      <c r="G111" s="327">
        <v>60</v>
      </c>
      <c r="H111" s="322">
        <v>26</v>
      </c>
      <c r="J111" s="323">
        <v>5.7773244342358019E-12</v>
      </c>
      <c r="K111" s="317"/>
      <c r="L111" s="316">
        <v>9</v>
      </c>
      <c r="M111" s="323"/>
      <c r="N111" s="323"/>
      <c r="O111" s="323"/>
      <c r="P111" s="323"/>
      <c r="Q111" s="323"/>
      <c r="R111" s="323">
        <v>5.7773244342358019E-12</v>
      </c>
      <c r="S111" s="323"/>
      <c r="T111" s="319">
        <v>0</v>
      </c>
      <c r="U111" s="324">
        <v>0</v>
      </c>
    </row>
    <row r="112" spans="1:21">
      <c r="A112" s="316">
        <v>2</v>
      </c>
      <c r="B112" s="316">
        <v>0</v>
      </c>
      <c r="C112" s="316">
        <v>1</v>
      </c>
      <c r="D112" s="316">
        <v>2</v>
      </c>
      <c r="F112" s="327">
        <v>110</v>
      </c>
      <c r="G112" s="327">
        <v>60</v>
      </c>
      <c r="H112" s="322">
        <v>30</v>
      </c>
      <c r="J112" s="323">
        <v>5.9285216301731112E-12</v>
      </c>
      <c r="K112" s="317"/>
      <c r="L112" s="316">
        <v>10</v>
      </c>
      <c r="M112" s="323"/>
      <c r="N112" s="323"/>
      <c r="O112" s="323"/>
      <c r="P112" s="323"/>
      <c r="Q112" s="323"/>
      <c r="R112" s="323">
        <v>5.9285216301731112E-12</v>
      </c>
      <c r="S112" s="323"/>
      <c r="T112" s="319">
        <v>0</v>
      </c>
      <c r="U112" s="324">
        <v>0</v>
      </c>
    </row>
    <row r="113" spans="1:21">
      <c r="A113" s="316">
        <v>2</v>
      </c>
      <c r="B113" s="316">
        <v>0</v>
      </c>
      <c r="C113" s="316">
        <v>2</v>
      </c>
      <c r="D113" s="316">
        <v>3</v>
      </c>
      <c r="F113" s="327">
        <v>110</v>
      </c>
      <c r="G113" s="327">
        <v>60</v>
      </c>
      <c r="H113" s="322">
        <v>40</v>
      </c>
      <c r="J113" s="323">
        <v>7.4007048537731389E-12</v>
      </c>
      <c r="K113" s="317"/>
      <c r="L113" s="316">
        <v>11</v>
      </c>
      <c r="M113" s="323"/>
      <c r="N113" s="323"/>
      <c r="O113" s="323"/>
      <c r="P113" s="323"/>
      <c r="Q113" s="323"/>
      <c r="R113" s="323">
        <v>7.4007048537731389E-12</v>
      </c>
      <c r="S113" s="323"/>
      <c r="T113" s="319">
        <v>0</v>
      </c>
      <c r="U113" s="324">
        <v>0</v>
      </c>
    </row>
    <row r="114" spans="1:21">
      <c r="A114" s="316">
        <v>3</v>
      </c>
      <c r="B114" s="316">
        <v>0</v>
      </c>
      <c r="C114" s="316">
        <v>0</v>
      </c>
      <c r="D114" s="316">
        <v>0</v>
      </c>
      <c r="F114" s="327">
        <v>120</v>
      </c>
      <c r="G114" s="327">
        <v>60</v>
      </c>
      <c r="H114" s="322">
        <v>26</v>
      </c>
      <c r="J114" s="323">
        <v>6.1592962976563571E-12</v>
      </c>
      <c r="K114" s="317"/>
      <c r="L114" s="316">
        <v>12</v>
      </c>
      <c r="M114" s="323">
        <v>1.4604513944871983E-16</v>
      </c>
      <c r="N114" s="323">
        <v>-5.4338145137180496E-15</v>
      </c>
      <c r="O114" s="323">
        <v>0</v>
      </c>
      <c r="P114" s="323">
        <v>7.2656655379790583E-12</v>
      </c>
      <c r="Q114" s="323"/>
      <c r="R114" s="323">
        <v>6.1592962976563571E-12</v>
      </c>
      <c r="S114" s="323"/>
      <c r="T114" s="319">
        <v>0</v>
      </c>
      <c r="U114" s="324">
        <v>0</v>
      </c>
    </row>
    <row r="115" spans="1:21">
      <c r="A115" s="316">
        <v>3</v>
      </c>
      <c r="B115" s="316">
        <v>0</v>
      </c>
      <c r="C115" s="316">
        <v>1</v>
      </c>
      <c r="D115" s="316">
        <v>1</v>
      </c>
      <c r="F115" s="327">
        <v>120</v>
      </c>
      <c r="G115" s="327">
        <v>60</v>
      </c>
      <c r="H115" s="322">
        <v>30</v>
      </c>
      <c r="J115" s="323">
        <v>6.3184512407482497E-12</v>
      </c>
      <c r="K115" s="317"/>
      <c r="L115" s="316">
        <v>13</v>
      </c>
      <c r="M115" s="323"/>
      <c r="N115" s="323"/>
      <c r="O115" s="323"/>
      <c r="P115" s="323"/>
      <c r="Q115" s="323"/>
      <c r="R115" s="323">
        <v>6.3184512407482489E-12</v>
      </c>
      <c r="S115" s="323"/>
      <c r="T115" s="319">
        <v>-8.0779356694631609E-16</v>
      </c>
      <c r="U115" s="324">
        <v>-1.2784676753328159E-16</v>
      </c>
    </row>
    <row r="116" spans="1:21">
      <c r="A116" s="316">
        <v>3</v>
      </c>
      <c r="B116" s="316">
        <v>0</v>
      </c>
      <c r="C116" s="316">
        <v>2</v>
      </c>
      <c r="D116" s="316">
        <v>2</v>
      </c>
      <c r="F116" s="327">
        <v>120</v>
      </c>
      <c r="G116" s="327">
        <v>60</v>
      </c>
      <c r="H116" s="322">
        <v>40</v>
      </c>
      <c r="J116" s="323">
        <v>7.9184512407482494E-12</v>
      </c>
      <c r="K116" s="317"/>
      <c r="L116" s="316">
        <v>14</v>
      </c>
      <c r="M116" s="323"/>
      <c r="N116" s="323"/>
      <c r="O116" s="323"/>
      <c r="P116" s="323"/>
      <c r="Q116" s="323"/>
      <c r="R116" s="323">
        <v>7.9184512407482494E-12</v>
      </c>
      <c r="S116" s="323"/>
      <c r="T116" s="319">
        <v>0</v>
      </c>
      <c r="U116" s="324">
        <v>0</v>
      </c>
    </row>
    <row r="117" spans="1:21">
      <c r="A117" s="316">
        <v>3</v>
      </c>
      <c r="B117" s="316">
        <v>0</v>
      </c>
      <c r="C117" s="316">
        <v>0</v>
      </c>
      <c r="D117" s="316">
        <v>3</v>
      </c>
      <c r="F117" s="327">
        <v>120</v>
      </c>
      <c r="G117" s="327">
        <v>60</v>
      </c>
      <c r="H117" s="322">
        <v>26</v>
      </c>
      <c r="J117" s="323">
        <v>6.1592962976563571E-12</v>
      </c>
      <c r="K117" s="317"/>
      <c r="L117" s="316">
        <v>15</v>
      </c>
      <c r="M117" s="323"/>
      <c r="N117" s="323"/>
      <c r="O117" s="323"/>
      <c r="P117" s="323"/>
      <c r="Q117" s="323"/>
      <c r="R117" s="323">
        <v>6.1592962976563571E-12</v>
      </c>
      <c r="S117" s="323"/>
      <c r="T117" s="319">
        <v>0</v>
      </c>
      <c r="U117" s="324">
        <v>0</v>
      </c>
    </row>
    <row r="118" spans="1:21">
      <c r="A118" s="316">
        <v>0</v>
      </c>
      <c r="B118" s="316">
        <v>1</v>
      </c>
      <c r="C118" s="316">
        <v>1</v>
      </c>
      <c r="D118" s="316">
        <v>0</v>
      </c>
      <c r="F118" s="327">
        <v>90</v>
      </c>
      <c r="G118" s="327">
        <v>70</v>
      </c>
      <c r="H118" s="322">
        <v>30</v>
      </c>
      <c r="J118" s="323">
        <v>5.2202821334141713E-12</v>
      </c>
      <c r="K118" s="317"/>
      <c r="L118" s="316">
        <v>16</v>
      </c>
      <c r="M118" s="323">
        <v>-4.4268262316954091E-17</v>
      </c>
      <c r="N118" s="323">
        <v>3.8518658246977266E-15</v>
      </c>
      <c r="O118" s="323">
        <v>0</v>
      </c>
      <c r="P118" s="323">
        <v>2.9488459737439779E-12</v>
      </c>
      <c r="Q118" s="323"/>
      <c r="R118" s="323">
        <v>5.2202821334141713E-12</v>
      </c>
      <c r="S118" s="323"/>
      <c r="T118" s="319">
        <v>0</v>
      </c>
      <c r="U118" s="324">
        <v>0</v>
      </c>
    </row>
    <row r="119" spans="1:21">
      <c r="A119" s="316">
        <v>0</v>
      </c>
      <c r="B119" s="316">
        <v>1</v>
      </c>
      <c r="C119" s="316">
        <v>2</v>
      </c>
      <c r="D119" s="316">
        <v>1</v>
      </c>
      <c r="F119" s="327">
        <v>90</v>
      </c>
      <c r="G119" s="327">
        <v>70</v>
      </c>
      <c r="H119" s="322">
        <v>40</v>
      </c>
      <c r="J119" s="323">
        <v>6.2786625049752782E-12</v>
      </c>
      <c r="K119" s="317"/>
      <c r="L119" s="316">
        <v>17</v>
      </c>
      <c r="M119" s="323"/>
      <c r="N119" s="323"/>
      <c r="O119" s="323"/>
      <c r="P119" s="323"/>
      <c r="Q119" s="323"/>
      <c r="R119" s="323">
        <v>6.278662504975279E-12</v>
      </c>
      <c r="S119" s="323"/>
      <c r="T119" s="319">
        <v>8.0779356694631609E-16</v>
      </c>
      <c r="U119" s="324">
        <v>1.2865694983704124E-16</v>
      </c>
    </row>
    <row r="120" spans="1:21">
      <c r="A120" s="316">
        <v>0</v>
      </c>
      <c r="B120" s="316">
        <v>1</v>
      </c>
      <c r="C120" s="316">
        <v>0</v>
      </c>
      <c r="D120" s="316">
        <v>2</v>
      </c>
      <c r="F120" s="327">
        <v>90</v>
      </c>
      <c r="G120" s="327">
        <v>70</v>
      </c>
      <c r="H120" s="322">
        <v>26</v>
      </c>
      <c r="J120" s="323">
        <v>4.7746482927568559E-12</v>
      </c>
      <c r="K120" s="317"/>
      <c r="L120" s="316">
        <v>18</v>
      </c>
      <c r="M120" s="323"/>
      <c r="N120" s="323"/>
      <c r="O120" s="323"/>
      <c r="P120" s="323"/>
      <c r="Q120" s="323"/>
      <c r="R120" s="323">
        <v>4.7746482927568559E-12</v>
      </c>
      <c r="S120" s="323"/>
      <c r="T120" s="319">
        <v>0</v>
      </c>
      <c r="U120" s="324">
        <v>0</v>
      </c>
    </row>
    <row r="121" spans="1:21">
      <c r="A121" s="316">
        <v>0</v>
      </c>
      <c r="B121" s="316">
        <v>1</v>
      </c>
      <c r="C121" s="316">
        <v>1</v>
      </c>
      <c r="D121" s="316">
        <v>3</v>
      </c>
      <c r="F121" s="327">
        <v>90</v>
      </c>
      <c r="G121" s="327">
        <v>70</v>
      </c>
      <c r="H121" s="322">
        <v>30</v>
      </c>
      <c r="J121" s="323">
        <v>5.2202821334141713E-12</v>
      </c>
      <c r="K121" s="317"/>
      <c r="L121" s="316">
        <v>19</v>
      </c>
      <c r="M121" s="323"/>
      <c r="N121" s="323"/>
      <c r="O121" s="323"/>
      <c r="P121" s="323"/>
      <c r="Q121" s="323"/>
      <c r="R121" s="323">
        <v>5.2202821334141713E-12</v>
      </c>
      <c r="S121" s="323"/>
      <c r="T121" s="319">
        <v>0</v>
      </c>
      <c r="U121" s="324">
        <v>0</v>
      </c>
    </row>
    <row r="122" spans="1:21">
      <c r="A122" s="316">
        <v>1</v>
      </c>
      <c r="B122" s="316">
        <v>1</v>
      </c>
      <c r="C122" s="316">
        <v>2</v>
      </c>
      <c r="D122" s="316">
        <v>0</v>
      </c>
      <c r="F122" s="327">
        <v>100</v>
      </c>
      <c r="G122" s="327">
        <v>70</v>
      </c>
      <c r="H122" s="322">
        <v>40</v>
      </c>
      <c r="J122" s="323">
        <v>6.6526766212412436E-12</v>
      </c>
      <c r="K122" s="317"/>
      <c r="L122" s="316">
        <v>20</v>
      </c>
      <c r="M122" s="323">
        <v>-7.114542158082579E-18</v>
      </c>
      <c r="N122" s="323">
        <v>1.9334991714693577E-15</v>
      </c>
      <c r="O122" s="323">
        <v>0</v>
      </c>
      <c r="P122" s="323">
        <v>4.0144086450075559E-12</v>
      </c>
      <c r="Q122" s="323"/>
      <c r="R122" s="323">
        <v>6.6526766212412436E-12</v>
      </c>
      <c r="S122" s="323"/>
      <c r="T122" s="319">
        <v>0</v>
      </c>
      <c r="U122" s="324">
        <v>0</v>
      </c>
    </row>
    <row r="123" spans="1:21">
      <c r="A123" s="316">
        <v>1</v>
      </c>
      <c r="B123" s="316">
        <v>1</v>
      </c>
      <c r="C123" s="316">
        <v>0</v>
      </c>
      <c r="D123" s="316">
        <v>1</v>
      </c>
      <c r="F123" s="327">
        <v>100</v>
      </c>
      <c r="G123" s="327">
        <v>70</v>
      </c>
      <c r="H123" s="322">
        <v>26</v>
      </c>
      <c r="J123" s="323">
        <v>5.1964088919503826E-12</v>
      </c>
      <c r="K123" s="317"/>
      <c r="L123" s="316">
        <v>21</v>
      </c>
      <c r="M123" s="323"/>
      <c r="N123" s="323"/>
      <c r="O123" s="323"/>
      <c r="P123" s="323"/>
      <c r="Q123" s="323"/>
      <c r="R123" s="323">
        <v>5.1964088919503826E-12</v>
      </c>
      <c r="S123" s="323"/>
      <c r="T123" s="319">
        <v>0</v>
      </c>
      <c r="U123" s="324">
        <v>0</v>
      </c>
    </row>
    <row r="124" spans="1:21">
      <c r="A124" s="316">
        <v>1</v>
      </c>
      <c r="B124" s="316">
        <v>1</v>
      </c>
      <c r="C124" s="316">
        <v>1</v>
      </c>
      <c r="D124" s="316">
        <v>2</v>
      </c>
      <c r="F124" s="327">
        <v>100</v>
      </c>
      <c r="G124" s="327">
        <v>70</v>
      </c>
      <c r="H124" s="322">
        <v>30</v>
      </c>
      <c r="J124" s="323">
        <v>5.5624652610617485E-12</v>
      </c>
      <c r="K124" s="317"/>
      <c r="L124" s="316">
        <v>22</v>
      </c>
      <c r="M124" s="323"/>
      <c r="N124" s="323"/>
      <c r="O124" s="323"/>
      <c r="P124" s="323"/>
      <c r="Q124" s="323"/>
      <c r="R124" s="323">
        <v>5.5624652610617485E-12</v>
      </c>
      <c r="S124" s="323"/>
      <c r="T124" s="319">
        <v>0</v>
      </c>
      <c r="U124" s="324">
        <v>0</v>
      </c>
    </row>
    <row r="125" spans="1:21">
      <c r="A125" s="316">
        <v>1</v>
      </c>
      <c r="B125" s="316">
        <v>1</v>
      </c>
      <c r="C125" s="316">
        <v>2</v>
      </c>
      <c r="D125" s="316">
        <v>3</v>
      </c>
      <c r="F125" s="327">
        <v>100</v>
      </c>
      <c r="G125" s="327">
        <v>70</v>
      </c>
      <c r="H125" s="322">
        <v>40</v>
      </c>
      <c r="J125" s="323">
        <v>6.6526766212412436E-12</v>
      </c>
      <c r="K125" s="317"/>
      <c r="L125" s="316">
        <v>23</v>
      </c>
      <c r="M125" s="323"/>
      <c r="N125" s="323"/>
      <c r="O125" s="323"/>
      <c r="P125" s="323"/>
      <c r="Q125" s="323"/>
      <c r="R125" s="323">
        <v>6.6526766212412436E-12</v>
      </c>
      <c r="S125" s="323"/>
      <c r="T125" s="319">
        <v>0</v>
      </c>
      <c r="U125" s="324">
        <v>0</v>
      </c>
    </row>
    <row r="126" spans="1:21">
      <c r="A126" s="316">
        <v>2</v>
      </c>
      <c r="B126" s="316">
        <v>1</v>
      </c>
      <c r="C126" s="316">
        <v>0</v>
      </c>
      <c r="D126" s="316">
        <v>0</v>
      </c>
      <c r="F126" s="327">
        <v>110</v>
      </c>
      <c r="G126" s="327">
        <v>70</v>
      </c>
      <c r="H126" s="322">
        <v>26</v>
      </c>
      <c r="J126" s="323">
        <v>5.3476060878876886E-12</v>
      </c>
      <c r="K126" s="317"/>
      <c r="L126" s="316">
        <v>24</v>
      </c>
      <c r="M126" s="323">
        <v>7.9709222326654888E-17</v>
      </c>
      <c r="N126" s="323">
        <v>-2.1100828606945759E-15</v>
      </c>
      <c r="O126" s="323">
        <v>0</v>
      </c>
      <c r="P126" s="323">
        <v>5.3730528101039357E-12</v>
      </c>
      <c r="Q126" s="323"/>
      <c r="R126" s="323">
        <v>5.3476060878876886E-12</v>
      </c>
      <c r="S126" s="323"/>
      <c r="T126" s="319">
        <v>0</v>
      </c>
      <c r="U126" s="324">
        <v>0</v>
      </c>
    </row>
    <row r="127" spans="1:21">
      <c r="A127" s="316">
        <v>2</v>
      </c>
      <c r="B127" s="316">
        <v>1</v>
      </c>
      <c r="C127" s="316">
        <v>1</v>
      </c>
      <c r="D127" s="316">
        <v>1</v>
      </c>
      <c r="F127" s="327">
        <v>110</v>
      </c>
      <c r="G127" s="327">
        <v>70</v>
      </c>
      <c r="H127" s="322">
        <v>30</v>
      </c>
      <c r="J127" s="323">
        <v>5.6261272382984991E-12</v>
      </c>
      <c r="K127" s="317"/>
      <c r="L127" s="316">
        <v>25</v>
      </c>
      <c r="M127" s="323"/>
      <c r="N127" s="323"/>
      <c r="O127" s="323"/>
      <c r="P127" s="323"/>
      <c r="Q127" s="323"/>
      <c r="R127" s="323">
        <v>5.6261272382984991E-12</v>
      </c>
      <c r="S127" s="323"/>
      <c r="T127" s="319">
        <v>0</v>
      </c>
      <c r="U127" s="324">
        <v>0</v>
      </c>
    </row>
    <row r="128" spans="1:21">
      <c r="A128" s="316">
        <v>2</v>
      </c>
      <c r="B128" s="316">
        <v>1</v>
      </c>
      <c r="C128" s="316">
        <v>2</v>
      </c>
      <c r="D128" s="316">
        <v>2</v>
      </c>
      <c r="F128" s="327">
        <v>110</v>
      </c>
      <c r="G128" s="327">
        <v>70</v>
      </c>
      <c r="H128" s="322">
        <v>40</v>
      </c>
      <c r="J128" s="323">
        <v>7.0983104618985267E-12</v>
      </c>
      <c r="K128" s="317"/>
      <c r="L128" s="316">
        <v>26</v>
      </c>
      <c r="M128" s="323"/>
      <c r="N128" s="323"/>
      <c r="O128" s="323"/>
      <c r="P128" s="323"/>
      <c r="Q128" s="323"/>
      <c r="R128" s="323">
        <v>7.0983104618985267E-12</v>
      </c>
      <c r="S128" s="323"/>
      <c r="T128" s="319">
        <v>0</v>
      </c>
      <c r="U128" s="324">
        <v>0</v>
      </c>
    </row>
    <row r="129" spans="1:21">
      <c r="A129" s="316">
        <v>2</v>
      </c>
      <c r="B129" s="316">
        <v>1</v>
      </c>
      <c r="C129" s="316">
        <v>0</v>
      </c>
      <c r="D129" s="316">
        <v>3</v>
      </c>
      <c r="F129" s="327">
        <v>110</v>
      </c>
      <c r="G129" s="327">
        <v>70</v>
      </c>
      <c r="H129" s="322">
        <v>26</v>
      </c>
      <c r="J129" s="323">
        <v>5.3476060878876886E-12</v>
      </c>
      <c r="K129" s="317"/>
      <c r="L129" s="316">
        <v>27</v>
      </c>
      <c r="M129" s="323"/>
      <c r="N129" s="323"/>
      <c r="O129" s="323"/>
      <c r="P129" s="323"/>
      <c r="Q129" s="323"/>
      <c r="R129" s="323">
        <v>5.3476060878876886E-12</v>
      </c>
      <c r="S129" s="323"/>
      <c r="T129" s="319">
        <v>0</v>
      </c>
      <c r="U129" s="324">
        <v>0</v>
      </c>
    </row>
    <row r="130" spans="1:21">
      <c r="A130" s="316">
        <v>3</v>
      </c>
      <c r="B130" s="316">
        <v>1</v>
      </c>
      <c r="C130" s="316">
        <v>1</v>
      </c>
      <c r="D130" s="316">
        <v>0</v>
      </c>
      <c r="F130" s="327">
        <v>120</v>
      </c>
      <c r="G130" s="327">
        <v>70</v>
      </c>
      <c r="H130" s="322">
        <v>30</v>
      </c>
      <c r="J130" s="323">
        <v>6.0240145960282403E-12</v>
      </c>
      <c r="K130" s="317"/>
      <c r="L130" s="316">
        <v>28</v>
      </c>
      <c r="M130" s="323">
        <v>1.2298875282530623E-16</v>
      </c>
      <c r="N130" s="323">
        <v>-4.2151197921947583E-15</v>
      </c>
      <c r="O130" s="323">
        <v>0</v>
      </c>
      <c r="P130" s="323">
        <v>6.4969260827202548E-12</v>
      </c>
      <c r="Q130" s="323"/>
      <c r="R130" s="323">
        <v>6.0240145960282403E-12</v>
      </c>
      <c r="S130" s="323"/>
      <c r="T130" s="319">
        <v>0</v>
      </c>
      <c r="U130" s="324">
        <v>0</v>
      </c>
    </row>
    <row r="131" spans="1:21">
      <c r="A131" s="316">
        <v>3</v>
      </c>
      <c r="B131" s="316">
        <v>1</v>
      </c>
      <c r="C131" s="316">
        <v>2</v>
      </c>
      <c r="D131" s="316">
        <v>1</v>
      </c>
      <c r="F131" s="327">
        <v>120</v>
      </c>
      <c r="G131" s="327">
        <v>70</v>
      </c>
      <c r="H131" s="322">
        <v>40</v>
      </c>
      <c r="J131" s="323">
        <v>7.62401459602824E-12</v>
      </c>
      <c r="K131" s="317"/>
      <c r="L131" s="316">
        <v>29</v>
      </c>
      <c r="M131" s="323"/>
      <c r="N131" s="323"/>
      <c r="O131" s="323"/>
      <c r="P131" s="323"/>
      <c r="Q131" s="323"/>
      <c r="R131" s="323">
        <v>7.62401459602824E-12</v>
      </c>
      <c r="S131" s="323"/>
      <c r="T131" s="319">
        <v>0</v>
      </c>
      <c r="U131" s="324">
        <v>0</v>
      </c>
    </row>
    <row r="132" spans="1:21">
      <c r="A132" s="316">
        <v>3</v>
      </c>
      <c r="B132" s="316">
        <v>1</v>
      </c>
      <c r="C132" s="316">
        <v>0</v>
      </c>
      <c r="D132" s="316">
        <v>2</v>
      </c>
      <c r="F132" s="327">
        <v>120</v>
      </c>
      <c r="G132" s="327">
        <v>70</v>
      </c>
      <c r="H132" s="322">
        <v>26</v>
      </c>
      <c r="J132" s="323">
        <v>5.8091554228541804E-12</v>
      </c>
      <c r="K132" s="317"/>
      <c r="L132" s="316">
        <v>30</v>
      </c>
      <c r="M132" s="323"/>
      <c r="N132" s="323"/>
      <c r="O132" s="323"/>
      <c r="P132" s="323"/>
      <c r="Q132" s="323"/>
      <c r="R132" s="323">
        <v>5.8091554228541804E-12</v>
      </c>
      <c r="S132" s="323"/>
      <c r="T132" s="319">
        <v>0</v>
      </c>
      <c r="U132" s="324">
        <v>0</v>
      </c>
    </row>
    <row r="133" spans="1:21">
      <c r="A133" s="316">
        <v>3</v>
      </c>
      <c r="B133" s="316">
        <v>1</v>
      </c>
      <c r="C133" s="316">
        <v>1</v>
      </c>
      <c r="D133" s="316">
        <v>3</v>
      </c>
      <c r="F133" s="327">
        <v>120</v>
      </c>
      <c r="G133" s="327">
        <v>70</v>
      </c>
      <c r="H133" s="322">
        <v>30</v>
      </c>
      <c r="J133" s="323">
        <v>6.0240145960282403E-12</v>
      </c>
      <c r="K133" s="317"/>
      <c r="L133" s="316">
        <v>31</v>
      </c>
      <c r="M133" s="323"/>
      <c r="N133" s="323"/>
      <c r="O133" s="323"/>
      <c r="P133" s="323"/>
      <c r="Q133" s="323"/>
      <c r="R133" s="323">
        <v>6.0240145960282403E-12</v>
      </c>
      <c r="S133" s="323"/>
      <c r="T133" s="319">
        <v>0</v>
      </c>
      <c r="U133" s="324">
        <v>0</v>
      </c>
    </row>
    <row r="134" spans="1:21">
      <c r="A134" s="316">
        <v>0</v>
      </c>
      <c r="B134" s="316">
        <v>2</v>
      </c>
      <c r="C134" s="316">
        <v>2</v>
      </c>
      <c r="D134" s="316">
        <v>0</v>
      </c>
      <c r="F134" s="327">
        <v>90</v>
      </c>
      <c r="G134" s="327">
        <v>80</v>
      </c>
      <c r="H134" s="322">
        <v>40</v>
      </c>
      <c r="J134" s="323">
        <v>6.3741554708304105E-12</v>
      </c>
      <c r="K134" s="317"/>
      <c r="L134" s="316">
        <v>32</v>
      </c>
      <c r="M134" s="323">
        <v>-1.3649380881059778E-16</v>
      </c>
      <c r="N134" s="323">
        <v>8.7266447107903227E-15</v>
      </c>
      <c r="O134" s="323">
        <v>0</v>
      </c>
      <c r="P134" s="323">
        <v>1.1471276974441525E-12</v>
      </c>
      <c r="Q134" s="323"/>
      <c r="R134" s="323">
        <v>6.3741554708304105E-12</v>
      </c>
      <c r="S134" s="323"/>
      <c r="T134" s="319">
        <v>0</v>
      </c>
      <c r="U134" s="324">
        <v>0</v>
      </c>
    </row>
    <row r="135" spans="1:21">
      <c r="A135" s="316">
        <v>0</v>
      </c>
      <c r="B135" s="316">
        <v>2</v>
      </c>
      <c r="C135" s="316">
        <v>0</v>
      </c>
      <c r="D135" s="316">
        <v>1</v>
      </c>
      <c r="F135" s="327">
        <v>90</v>
      </c>
      <c r="G135" s="327">
        <v>80</v>
      </c>
      <c r="H135" s="322">
        <v>26</v>
      </c>
      <c r="J135" s="323">
        <v>4.647324338283345E-12</v>
      </c>
      <c r="K135" s="317"/>
      <c r="L135" s="316">
        <v>33</v>
      </c>
      <c r="M135" s="323"/>
      <c r="N135" s="323"/>
      <c r="O135" s="323"/>
      <c r="P135" s="323"/>
      <c r="Q135" s="323"/>
      <c r="R135" s="323">
        <v>4.6473243382833442E-12</v>
      </c>
      <c r="S135" s="323"/>
      <c r="T135" s="319">
        <v>-8.0779356694631609E-16</v>
      </c>
      <c r="U135" s="324">
        <v>-1.7381906407778362E-16</v>
      </c>
    </row>
    <row r="136" spans="1:21">
      <c r="A136" s="316">
        <v>0</v>
      </c>
      <c r="B136" s="316">
        <v>2</v>
      </c>
      <c r="C136" s="316">
        <v>1</v>
      </c>
      <c r="D136" s="316">
        <v>2</v>
      </c>
      <c r="F136" s="327">
        <v>90</v>
      </c>
      <c r="G136" s="327">
        <v>80</v>
      </c>
      <c r="H136" s="322">
        <v>30</v>
      </c>
      <c r="J136" s="323">
        <v>5.3157750992693037E-12</v>
      </c>
      <c r="K136" s="317"/>
      <c r="L136" s="316">
        <v>34</v>
      </c>
      <c r="M136" s="323"/>
      <c r="N136" s="323"/>
      <c r="O136" s="323"/>
      <c r="P136" s="323"/>
      <c r="Q136" s="323"/>
      <c r="R136" s="323">
        <v>5.3157750992693037E-12</v>
      </c>
      <c r="S136" s="323"/>
      <c r="T136" s="319">
        <v>0</v>
      </c>
      <c r="U136" s="324">
        <v>0</v>
      </c>
    </row>
    <row r="137" spans="1:21">
      <c r="A137" s="316">
        <v>0</v>
      </c>
      <c r="B137" s="316">
        <v>2</v>
      </c>
      <c r="C137" s="316">
        <v>2</v>
      </c>
      <c r="D137" s="316">
        <v>3</v>
      </c>
      <c r="F137" s="327">
        <v>90</v>
      </c>
      <c r="G137" s="327">
        <v>80</v>
      </c>
      <c r="H137" s="322">
        <v>40</v>
      </c>
      <c r="J137" s="323">
        <v>6.3741554708304105E-12</v>
      </c>
      <c r="K137" s="317"/>
      <c r="L137" s="316">
        <v>35</v>
      </c>
      <c r="M137" s="323"/>
      <c r="N137" s="323"/>
      <c r="O137" s="323"/>
      <c r="P137" s="323"/>
      <c r="Q137" s="323"/>
      <c r="R137" s="323">
        <v>6.3741554708304105E-12</v>
      </c>
      <c r="S137" s="323"/>
      <c r="T137" s="319">
        <v>0</v>
      </c>
      <c r="U137" s="324">
        <v>0</v>
      </c>
    </row>
    <row r="138" spans="1:21">
      <c r="A138" s="316">
        <v>1</v>
      </c>
      <c r="B138" s="316">
        <v>2</v>
      </c>
      <c r="C138" s="316">
        <v>0</v>
      </c>
      <c r="D138" s="316">
        <v>0</v>
      </c>
      <c r="F138" s="327">
        <v>100</v>
      </c>
      <c r="G138" s="327">
        <v>80</v>
      </c>
      <c r="H138" s="322">
        <v>26</v>
      </c>
      <c r="J138" s="323">
        <v>4.9656342244671302E-12</v>
      </c>
      <c r="K138" s="317"/>
      <c r="L138" s="316">
        <v>36</v>
      </c>
      <c r="M138" s="323">
        <v>-1.3058697859082413E-16</v>
      </c>
      <c r="N138" s="323">
        <v>8.4598993829142685E-15</v>
      </c>
      <c r="O138" s="323">
        <v>0</v>
      </c>
      <c r="P138" s="323">
        <v>1.5419389773294101E-12</v>
      </c>
      <c r="Q138" s="323"/>
      <c r="R138" s="323">
        <v>4.965634224467131E-12</v>
      </c>
      <c r="S138" s="323"/>
      <c r="T138" s="319">
        <v>8.0779356694631609E-16</v>
      </c>
      <c r="U138" s="324">
        <v>1.6267681638048999E-16</v>
      </c>
    </row>
    <row r="139" spans="1:21">
      <c r="A139" s="316">
        <v>1</v>
      </c>
      <c r="B139" s="316">
        <v>2</v>
      </c>
      <c r="C139" s="316">
        <v>1</v>
      </c>
      <c r="D139" s="316">
        <v>1</v>
      </c>
      <c r="F139" s="327">
        <v>100</v>
      </c>
      <c r="G139" s="327">
        <v>80</v>
      </c>
      <c r="H139" s="322">
        <v>30</v>
      </c>
      <c r="J139" s="323">
        <v>5.63E-12</v>
      </c>
      <c r="K139" s="317"/>
      <c r="L139" s="316">
        <v>37</v>
      </c>
      <c r="M139" s="323"/>
      <c r="N139" s="323"/>
      <c r="O139" s="323"/>
      <c r="P139" s="323"/>
      <c r="Q139" s="323"/>
      <c r="R139" s="323">
        <v>5.63E-12</v>
      </c>
      <c r="S139" s="323"/>
      <c r="T139" s="319">
        <v>0</v>
      </c>
      <c r="U139" s="324">
        <v>0</v>
      </c>
    </row>
    <row r="140" spans="1:21">
      <c r="A140" s="316">
        <v>1</v>
      </c>
      <c r="B140" s="316">
        <v>2</v>
      </c>
      <c r="C140" s="316">
        <v>2</v>
      </c>
      <c r="D140" s="316">
        <v>2</v>
      </c>
      <c r="F140" s="327">
        <v>100</v>
      </c>
      <c r="G140" s="327">
        <v>80</v>
      </c>
      <c r="H140" s="322">
        <v>40</v>
      </c>
      <c r="J140" s="323">
        <v>6.7202113601794951E-12</v>
      </c>
      <c r="K140" s="317"/>
      <c r="L140" s="316">
        <v>38</v>
      </c>
      <c r="M140" s="323"/>
      <c r="N140" s="323"/>
      <c r="O140" s="323"/>
      <c r="P140" s="323"/>
      <c r="Q140" s="323"/>
      <c r="R140" s="323">
        <v>6.7202113601794951E-12</v>
      </c>
      <c r="S140" s="323"/>
      <c r="T140" s="319">
        <v>0</v>
      </c>
      <c r="U140" s="324">
        <v>0</v>
      </c>
    </row>
    <row r="141" spans="1:21">
      <c r="A141" s="316">
        <v>1</v>
      </c>
      <c r="B141" s="316">
        <v>2</v>
      </c>
      <c r="C141" s="316">
        <v>0</v>
      </c>
      <c r="D141" s="316">
        <v>3</v>
      </c>
      <c r="F141" s="327">
        <v>100</v>
      </c>
      <c r="G141" s="327">
        <v>80</v>
      </c>
      <c r="H141" s="322">
        <v>26</v>
      </c>
      <c r="J141" s="323">
        <v>4.9656342244671302E-12</v>
      </c>
      <c r="K141" s="317"/>
      <c r="L141" s="316">
        <v>39</v>
      </c>
      <c r="M141" s="323"/>
      <c r="N141" s="323"/>
      <c r="O141" s="323"/>
      <c r="P141" s="323"/>
      <c r="Q141" s="323"/>
      <c r="R141" s="323">
        <v>4.965634224467131E-12</v>
      </c>
      <c r="S141" s="323"/>
      <c r="T141" s="319">
        <v>8.0779356694631609E-16</v>
      </c>
      <c r="U141" s="324">
        <v>1.6267681638048999E-16</v>
      </c>
    </row>
    <row r="142" spans="1:21">
      <c r="A142" s="316">
        <v>2</v>
      </c>
      <c r="B142" s="316">
        <v>2</v>
      </c>
      <c r="C142" s="316">
        <v>1</v>
      </c>
      <c r="D142" s="316">
        <v>0</v>
      </c>
      <c r="F142" s="327">
        <v>110</v>
      </c>
      <c r="G142" s="327">
        <v>80</v>
      </c>
      <c r="H142" s="322">
        <v>30</v>
      </c>
      <c r="J142" s="323">
        <v>5.7400000000000002E-12</v>
      </c>
      <c r="K142" s="317"/>
      <c r="L142" s="316">
        <v>40</v>
      </c>
      <c r="M142" s="323">
        <v>-8.2705476395333403E-17</v>
      </c>
      <c r="N142" s="323">
        <v>6.4746940717533778E-15</v>
      </c>
      <c r="O142" s="323">
        <v>0</v>
      </c>
      <c r="P142" s="323">
        <v>2.1458231980959624E-12</v>
      </c>
      <c r="Q142" s="323"/>
      <c r="R142" s="323">
        <v>5.740000000000001E-12</v>
      </c>
      <c r="S142" s="323"/>
      <c r="T142" s="319">
        <v>8.0779356694631609E-16</v>
      </c>
      <c r="U142" s="324">
        <v>1.4073058657601325E-16</v>
      </c>
    </row>
    <row r="143" spans="1:21">
      <c r="A143" s="316">
        <v>2</v>
      </c>
      <c r="B143" s="316">
        <v>2</v>
      </c>
      <c r="C143" s="316">
        <v>2</v>
      </c>
      <c r="D143" s="316">
        <v>1</v>
      </c>
      <c r="F143" s="327">
        <v>110</v>
      </c>
      <c r="G143" s="327">
        <v>80</v>
      </c>
      <c r="H143" s="322">
        <v>40</v>
      </c>
      <c r="J143" s="323">
        <v>7.2121832236000278E-12</v>
      </c>
      <c r="K143" s="317"/>
      <c r="L143" s="316">
        <v>41</v>
      </c>
      <c r="M143" s="323"/>
      <c r="N143" s="323"/>
      <c r="O143" s="323"/>
      <c r="P143" s="323"/>
      <c r="Q143" s="323"/>
      <c r="R143" s="323">
        <v>7.2121832236000286E-12</v>
      </c>
      <c r="S143" s="323"/>
      <c r="T143" s="319">
        <v>8.0779356694631609E-16</v>
      </c>
      <c r="U143" s="324">
        <v>1.1200402733849272E-16</v>
      </c>
    </row>
    <row r="144" spans="1:21">
      <c r="A144" s="316">
        <v>2</v>
      </c>
      <c r="B144" s="316">
        <v>2</v>
      </c>
      <c r="C144" s="316">
        <v>0</v>
      </c>
      <c r="D144" s="316">
        <v>2</v>
      </c>
      <c r="F144" s="327">
        <v>110</v>
      </c>
      <c r="G144" s="327">
        <v>80</v>
      </c>
      <c r="H144" s="322">
        <v>26</v>
      </c>
      <c r="J144" s="323">
        <v>5.0690849374768653E-12</v>
      </c>
      <c r="K144" s="317"/>
      <c r="L144" s="316">
        <v>42</v>
      </c>
      <c r="M144" s="323"/>
      <c r="N144" s="323"/>
      <c r="O144" s="323"/>
      <c r="P144" s="323"/>
      <c r="Q144" s="323"/>
      <c r="R144" s="323">
        <v>5.0690849374768661E-12</v>
      </c>
      <c r="S144" s="323"/>
      <c r="T144" s="319">
        <v>8.0779356694631609E-16</v>
      </c>
      <c r="U144" s="324">
        <v>1.593568813523166E-16</v>
      </c>
    </row>
    <row r="145" spans="1:21">
      <c r="A145" s="316">
        <v>2</v>
      </c>
      <c r="B145" s="316">
        <v>2</v>
      </c>
      <c r="C145" s="316">
        <v>1</v>
      </c>
      <c r="D145" s="316">
        <v>3</v>
      </c>
      <c r="F145" s="327">
        <v>110</v>
      </c>
      <c r="G145" s="327">
        <v>80</v>
      </c>
      <c r="H145" s="322">
        <v>30</v>
      </c>
      <c r="J145" s="323">
        <v>5.7400000000000002E-12</v>
      </c>
      <c r="K145" s="317"/>
      <c r="L145" s="316">
        <v>43</v>
      </c>
      <c r="M145" s="323"/>
      <c r="N145" s="323"/>
      <c r="O145" s="323"/>
      <c r="P145" s="323"/>
      <c r="Q145" s="323"/>
      <c r="R145" s="323">
        <v>5.740000000000001E-12</v>
      </c>
      <c r="S145" s="323"/>
      <c r="T145" s="319">
        <v>8.0779356694631609E-16</v>
      </c>
      <c r="U145" s="324">
        <v>1.4073058657601325E-16</v>
      </c>
    </row>
    <row r="146" spans="1:21">
      <c r="A146" s="316">
        <v>3</v>
      </c>
      <c r="B146" s="316">
        <v>2</v>
      </c>
      <c r="C146" s="316">
        <v>2</v>
      </c>
      <c r="D146" s="316">
        <v>0</v>
      </c>
      <c r="F146" s="327">
        <v>120</v>
      </c>
      <c r="G146" s="327">
        <v>80</v>
      </c>
      <c r="H146" s="322">
        <v>40</v>
      </c>
      <c r="J146" s="323">
        <v>7.7500000000000007E-12</v>
      </c>
      <c r="K146" s="317"/>
      <c r="L146" s="316">
        <v>44</v>
      </c>
      <c r="M146" s="323">
        <v>-4.4439456770131025E-17</v>
      </c>
      <c r="N146" s="323">
        <v>4.6346570007069267E-15</v>
      </c>
      <c r="O146" s="323">
        <v>0</v>
      </c>
      <c r="P146" s="323">
        <v>3.1786740321573048E-12</v>
      </c>
      <c r="Q146" s="323"/>
      <c r="R146" s="323">
        <v>7.7500000000000007E-12</v>
      </c>
      <c r="S146" s="323"/>
      <c r="T146" s="319">
        <v>0</v>
      </c>
      <c r="U146" s="324">
        <v>0</v>
      </c>
    </row>
    <row r="147" spans="1:21">
      <c r="A147" s="316">
        <v>3</v>
      </c>
      <c r="B147" s="316">
        <v>2</v>
      </c>
      <c r="C147" s="316">
        <v>0</v>
      </c>
      <c r="D147" s="316">
        <v>1</v>
      </c>
      <c r="F147" s="327">
        <v>120</v>
      </c>
      <c r="G147" s="327">
        <v>80</v>
      </c>
      <c r="H147" s="322">
        <v>26</v>
      </c>
      <c r="J147" s="323">
        <v>5.5306342724433635E-12</v>
      </c>
      <c r="K147" s="317"/>
      <c r="L147" s="316">
        <v>45</v>
      </c>
      <c r="M147" s="323"/>
      <c r="N147" s="323"/>
      <c r="O147" s="323"/>
      <c r="P147" s="323"/>
      <c r="Q147" s="323"/>
      <c r="R147" s="323">
        <v>5.5306342724433643E-12</v>
      </c>
      <c r="S147" s="323"/>
      <c r="T147" s="319">
        <v>8.0779356694631609E-16</v>
      </c>
      <c r="U147" s="324">
        <v>1.4605803369989302E-16</v>
      </c>
    </row>
    <row r="148" spans="1:21">
      <c r="A148" s="316">
        <v>3</v>
      </c>
      <c r="B148" s="316">
        <v>2</v>
      </c>
      <c r="C148" s="316">
        <v>1</v>
      </c>
      <c r="D148" s="316">
        <v>2</v>
      </c>
      <c r="F148" s="327">
        <v>120</v>
      </c>
      <c r="G148" s="327">
        <v>80</v>
      </c>
      <c r="H148" s="322">
        <v>30</v>
      </c>
      <c r="J148" s="323">
        <v>6.1500000000000002E-12</v>
      </c>
      <c r="K148" s="317"/>
      <c r="L148" s="316">
        <v>46</v>
      </c>
      <c r="M148" s="323"/>
      <c r="N148" s="323"/>
      <c r="O148" s="323"/>
      <c r="P148" s="323"/>
      <c r="Q148" s="323"/>
      <c r="R148" s="323">
        <v>6.1500000000000011E-12</v>
      </c>
      <c r="S148" s="323"/>
      <c r="T148" s="319">
        <v>8.0779356694631609E-16</v>
      </c>
      <c r="U148" s="324">
        <v>1.3134854747094571E-16</v>
      </c>
    </row>
    <row r="149" spans="1:21">
      <c r="A149" s="316">
        <v>3</v>
      </c>
      <c r="B149" s="316">
        <v>2</v>
      </c>
      <c r="C149" s="316">
        <v>2</v>
      </c>
      <c r="D149" s="316">
        <v>3</v>
      </c>
      <c r="F149" s="327">
        <v>120</v>
      </c>
      <c r="G149" s="327">
        <v>80</v>
      </c>
      <c r="H149" s="322">
        <v>40</v>
      </c>
      <c r="J149" s="323">
        <v>7.7500000000000007E-12</v>
      </c>
      <c r="K149" s="317"/>
      <c r="L149" s="316">
        <v>47</v>
      </c>
      <c r="M149" s="323"/>
      <c r="N149" s="323"/>
      <c r="O149" s="323"/>
      <c r="P149" s="323"/>
      <c r="Q149" s="323"/>
      <c r="R149" s="323">
        <v>7.7500000000000007E-12</v>
      </c>
      <c r="S149" s="323"/>
      <c r="T149" s="319">
        <v>0</v>
      </c>
      <c r="U149" s="324">
        <v>0</v>
      </c>
    </row>
    <row r="150" spans="1:21">
      <c r="F150" s="327"/>
      <c r="G150" s="322"/>
      <c r="J150" s="323"/>
      <c r="K150" s="317"/>
      <c r="M150" s="323"/>
      <c r="N150" s="323"/>
      <c r="O150" s="323"/>
      <c r="P150" s="323"/>
      <c r="Q150" s="323"/>
      <c r="R150" s="323"/>
      <c r="S150" s="323"/>
      <c r="T150" s="319"/>
      <c r="U150" s="324"/>
    </row>
    <row r="151" spans="1:21">
      <c r="F151" s="327"/>
      <c r="G151" s="322"/>
      <c r="J151" s="323"/>
      <c r="K151" s="317"/>
      <c r="M151" s="323"/>
      <c r="N151" s="323"/>
      <c r="O151" s="323"/>
      <c r="P151" s="323"/>
      <c r="Q151" s="323"/>
      <c r="R151" s="323"/>
      <c r="S151" s="323"/>
      <c r="T151" s="319"/>
      <c r="U151" s="324"/>
    </row>
    <row r="152" spans="1:21">
      <c r="G152" s="327"/>
      <c r="H152" s="322"/>
      <c r="K152" s="317"/>
      <c r="M152" s="323"/>
      <c r="N152" s="323"/>
      <c r="O152" s="323"/>
      <c r="P152" s="323"/>
      <c r="Q152" s="323"/>
      <c r="R152" s="323"/>
      <c r="S152" s="323"/>
      <c r="T152" s="319"/>
      <c r="U152" s="324"/>
    </row>
    <row r="153" spans="1:21">
      <c r="G153" s="327"/>
      <c r="H153" s="322"/>
      <c r="K153" s="317"/>
      <c r="M153" s="323"/>
      <c r="N153" s="323"/>
      <c r="O153" s="323"/>
      <c r="P153" s="323"/>
      <c r="Q153" s="323"/>
      <c r="R153" s="323"/>
      <c r="S153" s="323"/>
      <c r="T153" s="319"/>
      <c r="U153" s="324"/>
    </row>
    <row r="154" spans="1:21">
      <c r="G154" s="327"/>
      <c r="H154" s="322"/>
      <c r="K154" s="317"/>
      <c r="M154" s="323"/>
      <c r="N154" s="323"/>
      <c r="O154" s="323"/>
      <c r="P154" s="323"/>
      <c r="Q154" s="323"/>
      <c r="R154" s="323"/>
      <c r="S154" s="323"/>
      <c r="T154" s="319"/>
      <c r="U154" s="324"/>
    </row>
    <row r="155" spans="1:21">
      <c r="G155" s="327"/>
      <c r="H155" s="322"/>
      <c r="K155" s="317"/>
      <c r="M155" s="323"/>
      <c r="N155" s="323"/>
      <c r="O155" s="323"/>
      <c r="P155" s="323"/>
      <c r="Q155" s="323"/>
      <c r="R155" s="323"/>
      <c r="S155" s="323"/>
      <c r="T155" s="319"/>
      <c r="U155" s="324"/>
    </row>
    <row r="156" spans="1:21">
      <c r="F156" s="322"/>
      <c r="J156" s="323"/>
      <c r="K156" s="317"/>
      <c r="M156" s="323"/>
      <c r="N156" s="323"/>
      <c r="O156" s="323"/>
      <c r="P156" s="323"/>
      <c r="Q156" s="323"/>
      <c r="R156" s="323"/>
      <c r="S156" s="323"/>
      <c r="T156" s="319"/>
      <c r="U156" s="324"/>
    </row>
    <row r="157" spans="1:21">
      <c r="F157" s="322"/>
      <c r="J157" s="323"/>
      <c r="K157" s="317"/>
      <c r="M157" s="323"/>
      <c r="N157" s="323"/>
      <c r="O157" s="323"/>
      <c r="P157" s="323"/>
      <c r="Q157" s="323"/>
      <c r="R157" s="323"/>
      <c r="S157" s="323"/>
      <c r="T157" s="319"/>
      <c r="U157" s="324"/>
    </row>
    <row r="158" spans="1:21">
      <c r="F158" s="322"/>
      <c r="J158" s="323"/>
      <c r="K158" s="317"/>
      <c r="M158" s="323"/>
      <c r="N158" s="323"/>
      <c r="O158" s="323"/>
      <c r="P158" s="323"/>
      <c r="Q158" s="323"/>
      <c r="R158" s="323"/>
      <c r="S158" s="323"/>
      <c r="T158" s="319"/>
      <c r="U158" s="324"/>
    </row>
    <row r="159" spans="1:21">
      <c r="F159" s="322"/>
      <c r="J159" s="323"/>
      <c r="K159" s="317"/>
      <c r="M159" s="323"/>
      <c r="N159" s="323"/>
      <c r="O159" s="323"/>
      <c r="P159" s="323"/>
      <c r="Q159" s="323"/>
      <c r="R159" s="323"/>
      <c r="S159" s="323"/>
      <c r="T159" s="319"/>
      <c r="U159" s="324"/>
    </row>
    <row r="160" spans="1:21">
      <c r="F160" s="322"/>
      <c r="J160" s="323"/>
      <c r="K160" s="317"/>
      <c r="M160" s="323"/>
      <c r="N160" s="323"/>
      <c r="O160" s="323"/>
      <c r="P160" s="323"/>
      <c r="Q160" s="323"/>
      <c r="R160" s="323"/>
      <c r="S160" s="323"/>
      <c r="T160" s="319"/>
      <c r="U160" s="324"/>
    </row>
    <row r="161" spans="6:21">
      <c r="F161" s="322"/>
      <c r="J161" s="323"/>
      <c r="K161" s="317"/>
      <c r="M161" s="323"/>
      <c r="N161" s="323"/>
      <c r="O161" s="323"/>
      <c r="P161" s="323"/>
      <c r="Q161" s="323"/>
      <c r="R161" s="323"/>
      <c r="S161" s="323"/>
      <c r="T161" s="319"/>
      <c r="U161" s="324"/>
    </row>
    <row r="162" spans="6:21">
      <c r="F162" s="322"/>
      <c r="J162" s="323"/>
      <c r="K162" s="317"/>
      <c r="M162" s="323"/>
      <c r="N162" s="323"/>
      <c r="O162" s="323"/>
      <c r="P162" s="323"/>
      <c r="Q162" s="323"/>
      <c r="R162" s="323"/>
      <c r="S162" s="323"/>
      <c r="T162" s="319"/>
      <c r="U162" s="324"/>
    </row>
    <row r="163" spans="6:21">
      <c r="F163" s="322"/>
      <c r="J163" s="323"/>
      <c r="K163" s="317"/>
      <c r="M163" s="323"/>
      <c r="N163" s="323"/>
      <c r="O163" s="323"/>
      <c r="P163" s="323"/>
      <c r="Q163" s="323"/>
      <c r="R163" s="323"/>
      <c r="S163" s="323"/>
      <c r="T163" s="319"/>
      <c r="U163" s="324"/>
    </row>
    <row r="164" spans="6:21">
      <c r="F164" s="322"/>
      <c r="J164" s="323"/>
      <c r="K164" s="317"/>
      <c r="M164" s="323"/>
      <c r="N164" s="323"/>
      <c r="O164" s="323"/>
      <c r="P164" s="323"/>
      <c r="Q164" s="323"/>
      <c r="R164" s="323"/>
      <c r="S164" s="323"/>
      <c r="T164" s="319"/>
      <c r="U164" s="324"/>
    </row>
    <row r="165" spans="6:21">
      <c r="F165" s="322"/>
      <c r="J165" s="323"/>
      <c r="K165" s="317"/>
      <c r="M165" s="323"/>
      <c r="N165" s="323"/>
      <c r="O165" s="323"/>
      <c r="P165" s="323"/>
      <c r="Q165" s="323"/>
      <c r="R165" s="323"/>
      <c r="S165" s="323"/>
      <c r="T165" s="319"/>
      <c r="U165" s="324"/>
    </row>
    <row r="166" spans="6:21">
      <c r="F166" s="322"/>
      <c r="J166" s="323"/>
      <c r="K166" s="317"/>
      <c r="M166" s="323"/>
      <c r="N166" s="323"/>
      <c r="O166" s="323"/>
      <c r="P166" s="323"/>
      <c r="Q166" s="323"/>
      <c r="R166" s="323"/>
      <c r="S166" s="323"/>
      <c r="T166" s="319"/>
      <c r="U166" s="324"/>
    </row>
    <row r="167" spans="6:21">
      <c r="F167" s="322"/>
      <c r="J167" s="323"/>
      <c r="K167" s="317"/>
      <c r="M167" s="323"/>
      <c r="N167" s="323"/>
      <c r="O167" s="323"/>
      <c r="P167" s="323"/>
      <c r="Q167" s="323"/>
      <c r="R167" s="323"/>
      <c r="S167" s="323"/>
      <c r="T167" s="319"/>
      <c r="U167" s="324"/>
    </row>
    <row r="168" spans="6:21">
      <c r="F168" s="322"/>
      <c r="J168" s="323"/>
      <c r="K168" s="317"/>
      <c r="M168" s="323"/>
      <c r="N168" s="323"/>
      <c r="O168" s="323"/>
      <c r="P168" s="323"/>
      <c r="Q168" s="323"/>
      <c r="R168" s="323"/>
      <c r="S168" s="323"/>
      <c r="T168" s="319"/>
      <c r="U168" s="324"/>
    </row>
    <row r="169" spans="6:21">
      <c r="F169" s="322"/>
      <c r="J169" s="323"/>
      <c r="K169" s="317"/>
      <c r="M169" s="323"/>
      <c r="N169" s="323"/>
      <c r="O169" s="323"/>
      <c r="P169" s="323"/>
      <c r="Q169" s="323"/>
      <c r="R169" s="323"/>
      <c r="S169" s="323"/>
      <c r="T169" s="319"/>
      <c r="U169" s="324"/>
    </row>
    <row r="170" spans="6:21">
      <c r="F170" s="322"/>
      <c r="J170" s="323"/>
      <c r="K170" s="317"/>
      <c r="M170" s="323"/>
      <c r="N170" s="323"/>
      <c r="O170" s="323"/>
      <c r="P170" s="323"/>
      <c r="Q170" s="323"/>
      <c r="R170" s="323"/>
      <c r="S170" s="323"/>
      <c r="T170" s="319"/>
      <c r="U170" s="324"/>
    </row>
    <row r="171" spans="6:21">
      <c r="F171" s="322"/>
      <c r="J171" s="323"/>
      <c r="K171" s="317"/>
      <c r="M171" s="323"/>
      <c r="N171" s="323"/>
      <c r="O171" s="323"/>
      <c r="P171" s="323"/>
      <c r="Q171" s="323"/>
      <c r="R171" s="323"/>
      <c r="S171" s="323"/>
      <c r="T171" s="319"/>
      <c r="U171" s="324"/>
    </row>
    <row r="172" spans="6:21">
      <c r="F172" s="322"/>
      <c r="J172" s="323"/>
      <c r="K172" s="317"/>
      <c r="M172" s="323"/>
      <c r="N172" s="323"/>
      <c r="O172" s="323"/>
      <c r="P172" s="323"/>
      <c r="Q172" s="323"/>
      <c r="R172" s="323"/>
      <c r="S172" s="323"/>
      <c r="T172" s="319"/>
      <c r="U172" s="324"/>
    </row>
    <row r="173" spans="6:21">
      <c r="F173" s="322"/>
      <c r="J173" s="323"/>
      <c r="K173" s="317"/>
      <c r="M173" s="323"/>
      <c r="N173" s="323"/>
      <c r="O173" s="323"/>
      <c r="P173" s="323"/>
      <c r="Q173" s="323"/>
      <c r="R173" s="323"/>
      <c r="S173" s="323"/>
      <c r="T173" s="319"/>
      <c r="U173" s="324"/>
    </row>
    <row r="174" spans="6:21">
      <c r="F174" s="322"/>
      <c r="J174" s="323"/>
      <c r="K174" s="317"/>
      <c r="M174" s="323"/>
      <c r="N174" s="323"/>
      <c r="O174" s="323"/>
      <c r="P174" s="323"/>
      <c r="Q174" s="323"/>
      <c r="R174" s="323"/>
      <c r="S174" s="323"/>
      <c r="T174" s="319"/>
      <c r="U174" s="324"/>
    </row>
    <row r="175" spans="6:21">
      <c r="F175" s="322"/>
      <c r="J175" s="323"/>
      <c r="K175" s="317"/>
      <c r="M175" s="323"/>
      <c r="N175" s="323"/>
      <c r="O175" s="323"/>
      <c r="P175" s="323"/>
      <c r="Q175" s="323"/>
      <c r="R175" s="323"/>
      <c r="S175" s="323"/>
      <c r="T175" s="319"/>
      <c r="U175" s="324"/>
    </row>
    <row r="176" spans="6:21">
      <c r="F176" s="322"/>
      <c r="J176" s="323"/>
      <c r="K176" s="317"/>
      <c r="M176" s="323"/>
      <c r="N176" s="323"/>
      <c r="O176" s="323"/>
      <c r="P176" s="323"/>
      <c r="Q176" s="323"/>
      <c r="R176" s="323"/>
      <c r="S176" s="323"/>
      <c r="T176" s="319"/>
      <c r="U176" s="324"/>
    </row>
    <row r="177" spans="6:21">
      <c r="F177" s="322"/>
      <c r="J177" s="323"/>
      <c r="K177" s="317"/>
      <c r="M177" s="323"/>
      <c r="N177" s="323"/>
      <c r="O177" s="323"/>
      <c r="P177" s="323"/>
      <c r="Q177" s="323"/>
      <c r="R177" s="323"/>
      <c r="S177" s="323"/>
      <c r="T177" s="319"/>
      <c r="U177" s="324"/>
    </row>
    <row r="178" spans="6:21">
      <c r="F178" s="322"/>
      <c r="J178" s="323"/>
      <c r="K178" s="317"/>
      <c r="M178" s="323"/>
      <c r="N178" s="323"/>
      <c r="O178" s="323"/>
      <c r="P178" s="323"/>
      <c r="Q178" s="323"/>
      <c r="R178" s="323"/>
      <c r="S178" s="323"/>
      <c r="T178" s="319"/>
      <c r="U178" s="324"/>
    </row>
    <row r="179" spans="6:21">
      <c r="F179" s="322"/>
      <c r="J179" s="323"/>
      <c r="K179" s="317"/>
      <c r="M179" s="323"/>
      <c r="N179" s="323"/>
      <c r="O179" s="323"/>
      <c r="P179" s="323"/>
      <c r="Q179" s="323"/>
      <c r="R179" s="323"/>
      <c r="S179" s="323"/>
      <c r="T179" s="319"/>
      <c r="U179" s="324"/>
    </row>
    <row r="180" spans="6:21">
      <c r="F180" s="322"/>
      <c r="J180" s="323"/>
      <c r="K180" s="317"/>
      <c r="M180" s="323"/>
      <c r="N180" s="323"/>
      <c r="O180" s="323"/>
      <c r="P180" s="323"/>
      <c r="Q180" s="323"/>
      <c r="R180" s="323"/>
      <c r="S180" s="323"/>
      <c r="T180" s="319"/>
      <c r="U180" s="324"/>
    </row>
    <row r="181" spans="6:21">
      <c r="F181" s="322"/>
      <c r="J181" s="323"/>
      <c r="K181" s="317"/>
      <c r="M181" s="323"/>
      <c r="N181" s="323"/>
      <c r="O181" s="323"/>
      <c r="P181" s="323"/>
      <c r="Q181" s="323"/>
      <c r="R181" s="323"/>
      <c r="S181" s="323"/>
      <c r="T181" s="319"/>
      <c r="U181" s="324"/>
    </row>
    <row r="182" spans="6:21">
      <c r="F182" s="322"/>
      <c r="J182" s="323"/>
      <c r="K182" s="317"/>
      <c r="M182" s="323"/>
      <c r="N182" s="323"/>
      <c r="O182" s="323"/>
      <c r="P182" s="323"/>
      <c r="Q182" s="323"/>
      <c r="R182" s="323"/>
      <c r="S182" s="323"/>
      <c r="T182" s="319"/>
      <c r="U182" s="324"/>
    </row>
    <row r="183" spans="6:21">
      <c r="F183" s="322"/>
      <c r="J183" s="323"/>
      <c r="K183" s="317"/>
      <c r="M183" s="323"/>
      <c r="N183" s="323"/>
      <c r="O183" s="323"/>
      <c r="P183" s="323"/>
      <c r="Q183" s="323"/>
      <c r="R183" s="323"/>
      <c r="S183" s="323"/>
      <c r="T183" s="319"/>
      <c r="U183" s="324"/>
    </row>
    <row r="184" spans="6:21">
      <c r="F184" s="322"/>
      <c r="J184" s="323"/>
      <c r="K184" s="317"/>
      <c r="M184" s="323"/>
      <c r="N184" s="323"/>
      <c r="O184" s="323"/>
      <c r="P184" s="323"/>
      <c r="Q184" s="323"/>
      <c r="R184" s="323"/>
      <c r="S184" s="323"/>
      <c r="T184" s="319"/>
      <c r="U184" s="324"/>
    </row>
    <row r="185" spans="6:21">
      <c r="F185" s="322"/>
      <c r="J185" s="323"/>
      <c r="K185" s="317"/>
      <c r="M185" s="323"/>
      <c r="N185" s="323"/>
      <c r="O185" s="323"/>
      <c r="P185" s="323"/>
      <c r="Q185" s="323"/>
      <c r="R185" s="323"/>
      <c r="S185" s="323"/>
      <c r="T185" s="319"/>
      <c r="U185" s="324"/>
    </row>
    <row r="186" spans="6:21">
      <c r="F186" s="322"/>
      <c r="J186" s="323"/>
      <c r="K186" s="317"/>
      <c r="M186" s="323"/>
      <c r="N186" s="323"/>
      <c r="O186" s="323"/>
      <c r="P186" s="323"/>
      <c r="Q186" s="323"/>
      <c r="R186" s="323"/>
      <c r="S186" s="323"/>
      <c r="T186" s="319"/>
      <c r="U186" s="324"/>
    </row>
    <row r="187" spans="6:21">
      <c r="F187" s="322"/>
      <c r="J187" s="323"/>
      <c r="K187" s="317"/>
      <c r="M187" s="323"/>
      <c r="N187" s="323"/>
      <c r="O187" s="323"/>
      <c r="P187" s="323"/>
      <c r="Q187" s="323"/>
      <c r="R187" s="323"/>
      <c r="S187" s="323"/>
      <c r="T187" s="319"/>
      <c r="U187" s="324"/>
    </row>
    <row r="188" spans="6:21">
      <c r="F188" s="322"/>
      <c r="J188" s="323"/>
      <c r="K188" s="317"/>
      <c r="M188" s="323"/>
      <c r="N188" s="323"/>
      <c r="O188" s="323"/>
      <c r="P188" s="323"/>
      <c r="Q188" s="323"/>
      <c r="R188" s="323"/>
      <c r="S188" s="323"/>
      <c r="T188" s="319"/>
      <c r="U188" s="324"/>
    </row>
    <row r="189" spans="6:21">
      <c r="F189" s="322"/>
      <c r="J189" s="323"/>
      <c r="K189" s="317"/>
      <c r="M189" s="323"/>
      <c r="N189" s="323"/>
      <c r="O189" s="323"/>
      <c r="P189" s="323"/>
      <c r="Q189" s="323"/>
      <c r="R189" s="323"/>
      <c r="S189" s="323"/>
      <c r="T189" s="319"/>
      <c r="U189" s="324"/>
    </row>
    <row r="190" spans="6:21">
      <c r="F190" s="322"/>
      <c r="J190" s="323"/>
      <c r="K190" s="317"/>
      <c r="M190" s="323"/>
      <c r="N190" s="323"/>
      <c r="O190" s="323"/>
      <c r="P190" s="323"/>
      <c r="Q190" s="323"/>
      <c r="R190" s="323"/>
      <c r="S190" s="323"/>
      <c r="T190" s="319"/>
      <c r="U190" s="324"/>
    </row>
    <row r="191" spans="6:21">
      <c r="F191" s="322"/>
      <c r="J191" s="323"/>
      <c r="K191" s="317"/>
      <c r="M191" s="323"/>
      <c r="N191" s="323"/>
      <c r="O191" s="323"/>
      <c r="P191" s="323"/>
      <c r="Q191" s="323"/>
      <c r="R191" s="323"/>
      <c r="S191" s="323"/>
      <c r="T191" s="319"/>
      <c r="U191" s="324"/>
    </row>
    <row r="192" spans="6:21">
      <c r="F192" s="322"/>
      <c r="J192" s="323"/>
      <c r="K192" s="317"/>
      <c r="M192" s="323"/>
      <c r="N192" s="323"/>
      <c r="O192" s="323"/>
      <c r="P192" s="323"/>
      <c r="Q192" s="323"/>
      <c r="R192" s="323"/>
      <c r="S192" s="323"/>
      <c r="T192" s="319"/>
      <c r="U192" s="324"/>
    </row>
    <row r="193" spans="6:21">
      <c r="F193" s="322"/>
      <c r="J193" s="323"/>
      <c r="K193" s="317"/>
      <c r="M193" s="323"/>
      <c r="N193" s="323"/>
      <c r="O193" s="323"/>
      <c r="P193" s="323"/>
      <c r="Q193" s="323"/>
      <c r="R193" s="323"/>
      <c r="S193" s="323"/>
      <c r="T193" s="319"/>
      <c r="U193" s="324"/>
    </row>
    <row r="194" spans="6:21">
      <c r="F194" s="322"/>
      <c r="J194" s="323"/>
      <c r="K194" s="317"/>
      <c r="M194" s="323"/>
      <c r="N194" s="323"/>
      <c r="O194" s="323"/>
      <c r="P194" s="323"/>
      <c r="Q194" s="323"/>
      <c r="R194" s="323"/>
      <c r="S194" s="323"/>
      <c r="T194" s="319"/>
      <c r="U194" s="324"/>
    </row>
    <row r="195" spans="6:21">
      <c r="F195" s="322"/>
      <c r="J195" s="323"/>
      <c r="K195" s="317"/>
      <c r="M195" s="323"/>
      <c r="N195" s="323"/>
      <c r="O195" s="323"/>
      <c r="P195" s="323"/>
      <c r="Q195" s="323"/>
      <c r="R195" s="323"/>
      <c r="S195" s="323"/>
      <c r="T195" s="319"/>
      <c r="U195" s="324"/>
    </row>
    <row r="196" spans="6:21">
      <c r="F196" s="322"/>
      <c r="J196" s="323"/>
      <c r="K196" s="317"/>
      <c r="M196" s="323"/>
      <c r="N196" s="323"/>
      <c r="O196" s="323"/>
      <c r="P196" s="323"/>
      <c r="Q196" s="323"/>
      <c r="R196" s="323"/>
      <c r="S196" s="323"/>
      <c r="T196" s="319"/>
      <c r="U196" s="324"/>
    </row>
    <row r="197" spans="6:21">
      <c r="F197" s="322"/>
      <c r="J197" s="323"/>
      <c r="K197" s="317"/>
      <c r="M197" s="323"/>
      <c r="N197" s="323"/>
      <c r="O197" s="323"/>
      <c r="P197" s="323"/>
      <c r="Q197" s="323"/>
      <c r="R197" s="323"/>
      <c r="S197" s="323"/>
      <c r="T197" s="319"/>
      <c r="U197" s="324"/>
    </row>
    <row r="198" spans="6:21">
      <c r="F198" s="322"/>
      <c r="J198" s="323"/>
      <c r="K198" s="317"/>
      <c r="M198" s="323"/>
      <c r="N198" s="323"/>
      <c r="O198" s="323"/>
      <c r="P198" s="323"/>
      <c r="Q198" s="323"/>
      <c r="R198" s="323"/>
      <c r="S198" s="323"/>
      <c r="T198" s="319"/>
      <c r="U198" s="324"/>
    </row>
    <row r="199" spans="6:21">
      <c r="F199" s="322"/>
      <c r="J199" s="323"/>
      <c r="K199" s="317"/>
      <c r="M199" s="323"/>
      <c r="N199" s="323"/>
      <c r="O199" s="323"/>
      <c r="P199" s="323"/>
      <c r="Q199" s="323"/>
      <c r="R199" s="323"/>
      <c r="S199" s="323"/>
      <c r="T199" s="319"/>
      <c r="U199" s="324"/>
    </row>
    <row r="200" spans="6:21">
      <c r="F200" s="322"/>
      <c r="J200" s="323"/>
      <c r="K200" s="317"/>
      <c r="M200" s="323"/>
      <c r="N200" s="323"/>
      <c r="O200" s="323"/>
      <c r="P200" s="323"/>
      <c r="Q200" s="323"/>
      <c r="R200" s="323"/>
      <c r="S200" s="323"/>
      <c r="T200" s="319"/>
      <c r="U200" s="324"/>
    </row>
    <row r="201" spans="6:21">
      <c r="F201" s="322"/>
      <c r="J201" s="323"/>
      <c r="K201" s="317"/>
      <c r="M201" s="323"/>
      <c r="N201" s="323"/>
      <c r="O201" s="323"/>
      <c r="P201" s="323"/>
      <c r="Q201" s="323"/>
      <c r="R201" s="323"/>
      <c r="S201" s="323"/>
      <c r="T201" s="319"/>
      <c r="U201" s="324"/>
    </row>
    <row r="202" spans="6:21">
      <c r="R202" s="323"/>
    </row>
    <row r="203" spans="6:21">
      <c r="G203" s="322"/>
      <c r="M203" s="323"/>
      <c r="N203" s="323"/>
      <c r="O203" s="323"/>
      <c r="P203" s="323"/>
      <c r="Q203" s="323"/>
      <c r="R203" s="323"/>
      <c r="S203" s="323"/>
      <c r="T203" s="319"/>
      <c r="U203" s="324"/>
    </row>
    <row r="204" spans="6:21">
      <c r="G204" s="322"/>
      <c r="M204" s="323"/>
      <c r="N204" s="323"/>
      <c r="O204" s="323"/>
      <c r="P204" s="323"/>
      <c r="Q204" s="323"/>
      <c r="R204" s="323"/>
      <c r="S204" s="323"/>
      <c r="T204" s="319"/>
      <c r="U204" s="324"/>
    </row>
    <row r="205" spans="6:21">
      <c r="G205" s="322"/>
      <c r="M205" s="323"/>
      <c r="N205" s="323"/>
      <c r="O205" s="323"/>
      <c r="P205" s="323"/>
      <c r="Q205" s="323"/>
      <c r="R205" s="323"/>
      <c r="S205" s="323"/>
      <c r="T205" s="319"/>
      <c r="U205" s="324"/>
    </row>
    <row r="206" spans="6:21">
      <c r="G206" s="322"/>
      <c r="M206" s="323"/>
      <c r="N206" s="323"/>
      <c r="O206" s="323"/>
      <c r="P206" s="323"/>
      <c r="Q206" s="323"/>
      <c r="R206" s="323"/>
      <c r="S206" s="323"/>
      <c r="T206" s="319"/>
      <c r="U206" s="324"/>
    </row>
    <row r="207" spans="6:21">
      <c r="G207" s="322"/>
      <c r="M207" s="323"/>
      <c r="N207" s="323"/>
      <c r="O207" s="323"/>
      <c r="P207" s="323"/>
      <c r="Q207" s="323"/>
      <c r="R207" s="323"/>
      <c r="S207" s="323"/>
      <c r="T207" s="319"/>
      <c r="U207" s="324"/>
    </row>
    <row r="208" spans="6:21">
      <c r="G208" s="322"/>
      <c r="M208" s="323"/>
      <c r="N208" s="323"/>
      <c r="O208" s="323"/>
      <c r="P208" s="323"/>
      <c r="Q208" s="323"/>
      <c r="R208" s="323"/>
      <c r="S208" s="323"/>
      <c r="T208" s="319"/>
      <c r="U208" s="324"/>
    </row>
    <row r="209" spans="7:21">
      <c r="G209" s="322"/>
      <c r="M209" s="323"/>
      <c r="N209" s="323"/>
      <c r="O209" s="323"/>
      <c r="P209" s="323"/>
      <c r="Q209" s="323"/>
      <c r="R209" s="323"/>
      <c r="S209" s="323"/>
      <c r="T209" s="319"/>
      <c r="U209" s="324"/>
    </row>
    <row r="210" spans="7:21">
      <c r="G210" s="322"/>
      <c r="M210" s="323"/>
      <c r="N210" s="323"/>
      <c r="O210" s="323"/>
      <c r="P210" s="323"/>
      <c r="Q210" s="323"/>
      <c r="R210" s="323"/>
      <c r="S210" s="323"/>
      <c r="T210" s="319"/>
      <c r="U210" s="324"/>
    </row>
    <row r="211" spans="7:21">
      <c r="G211" s="322"/>
      <c r="M211" s="323"/>
      <c r="N211" s="323"/>
      <c r="O211" s="323"/>
      <c r="P211" s="323"/>
      <c r="Q211" s="323"/>
      <c r="R211" s="323"/>
      <c r="S211" s="323"/>
      <c r="T211" s="319"/>
      <c r="U211" s="324"/>
    </row>
    <row r="212" spans="7:21">
      <c r="G212" s="322"/>
      <c r="M212" s="323"/>
      <c r="N212" s="323"/>
      <c r="O212" s="323"/>
      <c r="P212" s="323"/>
      <c r="Q212" s="323"/>
      <c r="R212" s="323"/>
      <c r="S212" s="323"/>
      <c r="T212" s="319"/>
      <c r="U212" s="324"/>
    </row>
    <row r="213" spans="7:21">
      <c r="G213" s="322"/>
      <c r="M213" s="323"/>
      <c r="N213" s="323"/>
      <c r="O213" s="323"/>
      <c r="P213" s="323"/>
      <c r="Q213" s="323"/>
      <c r="R213" s="323"/>
      <c r="S213" s="323"/>
      <c r="T213" s="319"/>
      <c r="U213" s="324"/>
    </row>
    <row r="214" spans="7:21">
      <c r="G214" s="322"/>
      <c r="M214" s="323"/>
      <c r="N214" s="323"/>
      <c r="O214" s="323"/>
      <c r="P214" s="323"/>
      <c r="Q214" s="323"/>
      <c r="R214" s="323"/>
      <c r="S214" s="323"/>
      <c r="T214" s="319"/>
      <c r="U214" s="324"/>
    </row>
    <row r="215" spans="7:21">
      <c r="G215" s="322"/>
      <c r="M215" s="323"/>
      <c r="N215" s="323"/>
      <c r="O215" s="323"/>
      <c r="P215" s="323"/>
      <c r="Q215" s="323"/>
      <c r="R215" s="323"/>
      <c r="S215" s="323"/>
      <c r="T215" s="319"/>
      <c r="U215" s="324"/>
    </row>
    <row r="216" spans="7:21">
      <c r="G216" s="322"/>
      <c r="M216" s="323"/>
      <c r="N216" s="323"/>
      <c r="O216" s="323"/>
      <c r="P216" s="323"/>
      <c r="Q216" s="323"/>
      <c r="R216" s="323"/>
      <c r="S216" s="323"/>
      <c r="T216" s="319"/>
      <c r="U216" s="324"/>
    </row>
    <row r="217" spans="7:21">
      <c r="G217" s="322"/>
      <c r="M217" s="323"/>
      <c r="N217" s="323"/>
      <c r="O217" s="323"/>
      <c r="P217" s="323"/>
      <c r="Q217" s="323"/>
      <c r="R217" s="323"/>
      <c r="S217" s="323"/>
      <c r="T217" s="319"/>
      <c r="U217" s="324"/>
    </row>
    <row r="218" spans="7:21">
      <c r="G218" s="322"/>
      <c r="M218" s="323"/>
      <c r="N218" s="323"/>
      <c r="O218" s="323"/>
      <c r="P218" s="323"/>
      <c r="Q218" s="323"/>
      <c r="R218" s="323"/>
      <c r="S218" s="323"/>
      <c r="T218" s="319"/>
      <c r="U218" s="324"/>
    </row>
    <row r="219" spans="7:21">
      <c r="G219" s="322"/>
      <c r="M219" s="323"/>
      <c r="N219" s="323"/>
      <c r="O219" s="323"/>
      <c r="P219" s="323"/>
      <c r="Q219" s="323"/>
      <c r="R219" s="323"/>
      <c r="S219" s="323"/>
      <c r="T219" s="319"/>
      <c r="U219" s="324"/>
    </row>
    <row r="220" spans="7:21">
      <c r="G220" s="322"/>
      <c r="M220" s="323"/>
      <c r="N220" s="323"/>
      <c r="O220" s="323"/>
      <c r="P220" s="323"/>
      <c r="Q220" s="323"/>
      <c r="R220" s="323"/>
      <c r="S220" s="323"/>
      <c r="T220" s="319"/>
      <c r="U220" s="324"/>
    </row>
    <row r="221" spans="7:21">
      <c r="G221" s="322"/>
      <c r="M221" s="323"/>
      <c r="N221" s="323"/>
      <c r="O221" s="323"/>
      <c r="P221" s="323"/>
      <c r="Q221" s="323"/>
      <c r="R221" s="323"/>
      <c r="S221" s="323"/>
      <c r="T221" s="319"/>
      <c r="U221" s="324"/>
    </row>
    <row r="222" spans="7:21">
      <c r="G222" s="322"/>
      <c r="M222" s="323"/>
      <c r="N222" s="323"/>
      <c r="O222" s="323"/>
      <c r="P222" s="323"/>
      <c r="Q222" s="323"/>
      <c r="R222" s="323"/>
      <c r="S222" s="323"/>
      <c r="T222" s="319"/>
      <c r="U222" s="324"/>
    </row>
    <row r="223" spans="7:21">
      <c r="G223" s="322"/>
      <c r="M223" s="323"/>
      <c r="N223" s="323"/>
      <c r="O223" s="323"/>
      <c r="P223" s="323"/>
      <c r="Q223" s="323"/>
      <c r="R223" s="323"/>
      <c r="S223" s="323"/>
      <c r="T223" s="319"/>
      <c r="U223" s="324"/>
    </row>
    <row r="224" spans="7:21">
      <c r="G224" s="322"/>
      <c r="M224" s="323"/>
      <c r="N224" s="323"/>
      <c r="O224" s="323"/>
      <c r="P224" s="323"/>
      <c r="Q224" s="323"/>
      <c r="R224" s="323"/>
      <c r="S224" s="323"/>
      <c r="T224" s="319"/>
      <c r="U224" s="324"/>
    </row>
    <row r="225" spans="7:21">
      <c r="G225" s="322"/>
      <c r="M225" s="323"/>
      <c r="N225" s="323"/>
      <c r="O225" s="323"/>
      <c r="P225" s="323"/>
      <c r="Q225" s="323"/>
      <c r="R225" s="323"/>
      <c r="S225" s="323"/>
      <c r="T225" s="319"/>
      <c r="U225" s="324"/>
    </row>
    <row r="226" spans="7:21">
      <c r="G226" s="322"/>
      <c r="M226" s="323"/>
      <c r="N226" s="323"/>
      <c r="O226" s="323"/>
      <c r="P226" s="323"/>
      <c r="Q226" s="323"/>
      <c r="R226" s="323"/>
      <c r="S226" s="323"/>
      <c r="T226" s="319"/>
      <c r="U226" s="324"/>
    </row>
    <row r="227" spans="7:21">
      <c r="G227" s="322"/>
      <c r="M227" s="323"/>
      <c r="N227" s="323"/>
      <c r="O227" s="323"/>
      <c r="P227" s="323"/>
      <c r="Q227" s="323"/>
      <c r="R227" s="323"/>
      <c r="S227" s="323"/>
      <c r="T227" s="319"/>
      <c r="U227" s="324"/>
    </row>
    <row r="228" spans="7:21">
      <c r="G228" s="322"/>
      <c r="M228" s="323"/>
      <c r="N228" s="323"/>
      <c r="O228" s="323"/>
      <c r="P228" s="323"/>
      <c r="Q228" s="323"/>
      <c r="R228" s="323"/>
      <c r="S228" s="323"/>
      <c r="T228" s="319"/>
      <c r="U228" s="324"/>
    </row>
    <row r="229" spans="7:21">
      <c r="G229" s="322"/>
      <c r="M229" s="323"/>
      <c r="N229" s="323"/>
      <c r="O229" s="323"/>
      <c r="P229" s="323"/>
      <c r="Q229" s="323"/>
      <c r="R229" s="323"/>
      <c r="S229" s="323"/>
      <c r="T229" s="319"/>
      <c r="U229" s="324"/>
    </row>
    <row r="230" spans="7:21">
      <c r="G230" s="322"/>
      <c r="M230" s="323"/>
      <c r="N230" s="323"/>
      <c r="O230" s="323"/>
      <c r="P230" s="323"/>
      <c r="Q230" s="323"/>
      <c r="R230" s="323"/>
      <c r="S230" s="323"/>
      <c r="T230" s="319"/>
      <c r="U230" s="324"/>
    </row>
    <row r="231" spans="7:21">
      <c r="G231" s="322"/>
      <c r="M231" s="323"/>
      <c r="N231" s="323"/>
      <c r="O231" s="323"/>
      <c r="P231" s="323"/>
      <c r="Q231" s="323"/>
      <c r="R231" s="323"/>
      <c r="S231" s="323"/>
      <c r="T231" s="319"/>
      <c r="U231" s="324"/>
    </row>
    <row r="232" spans="7:21">
      <c r="G232" s="322"/>
      <c r="M232" s="323"/>
      <c r="N232" s="323"/>
      <c r="O232" s="323"/>
      <c r="P232" s="323"/>
      <c r="Q232" s="323"/>
      <c r="R232" s="323"/>
      <c r="S232" s="323"/>
      <c r="T232" s="319"/>
      <c r="U232" s="324"/>
    </row>
    <row r="233" spans="7:21">
      <c r="G233" s="322"/>
      <c r="M233" s="323"/>
      <c r="N233" s="323"/>
      <c r="O233" s="323"/>
      <c r="P233" s="323"/>
      <c r="Q233" s="323"/>
      <c r="R233" s="323"/>
      <c r="S233" s="323"/>
      <c r="T233" s="319"/>
      <c r="U233" s="324"/>
    </row>
    <row r="234" spans="7:21">
      <c r="G234" s="322"/>
      <c r="M234" s="323"/>
      <c r="N234" s="323"/>
      <c r="O234" s="323"/>
      <c r="P234" s="323"/>
      <c r="Q234" s="323"/>
      <c r="R234" s="323"/>
      <c r="S234" s="323"/>
      <c r="T234" s="319"/>
      <c r="U234" s="324"/>
    </row>
    <row r="235" spans="7:21">
      <c r="G235" s="322"/>
      <c r="M235" s="323"/>
      <c r="N235" s="323"/>
      <c r="O235" s="323"/>
      <c r="P235" s="323"/>
      <c r="Q235" s="323"/>
      <c r="R235" s="323"/>
      <c r="S235" s="323"/>
      <c r="T235" s="319"/>
      <c r="U235" s="324"/>
    </row>
    <row r="236" spans="7:21">
      <c r="G236" s="322"/>
      <c r="M236" s="323"/>
      <c r="N236" s="323"/>
      <c r="O236" s="323"/>
      <c r="P236" s="323"/>
      <c r="Q236" s="323"/>
      <c r="R236" s="323"/>
      <c r="S236" s="323"/>
      <c r="T236" s="319"/>
      <c r="U236" s="324"/>
    </row>
    <row r="237" spans="7:21">
      <c r="G237" s="322"/>
      <c r="M237" s="323"/>
      <c r="N237" s="323"/>
      <c r="O237" s="323"/>
      <c r="P237" s="323"/>
      <c r="Q237" s="323"/>
      <c r="R237" s="323"/>
      <c r="S237" s="323"/>
      <c r="T237" s="319"/>
      <c r="U237" s="324"/>
    </row>
    <row r="238" spans="7:21">
      <c r="G238" s="322"/>
      <c r="M238" s="323"/>
      <c r="N238" s="323"/>
      <c r="O238" s="323"/>
      <c r="P238" s="323"/>
      <c r="Q238" s="323"/>
      <c r="R238" s="323"/>
      <c r="S238" s="323"/>
      <c r="T238" s="319"/>
      <c r="U238" s="324"/>
    </row>
    <row r="239" spans="7:21">
      <c r="G239" s="322"/>
      <c r="M239" s="323"/>
      <c r="N239" s="323"/>
      <c r="O239" s="323"/>
      <c r="P239" s="323"/>
      <c r="Q239" s="323"/>
      <c r="R239" s="323"/>
      <c r="S239" s="323"/>
      <c r="T239" s="319"/>
      <c r="U239" s="324"/>
    </row>
    <row r="240" spans="7:21">
      <c r="G240" s="322"/>
      <c r="M240" s="323"/>
      <c r="N240" s="323"/>
      <c r="O240" s="323"/>
      <c r="P240" s="323"/>
      <c r="Q240" s="323"/>
      <c r="R240" s="323"/>
      <c r="S240" s="323"/>
      <c r="T240" s="319"/>
      <c r="U240" s="324"/>
    </row>
    <row r="241" spans="7:21">
      <c r="G241" s="322"/>
      <c r="M241" s="323"/>
      <c r="N241" s="323"/>
      <c r="O241" s="323"/>
      <c r="P241" s="323"/>
      <c r="Q241" s="323"/>
      <c r="R241" s="323"/>
      <c r="S241" s="323"/>
      <c r="T241" s="319"/>
      <c r="U241" s="324"/>
    </row>
    <row r="242" spans="7:21">
      <c r="G242" s="322"/>
      <c r="M242" s="323"/>
      <c r="N242" s="323"/>
      <c r="O242" s="323"/>
      <c r="P242" s="323"/>
      <c r="Q242" s="323"/>
      <c r="R242" s="323"/>
      <c r="S242" s="323"/>
      <c r="T242" s="319"/>
      <c r="U242" s="324"/>
    </row>
    <row r="243" spans="7:21">
      <c r="G243" s="322"/>
      <c r="M243" s="323"/>
      <c r="N243" s="323"/>
      <c r="O243" s="323"/>
      <c r="P243" s="323"/>
      <c r="Q243" s="323"/>
      <c r="R243" s="323"/>
      <c r="S243" s="323"/>
      <c r="T243" s="319"/>
      <c r="U243" s="324"/>
    </row>
    <row r="244" spans="7:21">
      <c r="G244" s="322"/>
      <c r="M244" s="323"/>
      <c r="N244" s="323"/>
      <c r="O244" s="323"/>
      <c r="P244" s="323"/>
      <c r="Q244" s="323"/>
      <c r="R244" s="323"/>
      <c r="S244" s="323"/>
      <c r="T244" s="319"/>
      <c r="U244" s="324"/>
    </row>
    <row r="245" spans="7:21">
      <c r="G245" s="322"/>
      <c r="M245" s="323"/>
      <c r="N245" s="323"/>
      <c r="O245" s="323"/>
      <c r="P245" s="323"/>
      <c r="Q245" s="323"/>
      <c r="R245" s="323"/>
      <c r="S245" s="323"/>
      <c r="T245" s="319"/>
      <c r="U245" s="324"/>
    </row>
    <row r="246" spans="7:21">
      <c r="G246" s="322"/>
      <c r="M246" s="323"/>
      <c r="N246" s="323"/>
      <c r="O246" s="323"/>
      <c r="P246" s="323"/>
      <c r="Q246" s="323"/>
      <c r="R246" s="323"/>
      <c r="S246" s="323"/>
      <c r="T246" s="319"/>
      <c r="U246" s="324"/>
    </row>
    <row r="247" spans="7:21">
      <c r="G247" s="322"/>
      <c r="M247" s="323"/>
      <c r="N247" s="323"/>
      <c r="O247" s="323"/>
      <c r="P247" s="323"/>
      <c r="Q247" s="323"/>
      <c r="R247" s="323"/>
      <c r="S247" s="323"/>
      <c r="T247" s="319"/>
      <c r="U247" s="324"/>
    </row>
    <row r="248" spans="7:21">
      <c r="G248" s="322"/>
      <c r="M248" s="323"/>
      <c r="N248" s="323"/>
      <c r="O248" s="323"/>
      <c r="P248" s="323"/>
      <c r="Q248" s="323"/>
      <c r="R248" s="323"/>
      <c r="S248" s="323"/>
      <c r="T248" s="319"/>
      <c r="U248" s="324"/>
    </row>
    <row r="249" spans="7:21">
      <c r="G249" s="322"/>
      <c r="M249" s="323"/>
      <c r="N249" s="323"/>
      <c r="O249" s="323"/>
      <c r="P249" s="323"/>
      <c r="Q249" s="323"/>
      <c r="R249" s="323"/>
      <c r="S249" s="323"/>
      <c r="T249" s="319"/>
      <c r="U249" s="324"/>
    </row>
    <row r="250" spans="7:21">
      <c r="G250" s="322"/>
      <c r="M250" s="323"/>
      <c r="N250" s="323"/>
      <c r="O250" s="323"/>
      <c r="P250" s="323"/>
      <c r="Q250" s="323"/>
      <c r="R250" s="323"/>
      <c r="S250" s="323"/>
      <c r="T250" s="319"/>
      <c r="U250" s="324"/>
    </row>
    <row r="251" spans="7:21">
      <c r="G251" s="322"/>
      <c r="M251" s="323"/>
      <c r="N251" s="323"/>
      <c r="O251" s="323"/>
      <c r="P251" s="323"/>
      <c r="Q251" s="323"/>
      <c r="R251" s="323"/>
      <c r="S251" s="323"/>
      <c r="T251" s="319"/>
      <c r="U251" s="324"/>
    </row>
    <row r="252" spans="7:21">
      <c r="G252" s="322"/>
      <c r="M252" s="323"/>
      <c r="N252" s="323"/>
      <c r="O252" s="323"/>
      <c r="P252" s="323"/>
      <c r="Q252" s="323"/>
      <c r="R252" s="323"/>
      <c r="S252" s="323"/>
      <c r="T252" s="319"/>
      <c r="U252" s="324"/>
    </row>
    <row r="253" spans="7:21">
      <c r="G253" s="322"/>
      <c r="M253" s="323"/>
      <c r="N253" s="323"/>
      <c r="O253" s="323"/>
      <c r="P253" s="323"/>
      <c r="Q253" s="323"/>
      <c r="R253" s="323"/>
      <c r="S253" s="323"/>
      <c r="T253" s="319"/>
      <c r="U253" s="324"/>
    </row>
    <row r="254" spans="7:21">
      <c r="G254" s="322"/>
      <c r="M254" s="323"/>
      <c r="N254" s="323"/>
      <c r="O254" s="323"/>
      <c r="P254" s="323"/>
      <c r="Q254" s="323"/>
      <c r="R254" s="323"/>
      <c r="S254" s="323"/>
      <c r="T254" s="319"/>
      <c r="U254" s="324"/>
    </row>
    <row r="255" spans="7:21">
      <c r="G255" s="322"/>
      <c r="M255" s="323"/>
      <c r="N255" s="323"/>
      <c r="O255" s="323"/>
      <c r="P255" s="323"/>
      <c r="Q255" s="323"/>
      <c r="R255" s="323"/>
      <c r="S255" s="323"/>
      <c r="T255" s="319"/>
      <c r="U255" s="324"/>
    </row>
    <row r="256" spans="7:21">
      <c r="G256" s="322"/>
      <c r="M256" s="323"/>
      <c r="N256" s="323"/>
      <c r="O256" s="323"/>
      <c r="P256" s="323"/>
      <c r="Q256" s="323"/>
      <c r="R256" s="323"/>
      <c r="S256" s="323"/>
      <c r="T256" s="319"/>
      <c r="U256" s="324"/>
    </row>
    <row r="257" spans="7:21">
      <c r="G257" s="322"/>
      <c r="M257" s="323"/>
      <c r="N257" s="323"/>
      <c r="O257" s="323"/>
      <c r="P257" s="323"/>
      <c r="Q257" s="323"/>
      <c r="R257" s="323"/>
      <c r="S257" s="323"/>
      <c r="T257" s="319"/>
      <c r="U257" s="324"/>
    </row>
    <row r="258" spans="7:21">
      <c r="G258" s="322"/>
      <c r="M258" s="323"/>
      <c r="N258" s="323"/>
      <c r="O258" s="323"/>
      <c r="P258" s="323"/>
      <c r="Q258" s="323"/>
      <c r="R258" s="323"/>
      <c r="S258" s="323"/>
      <c r="T258" s="319"/>
      <c r="U258" s="324"/>
    </row>
    <row r="259" spans="7:21">
      <c r="G259" s="322"/>
      <c r="M259" s="323"/>
      <c r="N259" s="323"/>
      <c r="O259" s="323"/>
      <c r="P259" s="323"/>
      <c r="Q259" s="323"/>
      <c r="R259" s="323"/>
      <c r="S259" s="323"/>
      <c r="T259" s="319"/>
      <c r="U259" s="324"/>
    </row>
    <row r="260" spans="7:21">
      <c r="G260" s="322"/>
      <c r="M260" s="323"/>
      <c r="N260" s="323"/>
      <c r="O260" s="323"/>
      <c r="P260" s="323"/>
      <c r="Q260" s="323"/>
      <c r="R260" s="323"/>
      <c r="S260" s="323"/>
      <c r="T260" s="319"/>
      <c r="U260" s="324"/>
    </row>
    <row r="261" spans="7:21">
      <c r="G261" s="322"/>
      <c r="M261" s="323"/>
      <c r="N261" s="323"/>
      <c r="O261" s="323"/>
      <c r="P261" s="323"/>
      <c r="Q261" s="323"/>
      <c r="R261" s="323"/>
      <c r="S261" s="323"/>
      <c r="T261" s="319"/>
      <c r="U261" s="324"/>
    </row>
    <row r="262" spans="7:21">
      <c r="G262" s="322"/>
      <c r="M262" s="323"/>
      <c r="N262" s="323"/>
      <c r="O262" s="323"/>
      <c r="P262" s="323"/>
      <c r="Q262" s="323"/>
      <c r="R262" s="323"/>
      <c r="S262" s="323"/>
      <c r="T262" s="319"/>
      <c r="U262" s="324"/>
    </row>
    <row r="263" spans="7:21">
      <c r="G263" s="322"/>
      <c r="M263" s="323"/>
      <c r="N263" s="323"/>
      <c r="O263" s="323"/>
      <c r="P263" s="323"/>
      <c r="Q263" s="323"/>
      <c r="R263" s="323"/>
      <c r="S263" s="323"/>
      <c r="T263" s="319"/>
      <c r="U263" s="324"/>
    </row>
    <row r="264" spans="7:21">
      <c r="G264" s="322"/>
      <c r="M264" s="323"/>
      <c r="N264" s="323"/>
      <c r="O264" s="323"/>
      <c r="P264" s="323"/>
      <c r="Q264" s="323"/>
      <c r="R264" s="323"/>
      <c r="S264" s="323"/>
      <c r="T264" s="319"/>
      <c r="U264" s="324"/>
    </row>
    <row r="265" spans="7:21">
      <c r="G265" s="322"/>
      <c r="M265" s="323"/>
      <c r="N265" s="323"/>
      <c r="O265" s="323"/>
      <c r="P265" s="323"/>
      <c r="Q265" s="323"/>
      <c r="R265" s="323"/>
      <c r="S265" s="323"/>
      <c r="T265" s="319"/>
      <c r="U265" s="324"/>
    </row>
    <row r="266" spans="7:21">
      <c r="G266" s="322"/>
      <c r="M266" s="323"/>
      <c r="N266" s="323"/>
      <c r="O266" s="323"/>
      <c r="P266" s="323"/>
      <c r="Q266" s="323"/>
      <c r="R266" s="323"/>
      <c r="S266" s="323"/>
      <c r="T266" s="319"/>
      <c r="U266" s="324"/>
    </row>
    <row r="267" spans="7:21">
      <c r="G267" s="322"/>
      <c r="M267" s="323"/>
      <c r="N267" s="323"/>
      <c r="O267" s="323"/>
      <c r="P267" s="323"/>
      <c r="Q267" s="323"/>
      <c r="R267" s="323"/>
      <c r="S267" s="323"/>
      <c r="T267" s="319"/>
      <c r="U267" s="324"/>
    </row>
    <row r="268" spans="7:21">
      <c r="G268" s="322"/>
      <c r="M268" s="323"/>
      <c r="N268" s="323"/>
      <c r="O268" s="323"/>
      <c r="P268" s="323"/>
      <c r="Q268" s="323"/>
      <c r="R268" s="323"/>
      <c r="S268" s="323"/>
      <c r="T268" s="319"/>
      <c r="U268" s="324"/>
    </row>
    <row r="269" spans="7:21">
      <c r="G269" s="322"/>
      <c r="M269" s="323"/>
      <c r="N269" s="323"/>
      <c r="O269" s="323"/>
      <c r="P269" s="323"/>
      <c r="Q269" s="323"/>
      <c r="R269" s="323"/>
      <c r="S269" s="323"/>
      <c r="T269" s="319"/>
      <c r="U269" s="324"/>
    </row>
    <row r="270" spans="7:21">
      <c r="G270" s="322"/>
      <c r="M270" s="323"/>
      <c r="N270" s="323"/>
      <c r="O270" s="323"/>
      <c r="P270" s="323"/>
      <c r="Q270" s="323"/>
      <c r="R270" s="323"/>
      <c r="S270" s="323"/>
      <c r="T270" s="319"/>
      <c r="U270" s="324"/>
    </row>
    <row r="271" spans="7:21">
      <c r="G271" s="322"/>
      <c r="M271" s="323"/>
      <c r="N271" s="323"/>
      <c r="O271" s="323"/>
      <c r="P271" s="323"/>
      <c r="Q271" s="323"/>
      <c r="R271" s="323"/>
      <c r="S271" s="323"/>
      <c r="T271" s="319"/>
      <c r="U271" s="324"/>
    </row>
    <row r="272" spans="7:21">
      <c r="G272" s="322"/>
      <c r="M272" s="323"/>
      <c r="N272" s="323"/>
      <c r="O272" s="323"/>
      <c r="P272" s="323"/>
      <c r="Q272" s="323"/>
      <c r="R272" s="323"/>
      <c r="S272" s="323"/>
      <c r="T272" s="319"/>
      <c r="U272" s="324"/>
    </row>
    <row r="273" spans="7:21">
      <c r="G273" s="322"/>
      <c r="M273" s="323"/>
      <c r="N273" s="323"/>
      <c r="O273" s="323"/>
      <c r="P273" s="323"/>
      <c r="Q273" s="323"/>
      <c r="R273" s="323"/>
      <c r="S273" s="323"/>
      <c r="T273" s="319"/>
      <c r="U273" s="324"/>
    </row>
    <row r="274" spans="7:21">
      <c r="G274" s="322"/>
      <c r="M274" s="323"/>
      <c r="N274" s="323"/>
      <c r="O274" s="323"/>
      <c r="P274" s="323"/>
      <c r="Q274" s="323"/>
      <c r="R274" s="323"/>
      <c r="S274" s="323"/>
      <c r="T274" s="319"/>
      <c r="U274" s="324"/>
    </row>
    <row r="275" spans="7:21">
      <c r="G275" s="322"/>
      <c r="M275" s="323"/>
      <c r="N275" s="323"/>
      <c r="O275" s="323"/>
      <c r="P275" s="323"/>
      <c r="Q275" s="323"/>
      <c r="R275" s="323"/>
      <c r="S275" s="323"/>
      <c r="T275" s="319"/>
      <c r="U275" s="324"/>
    </row>
    <row r="276" spans="7:21">
      <c r="G276" s="322"/>
      <c r="M276" s="323"/>
      <c r="N276" s="323"/>
      <c r="O276" s="323"/>
      <c r="P276" s="323"/>
      <c r="Q276" s="323"/>
      <c r="R276" s="323"/>
      <c r="S276" s="323"/>
      <c r="T276" s="319"/>
      <c r="U276" s="324"/>
    </row>
    <row r="277" spans="7:21">
      <c r="G277" s="322"/>
      <c r="M277" s="323"/>
      <c r="N277" s="323"/>
      <c r="O277" s="323"/>
      <c r="P277" s="323"/>
      <c r="Q277" s="323"/>
      <c r="R277" s="323"/>
      <c r="S277" s="323"/>
      <c r="T277" s="319"/>
      <c r="U277" s="324"/>
    </row>
    <row r="278" spans="7:21">
      <c r="G278" s="322"/>
      <c r="M278" s="323"/>
      <c r="N278" s="323"/>
      <c r="O278" s="323"/>
      <c r="P278" s="323"/>
      <c r="Q278" s="323"/>
      <c r="R278" s="323"/>
      <c r="S278" s="323"/>
      <c r="T278" s="319"/>
      <c r="U278" s="324"/>
    </row>
    <row r="279" spans="7:21">
      <c r="G279" s="322"/>
      <c r="M279" s="323"/>
      <c r="N279" s="323"/>
      <c r="O279" s="323"/>
      <c r="P279" s="323"/>
      <c r="Q279" s="323"/>
      <c r="R279" s="323"/>
      <c r="S279" s="323"/>
      <c r="T279" s="319"/>
      <c r="U279" s="324"/>
    </row>
    <row r="280" spans="7:21">
      <c r="G280" s="322"/>
      <c r="M280" s="323"/>
      <c r="N280" s="323"/>
      <c r="O280" s="323"/>
      <c r="P280" s="323"/>
      <c r="Q280" s="323"/>
      <c r="R280" s="323"/>
      <c r="S280" s="323"/>
      <c r="T280" s="319"/>
      <c r="U280" s="324"/>
    </row>
    <row r="281" spans="7:21">
      <c r="G281" s="322"/>
      <c r="M281" s="323"/>
      <c r="N281" s="323"/>
      <c r="O281" s="323"/>
      <c r="P281" s="323"/>
      <c r="Q281" s="323"/>
      <c r="R281" s="323"/>
      <c r="S281" s="323"/>
      <c r="T281" s="319"/>
      <c r="U281" s="324"/>
    </row>
    <row r="282" spans="7:21">
      <c r="G282" s="322"/>
      <c r="M282" s="323"/>
      <c r="N282" s="323"/>
      <c r="O282" s="323"/>
      <c r="P282" s="323"/>
      <c r="Q282" s="323"/>
      <c r="R282" s="323"/>
      <c r="S282" s="323"/>
      <c r="T282" s="319"/>
      <c r="U282" s="324"/>
    </row>
    <row r="283" spans="7:21">
      <c r="G283" s="322"/>
      <c r="M283" s="323"/>
      <c r="N283" s="323"/>
      <c r="O283" s="323"/>
      <c r="P283" s="323"/>
      <c r="Q283" s="323"/>
      <c r="R283" s="323"/>
      <c r="S283" s="323"/>
      <c r="T283" s="319"/>
      <c r="U283" s="324"/>
    </row>
    <row r="284" spans="7:21">
      <c r="G284" s="322"/>
      <c r="M284" s="323"/>
      <c r="N284" s="323"/>
      <c r="O284" s="323"/>
      <c r="P284" s="323"/>
      <c r="Q284" s="323"/>
      <c r="R284" s="323"/>
      <c r="S284" s="323"/>
      <c r="T284" s="319"/>
      <c r="U284" s="324"/>
    </row>
    <row r="285" spans="7:21">
      <c r="G285" s="322"/>
      <c r="M285" s="323"/>
      <c r="N285" s="323"/>
      <c r="O285" s="323"/>
      <c r="P285" s="323"/>
      <c r="Q285" s="323"/>
      <c r="R285" s="323"/>
      <c r="S285" s="323"/>
      <c r="T285" s="319"/>
      <c r="U285" s="324"/>
    </row>
    <row r="286" spans="7:21">
      <c r="G286" s="322"/>
      <c r="M286" s="323"/>
      <c r="N286" s="323"/>
      <c r="O286" s="323"/>
      <c r="P286" s="323"/>
      <c r="Q286" s="323"/>
      <c r="R286" s="323"/>
      <c r="S286" s="323"/>
      <c r="T286" s="319"/>
      <c r="U286" s="324"/>
    </row>
    <row r="287" spans="7:21">
      <c r="G287" s="322"/>
      <c r="M287" s="323"/>
      <c r="N287" s="323"/>
      <c r="O287" s="323"/>
      <c r="P287" s="323"/>
      <c r="Q287" s="323"/>
      <c r="R287" s="323"/>
      <c r="S287" s="323"/>
      <c r="T287" s="319"/>
      <c r="U287" s="324"/>
    </row>
    <row r="288" spans="7:21">
      <c r="G288" s="322"/>
      <c r="M288" s="323"/>
      <c r="N288" s="323"/>
      <c r="O288" s="323"/>
      <c r="P288" s="323"/>
      <c r="Q288" s="323"/>
      <c r="R288" s="323"/>
      <c r="S288" s="323"/>
      <c r="T288" s="319"/>
      <c r="U288" s="324"/>
    </row>
    <row r="289" spans="7:21">
      <c r="G289" s="322"/>
      <c r="M289" s="323"/>
      <c r="N289" s="323"/>
      <c r="O289" s="323"/>
      <c r="P289" s="323"/>
      <c r="Q289" s="323"/>
      <c r="R289" s="323"/>
      <c r="S289" s="323"/>
      <c r="T289" s="319"/>
      <c r="U289" s="324"/>
    </row>
    <row r="290" spans="7:21">
      <c r="G290" s="322"/>
      <c r="M290" s="323"/>
      <c r="N290" s="323"/>
      <c r="O290" s="323"/>
      <c r="P290" s="323"/>
      <c r="Q290" s="323"/>
      <c r="R290" s="323"/>
      <c r="S290" s="323"/>
      <c r="T290" s="319"/>
      <c r="U290" s="324"/>
    </row>
    <row r="291" spans="7:21">
      <c r="G291" s="322"/>
      <c r="M291" s="323"/>
      <c r="N291" s="323"/>
      <c r="O291" s="323"/>
      <c r="P291" s="323"/>
      <c r="Q291" s="323"/>
      <c r="R291" s="323"/>
      <c r="S291" s="323"/>
      <c r="T291" s="319"/>
      <c r="U291" s="324"/>
    </row>
    <row r="292" spans="7:21">
      <c r="G292" s="322"/>
      <c r="M292" s="323"/>
      <c r="N292" s="323"/>
      <c r="O292" s="323"/>
      <c r="P292" s="323"/>
      <c r="Q292" s="323"/>
      <c r="R292" s="323"/>
      <c r="S292" s="323"/>
      <c r="T292" s="319"/>
      <c r="U292" s="324"/>
    </row>
    <row r="293" spans="7:21">
      <c r="G293" s="322"/>
      <c r="M293" s="323"/>
      <c r="N293" s="323"/>
      <c r="O293" s="323"/>
      <c r="P293" s="323"/>
      <c r="Q293" s="323"/>
      <c r="R293" s="323"/>
      <c r="S293" s="323"/>
      <c r="T293" s="319"/>
      <c r="U293" s="324"/>
    </row>
    <row r="294" spans="7:21">
      <c r="G294" s="322"/>
      <c r="M294" s="323"/>
      <c r="N294" s="323"/>
      <c r="O294" s="323"/>
      <c r="P294" s="323"/>
      <c r="Q294" s="323"/>
      <c r="R294" s="323"/>
      <c r="S294" s="323"/>
      <c r="T294" s="319"/>
      <c r="U294" s="324"/>
    </row>
    <row r="295" spans="7:21">
      <c r="G295" s="322"/>
      <c r="M295" s="323"/>
      <c r="N295" s="323"/>
      <c r="O295" s="323"/>
      <c r="P295" s="323"/>
      <c r="Q295" s="323"/>
      <c r="R295" s="323"/>
      <c r="S295" s="323"/>
      <c r="T295" s="319"/>
      <c r="U295" s="324"/>
    </row>
    <row r="296" spans="7:21">
      <c r="G296" s="322"/>
      <c r="M296" s="323"/>
      <c r="N296" s="323"/>
      <c r="O296" s="323"/>
      <c r="P296" s="323"/>
      <c r="Q296" s="323"/>
      <c r="R296" s="323"/>
      <c r="S296" s="323"/>
      <c r="T296" s="319"/>
      <c r="U296" s="324"/>
    </row>
    <row r="297" spans="7:21">
      <c r="G297" s="322"/>
      <c r="M297" s="323"/>
      <c r="N297" s="323"/>
      <c r="O297" s="323"/>
      <c r="P297" s="323"/>
      <c r="Q297" s="323"/>
      <c r="R297" s="323"/>
      <c r="S297" s="323"/>
      <c r="T297" s="319"/>
      <c r="U297" s="324"/>
    </row>
    <row r="298" spans="7:21">
      <c r="G298" s="322"/>
      <c r="M298" s="323"/>
      <c r="N298" s="323"/>
      <c r="O298" s="323"/>
      <c r="P298" s="323"/>
      <c r="Q298" s="323"/>
      <c r="R298" s="323"/>
      <c r="S298" s="323"/>
      <c r="T298" s="319"/>
      <c r="U298" s="324"/>
    </row>
    <row r="299" spans="7:21">
      <c r="G299" s="322"/>
      <c r="M299" s="323"/>
      <c r="N299" s="323"/>
      <c r="O299" s="323"/>
      <c r="P299" s="323"/>
      <c r="Q299" s="323"/>
      <c r="R299" s="323"/>
      <c r="S299" s="323"/>
      <c r="T299" s="319"/>
      <c r="U299" s="324"/>
    </row>
    <row r="300" spans="7:21">
      <c r="G300" s="322"/>
      <c r="M300" s="323"/>
      <c r="N300" s="323"/>
      <c r="O300" s="323"/>
      <c r="P300" s="323"/>
      <c r="Q300" s="323"/>
      <c r="R300" s="323"/>
      <c r="S300" s="323"/>
      <c r="T300" s="319"/>
      <c r="U300" s="324"/>
    </row>
    <row r="301" spans="7:21">
      <c r="G301" s="322"/>
      <c r="M301" s="323"/>
      <c r="N301" s="323"/>
      <c r="O301" s="323"/>
      <c r="P301" s="323"/>
      <c r="Q301" s="323"/>
      <c r="R301" s="323"/>
      <c r="S301" s="323"/>
      <c r="T301" s="319"/>
      <c r="U301" s="324"/>
    </row>
    <row r="302" spans="7:21">
      <c r="G302" s="322"/>
      <c r="M302" s="323"/>
      <c r="N302" s="323"/>
      <c r="O302" s="323"/>
      <c r="P302" s="323"/>
      <c r="Q302" s="323"/>
      <c r="R302" s="323"/>
      <c r="S302" s="323"/>
      <c r="T302" s="319"/>
      <c r="U302" s="324"/>
    </row>
    <row r="303" spans="7:21">
      <c r="G303" s="322"/>
      <c r="M303" s="323"/>
      <c r="N303" s="323"/>
      <c r="O303" s="323"/>
      <c r="P303" s="323"/>
      <c r="Q303" s="323"/>
      <c r="R303" s="323"/>
      <c r="S303" s="323"/>
      <c r="T303" s="319"/>
      <c r="U303" s="324"/>
    </row>
    <row r="304" spans="7:21">
      <c r="G304" s="322"/>
      <c r="M304" s="323"/>
      <c r="N304" s="323"/>
      <c r="O304" s="323"/>
      <c r="P304" s="323"/>
      <c r="Q304" s="323"/>
      <c r="R304" s="323"/>
      <c r="S304" s="323"/>
      <c r="T304" s="319"/>
      <c r="U304" s="324"/>
    </row>
    <row r="305" spans="7:21">
      <c r="G305" s="322"/>
      <c r="M305" s="323"/>
      <c r="N305" s="323"/>
      <c r="O305" s="323"/>
      <c r="P305" s="323"/>
      <c r="Q305" s="323"/>
      <c r="R305" s="323"/>
      <c r="S305" s="323"/>
      <c r="T305" s="319"/>
      <c r="U305" s="324"/>
    </row>
    <row r="306" spans="7:21">
      <c r="G306" s="322"/>
      <c r="M306" s="323"/>
      <c r="N306" s="323"/>
      <c r="O306" s="323"/>
      <c r="P306" s="323"/>
      <c r="Q306" s="323"/>
      <c r="R306" s="323"/>
      <c r="S306" s="323"/>
      <c r="T306" s="319"/>
      <c r="U306" s="324"/>
    </row>
    <row r="307" spans="7:21">
      <c r="G307" s="322"/>
      <c r="M307" s="323"/>
      <c r="N307" s="323"/>
      <c r="O307" s="323"/>
      <c r="P307" s="323"/>
      <c r="Q307" s="323"/>
      <c r="R307" s="323"/>
      <c r="S307" s="323"/>
      <c r="T307" s="319"/>
      <c r="U307" s="324"/>
    </row>
    <row r="308" spans="7:21">
      <c r="G308" s="322"/>
      <c r="M308" s="323"/>
      <c r="N308" s="323"/>
      <c r="O308" s="323"/>
      <c r="P308" s="323"/>
      <c r="Q308" s="323"/>
      <c r="R308" s="323"/>
      <c r="S308" s="323"/>
      <c r="T308" s="319"/>
      <c r="U308" s="324"/>
    </row>
    <row r="309" spans="7:21">
      <c r="G309" s="322"/>
      <c r="M309" s="323"/>
      <c r="N309" s="323"/>
      <c r="O309" s="323"/>
      <c r="P309" s="323"/>
      <c r="Q309" s="323"/>
      <c r="R309" s="323"/>
      <c r="S309" s="323"/>
      <c r="T309" s="319"/>
      <c r="U309" s="324"/>
    </row>
    <row r="310" spans="7:21">
      <c r="G310" s="322"/>
      <c r="M310" s="323"/>
      <c r="N310" s="323"/>
      <c r="O310" s="323"/>
      <c r="P310" s="323"/>
      <c r="Q310" s="323"/>
      <c r="R310" s="323"/>
      <c r="S310" s="323"/>
      <c r="T310" s="319"/>
      <c r="U310" s="324"/>
    </row>
    <row r="311" spans="7:21">
      <c r="G311" s="322"/>
      <c r="M311" s="323"/>
      <c r="N311" s="323"/>
      <c r="O311" s="323"/>
      <c r="P311" s="323"/>
      <c r="Q311" s="323"/>
      <c r="R311" s="323"/>
      <c r="S311" s="323"/>
      <c r="T311" s="319"/>
      <c r="U311" s="324"/>
    </row>
    <row r="312" spans="7:21">
      <c r="G312" s="322"/>
      <c r="M312" s="323"/>
      <c r="N312" s="323"/>
      <c r="O312" s="323"/>
      <c r="P312" s="323"/>
      <c r="Q312" s="323"/>
      <c r="R312" s="323"/>
      <c r="S312" s="323"/>
      <c r="T312" s="319"/>
      <c r="U312" s="324"/>
    </row>
    <row r="313" spans="7:21">
      <c r="G313" s="322"/>
      <c r="M313" s="323"/>
      <c r="N313" s="323"/>
      <c r="O313" s="323"/>
      <c r="P313" s="323"/>
      <c r="Q313" s="323"/>
      <c r="R313" s="323"/>
      <c r="S313" s="323"/>
      <c r="T313" s="319"/>
      <c r="U313" s="324"/>
    </row>
    <row r="314" spans="7:21">
      <c r="G314" s="322"/>
      <c r="M314" s="323"/>
      <c r="N314" s="323"/>
      <c r="O314" s="323"/>
      <c r="P314" s="323"/>
      <c r="Q314" s="323"/>
      <c r="R314" s="323"/>
      <c r="S314" s="323"/>
      <c r="T314" s="319"/>
      <c r="U314" s="324"/>
    </row>
    <row r="315" spans="7:21">
      <c r="G315" s="322"/>
      <c r="M315" s="323"/>
      <c r="N315" s="323"/>
      <c r="O315" s="323"/>
      <c r="P315" s="323"/>
      <c r="Q315" s="323"/>
      <c r="R315" s="323"/>
      <c r="S315" s="323"/>
      <c r="T315" s="319"/>
      <c r="U315" s="324"/>
    </row>
    <row r="316" spans="7:21">
      <c r="G316" s="322"/>
      <c r="M316" s="323"/>
      <c r="N316" s="323"/>
      <c r="O316" s="323"/>
      <c r="P316" s="323"/>
      <c r="Q316" s="323"/>
      <c r="R316" s="323"/>
      <c r="S316" s="323"/>
      <c r="T316" s="319"/>
      <c r="U316" s="324"/>
    </row>
    <row r="317" spans="7:21">
      <c r="G317" s="322"/>
      <c r="M317" s="323"/>
      <c r="N317" s="323"/>
      <c r="O317" s="323"/>
      <c r="P317" s="323"/>
      <c r="Q317" s="323"/>
      <c r="R317" s="323"/>
      <c r="S317" s="323"/>
      <c r="T317" s="319"/>
      <c r="U317" s="324"/>
    </row>
    <row r="318" spans="7:21">
      <c r="G318" s="322"/>
      <c r="M318" s="323"/>
      <c r="N318" s="323"/>
      <c r="O318" s="323"/>
      <c r="P318" s="323"/>
      <c r="Q318" s="323"/>
      <c r="R318" s="323"/>
      <c r="S318" s="323"/>
      <c r="T318" s="319"/>
      <c r="U318" s="324"/>
    </row>
    <row r="319" spans="7:21">
      <c r="G319" s="322"/>
      <c r="M319" s="323"/>
      <c r="N319" s="323"/>
      <c r="O319" s="323"/>
      <c r="P319" s="323"/>
      <c r="Q319" s="323"/>
      <c r="R319" s="323"/>
      <c r="S319" s="323"/>
      <c r="T319" s="319"/>
      <c r="U319" s="324"/>
    </row>
    <row r="320" spans="7:21">
      <c r="G320" s="322"/>
      <c r="M320" s="323"/>
      <c r="N320" s="323"/>
      <c r="O320" s="323"/>
      <c r="P320" s="323"/>
      <c r="Q320" s="323"/>
      <c r="R320" s="323"/>
      <c r="S320" s="323"/>
      <c r="T320" s="319"/>
      <c r="U320" s="324"/>
    </row>
    <row r="321" spans="7:21">
      <c r="G321" s="322"/>
      <c r="M321" s="323"/>
      <c r="N321" s="323"/>
      <c r="O321" s="323"/>
      <c r="P321" s="323"/>
      <c r="Q321" s="323"/>
      <c r="R321" s="323"/>
      <c r="S321" s="323"/>
      <c r="T321" s="319"/>
      <c r="U321" s="324"/>
    </row>
    <row r="322" spans="7:21">
      <c r="G322" s="322"/>
      <c r="M322" s="323"/>
      <c r="N322" s="323"/>
      <c r="O322" s="323"/>
      <c r="P322" s="323"/>
      <c r="Q322" s="323"/>
      <c r="R322" s="323"/>
      <c r="S322" s="323"/>
      <c r="T322" s="319"/>
      <c r="U322" s="324"/>
    </row>
    <row r="323" spans="7:21">
      <c r="G323" s="322"/>
      <c r="M323" s="323"/>
      <c r="N323" s="323"/>
      <c r="O323" s="323"/>
      <c r="P323" s="323"/>
      <c r="Q323" s="323"/>
      <c r="R323" s="323"/>
      <c r="S323" s="323"/>
      <c r="T323" s="319"/>
      <c r="U323" s="324"/>
    </row>
    <row r="324" spans="7:21">
      <c r="G324" s="322"/>
      <c r="M324" s="323"/>
      <c r="N324" s="323"/>
      <c r="O324" s="323"/>
      <c r="P324" s="323"/>
      <c r="Q324" s="323"/>
      <c r="R324" s="323"/>
      <c r="S324" s="323"/>
      <c r="T324" s="319"/>
      <c r="U324" s="324"/>
    </row>
    <row r="325" spans="7:21">
      <c r="G325" s="322"/>
      <c r="M325" s="323"/>
      <c r="N325" s="323"/>
      <c r="O325" s="323"/>
      <c r="P325" s="323"/>
      <c r="Q325" s="323"/>
      <c r="R325" s="323"/>
      <c r="S325" s="323"/>
      <c r="T325" s="319"/>
      <c r="U325" s="324"/>
    </row>
    <row r="326" spans="7:21">
      <c r="G326" s="322"/>
      <c r="M326" s="323"/>
      <c r="N326" s="323"/>
      <c r="O326" s="323"/>
      <c r="P326" s="323"/>
      <c r="Q326" s="323"/>
      <c r="R326" s="323"/>
      <c r="S326" s="323"/>
      <c r="T326" s="319"/>
      <c r="U326" s="324"/>
    </row>
    <row r="327" spans="7:21">
      <c r="G327" s="322"/>
      <c r="M327" s="323"/>
      <c r="N327" s="323"/>
      <c r="O327" s="323"/>
      <c r="P327" s="323"/>
      <c r="Q327" s="323"/>
      <c r="R327" s="323"/>
      <c r="S327" s="323"/>
      <c r="T327" s="319"/>
      <c r="U327" s="324"/>
    </row>
    <row r="328" spans="7:21">
      <c r="G328" s="322"/>
      <c r="M328" s="323"/>
      <c r="N328" s="323"/>
      <c r="O328" s="323"/>
      <c r="P328" s="323"/>
      <c r="Q328" s="323"/>
      <c r="R328" s="323"/>
      <c r="S328" s="323"/>
      <c r="T328" s="319"/>
      <c r="U328" s="324"/>
    </row>
    <row r="329" spans="7:21">
      <c r="G329" s="322"/>
      <c r="M329" s="323"/>
      <c r="N329" s="323"/>
      <c r="O329" s="323"/>
      <c r="P329" s="323"/>
      <c r="Q329" s="323"/>
      <c r="R329" s="323"/>
      <c r="S329" s="323"/>
      <c r="T329" s="319"/>
      <c r="U329" s="324"/>
    </row>
    <row r="330" spans="7:21">
      <c r="G330" s="322"/>
      <c r="M330" s="323"/>
      <c r="N330" s="323"/>
      <c r="O330" s="323"/>
      <c r="P330" s="323"/>
      <c r="Q330" s="323"/>
      <c r="R330" s="323"/>
      <c r="S330" s="323"/>
      <c r="T330" s="319"/>
      <c r="U330" s="324"/>
    </row>
    <row r="331" spans="7:21">
      <c r="G331" s="322"/>
      <c r="M331" s="323"/>
      <c r="N331" s="323"/>
      <c r="O331" s="323"/>
      <c r="P331" s="323"/>
      <c r="Q331" s="323"/>
      <c r="R331" s="323"/>
      <c r="S331" s="323"/>
      <c r="T331" s="319"/>
      <c r="U331" s="324"/>
    </row>
    <row r="332" spans="7:21">
      <c r="G332" s="322"/>
      <c r="M332" s="323"/>
      <c r="N332" s="323"/>
      <c r="O332" s="323"/>
      <c r="P332" s="323"/>
      <c r="Q332" s="323"/>
      <c r="R332" s="323"/>
      <c r="S332" s="323"/>
      <c r="T332" s="319"/>
      <c r="U332" s="324"/>
    </row>
    <row r="333" spans="7:21">
      <c r="G333" s="322"/>
      <c r="M333" s="323"/>
      <c r="N333" s="323"/>
      <c r="O333" s="323"/>
      <c r="P333" s="323"/>
      <c r="Q333" s="323"/>
      <c r="R333" s="323"/>
      <c r="S333" s="323"/>
      <c r="T333" s="319"/>
      <c r="U333" s="324"/>
    </row>
    <row r="334" spans="7:21">
      <c r="G334" s="322"/>
      <c r="M334" s="323"/>
      <c r="N334" s="323"/>
      <c r="O334" s="323"/>
      <c r="P334" s="323"/>
      <c r="Q334" s="323"/>
      <c r="R334" s="323"/>
      <c r="S334" s="323"/>
      <c r="T334" s="319"/>
      <c r="U334" s="324"/>
    </row>
    <row r="335" spans="7:21">
      <c r="G335" s="322"/>
      <c r="M335" s="323"/>
      <c r="N335" s="323"/>
      <c r="O335" s="323"/>
      <c r="P335" s="323"/>
      <c r="Q335" s="323"/>
      <c r="R335" s="323"/>
      <c r="S335" s="323"/>
      <c r="T335" s="319"/>
      <c r="U335" s="324"/>
    </row>
    <row r="336" spans="7:21">
      <c r="G336" s="322"/>
      <c r="M336" s="323"/>
      <c r="N336" s="323"/>
      <c r="O336" s="323"/>
      <c r="P336" s="323"/>
      <c r="Q336" s="323"/>
      <c r="R336" s="323"/>
      <c r="S336" s="323"/>
      <c r="T336" s="319"/>
      <c r="U336" s="324"/>
    </row>
    <row r="337" spans="7:21">
      <c r="G337" s="322"/>
      <c r="M337" s="323"/>
      <c r="N337" s="323"/>
      <c r="O337" s="323"/>
      <c r="P337" s="323"/>
      <c r="Q337" s="323"/>
      <c r="R337" s="323"/>
      <c r="S337" s="323"/>
      <c r="T337" s="319"/>
      <c r="U337" s="324"/>
    </row>
    <row r="338" spans="7:21">
      <c r="G338" s="322"/>
      <c r="M338" s="323"/>
      <c r="N338" s="323"/>
      <c r="O338" s="323"/>
      <c r="P338" s="323"/>
      <c r="Q338" s="323"/>
      <c r="R338" s="323"/>
      <c r="S338" s="323"/>
      <c r="T338" s="319"/>
      <c r="U338" s="324"/>
    </row>
    <row r="339" spans="7:21">
      <c r="G339" s="322"/>
      <c r="M339" s="323"/>
      <c r="N339" s="323"/>
      <c r="O339" s="323"/>
      <c r="P339" s="323"/>
      <c r="Q339" s="323"/>
      <c r="R339" s="323"/>
      <c r="S339" s="323"/>
      <c r="T339" s="319"/>
      <c r="U339" s="324"/>
    </row>
    <row r="340" spans="7:21">
      <c r="G340" s="322"/>
      <c r="M340" s="323"/>
      <c r="N340" s="323"/>
      <c r="O340" s="323"/>
      <c r="P340" s="323"/>
      <c r="Q340" s="323"/>
      <c r="R340" s="323"/>
      <c r="S340" s="323"/>
      <c r="T340" s="319"/>
      <c r="U340" s="324"/>
    </row>
    <row r="341" spans="7:21">
      <c r="G341" s="322"/>
      <c r="M341" s="323"/>
      <c r="N341" s="323"/>
      <c r="O341" s="323"/>
      <c r="P341" s="323"/>
      <c r="Q341" s="323"/>
      <c r="R341" s="323"/>
      <c r="S341" s="323"/>
      <c r="T341" s="319"/>
      <c r="U341" s="324"/>
    </row>
    <row r="342" spans="7:21">
      <c r="G342" s="322"/>
      <c r="M342" s="323"/>
      <c r="N342" s="323"/>
      <c r="O342" s="323"/>
      <c r="P342" s="323"/>
      <c r="Q342" s="323"/>
      <c r="R342" s="323"/>
      <c r="S342" s="323"/>
      <c r="T342" s="319"/>
      <c r="U342" s="324"/>
    </row>
    <row r="343" spans="7:21">
      <c r="G343" s="322"/>
      <c r="M343" s="323"/>
      <c r="N343" s="323"/>
      <c r="O343" s="323"/>
      <c r="P343" s="323"/>
      <c r="Q343" s="323"/>
      <c r="R343" s="323"/>
      <c r="S343" s="323"/>
      <c r="T343" s="319"/>
      <c r="U343" s="324"/>
    </row>
    <row r="344" spans="7:21">
      <c r="G344" s="322"/>
      <c r="M344" s="323"/>
      <c r="N344" s="323"/>
      <c r="O344" s="323"/>
      <c r="P344" s="323"/>
      <c r="Q344" s="323"/>
      <c r="R344" s="323"/>
      <c r="S344" s="323"/>
      <c r="T344" s="319"/>
      <c r="U344" s="324"/>
    </row>
    <row r="345" spans="7:21">
      <c r="G345" s="322"/>
      <c r="M345" s="323"/>
      <c r="N345" s="323"/>
      <c r="O345" s="323"/>
      <c r="P345" s="323"/>
      <c r="Q345" s="323"/>
      <c r="R345" s="323"/>
      <c r="S345" s="323"/>
      <c r="T345" s="319"/>
      <c r="U345" s="324"/>
    </row>
    <row r="346" spans="7:21">
      <c r="G346" s="322"/>
      <c r="M346" s="323"/>
      <c r="N346" s="323"/>
      <c r="O346" s="323"/>
      <c r="P346" s="323"/>
      <c r="Q346" s="323"/>
      <c r="R346" s="323"/>
      <c r="S346" s="323"/>
      <c r="T346" s="319"/>
      <c r="U346" s="324"/>
    </row>
    <row r="347" spans="7:21">
      <c r="G347" s="322"/>
      <c r="M347" s="323"/>
      <c r="N347" s="323"/>
      <c r="O347" s="323"/>
      <c r="P347" s="323"/>
      <c r="Q347" s="323"/>
      <c r="R347" s="323"/>
      <c r="S347" s="323"/>
      <c r="T347" s="319"/>
      <c r="U347" s="324"/>
    </row>
    <row r="348" spans="7:21">
      <c r="G348" s="322"/>
      <c r="M348" s="323"/>
      <c r="N348" s="323"/>
      <c r="O348" s="323"/>
      <c r="P348" s="323"/>
      <c r="Q348" s="323"/>
      <c r="R348" s="323"/>
      <c r="S348" s="323"/>
      <c r="T348" s="319"/>
      <c r="U348" s="324"/>
    </row>
    <row r="349" spans="7:21">
      <c r="G349" s="322"/>
      <c r="M349" s="323"/>
      <c r="N349" s="323"/>
      <c r="O349" s="323"/>
      <c r="P349" s="323"/>
      <c r="Q349" s="323"/>
      <c r="R349" s="323"/>
      <c r="S349" s="323"/>
      <c r="T349" s="319"/>
      <c r="U349" s="324"/>
    </row>
    <row r="350" spans="7:21">
      <c r="G350" s="322"/>
      <c r="M350" s="323"/>
      <c r="N350" s="323"/>
      <c r="O350" s="323"/>
      <c r="P350" s="323"/>
      <c r="Q350" s="323"/>
      <c r="R350" s="323"/>
      <c r="S350" s="323"/>
      <c r="T350" s="319"/>
      <c r="U350" s="324"/>
    </row>
    <row r="351" spans="7:21">
      <c r="G351" s="322"/>
      <c r="M351" s="323"/>
      <c r="N351" s="323"/>
      <c r="O351" s="323"/>
      <c r="P351" s="323"/>
      <c r="Q351" s="323"/>
      <c r="R351" s="323"/>
      <c r="S351" s="323"/>
      <c r="T351" s="319"/>
      <c r="U351" s="324"/>
    </row>
    <row r="352" spans="7:21">
      <c r="G352" s="322"/>
      <c r="M352" s="323"/>
      <c r="N352" s="323"/>
      <c r="O352" s="323"/>
      <c r="P352" s="323"/>
      <c r="Q352" s="323"/>
      <c r="R352" s="323"/>
      <c r="S352" s="323"/>
      <c r="T352" s="319"/>
      <c r="U352" s="324"/>
    </row>
    <row r="353" spans="7:21">
      <c r="G353" s="322"/>
      <c r="M353" s="323"/>
      <c r="N353" s="323"/>
      <c r="O353" s="323"/>
      <c r="P353" s="323"/>
      <c r="Q353" s="323"/>
      <c r="R353" s="323"/>
      <c r="S353" s="323"/>
      <c r="T353" s="319"/>
      <c r="U353" s="324"/>
    </row>
    <row r="354" spans="7:21">
      <c r="G354" s="322"/>
      <c r="M354" s="323"/>
      <c r="N354" s="323"/>
      <c r="O354" s="323"/>
      <c r="P354" s="323"/>
      <c r="Q354" s="323"/>
      <c r="R354" s="323"/>
      <c r="S354" s="323"/>
      <c r="T354" s="319"/>
      <c r="U354" s="324"/>
    </row>
    <row r="355" spans="7:21">
      <c r="G355" s="322"/>
      <c r="M355" s="323"/>
      <c r="N355" s="323"/>
      <c r="O355" s="323"/>
      <c r="P355" s="323"/>
      <c r="Q355" s="323"/>
      <c r="R355" s="323"/>
      <c r="S355" s="323"/>
      <c r="T355" s="319"/>
      <c r="U355" s="324"/>
    </row>
    <row r="356" spans="7:21">
      <c r="G356" s="322"/>
      <c r="M356" s="323"/>
      <c r="N356" s="323"/>
      <c r="O356" s="323"/>
      <c r="P356" s="323"/>
      <c r="Q356" s="323"/>
      <c r="R356" s="323"/>
      <c r="S356" s="323"/>
      <c r="T356" s="319"/>
      <c r="U356" s="324"/>
    </row>
    <row r="357" spans="7:21">
      <c r="G357" s="322"/>
      <c r="M357" s="323"/>
      <c r="N357" s="323"/>
      <c r="O357" s="323"/>
      <c r="P357" s="323"/>
      <c r="Q357" s="323"/>
      <c r="R357" s="323"/>
      <c r="S357" s="323"/>
      <c r="T357" s="319"/>
      <c r="U357" s="324"/>
    </row>
    <row r="358" spans="7:21">
      <c r="G358" s="322"/>
      <c r="M358" s="323"/>
      <c r="N358" s="323"/>
      <c r="O358" s="323"/>
      <c r="P358" s="323"/>
      <c r="Q358" s="323"/>
      <c r="R358" s="323"/>
      <c r="S358" s="323"/>
      <c r="T358" s="319"/>
      <c r="U358" s="324"/>
    </row>
    <row r="359" spans="7:21">
      <c r="G359" s="322"/>
      <c r="M359" s="323"/>
      <c r="N359" s="323"/>
      <c r="O359" s="323"/>
      <c r="P359" s="323"/>
      <c r="Q359" s="323"/>
      <c r="R359" s="323"/>
      <c r="S359" s="323"/>
      <c r="T359" s="319"/>
      <c r="U359" s="324"/>
    </row>
    <row r="360" spans="7:21">
      <c r="G360" s="322"/>
      <c r="M360" s="323"/>
      <c r="N360" s="323"/>
      <c r="O360" s="323"/>
      <c r="P360" s="323"/>
      <c r="Q360" s="323"/>
      <c r="R360" s="323"/>
      <c r="S360" s="323"/>
      <c r="T360" s="319"/>
      <c r="U360" s="324"/>
    </row>
    <row r="361" spans="7:21">
      <c r="G361" s="322"/>
      <c r="M361" s="323"/>
      <c r="N361" s="323"/>
      <c r="O361" s="323"/>
      <c r="P361" s="323"/>
      <c r="Q361" s="323"/>
      <c r="R361" s="323"/>
      <c r="S361" s="323"/>
      <c r="T361" s="319"/>
      <c r="U361" s="324"/>
    </row>
    <row r="362" spans="7:21">
      <c r="G362" s="322"/>
      <c r="M362" s="323"/>
      <c r="N362" s="323"/>
      <c r="O362" s="323"/>
      <c r="P362" s="323"/>
      <c r="Q362" s="323"/>
      <c r="R362" s="323"/>
      <c r="S362" s="323"/>
      <c r="T362" s="319"/>
      <c r="U362" s="324"/>
    </row>
    <row r="363" spans="7:21">
      <c r="G363" s="322"/>
      <c r="M363" s="323"/>
      <c r="N363" s="323"/>
      <c r="O363" s="323"/>
      <c r="P363" s="323"/>
      <c r="Q363" s="323"/>
      <c r="R363" s="323"/>
      <c r="S363" s="323"/>
      <c r="T363" s="319"/>
      <c r="U363" s="324"/>
    </row>
    <row r="364" spans="7:21">
      <c r="G364" s="322"/>
      <c r="M364" s="323"/>
      <c r="N364" s="323"/>
      <c r="O364" s="323"/>
      <c r="P364" s="323"/>
      <c r="Q364" s="323"/>
      <c r="R364" s="323"/>
      <c r="S364" s="323"/>
      <c r="T364" s="319"/>
      <c r="U364" s="324"/>
    </row>
    <row r="365" spans="7:21">
      <c r="G365" s="322"/>
      <c r="M365" s="323"/>
      <c r="N365" s="323"/>
      <c r="O365" s="323"/>
      <c r="P365" s="323"/>
      <c r="Q365" s="323"/>
      <c r="R365" s="323"/>
      <c r="S365" s="323"/>
      <c r="T365" s="319"/>
      <c r="U365" s="324"/>
    </row>
    <row r="366" spans="7:21">
      <c r="G366" s="322"/>
      <c r="M366" s="323"/>
      <c r="N366" s="323"/>
      <c r="O366" s="323"/>
      <c r="P366" s="323"/>
      <c r="Q366" s="323"/>
      <c r="R366" s="323"/>
      <c r="S366" s="323"/>
      <c r="T366" s="319"/>
      <c r="U366" s="324"/>
    </row>
    <row r="367" spans="7:21">
      <c r="G367" s="322"/>
      <c r="M367" s="323"/>
      <c r="N367" s="323"/>
      <c r="O367" s="323"/>
      <c r="P367" s="323"/>
      <c r="Q367" s="323"/>
      <c r="R367" s="323"/>
      <c r="S367" s="323"/>
      <c r="T367" s="319"/>
      <c r="U367" s="324"/>
    </row>
    <row r="368" spans="7:21">
      <c r="G368" s="322"/>
      <c r="M368" s="323"/>
      <c r="N368" s="323"/>
      <c r="O368" s="323"/>
      <c r="P368" s="323"/>
      <c r="Q368" s="323"/>
      <c r="R368" s="323"/>
      <c r="S368" s="323"/>
      <c r="T368" s="319"/>
      <c r="U368" s="324"/>
    </row>
    <row r="369" spans="7:21">
      <c r="G369" s="322"/>
      <c r="M369" s="323"/>
      <c r="N369" s="323"/>
      <c r="O369" s="323"/>
      <c r="P369" s="323"/>
      <c r="Q369" s="323"/>
      <c r="R369" s="323"/>
      <c r="S369" s="323"/>
      <c r="T369" s="319"/>
      <c r="U369" s="324"/>
    </row>
    <row r="370" spans="7:21">
      <c r="G370" s="322"/>
      <c r="M370" s="323"/>
      <c r="N370" s="323"/>
      <c r="O370" s="323"/>
      <c r="P370" s="323"/>
      <c r="Q370" s="323"/>
      <c r="R370" s="323"/>
      <c r="S370" s="323"/>
      <c r="T370" s="319"/>
      <c r="U370" s="324"/>
    </row>
    <row r="371" spans="7:21">
      <c r="G371" s="322"/>
      <c r="M371" s="323"/>
      <c r="N371" s="323"/>
      <c r="O371" s="323"/>
      <c r="P371" s="323"/>
      <c r="Q371" s="323"/>
      <c r="R371" s="323"/>
      <c r="S371" s="323"/>
      <c r="T371" s="319"/>
      <c r="U371" s="324"/>
    </row>
    <row r="372" spans="7:21">
      <c r="G372" s="322"/>
      <c r="M372" s="323"/>
      <c r="N372" s="323"/>
      <c r="O372" s="323"/>
      <c r="P372" s="323"/>
      <c r="Q372" s="323"/>
      <c r="R372" s="323"/>
      <c r="S372" s="323"/>
      <c r="T372" s="319"/>
      <c r="U372" s="324"/>
    </row>
    <row r="373" spans="7:21">
      <c r="G373" s="322"/>
      <c r="M373" s="323"/>
      <c r="N373" s="323"/>
      <c r="O373" s="323"/>
      <c r="P373" s="323"/>
      <c r="Q373" s="323"/>
      <c r="R373" s="323"/>
      <c r="S373" s="323"/>
      <c r="T373" s="319"/>
      <c r="U373" s="324"/>
    </row>
    <row r="374" spans="7:21">
      <c r="G374" s="322"/>
      <c r="M374" s="323"/>
      <c r="N374" s="323"/>
      <c r="O374" s="323"/>
      <c r="P374" s="323"/>
      <c r="Q374" s="323"/>
      <c r="R374" s="323"/>
      <c r="S374" s="323"/>
      <c r="T374" s="319"/>
      <c r="U374" s="324"/>
    </row>
    <row r="375" spans="7:21">
      <c r="G375" s="322"/>
      <c r="M375" s="323"/>
      <c r="N375" s="323"/>
      <c r="O375" s="323"/>
      <c r="P375" s="323"/>
      <c r="Q375" s="323"/>
      <c r="R375" s="323"/>
      <c r="S375" s="323"/>
      <c r="T375" s="319"/>
      <c r="U375" s="324"/>
    </row>
    <row r="376" spans="7:21">
      <c r="G376" s="322"/>
      <c r="M376" s="323"/>
      <c r="N376" s="323"/>
      <c r="O376" s="323"/>
      <c r="P376" s="323"/>
      <c r="Q376" s="323"/>
      <c r="R376" s="323"/>
      <c r="S376" s="323"/>
      <c r="T376" s="319"/>
      <c r="U376" s="324"/>
    </row>
    <row r="377" spans="7:21">
      <c r="G377" s="322"/>
      <c r="M377" s="323"/>
      <c r="N377" s="323"/>
      <c r="O377" s="323"/>
      <c r="P377" s="323"/>
      <c r="Q377" s="323"/>
      <c r="R377" s="323"/>
      <c r="S377" s="323"/>
      <c r="T377" s="319"/>
      <c r="U377" s="324"/>
    </row>
    <row r="378" spans="7:21">
      <c r="G378" s="322"/>
      <c r="M378" s="323"/>
      <c r="N378" s="323"/>
      <c r="O378" s="323"/>
      <c r="P378" s="323"/>
      <c r="Q378" s="323"/>
      <c r="R378" s="323"/>
      <c r="S378" s="323"/>
      <c r="T378" s="319"/>
      <c r="U378" s="324"/>
    </row>
    <row r="379" spans="7:21">
      <c r="G379" s="322"/>
      <c r="M379" s="323"/>
      <c r="N379" s="323"/>
      <c r="O379" s="323"/>
      <c r="P379" s="323"/>
      <c r="Q379" s="323"/>
      <c r="R379" s="323"/>
      <c r="S379" s="323"/>
      <c r="T379" s="319"/>
      <c r="U379" s="324"/>
    </row>
    <row r="380" spans="7:21">
      <c r="G380" s="322"/>
      <c r="M380" s="323"/>
      <c r="N380" s="323"/>
      <c r="O380" s="323"/>
      <c r="P380" s="323"/>
      <c r="Q380" s="323"/>
      <c r="R380" s="323"/>
      <c r="S380" s="323"/>
      <c r="T380" s="319"/>
      <c r="U380" s="324"/>
    </row>
    <row r="381" spans="7:21">
      <c r="G381" s="322"/>
      <c r="M381" s="323"/>
      <c r="N381" s="323"/>
      <c r="O381" s="323"/>
      <c r="P381" s="323"/>
      <c r="Q381" s="323"/>
      <c r="R381" s="323"/>
      <c r="S381" s="323"/>
      <c r="T381" s="319"/>
      <c r="U381" s="324"/>
    </row>
    <row r="382" spans="7:21">
      <c r="G382" s="322"/>
      <c r="M382" s="323"/>
      <c r="N382" s="323"/>
      <c r="O382" s="323"/>
      <c r="P382" s="323"/>
      <c r="Q382" s="323"/>
      <c r="R382" s="323"/>
      <c r="S382" s="323"/>
      <c r="T382" s="319"/>
      <c r="U382" s="324"/>
    </row>
    <row r="383" spans="7:21">
      <c r="G383" s="322"/>
      <c r="M383" s="323"/>
      <c r="N383" s="323"/>
      <c r="O383" s="323"/>
      <c r="P383" s="323"/>
      <c r="Q383" s="323"/>
      <c r="R383" s="323"/>
      <c r="S383" s="323"/>
      <c r="T383" s="319"/>
      <c r="U383" s="324"/>
    </row>
    <row r="384" spans="7:21">
      <c r="G384" s="322"/>
      <c r="M384" s="323"/>
      <c r="N384" s="323"/>
      <c r="O384" s="323"/>
      <c r="P384" s="323"/>
      <c r="Q384" s="323"/>
      <c r="R384" s="323"/>
      <c r="S384" s="323"/>
      <c r="T384" s="319"/>
      <c r="U384" s="324"/>
    </row>
    <row r="385" spans="7:21">
      <c r="G385" s="322"/>
      <c r="M385" s="323"/>
      <c r="N385" s="323"/>
      <c r="O385" s="323"/>
      <c r="P385" s="323"/>
      <c r="Q385" s="323"/>
      <c r="R385" s="323"/>
      <c r="S385" s="323"/>
      <c r="T385" s="319"/>
      <c r="U385" s="324"/>
    </row>
    <row r="386" spans="7:21">
      <c r="G386" s="322"/>
      <c r="M386" s="323"/>
      <c r="N386" s="323"/>
      <c r="O386" s="323"/>
      <c r="P386" s="323"/>
      <c r="Q386" s="323"/>
      <c r="R386" s="323"/>
      <c r="S386" s="323"/>
      <c r="T386" s="319"/>
      <c r="U386" s="324"/>
    </row>
    <row r="387" spans="7:21">
      <c r="G387" s="322"/>
      <c r="M387" s="323"/>
      <c r="N387" s="323"/>
      <c r="O387" s="323"/>
      <c r="P387" s="323"/>
      <c r="Q387" s="323"/>
      <c r="R387" s="323"/>
      <c r="S387" s="323"/>
      <c r="T387" s="319"/>
      <c r="U387" s="324"/>
    </row>
    <row r="388" spans="7:21">
      <c r="G388" s="322"/>
      <c r="M388" s="323"/>
      <c r="N388" s="323"/>
      <c r="O388" s="323"/>
      <c r="P388" s="323"/>
      <c r="Q388" s="323"/>
      <c r="R388" s="323"/>
      <c r="S388" s="323"/>
      <c r="T388" s="319"/>
      <c r="U388" s="324"/>
    </row>
    <row r="389" spans="7:21">
      <c r="G389" s="322"/>
      <c r="M389" s="323"/>
      <c r="N389" s="323"/>
      <c r="O389" s="323"/>
      <c r="P389" s="323"/>
      <c r="Q389" s="323"/>
      <c r="R389" s="323"/>
      <c r="S389" s="323"/>
      <c r="T389" s="319"/>
      <c r="U389" s="324"/>
    </row>
    <row r="390" spans="7:21">
      <c r="G390" s="322"/>
      <c r="M390" s="323"/>
      <c r="N390" s="323"/>
      <c r="O390" s="323"/>
      <c r="P390" s="323"/>
      <c r="Q390" s="323"/>
      <c r="R390" s="323"/>
      <c r="S390" s="323"/>
      <c r="T390" s="319"/>
      <c r="U390" s="324"/>
    </row>
    <row r="391" spans="7:21">
      <c r="G391" s="322"/>
      <c r="M391" s="323"/>
      <c r="N391" s="323"/>
      <c r="O391" s="323"/>
      <c r="P391" s="323"/>
      <c r="Q391" s="323"/>
      <c r="R391" s="323"/>
      <c r="S391" s="323"/>
      <c r="T391" s="319"/>
      <c r="U391" s="324"/>
    </row>
    <row r="392" spans="7:21">
      <c r="G392" s="322"/>
      <c r="M392" s="323"/>
      <c r="N392" s="323"/>
      <c r="O392" s="323"/>
      <c r="P392" s="323"/>
      <c r="Q392" s="323"/>
      <c r="R392" s="323"/>
      <c r="S392" s="323"/>
      <c r="T392" s="319"/>
      <c r="U392" s="324"/>
    </row>
    <row r="393" spans="7:21">
      <c r="G393" s="322"/>
      <c r="M393" s="323"/>
      <c r="N393" s="323"/>
      <c r="O393" s="323"/>
      <c r="P393" s="323"/>
      <c r="Q393" s="323"/>
      <c r="R393" s="323"/>
      <c r="S393" s="323"/>
      <c r="T393" s="319"/>
      <c r="U393" s="324"/>
    </row>
    <row r="394" spans="7:21">
      <c r="G394" s="322"/>
      <c r="M394" s="323"/>
      <c r="N394" s="323"/>
      <c r="O394" s="323"/>
      <c r="P394" s="323"/>
      <c r="Q394" s="323"/>
      <c r="R394" s="323"/>
      <c r="S394" s="323"/>
      <c r="T394" s="319"/>
      <c r="U394" s="324"/>
    </row>
    <row r="395" spans="7:21">
      <c r="R395" s="323"/>
    </row>
    <row r="396" spans="7:21">
      <c r="H396" s="322"/>
      <c r="M396" s="323"/>
      <c r="N396" s="323"/>
      <c r="O396" s="323"/>
      <c r="P396" s="323"/>
      <c r="Q396" s="323"/>
      <c r="R396" s="323"/>
      <c r="S396" s="323"/>
      <c r="T396" s="319"/>
      <c r="U396" s="324"/>
    </row>
    <row r="397" spans="7:21">
      <c r="H397" s="322"/>
      <c r="M397" s="323"/>
      <c r="N397" s="323"/>
      <c r="O397" s="323"/>
      <c r="P397" s="323"/>
      <c r="Q397" s="323"/>
      <c r="R397" s="323"/>
      <c r="S397" s="323"/>
      <c r="T397" s="319"/>
      <c r="U397" s="324"/>
    </row>
    <row r="398" spans="7:21">
      <c r="H398" s="322"/>
      <c r="M398" s="323"/>
      <c r="N398" s="323"/>
      <c r="O398" s="323"/>
      <c r="P398" s="323"/>
      <c r="Q398" s="323"/>
      <c r="R398" s="323"/>
      <c r="S398" s="323"/>
      <c r="T398" s="319"/>
      <c r="U398" s="324"/>
    </row>
    <row r="399" spans="7:21">
      <c r="H399" s="322"/>
      <c r="M399" s="323"/>
      <c r="N399" s="323"/>
      <c r="O399" s="323"/>
      <c r="P399" s="323"/>
      <c r="Q399" s="323"/>
      <c r="R399" s="323"/>
      <c r="S399" s="323"/>
      <c r="T399" s="319"/>
      <c r="U399" s="324"/>
    </row>
    <row r="400" spans="7:21">
      <c r="H400" s="322"/>
      <c r="M400" s="323"/>
      <c r="N400" s="323"/>
      <c r="O400" s="323"/>
      <c r="P400" s="323"/>
      <c r="Q400" s="323"/>
      <c r="R400" s="323"/>
      <c r="S400" s="323"/>
      <c r="T400" s="319"/>
      <c r="U400" s="324"/>
    </row>
    <row r="401" spans="8:21">
      <c r="H401" s="322"/>
      <c r="M401" s="323"/>
      <c r="N401" s="323"/>
      <c r="O401" s="323"/>
      <c r="P401" s="323"/>
      <c r="Q401" s="323"/>
      <c r="R401" s="323"/>
      <c r="S401" s="323"/>
      <c r="T401" s="319"/>
      <c r="U401" s="324"/>
    </row>
    <row r="402" spans="8:21">
      <c r="H402" s="322"/>
      <c r="M402" s="323"/>
      <c r="N402" s="323"/>
      <c r="O402" s="323"/>
      <c r="P402" s="323"/>
      <c r="Q402" s="323"/>
      <c r="R402" s="323"/>
      <c r="S402" s="323"/>
      <c r="T402" s="319"/>
      <c r="U402" s="324"/>
    </row>
    <row r="403" spans="8:21">
      <c r="H403" s="322"/>
      <c r="M403" s="323"/>
      <c r="N403" s="323"/>
      <c r="O403" s="323"/>
      <c r="P403" s="323"/>
      <c r="Q403" s="323"/>
      <c r="R403" s="323"/>
      <c r="S403" s="323"/>
      <c r="T403" s="319"/>
      <c r="U403" s="324"/>
    </row>
    <row r="404" spans="8:21">
      <c r="H404" s="322"/>
      <c r="M404" s="323"/>
      <c r="N404" s="323"/>
      <c r="O404" s="323"/>
      <c r="P404" s="323"/>
      <c r="Q404" s="323"/>
      <c r="R404" s="323"/>
      <c r="S404" s="323"/>
      <c r="T404" s="319"/>
      <c r="U404" s="324"/>
    </row>
    <row r="405" spans="8:21">
      <c r="H405" s="322"/>
      <c r="M405" s="323"/>
      <c r="N405" s="323"/>
      <c r="O405" s="323"/>
      <c r="P405" s="323"/>
      <c r="Q405" s="323"/>
      <c r="R405" s="323"/>
      <c r="S405" s="323"/>
      <c r="T405" s="319"/>
      <c r="U405" s="324"/>
    </row>
    <row r="406" spans="8:21">
      <c r="H406" s="322"/>
      <c r="M406" s="323"/>
      <c r="N406" s="323"/>
      <c r="O406" s="323"/>
      <c r="P406" s="323"/>
      <c r="Q406" s="323"/>
      <c r="R406" s="323"/>
      <c r="S406" s="323"/>
      <c r="T406" s="319"/>
      <c r="U406" s="324"/>
    </row>
    <row r="407" spans="8:21">
      <c r="H407" s="322"/>
      <c r="M407" s="323"/>
      <c r="N407" s="323"/>
      <c r="O407" s="323"/>
      <c r="P407" s="323"/>
      <c r="Q407" s="323"/>
      <c r="R407" s="323"/>
      <c r="S407" s="323"/>
      <c r="T407" s="319"/>
      <c r="U407" s="324"/>
    </row>
    <row r="408" spans="8:21">
      <c r="H408" s="322"/>
      <c r="M408" s="323"/>
      <c r="N408" s="323"/>
      <c r="O408" s="323"/>
      <c r="P408" s="323"/>
      <c r="Q408" s="323"/>
      <c r="R408" s="323"/>
      <c r="S408" s="323"/>
      <c r="T408" s="319"/>
      <c r="U408" s="324"/>
    </row>
    <row r="409" spans="8:21">
      <c r="H409" s="322"/>
      <c r="M409" s="323"/>
      <c r="N409" s="323"/>
      <c r="O409" s="323"/>
      <c r="P409" s="323"/>
      <c r="Q409" s="323"/>
      <c r="R409" s="323"/>
      <c r="S409" s="323"/>
      <c r="T409" s="319"/>
      <c r="U409" s="324"/>
    </row>
    <row r="410" spans="8:21">
      <c r="H410" s="322"/>
      <c r="M410" s="323"/>
      <c r="N410" s="323"/>
      <c r="O410" s="323"/>
      <c r="P410" s="323"/>
      <c r="Q410" s="323"/>
      <c r="R410" s="323"/>
      <c r="S410" s="323"/>
      <c r="T410" s="319"/>
      <c r="U410" s="324"/>
    </row>
    <row r="411" spans="8:21">
      <c r="H411" s="322"/>
      <c r="M411" s="323"/>
      <c r="N411" s="323"/>
      <c r="O411" s="323"/>
      <c r="P411" s="323"/>
      <c r="Q411" s="323"/>
      <c r="R411" s="323"/>
      <c r="S411" s="323"/>
      <c r="T411" s="319"/>
      <c r="U411" s="324"/>
    </row>
    <row r="412" spans="8:21">
      <c r="H412" s="322"/>
      <c r="M412" s="323"/>
      <c r="N412" s="323"/>
      <c r="O412" s="323"/>
      <c r="P412" s="323"/>
      <c r="Q412" s="323"/>
      <c r="R412" s="323"/>
      <c r="S412" s="323"/>
      <c r="T412" s="319"/>
      <c r="U412" s="324"/>
    </row>
    <row r="413" spans="8:21">
      <c r="H413" s="322"/>
      <c r="M413" s="323"/>
      <c r="N413" s="323"/>
      <c r="O413" s="323"/>
      <c r="P413" s="323"/>
      <c r="Q413" s="323"/>
      <c r="R413" s="323"/>
      <c r="S413" s="323"/>
      <c r="T413" s="319"/>
      <c r="U413" s="324"/>
    </row>
    <row r="414" spans="8:21">
      <c r="H414" s="322"/>
      <c r="M414" s="323"/>
      <c r="N414" s="323"/>
      <c r="O414" s="323"/>
      <c r="P414" s="323"/>
      <c r="Q414" s="323"/>
      <c r="R414" s="323"/>
      <c r="S414" s="323"/>
      <c r="T414" s="319"/>
      <c r="U414" s="324"/>
    </row>
    <row r="415" spans="8:21">
      <c r="H415" s="322"/>
      <c r="M415" s="323"/>
      <c r="N415" s="323"/>
      <c r="O415" s="323"/>
      <c r="P415" s="323"/>
      <c r="Q415" s="323"/>
      <c r="R415" s="323"/>
      <c r="S415" s="323"/>
      <c r="T415" s="319"/>
      <c r="U415" s="324"/>
    </row>
    <row r="416" spans="8:21">
      <c r="H416" s="322"/>
      <c r="M416" s="323"/>
      <c r="N416" s="323"/>
      <c r="O416" s="323"/>
      <c r="P416" s="323"/>
      <c r="Q416" s="323"/>
      <c r="R416" s="323"/>
      <c r="S416" s="323"/>
      <c r="T416" s="319"/>
      <c r="U416" s="324"/>
    </row>
    <row r="417" spans="8:21">
      <c r="H417" s="322"/>
      <c r="M417" s="323"/>
      <c r="N417" s="323"/>
      <c r="O417" s="323"/>
      <c r="P417" s="323"/>
      <c r="Q417" s="323"/>
      <c r="R417" s="323"/>
      <c r="S417" s="323"/>
      <c r="T417" s="319"/>
      <c r="U417" s="324"/>
    </row>
    <row r="418" spans="8:21">
      <c r="H418" s="322"/>
      <c r="M418" s="323"/>
      <c r="N418" s="323"/>
      <c r="O418" s="323"/>
      <c r="P418" s="323"/>
      <c r="Q418" s="323"/>
      <c r="R418" s="323"/>
      <c r="S418" s="323"/>
      <c r="T418" s="319"/>
      <c r="U418" s="324"/>
    </row>
    <row r="419" spans="8:21">
      <c r="H419" s="322"/>
      <c r="M419" s="323"/>
      <c r="N419" s="323"/>
      <c r="O419" s="323"/>
      <c r="P419" s="323"/>
      <c r="Q419" s="323"/>
      <c r="R419" s="323"/>
      <c r="S419" s="323"/>
      <c r="T419" s="319"/>
      <c r="U419" s="324"/>
    </row>
    <row r="420" spans="8:21">
      <c r="H420" s="322"/>
      <c r="M420" s="323"/>
      <c r="N420" s="323"/>
      <c r="O420" s="323"/>
      <c r="P420" s="323"/>
      <c r="Q420" s="323"/>
      <c r="R420" s="323"/>
      <c r="S420" s="323"/>
      <c r="T420" s="319"/>
      <c r="U420" s="324"/>
    </row>
    <row r="421" spans="8:21">
      <c r="H421" s="322"/>
      <c r="M421" s="323"/>
      <c r="N421" s="323"/>
      <c r="O421" s="323"/>
      <c r="P421" s="323"/>
      <c r="Q421" s="323"/>
      <c r="R421" s="323"/>
      <c r="S421" s="323"/>
      <c r="T421" s="319"/>
      <c r="U421" s="324"/>
    </row>
    <row r="422" spans="8:21">
      <c r="H422" s="322"/>
      <c r="M422" s="323"/>
      <c r="N422" s="323"/>
      <c r="O422" s="323"/>
      <c r="P422" s="323"/>
      <c r="Q422" s="323"/>
      <c r="R422" s="323"/>
      <c r="S422" s="323"/>
      <c r="T422" s="319"/>
      <c r="U422" s="324"/>
    </row>
    <row r="423" spans="8:21">
      <c r="H423" s="322"/>
      <c r="M423" s="323"/>
      <c r="N423" s="323"/>
      <c r="O423" s="323"/>
      <c r="P423" s="323"/>
      <c r="Q423" s="323"/>
      <c r="R423" s="323"/>
      <c r="S423" s="323"/>
      <c r="T423" s="319"/>
      <c r="U423" s="324"/>
    </row>
    <row r="424" spans="8:21">
      <c r="H424" s="322"/>
      <c r="M424" s="323"/>
      <c r="N424" s="323"/>
      <c r="O424" s="323"/>
      <c r="P424" s="323"/>
      <c r="Q424" s="323"/>
      <c r="R424" s="323"/>
      <c r="S424" s="323"/>
      <c r="T424" s="319"/>
      <c r="U424" s="324"/>
    </row>
    <row r="425" spans="8:21">
      <c r="H425" s="322"/>
      <c r="M425" s="323"/>
      <c r="N425" s="323"/>
      <c r="O425" s="323"/>
      <c r="P425" s="323"/>
      <c r="Q425" s="323"/>
      <c r="R425" s="323"/>
      <c r="S425" s="323"/>
      <c r="T425" s="319"/>
      <c r="U425" s="324"/>
    </row>
    <row r="426" spans="8:21">
      <c r="H426" s="322"/>
      <c r="M426" s="323"/>
      <c r="N426" s="323"/>
      <c r="O426" s="323"/>
      <c r="P426" s="323"/>
      <c r="Q426" s="323"/>
      <c r="R426" s="323"/>
      <c r="S426" s="323"/>
      <c r="T426" s="319"/>
      <c r="U426" s="324"/>
    </row>
    <row r="427" spans="8:21">
      <c r="H427" s="322"/>
      <c r="M427" s="323"/>
      <c r="N427" s="323"/>
      <c r="O427" s="323"/>
      <c r="P427" s="323"/>
      <c r="Q427" s="323"/>
      <c r="R427" s="323"/>
      <c r="S427" s="323"/>
      <c r="T427" s="319"/>
      <c r="U427" s="324"/>
    </row>
    <row r="428" spans="8:21">
      <c r="H428" s="322"/>
      <c r="M428" s="323"/>
      <c r="N428" s="323"/>
      <c r="O428" s="323"/>
      <c r="P428" s="323"/>
      <c r="Q428" s="323"/>
      <c r="R428" s="323"/>
      <c r="S428" s="323"/>
      <c r="T428" s="319"/>
      <c r="U428" s="324"/>
    </row>
    <row r="429" spans="8:21">
      <c r="H429" s="322"/>
      <c r="M429" s="323"/>
      <c r="N429" s="323"/>
      <c r="O429" s="323"/>
      <c r="P429" s="323"/>
      <c r="Q429" s="323"/>
      <c r="R429" s="323"/>
      <c r="S429" s="323"/>
      <c r="T429" s="319"/>
      <c r="U429" s="324"/>
    </row>
    <row r="430" spans="8:21">
      <c r="H430" s="322"/>
      <c r="M430" s="323"/>
      <c r="N430" s="323"/>
      <c r="O430" s="323"/>
      <c r="P430" s="323"/>
      <c r="Q430" s="323"/>
      <c r="R430" s="323"/>
      <c r="S430" s="323"/>
      <c r="T430" s="319"/>
      <c r="U430" s="324"/>
    </row>
    <row r="431" spans="8:21">
      <c r="H431" s="322"/>
      <c r="M431" s="323"/>
      <c r="N431" s="323"/>
      <c r="O431" s="323"/>
      <c r="P431" s="323"/>
      <c r="Q431" s="323"/>
      <c r="R431" s="323"/>
      <c r="S431" s="323"/>
      <c r="T431" s="319"/>
      <c r="U431" s="324"/>
    </row>
    <row r="432" spans="8:21">
      <c r="H432" s="322"/>
      <c r="M432" s="323"/>
      <c r="N432" s="323"/>
      <c r="O432" s="323"/>
      <c r="P432" s="323"/>
      <c r="Q432" s="323"/>
      <c r="R432" s="323"/>
      <c r="S432" s="323"/>
      <c r="T432" s="319"/>
      <c r="U432" s="324"/>
    </row>
    <row r="433" spans="8:21">
      <c r="H433" s="322"/>
      <c r="M433" s="323"/>
      <c r="N433" s="323"/>
      <c r="O433" s="323"/>
      <c r="P433" s="323"/>
      <c r="Q433" s="323"/>
      <c r="R433" s="323"/>
      <c r="S433" s="323"/>
      <c r="T433" s="319"/>
      <c r="U433" s="324"/>
    </row>
    <row r="434" spans="8:21">
      <c r="H434" s="322"/>
      <c r="M434" s="323"/>
      <c r="N434" s="323"/>
      <c r="O434" s="323"/>
      <c r="P434" s="323"/>
      <c r="Q434" s="323"/>
      <c r="R434" s="323"/>
      <c r="S434" s="323"/>
      <c r="T434" s="319"/>
      <c r="U434" s="324"/>
    </row>
    <row r="435" spans="8:21">
      <c r="H435" s="322"/>
      <c r="M435" s="323"/>
      <c r="N435" s="323"/>
      <c r="O435" s="323"/>
      <c r="P435" s="323"/>
      <c r="Q435" s="323"/>
      <c r="R435" s="323"/>
      <c r="S435" s="323"/>
      <c r="T435" s="319"/>
      <c r="U435" s="324"/>
    </row>
    <row r="436" spans="8:21">
      <c r="H436" s="322"/>
      <c r="M436" s="323"/>
      <c r="N436" s="323"/>
      <c r="O436" s="323"/>
      <c r="P436" s="323"/>
      <c r="Q436" s="323"/>
      <c r="R436" s="323"/>
      <c r="S436" s="323"/>
      <c r="T436" s="319"/>
      <c r="U436" s="324"/>
    </row>
    <row r="437" spans="8:21">
      <c r="H437" s="322"/>
      <c r="M437" s="323"/>
      <c r="N437" s="323"/>
      <c r="O437" s="323"/>
      <c r="P437" s="323"/>
      <c r="Q437" s="323"/>
      <c r="R437" s="323"/>
      <c r="S437" s="323"/>
      <c r="T437" s="319"/>
      <c r="U437" s="324"/>
    </row>
    <row r="438" spans="8:21">
      <c r="H438" s="322"/>
      <c r="M438" s="323"/>
      <c r="N438" s="323"/>
      <c r="O438" s="323"/>
      <c r="P438" s="323"/>
      <c r="Q438" s="323"/>
      <c r="R438" s="323"/>
      <c r="S438" s="323"/>
      <c r="T438" s="319"/>
      <c r="U438" s="324"/>
    </row>
    <row r="439" spans="8:21">
      <c r="H439" s="322"/>
      <c r="M439" s="323"/>
      <c r="N439" s="323"/>
      <c r="O439" s="323"/>
      <c r="P439" s="323"/>
      <c r="Q439" s="323"/>
      <c r="R439" s="323"/>
      <c r="S439" s="323"/>
      <c r="T439" s="319"/>
      <c r="U439" s="324"/>
    </row>
    <row r="440" spans="8:21">
      <c r="H440" s="322"/>
      <c r="M440" s="323"/>
      <c r="N440" s="323"/>
      <c r="O440" s="323"/>
      <c r="P440" s="323"/>
      <c r="Q440" s="323"/>
      <c r="R440" s="323"/>
      <c r="S440" s="323"/>
      <c r="T440" s="319"/>
      <c r="U440" s="324"/>
    </row>
    <row r="441" spans="8:21">
      <c r="H441" s="322"/>
      <c r="M441" s="323"/>
      <c r="N441" s="323"/>
      <c r="O441" s="323"/>
      <c r="P441" s="323"/>
      <c r="Q441" s="323"/>
      <c r="R441" s="323"/>
      <c r="S441" s="323"/>
      <c r="T441" s="319"/>
      <c r="U441" s="324"/>
    </row>
    <row r="442" spans="8:21">
      <c r="H442" s="322"/>
      <c r="M442" s="323"/>
      <c r="N442" s="323"/>
      <c r="O442" s="323"/>
      <c r="P442" s="323"/>
      <c r="Q442" s="323"/>
      <c r="R442" s="323"/>
      <c r="S442" s="323"/>
      <c r="T442" s="319"/>
      <c r="U442" s="324"/>
    </row>
    <row r="443" spans="8:21">
      <c r="H443" s="322"/>
      <c r="M443" s="323"/>
      <c r="N443" s="323"/>
      <c r="O443" s="323"/>
      <c r="P443" s="323"/>
      <c r="Q443" s="323"/>
      <c r="R443" s="323"/>
      <c r="S443" s="323"/>
      <c r="T443" s="319"/>
      <c r="U443" s="324"/>
    </row>
    <row r="444" spans="8:21">
      <c r="H444" s="322"/>
      <c r="M444" s="323"/>
      <c r="N444" s="323"/>
      <c r="O444" s="323"/>
      <c r="P444" s="323"/>
      <c r="Q444" s="323"/>
      <c r="R444" s="323"/>
      <c r="S444" s="323"/>
      <c r="T444" s="319"/>
      <c r="U444" s="324"/>
    </row>
    <row r="445" spans="8:21">
      <c r="H445" s="322"/>
      <c r="M445" s="323"/>
      <c r="N445" s="323"/>
      <c r="O445" s="323"/>
      <c r="P445" s="323"/>
      <c r="Q445" s="323"/>
      <c r="R445" s="323"/>
      <c r="S445" s="323"/>
      <c r="T445" s="319"/>
      <c r="U445" s="324"/>
    </row>
    <row r="446" spans="8:21">
      <c r="H446" s="322"/>
      <c r="M446" s="323"/>
      <c r="N446" s="323"/>
      <c r="O446" s="323"/>
      <c r="P446" s="323"/>
      <c r="Q446" s="323"/>
      <c r="R446" s="323"/>
      <c r="S446" s="323"/>
      <c r="T446" s="319"/>
      <c r="U446" s="324"/>
    </row>
    <row r="447" spans="8:21">
      <c r="H447" s="322"/>
      <c r="M447" s="323"/>
      <c r="N447" s="323"/>
      <c r="O447" s="323"/>
      <c r="P447" s="323"/>
      <c r="Q447" s="323"/>
      <c r="R447" s="323"/>
      <c r="S447" s="323"/>
      <c r="T447" s="319"/>
      <c r="U447" s="324"/>
    </row>
    <row r="448" spans="8:21">
      <c r="H448" s="322"/>
      <c r="M448" s="323"/>
      <c r="N448" s="323"/>
      <c r="O448" s="323"/>
      <c r="P448" s="323"/>
      <c r="Q448" s="323"/>
      <c r="R448" s="323"/>
      <c r="S448" s="323"/>
      <c r="T448" s="319"/>
      <c r="U448" s="324"/>
    </row>
    <row r="449" spans="8:21">
      <c r="H449" s="322"/>
      <c r="M449" s="323"/>
      <c r="N449" s="323"/>
      <c r="O449" s="323"/>
      <c r="P449" s="323"/>
      <c r="Q449" s="323"/>
      <c r="R449" s="323"/>
      <c r="S449" s="323"/>
      <c r="T449" s="319"/>
      <c r="U449" s="324"/>
    </row>
    <row r="450" spans="8:21">
      <c r="H450" s="322"/>
      <c r="M450" s="323"/>
      <c r="N450" s="323"/>
      <c r="O450" s="323"/>
      <c r="P450" s="323"/>
      <c r="Q450" s="323"/>
      <c r="R450" s="323"/>
      <c r="S450" s="323"/>
      <c r="T450" s="319"/>
      <c r="U450" s="324"/>
    </row>
    <row r="451" spans="8:21">
      <c r="H451" s="322"/>
      <c r="M451" s="323"/>
      <c r="N451" s="323"/>
      <c r="O451" s="323"/>
      <c r="P451" s="323"/>
      <c r="Q451" s="323"/>
      <c r="R451" s="323"/>
      <c r="S451" s="323"/>
      <c r="T451" s="319"/>
      <c r="U451" s="324"/>
    </row>
    <row r="452" spans="8:21">
      <c r="H452" s="322"/>
      <c r="M452" s="323"/>
      <c r="N452" s="323"/>
      <c r="O452" s="323"/>
      <c r="P452" s="323"/>
      <c r="Q452" s="323"/>
      <c r="R452" s="323"/>
      <c r="S452" s="323"/>
      <c r="T452" s="319"/>
      <c r="U452" s="324"/>
    </row>
    <row r="453" spans="8:21">
      <c r="H453" s="322"/>
      <c r="M453" s="323"/>
      <c r="N453" s="323"/>
      <c r="O453" s="323"/>
      <c r="P453" s="323"/>
      <c r="Q453" s="323"/>
      <c r="R453" s="323"/>
      <c r="S453" s="323"/>
      <c r="T453" s="319"/>
      <c r="U453" s="324"/>
    </row>
    <row r="454" spans="8:21">
      <c r="H454" s="322"/>
      <c r="M454" s="323"/>
      <c r="N454" s="323"/>
      <c r="O454" s="323"/>
      <c r="P454" s="323"/>
      <c r="Q454" s="323"/>
      <c r="R454" s="323"/>
      <c r="S454" s="323"/>
      <c r="T454" s="319"/>
      <c r="U454" s="324"/>
    </row>
    <row r="455" spans="8:21">
      <c r="H455" s="322"/>
      <c r="M455" s="323"/>
      <c r="N455" s="323"/>
      <c r="O455" s="323"/>
      <c r="P455" s="323"/>
      <c r="Q455" s="323"/>
      <c r="R455" s="323"/>
      <c r="S455" s="323"/>
      <c r="T455" s="319"/>
      <c r="U455" s="324"/>
    </row>
    <row r="456" spans="8:21">
      <c r="H456" s="322"/>
      <c r="M456" s="323"/>
      <c r="N456" s="323"/>
      <c r="O456" s="323"/>
      <c r="P456" s="323"/>
      <c r="Q456" s="323"/>
      <c r="R456" s="323"/>
      <c r="S456" s="323"/>
      <c r="T456" s="319"/>
      <c r="U456" s="324"/>
    </row>
    <row r="457" spans="8:21">
      <c r="H457" s="322"/>
      <c r="M457" s="323"/>
      <c r="N457" s="323"/>
      <c r="O457" s="323"/>
      <c r="P457" s="323"/>
      <c r="Q457" s="323"/>
      <c r="R457" s="323"/>
      <c r="S457" s="323"/>
      <c r="T457" s="319"/>
      <c r="U457" s="324"/>
    </row>
    <row r="458" spans="8:21">
      <c r="H458" s="322"/>
      <c r="M458" s="323"/>
      <c r="N458" s="323"/>
      <c r="O458" s="323"/>
      <c r="P458" s="323"/>
      <c r="Q458" s="323"/>
      <c r="R458" s="323"/>
      <c r="S458" s="323"/>
      <c r="T458" s="319"/>
      <c r="U458" s="324"/>
    </row>
    <row r="459" spans="8:21">
      <c r="H459" s="322"/>
      <c r="M459" s="323"/>
      <c r="N459" s="323"/>
      <c r="O459" s="323"/>
      <c r="P459" s="323"/>
      <c r="Q459" s="323"/>
      <c r="R459" s="323"/>
      <c r="S459" s="323"/>
      <c r="T459" s="319"/>
      <c r="U459" s="324"/>
    </row>
    <row r="460" spans="8:21">
      <c r="H460" s="322"/>
      <c r="M460" s="323"/>
      <c r="N460" s="323"/>
      <c r="O460" s="323"/>
      <c r="P460" s="323"/>
      <c r="Q460" s="323"/>
      <c r="R460" s="323"/>
      <c r="S460" s="323"/>
      <c r="T460" s="319"/>
      <c r="U460" s="324"/>
    </row>
    <row r="461" spans="8:21">
      <c r="H461" s="322"/>
      <c r="M461" s="323"/>
      <c r="N461" s="323"/>
      <c r="O461" s="323"/>
      <c r="P461" s="323"/>
      <c r="Q461" s="323"/>
      <c r="R461" s="323"/>
      <c r="S461" s="323"/>
      <c r="T461" s="319"/>
      <c r="U461" s="324"/>
    </row>
    <row r="462" spans="8:21">
      <c r="H462" s="322"/>
      <c r="M462" s="323"/>
      <c r="N462" s="323"/>
      <c r="O462" s="323"/>
      <c r="P462" s="323"/>
      <c r="Q462" s="323"/>
      <c r="R462" s="323"/>
      <c r="S462" s="323"/>
      <c r="T462" s="319"/>
      <c r="U462" s="324"/>
    </row>
    <row r="463" spans="8:21">
      <c r="H463" s="322"/>
      <c r="M463" s="323"/>
      <c r="N463" s="323"/>
      <c r="O463" s="323"/>
      <c r="P463" s="323"/>
      <c r="Q463" s="323"/>
      <c r="R463" s="323"/>
      <c r="S463" s="323"/>
      <c r="T463" s="319"/>
      <c r="U463" s="324"/>
    </row>
    <row r="464" spans="8:21">
      <c r="H464" s="322"/>
      <c r="M464" s="323"/>
      <c r="N464" s="323"/>
      <c r="O464" s="323"/>
      <c r="P464" s="323"/>
      <c r="Q464" s="323"/>
      <c r="R464" s="323"/>
      <c r="S464" s="323"/>
      <c r="T464" s="319"/>
      <c r="U464" s="324"/>
    </row>
    <row r="465" spans="8:21">
      <c r="H465" s="322"/>
      <c r="M465" s="323"/>
      <c r="N465" s="323"/>
      <c r="O465" s="323"/>
      <c r="P465" s="323"/>
      <c r="Q465" s="323"/>
      <c r="R465" s="323"/>
      <c r="S465" s="323"/>
      <c r="T465" s="319"/>
      <c r="U465" s="324"/>
    </row>
    <row r="466" spans="8:21">
      <c r="H466" s="322"/>
      <c r="M466" s="323"/>
      <c r="N466" s="323"/>
      <c r="O466" s="323"/>
      <c r="P466" s="323"/>
      <c r="Q466" s="323"/>
      <c r="R466" s="323"/>
      <c r="S466" s="323"/>
      <c r="T466" s="319"/>
      <c r="U466" s="324"/>
    </row>
    <row r="467" spans="8:21">
      <c r="H467" s="322"/>
      <c r="M467" s="323"/>
      <c r="N467" s="323"/>
      <c r="O467" s="323"/>
      <c r="P467" s="323"/>
      <c r="Q467" s="323"/>
      <c r="R467" s="323"/>
      <c r="S467" s="323"/>
      <c r="T467" s="319"/>
      <c r="U467" s="324"/>
    </row>
    <row r="468" spans="8:21">
      <c r="H468" s="322"/>
      <c r="M468" s="323"/>
      <c r="N468" s="323"/>
      <c r="O468" s="323"/>
      <c r="P468" s="323"/>
      <c r="Q468" s="323"/>
      <c r="R468" s="323"/>
      <c r="S468" s="323"/>
      <c r="T468" s="319"/>
      <c r="U468" s="324"/>
    </row>
    <row r="469" spans="8:21">
      <c r="H469" s="322"/>
      <c r="M469" s="323"/>
      <c r="N469" s="323"/>
      <c r="O469" s="323"/>
      <c r="P469" s="323"/>
      <c r="Q469" s="323"/>
      <c r="R469" s="323"/>
      <c r="S469" s="323"/>
      <c r="T469" s="319"/>
      <c r="U469" s="324"/>
    </row>
    <row r="470" spans="8:21">
      <c r="H470" s="322"/>
      <c r="M470" s="323"/>
      <c r="N470" s="323"/>
      <c r="O470" s="323"/>
      <c r="P470" s="323"/>
      <c r="Q470" s="323"/>
      <c r="R470" s="323"/>
      <c r="S470" s="323"/>
      <c r="T470" s="319"/>
      <c r="U470" s="324"/>
    </row>
    <row r="471" spans="8:21">
      <c r="H471" s="322"/>
      <c r="M471" s="323"/>
      <c r="N471" s="323"/>
      <c r="O471" s="323"/>
      <c r="P471" s="323"/>
      <c r="Q471" s="323"/>
      <c r="R471" s="323"/>
      <c r="S471" s="323"/>
      <c r="T471" s="319"/>
      <c r="U471" s="324"/>
    </row>
    <row r="472" spans="8:21">
      <c r="H472" s="322"/>
      <c r="M472" s="323"/>
      <c r="N472" s="323"/>
      <c r="O472" s="323"/>
      <c r="P472" s="323"/>
      <c r="Q472" s="323"/>
      <c r="R472" s="323"/>
      <c r="S472" s="323"/>
      <c r="T472" s="319"/>
      <c r="U472" s="324"/>
    </row>
    <row r="473" spans="8:21">
      <c r="H473" s="322"/>
      <c r="M473" s="323"/>
      <c r="N473" s="323"/>
      <c r="O473" s="323"/>
      <c r="P473" s="323"/>
      <c r="Q473" s="323"/>
      <c r="R473" s="323"/>
      <c r="S473" s="323"/>
      <c r="T473" s="319"/>
      <c r="U473" s="324"/>
    </row>
    <row r="474" spans="8:21">
      <c r="H474" s="322"/>
      <c r="M474" s="323"/>
      <c r="N474" s="323"/>
      <c r="O474" s="323"/>
      <c r="P474" s="323"/>
      <c r="Q474" s="323"/>
      <c r="R474" s="323"/>
      <c r="S474" s="323"/>
      <c r="T474" s="319"/>
      <c r="U474" s="324"/>
    </row>
    <row r="475" spans="8:21">
      <c r="H475" s="322"/>
      <c r="M475" s="323"/>
      <c r="N475" s="323"/>
      <c r="O475" s="323"/>
      <c r="P475" s="323"/>
      <c r="Q475" s="323"/>
      <c r="R475" s="323"/>
      <c r="S475" s="323"/>
      <c r="T475" s="319"/>
      <c r="U475" s="324"/>
    </row>
    <row r="476" spans="8:21">
      <c r="H476" s="322"/>
      <c r="M476" s="323"/>
      <c r="N476" s="323"/>
      <c r="O476" s="323"/>
      <c r="P476" s="323"/>
      <c r="Q476" s="323"/>
      <c r="R476" s="323"/>
      <c r="S476" s="323"/>
      <c r="T476" s="319"/>
      <c r="U476" s="324"/>
    </row>
    <row r="477" spans="8:21">
      <c r="H477" s="322"/>
      <c r="M477" s="323"/>
      <c r="N477" s="323"/>
      <c r="O477" s="323"/>
      <c r="P477" s="323"/>
      <c r="Q477" s="323"/>
      <c r="R477" s="323"/>
      <c r="S477" s="323"/>
      <c r="T477" s="319"/>
      <c r="U477" s="324"/>
    </row>
    <row r="478" spans="8:21">
      <c r="H478" s="322"/>
      <c r="M478" s="323"/>
      <c r="N478" s="323"/>
      <c r="O478" s="323"/>
      <c r="P478" s="323"/>
      <c r="Q478" s="323"/>
      <c r="R478" s="323"/>
      <c r="S478" s="323"/>
      <c r="T478" s="319"/>
      <c r="U478" s="324"/>
    </row>
    <row r="479" spans="8:21">
      <c r="H479" s="322"/>
      <c r="M479" s="323"/>
      <c r="N479" s="323"/>
      <c r="O479" s="323"/>
      <c r="P479" s="323"/>
      <c r="Q479" s="323"/>
      <c r="R479" s="323"/>
      <c r="S479" s="323"/>
      <c r="T479" s="319"/>
      <c r="U479" s="324"/>
    </row>
    <row r="480" spans="8:21">
      <c r="H480" s="322"/>
      <c r="M480" s="323"/>
      <c r="N480" s="323"/>
      <c r="O480" s="323"/>
      <c r="P480" s="323"/>
      <c r="Q480" s="323"/>
      <c r="R480" s="323"/>
      <c r="S480" s="323"/>
      <c r="T480" s="319"/>
      <c r="U480" s="324"/>
    </row>
    <row r="481" spans="8:21">
      <c r="H481" s="322"/>
      <c r="M481" s="323"/>
      <c r="N481" s="323"/>
      <c r="O481" s="323"/>
      <c r="P481" s="323"/>
      <c r="Q481" s="323"/>
      <c r="R481" s="323"/>
      <c r="S481" s="323"/>
      <c r="T481" s="319"/>
      <c r="U481" s="324"/>
    </row>
    <row r="482" spans="8:21">
      <c r="H482" s="322"/>
      <c r="M482" s="323"/>
      <c r="N482" s="323"/>
      <c r="O482" s="323"/>
      <c r="P482" s="323"/>
      <c r="Q482" s="323"/>
      <c r="R482" s="323"/>
      <c r="S482" s="323"/>
      <c r="T482" s="319"/>
      <c r="U482" s="324"/>
    </row>
    <row r="483" spans="8:21">
      <c r="H483" s="322"/>
      <c r="M483" s="323"/>
      <c r="N483" s="323"/>
      <c r="O483" s="323"/>
      <c r="P483" s="323"/>
      <c r="Q483" s="323"/>
      <c r="R483" s="323"/>
      <c r="S483" s="323"/>
      <c r="T483" s="319"/>
      <c r="U483" s="324"/>
    </row>
    <row r="484" spans="8:21">
      <c r="H484" s="322"/>
      <c r="M484" s="323"/>
      <c r="N484" s="323"/>
      <c r="O484" s="323"/>
      <c r="P484" s="323"/>
      <c r="Q484" s="323"/>
      <c r="R484" s="323"/>
      <c r="S484" s="323"/>
      <c r="T484" s="319"/>
      <c r="U484" s="324"/>
    </row>
    <row r="485" spans="8:21">
      <c r="H485" s="322"/>
      <c r="M485" s="323"/>
      <c r="N485" s="323"/>
      <c r="O485" s="323"/>
      <c r="P485" s="323"/>
      <c r="Q485" s="323"/>
      <c r="R485" s="323"/>
      <c r="S485" s="323"/>
      <c r="T485" s="319"/>
      <c r="U485" s="324"/>
    </row>
    <row r="486" spans="8:21">
      <c r="H486" s="322"/>
      <c r="M486" s="323"/>
      <c r="N486" s="323"/>
      <c r="O486" s="323"/>
      <c r="P486" s="323"/>
      <c r="Q486" s="323"/>
      <c r="R486" s="323"/>
      <c r="S486" s="323"/>
      <c r="T486" s="319"/>
      <c r="U486" s="324"/>
    </row>
    <row r="487" spans="8:21">
      <c r="H487" s="322"/>
      <c r="M487" s="323"/>
      <c r="N487" s="323"/>
      <c r="O487" s="323"/>
      <c r="P487" s="323"/>
      <c r="Q487" s="323"/>
      <c r="R487" s="323"/>
      <c r="S487" s="323"/>
      <c r="T487" s="319"/>
      <c r="U487" s="324"/>
    </row>
    <row r="488" spans="8:21">
      <c r="H488" s="322"/>
      <c r="M488" s="323"/>
      <c r="N488" s="323"/>
      <c r="O488" s="323"/>
      <c r="P488" s="323"/>
      <c r="Q488" s="323"/>
      <c r="R488" s="323"/>
      <c r="S488" s="323"/>
      <c r="T488" s="319"/>
      <c r="U488" s="324"/>
    </row>
    <row r="489" spans="8:21">
      <c r="H489" s="322"/>
      <c r="M489" s="323"/>
      <c r="N489" s="323"/>
      <c r="O489" s="323"/>
      <c r="P489" s="323"/>
      <c r="Q489" s="323"/>
      <c r="R489" s="323"/>
      <c r="S489" s="323"/>
      <c r="T489" s="319"/>
      <c r="U489" s="324"/>
    </row>
    <row r="490" spans="8:21">
      <c r="H490" s="322"/>
      <c r="M490" s="323"/>
      <c r="N490" s="323"/>
      <c r="O490" s="323"/>
      <c r="P490" s="323"/>
      <c r="Q490" s="323"/>
      <c r="R490" s="323"/>
      <c r="S490" s="323"/>
      <c r="T490" s="319"/>
      <c r="U490" s="324"/>
    </row>
    <row r="491" spans="8:21">
      <c r="H491" s="322"/>
      <c r="M491" s="323"/>
      <c r="N491" s="323"/>
      <c r="O491" s="323"/>
      <c r="P491" s="323"/>
      <c r="Q491" s="323"/>
      <c r="R491" s="323"/>
      <c r="S491" s="323"/>
      <c r="T491" s="319"/>
      <c r="U491" s="324"/>
    </row>
    <row r="492" spans="8:21">
      <c r="H492" s="322"/>
      <c r="M492" s="323"/>
      <c r="N492" s="323"/>
      <c r="O492" s="323"/>
      <c r="P492" s="323"/>
      <c r="Q492" s="323"/>
      <c r="R492" s="323"/>
      <c r="S492" s="323"/>
      <c r="T492" s="319"/>
      <c r="U492" s="324"/>
    </row>
    <row r="493" spans="8:21">
      <c r="H493" s="322"/>
      <c r="M493" s="323"/>
      <c r="N493" s="323"/>
      <c r="O493" s="323"/>
      <c r="P493" s="323"/>
      <c r="Q493" s="323"/>
      <c r="R493" s="323"/>
      <c r="S493" s="323"/>
      <c r="T493" s="319"/>
      <c r="U493" s="324"/>
    </row>
    <row r="494" spans="8:21">
      <c r="H494" s="322"/>
      <c r="M494" s="323"/>
      <c r="N494" s="323"/>
      <c r="O494" s="323"/>
      <c r="P494" s="323"/>
      <c r="Q494" s="323"/>
      <c r="R494" s="323"/>
      <c r="S494" s="323"/>
      <c r="T494" s="319"/>
      <c r="U494" s="324"/>
    </row>
    <row r="495" spans="8:21">
      <c r="H495" s="322"/>
      <c r="M495" s="323"/>
      <c r="N495" s="323"/>
      <c r="O495" s="323"/>
      <c r="P495" s="323"/>
      <c r="Q495" s="323"/>
      <c r="R495" s="323"/>
      <c r="S495" s="323"/>
      <c r="T495" s="319"/>
      <c r="U495" s="324"/>
    </row>
    <row r="496" spans="8:21">
      <c r="H496" s="322"/>
      <c r="M496" s="323"/>
      <c r="N496" s="323"/>
      <c r="O496" s="323"/>
      <c r="P496" s="323"/>
      <c r="Q496" s="323"/>
      <c r="R496" s="323"/>
      <c r="S496" s="323"/>
      <c r="T496" s="319"/>
      <c r="U496" s="324"/>
    </row>
    <row r="497" spans="8:21">
      <c r="H497" s="322"/>
      <c r="M497" s="323"/>
      <c r="N497" s="323"/>
      <c r="O497" s="323"/>
      <c r="P497" s="323"/>
      <c r="Q497" s="323"/>
      <c r="R497" s="323"/>
      <c r="S497" s="323"/>
      <c r="T497" s="319"/>
      <c r="U497" s="324"/>
    </row>
    <row r="498" spans="8:21">
      <c r="H498" s="322"/>
      <c r="M498" s="323"/>
      <c r="N498" s="323"/>
      <c r="O498" s="323"/>
      <c r="P498" s="323"/>
      <c r="Q498" s="323"/>
      <c r="R498" s="323"/>
      <c r="S498" s="323"/>
      <c r="T498" s="319"/>
      <c r="U498" s="324"/>
    </row>
    <row r="499" spans="8:21">
      <c r="H499" s="322"/>
      <c r="M499" s="323"/>
      <c r="N499" s="323"/>
      <c r="O499" s="323"/>
      <c r="P499" s="323"/>
      <c r="Q499" s="323"/>
      <c r="R499" s="323"/>
      <c r="S499" s="323"/>
      <c r="T499" s="319"/>
      <c r="U499" s="324"/>
    </row>
    <row r="500" spans="8:21">
      <c r="H500" s="322"/>
      <c r="M500" s="323"/>
      <c r="N500" s="323"/>
      <c r="O500" s="323"/>
      <c r="P500" s="323"/>
      <c r="Q500" s="323"/>
      <c r="R500" s="323"/>
      <c r="S500" s="323"/>
      <c r="T500" s="319"/>
      <c r="U500" s="324"/>
    </row>
    <row r="501" spans="8:21">
      <c r="H501" s="322"/>
      <c r="M501" s="323"/>
      <c r="N501" s="323"/>
      <c r="O501" s="323"/>
      <c r="P501" s="323"/>
      <c r="Q501" s="323"/>
      <c r="R501" s="323"/>
      <c r="S501" s="323"/>
      <c r="T501" s="319"/>
      <c r="U501" s="324"/>
    </row>
    <row r="502" spans="8:21">
      <c r="H502" s="322"/>
      <c r="M502" s="323"/>
      <c r="N502" s="323"/>
      <c r="O502" s="323"/>
      <c r="P502" s="323"/>
      <c r="Q502" s="323"/>
      <c r="R502" s="323"/>
      <c r="S502" s="323"/>
      <c r="T502" s="319"/>
      <c r="U502" s="324"/>
    </row>
    <row r="503" spans="8:21">
      <c r="H503" s="322"/>
      <c r="M503" s="323"/>
      <c r="N503" s="323"/>
      <c r="O503" s="323"/>
      <c r="P503" s="323"/>
      <c r="Q503" s="323"/>
      <c r="R503" s="323"/>
      <c r="S503" s="323"/>
      <c r="T503" s="319"/>
      <c r="U503" s="324"/>
    </row>
    <row r="504" spans="8:21">
      <c r="H504" s="322"/>
      <c r="M504" s="323"/>
      <c r="N504" s="323"/>
      <c r="O504" s="323"/>
      <c r="P504" s="323"/>
      <c r="Q504" s="323"/>
      <c r="R504" s="323"/>
      <c r="S504" s="323"/>
      <c r="T504" s="319"/>
      <c r="U504" s="324"/>
    </row>
    <row r="505" spans="8:21">
      <c r="H505" s="322"/>
      <c r="M505" s="323"/>
      <c r="N505" s="323"/>
      <c r="O505" s="323"/>
      <c r="P505" s="323"/>
      <c r="Q505" s="323"/>
      <c r="R505" s="323"/>
      <c r="S505" s="323"/>
      <c r="T505" s="319"/>
      <c r="U505" s="324"/>
    </row>
    <row r="506" spans="8:21">
      <c r="H506" s="322"/>
      <c r="M506" s="323"/>
      <c r="N506" s="323"/>
      <c r="O506" s="323"/>
      <c r="P506" s="323"/>
      <c r="Q506" s="323"/>
      <c r="R506" s="323"/>
      <c r="S506" s="323"/>
      <c r="T506" s="319"/>
      <c r="U506" s="324"/>
    </row>
    <row r="507" spans="8:21">
      <c r="H507" s="322"/>
      <c r="M507" s="323"/>
      <c r="N507" s="323"/>
      <c r="O507" s="323"/>
      <c r="P507" s="323"/>
      <c r="Q507" s="323"/>
      <c r="R507" s="323"/>
      <c r="S507" s="323"/>
      <c r="T507" s="319"/>
      <c r="U507" s="324"/>
    </row>
    <row r="508" spans="8:21">
      <c r="H508" s="322"/>
      <c r="M508" s="323"/>
      <c r="N508" s="323"/>
      <c r="O508" s="323"/>
      <c r="P508" s="323"/>
      <c r="Q508" s="323"/>
      <c r="R508" s="323"/>
      <c r="S508" s="323"/>
      <c r="T508" s="319"/>
      <c r="U508" s="324"/>
    </row>
    <row r="509" spans="8:21">
      <c r="H509" s="322"/>
      <c r="M509" s="323"/>
      <c r="N509" s="323"/>
      <c r="O509" s="323"/>
      <c r="P509" s="323"/>
      <c r="Q509" s="323"/>
      <c r="R509" s="323"/>
      <c r="S509" s="323"/>
      <c r="T509" s="319"/>
      <c r="U509" s="324"/>
    </row>
    <row r="510" spans="8:21">
      <c r="H510" s="322"/>
      <c r="M510" s="323"/>
      <c r="N510" s="323"/>
      <c r="O510" s="323"/>
      <c r="P510" s="323"/>
      <c r="Q510" s="323"/>
      <c r="R510" s="323"/>
      <c r="S510" s="323"/>
      <c r="T510" s="319"/>
      <c r="U510" s="324"/>
    </row>
    <row r="511" spans="8:21">
      <c r="H511" s="322"/>
      <c r="M511" s="323"/>
      <c r="N511" s="323"/>
      <c r="O511" s="323"/>
      <c r="P511" s="323"/>
      <c r="Q511" s="323"/>
      <c r="R511" s="323"/>
      <c r="S511" s="323"/>
      <c r="T511" s="319"/>
      <c r="U511" s="324"/>
    </row>
    <row r="512" spans="8:21">
      <c r="H512" s="322"/>
      <c r="M512" s="323"/>
      <c r="N512" s="323"/>
      <c r="O512" s="323"/>
      <c r="P512" s="323"/>
      <c r="Q512" s="323"/>
      <c r="R512" s="323"/>
      <c r="S512" s="323"/>
      <c r="T512" s="319"/>
      <c r="U512" s="324"/>
    </row>
    <row r="513" spans="8:21">
      <c r="H513" s="322"/>
      <c r="M513" s="323"/>
      <c r="N513" s="323"/>
      <c r="O513" s="323"/>
      <c r="P513" s="323"/>
      <c r="Q513" s="323"/>
      <c r="R513" s="323"/>
      <c r="S513" s="323"/>
      <c r="T513" s="319"/>
      <c r="U513" s="324"/>
    </row>
    <row r="514" spans="8:21">
      <c r="H514" s="322"/>
      <c r="M514" s="323"/>
      <c r="N514" s="323"/>
      <c r="O514" s="323"/>
      <c r="P514" s="323"/>
      <c r="Q514" s="323"/>
      <c r="R514" s="323"/>
      <c r="S514" s="323"/>
      <c r="T514" s="319"/>
      <c r="U514" s="324"/>
    </row>
    <row r="515" spans="8:21">
      <c r="H515" s="322"/>
      <c r="M515" s="323"/>
      <c r="N515" s="323"/>
      <c r="O515" s="323"/>
      <c r="P515" s="323"/>
      <c r="Q515" s="323"/>
      <c r="R515" s="323"/>
      <c r="S515" s="323"/>
      <c r="T515" s="319"/>
      <c r="U515" s="324"/>
    </row>
    <row r="516" spans="8:21">
      <c r="H516" s="322"/>
      <c r="M516" s="323"/>
      <c r="N516" s="323"/>
      <c r="O516" s="323"/>
      <c r="P516" s="323"/>
      <c r="Q516" s="323"/>
      <c r="R516" s="323"/>
      <c r="S516" s="323"/>
      <c r="T516" s="319"/>
      <c r="U516" s="324"/>
    </row>
    <row r="517" spans="8:21">
      <c r="H517" s="322"/>
      <c r="M517" s="323"/>
      <c r="N517" s="323"/>
      <c r="O517" s="323"/>
      <c r="P517" s="323"/>
      <c r="Q517" s="323"/>
      <c r="R517" s="323"/>
      <c r="S517" s="323"/>
      <c r="T517" s="319"/>
      <c r="U517" s="324"/>
    </row>
    <row r="518" spans="8:21">
      <c r="H518" s="322"/>
      <c r="M518" s="323"/>
      <c r="N518" s="323"/>
      <c r="O518" s="323"/>
      <c r="P518" s="323"/>
      <c r="Q518" s="323"/>
      <c r="R518" s="323"/>
      <c r="S518" s="323"/>
      <c r="T518" s="319"/>
      <c r="U518" s="324"/>
    </row>
    <row r="519" spans="8:21">
      <c r="H519" s="322"/>
      <c r="M519" s="323"/>
      <c r="N519" s="323"/>
      <c r="O519" s="323"/>
      <c r="P519" s="323"/>
      <c r="Q519" s="323"/>
      <c r="R519" s="323"/>
      <c r="S519" s="323"/>
      <c r="T519" s="319"/>
      <c r="U519" s="324"/>
    </row>
    <row r="520" spans="8:21">
      <c r="H520" s="322"/>
      <c r="M520" s="323"/>
      <c r="N520" s="323"/>
      <c r="O520" s="323"/>
      <c r="P520" s="323"/>
      <c r="Q520" s="323"/>
      <c r="R520" s="323"/>
      <c r="S520" s="323"/>
      <c r="T520" s="319"/>
      <c r="U520" s="324"/>
    </row>
    <row r="521" spans="8:21">
      <c r="H521" s="322"/>
      <c r="M521" s="323"/>
      <c r="N521" s="323"/>
      <c r="O521" s="323"/>
      <c r="P521" s="323"/>
      <c r="Q521" s="323"/>
      <c r="R521" s="323"/>
      <c r="S521" s="323"/>
      <c r="T521" s="319"/>
      <c r="U521" s="324"/>
    </row>
    <row r="522" spans="8:21">
      <c r="H522" s="322"/>
      <c r="M522" s="323"/>
      <c r="N522" s="323"/>
      <c r="O522" s="323"/>
      <c r="P522" s="323"/>
      <c r="Q522" s="323"/>
      <c r="R522" s="323"/>
      <c r="S522" s="323"/>
      <c r="T522" s="319"/>
      <c r="U522" s="324"/>
    </row>
    <row r="523" spans="8:21">
      <c r="H523" s="322"/>
      <c r="M523" s="323"/>
      <c r="N523" s="323"/>
      <c r="O523" s="323"/>
      <c r="P523" s="323"/>
      <c r="Q523" s="323"/>
      <c r="R523" s="323"/>
      <c r="S523" s="323"/>
      <c r="T523" s="319"/>
      <c r="U523" s="324"/>
    </row>
    <row r="524" spans="8:21">
      <c r="H524" s="322"/>
      <c r="M524" s="323"/>
      <c r="N524" s="323"/>
      <c r="O524" s="323"/>
      <c r="P524" s="323"/>
      <c r="Q524" s="323"/>
      <c r="R524" s="323"/>
      <c r="S524" s="323"/>
      <c r="T524" s="319"/>
      <c r="U524" s="324"/>
    </row>
    <row r="525" spans="8:21">
      <c r="H525" s="322"/>
      <c r="M525" s="323"/>
      <c r="N525" s="323"/>
      <c r="O525" s="323"/>
      <c r="P525" s="323"/>
      <c r="Q525" s="323"/>
      <c r="R525" s="323"/>
      <c r="S525" s="323"/>
      <c r="T525" s="319"/>
      <c r="U525" s="324"/>
    </row>
    <row r="526" spans="8:21">
      <c r="H526" s="322"/>
      <c r="M526" s="323"/>
      <c r="N526" s="323"/>
      <c r="O526" s="323"/>
      <c r="P526" s="323"/>
      <c r="Q526" s="323"/>
      <c r="R526" s="323"/>
      <c r="S526" s="323"/>
      <c r="T526" s="319"/>
      <c r="U526" s="324"/>
    </row>
    <row r="527" spans="8:21">
      <c r="H527" s="322"/>
      <c r="M527" s="323"/>
      <c r="N527" s="323"/>
      <c r="O527" s="323"/>
      <c r="P527" s="323"/>
      <c r="Q527" s="323"/>
      <c r="R527" s="323"/>
      <c r="S527" s="323"/>
      <c r="T527" s="319"/>
      <c r="U527" s="324"/>
    </row>
    <row r="528" spans="8:21">
      <c r="H528" s="322"/>
      <c r="M528" s="323"/>
      <c r="N528" s="323"/>
      <c r="O528" s="323"/>
      <c r="P528" s="323"/>
      <c r="Q528" s="323"/>
      <c r="R528" s="323"/>
      <c r="S528" s="323"/>
      <c r="T528" s="319"/>
      <c r="U528" s="324"/>
    </row>
    <row r="529" spans="8:21">
      <c r="H529" s="322"/>
      <c r="M529" s="323"/>
      <c r="N529" s="323"/>
      <c r="O529" s="323"/>
      <c r="P529" s="323"/>
      <c r="Q529" s="323"/>
      <c r="R529" s="323"/>
      <c r="S529" s="323"/>
      <c r="T529" s="319"/>
      <c r="U529" s="324"/>
    </row>
    <row r="530" spans="8:21">
      <c r="H530" s="322"/>
      <c r="M530" s="323"/>
      <c r="N530" s="323"/>
      <c r="O530" s="323"/>
      <c r="P530" s="323"/>
      <c r="Q530" s="323"/>
      <c r="R530" s="323"/>
      <c r="S530" s="323"/>
      <c r="T530" s="319"/>
      <c r="U530" s="324"/>
    </row>
    <row r="531" spans="8:21">
      <c r="H531" s="322"/>
      <c r="M531" s="323"/>
      <c r="N531" s="323"/>
      <c r="O531" s="323"/>
      <c r="P531" s="323"/>
      <c r="Q531" s="323"/>
      <c r="R531" s="323"/>
      <c r="S531" s="323"/>
      <c r="T531" s="319"/>
      <c r="U531" s="324"/>
    </row>
    <row r="532" spans="8:21">
      <c r="H532" s="322"/>
      <c r="M532" s="323"/>
      <c r="N532" s="323"/>
      <c r="O532" s="323"/>
      <c r="P532" s="323"/>
      <c r="Q532" s="323"/>
      <c r="R532" s="323"/>
      <c r="S532" s="323"/>
      <c r="T532" s="319"/>
      <c r="U532" s="324"/>
    </row>
    <row r="533" spans="8:21">
      <c r="H533" s="322"/>
      <c r="M533" s="323"/>
      <c r="N533" s="323"/>
      <c r="O533" s="323"/>
      <c r="P533" s="323"/>
      <c r="Q533" s="323"/>
      <c r="R533" s="323"/>
      <c r="S533" s="323"/>
      <c r="T533" s="319"/>
      <c r="U533" s="324"/>
    </row>
    <row r="534" spans="8:21">
      <c r="H534" s="322"/>
      <c r="M534" s="323"/>
      <c r="N534" s="323"/>
      <c r="O534" s="323"/>
      <c r="P534" s="323"/>
      <c r="Q534" s="323"/>
      <c r="R534" s="323"/>
      <c r="S534" s="323"/>
      <c r="T534" s="319"/>
      <c r="U534" s="324"/>
    </row>
    <row r="535" spans="8:21">
      <c r="H535" s="322"/>
      <c r="M535" s="323"/>
      <c r="N535" s="323"/>
      <c r="O535" s="323"/>
      <c r="P535" s="323"/>
      <c r="Q535" s="323"/>
      <c r="R535" s="323"/>
      <c r="S535" s="323"/>
      <c r="T535" s="319"/>
      <c r="U535" s="324"/>
    </row>
    <row r="536" spans="8:21">
      <c r="H536" s="322"/>
      <c r="M536" s="323"/>
      <c r="N536" s="323"/>
      <c r="O536" s="323"/>
      <c r="P536" s="323"/>
      <c r="Q536" s="323"/>
      <c r="R536" s="323"/>
      <c r="S536" s="323"/>
      <c r="T536" s="319"/>
      <c r="U536" s="324"/>
    </row>
    <row r="537" spans="8:21">
      <c r="H537" s="322"/>
      <c r="M537" s="323"/>
      <c r="N537" s="323"/>
      <c r="O537" s="323"/>
      <c r="P537" s="323"/>
      <c r="Q537" s="323"/>
      <c r="R537" s="323"/>
      <c r="S537" s="323"/>
      <c r="T537" s="319"/>
      <c r="U537" s="324"/>
    </row>
    <row r="538" spans="8:21">
      <c r="H538" s="322"/>
      <c r="M538" s="323"/>
      <c r="N538" s="323"/>
      <c r="O538" s="323"/>
      <c r="P538" s="323"/>
      <c r="Q538" s="323"/>
      <c r="R538" s="323"/>
      <c r="S538" s="323"/>
      <c r="T538" s="319"/>
      <c r="U538" s="324"/>
    </row>
    <row r="539" spans="8:21">
      <c r="H539" s="322"/>
      <c r="M539" s="323"/>
      <c r="N539" s="323"/>
      <c r="O539" s="323"/>
      <c r="P539" s="323"/>
      <c r="Q539" s="323"/>
      <c r="R539" s="323"/>
      <c r="S539" s="323"/>
      <c r="T539" s="319"/>
      <c r="U539" s="324"/>
    </row>
    <row r="540" spans="8:21">
      <c r="H540" s="322"/>
      <c r="M540" s="323"/>
      <c r="N540" s="323"/>
      <c r="O540" s="323"/>
      <c r="P540" s="323"/>
      <c r="Q540" s="323"/>
      <c r="R540" s="323"/>
      <c r="S540" s="323"/>
      <c r="T540" s="319"/>
      <c r="U540" s="324"/>
    </row>
    <row r="541" spans="8:21">
      <c r="H541" s="322"/>
      <c r="M541" s="323"/>
      <c r="N541" s="323"/>
      <c r="O541" s="323"/>
      <c r="P541" s="323"/>
      <c r="Q541" s="323"/>
      <c r="R541" s="323"/>
      <c r="S541" s="323"/>
      <c r="T541" s="319"/>
      <c r="U541" s="324"/>
    </row>
    <row r="542" spans="8:21">
      <c r="H542" s="322"/>
      <c r="M542" s="323"/>
      <c r="N542" s="323"/>
      <c r="O542" s="323"/>
      <c r="P542" s="323"/>
      <c r="Q542" s="323"/>
      <c r="R542" s="323"/>
      <c r="S542" s="323"/>
      <c r="T542" s="319"/>
      <c r="U542" s="324"/>
    </row>
    <row r="543" spans="8:21">
      <c r="H543" s="322"/>
      <c r="M543" s="323"/>
      <c r="N543" s="323"/>
      <c r="O543" s="323"/>
      <c r="P543" s="323"/>
      <c r="Q543" s="323"/>
      <c r="R543" s="323"/>
      <c r="S543" s="323"/>
      <c r="T543" s="319"/>
      <c r="U543" s="324"/>
    </row>
    <row r="544" spans="8:21">
      <c r="H544" s="322"/>
      <c r="M544" s="323"/>
      <c r="N544" s="323"/>
      <c r="O544" s="323"/>
      <c r="P544" s="323"/>
      <c r="Q544" s="323"/>
      <c r="R544" s="323"/>
      <c r="S544" s="323"/>
      <c r="T544" s="319"/>
      <c r="U544" s="324"/>
    </row>
    <row r="545" spans="8:21">
      <c r="H545" s="322"/>
      <c r="M545" s="323"/>
      <c r="N545" s="323"/>
      <c r="O545" s="323"/>
      <c r="P545" s="323"/>
      <c r="Q545" s="323"/>
      <c r="R545" s="323"/>
      <c r="S545" s="323"/>
      <c r="T545" s="319"/>
      <c r="U545" s="324"/>
    </row>
    <row r="546" spans="8:21">
      <c r="H546" s="322"/>
      <c r="M546" s="323"/>
      <c r="N546" s="323"/>
      <c r="O546" s="323"/>
      <c r="P546" s="323"/>
      <c r="Q546" s="323"/>
      <c r="R546" s="323"/>
      <c r="S546" s="323"/>
      <c r="T546" s="319"/>
      <c r="U546" s="324"/>
    </row>
    <row r="547" spans="8:21">
      <c r="H547" s="322"/>
      <c r="M547" s="323"/>
      <c r="N547" s="323"/>
      <c r="O547" s="323"/>
      <c r="P547" s="323"/>
      <c r="Q547" s="323"/>
      <c r="R547" s="323"/>
      <c r="S547" s="323"/>
      <c r="T547" s="319"/>
      <c r="U547" s="324"/>
    </row>
    <row r="548" spans="8:21">
      <c r="H548" s="322"/>
      <c r="M548" s="323"/>
      <c r="N548" s="323"/>
      <c r="O548" s="323"/>
      <c r="P548" s="323"/>
      <c r="Q548" s="323"/>
      <c r="R548" s="323"/>
      <c r="S548" s="323"/>
      <c r="T548" s="319"/>
      <c r="U548" s="324"/>
    </row>
    <row r="549" spans="8:21">
      <c r="H549" s="322"/>
      <c r="M549" s="323"/>
      <c r="N549" s="323"/>
      <c r="O549" s="323"/>
      <c r="P549" s="323"/>
      <c r="Q549" s="323"/>
      <c r="R549" s="323"/>
      <c r="S549" s="323"/>
      <c r="T549" s="319"/>
      <c r="U549" s="324"/>
    </row>
    <row r="550" spans="8:21">
      <c r="H550" s="322"/>
      <c r="M550" s="323"/>
      <c r="N550" s="323"/>
      <c r="O550" s="323"/>
      <c r="P550" s="323"/>
      <c r="Q550" s="323"/>
      <c r="R550" s="323"/>
      <c r="S550" s="323"/>
      <c r="T550" s="319"/>
      <c r="U550" s="324"/>
    </row>
    <row r="551" spans="8:21">
      <c r="H551" s="322"/>
      <c r="M551" s="323"/>
      <c r="N551" s="323"/>
      <c r="O551" s="323"/>
      <c r="P551" s="323"/>
      <c r="Q551" s="323"/>
      <c r="R551" s="323"/>
      <c r="S551" s="323"/>
      <c r="T551" s="319"/>
      <c r="U551" s="324"/>
    </row>
    <row r="552" spans="8:21">
      <c r="H552" s="322"/>
      <c r="M552" s="323"/>
      <c r="N552" s="323"/>
      <c r="O552" s="323"/>
      <c r="P552" s="323"/>
      <c r="Q552" s="323"/>
      <c r="R552" s="323"/>
      <c r="S552" s="323"/>
      <c r="T552" s="319"/>
      <c r="U552" s="324"/>
    </row>
    <row r="553" spans="8:21">
      <c r="H553" s="322"/>
      <c r="M553" s="323"/>
      <c r="N553" s="323"/>
      <c r="O553" s="323"/>
      <c r="P553" s="323"/>
      <c r="Q553" s="323"/>
      <c r="R553" s="323"/>
      <c r="S553" s="323"/>
      <c r="T553" s="319"/>
      <c r="U553" s="324"/>
    </row>
    <row r="554" spans="8:21">
      <c r="H554" s="322"/>
      <c r="M554" s="323"/>
      <c r="N554" s="323"/>
      <c r="O554" s="323"/>
      <c r="P554" s="323"/>
      <c r="Q554" s="323"/>
      <c r="R554" s="323"/>
      <c r="S554" s="323"/>
      <c r="T554" s="319"/>
      <c r="U554" s="324"/>
    </row>
    <row r="555" spans="8:21">
      <c r="H555" s="322"/>
      <c r="M555" s="323"/>
      <c r="N555" s="323"/>
      <c r="O555" s="323"/>
      <c r="P555" s="323"/>
      <c r="Q555" s="323"/>
      <c r="R555" s="323"/>
      <c r="S555" s="323"/>
      <c r="T555" s="319"/>
      <c r="U555" s="324"/>
    </row>
    <row r="556" spans="8:21">
      <c r="H556" s="322"/>
      <c r="M556" s="323"/>
      <c r="N556" s="323"/>
      <c r="O556" s="323"/>
      <c r="P556" s="323"/>
      <c r="Q556" s="323"/>
      <c r="R556" s="323"/>
      <c r="S556" s="323"/>
      <c r="T556" s="319"/>
      <c r="U556" s="324"/>
    </row>
    <row r="557" spans="8:21">
      <c r="H557" s="322"/>
      <c r="M557" s="323"/>
      <c r="N557" s="323"/>
      <c r="O557" s="323"/>
      <c r="P557" s="323"/>
      <c r="Q557" s="323"/>
      <c r="R557" s="323"/>
      <c r="S557" s="323"/>
      <c r="T557" s="319"/>
      <c r="U557" s="324"/>
    </row>
    <row r="558" spans="8:21">
      <c r="H558" s="322"/>
      <c r="M558" s="323"/>
      <c r="N558" s="323"/>
      <c r="O558" s="323"/>
      <c r="P558" s="323"/>
      <c r="Q558" s="323"/>
      <c r="R558" s="323"/>
      <c r="S558" s="323"/>
      <c r="T558" s="319"/>
      <c r="U558" s="324"/>
    </row>
    <row r="559" spans="8:21">
      <c r="H559" s="322"/>
      <c r="M559" s="323"/>
      <c r="N559" s="323"/>
      <c r="O559" s="323"/>
      <c r="P559" s="323"/>
      <c r="Q559" s="323"/>
      <c r="R559" s="323"/>
      <c r="S559" s="323"/>
      <c r="T559" s="319"/>
      <c r="U559" s="324"/>
    </row>
    <row r="560" spans="8:21">
      <c r="H560" s="322"/>
      <c r="M560" s="323"/>
      <c r="N560" s="323"/>
      <c r="O560" s="323"/>
      <c r="P560" s="323"/>
      <c r="Q560" s="323"/>
      <c r="R560" s="323"/>
      <c r="S560" s="323"/>
      <c r="T560" s="319"/>
      <c r="U560" s="324"/>
    </row>
    <row r="561" spans="8:21">
      <c r="H561" s="322"/>
      <c r="M561" s="323"/>
      <c r="N561" s="323"/>
      <c r="O561" s="323"/>
      <c r="P561" s="323"/>
      <c r="Q561" s="323"/>
      <c r="R561" s="323"/>
      <c r="S561" s="323"/>
      <c r="T561" s="319"/>
      <c r="U561" s="324"/>
    </row>
    <row r="562" spans="8:21">
      <c r="H562" s="322"/>
      <c r="M562" s="323"/>
      <c r="N562" s="323"/>
      <c r="O562" s="323"/>
      <c r="P562" s="323"/>
      <c r="Q562" s="323"/>
      <c r="R562" s="323"/>
      <c r="S562" s="323"/>
      <c r="T562" s="319"/>
      <c r="U562" s="324"/>
    </row>
    <row r="563" spans="8:21">
      <c r="H563" s="322"/>
      <c r="M563" s="323"/>
      <c r="N563" s="323"/>
      <c r="O563" s="323"/>
      <c r="P563" s="323"/>
      <c r="Q563" s="323"/>
      <c r="R563" s="323"/>
      <c r="S563" s="323"/>
      <c r="T563" s="319"/>
      <c r="U563" s="324"/>
    </row>
    <row r="564" spans="8:21">
      <c r="H564" s="322"/>
      <c r="M564" s="323"/>
      <c r="N564" s="323"/>
      <c r="O564" s="323"/>
      <c r="P564" s="323"/>
      <c r="Q564" s="323"/>
      <c r="R564" s="323"/>
      <c r="S564" s="323"/>
      <c r="T564" s="319"/>
      <c r="U564" s="324"/>
    </row>
    <row r="565" spans="8:21">
      <c r="H565" s="322"/>
      <c r="M565" s="323"/>
      <c r="N565" s="323"/>
      <c r="O565" s="323"/>
      <c r="P565" s="323"/>
      <c r="Q565" s="323"/>
      <c r="R565" s="323"/>
      <c r="S565" s="323"/>
      <c r="T565" s="319"/>
      <c r="U565" s="324"/>
    </row>
    <row r="566" spans="8:21">
      <c r="H566" s="322"/>
      <c r="M566" s="323"/>
      <c r="N566" s="323"/>
      <c r="O566" s="323"/>
      <c r="P566" s="323"/>
      <c r="Q566" s="323"/>
      <c r="R566" s="323"/>
      <c r="S566" s="323"/>
      <c r="T566" s="319"/>
      <c r="U566" s="324"/>
    </row>
    <row r="567" spans="8:21">
      <c r="H567" s="322"/>
      <c r="M567" s="323"/>
      <c r="N567" s="323"/>
      <c r="O567" s="323"/>
      <c r="P567" s="323"/>
      <c r="Q567" s="323"/>
      <c r="R567" s="323"/>
      <c r="S567" s="323"/>
      <c r="T567" s="319"/>
      <c r="U567" s="324"/>
    </row>
    <row r="568" spans="8:21">
      <c r="H568" s="322"/>
      <c r="M568" s="323"/>
      <c r="N568" s="323"/>
      <c r="O568" s="323"/>
      <c r="P568" s="323"/>
      <c r="Q568" s="323"/>
      <c r="R568" s="323"/>
      <c r="S568" s="323"/>
      <c r="T568" s="319"/>
      <c r="U568" s="324"/>
    </row>
    <row r="569" spans="8:21">
      <c r="H569" s="322"/>
      <c r="M569" s="323"/>
      <c r="N569" s="323"/>
      <c r="O569" s="323"/>
      <c r="P569" s="323"/>
      <c r="Q569" s="323"/>
      <c r="R569" s="323"/>
      <c r="S569" s="323"/>
      <c r="T569" s="319"/>
      <c r="U569" s="324"/>
    </row>
    <row r="570" spans="8:21">
      <c r="H570" s="322"/>
      <c r="M570" s="323"/>
      <c r="N570" s="323"/>
      <c r="O570" s="323"/>
      <c r="P570" s="323"/>
      <c r="Q570" s="323"/>
      <c r="R570" s="323"/>
      <c r="S570" s="323"/>
      <c r="T570" s="319"/>
      <c r="U570" s="324"/>
    </row>
    <row r="571" spans="8:21">
      <c r="H571" s="322"/>
      <c r="M571" s="323"/>
      <c r="N571" s="323"/>
      <c r="O571" s="323"/>
      <c r="P571" s="323"/>
      <c r="Q571" s="323"/>
      <c r="R571" s="323"/>
      <c r="S571" s="323"/>
      <c r="T571" s="319"/>
      <c r="U571" s="324"/>
    </row>
    <row r="572" spans="8:21">
      <c r="H572" s="322"/>
      <c r="M572" s="323"/>
      <c r="N572" s="323"/>
      <c r="O572" s="323"/>
      <c r="P572" s="323"/>
      <c r="Q572" s="323"/>
      <c r="R572" s="323"/>
      <c r="S572" s="323"/>
      <c r="T572" s="319"/>
      <c r="U572" s="324"/>
    </row>
    <row r="573" spans="8:21">
      <c r="H573" s="322"/>
      <c r="M573" s="323"/>
      <c r="N573" s="323"/>
      <c r="O573" s="323"/>
      <c r="P573" s="323"/>
      <c r="Q573" s="323"/>
      <c r="R573" s="323"/>
      <c r="S573" s="323"/>
      <c r="T573" s="319"/>
      <c r="U573" s="324"/>
    </row>
    <row r="574" spans="8:21">
      <c r="H574" s="322"/>
      <c r="M574" s="323"/>
      <c r="N574" s="323"/>
      <c r="O574" s="323"/>
      <c r="P574" s="323"/>
      <c r="Q574" s="323"/>
      <c r="R574" s="323"/>
      <c r="S574" s="323"/>
      <c r="T574" s="319"/>
      <c r="U574" s="324"/>
    </row>
    <row r="575" spans="8:21">
      <c r="H575" s="322"/>
      <c r="M575" s="323"/>
      <c r="N575" s="323"/>
      <c r="O575" s="323"/>
      <c r="P575" s="323"/>
      <c r="Q575" s="323"/>
      <c r="R575" s="323"/>
      <c r="S575" s="323"/>
      <c r="T575" s="319"/>
      <c r="U575" s="324"/>
    </row>
    <row r="576" spans="8:21">
      <c r="H576" s="322"/>
      <c r="M576" s="323"/>
      <c r="N576" s="323"/>
      <c r="O576" s="323"/>
      <c r="P576" s="323"/>
      <c r="Q576" s="323"/>
      <c r="R576" s="323"/>
      <c r="S576" s="323"/>
      <c r="T576" s="319"/>
      <c r="U576" s="324"/>
    </row>
    <row r="577" spans="8:21">
      <c r="H577" s="322"/>
      <c r="M577" s="323"/>
      <c r="N577" s="323"/>
      <c r="O577" s="323"/>
      <c r="P577" s="323"/>
      <c r="Q577" s="323"/>
      <c r="R577" s="323"/>
      <c r="S577" s="323"/>
      <c r="T577" s="319"/>
      <c r="U577" s="324"/>
    </row>
    <row r="578" spans="8:21">
      <c r="H578" s="322"/>
      <c r="M578" s="323"/>
      <c r="N578" s="323"/>
      <c r="O578" s="323"/>
      <c r="P578" s="323"/>
      <c r="Q578" s="323"/>
      <c r="R578" s="323"/>
      <c r="S578" s="323"/>
      <c r="T578" s="319"/>
      <c r="U578" s="324"/>
    </row>
    <row r="579" spans="8:21">
      <c r="H579" s="322"/>
      <c r="M579" s="323"/>
      <c r="N579" s="323"/>
      <c r="O579" s="323"/>
      <c r="P579" s="323"/>
      <c r="Q579" s="323"/>
      <c r="R579" s="323"/>
      <c r="S579" s="323"/>
      <c r="T579" s="319"/>
      <c r="U579" s="324"/>
    </row>
    <row r="580" spans="8:21">
      <c r="H580" s="322"/>
      <c r="M580" s="323"/>
      <c r="N580" s="323"/>
      <c r="O580" s="323"/>
      <c r="P580" s="323"/>
      <c r="Q580" s="323"/>
      <c r="R580" s="323"/>
      <c r="S580" s="323"/>
      <c r="T580" s="319"/>
      <c r="U580" s="324"/>
    </row>
    <row r="581" spans="8:21">
      <c r="H581" s="322"/>
      <c r="M581" s="323"/>
      <c r="N581" s="323"/>
      <c r="O581" s="323"/>
      <c r="P581" s="323"/>
      <c r="Q581" s="323"/>
      <c r="R581" s="323"/>
      <c r="S581" s="323"/>
      <c r="T581" s="319"/>
      <c r="U581" s="324"/>
    </row>
    <row r="582" spans="8:21">
      <c r="H582" s="322"/>
      <c r="M582" s="323"/>
      <c r="N582" s="323"/>
      <c r="O582" s="323"/>
      <c r="P582" s="323"/>
      <c r="Q582" s="323"/>
      <c r="R582" s="323"/>
      <c r="S582" s="323"/>
      <c r="T582" s="319"/>
      <c r="U582" s="324"/>
    </row>
    <row r="583" spans="8:21">
      <c r="H583" s="322"/>
      <c r="M583" s="323"/>
      <c r="N583" s="323"/>
      <c r="O583" s="323"/>
      <c r="P583" s="323"/>
      <c r="Q583" s="323"/>
      <c r="R583" s="323"/>
      <c r="S583" s="323"/>
      <c r="T583" s="319"/>
      <c r="U583" s="324"/>
    </row>
    <row r="584" spans="8:21">
      <c r="H584" s="322"/>
      <c r="M584" s="323"/>
      <c r="N584" s="323"/>
      <c r="O584" s="323"/>
      <c r="P584" s="323"/>
      <c r="Q584" s="323"/>
      <c r="R584" s="323"/>
      <c r="S584" s="323"/>
      <c r="T584" s="319"/>
      <c r="U584" s="324"/>
    </row>
    <row r="585" spans="8:21">
      <c r="H585" s="322"/>
      <c r="M585" s="323"/>
      <c r="N585" s="323"/>
      <c r="O585" s="323"/>
      <c r="P585" s="323"/>
      <c r="Q585" s="323"/>
      <c r="R585" s="323"/>
      <c r="S585" s="323"/>
      <c r="T585" s="319"/>
      <c r="U585" s="324"/>
    </row>
    <row r="586" spans="8:21">
      <c r="H586" s="322"/>
      <c r="M586" s="323"/>
      <c r="N586" s="323"/>
      <c r="O586" s="323"/>
      <c r="P586" s="323"/>
      <c r="Q586" s="323"/>
      <c r="R586" s="323"/>
      <c r="S586" s="323"/>
      <c r="T586" s="319"/>
      <c r="U586" s="324"/>
    </row>
    <row r="587" spans="8:21">
      <c r="H587" s="322"/>
      <c r="M587" s="323"/>
      <c r="N587" s="323"/>
      <c r="O587" s="323"/>
      <c r="P587" s="323"/>
      <c r="Q587" s="323"/>
      <c r="R587" s="323"/>
      <c r="S587" s="323"/>
      <c r="T587" s="319"/>
      <c r="U587" s="324"/>
    </row>
    <row r="589" spans="8:21">
      <c r="I589" s="322"/>
      <c r="M589" s="323"/>
      <c r="N589" s="323"/>
      <c r="O589" s="323"/>
      <c r="P589" s="323"/>
      <c r="Q589" s="323"/>
      <c r="R589" s="323"/>
      <c r="S589" s="323"/>
      <c r="T589" s="319"/>
      <c r="U589" s="324"/>
    </row>
    <row r="590" spans="8:21">
      <c r="I590" s="322"/>
      <c r="M590" s="323"/>
      <c r="N590" s="323"/>
      <c r="O590" s="323"/>
      <c r="P590" s="323"/>
      <c r="Q590" s="323"/>
      <c r="R590" s="323"/>
      <c r="S590" s="323"/>
      <c r="T590" s="319"/>
      <c r="U590" s="324"/>
    </row>
    <row r="591" spans="8:21">
      <c r="I591" s="322"/>
      <c r="M591" s="323"/>
      <c r="N591" s="323"/>
      <c r="O591" s="323"/>
      <c r="P591" s="323"/>
      <c r="Q591" s="323"/>
      <c r="R591" s="323"/>
      <c r="S591" s="323"/>
      <c r="T591" s="319"/>
      <c r="U591" s="324"/>
    </row>
    <row r="592" spans="8:21">
      <c r="I592" s="322"/>
      <c r="M592" s="323"/>
      <c r="N592" s="323"/>
      <c r="O592" s="323"/>
      <c r="P592" s="323"/>
      <c r="Q592" s="323"/>
      <c r="R592" s="323"/>
      <c r="S592" s="323"/>
      <c r="T592" s="319"/>
      <c r="U592" s="324"/>
    </row>
    <row r="593" spans="9:21">
      <c r="I593" s="322"/>
      <c r="M593" s="323"/>
      <c r="N593" s="323"/>
      <c r="O593" s="323"/>
      <c r="P593" s="323"/>
      <c r="Q593" s="323"/>
      <c r="R593" s="323"/>
      <c r="S593" s="323"/>
      <c r="T593" s="319"/>
      <c r="U593" s="324"/>
    </row>
    <row r="594" spans="9:21">
      <c r="I594" s="322"/>
      <c r="M594" s="323"/>
      <c r="N594" s="323"/>
      <c r="O594" s="323"/>
      <c r="P594" s="323"/>
      <c r="Q594" s="323"/>
      <c r="R594" s="323"/>
      <c r="S594" s="323"/>
      <c r="T594" s="319"/>
      <c r="U594" s="324"/>
    </row>
    <row r="595" spans="9:21">
      <c r="I595" s="322"/>
      <c r="M595" s="323"/>
      <c r="N595" s="323"/>
      <c r="O595" s="323"/>
      <c r="P595" s="323"/>
      <c r="Q595" s="323"/>
      <c r="R595" s="323"/>
      <c r="S595" s="323"/>
      <c r="T595" s="319"/>
      <c r="U595" s="324"/>
    </row>
    <row r="596" spans="9:21">
      <c r="I596" s="322"/>
      <c r="M596" s="323"/>
      <c r="N596" s="323"/>
      <c r="O596" s="323"/>
      <c r="P596" s="323"/>
      <c r="Q596" s="323"/>
      <c r="R596" s="323"/>
      <c r="S596" s="323"/>
      <c r="T596" s="319"/>
      <c r="U596" s="324"/>
    </row>
    <row r="597" spans="9:21">
      <c r="I597" s="322"/>
      <c r="M597" s="323"/>
      <c r="N597" s="323"/>
      <c r="O597" s="323"/>
      <c r="P597" s="323"/>
      <c r="Q597" s="323"/>
      <c r="R597" s="323"/>
      <c r="S597" s="323"/>
      <c r="T597" s="319"/>
      <c r="U597" s="324"/>
    </row>
    <row r="598" spans="9:21">
      <c r="I598" s="322"/>
      <c r="M598" s="323"/>
      <c r="N598" s="323"/>
      <c r="O598" s="323"/>
      <c r="P598" s="323"/>
      <c r="Q598" s="323"/>
      <c r="R598" s="323"/>
      <c r="S598" s="323"/>
      <c r="T598" s="319"/>
      <c r="U598" s="324"/>
    </row>
    <row r="599" spans="9:21">
      <c r="I599" s="322"/>
      <c r="M599" s="323"/>
      <c r="N599" s="323"/>
      <c r="O599" s="323"/>
      <c r="P599" s="323"/>
      <c r="Q599" s="323"/>
      <c r="R599" s="323"/>
      <c r="S599" s="323"/>
      <c r="T599" s="319"/>
      <c r="U599" s="324"/>
    </row>
    <row r="600" spans="9:21">
      <c r="I600" s="322"/>
      <c r="M600" s="323"/>
      <c r="N600" s="323"/>
      <c r="O600" s="323"/>
      <c r="P600" s="323"/>
      <c r="Q600" s="323"/>
      <c r="R600" s="323"/>
      <c r="S600" s="323"/>
      <c r="T600" s="319"/>
      <c r="U600" s="324"/>
    </row>
    <row r="601" spans="9:21">
      <c r="I601" s="322"/>
      <c r="M601" s="323"/>
      <c r="N601" s="323"/>
      <c r="O601" s="323"/>
      <c r="P601" s="323"/>
      <c r="Q601" s="323"/>
      <c r="R601" s="323"/>
      <c r="S601" s="323"/>
      <c r="T601" s="319"/>
      <c r="U601" s="324"/>
    </row>
    <row r="602" spans="9:21">
      <c r="I602" s="322"/>
      <c r="M602" s="323"/>
      <c r="N602" s="323"/>
      <c r="O602" s="323"/>
      <c r="P602" s="323"/>
      <c r="Q602" s="323"/>
      <c r="R602" s="323"/>
      <c r="S602" s="323"/>
      <c r="T602" s="319"/>
      <c r="U602" s="324"/>
    </row>
    <row r="603" spans="9:21">
      <c r="I603" s="322"/>
      <c r="M603" s="323"/>
      <c r="N603" s="323"/>
      <c r="O603" s="323"/>
      <c r="P603" s="323"/>
      <c r="Q603" s="323"/>
      <c r="R603" s="323"/>
      <c r="S603" s="323"/>
      <c r="T603" s="319"/>
      <c r="U603" s="324"/>
    </row>
    <row r="604" spans="9:21">
      <c r="I604" s="322"/>
      <c r="M604" s="323"/>
      <c r="N604" s="323"/>
      <c r="O604" s="323"/>
      <c r="P604" s="323"/>
      <c r="Q604" s="323"/>
      <c r="R604" s="323"/>
      <c r="S604" s="323"/>
      <c r="T604" s="319"/>
      <c r="U604" s="324"/>
    </row>
    <row r="605" spans="9:21">
      <c r="I605" s="322"/>
      <c r="M605" s="323"/>
      <c r="N605" s="323"/>
      <c r="O605" s="323"/>
      <c r="P605" s="323"/>
      <c r="Q605" s="323"/>
      <c r="R605" s="323"/>
      <c r="S605" s="323"/>
      <c r="T605" s="319"/>
      <c r="U605" s="324"/>
    </row>
    <row r="606" spans="9:21">
      <c r="I606" s="322"/>
      <c r="M606" s="323"/>
      <c r="N606" s="323"/>
      <c r="O606" s="323"/>
      <c r="P606" s="323"/>
      <c r="Q606" s="323"/>
      <c r="R606" s="323"/>
      <c r="S606" s="323"/>
      <c r="T606" s="319"/>
      <c r="U606" s="324"/>
    </row>
    <row r="607" spans="9:21">
      <c r="I607" s="322"/>
      <c r="M607" s="323"/>
      <c r="N607" s="323"/>
      <c r="O607" s="323"/>
      <c r="P607" s="323"/>
      <c r="Q607" s="323"/>
      <c r="R607" s="323"/>
      <c r="S607" s="323"/>
      <c r="T607" s="319"/>
      <c r="U607" s="324"/>
    </row>
    <row r="608" spans="9:21">
      <c r="I608" s="322"/>
      <c r="M608" s="323"/>
      <c r="N608" s="323"/>
      <c r="O608" s="323"/>
      <c r="P608" s="323"/>
      <c r="Q608" s="323"/>
      <c r="R608" s="323"/>
      <c r="S608" s="323"/>
      <c r="T608" s="319"/>
      <c r="U608" s="324"/>
    </row>
    <row r="609" spans="9:21">
      <c r="I609" s="322"/>
      <c r="M609" s="323"/>
      <c r="N609" s="323"/>
      <c r="O609" s="323"/>
      <c r="P609" s="323"/>
      <c r="Q609" s="323"/>
      <c r="R609" s="323"/>
      <c r="S609" s="323"/>
      <c r="T609" s="319"/>
      <c r="U609" s="324"/>
    </row>
    <row r="610" spans="9:21">
      <c r="I610" s="322"/>
      <c r="M610" s="323"/>
      <c r="N610" s="323"/>
      <c r="O610" s="323"/>
      <c r="P610" s="323"/>
      <c r="Q610" s="323"/>
      <c r="R610" s="323"/>
      <c r="S610" s="323"/>
      <c r="T610" s="319"/>
      <c r="U610" s="324"/>
    </row>
    <row r="611" spans="9:21">
      <c r="I611" s="322"/>
      <c r="M611" s="323"/>
      <c r="N611" s="323"/>
      <c r="O611" s="323"/>
      <c r="P611" s="323"/>
      <c r="Q611" s="323"/>
      <c r="R611" s="323"/>
      <c r="S611" s="323"/>
      <c r="T611" s="319"/>
      <c r="U611" s="324"/>
    </row>
    <row r="612" spans="9:21">
      <c r="I612" s="322"/>
      <c r="M612" s="323"/>
      <c r="N612" s="323"/>
      <c r="O612" s="323"/>
      <c r="P612" s="323"/>
      <c r="Q612" s="323"/>
      <c r="R612" s="323"/>
      <c r="S612" s="323"/>
      <c r="T612" s="319"/>
      <c r="U612" s="324"/>
    </row>
    <row r="613" spans="9:21">
      <c r="I613" s="322"/>
      <c r="M613" s="323"/>
      <c r="N613" s="323"/>
      <c r="O613" s="323"/>
      <c r="P613" s="323"/>
      <c r="Q613" s="323"/>
      <c r="R613" s="323"/>
      <c r="S613" s="323"/>
      <c r="T613" s="319"/>
      <c r="U613" s="324"/>
    </row>
    <row r="614" spans="9:21">
      <c r="I614" s="322"/>
      <c r="M614" s="323"/>
      <c r="N614" s="323"/>
      <c r="O614" s="323"/>
      <c r="P614" s="323"/>
      <c r="Q614" s="323"/>
      <c r="R614" s="323"/>
      <c r="S614" s="323"/>
      <c r="T614" s="319"/>
      <c r="U614" s="324"/>
    </row>
    <row r="615" spans="9:21">
      <c r="I615" s="322"/>
      <c r="M615" s="323"/>
      <c r="N615" s="323"/>
      <c r="O615" s="323"/>
      <c r="P615" s="323"/>
      <c r="Q615" s="323"/>
      <c r="R615" s="323"/>
      <c r="S615" s="323"/>
      <c r="T615" s="319"/>
      <c r="U615" s="324"/>
    </row>
    <row r="616" spans="9:21">
      <c r="I616" s="322"/>
      <c r="M616" s="323"/>
      <c r="N616" s="323"/>
      <c r="O616" s="323"/>
      <c r="P616" s="323"/>
      <c r="Q616" s="323"/>
      <c r="R616" s="323"/>
      <c r="S616" s="323"/>
      <c r="T616" s="319"/>
      <c r="U616" s="324"/>
    </row>
    <row r="617" spans="9:21">
      <c r="I617" s="322"/>
      <c r="M617" s="323"/>
      <c r="N617" s="323"/>
      <c r="O617" s="323"/>
      <c r="P617" s="323"/>
      <c r="Q617" s="323"/>
      <c r="R617" s="323"/>
      <c r="S617" s="323"/>
      <c r="T617" s="319"/>
      <c r="U617" s="324"/>
    </row>
    <row r="618" spans="9:21">
      <c r="I618" s="322"/>
      <c r="M618" s="323"/>
      <c r="N618" s="323"/>
      <c r="O618" s="323"/>
      <c r="P618" s="323"/>
      <c r="Q618" s="323"/>
      <c r="R618" s="323"/>
      <c r="S618" s="323"/>
      <c r="T618" s="319"/>
      <c r="U618" s="324"/>
    </row>
    <row r="619" spans="9:21">
      <c r="I619" s="322"/>
      <c r="M619" s="323"/>
      <c r="N619" s="323"/>
      <c r="O619" s="323"/>
      <c r="P619" s="323"/>
      <c r="Q619" s="323"/>
      <c r="R619" s="323"/>
      <c r="S619" s="323"/>
      <c r="T619" s="319"/>
      <c r="U619" s="324"/>
    </row>
    <row r="620" spans="9:21">
      <c r="I620" s="322"/>
      <c r="M620" s="323"/>
      <c r="N620" s="323"/>
      <c r="O620" s="323"/>
      <c r="P620" s="323"/>
      <c r="Q620" s="323"/>
      <c r="R620" s="323"/>
      <c r="S620" s="323"/>
      <c r="T620" s="319"/>
      <c r="U620" s="324"/>
    </row>
    <row r="621" spans="9:21">
      <c r="I621" s="322"/>
      <c r="M621" s="323"/>
      <c r="N621" s="323"/>
      <c r="O621" s="323"/>
      <c r="P621" s="323"/>
      <c r="Q621" s="323"/>
      <c r="R621" s="323"/>
      <c r="S621" s="323"/>
      <c r="T621" s="319"/>
      <c r="U621" s="324"/>
    </row>
    <row r="622" spans="9:21">
      <c r="I622" s="322"/>
      <c r="M622" s="323"/>
      <c r="N622" s="323"/>
      <c r="O622" s="323"/>
      <c r="P622" s="323"/>
      <c r="Q622" s="323"/>
      <c r="R622" s="323"/>
      <c r="S622" s="323"/>
      <c r="T622" s="319"/>
      <c r="U622" s="324"/>
    </row>
    <row r="623" spans="9:21">
      <c r="I623" s="322"/>
      <c r="M623" s="323"/>
      <c r="N623" s="323"/>
      <c r="O623" s="323"/>
      <c r="P623" s="323"/>
      <c r="Q623" s="323"/>
      <c r="R623" s="323"/>
      <c r="S623" s="323"/>
      <c r="T623" s="319"/>
      <c r="U623" s="324"/>
    </row>
    <row r="624" spans="9:21">
      <c r="I624" s="322"/>
      <c r="M624" s="323"/>
      <c r="N624" s="323"/>
      <c r="O624" s="323"/>
      <c r="P624" s="323"/>
      <c r="Q624" s="323"/>
      <c r="R624" s="323"/>
      <c r="S624" s="323"/>
      <c r="T624" s="319"/>
      <c r="U624" s="324"/>
    </row>
    <row r="625" spans="9:21">
      <c r="I625" s="322"/>
      <c r="M625" s="323"/>
      <c r="N625" s="323"/>
      <c r="O625" s="323"/>
      <c r="P625" s="323"/>
      <c r="Q625" s="323"/>
      <c r="R625" s="323"/>
      <c r="S625" s="323"/>
      <c r="T625" s="319"/>
      <c r="U625" s="324"/>
    </row>
    <row r="626" spans="9:21">
      <c r="I626" s="322"/>
      <c r="M626" s="323"/>
      <c r="N626" s="323"/>
      <c r="O626" s="323"/>
      <c r="P626" s="323"/>
      <c r="Q626" s="323"/>
      <c r="R626" s="323"/>
      <c r="S626" s="323"/>
      <c r="T626" s="319"/>
      <c r="U626" s="324"/>
    </row>
    <row r="627" spans="9:21">
      <c r="I627" s="322"/>
      <c r="M627" s="323"/>
      <c r="N627" s="323"/>
      <c r="O627" s="323"/>
      <c r="P627" s="323"/>
      <c r="Q627" s="323"/>
      <c r="R627" s="323"/>
      <c r="S627" s="323"/>
      <c r="T627" s="319"/>
      <c r="U627" s="324"/>
    </row>
    <row r="628" spans="9:21">
      <c r="I628" s="322"/>
      <c r="M628" s="323"/>
      <c r="N628" s="323"/>
      <c r="O628" s="323"/>
      <c r="P628" s="323"/>
      <c r="Q628" s="323"/>
      <c r="R628" s="323"/>
      <c r="S628" s="323"/>
      <c r="T628" s="319"/>
      <c r="U628" s="324"/>
    </row>
    <row r="629" spans="9:21">
      <c r="I629" s="322"/>
      <c r="M629" s="323"/>
      <c r="N629" s="323"/>
      <c r="O629" s="323"/>
      <c r="P629" s="323"/>
      <c r="Q629" s="323"/>
      <c r="R629" s="323"/>
      <c r="S629" s="323"/>
      <c r="T629" s="319"/>
      <c r="U629" s="324"/>
    </row>
    <row r="630" spans="9:21">
      <c r="I630" s="322"/>
      <c r="M630" s="323"/>
      <c r="N630" s="323"/>
      <c r="O630" s="323"/>
      <c r="P630" s="323"/>
      <c r="Q630" s="323"/>
      <c r="R630" s="323"/>
      <c r="S630" s="323"/>
      <c r="T630" s="319"/>
      <c r="U630" s="324"/>
    </row>
    <row r="631" spans="9:21">
      <c r="I631" s="322"/>
      <c r="M631" s="323"/>
      <c r="N631" s="323"/>
      <c r="O631" s="323"/>
      <c r="P631" s="323"/>
      <c r="Q631" s="323"/>
      <c r="R631" s="323"/>
      <c r="S631" s="323"/>
      <c r="T631" s="319"/>
      <c r="U631" s="324"/>
    </row>
    <row r="632" spans="9:21">
      <c r="I632" s="322"/>
      <c r="M632" s="323"/>
      <c r="N632" s="323"/>
      <c r="O632" s="323"/>
      <c r="P632" s="323"/>
      <c r="Q632" s="323"/>
      <c r="R632" s="323"/>
      <c r="S632" s="323"/>
      <c r="T632" s="319"/>
      <c r="U632" s="324"/>
    </row>
    <row r="633" spans="9:21">
      <c r="I633" s="322"/>
      <c r="M633" s="323"/>
      <c r="N633" s="323"/>
      <c r="O633" s="323"/>
      <c r="P633" s="323"/>
      <c r="Q633" s="323"/>
      <c r="R633" s="323"/>
      <c r="S633" s="323"/>
      <c r="T633" s="319"/>
      <c r="U633" s="324"/>
    </row>
    <row r="634" spans="9:21">
      <c r="I634" s="322"/>
      <c r="M634" s="323"/>
      <c r="N634" s="323"/>
      <c r="O634" s="323"/>
      <c r="P634" s="323"/>
      <c r="Q634" s="323"/>
      <c r="R634" s="323"/>
      <c r="S634" s="323"/>
      <c r="T634" s="319"/>
      <c r="U634" s="324"/>
    </row>
    <row r="635" spans="9:21">
      <c r="I635" s="322"/>
      <c r="M635" s="323"/>
      <c r="N635" s="323"/>
      <c r="O635" s="323"/>
      <c r="P635" s="323"/>
      <c r="Q635" s="323"/>
      <c r="R635" s="323"/>
      <c r="S635" s="323"/>
      <c r="T635" s="319"/>
      <c r="U635" s="324"/>
    </row>
    <row r="636" spans="9:21">
      <c r="I636" s="322"/>
      <c r="M636" s="323"/>
      <c r="N636" s="323"/>
      <c r="O636" s="323"/>
      <c r="P636" s="323"/>
      <c r="Q636" s="323"/>
      <c r="R636" s="323"/>
      <c r="S636" s="323"/>
      <c r="T636" s="319"/>
      <c r="U636" s="324"/>
    </row>
    <row r="637" spans="9:21">
      <c r="I637" s="322"/>
      <c r="M637" s="323"/>
      <c r="N637" s="323"/>
      <c r="O637" s="323"/>
      <c r="P637" s="323"/>
      <c r="Q637" s="323"/>
      <c r="R637" s="323"/>
      <c r="S637" s="323"/>
      <c r="T637" s="319"/>
      <c r="U637" s="324"/>
    </row>
    <row r="638" spans="9:21">
      <c r="I638" s="322"/>
      <c r="M638" s="323"/>
      <c r="N638" s="323"/>
      <c r="O638" s="323"/>
      <c r="P638" s="323"/>
      <c r="Q638" s="323"/>
      <c r="R638" s="323"/>
      <c r="S638" s="323"/>
      <c r="T638" s="319"/>
      <c r="U638" s="324"/>
    </row>
    <row r="639" spans="9:21">
      <c r="I639" s="322"/>
      <c r="M639" s="323"/>
      <c r="N639" s="323"/>
      <c r="O639" s="323"/>
      <c r="P639" s="323"/>
      <c r="Q639" s="323"/>
      <c r="R639" s="323"/>
      <c r="S639" s="323"/>
      <c r="T639" s="319"/>
      <c r="U639" s="324"/>
    </row>
    <row r="640" spans="9:21">
      <c r="I640" s="322"/>
      <c r="M640" s="323"/>
      <c r="N640" s="323"/>
      <c r="O640" s="323"/>
      <c r="P640" s="323"/>
      <c r="Q640" s="323"/>
      <c r="R640" s="323"/>
      <c r="S640" s="323"/>
      <c r="T640" s="319"/>
      <c r="U640" s="324"/>
    </row>
    <row r="641" spans="9:21">
      <c r="I641" s="322"/>
      <c r="M641" s="323"/>
      <c r="N641" s="323"/>
      <c r="O641" s="323"/>
      <c r="P641" s="323"/>
      <c r="Q641" s="323"/>
      <c r="R641" s="323"/>
      <c r="S641" s="323"/>
      <c r="T641" s="319"/>
      <c r="U641" s="324"/>
    </row>
    <row r="642" spans="9:21">
      <c r="I642" s="322"/>
      <c r="M642" s="323"/>
      <c r="N642" s="323"/>
      <c r="O642" s="323"/>
      <c r="P642" s="323"/>
      <c r="Q642" s="323"/>
      <c r="R642" s="323"/>
      <c r="S642" s="323"/>
      <c r="T642" s="319"/>
      <c r="U642" s="324"/>
    </row>
    <row r="643" spans="9:21">
      <c r="I643" s="322"/>
      <c r="M643" s="323"/>
      <c r="N643" s="323"/>
      <c r="O643" s="323"/>
      <c r="P643" s="323"/>
      <c r="Q643" s="323"/>
      <c r="R643" s="323"/>
      <c r="S643" s="323"/>
      <c r="T643" s="319"/>
      <c r="U643" s="324"/>
    </row>
    <row r="644" spans="9:21">
      <c r="I644" s="322"/>
      <c r="M644" s="323"/>
      <c r="N644" s="323"/>
      <c r="O644" s="323"/>
      <c r="P644" s="323"/>
      <c r="Q644" s="323"/>
      <c r="R644" s="323"/>
      <c r="S644" s="323"/>
      <c r="T644" s="319"/>
      <c r="U644" s="324"/>
    </row>
    <row r="645" spans="9:21">
      <c r="I645" s="322"/>
      <c r="M645" s="323"/>
      <c r="N645" s="323"/>
      <c r="O645" s="323"/>
      <c r="P645" s="323"/>
      <c r="Q645" s="323"/>
      <c r="R645" s="323"/>
      <c r="S645" s="323"/>
      <c r="T645" s="319"/>
      <c r="U645" s="324"/>
    </row>
    <row r="646" spans="9:21">
      <c r="I646" s="322"/>
      <c r="M646" s="323"/>
      <c r="N646" s="323"/>
      <c r="O646" s="323"/>
      <c r="P646" s="323"/>
      <c r="Q646" s="323"/>
      <c r="R646" s="323"/>
      <c r="S646" s="323"/>
      <c r="T646" s="319"/>
      <c r="U646" s="324"/>
    </row>
    <row r="647" spans="9:21">
      <c r="I647" s="322"/>
      <c r="M647" s="323"/>
      <c r="N647" s="323"/>
      <c r="O647" s="323"/>
      <c r="P647" s="323"/>
      <c r="Q647" s="323"/>
      <c r="R647" s="323"/>
      <c r="S647" s="323"/>
      <c r="T647" s="319"/>
      <c r="U647" s="324"/>
    </row>
    <row r="648" spans="9:21">
      <c r="I648" s="322"/>
      <c r="M648" s="323"/>
      <c r="N648" s="323"/>
      <c r="O648" s="323"/>
      <c r="P648" s="323"/>
      <c r="Q648" s="323"/>
      <c r="R648" s="323"/>
      <c r="S648" s="323"/>
      <c r="T648" s="319"/>
      <c r="U648" s="324"/>
    </row>
    <row r="649" spans="9:21">
      <c r="I649" s="322"/>
      <c r="M649" s="323"/>
      <c r="N649" s="323"/>
      <c r="O649" s="323"/>
      <c r="P649" s="323"/>
      <c r="Q649" s="323"/>
      <c r="R649" s="323"/>
      <c r="S649" s="323"/>
      <c r="T649" s="319"/>
      <c r="U649" s="324"/>
    </row>
    <row r="650" spans="9:21">
      <c r="I650" s="322"/>
      <c r="M650" s="323"/>
      <c r="N650" s="323"/>
      <c r="O650" s="323"/>
      <c r="P650" s="323"/>
      <c r="Q650" s="323"/>
      <c r="R650" s="323"/>
      <c r="S650" s="323"/>
      <c r="T650" s="319"/>
      <c r="U650" s="324"/>
    </row>
    <row r="651" spans="9:21">
      <c r="I651" s="322"/>
      <c r="M651" s="323"/>
      <c r="N651" s="323"/>
      <c r="O651" s="323"/>
      <c r="P651" s="323"/>
      <c r="Q651" s="323"/>
      <c r="R651" s="323"/>
      <c r="S651" s="323"/>
      <c r="T651" s="319"/>
      <c r="U651" s="324"/>
    </row>
    <row r="652" spans="9:21">
      <c r="I652" s="322"/>
      <c r="M652" s="323"/>
      <c r="N652" s="323"/>
      <c r="O652" s="323"/>
      <c r="P652" s="323"/>
      <c r="Q652" s="323"/>
      <c r="R652" s="323"/>
      <c r="S652" s="323"/>
      <c r="T652" s="319"/>
      <c r="U652" s="324"/>
    </row>
    <row r="653" spans="9:21">
      <c r="I653" s="322"/>
      <c r="M653" s="323"/>
      <c r="N653" s="323"/>
      <c r="O653" s="323"/>
      <c r="P653" s="323"/>
      <c r="Q653" s="323"/>
      <c r="R653" s="323"/>
      <c r="S653" s="323"/>
      <c r="T653" s="319"/>
      <c r="U653" s="324"/>
    </row>
    <row r="654" spans="9:21">
      <c r="I654" s="322"/>
      <c r="M654" s="323"/>
      <c r="N654" s="323"/>
      <c r="O654" s="323"/>
      <c r="P654" s="323"/>
      <c r="Q654" s="323"/>
      <c r="R654" s="323"/>
      <c r="S654" s="323"/>
      <c r="T654" s="319"/>
      <c r="U654" s="324"/>
    </row>
    <row r="655" spans="9:21">
      <c r="I655" s="322"/>
      <c r="M655" s="323"/>
      <c r="N655" s="323"/>
      <c r="O655" s="323"/>
      <c r="P655" s="323"/>
      <c r="Q655" s="323"/>
      <c r="R655" s="323"/>
      <c r="S655" s="323"/>
      <c r="T655" s="319"/>
      <c r="U655" s="324"/>
    </row>
    <row r="656" spans="9:21">
      <c r="I656" s="322"/>
      <c r="M656" s="323"/>
      <c r="N656" s="323"/>
      <c r="O656" s="323"/>
      <c r="P656" s="323"/>
      <c r="Q656" s="323"/>
      <c r="R656" s="323"/>
      <c r="S656" s="323"/>
      <c r="T656" s="319"/>
      <c r="U656" s="324"/>
    </row>
    <row r="657" spans="9:21">
      <c r="I657" s="322"/>
      <c r="M657" s="323"/>
      <c r="N657" s="323"/>
      <c r="O657" s="323"/>
      <c r="P657" s="323"/>
      <c r="Q657" s="323"/>
      <c r="R657" s="323"/>
      <c r="S657" s="323"/>
      <c r="T657" s="319"/>
      <c r="U657" s="324"/>
    </row>
    <row r="658" spans="9:21">
      <c r="I658" s="322"/>
      <c r="M658" s="323"/>
      <c r="N658" s="323"/>
      <c r="O658" s="323"/>
      <c r="P658" s="323"/>
      <c r="Q658" s="323"/>
      <c r="R658" s="323"/>
      <c r="S658" s="323"/>
      <c r="T658" s="319"/>
      <c r="U658" s="324"/>
    </row>
    <row r="659" spans="9:21">
      <c r="I659" s="322"/>
      <c r="M659" s="323"/>
      <c r="N659" s="323"/>
      <c r="O659" s="323"/>
      <c r="P659" s="323"/>
      <c r="Q659" s="323"/>
      <c r="R659" s="323"/>
      <c r="S659" s="323"/>
      <c r="T659" s="319"/>
      <c r="U659" s="324"/>
    </row>
    <row r="660" spans="9:21">
      <c r="I660" s="322"/>
      <c r="M660" s="323"/>
      <c r="N660" s="323"/>
      <c r="O660" s="323"/>
      <c r="P660" s="323"/>
      <c r="Q660" s="323"/>
      <c r="R660" s="323"/>
      <c r="S660" s="323"/>
      <c r="T660" s="319"/>
      <c r="U660" s="324"/>
    </row>
    <row r="661" spans="9:21">
      <c r="I661" s="322"/>
      <c r="M661" s="323"/>
      <c r="N661" s="323"/>
      <c r="O661" s="323"/>
      <c r="P661" s="323"/>
      <c r="Q661" s="323"/>
      <c r="R661" s="323"/>
      <c r="S661" s="323"/>
      <c r="T661" s="319"/>
      <c r="U661" s="324"/>
    </row>
    <row r="662" spans="9:21">
      <c r="I662" s="322"/>
      <c r="M662" s="323"/>
      <c r="N662" s="323"/>
      <c r="O662" s="323"/>
      <c r="P662" s="323"/>
      <c r="Q662" s="323"/>
      <c r="R662" s="323"/>
      <c r="S662" s="323"/>
      <c r="T662" s="319"/>
      <c r="U662" s="324"/>
    </row>
    <row r="663" spans="9:21">
      <c r="I663" s="322"/>
      <c r="M663" s="323"/>
      <c r="N663" s="323"/>
      <c r="O663" s="323"/>
      <c r="P663" s="323"/>
      <c r="Q663" s="323"/>
      <c r="R663" s="323"/>
      <c r="S663" s="323"/>
      <c r="T663" s="319"/>
      <c r="U663" s="324"/>
    </row>
    <row r="664" spans="9:21">
      <c r="I664" s="322"/>
      <c r="M664" s="323"/>
      <c r="N664" s="323"/>
      <c r="O664" s="323"/>
      <c r="P664" s="323"/>
      <c r="Q664" s="323"/>
      <c r="R664" s="323"/>
      <c r="S664" s="323"/>
      <c r="T664" s="319"/>
      <c r="U664" s="324"/>
    </row>
    <row r="665" spans="9:21">
      <c r="I665" s="322"/>
      <c r="M665" s="323"/>
      <c r="N665" s="323"/>
      <c r="O665" s="323"/>
      <c r="P665" s="323"/>
      <c r="Q665" s="323"/>
      <c r="R665" s="323"/>
      <c r="S665" s="323"/>
      <c r="T665" s="319"/>
      <c r="U665" s="324"/>
    </row>
    <row r="666" spans="9:21">
      <c r="I666" s="322"/>
      <c r="M666" s="323"/>
      <c r="N666" s="323"/>
      <c r="O666" s="323"/>
      <c r="P666" s="323"/>
      <c r="Q666" s="323"/>
      <c r="R666" s="323"/>
      <c r="S666" s="323"/>
      <c r="T666" s="319"/>
      <c r="U666" s="324"/>
    </row>
    <row r="667" spans="9:21">
      <c r="I667" s="322"/>
      <c r="M667" s="323"/>
      <c r="N667" s="323"/>
      <c r="O667" s="323"/>
      <c r="P667" s="323"/>
      <c r="Q667" s="323"/>
      <c r="R667" s="323"/>
      <c r="S667" s="323"/>
      <c r="T667" s="319"/>
      <c r="U667" s="324"/>
    </row>
    <row r="668" spans="9:21">
      <c r="I668" s="322"/>
      <c r="M668" s="323"/>
      <c r="N668" s="323"/>
      <c r="O668" s="323"/>
      <c r="P668" s="323"/>
      <c r="Q668" s="323"/>
      <c r="R668" s="323"/>
      <c r="S668" s="323"/>
      <c r="T668" s="319"/>
      <c r="U668" s="324"/>
    </row>
    <row r="669" spans="9:21">
      <c r="I669" s="322"/>
      <c r="M669" s="323"/>
      <c r="N669" s="323"/>
      <c r="O669" s="323"/>
      <c r="P669" s="323"/>
      <c r="Q669" s="323"/>
      <c r="R669" s="323"/>
      <c r="S669" s="323"/>
      <c r="T669" s="319"/>
      <c r="U669" s="324"/>
    </row>
    <row r="670" spans="9:21">
      <c r="I670" s="322"/>
      <c r="M670" s="323"/>
      <c r="N670" s="323"/>
      <c r="O670" s="323"/>
      <c r="P670" s="323"/>
      <c r="Q670" s="323"/>
      <c r="R670" s="323"/>
      <c r="S670" s="323"/>
      <c r="T670" s="319"/>
      <c r="U670" s="324"/>
    </row>
    <row r="671" spans="9:21">
      <c r="I671" s="322"/>
      <c r="M671" s="323"/>
      <c r="N671" s="323"/>
      <c r="O671" s="323"/>
      <c r="P671" s="323"/>
      <c r="Q671" s="323"/>
      <c r="R671" s="323"/>
      <c r="S671" s="323"/>
      <c r="T671" s="319"/>
      <c r="U671" s="324"/>
    </row>
    <row r="672" spans="9:21">
      <c r="I672" s="322"/>
      <c r="M672" s="323"/>
      <c r="N672" s="323"/>
      <c r="O672" s="323"/>
      <c r="P672" s="323"/>
      <c r="Q672" s="323"/>
      <c r="R672" s="323"/>
      <c r="S672" s="323"/>
      <c r="T672" s="319"/>
      <c r="U672" s="324"/>
    </row>
    <row r="673" spans="9:21">
      <c r="I673" s="322"/>
      <c r="M673" s="323"/>
      <c r="N673" s="323"/>
      <c r="O673" s="323"/>
      <c r="P673" s="323"/>
      <c r="Q673" s="323"/>
      <c r="R673" s="323"/>
      <c r="S673" s="323"/>
      <c r="T673" s="319"/>
      <c r="U673" s="324"/>
    </row>
    <row r="674" spans="9:21">
      <c r="I674" s="322"/>
      <c r="M674" s="323"/>
      <c r="N674" s="323"/>
      <c r="O674" s="323"/>
      <c r="P674" s="323"/>
      <c r="Q674" s="323"/>
      <c r="R674" s="323"/>
      <c r="S674" s="323"/>
      <c r="T674" s="319"/>
      <c r="U674" s="324"/>
    </row>
    <row r="675" spans="9:21">
      <c r="I675" s="322"/>
      <c r="M675" s="323"/>
      <c r="N675" s="323"/>
      <c r="O675" s="323"/>
      <c r="P675" s="323"/>
      <c r="Q675" s="323"/>
      <c r="R675" s="323"/>
      <c r="S675" s="323"/>
      <c r="T675" s="319"/>
      <c r="U675" s="324"/>
    </row>
    <row r="676" spans="9:21">
      <c r="I676" s="322"/>
      <c r="M676" s="323"/>
      <c r="N676" s="323"/>
      <c r="O676" s="323"/>
      <c r="P676" s="323"/>
      <c r="Q676" s="323"/>
      <c r="R676" s="323"/>
      <c r="S676" s="323"/>
      <c r="T676" s="319"/>
      <c r="U676" s="324"/>
    </row>
    <row r="677" spans="9:21">
      <c r="I677" s="322"/>
      <c r="M677" s="323"/>
      <c r="N677" s="323"/>
      <c r="O677" s="323"/>
      <c r="P677" s="323"/>
      <c r="Q677" s="323"/>
      <c r="R677" s="323"/>
      <c r="S677" s="323"/>
      <c r="T677" s="319"/>
      <c r="U677" s="324"/>
    </row>
    <row r="678" spans="9:21">
      <c r="I678" s="322"/>
      <c r="M678" s="323"/>
      <c r="N678" s="323"/>
      <c r="O678" s="323"/>
      <c r="P678" s="323"/>
      <c r="Q678" s="323"/>
      <c r="R678" s="323"/>
      <c r="S678" s="323"/>
      <c r="T678" s="319"/>
      <c r="U678" s="324"/>
    </row>
    <row r="679" spans="9:21">
      <c r="I679" s="322"/>
      <c r="M679" s="323"/>
      <c r="N679" s="323"/>
      <c r="O679" s="323"/>
      <c r="P679" s="323"/>
      <c r="Q679" s="323"/>
      <c r="R679" s="323"/>
      <c r="S679" s="323"/>
      <c r="T679" s="319"/>
      <c r="U679" s="324"/>
    </row>
    <row r="680" spans="9:21">
      <c r="I680" s="322"/>
      <c r="M680" s="323"/>
      <c r="N680" s="323"/>
      <c r="O680" s="323"/>
      <c r="P680" s="323"/>
      <c r="Q680" s="323"/>
      <c r="R680" s="323"/>
      <c r="S680" s="323"/>
      <c r="T680" s="319"/>
      <c r="U680" s="324"/>
    </row>
    <row r="681" spans="9:21">
      <c r="I681" s="322"/>
      <c r="M681" s="323"/>
      <c r="N681" s="323"/>
      <c r="O681" s="323"/>
      <c r="P681" s="323"/>
      <c r="Q681" s="323"/>
      <c r="R681" s="323"/>
      <c r="S681" s="323"/>
      <c r="T681" s="319"/>
      <c r="U681" s="324"/>
    </row>
    <row r="682" spans="9:21">
      <c r="I682" s="322"/>
      <c r="M682" s="323"/>
      <c r="N682" s="323"/>
      <c r="O682" s="323"/>
      <c r="P682" s="323"/>
      <c r="Q682" s="323"/>
      <c r="R682" s="323"/>
      <c r="S682" s="323"/>
      <c r="T682" s="319"/>
      <c r="U682" s="324"/>
    </row>
    <row r="683" spans="9:21">
      <c r="I683" s="322"/>
      <c r="M683" s="323"/>
      <c r="N683" s="323"/>
      <c r="O683" s="323"/>
      <c r="P683" s="323"/>
      <c r="Q683" s="323"/>
      <c r="R683" s="323"/>
      <c r="S683" s="323"/>
      <c r="T683" s="319"/>
      <c r="U683" s="324"/>
    </row>
    <row r="684" spans="9:21">
      <c r="I684" s="322"/>
      <c r="M684" s="323"/>
      <c r="N684" s="323"/>
      <c r="O684" s="323"/>
      <c r="P684" s="323"/>
      <c r="Q684" s="323"/>
      <c r="R684" s="323"/>
      <c r="S684" s="323"/>
      <c r="T684" s="319"/>
      <c r="U684" s="324"/>
    </row>
    <row r="685" spans="9:21">
      <c r="I685" s="322"/>
      <c r="M685" s="323"/>
      <c r="N685" s="323"/>
      <c r="O685" s="323"/>
      <c r="P685" s="323"/>
      <c r="Q685" s="323"/>
      <c r="R685" s="323"/>
      <c r="S685" s="323"/>
      <c r="T685" s="319"/>
      <c r="U685" s="324"/>
    </row>
    <row r="686" spans="9:21">
      <c r="I686" s="322"/>
      <c r="M686" s="323"/>
      <c r="N686" s="323"/>
      <c r="O686" s="323"/>
      <c r="P686" s="323"/>
      <c r="Q686" s="323"/>
      <c r="R686" s="323"/>
      <c r="S686" s="323"/>
      <c r="T686" s="319"/>
      <c r="U686" s="324"/>
    </row>
    <row r="687" spans="9:21">
      <c r="I687" s="322"/>
      <c r="M687" s="323"/>
      <c r="N687" s="323"/>
      <c r="O687" s="323"/>
      <c r="P687" s="323"/>
      <c r="Q687" s="323"/>
      <c r="R687" s="323"/>
      <c r="S687" s="323"/>
      <c r="T687" s="319"/>
      <c r="U687" s="324"/>
    </row>
    <row r="688" spans="9:21">
      <c r="I688" s="322"/>
      <c r="M688" s="323"/>
      <c r="N688" s="323"/>
      <c r="O688" s="323"/>
      <c r="P688" s="323"/>
      <c r="Q688" s="323"/>
      <c r="R688" s="323"/>
      <c r="S688" s="323"/>
      <c r="T688" s="319"/>
      <c r="U688" s="324"/>
    </row>
    <row r="689" spans="9:21">
      <c r="I689" s="322"/>
      <c r="M689" s="323"/>
      <c r="N689" s="323"/>
      <c r="O689" s="323"/>
      <c r="P689" s="323"/>
      <c r="Q689" s="323"/>
      <c r="R689" s="323"/>
      <c r="S689" s="323"/>
      <c r="T689" s="319"/>
      <c r="U689" s="324"/>
    </row>
    <row r="690" spans="9:21">
      <c r="I690" s="322"/>
      <c r="M690" s="323"/>
      <c r="N690" s="323"/>
      <c r="O690" s="323"/>
      <c r="P690" s="323"/>
      <c r="Q690" s="323"/>
      <c r="R690" s="323"/>
      <c r="S690" s="323"/>
      <c r="T690" s="319"/>
      <c r="U690" s="324"/>
    </row>
    <row r="691" spans="9:21">
      <c r="I691" s="322"/>
      <c r="M691" s="323"/>
      <c r="N691" s="323"/>
      <c r="O691" s="323"/>
      <c r="P691" s="323"/>
      <c r="Q691" s="323"/>
      <c r="R691" s="323"/>
      <c r="S691" s="323"/>
      <c r="T691" s="319"/>
      <c r="U691" s="324"/>
    </row>
    <row r="692" spans="9:21">
      <c r="I692" s="322"/>
      <c r="M692" s="323"/>
      <c r="N692" s="323"/>
      <c r="O692" s="323"/>
      <c r="P692" s="323"/>
      <c r="Q692" s="323"/>
      <c r="R692" s="323"/>
      <c r="S692" s="323"/>
      <c r="T692" s="319"/>
      <c r="U692" s="324"/>
    </row>
    <row r="693" spans="9:21">
      <c r="I693" s="322"/>
      <c r="M693" s="323"/>
      <c r="N693" s="323"/>
      <c r="O693" s="323"/>
      <c r="P693" s="323"/>
      <c r="Q693" s="323"/>
      <c r="R693" s="323"/>
      <c r="S693" s="323"/>
      <c r="T693" s="319"/>
      <c r="U693" s="324"/>
    </row>
    <row r="694" spans="9:21">
      <c r="I694" s="322"/>
      <c r="M694" s="323"/>
      <c r="N694" s="323"/>
      <c r="O694" s="323"/>
      <c r="P694" s="323"/>
      <c r="Q694" s="323"/>
      <c r="R694" s="323"/>
      <c r="S694" s="323"/>
      <c r="T694" s="319"/>
      <c r="U694" s="324"/>
    </row>
    <row r="695" spans="9:21">
      <c r="I695" s="322"/>
      <c r="M695" s="323"/>
      <c r="N695" s="323"/>
      <c r="O695" s="323"/>
      <c r="P695" s="323"/>
      <c r="Q695" s="323"/>
      <c r="R695" s="323"/>
      <c r="S695" s="323"/>
      <c r="T695" s="319"/>
      <c r="U695" s="324"/>
    </row>
    <row r="696" spans="9:21">
      <c r="I696" s="322"/>
      <c r="M696" s="323"/>
      <c r="N696" s="323"/>
      <c r="O696" s="323"/>
      <c r="P696" s="323"/>
      <c r="Q696" s="323"/>
      <c r="R696" s="323"/>
      <c r="S696" s="323"/>
      <c r="T696" s="319"/>
      <c r="U696" s="324"/>
    </row>
    <row r="697" spans="9:21">
      <c r="I697" s="322"/>
      <c r="M697" s="323"/>
      <c r="N697" s="323"/>
      <c r="O697" s="323"/>
      <c r="P697" s="323"/>
      <c r="Q697" s="323"/>
      <c r="R697" s="323"/>
      <c r="S697" s="323"/>
      <c r="T697" s="319"/>
      <c r="U697" s="324"/>
    </row>
    <row r="698" spans="9:21">
      <c r="I698" s="322"/>
      <c r="M698" s="323"/>
      <c r="N698" s="323"/>
      <c r="O698" s="323"/>
      <c r="P698" s="323"/>
      <c r="Q698" s="323"/>
      <c r="R698" s="323"/>
      <c r="S698" s="323"/>
      <c r="T698" s="319"/>
      <c r="U698" s="324"/>
    </row>
    <row r="699" spans="9:21">
      <c r="I699" s="322"/>
      <c r="M699" s="323"/>
      <c r="N699" s="323"/>
      <c r="O699" s="323"/>
      <c r="P699" s="323"/>
      <c r="Q699" s="323"/>
      <c r="R699" s="323"/>
      <c r="S699" s="323"/>
      <c r="T699" s="319"/>
      <c r="U699" s="324"/>
    </row>
    <row r="700" spans="9:21">
      <c r="I700" s="322"/>
      <c r="M700" s="323"/>
      <c r="N700" s="323"/>
      <c r="O700" s="323"/>
      <c r="P700" s="323"/>
      <c r="Q700" s="323"/>
      <c r="R700" s="323"/>
      <c r="S700" s="323"/>
      <c r="T700" s="319"/>
      <c r="U700" s="324"/>
    </row>
    <row r="701" spans="9:21">
      <c r="I701" s="322"/>
      <c r="M701" s="323"/>
      <c r="N701" s="323"/>
      <c r="O701" s="323"/>
      <c r="P701" s="323"/>
      <c r="Q701" s="323"/>
      <c r="R701" s="323"/>
      <c r="S701" s="323"/>
      <c r="T701" s="319"/>
      <c r="U701" s="324"/>
    </row>
    <row r="702" spans="9:21">
      <c r="I702" s="322"/>
      <c r="M702" s="323"/>
      <c r="N702" s="323"/>
      <c r="O702" s="323"/>
      <c r="P702" s="323"/>
      <c r="Q702" s="323"/>
      <c r="R702" s="323"/>
      <c r="S702" s="323"/>
      <c r="T702" s="319"/>
      <c r="U702" s="324"/>
    </row>
    <row r="703" spans="9:21">
      <c r="I703" s="322"/>
      <c r="M703" s="323"/>
      <c r="N703" s="323"/>
      <c r="O703" s="323"/>
      <c r="P703" s="323"/>
      <c r="Q703" s="323"/>
      <c r="R703" s="323"/>
      <c r="S703" s="323"/>
      <c r="T703" s="319"/>
      <c r="U703" s="324"/>
    </row>
    <row r="704" spans="9:21">
      <c r="I704" s="322"/>
      <c r="M704" s="323"/>
      <c r="N704" s="323"/>
      <c r="O704" s="323"/>
      <c r="P704" s="323"/>
      <c r="Q704" s="323"/>
      <c r="R704" s="323"/>
      <c r="S704" s="323"/>
      <c r="T704" s="319"/>
      <c r="U704" s="324"/>
    </row>
    <row r="705" spans="9:21">
      <c r="I705" s="322"/>
      <c r="M705" s="323"/>
      <c r="N705" s="323"/>
      <c r="O705" s="323"/>
      <c r="P705" s="323"/>
      <c r="Q705" s="323"/>
      <c r="R705" s="323"/>
      <c r="S705" s="323"/>
      <c r="T705" s="319"/>
      <c r="U705" s="324"/>
    </row>
    <row r="706" spans="9:21">
      <c r="I706" s="322"/>
      <c r="M706" s="323"/>
      <c r="N706" s="323"/>
      <c r="O706" s="323"/>
      <c r="P706" s="323"/>
      <c r="Q706" s="323"/>
      <c r="R706" s="323"/>
      <c r="S706" s="323"/>
      <c r="T706" s="319"/>
      <c r="U706" s="324"/>
    </row>
    <row r="707" spans="9:21">
      <c r="I707" s="322"/>
      <c r="M707" s="323"/>
      <c r="N707" s="323"/>
      <c r="O707" s="323"/>
      <c r="P707" s="323"/>
      <c r="Q707" s="323"/>
      <c r="R707" s="323"/>
      <c r="S707" s="323"/>
      <c r="T707" s="319"/>
      <c r="U707" s="324"/>
    </row>
    <row r="708" spans="9:21">
      <c r="I708" s="322"/>
      <c r="M708" s="323"/>
      <c r="N708" s="323"/>
      <c r="O708" s="323"/>
      <c r="P708" s="323"/>
      <c r="Q708" s="323"/>
      <c r="R708" s="323"/>
      <c r="S708" s="323"/>
      <c r="T708" s="319"/>
      <c r="U708" s="324"/>
    </row>
    <row r="709" spans="9:21">
      <c r="I709" s="322"/>
      <c r="M709" s="323"/>
      <c r="N709" s="323"/>
      <c r="O709" s="323"/>
      <c r="P709" s="323"/>
      <c r="Q709" s="323"/>
      <c r="R709" s="323"/>
      <c r="S709" s="323"/>
      <c r="T709" s="319"/>
      <c r="U709" s="324"/>
    </row>
    <row r="710" spans="9:21">
      <c r="I710" s="322"/>
      <c r="M710" s="323"/>
      <c r="N710" s="323"/>
      <c r="O710" s="323"/>
      <c r="P710" s="323"/>
      <c r="Q710" s="323"/>
      <c r="R710" s="323"/>
      <c r="S710" s="323"/>
      <c r="T710" s="319"/>
      <c r="U710" s="324"/>
    </row>
    <row r="711" spans="9:21">
      <c r="I711" s="322"/>
      <c r="M711" s="323"/>
      <c r="N711" s="323"/>
      <c r="O711" s="323"/>
      <c r="P711" s="323"/>
      <c r="Q711" s="323"/>
      <c r="R711" s="323"/>
      <c r="S711" s="323"/>
      <c r="T711" s="319"/>
      <c r="U711" s="324"/>
    </row>
    <row r="712" spans="9:21">
      <c r="I712" s="322"/>
      <c r="M712" s="323"/>
      <c r="N712" s="323"/>
      <c r="O712" s="323"/>
      <c r="P712" s="323"/>
      <c r="Q712" s="323"/>
      <c r="R712" s="323"/>
      <c r="S712" s="323"/>
      <c r="T712" s="319"/>
      <c r="U712" s="324"/>
    </row>
    <row r="713" spans="9:21">
      <c r="I713" s="322"/>
      <c r="M713" s="323"/>
      <c r="N713" s="323"/>
      <c r="O713" s="323"/>
      <c r="P713" s="323"/>
      <c r="Q713" s="323"/>
      <c r="R713" s="323"/>
      <c r="S713" s="323"/>
      <c r="T713" s="319"/>
      <c r="U713" s="324"/>
    </row>
    <row r="714" spans="9:21">
      <c r="I714" s="322"/>
      <c r="M714" s="323"/>
      <c r="N714" s="323"/>
      <c r="O714" s="323"/>
      <c r="P714" s="323"/>
      <c r="Q714" s="323"/>
      <c r="R714" s="323"/>
      <c r="S714" s="323"/>
      <c r="T714" s="319"/>
      <c r="U714" s="324"/>
    </row>
    <row r="715" spans="9:21">
      <c r="I715" s="322"/>
      <c r="M715" s="323"/>
      <c r="N715" s="323"/>
      <c r="O715" s="323"/>
      <c r="P715" s="323"/>
      <c r="Q715" s="323"/>
      <c r="R715" s="323"/>
      <c r="S715" s="323"/>
      <c r="T715" s="319"/>
      <c r="U715" s="324"/>
    </row>
    <row r="716" spans="9:21">
      <c r="I716" s="322"/>
      <c r="M716" s="323"/>
      <c r="N716" s="323"/>
      <c r="O716" s="323"/>
      <c r="P716" s="323"/>
      <c r="Q716" s="323"/>
      <c r="R716" s="323"/>
      <c r="S716" s="323"/>
      <c r="T716" s="319"/>
      <c r="U716" s="324"/>
    </row>
    <row r="717" spans="9:21">
      <c r="I717" s="322"/>
      <c r="M717" s="323"/>
      <c r="N717" s="323"/>
      <c r="O717" s="323"/>
      <c r="P717" s="323"/>
      <c r="Q717" s="323"/>
      <c r="R717" s="323"/>
      <c r="S717" s="323"/>
      <c r="T717" s="319"/>
      <c r="U717" s="324"/>
    </row>
    <row r="718" spans="9:21">
      <c r="I718" s="322"/>
      <c r="M718" s="323"/>
      <c r="N718" s="323"/>
      <c r="O718" s="323"/>
      <c r="P718" s="323"/>
      <c r="Q718" s="323"/>
      <c r="R718" s="323"/>
      <c r="S718" s="323"/>
      <c r="T718" s="319"/>
      <c r="U718" s="324"/>
    </row>
    <row r="719" spans="9:21">
      <c r="I719" s="322"/>
      <c r="M719" s="323"/>
      <c r="N719" s="323"/>
      <c r="O719" s="323"/>
      <c r="P719" s="323"/>
      <c r="Q719" s="323"/>
      <c r="R719" s="323"/>
      <c r="S719" s="323"/>
      <c r="T719" s="319"/>
      <c r="U719" s="324"/>
    </row>
    <row r="720" spans="9:21">
      <c r="I720" s="322"/>
      <c r="M720" s="323"/>
      <c r="N720" s="323"/>
      <c r="O720" s="323"/>
      <c r="P720" s="323"/>
      <c r="Q720" s="323"/>
      <c r="R720" s="323"/>
      <c r="S720" s="323"/>
      <c r="T720" s="319"/>
      <c r="U720" s="324"/>
    </row>
    <row r="721" spans="9:21">
      <c r="I721" s="322"/>
      <c r="M721" s="323"/>
      <c r="N721" s="323"/>
      <c r="O721" s="323"/>
      <c r="P721" s="323"/>
      <c r="Q721" s="323"/>
      <c r="R721" s="323"/>
      <c r="S721" s="323"/>
      <c r="T721" s="319"/>
      <c r="U721" s="324"/>
    </row>
    <row r="722" spans="9:21">
      <c r="I722" s="322"/>
      <c r="M722" s="323"/>
      <c r="N722" s="323"/>
      <c r="O722" s="323"/>
      <c r="P722" s="323"/>
      <c r="Q722" s="323"/>
      <c r="R722" s="323"/>
      <c r="S722" s="323"/>
      <c r="T722" s="319"/>
      <c r="U722" s="324"/>
    </row>
    <row r="723" spans="9:21">
      <c r="I723" s="322"/>
      <c r="M723" s="323"/>
      <c r="N723" s="323"/>
      <c r="O723" s="323"/>
      <c r="P723" s="323"/>
      <c r="Q723" s="323"/>
      <c r="R723" s="323"/>
      <c r="S723" s="323"/>
      <c r="T723" s="319"/>
      <c r="U723" s="324"/>
    </row>
    <row r="724" spans="9:21">
      <c r="I724" s="322"/>
      <c r="M724" s="323"/>
      <c r="N724" s="323"/>
      <c r="O724" s="323"/>
      <c r="P724" s="323"/>
      <c r="Q724" s="323"/>
      <c r="R724" s="323"/>
      <c r="S724" s="323"/>
      <c r="T724" s="319"/>
      <c r="U724" s="324"/>
    </row>
    <row r="725" spans="9:21">
      <c r="I725" s="322"/>
      <c r="M725" s="323"/>
      <c r="N725" s="323"/>
      <c r="O725" s="323"/>
      <c r="P725" s="323"/>
      <c r="Q725" s="323"/>
      <c r="R725" s="323"/>
      <c r="S725" s="323"/>
      <c r="T725" s="319"/>
      <c r="U725" s="324"/>
    </row>
    <row r="726" spans="9:21">
      <c r="I726" s="322"/>
      <c r="M726" s="323"/>
      <c r="N726" s="323"/>
      <c r="O726" s="323"/>
      <c r="P726" s="323"/>
      <c r="Q726" s="323"/>
      <c r="R726" s="323"/>
      <c r="S726" s="323"/>
      <c r="T726" s="319"/>
      <c r="U726" s="324"/>
    </row>
    <row r="727" spans="9:21">
      <c r="I727" s="322"/>
      <c r="M727" s="323"/>
      <c r="N727" s="323"/>
      <c r="O727" s="323"/>
      <c r="P727" s="323"/>
      <c r="Q727" s="323"/>
      <c r="R727" s="323"/>
      <c r="S727" s="323"/>
      <c r="T727" s="319"/>
      <c r="U727" s="324"/>
    </row>
    <row r="728" spans="9:21">
      <c r="I728" s="322"/>
      <c r="M728" s="323"/>
      <c r="N728" s="323"/>
      <c r="O728" s="323"/>
      <c r="P728" s="323"/>
      <c r="Q728" s="323"/>
      <c r="R728" s="323"/>
      <c r="S728" s="323"/>
      <c r="T728" s="319"/>
      <c r="U728" s="324"/>
    </row>
    <row r="729" spans="9:21">
      <c r="I729" s="322"/>
      <c r="M729" s="323"/>
      <c r="N729" s="323"/>
      <c r="O729" s="323"/>
      <c r="P729" s="323"/>
      <c r="Q729" s="323"/>
      <c r="R729" s="323"/>
      <c r="S729" s="323"/>
      <c r="T729" s="319"/>
      <c r="U729" s="324"/>
    </row>
    <row r="730" spans="9:21">
      <c r="I730" s="322"/>
      <c r="M730" s="323"/>
      <c r="N730" s="323"/>
      <c r="O730" s="323"/>
      <c r="P730" s="323"/>
      <c r="Q730" s="323"/>
      <c r="R730" s="323"/>
      <c r="S730" s="323"/>
      <c r="T730" s="319"/>
      <c r="U730" s="324"/>
    </row>
    <row r="731" spans="9:21">
      <c r="I731" s="322"/>
      <c r="M731" s="323"/>
      <c r="N731" s="323"/>
      <c r="O731" s="323"/>
      <c r="P731" s="323"/>
      <c r="Q731" s="323"/>
      <c r="R731" s="323"/>
      <c r="S731" s="323"/>
      <c r="T731" s="319"/>
      <c r="U731" s="324"/>
    </row>
    <row r="732" spans="9:21">
      <c r="I732" s="322"/>
      <c r="M732" s="323"/>
      <c r="N732" s="323"/>
      <c r="O732" s="323"/>
      <c r="P732" s="323"/>
      <c r="Q732" s="323"/>
      <c r="R732" s="323"/>
      <c r="S732" s="323"/>
      <c r="T732" s="319"/>
      <c r="U732" s="324"/>
    </row>
    <row r="733" spans="9:21">
      <c r="I733" s="322"/>
      <c r="M733" s="323"/>
      <c r="N733" s="323"/>
      <c r="O733" s="323"/>
      <c r="P733" s="323"/>
      <c r="Q733" s="323"/>
      <c r="R733" s="323"/>
      <c r="S733" s="323"/>
      <c r="T733" s="319"/>
      <c r="U733" s="324"/>
    </row>
    <row r="734" spans="9:21">
      <c r="I734" s="322"/>
      <c r="M734" s="323"/>
      <c r="N734" s="323"/>
      <c r="O734" s="323"/>
      <c r="P734" s="323"/>
      <c r="Q734" s="323"/>
      <c r="R734" s="323"/>
      <c r="S734" s="323"/>
      <c r="T734" s="319"/>
      <c r="U734" s="324"/>
    </row>
    <row r="735" spans="9:21">
      <c r="I735" s="322"/>
      <c r="M735" s="323"/>
      <c r="N735" s="323"/>
      <c r="O735" s="323"/>
      <c r="P735" s="323"/>
      <c r="Q735" s="323"/>
      <c r="R735" s="323"/>
      <c r="S735" s="323"/>
      <c r="T735" s="319"/>
      <c r="U735" s="324"/>
    </row>
    <row r="736" spans="9:21">
      <c r="I736" s="322"/>
      <c r="M736" s="323"/>
      <c r="N736" s="323"/>
      <c r="O736" s="323"/>
      <c r="P736" s="323"/>
      <c r="Q736" s="323"/>
      <c r="R736" s="323"/>
      <c r="S736" s="323"/>
      <c r="T736" s="319"/>
      <c r="U736" s="324"/>
    </row>
    <row r="737" spans="9:21">
      <c r="I737" s="322"/>
      <c r="M737" s="323"/>
      <c r="N737" s="323"/>
      <c r="O737" s="323"/>
      <c r="P737" s="323"/>
      <c r="Q737" s="323"/>
      <c r="R737" s="323"/>
      <c r="S737" s="323"/>
      <c r="T737" s="319"/>
      <c r="U737" s="324"/>
    </row>
    <row r="738" spans="9:21">
      <c r="I738" s="322"/>
      <c r="M738" s="323"/>
      <c r="N738" s="323"/>
      <c r="O738" s="323"/>
      <c r="P738" s="323"/>
      <c r="Q738" s="323"/>
      <c r="R738" s="323"/>
      <c r="S738" s="323"/>
      <c r="T738" s="319"/>
      <c r="U738" s="324"/>
    </row>
    <row r="739" spans="9:21">
      <c r="I739" s="322"/>
      <c r="M739" s="323"/>
      <c r="N739" s="323"/>
      <c r="O739" s="323"/>
      <c r="P739" s="323"/>
      <c r="Q739" s="323"/>
      <c r="R739" s="323"/>
      <c r="S739" s="323"/>
      <c r="T739" s="319"/>
      <c r="U739" s="324"/>
    </row>
    <row r="740" spans="9:21">
      <c r="I740" s="322"/>
      <c r="M740" s="323"/>
      <c r="N740" s="323"/>
      <c r="O740" s="323"/>
      <c r="P740" s="323"/>
      <c r="Q740" s="323"/>
      <c r="R740" s="323"/>
      <c r="S740" s="323"/>
      <c r="T740" s="319"/>
      <c r="U740" s="324"/>
    </row>
    <row r="741" spans="9:21">
      <c r="I741" s="322"/>
      <c r="M741" s="323"/>
      <c r="N741" s="323"/>
      <c r="O741" s="323"/>
      <c r="P741" s="323"/>
      <c r="Q741" s="323"/>
      <c r="R741" s="323"/>
      <c r="S741" s="323"/>
      <c r="T741" s="319"/>
      <c r="U741" s="324"/>
    </row>
    <row r="742" spans="9:21">
      <c r="I742" s="322"/>
      <c r="M742" s="323"/>
      <c r="N742" s="323"/>
      <c r="O742" s="323"/>
      <c r="P742" s="323"/>
      <c r="Q742" s="323"/>
      <c r="R742" s="323"/>
      <c r="S742" s="323"/>
      <c r="T742" s="319"/>
      <c r="U742" s="324"/>
    </row>
    <row r="743" spans="9:21">
      <c r="I743" s="322"/>
      <c r="M743" s="323"/>
      <c r="N743" s="323"/>
      <c r="O743" s="323"/>
      <c r="P743" s="323"/>
      <c r="Q743" s="323"/>
      <c r="R743" s="323"/>
      <c r="S743" s="323"/>
      <c r="T743" s="319"/>
      <c r="U743" s="324"/>
    </row>
    <row r="744" spans="9:21">
      <c r="I744" s="322"/>
      <c r="M744" s="323"/>
      <c r="N744" s="323"/>
      <c r="O744" s="323"/>
      <c r="P744" s="323"/>
      <c r="Q744" s="323"/>
      <c r="R744" s="323"/>
      <c r="S744" s="323"/>
      <c r="T744" s="319"/>
      <c r="U744" s="324"/>
    </row>
    <row r="745" spans="9:21">
      <c r="I745" s="322"/>
      <c r="M745" s="323"/>
      <c r="N745" s="323"/>
      <c r="O745" s="323"/>
      <c r="P745" s="323"/>
      <c r="Q745" s="323"/>
      <c r="R745" s="323"/>
      <c r="S745" s="323"/>
      <c r="T745" s="319"/>
      <c r="U745" s="324"/>
    </row>
    <row r="746" spans="9:21">
      <c r="I746" s="322"/>
      <c r="M746" s="323"/>
      <c r="N746" s="323"/>
      <c r="O746" s="323"/>
      <c r="P746" s="323"/>
      <c r="Q746" s="323"/>
      <c r="R746" s="323"/>
      <c r="S746" s="323"/>
      <c r="T746" s="319"/>
      <c r="U746" s="324"/>
    </row>
    <row r="747" spans="9:21">
      <c r="I747" s="322"/>
      <c r="M747" s="323"/>
      <c r="N747" s="323"/>
      <c r="O747" s="323"/>
      <c r="P747" s="323"/>
      <c r="Q747" s="323"/>
      <c r="R747" s="323"/>
      <c r="S747" s="323"/>
      <c r="T747" s="319"/>
      <c r="U747" s="324"/>
    </row>
    <row r="748" spans="9:21">
      <c r="I748" s="322"/>
      <c r="M748" s="323"/>
      <c r="N748" s="323"/>
      <c r="O748" s="323"/>
      <c r="P748" s="323"/>
      <c r="Q748" s="323"/>
      <c r="R748" s="323"/>
      <c r="S748" s="323"/>
      <c r="T748" s="319"/>
      <c r="U748" s="324"/>
    </row>
    <row r="749" spans="9:21">
      <c r="I749" s="322"/>
      <c r="M749" s="323"/>
      <c r="N749" s="323"/>
      <c r="O749" s="323"/>
      <c r="P749" s="323"/>
      <c r="Q749" s="323"/>
      <c r="R749" s="323"/>
      <c r="S749" s="323"/>
      <c r="T749" s="319"/>
      <c r="U749" s="324"/>
    </row>
    <row r="750" spans="9:21">
      <c r="I750" s="322"/>
      <c r="M750" s="323"/>
      <c r="N750" s="323"/>
      <c r="O750" s="323"/>
      <c r="P750" s="323"/>
      <c r="Q750" s="323"/>
      <c r="R750" s="323"/>
      <c r="S750" s="323"/>
      <c r="T750" s="319"/>
      <c r="U750" s="324"/>
    </row>
    <row r="751" spans="9:21">
      <c r="I751" s="322"/>
      <c r="M751" s="323"/>
      <c r="N751" s="323"/>
      <c r="O751" s="323"/>
      <c r="P751" s="323"/>
      <c r="Q751" s="323"/>
      <c r="R751" s="323"/>
      <c r="S751" s="323"/>
      <c r="T751" s="319"/>
      <c r="U751" s="324"/>
    </row>
    <row r="752" spans="9:21">
      <c r="I752" s="322"/>
      <c r="M752" s="323"/>
      <c r="N752" s="323"/>
      <c r="O752" s="323"/>
      <c r="P752" s="323"/>
      <c r="Q752" s="323"/>
      <c r="R752" s="323"/>
      <c r="S752" s="323"/>
      <c r="T752" s="319"/>
      <c r="U752" s="324"/>
    </row>
    <row r="753" spans="9:21">
      <c r="I753" s="322"/>
      <c r="M753" s="323"/>
      <c r="N753" s="323"/>
      <c r="O753" s="323"/>
      <c r="P753" s="323"/>
      <c r="Q753" s="323"/>
      <c r="R753" s="323"/>
      <c r="S753" s="323"/>
      <c r="T753" s="319"/>
      <c r="U753" s="324"/>
    </row>
    <row r="754" spans="9:21">
      <c r="I754" s="322"/>
      <c r="M754" s="323"/>
      <c r="N754" s="323"/>
      <c r="O754" s="323"/>
      <c r="P754" s="323"/>
      <c r="Q754" s="323"/>
      <c r="R754" s="323"/>
      <c r="S754" s="323"/>
      <c r="T754" s="319"/>
      <c r="U754" s="324"/>
    </row>
    <row r="755" spans="9:21">
      <c r="I755" s="322"/>
      <c r="M755" s="323"/>
      <c r="N755" s="323"/>
      <c r="O755" s="323"/>
      <c r="P755" s="323"/>
      <c r="Q755" s="323"/>
      <c r="R755" s="323"/>
      <c r="S755" s="323"/>
      <c r="T755" s="319"/>
      <c r="U755" s="324"/>
    </row>
    <row r="756" spans="9:21">
      <c r="I756" s="322"/>
      <c r="M756" s="323"/>
      <c r="N756" s="323"/>
      <c r="O756" s="323"/>
      <c r="P756" s="323"/>
      <c r="Q756" s="323"/>
      <c r="R756" s="323"/>
      <c r="S756" s="323"/>
      <c r="T756" s="319"/>
      <c r="U756" s="324"/>
    </row>
    <row r="757" spans="9:21">
      <c r="I757" s="322"/>
      <c r="M757" s="323"/>
      <c r="N757" s="323"/>
      <c r="O757" s="323"/>
      <c r="P757" s="323"/>
      <c r="Q757" s="323"/>
      <c r="R757" s="323"/>
      <c r="S757" s="323"/>
      <c r="T757" s="319"/>
      <c r="U757" s="324"/>
    </row>
    <row r="758" spans="9:21">
      <c r="I758" s="322"/>
      <c r="M758" s="323"/>
      <c r="N758" s="323"/>
      <c r="O758" s="323"/>
      <c r="P758" s="323"/>
      <c r="Q758" s="323"/>
      <c r="R758" s="323"/>
      <c r="S758" s="323"/>
      <c r="T758" s="319"/>
      <c r="U758" s="324"/>
    </row>
    <row r="759" spans="9:21">
      <c r="I759" s="322"/>
      <c r="M759" s="323"/>
      <c r="N759" s="323"/>
      <c r="O759" s="323"/>
      <c r="P759" s="323"/>
      <c r="Q759" s="323"/>
      <c r="R759" s="323"/>
      <c r="S759" s="323"/>
      <c r="T759" s="319"/>
      <c r="U759" s="324"/>
    </row>
    <row r="760" spans="9:21">
      <c r="I760" s="322"/>
      <c r="M760" s="323"/>
      <c r="N760" s="323"/>
      <c r="O760" s="323"/>
      <c r="P760" s="323"/>
      <c r="Q760" s="323"/>
      <c r="R760" s="323"/>
      <c r="S760" s="323"/>
      <c r="T760" s="319"/>
      <c r="U760" s="324"/>
    </row>
    <row r="761" spans="9:21">
      <c r="I761" s="322"/>
      <c r="M761" s="323"/>
      <c r="N761" s="323"/>
      <c r="O761" s="323"/>
      <c r="P761" s="323"/>
      <c r="Q761" s="323"/>
      <c r="R761" s="323"/>
      <c r="S761" s="323"/>
      <c r="T761" s="319"/>
      <c r="U761" s="324"/>
    </row>
    <row r="762" spans="9:21">
      <c r="I762" s="322"/>
      <c r="M762" s="323"/>
      <c r="N762" s="323"/>
      <c r="O762" s="323"/>
      <c r="P762" s="323"/>
      <c r="Q762" s="323"/>
      <c r="R762" s="323"/>
      <c r="S762" s="323"/>
      <c r="T762" s="319"/>
      <c r="U762" s="324"/>
    </row>
    <row r="763" spans="9:21">
      <c r="I763" s="322"/>
      <c r="M763" s="323"/>
      <c r="N763" s="323"/>
      <c r="O763" s="323"/>
      <c r="P763" s="323"/>
      <c r="Q763" s="323"/>
      <c r="R763" s="323"/>
      <c r="S763" s="323"/>
      <c r="T763" s="319"/>
      <c r="U763" s="324"/>
    </row>
    <row r="764" spans="9:21">
      <c r="I764" s="322"/>
      <c r="M764" s="323"/>
      <c r="N764" s="323"/>
      <c r="O764" s="323"/>
      <c r="P764" s="323"/>
      <c r="Q764" s="323"/>
      <c r="R764" s="323"/>
      <c r="S764" s="323"/>
      <c r="T764" s="319"/>
      <c r="U764" s="324"/>
    </row>
    <row r="765" spans="9:21">
      <c r="I765" s="322"/>
      <c r="M765" s="323"/>
      <c r="N765" s="323"/>
      <c r="O765" s="323"/>
      <c r="P765" s="323"/>
      <c r="Q765" s="323"/>
      <c r="R765" s="323"/>
      <c r="S765" s="323"/>
      <c r="T765" s="319"/>
      <c r="U765" s="324"/>
    </row>
    <row r="766" spans="9:21">
      <c r="I766" s="322"/>
      <c r="M766" s="323"/>
      <c r="N766" s="323"/>
      <c r="O766" s="323"/>
      <c r="P766" s="323"/>
      <c r="Q766" s="323"/>
      <c r="R766" s="323"/>
      <c r="S766" s="323"/>
      <c r="T766" s="319"/>
      <c r="U766" s="324"/>
    </row>
    <row r="767" spans="9:21">
      <c r="I767" s="322"/>
      <c r="M767" s="323"/>
      <c r="N767" s="323"/>
      <c r="O767" s="323"/>
      <c r="P767" s="323"/>
      <c r="Q767" s="323"/>
      <c r="R767" s="323"/>
      <c r="S767" s="323"/>
      <c r="T767" s="319"/>
      <c r="U767" s="324"/>
    </row>
    <row r="768" spans="9:21">
      <c r="I768" s="322"/>
      <c r="M768" s="323"/>
      <c r="N768" s="323"/>
      <c r="O768" s="323"/>
      <c r="P768" s="323"/>
      <c r="Q768" s="323"/>
      <c r="R768" s="323"/>
      <c r="S768" s="323"/>
      <c r="T768" s="319"/>
      <c r="U768" s="324"/>
    </row>
    <row r="769" spans="9:21">
      <c r="I769" s="322"/>
      <c r="M769" s="323"/>
      <c r="N769" s="323"/>
      <c r="O769" s="323"/>
      <c r="P769" s="323"/>
      <c r="Q769" s="323"/>
      <c r="R769" s="323"/>
      <c r="S769" s="323"/>
      <c r="T769" s="319"/>
      <c r="U769" s="324"/>
    </row>
    <row r="770" spans="9:21">
      <c r="I770" s="322"/>
      <c r="M770" s="323"/>
      <c r="N770" s="323"/>
      <c r="O770" s="323"/>
      <c r="P770" s="323"/>
      <c r="Q770" s="323"/>
      <c r="R770" s="323"/>
      <c r="S770" s="323"/>
      <c r="T770" s="319"/>
      <c r="U770" s="324"/>
    </row>
    <row r="771" spans="9:21">
      <c r="I771" s="322"/>
      <c r="M771" s="323"/>
      <c r="N771" s="323"/>
      <c r="O771" s="323"/>
      <c r="P771" s="323"/>
      <c r="Q771" s="323"/>
      <c r="R771" s="323"/>
      <c r="S771" s="323"/>
      <c r="T771" s="319"/>
      <c r="U771" s="324"/>
    </row>
    <row r="772" spans="9:21">
      <c r="I772" s="322"/>
      <c r="M772" s="323"/>
      <c r="N772" s="323"/>
      <c r="O772" s="323"/>
      <c r="P772" s="323"/>
      <c r="Q772" s="323"/>
      <c r="R772" s="323"/>
      <c r="S772" s="323"/>
      <c r="T772" s="319"/>
      <c r="U772" s="324"/>
    </row>
    <row r="773" spans="9:21">
      <c r="I773" s="322"/>
      <c r="M773" s="323"/>
      <c r="N773" s="323"/>
      <c r="O773" s="323"/>
      <c r="P773" s="323"/>
      <c r="Q773" s="323"/>
      <c r="R773" s="323"/>
      <c r="S773" s="323"/>
      <c r="T773" s="319"/>
      <c r="U773" s="324"/>
    </row>
    <row r="774" spans="9:21">
      <c r="I774" s="322"/>
      <c r="M774" s="323"/>
      <c r="N774" s="323"/>
      <c r="O774" s="323"/>
      <c r="P774" s="323"/>
      <c r="Q774" s="323"/>
      <c r="R774" s="323"/>
      <c r="S774" s="323"/>
      <c r="T774" s="319"/>
      <c r="U774" s="324"/>
    </row>
    <row r="775" spans="9:21">
      <c r="I775" s="322"/>
      <c r="M775" s="323"/>
      <c r="N775" s="323"/>
      <c r="O775" s="323"/>
      <c r="P775" s="323"/>
      <c r="Q775" s="323"/>
      <c r="R775" s="323"/>
      <c r="S775" s="323"/>
      <c r="T775" s="319"/>
      <c r="U775" s="324"/>
    </row>
    <row r="776" spans="9:21">
      <c r="I776" s="322"/>
      <c r="M776" s="323"/>
      <c r="N776" s="323"/>
      <c r="O776" s="323"/>
      <c r="P776" s="323"/>
      <c r="Q776" s="323"/>
      <c r="R776" s="323"/>
      <c r="S776" s="323"/>
      <c r="T776" s="319"/>
      <c r="U776" s="324"/>
    </row>
    <row r="777" spans="9:21">
      <c r="I777" s="322"/>
      <c r="M777" s="323"/>
      <c r="N777" s="323"/>
      <c r="O777" s="323"/>
      <c r="P777" s="323"/>
      <c r="Q777" s="323"/>
      <c r="R777" s="323"/>
      <c r="S777" s="323"/>
      <c r="T777" s="319"/>
      <c r="U777" s="324"/>
    </row>
    <row r="778" spans="9:21">
      <c r="I778" s="322"/>
      <c r="M778" s="323"/>
      <c r="N778" s="323"/>
      <c r="O778" s="323"/>
      <c r="P778" s="323"/>
      <c r="Q778" s="323"/>
      <c r="R778" s="323"/>
      <c r="S778" s="323"/>
      <c r="T778" s="319"/>
      <c r="U778" s="324"/>
    </row>
    <row r="779" spans="9:21">
      <c r="I779" s="322"/>
      <c r="M779" s="323"/>
      <c r="N779" s="323"/>
      <c r="O779" s="323"/>
      <c r="P779" s="323"/>
      <c r="Q779" s="323"/>
      <c r="R779" s="323"/>
      <c r="S779" s="323"/>
      <c r="T779" s="319"/>
      <c r="U779" s="324"/>
    </row>
    <row r="780" spans="9:21">
      <c r="I780" s="322"/>
      <c r="M780" s="323"/>
      <c r="N780" s="323"/>
      <c r="O780" s="323"/>
      <c r="P780" s="323"/>
      <c r="Q780" s="323"/>
      <c r="R780" s="323"/>
      <c r="S780" s="323"/>
      <c r="T780" s="319"/>
      <c r="U780" s="324"/>
    </row>
  </sheetData>
  <sheetProtection selectLockedCells="1"/>
  <mergeCells count="7">
    <mergeCell ref="AA24:AA29"/>
    <mergeCell ref="AA30:AA32"/>
    <mergeCell ref="AA33:AA34"/>
    <mergeCell ref="E2:J2"/>
    <mergeCell ref="R2:U2"/>
    <mergeCell ref="M2:P2"/>
    <mergeCell ref="AA10:AA12"/>
  </mergeCells>
  <phoneticPr fontId="2" type="noConversion"/>
  <pageMargins left="0.75" right="0.75" top="1" bottom="1" header="0.5" footer="0.5"/>
  <pageSetup orientation="portrait" horizontalDpi="1200" verticalDpi="1200" r:id="rId1"/>
  <headerFooter alignWithMargins="0"/>
</worksheet>
</file>

<file path=xl/worksheets/sheet31.xml><?xml version="1.0" encoding="utf-8"?>
<worksheet xmlns="http://schemas.openxmlformats.org/spreadsheetml/2006/main" xmlns:r="http://schemas.openxmlformats.org/officeDocument/2006/relationships">
  <sheetPr codeName="Sheet22"/>
  <dimension ref="A1:AE775"/>
  <sheetViews>
    <sheetView workbookViewId="0">
      <selection sqref="A1:IV65536"/>
    </sheetView>
  </sheetViews>
  <sheetFormatPr defaultRowHeight="12.75"/>
  <cols>
    <col min="1" max="20" width="9.140625" style="316"/>
    <col min="21" max="22" width="14.5703125" style="316" customWidth="1"/>
    <col min="23" max="28" width="9.140625" style="316"/>
    <col min="29" max="29" width="15.7109375" style="316" customWidth="1"/>
    <col min="30" max="16384" width="9.140625" style="316"/>
  </cols>
  <sheetData>
    <row r="1" spans="1:31">
      <c r="A1" s="313"/>
      <c r="B1" s="313"/>
      <c r="C1" s="313"/>
      <c r="D1" s="313"/>
      <c r="E1" s="313"/>
      <c r="F1" s="313"/>
      <c r="G1" s="313"/>
      <c r="H1" s="313"/>
      <c r="I1" s="313"/>
      <c r="J1" s="313"/>
      <c r="K1" s="313"/>
      <c r="L1" s="313"/>
      <c r="M1" s="313"/>
      <c r="N1" s="313"/>
      <c r="O1" s="313"/>
      <c r="P1" s="313"/>
      <c r="Q1" s="313"/>
      <c r="R1" s="313"/>
      <c r="S1" s="313"/>
      <c r="T1" s="313"/>
      <c r="U1" s="313"/>
      <c r="V1" s="313"/>
      <c r="Z1" s="317">
        <f>MIN(Z5:Z52)</f>
        <v>0</v>
      </c>
    </row>
    <row r="2" spans="1:31">
      <c r="A2" s="313"/>
      <c r="B2" s="313"/>
      <c r="C2" s="313"/>
      <c r="D2" s="313"/>
      <c r="E2" s="313"/>
      <c r="F2" s="839" t="s">
        <v>1115</v>
      </c>
      <c r="G2" s="839"/>
      <c r="H2" s="839"/>
      <c r="I2" s="839"/>
      <c r="J2" s="839"/>
      <c r="K2" s="839"/>
      <c r="L2" s="313"/>
      <c r="M2" s="313"/>
      <c r="N2" s="839" t="s">
        <v>1116</v>
      </c>
      <c r="O2" s="839"/>
      <c r="P2" s="839"/>
      <c r="Q2" s="839"/>
      <c r="R2" s="313"/>
      <c r="S2" s="839" t="s">
        <v>1117</v>
      </c>
      <c r="T2" s="839"/>
      <c r="U2" s="839"/>
      <c r="V2" s="839"/>
    </row>
    <row r="3" spans="1:31">
      <c r="A3" s="313"/>
      <c r="B3" s="313"/>
      <c r="C3" s="313"/>
      <c r="D3" s="313"/>
      <c r="E3" s="313"/>
      <c r="F3" s="313"/>
      <c r="G3" s="529" t="s">
        <v>1118</v>
      </c>
      <c r="H3" s="529" t="s">
        <v>1119</v>
      </c>
      <c r="I3" s="529" t="s">
        <v>1120</v>
      </c>
      <c r="J3" s="529" t="s">
        <v>1121</v>
      </c>
      <c r="K3" s="313"/>
      <c r="L3" s="313"/>
      <c r="M3" s="313"/>
      <c r="N3" s="313" t="s">
        <v>1122</v>
      </c>
      <c r="O3" s="313" t="s">
        <v>1123</v>
      </c>
      <c r="P3" s="313" t="s">
        <v>1124</v>
      </c>
      <c r="Q3" s="313" t="s">
        <v>1125</v>
      </c>
      <c r="R3" s="313"/>
      <c r="S3" s="313"/>
      <c r="T3" s="313"/>
      <c r="U3" s="313" t="s">
        <v>1126</v>
      </c>
      <c r="V3" s="313" t="s">
        <v>1127</v>
      </c>
      <c r="AC3" s="318"/>
      <c r="AD3" s="318"/>
      <c r="AE3" s="318"/>
    </row>
    <row r="4" spans="1:31">
      <c r="A4" s="313"/>
      <c r="B4" s="313"/>
      <c r="C4" s="313"/>
      <c r="D4" s="313"/>
      <c r="E4" s="313"/>
      <c r="F4" s="313" t="s">
        <v>1128</v>
      </c>
      <c r="G4" s="313">
        <v>90</v>
      </c>
      <c r="H4" s="313">
        <v>60</v>
      </c>
      <c r="I4" s="313">
        <v>26</v>
      </c>
      <c r="J4" s="313"/>
      <c r="K4" s="531">
        <v>1.21</v>
      </c>
      <c r="L4" s="532"/>
      <c r="M4" s="313"/>
      <c r="N4" s="532"/>
      <c r="O4" s="532"/>
      <c r="P4" s="532"/>
      <c r="Q4" s="532"/>
      <c r="R4" s="532"/>
      <c r="S4" s="532"/>
      <c r="T4" s="532"/>
      <c r="U4" s="532"/>
      <c r="V4" s="532"/>
      <c r="W4" s="320"/>
      <c r="X4" s="320"/>
      <c r="Y4" s="320"/>
      <c r="Z4" s="320"/>
      <c r="AB4" s="321"/>
    </row>
    <row r="5" spans="1:31">
      <c r="A5" s="313">
        <v>0</v>
      </c>
      <c r="B5" s="313">
        <v>0</v>
      </c>
      <c r="C5" s="313">
        <v>0</v>
      </c>
      <c r="D5" s="313">
        <v>0</v>
      </c>
      <c r="E5" s="313">
        <v>0</v>
      </c>
      <c r="F5" s="313"/>
      <c r="G5" s="314">
        <v>90</v>
      </c>
      <c r="H5" s="313">
        <v>60</v>
      </c>
      <c r="I5" s="313">
        <v>26</v>
      </c>
      <c r="J5" s="313">
        <v>1.21</v>
      </c>
      <c r="K5" s="534">
        <v>2.2434480778233571E-11</v>
      </c>
      <c r="L5" s="528"/>
      <c r="M5" s="313">
        <v>0</v>
      </c>
      <c r="N5" s="534">
        <v>-2.0292255244216857E-16</v>
      </c>
      <c r="O5" s="534">
        <v>6.9988386224661591E-14</v>
      </c>
      <c r="P5" s="534">
        <v>-7.6095161391097652E-12</v>
      </c>
      <c r="Q5" s="534">
        <v>2.883155456086945E-10</v>
      </c>
      <c r="R5" s="534"/>
      <c r="S5" s="534">
        <v>2.2434480778233642E-11</v>
      </c>
      <c r="T5" s="534"/>
      <c r="U5" s="531">
        <v>7.1085833891275816E-14</v>
      </c>
      <c r="V5" s="535">
        <v>3.1685972407368954E-15</v>
      </c>
      <c r="W5" s="323"/>
      <c r="X5" s="323"/>
      <c r="Y5" s="317"/>
      <c r="Z5" s="317"/>
      <c r="AB5" s="321"/>
    </row>
    <row r="6" spans="1:31">
      <c r="A6" s="313">
        <v>1</v>
      </c>
      <c r="B6" s="313">
        <v>0</v>
      </c>
      <c r="C6" s="313">
        <v>0</v>
      </c>
      <c r="D6" s="313">
        <v>0</v>
      </c>
      <c r="E6" s="313">
        <v>1</v>
      </c>
      <c r="F6" s="313"/>
      <c r="G6" s="314">
        <v>100</v>
      </c>
      <c r="H6" s="313">
        <v>60</v>
      </c>
      <c r="I6" s="313">
        <v>26</v>
      </c>
      <c r="J6" s="313">
        <v>1.21</v>
      </c>
      <c r="K6" s="534">
        <v>2.4325241502165289E-11</v>
      </c>
      <c r="L6" s="528"/>
      <c r="M6" s="313">
        <v>1</v>
      </c>
      <c r="N6" s="534"/>
      <c r="O6" s="534"/>
      <c r="P6" s="534"/>
      <c r="Q6" s="534"/>
      <c r="R6" s="534"/>
      <c r="S6" s="534">
        <v>2.4325241502165318E-11</v>
      </c>
      <c r="T6" s="534"/>
      <c r="U6" s="531">
        <v>2.9080568410067379E-14</v>
      </c>
      <c r="V6" s="535">
        <v>1.1954894017179151E-15</v>
      </c>
      <c r="W6" s="317"/>
      <c r="X6" s="317"/>
      <c r="Y6" s="317"/>
      <c r="Z6" s="317"/>
      <c r="AB6" s="321"/>
    </row>
    <row r="7" spans="1:31">
      <c r="A7" s="313">
        <v>2</v>
      </c>
      <c r="B7" s="313">
        <v>0</v>
      </c>
      <c r="C7" s="313">
        <v>0</v>
      </c>
      <c r="D7" s="313">
        <v>0</v>
      </c>
      <c r="E7" s="313">
        <v>2</v>
      </c>
      <c r="F7" s="313"/>
      <c r="G7" s="314">
        <v>110</v>
      </c>
      <c r="H7" s="313">
        <v>60</v>
      </c>
      <c r="I7" s="313">
        <v>26</v>
      </c>
      <c r="J7" s="313">
        <v>1.21</v>
      </c>
      <c r="K7" s="534">
        <v>2.8038326324499204E-11</v>
      </c>
      <c r="L7" s="528"/>
      <c r="M7" s="313">
        <v>2</v>
      </c>
      <c r="N7" s="534"/>
      <c r="O7" s="534"/>
      <c r="P7" s="534"/>
      <c r="Q7" s="534"/>
      <c r="R7" s="534"/>
      <c r="S7" s="534">
        <v>2.8038326324499197E-11</v>
      </c>
      <c r="T7" s="534"/>
      <c r="U7" s="531">
        <v>-6.4623485355705287E-15</v>
      </c>
      <c r="V7" s="535">
        <v>-2.3048267791661609E-16</v>
      </c>
      <c r="W7" s="317"/>
      <c r="X7" s="317"/>
      <c r="Y7" s="317"/>
      <c r="Z7" s="317"/>
    </row>
    <row r="8" spans="1:31">
      <c r="A8" s="313">
        <v>3</v>
      </c>
      <c r="B8" s="313">
        <v>0</v>
      </c>
      <c r="C8" s="313">
        <v>0</v>
      </c>
      <c r="D8" s="313">
        <v>0</v>
      </c>
      <c r="E8" s="313">
        <v>3</v>
      </c>
      <c r="F8" s="313"/>
      <c r="G8" s="314">
        <v>120</v>
      </c>
      <c r="H8" s="313">
        <v>60</v>
      </c>
      <c r="I8" s="313">
        <v>26</v>
      </c>
      <c r="J8" s="313">
        <v>1.21</v>
      </c>
      <c r="K8" s="534">
        <v>3.2356199930582327E-11</v>
      </c>
      <c r="L8" s="528"/>
      <c r="M8" s="313">
        <v>3</v>
      </c>
      <c r="N8" s="534"/>
      <c r="O8" s="534"/>
      <c r="P8" s="534"/>
      <c r="Q8" s="534"/>
      <c r="R8" s="534"/>
      <c r="S8" s="534">
        <v>3.2356199930582184E-11</v>
      </c>
      <c r="T8" s="534"/>
      <c r="U8" s="531">
        <v>-1.4217166778255163E-13</v>
      </c>
      <c r="V8" s="535">
        <v>-4.3939544225703182E-15</v>
      </c>
      <c r="W8" s="317"/>
      <c r="X8" s="317"/>
      <c r="Y8" s="317"/>
      <c r="Z8" s="317"/>
    </row>
    <row r="9" spans="1:31">
      <c r="A9" s="313">
        <v>0</v>
      </c>
      <c r="B9" s="313">
        <v>1</v>
      </c>
      <c r="C9" s="313">
        <v>0</v>
      </c>
      <c r="D9" s="313">
        <v>0</v>
      </c>
      <c r="E9" s="313">
        <v>0</v>
      </c>
      <c r="F9" s="313"/>
      <c r="G9" s="314">
        <v>90</v>
      </c>
      <c r="H9" s="313">
        <v>70</v>
      </c>
      <c r="I9" s="313">
        <v>26</v>
      </c>
      <c r="J9" s="313">
        <v>1.21</v>
      </c>
      <c r="K9" s="534">
        <v>2.2998048431721969E-11</v>
      </c>
      <c r="L9" s="528"/>
      <c r="M9" s="313">
        <v>4</v>
      </c>
      <c r="N9" s="534">
        <v>-1.0634468039162133E-15</v>
      </c>
      <c r="O9" s="534">
        <v>3.3058948581805118E-13</v>
      </c>
      <c r="P9" s="534">
        <v>-3.3791756296612692E-11</v>
      </c>
      <c r="Q9" s="534">
        <v>1.1617340000555697E-9</v>
      </c>
      <c r="R9" s="534"/>
      <c r="S9" s="534">
        <v>2.2998048431722243E-11</v>
      </c>
      <c r="T9" s="534"/>
      <c r="U9" s="531">
        <v>2.7464981276174747E-13</v>
      </c>
      <c r="V9" s="535">
        <v>1.1942309521485914E-14</v>
      </c>
      <c r="W9" s="317"/>
      <c r="X9" s="317"/>
      <c r="Y9" s="317"/>
      <c r="Z9" s="317"/>
    </row>
    <row r="10" spans="1:31">
      <c r="A10" s="313">
        <v>1</v>
      </c>
      <c r="B10" s="313">
        <v>1</v>
      </c>
      <c r="C10" s="313">
        <v>0</v>
      </c>
      <c r="D10" s="313">
        <v>0</v>
      </c>
      <c r="E10" s="313">
        <v>1</v>
      </c>
      <c r="F10" s="313"/>
      <c r="G10" s="314">
        <v>100</v>
      </c>
      <c r="H10" s="313">
        <v>70</v>
      </c>
      <c r="I10" s="313">
        <v>26</v>
      </c>
      <c r="J10" s="313">
        <v>1.21</v>
      </c>
      <c r="K10" s="534">
        <v>2.5006424658598596E-11</v>
      </c>
      <c r="L10" s="528"/>
      <c r="M10" s="313">
        <v>5</v>
      </c>
      <c r="N10" s="534"/>
      <c r="O10" s="534"/>
      <c r="P10" s="534"/>
      <c r="Q10" s="534"/>
      <c r="R10" s="534"/>
      <c r="S10" s="534">
        <v>2.5006424658598984E-11</v>
      </c>
      <c r="T10" s="534"/>
      <c r="U10" s="531">
        <v>3.8774091213423172E-13</v>
      </c>
      <c r="V10" s="535">
        <v>1.5505651744616952E-14</v>
      </c>
      <c r="W10" s="317"/>
      <c r="X10" s="317"/>
      <c r="Y10" s="317"/>
      <c r="Z10" s="317"/>
    </row>
    <row r="11" spans="1:31">
      <c r="A11" s="313">
        <v>2</v>
      </c>
      <c r="B11" s="313">
        <v>1</v>
      </c>
      <c r="C11" s="313">
        <v>0</v>
      </c>
      <c r="D11" s="313">
        <v>0</v>
      </c>
      <c r="E11" s="313">
        <v>2</v>
      </c>
      <c r="F11" s="313"/>
      <c r="G11" s="314">
        <v>110</v>
      </c>
      <c r="H11" s="313">
        <v>70</v>
      </c>
      <c r="I11" s="313">
        <v>26</v>
      </c>
      <c r="J11" s="313">
        <v>1.21</v>
      </c>
      <c r="K11" s="534">
        <v>2.9325889814112641E-11</v>
      </c>
      <c r="L11" s="528"/>
      <c r="M11" s="313">
        <v>6</v>
      </c>
      <c r="N11" s="534"/>
      <c r="O11" s="534"/>
      <c r="P11" s="534"/>
      <c r="Q11" s="534"/>
      <c r="R11" s="534"/>
      <c r="S11" s="534">
        <v>2.9325889814112906E-11</v>
      </c>
      <c r="T11" s="534"/>
      <c r="U11" s="531">
        <v>2.6495628995839168E-13</v>
      </c>
      <c r="V11" s="535">
        <v>9.0348934555051587E-15</v>
      </c>
      <c r="W11" s="317"/>
      <c r="X11" s="317"/>
      <c r="Y11" s="317"/>
      <c r="Z11" s="317"/>
      <c r="AB11" s="847"/>
    </row>
    <row r="12" spans="1:31">
      <c r="A12" s="313">
        <v>3</v>
      </c>
      <c r="B12" s="313">
        <v>1</v>
      </c>
      <c r="C12" s="313">
        <v>0</v>
      </c>
      <c r="D12" s="313">
        <v>0</v>
      </c>
      <c r="E12" s="313">
        <v>3</v>
      </c>
      <c r="F12" s="313"/>
      <c r="G12" s="314">
        <v>120</v>
      </c>
      <c r="H12" s="313">
        <v>70</v>
      </c>
      <c r="I12" s="313">
        <v>26</v>
      </c>
      <c r="J12" s="313">
        <v>1.21</v>
      </c>
      <c r="K12" s="534">
        <v>2.957576307476691E-11</v>
      </c>
      <c r="L12" s="528"/>
      <c r="M12" s="313">
        <v>7</v>
      </c>
      <c r="N12" s="534"/>
      <c r="O12" s="534"/>
      <c r="P12" s="534"/>
      <c r="Q12" s="534"/>
      <c r="R12" s="534"/>
      <c r="S12" s="534">
        <v>2.9575763074766561E-11</v>
      </c>
      <c r="T12" s="534"/>
      <c r="U12" s="531">
        <v>-3.4896682092080855E-13</v>
      </c>
      <c r="V12" s="535">
        <v>-1.1799080890613971E-14</v>
      </c>
      <c r="W12" s="317"/>
      <c r="X12" s="317"/>
      <c r="Y12" s="317"/>
      <c r="Z12" s="317"/>
      <c r="AB12" s="847"/>
    </row>
    <row r="13" spans="1:31">
      <c r="A13" s="313">
        <v>0</v>
      </c>
      <c r="B13" s="313">
        <v>2</v>
      </c>
      <c r="C13" s="313">
        <v>0</v>
      </c>
      <c r="D13" s="313">
        <v>0</v>
      </c>
      <c r="E13" s="313">
        <v>0</v>
      </c>
      <c r="F13" s="313"/>
      <c r="G13" s="314">
        <v>90</v>
      </c>
      <c r="H13" s="313">
        <v>80</v>
      </c>
      <c r="I13" s="313">
        <v>26</v>
      </c>
      <c r="J13" s="313">
        <v>1.21</v>
      </c>
      <c r="K13" s="534">
        <v>2.3620185104268189E-11</v>
      </c>
      <c r="L13" s="528"/>
      <c r="M13" s="313">
        <v>8</v>
      </c>
      <c r="N13" s="534">
        <v>1.0568949254256005E-15</v>
      </c>
      <c r="O13" s="534">
        <v>-3.4000747957551511E-13</v>
      </c>
      <c r="P13" s="534">
        <v>3.6428884736503496E-11</v>
      </c>
      <c r="Q13" s="534">
        <v>-1.2713952572546373E-9</v>
      </c>
      <c r="R13" s="534"/>
      <c r="S13" s="534">
        <v>2.3620185104267837E-11</v>
      </c>
      <c r="T13" s="534"/>
      <c r="U13" s="531">
        <v>-3.5219799518859381E-13</v>
      </c>
      <c r="V13" s="535">
        <v>-1.4910890563891107E-14</v>
      </c>
      <c r="W13" s="317"/>
      <c r="X13" s="317"/>
      <c r="Y13" s="317"/>
      <c r="Z13" s="317"/>
      <c r="AB13" s="847"/>
    </row>
    <row r="14" spans="1:31">
      <c r="A14" s="313">
        <v>1</v>
      </c>
      <c r="B14" s="313">
        <v>2</v>
      </c>
      <c r="C14" s="313">
        <v>0</v>
      </c>
      <c r="D14" s="313">
        <v>0</v>
      </c>
      <c r="E14" s="313">
        <v>1</v>
      </c>
      <c r="F14" s="313"/>
      <c r="G14" s="314">
        <v>100</v>
      </c>
      <c r="H14" s="313">
        <v>80</v>
      </c>
      <c r="I14" s="313">
        <v>26</v>
      </c>
      <c r="J14" s="313">
        <v>1.21</v>
      </c>
      <c r="K14" s="534">
        <v>2.8313346066162002E-11</v>
      </c>
      <c r="L14" s="528"/>
      <c r="M14" s="313">
        <v>9</v>
      </c>
      <c r="N14" s="534"/>
      <c r="O14" s="534"/>
      <c r="P14" s="534"/>
      <c r="Q14" s="534"/>
      <c r="R14" s="534"/>
      <c r="S14" s="534">
        <v>2.8313346066161766E-11</v>
      </c>
      <c r="T14" s="534"/>
      <c r="U14" s="531">
        <v>-2.358757215483243E-13</v>
      </c>
      <c r="V14" s="535">
        <v>-8.3309023595139585E-15</v>
      </c>
      <c r="W14" s="317"/>
      <c r="X14" s="317"/>
      <c r="Y14" s="317"/>
      <c r="Z14" s="317"/>
    </row>
    <row r="15" spans="1:31">
      <c r="A15" s="313">
        <v>2</v>
      </c>
      <c r="B15" s="313">
        <v>2</v>
      </c>
      <c r="C15" s="313">
        <v>0</v>
      </c>
      <c r="D15" s="313">
        <v>0</v>
      </c>
      <c r="E15" s="313">
        <v>2</v>
      </c>
      <c r="F15" s="313"/>
      <c r="G15" s="314">
        <v>110</v>
      </c>
      <c r="H15" s="313">
        <v>80</v>
      </c>
      <c r="I15" s="313">
        <v>26</v>
      </c>
      <c r="J15" s="313">
        <v>1.21</v>
      </c>
      <c r="K15" s="534">
        <v>2.841870663848883E-11</v>
      </c>
      <c r="L15" s="528"/>
      <c r="M15" s="313">
        <v>10</v>
      </c>
      <c r="N15" s="534"/>
      <c r="O15" s="534"/>
      <c r="P15" s="534"/>
      <c r="Q15" s="534"/>
      <c r="R15" s="534"/>
      <c r="S15" s="534">
        <v>2.8418706638489192E-11</v>
      </c>
      <c r="T15" s="534"/>
      <c r="U15" s="531">
        <v>3.6189151799194961E-13</v>
      </c>
      <c r="V15" s="535">
        <v>1.2734271217741571E-14</v>
      </c>
      <c r="W15" s="317"/>
      <c r="X15" s="317"/>
      <c r="Y15" s="317"/>
      <c r="Z15" s="317"/>
    </row>
    <row r="16" spans="1:31">
      <c r="A16" s="313">
        <v>3</v>
      </c>
      <c r="B16" s="313">
        <v>2</v>
      </c>
      <c r="C16" s="313">
        <v>0</v>
      </c>
      <c r="D16" s="313">
        <v>0</v>
      </c>
      <c r="E16" s="313">
        <v>3</v>
      </c>
      <c r="F16" s="313"/>
      <c r="G16" s="314">
        <v>120</v>
      </c>
      <c r="H16" s="313">
        <v>80</v>
      </c>
      <c r="I16" s="313">
        <v>26</v>
      </c>
      <c r="J16" s="313">
        <v>1.21</v>
      </c>
      <c r="K16" s="534">
        <v>3.0277636373802172E-11</v>
      </c>
      <c r="L16" s="528"/>
      <c r="M16" s="313">
        <v>11</v>
      </c>
      <c r="N16" s="534"/>
      <c r="O16" s="534"/>
      <c r="P16" s="534"/>
      <c r="Q16" s="534"/>
      <c r="R16" s="534"/>
      <c r="S16" s="534">
        <v>3.0277636373801966E-11</v>
      </c>
      <c r="T16" s="534"/>
      <c r="U16" s="531">
        <v>-2.0679515313825692E-13</v>
      </c>
      <c r="V16" s="535">
        <v>-6.8299635607351146E-15</v>
      </c>
      <c r="W16" s="317"/>
      <c r="X16" s="317"/>
      <c r="Y16" s="317"/>
      <c r="Z16" s="317"/>
    </row>
    <row r="17" spans="1:28">
      <c r="A17" s="313">
        <v>0</v>
      </c>
      <c r="B17" s="313">
        <v>3</v>
      </c>
      <c r="C17" s="313">
        <v>0</v>
      </c>
      <c r="D17" s="313">
        <v>0</v>
      </c>
      <c r="E17" s="313">
        <v>0</v>
      </c>
      <c r="F17" s="313"/>
      <c r="G17" s="314">
        <v>90</v>
      </c>
      <c r="H17" s="313">
        <v>90</v>
      </c>
      <c r="I17" s="313">
        <v>26</v>
      </c>
      <c r="J17" s="313">
        <v>1.21</v>
      </c>
      <c r="K17" s="534">
        <v>2.5623945837795153E-11</v>
      </c>
      <c r="L17" s="528"/>
      <c r="M17" s="313">
        <v>12</v>
      </c>
      <c r="N17" s="534">
        <v>-2.970892271048788E-16</v>
      </c>
      <c r="O17" s="534">
        <v>9.5254233440501709E-14</v>
      </c>
      <c r="P17" s="534">
        <v>-9.9166792458177575E-12</v>
      </c>
      <c r="Q17" s="534">
        <v>3.6314383365278605E-10</v>
      </c>
      <c r="R17" s="534"/>
      <c r="S17" s="534">
        <v>2.5623945837795104E-11</v>
      </c>
      <c r="T17" s="534"/>
      <c r="U17" s="531">
        <v>-4.8467614016778965E-14</v>
      </c>
      <c r="V17" s="535">
        <v>-1.8914968960514094E-15</v>
      </c>
      <c r="W17" s="317"/>
      <c r="X17" s="317"/>
      <c r="Y17" s="317"/>
      <c r="Z17" s="317"/>
    </row>
    <row r="18" spans="1:28">
      <c r="A18" s="313">
        <v>1</v>
      </c>
      <c r="B18" s="313">
        <v>3</v>
      </c>
      <c r="C18" s="313">
        <v>0</v>
      </c>
      <c r="D18" s="313">
        <v>0</v>
      </c>
      <c r="E18" s="313">
        <v>1</v>
      </c>
      <c r="F18" s="313"/>
      <c r="G18" s="314">
        <v>100</v>
      </c>
      <c r="H18" s="313">
        <v>90</v>
      </c>
      <c r="I18" s="313">
        <v>26</v>
      </c>
      <c r="J18" s="313">
        <v>1.21</v>
      </c>
      <c r="K18" s="534">
        <v>2.6929016371148688E-11</v>
      </c>
      <c r="L18" s="528"/>
      <c r="M18" s="313">
        <v>13</v>
      </c>
      <c r="N18" s="534"/>
      <c r="O18" s="534"/>
      <c r="P18" s="534"/>
      <c r="Q18" s="534"/>
      <c r="R18" s="534"/>
      <c r="S18" s="534">
        <v>2.6929016371148682E-11</v>
      </c>
      <c r="T18" s="534"/>
      <c r="U18" s="531">
        <v>-6.4623485355705287E-15</v>
      </c>
      <c r="V18" s="535">
        <v>-2.3997714756838219E-16</v>
      </c>
      <c r="W18" s="317"/>
      <c r="X18" s="317"/>
      <c r="Y18" s="317"/>
      <c r="Z18" s="317"/>
    </row>
    <row r="19" spans="1:28">
      <c r="A19" s="313">
        <v>2</v>
      </c>
      <c r="B19" s="313">
        <v>3</v>
      </c>
      <c r="C19" s="313">
        <v>0</v>
      </c>
      <c r="D19" s="313">
        <v>0</v>
      </c>
      <c r="E19" s="313">
        <v>2</v>
      </c>
      <c r="F19" s="313"/>
      <c r="G19" s="314">
        <v>110</v>
      </c>
      <c r="H19" s="313">
        <v>90</v>
      </c>
      <c r="I19" s="313">
        <v>26</v>
      </c>
      <c r="J19" s="313">
        <v>1.21</v>
      </c>
      <c r="K19" s="534">
        <v>2.9459579966309829E-11</v>
      </c>
      <c r="L19" s="528"/>
      <c r="M19" s="313">
        <v>14</v>
      </c>
      <c r="N19" s="534"/>
      <c r="O19" s="534"/>
      <c r="P19" s="534"/>
      <c r="Q19" s="534"/>
      <c r="R19" s="534"/>
      <c r="S19" s="534">
        <v>2.945957996630972E-11</v>
      </c>
      <c r="T19" s="534"/>
      <c r="U19" s="531">
        <v>-1.0985992510469899E-13</v>
      </c>
      <c r="V19" s="535">
        <v>-3.7291748636720392E-15</v>
      </c>
      <c r="W19" s="317"/>
      <c r="X19" s="317"/>
      <c r="Y19" s="317"/>
      <c r="Z19" s="317"/>
    </row>
    <row r="20" spans="1:28">
      <c r="A20" s="313">
        <v>3</v>
      </c>
      <c r="B20" s="313">
        <v>3</v>
      </c>
      <c r="C20" s="313">
        <v>0</v>
      </c>
      <c r="D20" s="313">
        <v>0</v>
      </c>
      <c r="E20" s="313">
        <v>3</v>
      </c>
      <c r="F20" s="313"/>
      <c r="G20" s="314">
        <v>120</v>
      </c>
      <c r="H20" s="313">
        <v>90</v>
      </c>
      <c r="I20" s="313">
        <v>26</v>
      </c>
      <c r="J20" s="313">
        <v>1.21</v>
      </c>
      <c r="K20" s="534">
        <v>3.143310126064933E-11</v>
      </c>
      <c r="L20" s="528"/>
      <c r="M20" s="313">
        <v>15</v>
      </c>
      <c r="N20" s="534"/>
      <c r="O20" s="534"/>
      <c r="P20" s="534"/>
      <c r="Q20" s="534"/>
      <c r="R20" s="534"/>
      <c r="S20" s="534">
        <v>3.1433101260649278E-11</v>
      </c>
      <c r="T20" s="534"/>
      <c r="U20" s="531">
        <v>-5.169878828456423E-14</v>
      </c>
      <c r="V20" s="535">
        <v>-1.6447243896129726E-15</v>
      </c>
      <c r="W20" s="317"/>
      <c r="X20" s="317"/>
      <c r="Y20" s="317"/>
      <c r="Z20" s="317"/>
    </row>
    <row r="21" spans="1:28">
      <c r="A21" s="313">
        <v>0</v>
      </c>
      <c r="B21" s="313">
        <v>0</v>
      </c>
      <c r="C21" s="313">
        <v>1</v>
      </c>
      <c r="D21" s="313">
        <v>0</v>
      </c>
      <c r="E21" s="313">
        <v>0</v>
      </c>
      <c r="F21" s="313"/>
      <c r="G21" s="314">
        <v>90</v>
      </c>
      <c r="H21" s="313">
        <v>60</v>
      </c>
      <c r="I21" s="313">
        <v>30</v>
      </c>
      <c r="J21" s="313">
        <v>1.21</v>
      </c>
      <c r="K21" s="534">
        <v>2.379684709110019E-11</v>
      </c>
      <c r="L21" s="528"/>
      <c r="M21" s="313">
        <v>16</v>
      </c>
      <c r="N21" s="534">
        <v>-7.7561508933451178E-16</v>
      </c>
      <c r="O21" s="534">
        <v>2.4169269657935482E-13</v>
      </c>
      <c r="P21" s="534">
        <v>-2.4710025102914053E-11</v>
      </c>
      <c r="Q21" s="534">
        <v>8.5541166418545004E-10</v>
      </c>
      <c r="R21" s="534"/>
      <c r="S21" s="534">
        <v>2.3796847091100251E-11</v>
      </c>
      <c r="T21" s="534"/>
      <c r="U21" s="531">
        <v>6.1392311087920023E-14</v>
      </c>
      <c r="V21" s="535">
        <v>2.5798506353759867E-15</v>
      </c>
      <c r="W21" s="317"/>
      <c r="X21" s="317"/>
      <c r="Y21" s="317"/>
      <c r="Z21" s="317"/>
    </row>
    <row r="22" spans="1:28">
      <c r="A22" s="313">
        <v>1</v>
      </c>
      <c r="B22" s="313">
        <v>0</v>
      </c>
      <c r="C22" s="313">
        <v>1</v>
      </c>
      <c r="D22" s="313">
        <v>0</v>
      </c>
      <c r="E22" s="313">
        <v>1</v>
      </c>
      <c r="F22" s="313"/>
      <c r="G22" s="314">
        <v>100</v>
      </c>
      <c r="H22" s="313">
        <v>60</v>
      </c>
      <c r="I22" s="313">
        <v>30</v>
      </c>
      <c r="J22" s="313">
        <v>1.21</v>
      </c>
      <c r="K22" s="534">
        <v>2.5721030353081207E-11</v>
      </c>
      <c r="L22" s="528"/>
      <c r="M22" s="313">
        <v>17</v>
      </c>
      <c r="N22" s="534"/>
      <c r="O22" s="534"/>
      <c r="P22" s="534"/>
      <c r="Q22" s="534"/>
      <c r="R22" s="534"/>
      <c r="S22" s="534">
        <v>2.5721030353080936E-11</v>
      </c>
      <c r="T22" s="534"/>
      <c r="U22" s="531">
        <v>-2.7141863849396221E-13</v>
      </c>
      <c r="V22" s="535">
        <v>-1.0552401469463219E-14</v>
      </c>
      <c r="W22" s="317"/>
      <c r="X22" s="317"/>
      <c r="Y22" s="317"/>
      <c r="Z22" s="317"/>
    </row>
    <row r="23" spans="1:28">
      <c r="A23" s="313">
        <v>2</v>
      </c>
      <c r="B23" s="313">
        <v>0</v>
      </c>
      <c r="C23" s="313">
        <v>1</v>
      </c>
      <c r="D23" s="313">
        <v>0</v>
      </c>
      <c r="E23" s="313">
        <v>2</v>
      </c>
      <c r="F23" s="313"/>
      <c r="G23" s="314">
        <v>110</v>
      </c>
      <c r="H23" s="313">
        <v>60</v>
      </c>
      <c r="I23" s="313">
        <v>30</v>
      </c>
      <c r="J23" s="313">
        <v>1.21</v>
      </c>
      <c r="K23" s="534">
        <v>2.9446847570862474E-11</v>
      </c>
      <c r="L23" s="528"/>
      <c r="M23" s="313">
        <v>18</v>
      </c>
      <c r="N23" s="534"/>
      <c r="O23" s="534"/>
      <c r="P23" s="534"/>
      <c r="Q23" s="534"/>
      <c r="R23" s="534"/>
      <c r="S23" s="534">
        <v>2.944684757086219E-11</v>
      </c>
      <c r="T23" s="534"/>
      <c r="U23" s="531">
        <v>-2.8434333556510326E-13</v>
      </c>
      <c r="V23" s="535">
        <v>-9.6561553789703357E-15</v>
      </c>
      <c r="W23" s="317"/>
      <c r="X23" s="317"/>
      <c r="Y23" s="317"/>
      <c r="Z23" s="317"/>
    </row>
    <row r="24" spans="1:28">
      <c r="A24" s="313">
        <v>3</v>
      </c>
      <c r="B24" s="313">
        <v>0</v>
      </c>
      <c r="C24" s="313">
        <v>1</v>
      </c>
      <c r="D24" s="313">
        <v>0</v>
      </c>
      <c r="E24" s="313">
        <v>3</v>
      </c>
      <c r="F24" s="313"/>
      <c r="G24" s="314">
        <v>120</v>
      </c>
      <c r="H24" s="313">
        <v>60</v>
      </c>
      <c r="I24" s="313">
        <v>30</v>
      </c>
      <c r="J24" s="313">
        <v>1.21</v>
      </c>
      <c r="K24" s="534">
        <v>3.0320608208436984E-11</v>
      </c>
      <c r="L24" s="528"/>
      <c r="M24" s="313">
        <v>19</v>
      </c>
      <c r="N24" s="534"/>
      <c r="O24" s="534"/>
      <c r="P24" s="534"/>
      <c r="Q24" s="534"/>
      <c r="R24" s="534"/>
      <c r="S24" s="534">
        <v>3.032060820843648E-11</v>
      </c>
      <c r="T24" s="534"/>
      <c r="U24" s="531">
        <v>-5.0406318577450124E-13</v>
      </c>
      <c r="V24" s="535">
        <v>-1.6624441776014278E-14</v>
      </c>
      <c r="W24" s="317"/>
      <c r="X24" s="317"/>
      <c r="Y24" s="317"/>
      <c r="Z24" s="317"/>
    </row>
    <row r="25" spans="1:28">
      <c r="A25" s="313">
        <v>0</v>
      </c>
      <c r="B25" s="313">
        <v>1</v>
      </c>
      <c r="C25" s="313">
        <v>1</v>
      </c>
      <c r="D25" s="313">
        <v>0</v>
      </c>
      <c r="E25" s="313">
        <v>0</v>
      </c>
      <c r="F25" s="313"/>
      <c r="G25" s="314">
        <v>90</v>
      </c>
      <c r="H25" s="313">
        <v>70</v>
      </c>
      <c r="I25" s="313">
        <v>30</v>
      </c>
      <c r="J25" s="313">
        <v>1.21</v>
      </c>
      <c r="K25" s="534">
        <v>2.7215495268714108E-11</v>
      </c>
      <c r="L25" s="528"/>
      <c r="M25" s="313">
        <v>20</v>
      </c>
      <c r="N25" s="534">
        <v>-1.5347841678828696E-15</v>
      </c>
      <c r="O25" s="534">
        <v>4.8617856240997528E-13</v>
      </c>
      <c r="P25" s="534">
        <v>-5.0862285774303318E-11</v>
      </c>
      <c r="Q25" s="534">
        <v>1.785632517821825E-9</v>
      </c>
      <c r="R25" s="534"/>
      <c r="S25" s="534">
        <v>2.7215495268714095E-11</v>
      </c>
      <c r="T25" s="534"/>
      <c r="U25" s="531">
        <v>-1.2924697071141057E-14</v>
      </c>
      <c r="V25" s="535">
        <v>-4.7490214466164039E-16</v>
      </c>
      <c r="W25" s="317"/>
      <c r="X25" s="317"/>
      <c r="Y25" s="317"/>
      <c r="Z25" s="317"/>
      <c r="AB25" s="847"/>
    </row>
    <row r="26" spans="1:28">
      <c r="A26" s="313">
        <v>1</v>
      </c>
      <c r="B26" s="313">
        <v>1</v>
      </c>
      <c r="C26" s="313">
        <v>1</v>
      </c>
      <c r="D26" s="313">
        <v>0</v>
      </c>
      <c r="E26" s="313">
        <v>1</v>
      </c>
      <c r="F26" s="313"/>
      <c r="G26" s="314">
        <v>100</v>
      </c>
      <c r="H26" s="313">
        <v>70</v>
      </c>
      <c r="I26" s="313">
        <v>30</v>
      </c>
      <c r="J26" s="313">
        <v>1.21</v>
      </c>
      <c r="K26" s="534">
        <v>2.6405396608376358E-11</v>
      </c>
      <c r="L26" s="528"/>
      <c r="M26" s="313">
        <v>21</v>
      </c>
      <c r="N26" s="534"/>
      <c r="O26" s="534"/>
      <c r="P26" s="534"/>
      <c r="Q26" s="534"/>
      <c r="R26" s="534"/>
      <c r="S26" s="534">
        <v>2.6405396608376368E-11</v>
      </c>
      <c r="T26" s="534"/>
      <c r="U26" s="531">
        <v>9.6935228033557931E-15</v>
      </c>
      <c r="V26" s="535">
        <v>3.6710385180432397E-16</v>
      </c>
      <c r="W26" s="317"/>
      <c r="X26" s="317"/>
      <c r="Y26" s="317"/>
      <c r="Z26" s="317"/>
      <c r="AB26" s="847"/>
    </row>
    <row r="27" spans="1:28">
      <c r="A27" s="313">
        <v>2</v>
      </c>
      <c r="B27" s="313">
        <v>1</v>
      </c>
      <c r="C27" s="313">
        <v>1</v>
      </c>
      <c r="D27" s="313">
        <v>0</v>
      </c>
      <c r="E27" s="313">
        <v>2</v>
      </c>
      <c r="F27" s="313"/>
      <c r="G27" s="314">
        <v>110</v>
      </c>
      <c r="H27" s="313">
        <v>70</v>
      </c>
      <c r="I27" s="313">
        <v>30</v>
      </c>
      <c r="J27" s="313">
        <v>1.21</v>
      </c>
      <c r="K27" s="534">
        <v>3.074396035706143E-11</v>
      </c>
      <c r="L27" s="528"/>
      <c r="M27" s="313">
        <v>22</v>
      </c>
      <c r="N27" s="534"/>
      <c r="O27" s="534"/>
      <c r="P27" s="534"/>
      <c r="Q27" s="534"/>
      <c r="R27" s="534"/>
      <c r="S27" s="534">
        <v>3.0743960357061094E-11</v>
      </c>
      <c r="T27" s="534"/>
      <c r="U27" s="531">
        <v>-3.3604212384966749E-13</v>
      </c>
      <c r="V27" s="535">
        <v>-1.0930345991435798E-14</v>
      </c>
      <c r="W27" s="317"/>
      <c r="X27" s="317"/>
      <c r="Y27" s="317"/>
      <c r="Z27" s="317"/>
      <c r="AB27" s="847"/>
    </row>
    <row r="28" spans="1:28">
      <c r="A28" s="313">
        <v>3</v>
      </c>
      <c r="B28" s="313">
        <v>1</v>
      </c>
      <c r="C28" s="313">
        <v>1</v>
      </c>
      <c r="D28" s="313">
        <v>0</v>
      </c>
      <c r="E28" s="313">
        <v>3</v>
      </c>
      <c r="F28" s="313"/>
      <c r="G28" s="314">
        <v>120</v>
      </c>
      <c r="H28" s="313">
        <v>70</v>
      </c>
      <c r="I28" s="313">
        <v>30</v>
      </c>
      <c r="J28" s="313">
        <v>1.21</v>
      </c>
      <c r="K28" s="534">
        <v>3.102248150747224E-11</v>
      </c>
      <c r="L28" s="528"/>
      <c r="M28" s="313">
        <v>23</v>
      </c>
      <c r="N28" s="534"/>
      <c r="O28" s="534"/>
      <c r="P28" s="534"/>
      <c r="Q28" s="534"/>
      <c r="R28" s="534"/>
      <c r="S28" s="534">
        <v>3.1022481507472402E-11</v>
      </c>
      <c r="T28" s="534"/>
      <c r="U28" s="531">
        <v>1.6155871338926322E-13</v>
      </c>
      <c r="V28" s="535">
        <v>5.2077946553163168E-15</v>
      </c>
      <c r="W28" s="317"/>
      <c r="X28" s="317"/>
      <c r="Y28" s="317"/>
      <c r="Z28" s="317"/>
      <c r="AB28" s="847"/>
    </row>
    <row r="29" spans="1:28">
      <c r="A29" s="313">
        <v>0</v>
      </c>
      <c r="B29" s="313">
        <v>2</v>
      </c>
      <c r="C29" s="313">
        <v>1</v>
      </c>
      <c r="D29" s="313">
        <v>0</v>
      </c>
      <c r="E29" s="313">
        <v>0</v>
      </c>
      <c r="F29" s="313"/>
      <c r="G29" s="314">
        <v>90</v>
      </c>
      <c r="H29" s="313">
        <v>80</v>
      </c>
      <c r="I29" s="313">
        <v>30</v>
      </c>
      <c r="J29" s="313">
        <v>1.21</v>
      </c>
      <c r="K29" s="534">
        <v>2.5019157054045951E-11</v>
      </c>
      <c r="L29" s="528"/>
      <c r="M29" s="313">
        <v>24</v>
      </c>
      <c r="N29" s="534">
        <v>-2.4138499702271029E-16</v>
      </c>
      <c r="O29" s="534">
        <v>7.5439443025559129E-14</v>
      </c>
      <c r="P29" s="534">
        <v>-7.5802846812285682E-12</v>
      </c>
      <c r="Q29" s="534">
        <v>2.7215495268714395E-10</v>
      </c>
      <c r="R29" s="534"/>
      <c r="S29" s="534">
        <v>2.5019157054045893E-11</v>
      </c>
      <c r="T29" s="534"/>
      <c r="U29" s="531">
        <v>-5.8161136820134758E-14</v>
      </c>
      <c r="V29" s="535">
        <v>-2.3246641241547855E-15</v>
      </c>
      <c r="W29" s="317"/>
      <c r="X29" s="317"/>
      <c r="Y29" s="317"/>
      <c r="Z29" s="317"/>
      <c r="AB29" s="847"/>
    </row>
    <row r="30" spans="1:28">
      <c r="A30" s="313">
        <v>1</v>
      </c>
      <c r="B30" s="313">
        <v>2</v>
      </c>
      <c r="C30" s="313">
        <v>1</v>
      </c>
      <c r="D30" s="313">
        <v>0</v>
      </c>
      <c r="E30" s="313">
        <v>1</v>
      </c>
      <c r="F30" s="313"/>
      <c r="G30" s="314">
        <v>100</v>
      </c>
      <c r="H30" s="313">
        <v>80</v>
      </c>
      <c r="I30" s="313">
        <v>30</v>
      </c>
      <c r="J30" s="313">
        <v>1.21</v>
      </c>
      <c r="K30" s="534">
        <v>2.7135917797168155E-11</v>
      </c>
      <c r="L30" s="528"/>
      <c r="M30" s="313">
        <v>25</v>
      </c>
      <c r="N30" s="534"/>
      <c r="O30" s="534"/>
      <c r="P30" s="534"/>
      <c r="Q30" s="534"/>
      <c r="R30" s="534"/>
      <c r="S30" s="534">
        <v>2.7135917797168081E-11</v>
      </c>
      <c r="T30" s="534"/>
      <c r="U30" s="531">
        <v>-7.431700815906108E-14</v>
      </c>
      <c r="V30" s="535">
        <v>-2.7386952125428622E-15</v>
      </c>
      <c r="W30" s="317"/>
      <c r="X30" s="317"/>
      <c r="Y30" s="317"/>
      <c r="Z30" s="317"/>
      <c r="AB30" s="847"/>
    </row>
    <row r="31" spans="1:28">
      <c r="A31" s="313">
        <v>2</v>
      </c>
      <c r="B31" s="313">
        <v>2</v>
      </c>
      <c r="C31" s="313">
        <v>1</v>
      </c>
      <c r="D31" s="313">
        <v>0</v>
      </c>
      <c r="E31" s="313">
        <v>2</v>
      </c>
      <c r="F31" s="313"/>
      <c r="G31" s="314">
        <v>110</v>
      </c>
      <c r="H31" s="313">
        <v>80</v>
      </c>
      <c r="I31" s="313">
        <v>30</v>
      </c>
      <c r="J31" s="313">
        <v>1.21</v>
      </c>
      <c r="K31" s="534">
        <v>2.9857467324039564E-11</v>
      </c>
      <c r="L31" s="528"/>
      <c r="M31" s="313">
        <v>26</v>
      </c>
      <c r="N31" s="534"/>
      <c r="O31" s="534"/>
      <c r="P31" s="534"/>
      <c r="Q31" s="534"/>
      <c r="R31" s="534"/>
      <c r="S31" s="534">
        <v>2.9857467324039532E-11</v>
      </c>
      <c r="T31" s="534"/>
      <c r="U31" s="531">
        <v>-3.2311742677852644E-14</v>
      </c>
      <c r="V31" s="535">
        <v>-1.082199716646329E-15</v>
      </c>
      <c r="W31" s="317"/>
      <c r="X31" s="317"/>
      <c r="Y31" s="317"/>
      <c r="Z31" s="317"/>
      <c r="AB31" s="847"/>
    </row>
    <row r="32" spans="1:28">
      <c r="A32" s="313">
        <v>3</v>
      </c>
      <c r="B32" s="313">
        <v>2</v>
      </c>
      <c r="C32" s="313">
        <v>1</v>
      </c>
      <c r="D32" s="313">
        <v>0</v>
      </c>
      <c r="E32" s="313">
        <v>3</v>
      </c>
      <c r="F32" s="313"/>
      <c r="G32" s="314">
        <v>120</v>
      </c>
      <c r="H32" s="313">
        <v>80</v>
      </c>
      <c r="I32" s="313">
        <v>30</v>
      </c>
      <c r="J32" s="313">
        <v>1.21</v>
      </c>
      <c r="K32" s="534">
        <v>3.1735495652523936E-11</v>
      </c>
      <c r="L32" s="528"/>
      <c r="M32" s="313">
        <v>27</v>
      </c>
      <c r="N32" s="534"/>
      <c r="O32" s="534"/>
      <c r="P32" s="534"/>
      <c r="Q32" s="534"/>
      <c r="R32" s="534"/>
      <c r="S32" s="534">
        <v>3.1735495652523832E-11</v>
      </c>
      <c r="T32" s="534"/>
      <c r="U32" s="531">
        <v>-1.0339757656912846E-13</v>
      </c>
      <c r="V32" s="535">
        <v>-3.2581049844389374E-15</v>
      </c>
      <c r="W32" s="317"/>
      <c r="X32" s="317"/>
      <c r="Y32" s="317"/>
      <c r="Z32" s="317"/>
      <c r="AB32" s="847"/>
    </row>
    <row r="33" spans="1:28">
      <c r="A33" s="313">
        <v>0</v>
      </c>
      <c r="B33" s="313">
        <v>3</v>
      </c>
      <c r="C33" s="313">
        <v>1</v>
      </c>
      <c r="D33" s="313">
        <v>0</v>
      </c>
      <c r="E33" s="313">
        <v>0</v>
      </c>
      <c r="F33" s="313"/>
      <c r="G33" s="314">
        <v>90</v>
      </c>
      <c r="H33" s="313">
        <v>90</v>
      </c>
      <c r="I33" s="313">
        <v>30</v>
      </c>
      <c r="J33" s="313">
        <v>1.21</v>
      </c>
      <c r="K33" s="534">
        <v>2.7056340325622209E-11</v>
      </c>
      <c r="L33" s="528"/>
      <c r="M33" s="313">
        <v>28</v>
      </c>
      <c r="N33" s="534">
        <v>-3.1300472141406556E-16</v>
      </c>
      <c r="O33" s="534">
        <v>1.0034719161944146E-13</v>
      </c>
      <c r="P33" s="534">
        <v>-1.0454622953468268E-11</v>
      </c>
      <c r="Q33" s="534">
        <v>3.8334059593114424E-10</v>
      </c>
      <c r="R33" s="534"/>
      <c r="S33" s="534">
        <v>2.7056340325622015E-11</v>
      </c>
      <c r="T33" s="534"/>
      <c r="U33" s="531">
        <v>-1.9387045606711586E-13</v>
      </c>
      <c r="V33" s="535">
        <v>-7.1654353003359277E-15</v>
      </c>
      <c r="W33" s="317"/>
      <c r="X33" s="317"/>
      <c r="Y33" s="317"/>
      <c r="Z33" s="317"/>
      <c r="AB33" s="847"/>
    </row>
    <row r="34" spans="1:28">
      <c r="A34" s="313">
        <v>1</v>
      </c>
      <c r="B34" s="313">
        <v>3</v>
      </c>
      <c r="C34" s="313">
        <v>1</v>
      </c>
      <c r="D34" s="313">
        <v>0</v>
      </c>
      <c r="E34" s="313">
        <v>1</v>
      </c>
      <c r="F34" s="313"/>
      <c r="G34" s="314">
        <v>100</v>
      </c>
      <c r="H34" s="313">
        <v>90</v>
      </c>
      <c r="I34" s="313">
        <v>30</v>
      </c>
      <c r="J34" s="313">
        <v>1.21</v>
      </c>
      <c r="K34" s="534">
        <v>2.8345495364666562E-11</v>
      </c>
      <c r="L34" s="528"/>
      <c r="M34" s="313">
        <v>29</v>
      </c>
      <c r="N34" s="534"/>
      <c r="O34" s="534"/>
      <c r="P34" s="534"/>
      <c r="Q34" s="534"/>
      <c r="R34" s="534"/>
      <c r="S34" s="534">
        <v>2.8345495364666452E-11</v>
      </c>
      <c r="T34" s="534"/>
      <c r="U34" s="531">
        <v>-1.0985992510469899E-13</v>
      </c>
      <c r="V34" s="535">
        <v>-3.875745464714736E-15</v>
      </c>
      <c r="W34" s="317"/>
      <c r="X34" s="317"/>
      <c r="Y34" s="317"/>
      <c r="Z34" s="317"/>
      <c r="AB34" s="847"/>
    </row>
    <row r="35" spans="1:28">
      <c r="A35" s="313">
        <v>2</v>
      </c>
      <c r="B35" s="313">
        <v>3</v>
      </c>
      <c r="C35" s="313">
        <v>1</v>
      </c>
      <c r="D35" s="313">
        <v>0</v>
      </c>
      <c r="E35" s="313">
        <v>2</v>
      </c>
      <c r="F35" s="313"/>
      <c r="G35" s="314">
        <v>110</v>
      </c>
      <c r="H35" s="313">
        <v>90</v>
      </c>
      <c r="I35" s="313">
        <v>30</v>
      </c>
      <c r="J35" s="313">
        <v>1.21</v>
      </c>
      <c r="K35" s="534">
        <v>3.0923805442755267E-11</v>
      </c>
      <c r="L35" s="528"/>
      <c r="M35" s="313">
        <v>30</v>
      </c>
      <c r="N35" s="534"/>
      <c r="O35" s="534"/>
      <c r="P35" s="534"/>
      <c r="Q35" s="534"/>
      <c r="R35" s="534"/>
      <c r="S35" s="534">
        <v>3.0923805442755015E-11</v>
      </c>
      <c r="T35" s="534"/>
      <c r="U35" s="531">
        <v>-2.5203159288725062E-13</v>
      </c>
      <c r="V35" s="535">
        <v>-8.1500833832951109E-15</v>
      </c>
      <c r="W35" s="317"/>
      <c r="X35" s="317"/>
      <c r="Y35" s="317"/>
      <c r="Z35" s="317"/>
      <c r="AB35" s="847"/>
    </row>
    <row r="36" spans="1:28">
      <c r="A36" s="313">
        <v>3</v>
      </c>
      <c r="B36" s="313">
        <v>3</v>
      </c>
      <c r="C36" s="313">
        <v>1</v>
      </c>
      <c r="D36" s="313">
        <v>0</v>
      </c>
      <c r="E36" s="313">
        <v>3</v>
      </c>
      <c r="F36" s="313"/>
      <c r="G36" s="314">
        <v>120</v>
      </c>
      <c r="H36" s="313">
        <v>90</v>
      </c>
      <c r="I36" s="313">
        <v>30</v>
      </c>
      <c r="J36" s="313">
        <v>1.21</v>
      </c>
      <c r="K36" s="534">
        <v>3.291324223140396E-11</v>
      </c>
      <c r="L36" s="528"/>
      <c r="M36" s="313">
        <v>31</v>
      </c>
      <c r="N36" s="534"/>
      <c r="O36" s="534"/>
      <c r="P36" s="534"/>
      <c r="Q36" s="534"/>
      <c r="R36" s="534"/>
      <c r="S36" s="534">
        <v>3.2913242231403715E-11</v>
      </c>
      <c r="T36" s="534"/>
      <c r="U36" s="531">
        <v>-2.4556924435168009E-13</v>
      </c>
      <c r="V36" s="535">
        <v>-7.4611076789442453E-15</v>
      </c>
      <c r="W36" s="317"/>
      <c r="X36" s="317"/>
      <c r="Y36" s="317"/>
      <c r="Z36" s="317"/>
    </row>
    <row r="37" spans="1:28">
      <c r="A37" s="313">
        <v>0</v>
      </c>
      <c r="B37" s="313">
        <v>0</v>
      </c>
      <c r="C37" s="313">
        <v>2</v>
      </c>
      <c r="D37" s="313">
        <v>0</v>
      </c>
      <c r="E37" s="313">
        <v>0</v>
      </c>
      <c r="F37" s="313"/>
      <c r="G37" s="314">
        <v>90</v>
      </c>
      <c r="H37" s="313">
        <v>60</v>
      </c>
      <c r="I37" s="313">
        <v>40</v>
      </c>
      <c r="J37" s="313">
        <v>1.21</v>
      </c>
      <c r="K37" s="534">
        <v>2.6929016371148695E-11</v>
      </c>
      <c r="L37" s="528"/>
      <c r="M37" s="313">
        <v>32</v>
      </c>
      <c r="N37" s="534">
        <v>-7.8781696830489411E-16</v>
      </c>
      <c r="O37" s="534">
        <v>2.4557607719079831E-13</v>
      </c>
      <c r="P37" s="534">
        <v>-2.5118628893478779E-11</v>
      </c>
      <c r="Q37" s="534">
        <v>8.7275796143303996E-10</v>
      </c>
      <c r="R37" s="534"/>
      <c r="S37" s="534">
        <v>2.692901637114832E-11</v>
      </c>
      <c r="T37" s="534"/>
      <c r="U37" s="531">
        <v>-3.7481621506309067E-13</v>
      </c>
      <c r="V37" s="535">
        <v>-1.3918674558966164E-14</v>
      </c>
      <c r="W37" s="317"/>
      <c r="X37" s="317"/>
      <c r="Y37" s="317"/>
      <c r="Z37" s="317"/>
    </row>
    <row r="38" spans="1:28">
      <c r="A38" s="313">
        <v>1</v>
      </c>
      <c r="B38" s="313">
        <v>0</v>
      </c>
      <c r="C38" s="313">
        <v>2</v>
      </c>
      <c r="D38" s="313">
        <v>0</v>
      </c>
      <c r="E38" s="313">
        <v>1</v>
      </c>
      <c r="F38" s="313"/>
      <c r="G38" s="314">
        <v>100</v>
      </c>
      <c r="H38" s="313">
        <v>60</v>
      </c>
      <c r="I38" s="313">
        <v>40</v>
      </c>
      <c r="J38" s="313">
        <v>1.21</v>
      </c>
      <c r="K38" s="534">
        <v>2.8838875688251435E-11</v>
      </c>
      <c r="L38" s="528"/>
      <c r="M38" s="313">
        <v>33</v>
      </c>
      <c r="N38" s="534"/>
      <c r="O38" s="534"/>
      <c r="P38" s="534"/>
      <c r="Q38" s="534"/>
      <c r="R38" s="534"/>
      <c r="S38" s="534">
        <v>2.8838875688251006E-11</v>
      </c>
      <c r="T38" s="534"/>
      <c r="U38" s="531">
        <v>-4.2974617761544016E-13</v>
      </c>
      <c r="V38" s="535">
        <v>-1.4901627312416789E-14</v>
      </c>
      <c r="W38" s="317"/>
      <c r="X38" s="317"/>
      <c r="Y38" s="317"/>
      <c r="Z38" s="317"/>
    </row>
    <row r="39" spans="1:28">
      <c r="A39" s="313">
        <v>2</v>
      </c>
      <c r="B39" s="313">
        <v>0</v>
      </c>
      <c r="C39" s="313">
        <v>2</v>
      </c>
      <c r="D39" s="313">
        <v>0</v>
      </c>
      <c r="E39" s="313">
        <v>2</v>
      </c>
      <c r="F39" s="313"/>
      <c r="G39" s="314">
        <v>110</v>
      </c>
      <c r="H39" s="313">
        <v>60</v>
      </c>
      <c r="I39" s="313">
        <v>40</v>
      </c>
      <c r="J39" s="313">
        <v>1.21</v>
      </c>
      <c r="K39" s="534">
        <v>3.2594932345220169E-11</v>
      </c>
      <c r="L39" s="528"/>
      <c r="M39" s="313">
        <v>34</v>
      </c>
      <c r="N39" s="534"/>
      <c r="O39" s="534"/>
      <c r="P39" s="534"/>
      <c r="Q39" s="534"/>
      <c r="R39" s="534"/>
      <c r="S39" s="534">
        <v>3.25949323452194E-11</v>
      </c>
      <c r="T39" s="534"/>
      <c r="U39" s="531">
        <v>-7.6901947573289292E-13</v>
      </c>
      <c r="V39" s="535">
        <v>-2.3593222025682914E-14</v>
      </c>
      <c r="W39" s="317"/>
      <c r="X39" s="317"/>
      <c r="Y39" s="317"/>
      <c r="Z39" s="317"/>
    </row>
    <row r="40" spans="1:28">
      <c r="A40" s="313">
        <v>3</v>
      </c>
      <c r="B40" s="313">
        <v>0</v>
      </c>
      <c r="C40" s="313">
        <v>2</v>
      </c>
      <c r="D40" s="313">
        <v>0</v>
      </c>
      <c r="E40" s="313">
        <v>3</v>
      </c>
      <c r="F40" s="313"/>
      <c r="G40" s="314">
        <v>120</v>
      </c>
      <c r="H40" s="313">
        <v>60</v>
      </c>
      <c r="I40" s="313">
        <v>40</v>
      </c>
      <c r="J40" s="313">
        <v>1.21</v>
      </c>
      <c r="K40" s="534">
        <v>3.3470284532225594E-11</v>
      </c>
      <c r="L40" s="528"/>
      <c r="M40" s="313">
        <v>35</v>
      </c>
      <c r="N40" s="534"/>
      <c r="O40" s="534"/>
      <c r="P40" s="534"/>
      <c r="Q40" s="534"/>
      <c r="R40" s="534"/>
      <c r="S40" s="534">
        <v>3.3470284532225245E-11</v>
      </c>
      <c r="T40" s="534"/>
      <c r="U40" s="531">
        <v>-3.4896682092080855E-13</v>
      </c>
      <c r="V40" s="535">
        <v>-1.0426168340003775E-14</v>
      </c>
      <c r="W40" s="317"/>
      <c r="X40" s="317"/>
      <c r="Y40" s="317"/>
      <c r="Z40" s="317"/>
    </row>
    <row r="41" spans="1:28">
      <c r="A41" s="313">
        <v>0</v>
      </c>
      <c r="B41" s="313">
        <v>1</v>
      </c>
      <c r="C41" s="313">
        <v>2</v>
      </c>
      <c r="D41" s="313">
        <v>0</v>
      </c>
      <c r="E41" s="313">
        <v>0</v>
      </c>
      <c r="F41" s="313"/>
      <c r="G41" s="314">
        <v>90</v>
      </c>
      <c r="H41" s="313">
        <v>70</v>
      </c>
      <c r="I41" s="313">
        <v>40</v>
      </c>
      <c r="J41" s="313">
        <v>1.21</v>
      </c>
      <c r="K41" s="534">
        <v>2.753380515489789E-11</v>
      </c>
      <c r="L41" s="528"/>
      <c r="M41" s="313">
        <v>36</v>
      </c>
      <c r="N41" s="534">
        <v>-1.0716432834854435E-15</v>
      </c>
      <c r="O41" s="534">
        <v>3.3319087336288746E-13</v>
      </c>
      <c r="P41" s="534">
        <v>-3.4062606178766398E-11</v>
      </c>
      <c r="Q41" s="534">
        <v>1.1755502406653737E-9</v>
      </c>
      <c r="R41" s="534"/>
      <c r="S41" s="534">
        <v>2.7533805154897945E-11</v>
      </c>
      <c r="T41" s="534"/>
      <c r="U41" s="531">
        <v>5.4929962552349494E-14</v>
      </c>
      <c r="V41" s="535">
        <v>1.995000772444204E-15</v>
      </c>
      <c r="W41" s="317"/>
      <c r="X41" s="317"/>
      <c r="Y41" s="317"/>
      <c r="Z41" s="317"/>
    </row>
    <row r="42" spans="1:28">
      <c r="A42" s="313">
        <v>1</v>
      </c>
      <c r="B42" s="313">
        <v>1</v>
      </c>
      <c r="C42" s="313">
        <v>2</v>
      </c>
      <c r="D42" s="313">
        <v>0</v>
      </c>
      <c r="E42" s="313">
        <v>1</v>
      </c>
      <c r="F42" s="313"/>
      <c r="G42" s="314">
        <v>100</v>
      </c>
      <c r="H42" s="313">
        <v>70</v>
      </c>
      <c r="I42" s="313">
        <v>40</v>
      </c>
      <c r="J42" s="313">
        <v>1.21</v>
      </c>
      <c r="K42" s="534">
        <v>2.9555072932164971E-11</v>
      </c>
      <c r="L42" s="528"/>
      <c r="M42" s="313">
        <v>37</v>
      </c>
      <c r="N42" s="534"/>
      <c r="O42" s="534"/>
      <c r="P42" s="534"/>
      <c r="Q42" s="534"/>
      <c r="R42" s="534"/>
      <c r="S42" s="534">
        <v>2.9555072932164823E-11</v>
      </c>
      <c r="T42" s="534"/>
      <c r="U42" s="531">
        <v>-1.4863401631812216E-13</v>
      </c>
      <c r="V42" s="535">
        <v>-5.0290525981535585E-15</v>
      </c>
      <c r="W42" s="317"/>
      <c r="X42" s="317"/>
      <c r="Y42" s="317"/>
      <c r="Z42" s="317"/>
    </row>
    <row r="43" spans="1:28">
      <c r="A43" s="313">
        <v>2</v>
      </c>
      <c r="B43" s="313">
        <v>1</v>
      </c>
      <c r="C43" s="313">
        <v>2</v>
      </c>
      <c r="D43" s="313">
        <v>0</v>
      </c>
      <c r="E43" s="313">
        <v>2</v>
      </c>
      <c r="F43" s="313"/>
      <c r="G43" s="314">
        <v>110</v>
      </c>
      <c r="H43" s="313">
        <v>70</v>
      </c>
      <c r="I43" s="313">
        <v>40</v>
      </c>
      <c r="J43" s="313">
        <v>1.21</v>
      </c>
      <c r="K43" s="534">
        <v>3.3915918372882907E-11</v>
      </c>
      <c r="L43" s="528"/>
      <c r="M43" s="313">
        <v>38</v>
      </c>
      <c r="N43" s="534"/>
      <c r="O43" s="534"/>
      <c r="P43" s="534"/>
      <c r="Q43" s="534"/>
      <c r="R43" s="534"/>
      <c r="S43" s="534">
        <v>3.3915918372882635E-11</v>
      </c>
      <c r="T43" s="534"/>
      <c r="U43" s="531">
        <v>-2.7141863849396221E-13</v>
      </c>
      <c r="V43" s="535">
        <v>-8.0026917009852214E-15</v>
      </c>
      <c r="W43" s="317"/>
      <c r="X43" s="317"/>
      <c r="Y43" s="317"/>
      <c r="Z43" s="317"/>
    </row>
    <row r="44" spans="1:28">
      <c r="A44" s="313">
        <v>3</v>
      </c>
      <c r="B44" s="313">
        <v>1</v>
      </c>
      <c r="C44" s="313">
        <v>2</v>
      </c>
      <c r="D44" s="313">
        <v>0</v>
      </c>
      <c r="E44" s="313">
        <v>3</v>
      </c>
      <c r="F44" s="313"/>
      <c r="G44" s="314">
        <v>120</v>
      </c>
      <c r="H44" s="313">
        <v>70</v>
      </c>
      <c r="I44" s="313">
        <v>40</v>
      </c>
      <c r="J44" s="313">
        <v>1.21</v>
      </c>
      <c r="K44" s="534">
        <v>3.4186481776139121E-11</v>
      </c>
      <c r="L44" s="528"/>
      <c r="M44" s="313">
        <v>39</v>
      </c>
      <c r="N44" s="534"/>
      <c r="O44" s="534"/>
      <c r="P44" s="534"/>
      <c r="Q44" s="534"/>
      <c r="R44" s="534"/>
      <c r="S44" s="534">
        <v>3.4186481776139063E-11</v>
      </c>
      <c r="T44" s="534"/>
      <c r="U44" s="531">
        <v>-5.8161136820134758E-14</v>
      </c>
      <c r="V44" s="535">
        <v>-1.7012905042697037E-15</v>
      </c>
      <c r="W44" s="317"/>
      <c r="X44" s="317"/>
      <c r="Y44" s="317"/>
      <c r="Z44" s="317"/>
    </row>
    <row r="45" spans="1:28">
      <c r="A45" s="313">
        <v>0</v>
      </c>
      <c r="B45" s="313">
        <v>2</v>
      </c>
      <c r="C45" s="313">
        <v>2</v>
      </c>
      <c r="D45" s="313">
        <v>0</v>
      </c>
      <c r="E45" s="313">
        <v>0</v>
      </c>
      <c r="F45" s="313"/>
      <c r="G45" s="314">
        <v>90</v>
      </c>
      <c r="H45" s="313">
        <v>80</v>
      </c>
      <c r="I45" s="313">
        <v>40</v>
      </c>
      <c r="J45" s="313">
        <v>1.21</v>
      </c>
      <c r="K45" s="534">
        <v>2.8186340421574669E-11</v>
      </c>
      <c r="L45" s="528"/>
      <c r="M45" s="313">
        <v>40</v>
      </c>
      <c r="N45" s="534">
        <v>-2.4669016179243741E-16</v>
      </c>
      <c r="O45" s="534">
        <v>7.7110569928023117E-14</v>
      </c>
      <c r="P45" s="534">
        <v>-7.7540288274371188E-12</v>
      </c>
      <c r="Q45" s="534">
        <v>2.8129044642061501E-10</v>
      </c>
      <c r="R45" s="534"/>
      <c r="S45" s="534">
        <v>2.8186340421574734E-11</v>
      </c>
      <c r="T45" s="534"/>
      <c r="U45" s="531">
        <v>6.4623485355705287E-14</v>
      </c>
      <c r="V45" s="535">
        <v>2.2927235103653448E-15</v>
      </c>
      <c r="W45" s="317"/>
      <c r="X45" s="317"/>
      <c r="Y45" s="317"/>
      <c r="Z45" s="317"/>
    </row>
    <row r="46" spans="1:28">
      <c r="A46" s="313">
        <v>1</v>
      </c>
      <c r="B46" s="313">
        <v>2</v>
      </c>
      <c r="C46" s="313">
        <v>2</v>
      </c>
      <c r="D46" s="313">
        <v>0</v>
      </c>
      <c r="E46" s="313">
        <v>1</v>
      </c>
      <c r="F46" s="313"/>
      <c r="G46" s="314">
        <v>100</v>
      </c>
      <c r="H46" s="313">
        <v>80</v>
      </c>
      <c r="I46" s="313">
        <v>40</v>
      </c>
      <c r="J46" s="313">
        <v>1.21</v>
      </c>
      <c r="K46" s="534">
        <v>3.0303101164696883E-11</v>
      </c>
      <c r="L46" s="528"/>
      <c r="M46" s="313">
        <v>41</v>
      </c>
      <c r="N46" s="534"/>
      <c r="O46" s="534"/>
      <c r="P46" s="534"/>
      <c r="Q46" s="534"/>
      <c r="R46" s="534"/>
      <c r="S46" s="534">
        <v>3.030310116469687E-11</v>
      </c>
      <c r="T46" s="534"/>
      <c r="U46" s="531">
        <v>-1.2924697071141057E-14</v>
      </c>
      <c r="V46" s="535">
        <v>-4.2651400597237655E-16</v>
      </c>
      <c r="W46" s="317"/>
      <c r="X46" s="317"/>
      <c r="Y46" s="317"/>
      <c r="Z46" s="317"/>
    </row>
    <row r="47" spans="1:28">
      <c r="A47" s="313">
        <v>2</v>
      </c>
      <c r="B47" s="313">
        <v>2</v>
      </c>
      <c r="C47" s="313">
        <v>2</v>
      </c>
      <c r="D47" s="313">
        <v>0</v>
      </c>
      <c r="E47" s="313">
        <v>2</v>
      </c>
      <c r="F47" s="313"/>
      <c r="G47" s="314">
        <v>110</v>
      </c>
      <c r="H47" s="313">
        <v>80</v>
      </c>
      <c r="I47" s="313">
        <v>40</v>
      </c>
      <c r="J47" s="313">
        <v>1.21</v>
      </c>
      <c r="K47" s="534">
        <v>3.3040566185877475E-11</v>
      </c>
      <c r="L47" s="528"/>
      <c r="M47" s="313">
        <v>42</v>
      </c>
      <c r="N47" s="534"/>
      <c r="O47" s="534"/>
      <c r="P47" s="534"/>
      <c r="Q47" s="534"/>
      <c r="R47" s="534"/>
      <c r="S47" s="534">
        <v>3.3040566185877462E-11</v>
      </c>
      <c r="T47" s="534"/>
      <c r="U47" s="531">
        <v>-1.2924697071141057E-14</v>
      </c>
      <c r="V47" s="535">
        <v>-3.9117662204788305E-16</v>
      </c>
      <c r="W47" s="317"/>
      <c r="X47" s="317"/>
      <c r="Y47" s="317"/>
      <c r="Z47" s="317"/>
    </row>
    <row r="48" spans="1:28">
      <c r="A48" s="313">
        <v>3</v>
      </c>
      <c r="B48" s="313">
        <v>2</v>
      </c>
      <c r="C48" s="313">
        <v>2</v>
      </c>
      <c r="D48" s="313">
        <v>0</v>
      </c>
      <c r="E48" s="313">
        <v>3</v>
      </c>
      <c r="F48" s="313"/>
      <c r="G48" s="314">
        <v>120</v>
      </c>
      <c r="H48" s="313">
        <v>80</v>
      </c>
      <c r="I48" s="313">
        <v>40</v>
      </c>
      <c r="J48" s="313">
        <v>1.21</v>
      </c>
      <c r="K48" s="534">
        <v>3.491859451436184E-11</v>
      </c>
      <c r="L48" s="528"/>
      <c r="M48" s="313">
        <v>43</v>
      </c>
      <c r="N48" s="534"/>
      <c r="O48" s="534"/>
      <c r="P48" s="534"/>
      <c r="Q48" s="534"/>
      <c r="R48" s="534"/>
      <c r="S48" s="534">
        <v>3.4918594514361762E-11</v>
      </c>
      <c r="T48" s="534"/>
      <c r="U48" s="531">
        <v>-7.7548182426846345E-14</v>
      </c>
      <c r="V48" s="535">
        <v>-2.2208277138689295E-15</v>
      </c>
      <c r="W48" s="317"/>
      <c r="X48" s="317"/>
      <c r="Y48" s="317"/>
      <c r="Z48" s="317"/>
    </row>
    <row r="49" spans="1:26">
      <c r="A49" s="313">
        <v>0</v>
      </c>
      <c r="B49" s="313">
        <v>3</v>
      </c>
      <c r="C49" s="313">
        <v>2</v>
      </c>
      <c r="D49" s="313">
        <v>0</v>
      </c>
      <c r="E49" s="313">
        <v>0</v>
      </c>
      <c r="F49" s="313"/>
      <c r="G49" s="314">
        <v>90</v>
      </c>
      <c r="H49" s="313">
        <v>90</v>
      </c>
      <c r="I49" s="313">
        <v>40</v>
      </c>
      <c r="J49" s="313">
        <v>1.21</v>
      </c>
      <c r="K49" s="534">
        <v>3.0255354681769305E-11</v>
      </c>
      <c r="L49" s="528"/>
      <c r="M49" s="313">
        <v>44</v>
      </c>
      <c r="N49" s="534">
        <v>-3.0239439187460707E-16</v>
      </c>
      <c r="O49" s="534">
        <v>9.69253603429661E-14</v>
      </c>
      <c r="P49" s="534">
        <v>-1.0088831842595436E-11</v>
      </c>
      <c r="Q49" s="534">
        <v>3.7360031341392175E-10</v>
      </c>
      <c r="R49" s="534"/>
      <c r="S49" s="534">
        <v>3.0255354681769344E-11</v>
      </c>
      <c r="T49" s="534"/>
      <c r="U49" s="531">
        <v>3.8774091213423172E-14</v>
      </c>
      <c r="V49" s="535">
        <v>1.2815612846471414E-15</v>
      </c>
      <c r="W49" s="317"/>
      <c r="X49" s="317"/>
      <c r="Y49" s="317"/>
      <c r="Z49" s="317"/>
    </row>
    <row r="50" spans="1:26">
      <c r="A50" s="313">
        <v>1</v>
      </c>
      <c r="B50" s="313">
        <v>3</v>
      </c>
      <c r="C50" s="313">
        <v>2</v>
      </c>
      <c r="D50" s="313">
        <v>0</v>
      </c>
      <c r="E50" s="313">
        <v>1</v>
      </c>
      <c r="F50" s="313"/>
      <c r="G50" s="314">
        <v>100</v>
      </c>
      <c r="H50" s="313">
        <v>90</v>
      </c>
      <c r="I50" s="313">
        <v>40</v>
      </c>
      <c r="J50" s="313">
        <v>1.21</v>
      </c>
      <c r="K50" s="534">
        <v>3.1576340709432037E-11</v>
      </c>
      <c r="L50" s="528"/>
      <c r="M50" s="313">
        <v>45</v>
      </c>
      <c r="N50" s="534"/>
      <c r="O50" s="534"/>
      <c r="P50" s="534"/>
      <c r="Q50" s="534"/>
      <c r="R50" s="534"/>
      <c r="S50" s="534">
        <v>3.1576340709432063E-11</v>
      </c>
      <c r="T50" s="534"/>
      <c r="U50" s="531">
        <v>2.5849394142282115E-14</v>
      </c>
      <c r="V50" s="535">
        <v>8.1863172114052941E-16</v>
      </c>
      <c r="W50" s="317"/>
      <c r="X50" s="317"/>
      <c r="Y50" s="317"/>
      <c r="Z50" s="317"/>
    </row>
    <row r="51" spans="1:26">
      <c r="A51" s="313">
        <v>2</v>
      </c>
      <c r="B51" s="313">
        <v>3</v>
      </c>
      <c r="C51" s="313">
        <v>2</v>
      </c>
      <c r="D51" s="313">
        <v>0</v>
      </c>
      <c r="E51" s="313">
        <v>2</v>
      </c>
      <c r="F51" s="313"/>
      <c r="G51" s="314">
        <v>110</v>
      </c>
      <c r="H51" s="313">
        <v>90</v>
      </c>
      <c r="I51" s="313">
        <v>40</v>
      </c>
      <c r="J51" s="313">
        <v>1.21</v>
      </c>
      <c r="K51" s="534">
        <v>3.4138735293211556E-11</v>
      </c>
      <c r="L51" s="528"/>
      <c r="M51" s="313">
        <v>46</v>
      </c>
      <c r="N51" s="534"/>
      <c r="O51" s="534"/>
      <c r="P51" s="534"/>
      <c r="Q51" s="534"/>
      <c r="R51" s="534"/>
      <c r="S51" s="534">
        <v>3.4138735293211692E-11</v>
      </c>
      <c r="T51" s="534"/>
      <c r="U51" s="531">
        <v>1.357093192469811E-13</v>
      </c>
      <c r="V51" s="535">
        <v>3.9752298402796052E-15</v>
      </c>
      <c r="W51" s="317"/>
      <c r="X51" s="317"/>
      <c r="Y51" s="317"/>
      <c r="Z51" s="317"/>
    </row>
    <row r="52" spans="1:26">
      <c r="A52" s="313">
        <v>3</v>
      </c>
      <c r="B52" s="313">
        <v>3</v>
      </c>
      <c r="C52" s="313">
        <v>2</v>
      </c>
      <c r="D52" s="313">
        <v>0</v>
      </c>
      <c r="E52" s="313">
        <v>3</v>
      </c>
      <c r="F52" s="313"/>
      <c r="G52" s="314">
        <v>120</v>
      </c>
      <c r="H52" s="313">
        <v>90</v>
      </c>
      <c r="I52" s="313">
        <v>40</v>
      </c>
      <c r="J52" s="313">
        <v>1.21</v>
      </c>
      <c r="K52" s="534">
        <v>3.6128172081860249E-11</v>
      </c>
      <c r="L52" s="528"/>
      <c r="M52" s="313">
        <v>47</v>
      </c>
      <c r="N52" s="534"/>
      <c r="O52" s="534"/>
      <c r="P52" s="534"/>
      <c r="Q52" s="534"/>
      <c r="R52" s="534"/>
      <c r="S52" s="534">
        <v>3.6128172081860185E-11</v>
      </c>
      <c r="T52" s="534"/>
      <c r="U52" s="531">
        <v>-6.4623485355705287E-14</v>
      </c>
      <c r="V52" s="535">
        <v>-1.7887283422277646E-15</v>
      </c>
      <c r="W52" s="317"/>
      <c r="X52" s="317"/>
      <c r="Y52" s="317"/>
      <c r="Z52" s="317"/>
    </row>
    <row r="53" spans="1:26">
      <c r="A53" s="313">
        <v>0</v>
      </c>
      <c r="B53" s="313">
        <v>0</v>
      </c>
      <c r="C53" s="313">
        <v>0</v>
      </c>
      <c r="D53" s="313">
        <v>1</v>
      </c>
      <c r="E53" s="313">
        <v>0</v>
      </c>
      <c r="F53" s="313"/>
      <c r="G53" s="314">
        <v>90</v>
      </c>
      <c r="H53" s="313">
        <v>60</v>
      </c>
      <c r="I53" s="313">
        <v>26</v>
      </c>
      <c r="J53" s="313">
        <v>3.2</v>
      </c>
      <c r="K53" s="534">
        <v>6.4148991362619332E-11</v>
      </c>
      <c r="L53" s="528"/>
      <c r="M53" s="313">
        <v>48</v>
      </c>
      <c r="N53" s="534">
        <v>-1.025223091750304E-15</v>
      </c>
      <c r="O53" s="534">
        <v>3.2479545011478897E-13</v>
      </c>
      <c r="P53" s="534">
        <v>-3.3221260097934837E-11</v>
      </c>
      <c r="Q53" s="534">
        <v>1.1706068881329352E-9</v>
      </c>
      <c r="R53" s="534"/>
      <c r="S53" s="534">
        <v>6.4148991362618841E-11</v>
      </c>
      <c r="T53" s="534"/>
      <c r="U53" s="531">
        <v>-4.9113848870336018E-13</v>
      </c>
      <c r="V53" s="535">
        <v>-7.6562152930366195E-15</v>
      </c>
    </row>
    <row r="54" spans="1:26">
      <c r="A54" s="313">
        <v>1</v>
      </c>
      <c r="B54" s="313">
        <v>0</v>
      </c>
      <c r="C54" s="313">
        <v>0</v>
      </c>
      <c r="D54" s="313">
        <v>1</v>
      </c>
      <c r="E54" s="313">
        <v>1</v>
      </c>
      <c r="F54" s="313"/>
      <c r="G54" s="314">
        <v>100</v>
      </c>
      <c r="H54" s="313">
        <v>60</v>
      </c>
      <c r="I54" s="313">
        <v>26</v>
      </c>
      <c r="J54" s="313">
        <v>3.2</v>
      </c>
      <c r="K54" s="534">
        <v>7.1212287737037663E-11</v>
      </c>
      <c r="L54" s="528"/>
      <c r="M54" s="313">
        <v>49</v>
      </c>
      <c r="N54" s="534"/>
      <c r="O54" s="534"/>
      <c r="P54" s="534"/>
      <c r="Q54" s="534"/>
      <c r="R54" s="534"/>
      <c r="S54" s="534">
        <v>7.121228773703699E-11</v>
      </c>
      <c r="T54" s="534"/>
      <c r="U54" s="531">
        <v>-6.7208424769933499E-13</v>
      </c>
      <c r="V54" s="535">
        <v>-9.4377567278993979E-15</v>
      </c>
    </row>
    <row r="55" spans="1:26">
      <c r="A55" s="313">
        <v>2</v>
      </c>
      <c r="B55" s="313">
        <v>0</v>
      </c>
      <c r="C55" s="313">
        <v>0</v>
      </c>
      <c r="D55" s="313">
        <v>1</v>
      </c>
      <c r="E55" s="313">
        <v>2</v>
      </c>
      <c r="F55" s="313"/>
      <c r="G55" s="314">
        <v>110</v>
      </c>
      <c r="H55" s="313">
        <v>60</v>
      </c>
      <c r="I55" s="313">
        <v>26</v>
      </c>
      <c r="J55" s="313">
        <v>3.2</v>
      </c>
      <c r="K55" s="534">
        <v>8.1721288629395508E-11</v>
      </c>
      <c r="L55" s="528"/>
      <c r="M55" s="313">
        <v>50</v>
      </c>
      <c r="N55" s="534"/>
      <c r="O55" s="534"/>
      <c r="P55" s="534"/>
      <c r="Q55" s="534"/>
      <c r="R55" s="534"/>
      <c r="S55" s="534">
        <v>8.1721288629394772E-11</v>
      </c>
      <c r="T55" s="534"/>
      <c r="U55" s="531">
        <v>-7.3670773305504027E-13</v>
      </c>
      <c r="V55" s="535">
        <v>-9.0148815004128953E-15</v>
      </c>
    </row>
    <row r="56" spans="1:26">
      <c r="A56" s="313">
        <v>3</v>
      </c>
      <c r="B56" s="313">
        <v>0</v>
      </c>
      <c r="C56" s="313">
        <v>0</v>
      </c>
      <c r="D56" s="313">
        <v>1</v>
      </c>
      <c r="E56" s="313">
        <v>3</v>
      </c>
      <c r="F56" s="313"/>
      <c r="G56" s="314">
        <v>120</v>
      </c>
      <c r="H56" s="313">
        <v>60</v>
      </c>
      <c r="I56" s="313">
        <v>26</v>
      </c>
      <c r="J56" s="313">
        <v>3.2</v>
      </c>
      <c r="K56" s="534">
        <v>8.9524655489191135E-11</v>
      </c>
      <c r="L56" s="528"/>
      <c r="M56" s="313">
        <v>51</v>
      </c>
      <c r="N56" s="534"/>
      <c r="O56" s="534"/>
      <c r="P56" s="534"/>
      <c r="Q56" s="534"/>
      <c r="R56" s="534"/>
      <c r="S56" s="534">
        <v>8.952465548919076E-11</v>
      </c>
      <c r="T56" s="534"/>
      <c r="U56" s="531">
        <v>-3.7481621506309067E-13</v>
      </c>
      <c r="V56" s="535">
        <v>-4.1867373073370221E-15</v>
      </c>
    </row>
    <row r="57" spans="1:26">
      <c r="A57" s="313">
        <v>0</v>
      </c>
      <c r="B57" s="313">
        <v>1</v>
      </c>
      <c r="C57" s="313">
        <v>0</v>
      </c>
      <c r="D57" s="313">
        <v>1</v>
      </c>
      <c r="E57" s="313">
        <v>0</v>
      </c>
      <c r="F57" s="313"/>
      <c r="G57" s="314">
        <v>90</v>
      </c>
      <c r="H57" s="313">
        <v>70</v>
      </c>
      <c r="I57" s="313">
        <v>26</v>
      </c>
      <c r="J57" s="313">
        <v>3.2</v>
      </c>
      <c r="K57" s="534">
        <v>6.6192699986862356E-11</v>
      </c>
      <c r="L57" s="528"/>
      <c r="M57" s="313">
        <v>52</v>
      </c>
      <c r="N57" s="534">
        <v>-2.6152074990621992E-15</v>
      </c>
      <c r="O57" s="534">
        <v>8.1187403372794459E-13</v>
      </c>
      <c r="P57" s="534">
        <v>-8.2678584391434909E-11</v>
      </c>
      <c r="Q57" s="534">
        <v>2.8375718888359977E-9</v>
      </c>
      <c r="R57" s="534"/>
      <c r="S57" s="534">
        <v>6.6192699986863326E-11</v>
      </c>
      <c r="T57" s="534"/>
      <c r="U57" s="531">
        <v>9.6935228033557931E-13</v>
      </c>
      <c r="V57" s="535">
        <v>1.4644398559478192E-14</v>
      </c>
    </row>
    <row r="58" spans="1:26">
      <c r="A58" s="313">
        <v>1</v>
      </c>
      <c r="B58" s="313">
        <v>1</v>
      </c>
      <c r="C58" s="313">
        <v>0</v>
      </c>
      <c r="D58" s="313">
        <v>1</v>
      </c>
      <c r="E58" s="313">
        <v>1</v>
      </c>
      <c r="F58" s="313"/>
      <c r="G58" s="314">
        <v>100</v>
      </c>
      <c r="H58" s="313">
        <v>70</v>
      </c>
      <c r="I58" s="313">
        <v>26</v>
      </c>
      <c r="J58" s="313">
        <v>3.2</v>
      </c>
      <c r="K58" s="534">
        <v>7.3246287909752083E-11</v>
      </c>
      <c r="L58" s="528"/>
      <c r="M58" s="313">
        <v>53</v>
      </c>
      <c r="N58" s="534"/>
      <c r="O58" s="534"/>
      <c r="P58" s="534"/>
      <c r="Q58" s="534"/>
      <c r="R58" s="534"/>
      <c r="S58" s="534">
        <v>7.3246287909753621E-11</v>
      </c>
      <c r="T58" s="534"/>
      <c r="U58" s="531">
        <v>1.5380389514657858E-12</v>
      </c>
      <c r="V58" s="535">
        <v>2.0998182916256837E-14</v>
      </c>
    </row>
    <row r="59" spans="1:26">
      <c r="A59" s="313">
        <v>2</v>
      </c>
      <c r="B59" s="313">
        <v>1</v>
      </c>
      <c r="C59" s="313">
        <v>0</v>
      </c>
      <c r="D59" s="313">
        <v>1</v>
      </c>
      <c r="E59" s="313">
        <v>2</v>
      </c>
      <c r="F59" s="313"/>
      <c r="G59" s="314">
        <v>110</v>
      </c>
      <c r="H59" s="313">
        <v>70</v>
      </c>
      <c r="I59" s="313">
        <v>26</v>
      </c>
      <c r="J59" s="313">
        <v>3.2</v>
      </c>
      <c r="K59" s="534">
        <v>8.5762232634498717E-11</v>
      </c>
      <c r="L59" s="528"/>
      <c r="M59" s="313">
        <v>54</v>
      </c>
      <c r="N59" s="534"/>
      <c r="O59" s="534"/>
      <c r="P59" s="534"/>
      <c r="Q59" s="534"/>
      <c r="R59" s="534"/>
      <c r="S59" s="534">
        <v>8.5762232634501315E-11</v>
      </c>
      <c r="T59" s="534"/>
      <c r="U59" s="531">
        <v>2.5978641112993525E-12</v>
      </c>
      <c r="V59" s="535">
        <v>3.0291470166954771E-14</v>
      </c>
    </row>
    <row r="60" spans="1:26">
      <c r="A60" s="313">
        <v>3</v>
      </c>
      <c r="B60" s="313">
        <v>1</v>
      </c>
      <c r="C60" s="313">
        <v>0</v>
      </c>
      <c r="D60" s="313">
        <v>1</v>
      </c>
      <c r="E60" s="313">
        <v>3</v>
      </c>
      <c r="F60" s="313"/>
      <c r="G60" s="314">
        <v>120</v>
      </c>
      <c r="H60" s="313">
        <v>70</v>
      </c>
      <c r="I60" s="313">
        <v>26</v>
      </c>
      <c r="J60" s="313">
        <v>3.2</v>
      </c>
      <c r="K60" s="534">
        <v>8.804928916672927E-11</v>
      </c>
      <c r="L60" s="528"/>
      <c r="M60" s="313">
        <v>55</v>
      </c>
      <c r="N60" s="534"/>
      <c r="O60" s="534"/>
      <c r="P60" s="534"/>
      <c r="Q60" s="534"/>
      <c r="R60" s="534"/>
      <c r="S60" s="534">
        <v>8.8049289166731195E-11</v>
      </c>
      <c r="T60" s="534"/>
      <c r="U60" s="531">
        <v>1.9257798636000176E-12</v>
      </c>
      <c r="V60" s="535">
        <v>2.187161170550031E-14</v>
      </c>
    </row>
    <row r="61" spans="1:26">
      <c r="A61" s="313">
        <v>0</v>
      </c>
      <c r="B61" s="313">
        <v>2</v>
      </c>
      <c r="C61" s="313">
        <v>0</v>
      </c>
      <c r="D61" s="313">
        <v>1</v>
      </c>
      <c r="E61" s="313">
        <v>0</v>
      </c>
      <c r="F61" s="313"/>
      <c r="G61" s="314">
        <v>90</v>
      </c>
      <c r="H61" s="313">
        <v>80</v>
      </c>
      <c r="I61" s="313">
        <v>26</v>
      </c>
      <c r="J61" s="313">
        <v>3.2</v>
      </c>
      <c r="K61" s="534">
        <v>6.8788357953748091E-11</v>
      </c>
      <c r="L61" s="528"/>
      <c r="M61" s="313">
        <v>56</v>
      </c>
      <c r="N61" s="534">
        <v>1.1391249793564155E-15</v>
      </c>
      <c r="O61" s="534">
        <v>-3.6515396058403536E-13</v>
      </c>
      <c r="P61" s="534">
        <v>3.947007044075121E-11</v>
      </c>
      <c r="Q61" s="534">
        <v>-1.3561930109340017E-9</v>
      </c>
      <c r="R61" s="534"/>
      <c r="S61" s="534">
        <v>6.8788357953747548E-11</v>
      </c>
      <c r="T61" s="534"/>
      <c r="U61" s="531">
        <v>-5.4283727698792441E-13</v>
      </c>
      <c r="V61" s="535">
        <v>-7.8914120519189781E-15</v>
      </c>
    </row>
    <row r="62" spans="1:26">
      <c r="A62" s="313">
        <v>1</v>
      </c>
      <c r="B62" s="313">
        <v>2</v>
      </c>
      <c r="C62" s="313">
        <v>0</v>
      </c>
      <c r="D62" s="313">
        <v>1</v>
      </c>
      <c r="E62" s="313">
        <v>1</v>
      </c>
      <c r="F62" s="313"/>
      <c r="G62" s="314">
        <v>100</v>
      </c>
      <c r="H62" s="313">
        <v>80</v>
      </c>
      <c r="I62" s="313">
        <v>26</v>
      </c>
      <c r="J62" s="313">
        <v>3.2</v>
      </c>
      <c r="K62" s="534">
        <v>7.8399406657181466E-11</v>
      </c>
      <c r="L62" s="528"/>
      <c r="M62" s="313">
        <v>57</v>
      </c>
      <c r="N62" s="534"/>
      <c r="O62" s="534"/>
      <c r="P62" s="534"/>
      <c r="Q62" s="534"/>
      <c r="R62" s="534"/>
      <c r="S62" s="534">
        <v>7.8399406657180665E-11</v>
      </c>
      <c r="T62" s="534"/>
      <c r="U62" s="531">
        <v>-8.0133121841074556E-13</v>
      </c>
      <c r="V62" s="535">
        <v>-1.0221138814414009E-14</v>
      </c>
    </row>
    <row r="63" spans="1:26">
      <c r="A63" s="313">
        <v>2</v>
      </c>
      <c r="B63" s="313">
        <v>2</v>
      </c>
      <c r="C63" s="313">
        <v>0</v>
      </c>
      <c r="D63" s="313">
        <v>1</v>
      </c>
      <c r="E63" s="313">
        <v>2</v>
      </c>
      <c r="F63" s="313"/>
      <c r="G63" s="314">
        <v>110</v>
      </c>
      <c r="H63" s="313">
        <v>80</v>
      </c>
      <c r="I63" s="313">
        <v>26</v>
      </c>
      <c r="J63" s="313">
        <v>3.2</v>
      </c>
      <c r="K63" s="534">
        <v>8.3327162005192718E-11</v>
      </c>
      <c r="L63" s="528"/>
      <c r="M63" s="313">
        <v>58</v>
      </c>
      <c r="N63" s="534"/>
      <c r="O63" s="534"/>
      <c r="P63" s="534"/>
      <c r="Q63" s="534"/>
      <c r="R63" s="534"/>
      <c r="S63" s="534">
        <v>8.3327162005192434E-11</v>
      </c>
      <c r="T63" s="534"/>
      <c r="U63" s="531">
        <v>-2.8434333556510326E-13</v>
      </c>
      <c r="V63" s="535">
        <v>-3.4123727332437382E-15</v>
      </c>
    </row>
    <row r="64" spans="1:26">
      <c r="A64" s="313">
        <v>3</v>
      </c>
      <c r="B64" s="313">
        <v>2</v>
      </c>
      <c r="C64" s="313">
        <v>0</v>
      </c>
      <c r="D64" s="313">
        <v>1</v>
      </c>
      <c r="E64" s="313">
        <v>3</v>
      </c>
      <c r="F64" s="313"/>
      <c r="G64" s="314">
        <v>120</v>
      </c>
      <c r="H64" s="313">
        <v>80</v>
      </c>
      <c r="I64" s="313">
        <v>26</v>
      </c>
      <c r="J64" s="313">
        <v>3.2</v>
      </c>
      <c r="K64" s="534">
        <v>9.0406373873920228E-11</v>
      </c>
      <c r="L64" s="528"/>
      <c r="M64" s="313">
        <v>59</v>
      </c>
      <c r="N64" s="534"/>
      <c r="O64" s="534"/>
      <c r="P64" s="534"/>
      <c r="Q64" s="534"/>
      <c r="R64" s="534"/>
      <c r="S64" s="534">
        <v>9.0406373873921172E-11</v>
      </c>
      <c r="T64" s="534"/>
      <c r="U64" s="531">
        <v>9.4350288619329719E-13</v>
      </c>
      <c r="V64" s="535">
        <v>1.0436242996639776E-14</v>
      </c>
    </row>
    <row r="65" spans="1:22">
      <c r="A65" s="313">
        <v>0</v>
      </c>
      <c r="B65" s="313">
        <v>3</v>
      </c>
      <c r="C65" s="313">
        <v>0</v>
      </c>
      <c r="D65" s="313">
        <v>1</v>
      </c>
      <c r="E65" s="313">
        <v>0</v>
      </c>
      <c r="F65" s="313"/>
      <c r="G65" s="314">
        <v>90</v>
      </c>
      <c r="H65" s="313">
        <v>90</v>
      </c>
      <c r="I65" s="313">
        <v>26</v>
      </c>
      <c r="J65" s="313">
        <v>3.2</v>
      </c>
      <c r="K65" s="534">
        <v>7.4866485230427563E-11</v>
      </c>
      <c r="L65" s="528"/>
      <c r="M65" s="313">
        <v>60</v>
      </c>
      <c r="N65" s="534">
        <v>-4.7215966450596494E-16</v>
      </c>
      <c r="O65" s="534">
        <v>1.5525564698614656E-13</v>
      </c>
      <c r="P65" s="534">
        <v>-1.6257412178598892E-11</v>
      </c>
      <c r="Q65" s="534">
        <v>6.2466723614138906E-10</v>
      </c>
      <c r="R65" s="534"/>
      <c r="S65" s="534">
        <v>7.4866485230427525E-11</v>
      </c>
      <c r="T65" s="534"/>
      <c r="U65" s="531">
        <v>-3.8774091213423172E-14</v>
      </c>
      <c r="V65" s="535">
        <v>-5.1790986439502888E-16</v>
      </c>
    </row>
    <row r="66" spans="1:22">
      <c r="A66" s="313">
        <v>1</v>
      </c>
      <c r="B66" s="313">
        <v>3</v>
      </c>
      <c r="C66" s="313">
        <v>0</v>
      </c>
      <c r="D66" s="313">
        <v>1</v>
      </c>
      <c r="E66" s="313">
        <v>1</v>
      </c>
      <c r="F66" s="313"/>
      <c r="G66" s="314">
        <v>100</v>
      </c>
      <c r="H66" s="313">
        <v>90</v>
      </c>
      <c r="I66" s="313">
        <v>26</v>
      </c>
      <c r="J66" s="313">
        <v>3.2</v>
      </c>
      <c r="K66" s="534">
        <v>7.9322823637000647E-11</v>
      </c>
      <c r="L66" s="528"/>
      <c r="M66" s="313">
        <v>61</v>
      </c>
      <c r="N66" s="534"/>
      <c r="O66" s="534"/>
      <c r="P66" s="534"/>
      <c r="Q66" s="534"/>
      <c r="R66" s="534"/>
      <c r="S66" s="534">
        <v>7.9322823637000595E-11</v>
      </c>
      <c r="T66" s="534"/>
      <c r="U66" s="531">
        <v>-5.169878828456423E-14</v>
      </c>
      <c r="V66" s="535">
        <v>-6.5175173946340702E-16</v>
      </c>
    </row>
    <row r="67" spans="1:22">
      <c r="A67" s="313">
        <v>2</v>
      </c>
      <c r="B67" s="313">
        <v>3</v>
      </c>
      <c r="C67" s="313">
        <v>0</v>
      </c>
      <c r="D67" s="313">
        <v>1</v>
      </c>
      <c r="E67" s="313">
        <v>2</v>
      </c>
      <c r="F67" s="313"/>
      <c r="G67" s="314">
        <v>110</v>
      </c>
      <c r="H67" s="313">
        <v>90</v>
      </c>
      <c r="I67" s="313">
        <v>26</v>
      </c>
      <c r="J67" s="313">
        <v>3.2</v>
      </c>
      <c r="K67" s="534">
        <v>8.650071157044513E-11</v>
      </c>
      <c r="L67" s="528"/>
      <c r="M67" s="313">
        <v>62</v>
      </c>
      <c r="N67" s="534"/>
      <c r="O67" s="534"/>
      <c r="P67" s="534"/>
      <c r="Q67" s="534"/>
      <c r="R67" s="534"/>
      <c r="S67" s="534">
        <v>8.6500711570445013E-11</v>
      </c>
      <c r="T67" s="534"/>
      <c r="U67" s="531">
        <v>-1.1632227364026952E-13</v>
      </c>
      <c r="V67" s="535">
        <v>-1.3447551069627684E-15</v>
      </c>
    </row>
    <row r="68" spans="1:22">
      <c r="A68" s="313">
        <v>3</v>
      </c>
      <c r="B68" s="313">
        <v>3</v>
      </c>
      <c r="C68" s="313">
        <v>0</v>
      </c>
      <c r="D68" s="313">
        <v>1</v>
      </c>
      <c r="E68" s="313">
        <v>3</v>
      </c>
      <c r="F68" s="313"/>
      <c r="G68" s="314">
        <v>120</v>
      </c>
      <c r="H68" s="313">
        <v>90</v>
      </c>
      <c r="I68" s="313">
        <v>26</v>
      </c>
      <c r="J68" s="313">
        <v>3.2</v>
      </c>
      <c r="K68" s="534">
        <v>9.3567191043725265E-11</v>
      </c>
      <c r="L68" s="528"/>
      <c r="M68" s="313">
        <v>63</v>
      </c>
      <c r="N68" s="534"/>
      <c r="O68" s="534"/>
      <c r="P68" s="534"/>
      <c r="Q68" s="534"/>
      <c r="R68" s="534"/>
      <c r="S68" s="534">
        <v>9.3567191043725032E-11</v>
      </c>
      <c r="T68" s="534"/>
      <c r="U68" s="531">
        <v>-2.3264454728053903E-13</v>
      </c>
      <c r="V68" s="535">
        <v>-2.4863902045731069E-15</v>
      </c>
    </row>
    <row r="69" spans="1:22">
      <c r="A69" s="313">
        <v>0</v>
      </c>
      <c r="B69" s="313">
        <v>0</v>
      </c>
      <c r="C69" s="313">
        <v>1</v>
      </c>
      <c r="D69" s="313">
        <v>1</v>
      </c>
      <c r="E69" s="313">
        <v>0</v>
      </c>
      <c r="F69" s="313"/>
      <c r="G69" s="314">
        <v>90</v>
      </c>
      <c r="H69" s="313">
        <v>60</v>
      </c>
      <c r="I69" s="313">
        <v>30</v>
      </c>
      <c r="J69" s="313">
        <v>3.2</v>
      </c>
      <c r="K69" s="534">
        <v>7.0079104542223359E-11</v>
      </c>
      <c r="L69" s="528"/>
      <c r="M69" s="313">
        <v>64</v>
      </c>
      <c r="N69" s="534">
        <v>-1.5979156286426413E-15</v>
      </c>
      <c r="O69" s="534">
        <v>4.9649976046948043E-13</v>
      </c>
      <c r="P69" s="534">
        <v>-5.0320177512308024E-11</v>
      </c>
      <c r="Q69" s="534">
        <v>1.7421275141276395E-9</v>
      </c>
      <c r="R69" s="534"/>
      <c r="S69" s="534">
        <v>7.007910454222323E-11</v>
      </c>
      <c r="T69" s="534"/>
      <c r="U69" s="531">
        <v>-1.2924697071141057E-13</v>
      </c>
      <c r="V69" s="535">
        <v>-1.8443011159416E-15</v>
      </c>
    </row>
    <row r="70" spans="1:22">
      <c r="A70" s="313">
        <v>1</v>
      </c>
      <c r="B70" s="313">
        <v>0</v>
      </c>
      <c r="C70" s="313">
        <v>1</v>
      </c>
      <c r="D70" s="313">
        <v>1</v>
      </c>
      <c r="E70" s="313">
        <v>1</v>
      </c>
      <c r="F70" s="313"/>
      <c r="G70" s="314">
        <v>100</v>
      </c>
      <c r="H70" s="313">
        <v>60</v>
      </c>
      <c r="I70" s="313">
        <v>30</v>
      </c>
      <c r="J70" s="313">
        <v>3.2</v>
      </c>
      <c r="K70" s="534">
        <v>7.7191738949000176E-11</v>
      </c>
      <c r="L70" s="528"/>
      <c r="M70" s="313">
        <v>65</v>
      </c>
      <c r="N70" s="534"/>
      <c r="O70" s="534"/>
      <c r="P70" s="534"/>
      <c r="Q70" s="534"/>
      <c r="R70" s="534"/>
      <c r="S70" s="534">
        <v>7.719173894900015E-11</v>
      </c>
      <c r="T70" s="534"/>
      <c r="U70" s="531">
        <v>-2.5849394142282115E-14</v>
      </c>
      <c r="V70" s="535">
        <v>-3.3487254587386036E-16</v>
      </c>
    </row>
    <row r="71" spans="1:22">
      <c r="A71" s="313">
        <v>2</v>
      </c>
      <c r="B71" s="313">
        <v>0</v>
      </c>
      <c r="C71" s="313">
        <v>1</v>
      </c>
      <c r="D71" s="313">
        <v>1</v>
      </c>
      <c r="E71" s="313">
        <v>2</v>
      </c>
      <c r="F71" s="313"/>
      <c r="G71" s="314">
        <v>110</v>
      </c>
      <c r="H71" s="313">
        <v>60</v>
      </c>
      <c r="I71" s="313">
        <v>30</v>
      </c>
      <c r="J71" s="313">
        <v>3.2</v>
      </c>
      <c r="K71" s="534">
        <v>8.772938773111455E-11</v>
      </c>
      <c r="L71" s="528"/>
      <c r="M71" s="313">
        <v>66</v>
      </c>
      <c r="N71" s="534"/>
      <c r="O71" s="534"/>
      <c r="P71" s="534"/>
      <c r="Q71" s="534"/>
      <c r="R71" s="534"/>
      <c r="S71" s="534">
        <v>8.772938773111517E-11</v>
      </c>
      <c r="T71" s="534"/>
      <c r="U71" s="531">
        <v>6.2038545941477076E-13</v>
      </c>
      <c r="V71" s="535">
        <v>7.0715808631449244E-15</v>
      </c>
    </row>
    <row r="72" spans="1:22">
      <c r="A72" s="313">
        <v>3</v>
      </c>
      <c r="B72" s="313">
        <v>0</v>
      </c>
      <c r="C72" s="313">
        <v>1</v>
      </c>
      <c r="D72" s="313">
        <v>1</v>
      </c>
      <c r="E72" s="313">
        <v>3</v>
      </c>
      <c r="F72" s="313"/>
      <c r="G72" s="314">
        <v>120</v>
      </c>
      <c r="H72" s="313">
        <v>60</v>
      </c>
      <c r="I72" s="313">
        <v>30</v>
      </c>
      <c r="J72" s="313">
        <v>3.2</v>
      </c>
      <c r="K72" s="534">
        <v>9.2104557116710762E-11</v>
      </c>
      <c r="L72" s="528"/>
      <c r="M72" s="313">
        <v>67</v>
      </c>
      <c r="N72" s="534"/>
      <c r="O72" s="534"/>
      <c r="P72" s="534"/>
      <c r="Q72" s="534"/>
      <c r="R72" s="534"/>
      <c r="S72" s="534">
        <v>9.2104557116710775E-11</v>
      </c>
      <c r="T72" s="534"/>
      <c r="U72" s="531">
        <v>1.2924697071141057E-14</v>
      </c>
      <c r="V72" s="535">
        <v>1.403263581710019E-16</v>
      </c>
    </row>
    <row r="73" spans="1:22">
      <c r="A73" s="313">
        <v>0</v>
      </c>
      <c r="B73" s="313">
        <v>1</v>
      </c>
      <c r="C73" s="313">
        <v>1</v>
      </c>
      <c r="D73" s="313">
        <v>1</v>
      </c>
      <c r="E73" s="313">
        <v>0</v>
      </c>
      <c r="F73" s="313"/>
      <c r="G73" s="314">
        <v>90</v>
      </c>
      <c r="H73" s="313">
        <v>70</v>
      </c>
      <c r="I73" s="313">
        <v>30</v>
      </c>
      <c r="J73" s="313">
        <v>3.2</v>
      </c>
      <c r="K73" s="534">
        <v>7.5264372588157311E-11</v>
      </c>
      <c r="L73" s="528"/>
      <c r="M73" s="313">
        <v>68</v>
      </c>
      <c r="N73" s="534">
        <v>-3.0998077749531864E-15</v>
      </c>
      <c r="O73" s="534">
        <v>9.7128282895407589E-13</v>
      </c>
      <c r="P73" s="534">
        <v>-1.0010588619989005E-10</v>
      </c>
      <c r="Q73" s="534">
        <v>3.4771630839911213E-9</v>
      </c>
      <c r="R73" s="534"/>
      <c r="S73" s="534">
        <v>7.526437258815987E-11</v>
      </c>
      <c r="T73" s="534"/>
      <c r="U73" s="531">
        <v>2.5590900200859294E-12</v>
      </c>
      <c r="V73" s="535">
        <v>3.4001346614408593E-14</v>
      </c>
    </row>
    <row r="74" spans="1:22">
      <c r="A74" s="313">
        <v>1</v>
      </c>
      <c r="B74" s="313">
        <v>1</v>
      </c>
      <c r="C74" s="313">
        <v>1</v>
      </c>
      <c r="D74" s="313">
        <v>1</v>
      </c>
      <c r="E74" s="313">
        <v>1</v>
      </c>
      <c r="F74" s="313"/>
      <c r="G74" s="314">
        <v>100</v>
      </c>
      <c r="H74" s="313">
        <v>70</v>
      </c>
      <c r="I74" s="313">
        <v>30</v>
      </c>
      <c r="J74" s="313">
        <v>3.2</v>
      </c>
      <c r="K74" s="534">
        <v>7.9594978589687789E-11</v>
      </c>
      <c r="L74" s="528"/>
      <c r="M74" s="313">
        <v>69</v>
      </c>
      <c r="N74" s="534"/>
      <c r="O74" s="534"/>
      <c r="P74" s="534"/>
      <c r="Q74" s="534"/>
      <c r="R74" s="534"/>
      <c r="S74" s="534">
        <v>7.9594978589687647E-11</v>
      </c>
      <c r="T74" s="534"/>
      <c r="U74" s="531">
        <v>-1.4217166778255163E-13</v>
      </c>
      <c r="V74" s="535">
        <v>-1.7861889066576265E-15</v>
      </c>
    </row>
    <row r="75" spans="1:22">
      <c r="A75" s="313">
        <v>2</v>
      </c>
      <c r="B75" s="313">
        <v>1</v>
      </c>
      <c r="C75" s="313">
        <v>1</v>
      </c>
      <c r="D75" s="313">
        <v>1</v>
      </c>
      <c r="E75" s="313">
        <v>2</v>
      </c>
      <c r="F75" s="313"/>
      <c r="G75" s="314">
        <v>110</v>
      </c>
      <c r="H75" s="313">
        <v>70</v>
      </c>
      <c r="I75" s="313">
        <v>30</v>
      </c>
      <c r="J75" s="313">
        <v>3.2</v>
      </c>
      <c r="K75" s="534">
        <v>9.2193683884842217E-11</v>
      </c>
      <c r="L75" s="528"/>
      <c r="M75" s="313">
        <v>70</v>
      </c>
      <c r="N75" s="534"/>
      <c r="O75" s="534"/>
      <c r="P75" s="534"/>
      <c r="Q75" s="534"/>
      <c r="R75" s="534"/>
      <c r="S75" s="534">
        <v>9.2193683884841467E-11</v>
      </c>
      <c r="T75" s="534"/>
      <c r="U75" s="531">
        <v>-7.4963243012618133E-13</v>
      </c>
      <c r="V75" s="535">
        <v>-8.1310605948075163E-15</v>
      </c>
    </row>
    <row r="76" spans="1:22">
      <c r="A76" s="313">
        <v>3</v>
      </c>
      <c r="B76" s="313">
        <v>1</v>
      </c>
      <c r="C76" s="313">
        <v>1</v>
      </c>
      <c r="D76" s="313">
        <v>1</v>
      </c>
      <c r="E76" s="313">
        <v>3</v>
      </c>
      <c r="F76" s="313"/>
      <c r="G76" s="314">
        <v>120</v>
      </c>
      <c r="H76" s="313">
        <v>70</v>
      </c>
      <c r="I76" s="313">
        <v>30</v>
      </c>
      <c r="J76" s="313">
        <v>3.2</v>
      </c>
      <c r="K76" s="534">
        <v>9.4461641823901733E-11</v>
      </c>
      <c r="L76" s="528"/>
      <c r="M76" s="313">
        <v>71</v>
      </c>
      <c r="N76" s="534"/>
      <c r="O76" s="534"/>
      <c r="P76" s="534"/>
      <c r="Q76" s="534"/>
      <c r="R76" s="534"/>
      <c r="S76" s="534">
        <v>9.4461641823903439E-11</v>
      </c>
      <c r="T76" s="534"/>
      <c r="U76" s="531">
        <v>1.7060600133906196E-12</v>
      </c>
      <c r="V76" s="535">
        <v>1.8060876144531858E-14</v>
      </c>
    </row>
    <row r="77" spans="1:22">
      <c r="A77" s="313">
        <v>0</v>
      </c>
      <c r="B77" s="313">
        <v>2</v>
      </c>
      <c r="C77" s="313">
        <v>1</v>
      </c>
      <c r="D77" s="313">
        <v>1</v>
      </c>
      <c r="E77" s="313">
        <v>0</v>
      </c>
      <c r="F77" s="313"/>
      <c r="G77" s="314">
        <v>90</v>
      </c>
      <c r="H77" s="313">
        <v>80</v>
      </c>
      <c r="I77" s="313">
        <v>30</v>
      </c>
      <c r="J77" s="313">
        <v>3.2</v>
      </c>
      <c r="K77" s="534">
        <v>7.5248457093848119E-11</v>
      </c>
      <c r="L77" s="528"/>
      <c r="M77" s="313">
        <v>72</v>
      </c>
      <c r="N77" s="534">
        <v>-1.6711269024649086E-16</v>
      </c>
      <c r="O77" s="534">
        <v>5.2521131220325612E-14</v>
      </c>
      <c r="P77" s="534">
        <v>-4.7340637822684355E-12</v>
      </c>
      <c r="Q77" s="534">
        <v>1.977181858030617E-10</v>
      </c>
      <c r="R77" s="534"/>
      <c r="S77" s="534">
        <v>7.5248457093848119E-11</v>
      </c>
      <c r="T77" s="534"/>
      <c r="U77" s="531">
        <v>0</v>
      </c>
      <c r="V77" s="535">
        <v>0</v>
      </c>
    </row>
    <row r="78" spans="1:22">
      <c r="A78" s="313">
        <v>1</v>
      </c>
      <c r="B78" s="313">
        <v>2</v>
      </c>
      <c r="C78" s="313">
        <v>1</v>
      </c>
      <c r="D78" s="313">
        <v>1</v>
      </c>
      <c r="E78" s="313">
        <v>1</v>
      </c>
      <c r="F78" s="313"/>
      <c r="G78" s="314">
        <v>100</v>
      </c>
      <c r="H78" s="313">
        <v>80</v>
      </c>
      <c r="I78" s="313">
        <v>30</v>
      </c>
      <c r="J78" s="313">
        <v>3.2</v>
      </c>
      <c r="K78" s="534">
        <v>8.2410429532983422E-11</v>
      </c>
      <c r="L78" s="528"/>
      <c r="M78" s="313">
        <v>73</v>
      </c>
      <c r="N78" s="534"/>
      <c r="O78" s="534"/>
      <c r="P78" s="534"/>
      <c r="Q78" s="534"/>
      <c r="R78" s="534"/>
      <c r="S78" s="534">
        <v>8.2410429532983344E-11</v>
      </c>
      <c r="T78" s="534"/>
      <c r="U78" s="531">
        <v>-7.7548182426846345E-14</v>
      </c>
      <c r="V78" s="535">
        <v>-9.4099961456709737E-16</v>
      </c>
    </row>
    <row r="79" spans="1:22">
      <c r="A79" s="313">
        <v>2</v>
      </c>
      <c r="B79" s="313">
        <v>2</v>
      </c>
      <c r="C79" s="313">
        <v>1</v>
      </c>
      <c r="D79" s="313">
        <v>1</v>
      </c>
      <c r="E79" s="313">
        <v>2</v>
      </c>
      <c r="F79" s="313"/>
      <c r="G79" s="314">
        <v>110</v>
      </c>
      <c r="H79" s="313">
        <v>80</v>
      </c>
      <c r="I79" s="313">
        <v>30</v>
      </c>
      <c r="J79" s="313">
        <v>3.2</v>
      </c>
      <c r="K79" s="534">
        <v>9.0049866801394396E-11</v>
      </c>
      <c r="L79" s="528"/>
      <c r="M79" s="313">
        <v>74</v>
      </c>
      <c r="N79" s="534"/>
      <c r="O79" s="534"/>
      <c r="P79" s="534"/>
      <c r="Q79" s="534"/>
      <c r="R79" s="534"/>
      <c r="S79" s="534">
        <v>9.0049866801394345E-11</v>
      </c>
      <c r="T79" s="534"/>
      <c r="U79" s="531">
        <v>-5.169878828456423E-14</v>
      </c>
      <c r="V79" s="535">
        <v>-5.7411287901831403E-16</v>
      </c>
    </row>
    <row r="80" spans="1:22">
      <c r="A80" s="313">
        <v>3</v>
      </c>
      <c r="B80" s="313">
        <v>2</v>
      </c>
      <c r="C80" s="313">
        <v>1</v>
      </c>
      <c r="D80" s="313">
        <v>1</v>
      </c>
      <c r="E80" s="313">
        <v>3</v>
      </c>
      <c r="F80" s="313"/>
      <c r="G80" s="314">
        <v>120</v>
      </c>
      <c r="H80" s="313">
        <v>80</v>
      </c>
      <c r="I80" s="313">
        <v>30</v>
      </c>
      <c r="J80" s="313">
        <v>3.2</v>
      </c>
      <c r="K80" s="534">
        <v>9.7164092757602109E-11</v>
      </c>
      <c r="L80" s="528"/>
      <c r="M80" s="313">
        <v>75</v>
      </c>
      <c r="N80" s="534"/>
      <c r="O80" s="534"/>
      <c r="P80" s="534"/>
      <c r="Q80" s="534"/>
      <c r="R80" s="534"/>
      <c r="S80" s="534">
        <v>9.7164092757602044E-11</v>
      </c>
      <c r="T80" s="534"/>
      <c r="U80" s="531">
        <v>-6.4623485355705287E-14</v>
      </c>
      <c r="V80" s="535">
        <v>-6.6509636967355059E-16</v>
      </c>
    </row>
    <row r="81" spans="1:22">
      <c r="A81" s="313">
        <v>0</v>
      </c>
      <c r="B81" s="313">
        <v>3</v>
      </c>
      <c r="C81" s="313">
        <v>1</v>
      </c>
      <c r="D81" s="313">
        <v>1</v>
      </c>
      <c r="E81" s="313">
        <v>0</v>
      </c>
      <c r="F81" s="313"/>
      <c r="G81" s="314">
        <v>90</v>
      </c>
      <c r="H81" s="313">
        <v>90</v>
      </c>
      <c r="I81" s="313">
        <v>30</v>
      </c>
      <c r="J81" s="313">
        <v>3.2</v>
      </c>
      <c r="K81" s="534">
        <v>8.1646485806142311E-11</v>
      </c>
      <c r="L81" s="528"/>
      <c r="M81" s="313">
        <v>76</v>
      </c>
      <c r="N81" s="534">
        <v>-5.0929581789407258E-16</v>
      </c>
      <c r="O81" s="534">
        <v>1.6687395783185457E-13</v>
      </c>
      <c r="P81" s="534">
        <v>-1.7447360636449265E-11</v>
      </c>
      <c r="Q81" s="534">
        <v>6.715065358933331E-10</v>
      </c>
      <c r="R81" s="534"/>
      <c r="S81" s="534">
        <v>8.1646485806142389E-11</v>
      </c>
      <c r="T81" s="534"/>
      <c r="U81" s="531">
        <v>7.7548182426846345E-14</v>
      </c>
      <c r="V81" s="535">
        <v>9.4980428932328099E-16</v>
      </c>
    </row>
    <row r="82" spans="1:22">
      <c r="A82" s="313">
        <v>1</v>
      </c>
      <c r="B82" s="313">
        <v>3</v>
      </c>
      <c r="C82" s="313">
        <v>1</v>
      </c>
      <c r="D82" s="313">
        <v>1</v>
      </c>
      <c r="E82" s="313">
        <v>1</v>
      </c>
      <c r="F82" s="313"/>
      <c r="G82" s="314">
        <v>100</v>
      </c>
      <c r="H82" s="313">
        <v>90</v>
      </c>
      <c r="I82" s="313">
        <v>30</v>
      </c>
      <c r="J82" s="313">
        <v>3.2</v>
      </c>
      <c r="K82" s="534">
        <v>8.6214232672879717E-11</v>
      </c>
      <c r="L82" s="528"/>
      <c r="M82" s="313">
        <v>77</v>
      </c>
      <c r="N82" s="534"/>
      <c r="O82" s="534"/>
      <c r="P82" s="534"/>
      <c r="Q82" s="534"/>
      <c r="R82" s="534"/>
      <c r="S82" s="534">
        <v>8.6214232672879859E-11</v>
      </c>
      <c r="T82" s="534"/>
      <c r="U82" s="531">
        <v>1.4217166778255163E-13</v>
      </c>
      <c r="V82" s="535">
        <v>1.6490510136764735E-15</v>
      </c>
    </row>
    <row r="83" spans="1:22">
      <c r="A83" s="313">
        <v>2</v>
      </c>
      <c r="B83" s="313">
        <v>3</v>
      </c>
      <c r="C83" s="313">
        <v>1</v>
      </c>
      <c r="D83" s="313">
        <v>1</v>
      </c>
      <c r="E83" s="313">
        <v>2</v>
      </c>
      <c r="F83" s="313"/>
      <c r="G83" s="314">
        <v>110</v>
      </c>
      <c r="H83" s="313">
        <v>90</v>
      </c>
      <c r="I83" s="313">
        <v>30</v>
      </c>
      <c r="J83" s="313">
        <v>3.2</v>
      </c>
      <c r="K83" s="534">
        <v>9.3599022032343663E-11</v>
      </c>
      <c r="L83" s="528"/>
      <c r="M83" s="313">
        <v>78</v>
      </c>
      <c r="N83" s="534"/>
      <c r="O83" s="534"/>
      <c r="P83" s="534"/>
      <c r="Q83" s="534"/>
      <c r="R83" s="534"/>
      <c r="S83" s="534">
        <v>9.3599022032343728E-11</v>
      </c>
      <c r="T83" s="534"/>
      <c r="U83" s="531">
        <v>6.4623485355705287E-14</v>
      </c>
      <c r="V83" s="535">
        <v>6.9042906595086309E-16</v>
      </c>
    </row>
    <row r="84" spans="1:22">
      <c r="A84" s="313">
        <v>3</v>
      </c>
      <c r="B84" s="313">
        <v>3</v>
      </c>
      <c r="C84" s="313">
        <v>1</v>
      </c>
      <c r="D84" s="313">
        <v>1</v>
      </c>
      <c r="E84" s="313">
        <v>3</v>
      </c>
      <c r="F84" s="313"/>
      <c r="G84" s="314">
        <v>120</v>
      </c>
      <c r="H84" s="313">
        <v>90</v>
      </c>
      <c r="I84" s="313">
        <v>30</v>
      </c>
      <c r="J84" s="313">
        <v>3.2</v>
      </c>
      <c r="K84" s="534">
        <v>1.0074507897716976E-10</v>
      </c>
      <c r="L84" s="528"/>
      <c r="M84" s="313">
        <v>79</v>
      </c>
      <c r="N84" s="534"/>
      <c r="O84" s="534"/>
      <c r="P84" s="534"/>
      <c r="Q84" s="534"/>
      <c r="R84" s="534"/>
      <c r="S84" s="534">
        <v>1.0074507897716945E-10</v>
      </c>
      <c r="T84" s="534"/>
      <c r="U84" s="531">
        <v>-3.1019272970738538E-13</v>
      </c>
      <c r="V84" s="535">
        <v>-3.0789864165740479E-15</v>
      </c>
    </row>
    <row r="85" spans="1:22">
      <c r="A85" s="313">
        <v>0</v>
      </c>
      <c r="B85" s="313">
        <v>0</v>
      </c>
      <c r="C85" s="313">
        <v>2</v>
      </c>
      <c r="D85" s="313">
        <v>1</v>
      </c>
      <c r="E85" s="313">
        <v>0</v>
      </c>
      <c r="F85" s="313"/>
      <c r="G85" s="314">
        <v>90</v>
      </c>
      <c r="H85" s="313">
        <v>60</v>
      </c>
      <c r="I85" s="313">
        <v>40</v>
      </c>
      <c r="J85" s="313">
        <v>3.2</v>
      </c>
      <c r="K85" s="534">
        <v>8.1869302726470968E-11</v>
      </c>
      <c r="L85" s="528"/>
      <c r="M85" s="313">
        <v>80</v>
      </c>
      <c r="N85" s="534">
        <v>-1.6021597604584329E-15</v>
      </c>
      <c r="O85" s="534">
        <v>4.977570845199087E-13</v>
      </c>
      <c r="P85" s="534">
        <v>-5.0440710855876534E-11</v>
      </c>
      <c r="Q85" s="534">
        <v>1.7576753605182974E-9</v>
      </c>
      <c r="R85" s="534"/>
      <c r="S85" s="534">
        <v>8.1869302726472118E-11</v>
      </c>
      <c r="T85" s="534"/>
      <c r="U85" s="531">
        <v>1.1502980393315541E-12</v>
      </c>
      <c r="V85" s="535">
        <v>1.4050419400477267E-14</v>
      </c>
    </row>
    <row r="86" spans="1:22">
      <c r="A86" s="313">
        <v>1</v>
      </c>
      <c r="B86" s="313">
        <v>0</v>
      </c>
      <c r="C86" s="313">
        <v>2</v>
      </c>
      <c r="D86" s="313">
        <v>1</v>
      </c>
      <c r="E86" s="313">
        <v>1</v>
      </c>
      <c r="F86" s="313"/>
      <c r="G86" s="314">
        <v>100</v>
      </c>
      <c r="H86" s="313">
        <v>60</v>
      </c>
      <c r="I86" s="313">
        <v>40</v>
      </c>
      <c r="J86" s="313">
        <v>3.2</v>
      </c>
      <c r="K86" s="534">
        <v>8.9015359671297065E-11</v>
      </c>
      <c r="L86" s="528"/>
      <c r="M86" s="313">
        <v>81</v>
      </c>
      <c r="N86" s="534"/>
      <c r="O86" s="534"/>
      <c r="P86" s="534"/>
      <c r="Q86" s="534"/>
      <c r="R86" s="534"/>
      <c r="S86" s="534">
        <v>8.9015359671298461E-11</v>
      </c>
      <c r="T86" s="534"/>
      <c r="U86" s="531">
        <v>1.3958672836832342E-12</v>
      </c>
      <c r="V86" s="535">
        <v>1.5681195794048232E-14</v>
      </c>
    </row>
    <row r="87" spans="1:22">
      <c r="A87" s="313">
        <v>2</v>
      </c>
      <c r="B87" s="313">
        <v>0</v>
      </c>
      <c r="C87" s="313">
        <v>2</v>
      </c>
      <c r="D87" s="313">
        <v>1</v>
      </c>
      <c r="E87" s="313">
        <v>2</v>
      </c>
      <c r="F87" s="313"/>
      <c r="G87" s="314">
        <v>110</v>
      </c>
      <c r="H87" s="313">
        <v>60</v>
      </c>
      <c r="I87" s="313">
        <v>40</v>
      </c>
      <c r="J87" s="313">
        <v>3.2</v>
      </c>
      <c r="K87" s="534">
        <v>9.9583247892598916E-11</v>
      </c>
      <c r="L87" s="528"/>
      <c r="M87" s="313">
        <v>82</v>
      </c>
      <c r="N87" s="534"/>
      <c r="O87" s="534"/>
      <c r="P87" s="534"/>
      <c r="Q87" s="534"/>
      <c r="R87" s="534"/>
      <c r="S87" s="534">
        <v>9.9583247892599381E-11</v>
      </c>
      <c r="T87" s="534"/>
      <c r="U87" s="531">
        <v>4.6528909456107807E-13</v>
      </c>
      <c r="V87" s="535">
        <v>4.672363117367842E-15</v>
      </c>
    </row>
    <row r="88" spans="1:22">
      <c r="A88" s="313">
        <v>3</v>
      </c>
      <c r="B88" s="313">
        <v>0</v>
      </c>
      <c r="C88" s="313">
        <v>2</v>
      </c>
      <c r="D88" s="313">
        <v>1</v>
      </c>
      <c r="E88" s="313">
        <v>3</v>
      </c>
      <c r="F88" s="313"/>
      <c r="G88" s="314">
        <v>120</v>
      </c>
      <c r="H88" s="313">
        <v>60</v>
      </c>
      <c r="I88" s="313">
        <v>40</v>
      </c>
      <c r="J88" s="313">
        <v>3.2</v>
      </c>
      <c r="K88" s="534">
        <v>1.0396000882762605E-10</v>
      </c>
      <c r="L88" s="528"/>
      <c r="M88" s="313">
        <v>83</v>
      </c>
      <c r="N88" s="534"/>
      <c r="O88" s="534"/>
      <c r="P88" s="534"/>
      <c r="Q88" s="534"/>
      <c r="R88" s="534"/>
      <c r="S88" s="534">
        <v>1.0396000882762571E-10</v>
      </c>
      <c r="T88" s="534"/>
      <c r="U88" s="531">
        <v>-3.3604212384966749E-13</v>
      </c>
      <c r="V88" s="535">
        <v>-3.2324172308108594E-15</v>
      </c>
    </row>
    <row r="89" spans="1:22">
      <c r="A89" s="313">
        <v>0</v>
      </c>
      <c r="B89" s="313">
        <v>1</v>
      </c>
      <c r="C89" s="313">
        <v>2</v>
      </c>
      <c r="D89" s="313">
        <v>1</v>
      </c>
      <c r="E89" s="313">
        <v>0</v>
      </c>
      <c r="F89" s="313"/>
      <c r="G89" s="314">
        <v>90</v>
      </c>
      <c r="H89" s="313">
        <v>70</v>
      </c>
      <c r="I89" s="313">
        <v>40</v>
      </c>
      <c r="J89" s="313">
        <v>3.2</v>
      </c>
      <c r="K89" s="534">
        <v>8.4495359287487251E-11</v>
      </c>
      <c r="L89" s="528"/>
      <c r="M89" s="313">
        <v>84</v>
      </c>
      <c r="N89" s="534">
        <v>-2.6340143081708986E-15</v>
      </c>
      <c r="O89" s="534">
        <v>8.1734021024843805E-13</v>
      </c>
      <c r="P89" s="534">
        <v>-8.3190288754134681E-11</v>
      </c>
      <c r="Q89" s="534">
        <v>2.871362074803845E-9</v>
      </c>
      <c r="R89" s="534"/>
      <c r="S89" s="534">
        <v>8.4495359287487587E-11</v>
      </c>
      <c r="T89" s="534"/>
      <c r="U89" s="531">
        <v>3.3604212384966749E-13</v>
      </c>
      <c r="V89" s="535">
        <v>3.9770482862415769E-15</v>
      </c>
    </row>
    <row r="90" spans="1:22">
      <c r="A90" s="313">
        <v>1</v>
      </c>
      <c r="B90" s="313">
        <v>1</v>
      </c>
      <c r="C90" s="313">
        <v>2</v>
      </c>
      <c r="D90" s="313">
        <v>1</v>
      </c>
      <c r="E90" s="313">
        <v>1</v>
      </c>
      <c r="F90" s="313"/>
      <c r="G90" s="314">
        <v>100</v>
      </c>
      <c r="H90" s="313">
        <v>70</v>
      </c>
      <c r="I90" s="313">
        <v>40</v>
      </c>
      <c r="J90" s="313">
        <v>3.2</v>
      </c>
      <c r="K90" s="534">
        <v>9.1720993703859298E-11</v>
      </c>
      <c r="L90" s="528"/>
      <c r="M90" s="313">
        <v>85</v>
      </c>
      <c r="N90" s="534"/>
      <c r="O90" s="534"/>
      <c r="P90" s="534"/>
      <c r="Q90" s="534"/>
      <c r="R90" s="534"/>
      <c r="S90" s="534">
        <v>9.1720993703859427E-11</v>
      </c>
      <c r="T90" s="534"/>
      <c r="U90" s="531">
        <v>1.2924697071141057E-13</v>
      </c>
      <c r="V90" s="535">
        <v>1.4091318191417753E-15</v>
      </c>
    </row>
    <row r="91" spans="1:22">
      <c r="A91" s="313">
        <v>2</v>
      </c>
      <c r="B91" s="313">
        <v>1</v>
      </c>
      <c r="C91" s="313">
        <v>2</v>
      </c>
      <c r="D91" s="313">
        <v>1</v>
      </c>
      <c r="E91" s="313">
        <v>2</v>
      </c>
      <c r="F91" s="313"/>
      <c r="G91" s="314">
        <v>110</v>
      </c>
      <c r="H91" s="313">
        <v>70</v>
      </c>
      <c r="I91" s="313">
        <v>40</v>
      </c>
      <c r="J91" s="313">
        <v>3.2</v>
      </c>
      <c r="K91" s="534">
        <v>1.0437381167966496E-10</v>
      </c>
      <c r="L91" s="528"/>
      <c r="M91" s="313">
        <v>86</v>
      </c>
      <c r="N91" s="534"/>
      <c r="O91" s="534"/>
      <c r="P91" s="534"/>
      <c r="Q91" s="534"/>
      <c r="R91" s="534"/>
      <c r="S91" s="534">
        <v>1.0437381167966379E-10</v>
      </c>
      <c r="T91" s="534"/>
      <c r="U91" s="531">
        <v>-1.1761474334738362E-12</v>
      </c>
      <c r="V91" s="535">
        <v>-1.1268606698810289E-14</v>
      </c>
    </row>
    <row r="92" spans="1:22">
      <c r="A92" s="313">
        <v>3</v>
      </c>
      <c r="B92" s="313">
        <v>1</v>
      </c>
      <c r="C92" s="313">
        <v>2</v>
      </c>
      <c r="D92" s="313">
        <v>1</v>
      </c>
      <c r="E92" s="313">
        <v>3</v>
      </c>
      <c r="F92" s="313"/>
      <c r="G92" s="314">
        <v>120</v>
      </c>
      <c r="H92" s="313">
        <v>70</v>
      </c>
      <c r="I92" s="313">
        <v>40</v>
      </c>
      <c r="J92" s="313">
        <v>3.2</v>
      </c>
      <c r="K92" s="534">
        <v>1.0664972736587908E-10</v>
      </c>
      <c r="L92" s="528"/>
      <c r="M92" s="313">
        <v>87</v>
      </c>
      <c r="N92" s="534"/>
      <c r="O92" s="534"/>
      <c r="P92" s="534"/>
      <c r="Q92" s="534"/>
      <c r="R92" s="534"/>
      <c r="S92" s="534">
        <v>1.0664972736587857E-10</v>
      </c>
      <c r="T92" s="534"/>
      <c r="U92" s="531">
        <v>-5.0406318577450124E-13</v>
      </c>
      <c r="V92" s="535">
        <v>-4.7263429379920615E-15</v>
      </c>
    </row>
    <row r="93" spans="1:22">
      <c r="A93" s="313">
        <v>0</v>
      </c>
      <c r="B93" s="313">
        <v>2</v>
      </c>
      <c r="C93" s="313">
        <v>2</v>
      </c>
      <c r="D93" s="313">
        <v>1</v>
      </c>
      <c r="E93" s="313">
        <v>0</v>
      </c>
      <c r="F93" s="313"/>
      <c r="G93" s="314">
        <v>90</v>
      </c>
      <c r="H93" s="313">
        <v>80</v>
      </c>
      <c r="I93" s="313">
        <v>40</v>
      </c>
      <c r="J93" s="313">
        <v>3.2</v>
      </c>
      <c r="K93" s="534">
        <v>8.748747221761487E-11</v>
      </c>
      <c r="L93" s="528"/>
      <c r="M93" s="313">
        <v>88</v>
      </c>
      <c r="N93" s="534">
        <v>-1.6711269024648844E-16</v>
      </c>
      <c r="O93" s="534">
        <v>5.2282398805687078E-14</v>
      </c>
      <c r="P93" s="534">
        <v>-4.6759722280398273E-12</v>
      </c>
      <c r="Q93" s="534">
        <v>2.0666269360482408E-10</v>
      </c>
      <c r="R93" s="534"/>
      <c r="S93" s="534">
        <v>8.7487472217614896E-11</v>
      </c>
      <c r="T93" s="534"/>
      <c r="U93" s="531">
        <v>2.5849394142282115E-14</v>
      </c>
      <c r="V93" s="535">
        <v>2.9546395028975995E-16</v>
      </c>
    </row>
    <row r="94" spans="1:22">
      <c r="A94" s="313">
        <v>1</v>
      </c>
      <c r="B94" s="313">
        <v>2</v>
      </c>
      <c r="C94" s="313">
        <v>2</v>
      </c>
      <c r="D94" s="313">
        <v>1</v>
      </c>
      <c r="E94" s="313">
        <v>1</v>
      </c>
      <c r="F94" s="313"/>
      <c r="G94" s="314">
        <v>100</v>
      </c>
      <c r="H94" s="313">
        <v>80</v>
      </c>
      <c r="I94" s="313">
        <v>40</v>
      </c>
      <c r="J94" s="313">
        <v>3.2</v>
      </c>
      <c r="K94" s="534">
        <v>9.4776768611223688E-11</v>
      </c>
      <c r="L94" s="528"/>
      <c r="M94" s="313">
        <v>89</v>
      </c>
      <c r="N94" s="534"/>
      <c r="O94" s="534"/>
      <c r="P94" s="534"/>
      <c r="Q94" s="534"/>
      <c r="R94" s="534"/>
      <c r="S94" s="534">
        <v>9.4776768611223662E-11</v>
      </c>
      <c r="T94" s="534"/>
      <c r="U94" s="531">
        <v>-2.5849394142282115E-14</v>
      </c>
      <c r="V94" s="535">
        <v>-2.7273977073766754E-16</v>
      </c>
    </row>
    <row r="95" spans="1:22">
      <c r="A95" s="313">
        <v>2</v>
      </c>
      <c r="B95" s="313">
        <v>2</v>
      </c>
      <c r="C95" s="313">
        <v>2</v>
      </c>
      <c r="D95" s="313">
        <v>1</v>
      </c>
      <c r="E95" s="313">
        <v>2</v>
      </c>
      <c r="F95" s="313"/>
      <c r="G95" s="314">
        <v>110</v>
      </c>
      <c r="H95" s="313">
        <v>80</v>
      </c>
      <c r="I95" s="313">
        <v>40</v>
      </c>
      <c r="J95" s="313">
        <v>3.2</v>
      </c>
      <c r="K95" s="534">
        <v>1.0249578335118061E-10</v>
      </c>
      <c r="L95" s="528"/>
      <c r="M95" s="313">
        <v>90</v>
      </c>
      <c r="N95" s="534"/>
      <c r="O95" s="534"/>
      <c r="P95" s="534"/>
      <c r="Q95" s="534"/>
      <c r="R95" s="534"/>
      <c r="S95" s="534">
        <v>1.0249578335118062E-10</v>
      </c>
      <c r="T95" s="534"/>
      <c r="U95" s="531">
        <v>1.2924697071141057E-14</v>
      </c>
      <c r="V95" s="535">
        <v>1.2609979307009396E-16</v>
      </c>
    </row>
    <row r="96" spans="1:22">
      <c r="A96" s="313">
        <v>3</v>
      </c>
      <c r="B96" s="313">
        <v>2</v>
      </c>
      <c r="C96" s="313">
        <v>2</v>
      </c>
      <c r="D96" s="313">
        <v>1</v>
      </c>
      <c r="E96" s="313">
        <v>3</v>
      </c>
      <c r="F96" s="313"/>
      <c r="G96" s="314">
        <v>120</v>
      </c>
      <c r="H96" s="313">
        <v>80</v>
      </c>
      <c r="I96" s="313">
        <v>40</v>
      </c>
      <c r="J96" s="313">
        <v>3.2</v>
      </c>
      <c r="K96" s="534">
        <v>1.0964184029600672E-10</v>
      </c>
      <c r="L96" s="528"/>
      <c r="M96" s="313">
        <v>91</v>
      </c>
      <c r="N96" s="534"/>
      <c r="O96" s="534"/>
      <c r="P96" s="534"/>
      <c r="Q96" s="534"/>
      <c r="R96" s="534"/>
      <c r="S96" s="534">
        <v>1.0964184029600671E-10</v>
      </c>
      <c r="T96" s="534"/>
      <c r="U96" s="531">
        <v>-1.2924697071141057E-14</v>
      </c>
      <c r="V96" s="535">
        <v>-1.1788106653671143E-16</v>
      </c>
    </row>
    <row r="97" spans="1:22">
      <c r="A97" s="313">
        <v>0</v>
      </c>
      <c r="B97" s="313">
        <v>3</v>
      </c>
      <c r="C97" s="313">
        <v>2</v>
      </c>
      <c r="D97" s="313">
        <v>1</v>
      </c>
      <c r="E97" s="313">
        <v>0</v>
      </c>
      <c r="F97" s="313"/>
      <c r="G97" s="314">
        <v>90</v>
      </c>
      <c r="H97" s="313">
        <v>90</v>
      </c>
      <c r="I97" s="313">
        <v>40</v>
      </c>
      <c r="J97" s="313">
        <v>3.2</v>
      </c>
      <c r="K97" s="534">
        <v>9.4156064333165297E-11</v>
      </c>
      <c r="L97" s="528"/>
      <c r="M97" s="313">
        <v>92</v>
      </c>
      <c r="N97" s="534">
        <v>-5.0929581789406509E-16</v>
      </c>
      <c r="O97" s="534">
        <v>1.6671480288876032E-13</v>
      </c>
      <c r="P97" s="534">
        <v>-1.7402797252383292E-11</v>
      </c>
      <c r="Q97" s="534">
        <v>6.8129456489347671E-10</v>
      </c>
      <c r="R97" s="534"/>
      <c r="S97" s="534">
        <v>9.415606433316562E-11</v>
      </c>
      <c r="T97" s="534"/>
      <c r="U97" s="531">
        <v>3.2311742677852644E-13</v>
      </c>
      <c r="V97" s="535">
        <v>3.4317218871340649E-15</v>
      </c>
    </row>
    <row r="98" spans="1:22">
      <c r="A98" s="313">
        <v>1</v>
      </c>
      <c r="B98" s="313">
        <v>3</v>
      </c>
      <c r="C98" s="313">
        <v>2</v>
      </c>
      <c r="D98" s="313">
        <v>1</v>
      </c>
      <c r="E98" s="313">
        <v>1</v>
      </c>
      <c r="F98" s="313"/>
      <c r="G98" s="314">
        <v>100</v>
      </c>
      <c r="H98" s="313">
        <v>90</v>
      </c>
      <c r="I98" s="313">
        <v>40</v>
      </c>
      <c r="J98" s="313">
        <v>3.2</v>
      </c>
      <c r="K98" s="534">
        <v>9.8867050648685409E-11</v>
      </c>
      <c r="L98" s="528"/>
      <c r="M98" s="313">
        <v>93</v>
      </c>
      <c r="N98" s="534"/>
      <c r="O98" s="534"/>
      <c r="P98" s="534"/>
      <c r="Q98" s="534"/>
      <c r="R98" s="534"/>
      <c r="S98" s="534">
        <v>9.886705064868577E-11</v>
      </c>
      <c r="T98" s="534"/>
      <c r="U98" s="531">
        <v>3.6189151799194961E-13</v>
      </c>
      <c r="V98" s="535">
        <v>3.6603854936251357E-15</v>
      </c>
    </row>
    <row r="99" spans="1:22">
      <c r="A99" s="313">
        <v>2</v>
      </c>
      <c r="B99" s="313">
        <v>3</v>
      </c>
      <c r="C99" s="313">
        <v>2</v>
      </c>
      <c r="D99" s="313">
        <v>1</v>
      </c>
      <c r="E99" s="313">
        <v>2</v>
      </c>
      <c r="F99" s="313"/>
      <c r="G99" s="314">
        <v>110</v>
      </c>
      <c r="H99" s="313">
        <v>90</v>
      </c>
      <c r="I99" s="313">
        <v>40</v>
      </c>
      <c r="J99" s="313">
        <v>3.2</v>
      </c>
      <c r="K99" s="534">
        <v>1.0636324846831366E-10</v>
      </c>
      <c r="L99" s="528"/>
      <c r="M99" s="313">
        <v>94</v>
      </c>
      <c r="N99" s="534"/>
      <c r="O99" s="534"/>
      <c r="P99" s="534"/>
      <c r="Q99" s="534"/>
      <c r="R99" s="534"/>
      <c r="S99" s="534">
        <v>1.0636324846831404E-10</v>
      </c>
      <c r="T99" s="534"/>
      <c r="U99" s="531">
        <v>3.7481621506309067E-13</v>
      </c>
      <c r="V99" s="535">
        <v>3.5239259844038231E-15</v>
      </c>
    </row>
    <row r="100" spans="1:22">
      <c r="A100" s="313">
        <v>3</v>
      </c>
      <c r="B100" s="313">
        <v>3</v>
      </c>
      <c r="C100" s="313">
        <v>2</v>
      </c>
      <c r="D100" s="313">
        <v>1</v>
      </c>
      <c r="E100" s="313">
        <v>3</v>
      </c>
      <c r="F100" s="313"/>
      <c r="G100" s="314">
        <v>120</v>
      </c>
      <c r="H100" s="313">
        <v>90</v>
      </c>
      <c r="I100" s="313">
        <v>40</v>
      </c>
      <c r="J100" s="313">
        <v>3.2</v>
      </c>
      <c r="K100" s="534">
        <v>1.1358888288468572E-10</v>
      </c>
      <c r="L100" s="528"/>
      <c r="M100" s="313">
        <v>95</v>
      </c>
      <c r="N100" s="534"/>
      <c r="O100" s="534"/>
      <c r="P100" s="534"/>
      <c r="Q100" s="534"/>
      <c r="R100" s="534"/>
      <c r="S100" s="534">
        <v>1.1358888288468567E-10</v>
      </c>
      <c r="T100" s="534"/>
      <c r="U100" s="531">
        <v>-5.169878828456423E-14</v>
      </c>
      <c r="V100" s="535">
        <v>-4.5513950812464908E-16</v>
      </c>
    </row>
    <row r="101" spans="1:22">
      <c r="A101" s="313">
        <v>0</v>
      </c>
      <c r="B101" s="313">
        <v>0</v>
      </c>
      <c r="C101" s="313">
        <v>0</v>
      </c>
      <c r="D101" s="313">
        <v>2</v>
      </c>
      <c r="E101" s="313">
        <v>0</v>
      </c>
      <c r="F101" s="313"/>
      <c r="G101" s="314">
        <v>90</v>
      </c>
      <c r="H101" s="313">
        <v>60</v>
      </c>
      <c r="I101" s="313">
        <v>26</v>
      </c>
      <c r="J101" s="313">
        <v>5.2</v>
      </c>
      <c r="K101" s="534">
        <v>9.1746458494753995E-11</v>
      </c>
      <c r="L101" s="528"/>
      <c r="M101" s="313">
        <v>96</v>
      </c>
      <c r="N101" s="534">
        <v>-7.9710100665191417E-16</v>
      </c>
      <c r="O101" s="534">
        <v>2.5405107791043951E-13</v>
      </c>
      <c r="P101" s="534">
        <v>-2.5578374472423339E-11</v>
      </c>
      <c r="Q101" s="534">
        <v>9.1707306378754029E-10</v>
      </c>
      <c r="R101" s="534"/>
      <c r="S101" s="534">
        <v>9.1746458494754176E-11</v>
      </c>
      <c r="T101" s="534"/>
      <c r="U101" s="531">
        <v>1.809457589959748E-13</v>
      </c>
      <c r="V101" s="535">
        <v>1.9722369883772808E-15</v>
      </c>
    </row>
    <row r="102" spans="1:22">
      <c r="A102" s="313">
        <v>1</v>
      </c>
      <c r="B102" s="313">
        <v>0</v>
      </c>
      <c r="C102" s="313">
        <v>0</v>
      </c>
      <c r="D102" s="313">
        <v>2</v>
      </c>
      <c r="E102" s="313">
        <v>1</v>
      </c>
      <c r="F102" s="313"/>
      <c r="G102" s="314">
        <v>100</v>
      </c>
      <c r="H102" s="313">
        <v>60</v>
      </c>
      <c r="I102" s="313">
        <v>26</v>
      </c>
      <c r="J102" s="313">
        <v>5.2</v>
      </c>
      <c r="K102" s="534">
        <v>1.0264538899768699E-10</v>
      </c>
      <c r="L102" s="528"/>
      <c r="M102" s="313">
        <v>97</v>
      </c>
      <c r="N102" s="534"/>
      <c r="O102" s="534"/>
      <c r="P102" s="534"/>
      <c r="Q102" s="534"/>
      <c r="R102" s="534"/>
      <c r="S102" s="534">
        <v>1.0264538899768704E-10</v>
      </c>
      <c r="T102" s="534"/>
      <c r="U102" s="531">
        <v>5.169878828456423E-14</v>
      </c>
      <c r="V102" s="535">
        <v>5.0366401052588155E-16</v>
      </c>
    </row>
    <row r="103" spans="1:22">
      <c r="A103" s="313">
        <v>2</v>
      </c>
      <c r="B103" s="313">
        <v>0</v>
      </c>
      <c r="C103" s="313">
        <v>0</v>
      </c>
      <c r="D103" s="313">
        <v>2</v>
      </c>
      <c r="E103" s="313">
        <v>2</v>
      </c>
      <c r="F103" s="313"/>
      <c r="G103" s="314">
        <v>110</v>
      </c>
      <c r="H103" s="313">
        <v>60</v>
      </c>
      <c r="I103" s="313">
        <v>26</v>
      </c>
      <c r="J103" s="313">
        <v>5.2</v>
      </c>
      <c r="K103" s="534">
        <v>1.1652847468359301E-10</v>
      </c>
      <c r="L103" s="528"/>
      <c r="M103" s="313">
        <v>98</v>
      </c>
      <c r="N103" s="534"/>
      <c r="O103" s="534"/>
      <c r="P103" s="534"/>
      <c r="Q103" s="534"/>
      <c r="R103" s="534"/>
      <c r="S103" s="534">
        <v>1.1652847468359384E-10</v>
      </c>
      <c r="T103" s="534"/>
      <c r="U103" s="531">
        <v>8.2718061255302767E-13</v>
      </c>
      <c r="V103" s="535">
        <v>7.0985277615540018E-15</v>
      </c>
    </row>
    <row r="104" spans="1:22">
      <c r="A104" s="313">
        <v>3</v>
      </c>
      <c r="B104" s="313">
        <v>0</v>
      </c>
      <c r="C104" s="313">
        <v>0</v>
      </c>
      <c r="D104" s="313">
        <v>2</v>
      </c>
      <c r="E104" s="313">
        <v>3</v>
      </c>
      <c r="F104" s="313"/>
      <c r="G104" s="314">
        <v>120</v>
      </c>
      <c r="H104" s="313">
        <v>60</v>
      </c>
      <c r="I104" s="313">
        <v>26</v>
      </c>
      <c r="J104" s="313">
        <v>5.2</v>
      </c>
      <c r="K104" s="534">
        <v>1.2861310951256064E-10</v>
      </c>
      <c r="L104" s="528"/>
      <c r="M104" s="313">
        <v>99</v>
      </c>
      <c r="N104" s="534"/>
      <c r="O104" s="534"/>
      <c r="P104" s="534"/>
      <c r="Q104" s="534"/>
      <c r="R104" s="534"/>
      <c r="S104" s="534">
        <v>1.286131095125609E-10</v>
      </c>
      <c r="T104" s="534"/>
      <c r="U104" s="531">
        <v>2.5849394142282115E-13</v>
      </c>
      <c r="V104" s="535">
        <v>2.0098568676436213E-15</v>
      </c>
    </row>
    <row r="105" spans="1:22">
      <c r="A105" s="313">
        <v>0</v>
      </c>
      <c r="B105" s="313">
        <v>1</v>
      </c>
      <c r="C105" s="313">
        <v>0</v>
      </c>
      <c r="D105" s="313">
        <v>2</v>
      </c>
      <c r="E105" s="313">
        <v>0</v>
      </c>
      <c r="F105" s="313"/>
      <c r="G105" s="314">
        <v>90</v>
      </c>
      <c r="H105" s="313">
        <v>70</v>
      </c>
      <c r="I105" s="313">
        <v>26</v>
      </c>
      <c r="J105" s="313">
        <v>5.2</v>
      </c>
      <c r="K105" s="534">
        <v>9.4076646016562433E-11</v>
      </c>
      <c r="L105" s="528"/>
      <c r="M105" s="313">
        <v>100</v>
      </c>
      <c r="N105" s="534">
        <v>-2.5462403570557266E-15</v>
      </c>
      <c r="O105" s="534">
        <v>7.9070642629672731E-13</v>
      </c>
      <c r="P105" s="534">
        <v>-8.0158100609336769E-11</v>
      </c>
      <c r="Q105" s="534">
        <v>2.7597928681470065E-9</v>
      </c>
      <c r="R105" s="534"/>
      <c r="S105" s="534">
        <v>9.4076646016564023E-11</v>
      </c>
      <c r="T105" s="534"/>
      <c r="U105" s="531">
        <v>1.5897377397503501E-12</v>
      </c>
      <c r="V105" s="535">
        <v>1.689832500481015E-14</v>
      </c>
    </row>
    <row r="106" spans="1:22">
      <c r="A106" s="313">
        <v>1</v>
      </c>
      <c r="B106" s="313">
        <v>1</v>
      </c>
      <c r="C106" s="313">
        <v>0</v>
      </c>
      <c r="D106" s="313">
        <v>2</v>
      </c>
      <c r="E106" s="313">
        <v>1</v>
      </c>
      <c r="F106" s="313"/>
      <c r="G106" s="314">
        <v>100</v>
      </c>
      <c r="H106" s="313">
        <v>70</v>
      </c>
      <c r="I106" s="313">
        <v>26</v>
      </c>
      <c r="J106" s="313">
        <v>5.2</v>
      </c>
      <c r="K106" s="534">
        <v>1.0480671312487493E-10</v>
      </c>
      <c r="L106" s="528"/>
      <c r="M106" s="313">
        <v>101</v>
      </c>
      <c r="N106" s="534"/>
      <c r="O106" s="534"/>
      <c r="P106" s="534"/>
      <c r="Q106" s="534"/>
      <c r="R106" s="534"/>
      <c r="S106" s="534">
        <v>1.0480671312487597E-10</v>
      </c>
      <c r="T106" s="534"/>
      <c r="U106" s="531">
        <v>1.0469004627624257E-12</v>
      </c>
      <c r="V106" s="535">
        <v>9.9888683801682282E-15</v>
      </c>
    </row>
    <row r="107" spans="1:22">
      <c r="A107" s="313">
        <v>2</v>
      </c>
      <c r="B107" s="313">
        <v>1</v>
      </c>
      <c r="C107" s="313">
        <v>0</v>
      </c>
      <c r="D107" s="313">
        <v>2</v>
      </c>
      <c r="E107" s="313">
        <v>2</v>
      </c>
      <c r="F107" s="313"/>
      <c r="G107" s="314">
        <v>110</v>
      </c>
      <c r="H107" s="313">
        <v>70</v>
      </c>
      <c r="I107" s="313">
        <v>26</v>
      </c>
      <c r="J107" s="313">
        <v>5.2</v>
      </c>
      <c r="K107" s="534">
        <v>1.2090364406918924E-10</v>
      </c>
      <c r="L107" s="528"/>
      <c r="M107" s="313">
        <v>102</v>
      </c>
      <c r="N107" s="534"/>
      <c r="O107" s="534"/>
      <c r="P107" s="534"/>
      <c r="Q107" s="534"/>
      <c r="R107" s="534"/>
      <c r="S107" s="534">
        <v>1.2090364406919007E-10</v>
      </c>
      <c r="T107" s="534"/>
      <c r="U107" s="531">
        <v>8.2718061255302767E-13</v>
      </c>
      <c r="V107" s="535">
        <v>6.8416516220111527E-15</v>
      </c>
    </row>
    <row r="108" spans="1:22">
      <c r="A108" s="313">
        <v>3</v>
      </c>
      <c r="B108" s="313">
        <v>1</v>
      </c>
      <c r="C108" s="313">
        <v>0</v>
      </c>
      <c r="D108" s="313">
        <v>2</v>
      </c>
      <c r="E108" s="313">
        <v>3</v>
      </c>
      <c r="F108" s="313"/>
      <c r="G108" s="314">
        <v>120</v>
      </c>
      <c r="H108" s="313">
        <v>70</v>
      </c>
      <c r="I108" s="313">
        <v>26</v>
      </c>
      <c r="J108" s="313">
        <v>5.2</v>
      </c>
      <c r="K108" s="534">
        <v>1.270899967071712E-10</v>
      </c>
      <c r="L108" s="528"/>
      <c r="M108" s="313">
        <v>103</v>
      </c>
      <c r="N108" s="534"/>
      <c r="O108" s="534"/>
      <c r="P108" s="534"/>
      <c r="Q108" s="534"/>
      <c r="R108" s="534"/>
      <c r="S108" s="534">
        <v>1.2708999670717081E-10</v>
      </c>
      <c r="T108" s="534"/>
      <c r="U108" s="531">
        <v>-3.8774091213423172E-13</v>
      </c>
      <c r="V108" s="535">
        <v>-3.0509160609046817E-15</v>
      </c>
    </row>
    <row r="109" spans="1:22">
      <c r="A109" s="313">
        <v>0</v>
      </c>
      <c r="B109" s="313">
        <v>2</v>
      </c>
      <c r="C109" s="313">
        <v>0</v>
      </c>
      <c r="D109" s="313">
        <v>2</v>
      </c>
      <c r="E109" s="313">
        <v>0</v>
      </c>
      <c r="F109" s="313"/>
      <c r="G109" s="314">
        <v>90</v>
      </c>
      <c r="H109" s="313">
        <v>80</v>
      </c>
      <c r="I109" s="313">
        <v>26</v>
      </c>
      <c r="J109" s="313">
        <v>5.2</v>
      </c>
      <c r="K109" s="534">
        <v>9.7579487159071958E-11</v>
      </c>
      <c r="L109" s="528"/>
      <c r="M109" s="313">
        <v>104</v>
      </c>
      <c r="N109" s="534">
        <v>1.2558386042904738E-15</v>
      </c>
      <c r="O109" s="534">
        <v>-4.006455128935286E-13</v>
      </c>
      <c r="P109" s="534">
        <v>4.3389526172627679E-11</v>
      </c>
      <c r="Q109" s="534">
        <v>-1.4777555564675936E-9</v>
      </c>
      <c r="R109" s="534"/>
      <c r="S109" s="534">
        <v>9.7579487159071338E-11</v>
      </c>
      <c r="T109" s="534"/>
      <c r="U109" s="531">
        <v>-6.2038545941477076E-13</v>
      </c>
      <c r="V109" s="535">
        <v>-6.3577446190451058E-15</v>
      </c>
    </row>
    <row r="110" spans="1:22">
      <c r="A110" s="313">
        <v>1</v>
      </c>
      <c r="B110" s="313">
        <v>2</v>
      </c>
      <c r="C110" s="313">
        <v>0</v>
      </c>
      <c r="D110" s="313">
        <v>2</v>
      </c>
      <c r="E110" s="313">
        <v>1</v>
      </c>
      <c r="F110" s="313"/>
      <c r="G110" s="314">
        <v>100</v>
      </c>
      <c r="H110" s="313">
        <v>80</v>
      </c>
      <c r="I110" s="313">
        <v>26</v>
      </c>
      <c r="J110" s="313">
        <v>5.2</v>
      </c>
      <c r="K110" s="534">
        <v>1.105805361503627E-10</v>
      </c>
      <c r="L110" s="528"/>
      <c r="M110" s="313">
        <v>105</v>
      </c>
      <c r="N110" s="534"/>
      <c r="O110" s="534"/>
      <c r="P110" s="534"/>
      <c r="Q110" s="534"/>
      <c r="R110" s="534"/>
      <c r="S110" s="534">
        <v>1.105805361503624E-10</v>
      </c>
      <c r="T110" s="534"/>
      <c r="U110" s="531">
        <v>-2.9726803263624432E-13</v>
      </c>
      <c r="V110" s="535">
        <v>-2.6882491529253566E-15</v>
      </c>
    </row>
    <row r="111" spans="1:22">
      <c r="A111" s="313">
        <v>2</v>
      </c>
      <c r="B111" s="313">
        <v>2</v>
      </c>
      <c r="C111" s="313">
        <v>0</v>
      </c>
      <c r="D111" s="313">
        <v>2</v>
      </c>
      <c r="E111" s="313">
        <v>2</v>
      </c>
      <c r="F111" s="313"/>
      <c r="G111" s="314">
        <v>110</v>
      </c>
      <c r="H111" s="313">
        <v>80</v>
      </c>
      <c r="I111" s="313">
        <v>26</v>
      </c>
      <c r="J111" s="313">
        <v>5.2</v>
      </c>
      <c r="K111" s="534">
        <v>1.1880279882037619E-10</v>
      </c>
      <c r="L111" s="528"/>
      <c r="M111" s="313">
        <v>106</v>
      </c>
      <c r="N111" s="534"/>
      <c r="O111" s="534"/>
      <c r="P111" s="534"/>
      <c r="Q111" s="534"/>
      <c r="R111" s="534"/>
      <c r="S111" s="534">
        <v>1.1880279882037521E-10</v>
      </c>
      <c r="T111" s="534"/>
      <c r="U111" s="531">
        <v>-9.8227697740672036E-13</v>
      </c>
      <c r="V111" s="535">
        <v>-8.2681299359948014E-15</v>
      </c>
    </row>
    <row r="112" spans="1:22">
      <c r="A112" s="313">
        <v>3</v>
      </c>
      <c r="B112" s="313">
        <v>2</v>
      </c>
      <c r="C112" s="313">
        <v>0</v>
      </c>
      <c r="D112" s="313">
        <v>2</v>
      </c>
      <c r="E112" s="313">
        <v>3</v>
      </c>
      <c r="F112" s="313"/>
      <c r="G112" s="314">
        <v>120</v>
      </c>
      <c r="H112" s="313">
        <v>80</v>
      </c>
      <c r="I112" s="313">
        <v>26</v>
      </c>
      <c r="J112" s="313">
        <v>5.2</v>
      </c>
      <c r="K112" s="534">
        <v>1.2978130679485515E-10</v>
      </c>
      <c r="L112" s="528"/>
      <c r="M112" s="313">
        <v>107</v>
      </c>
      <c r="N112" s="534"/>
      <c r="O112" s="534"/>
      <c r="P112" s="534"/>
      <c r="Q112" s="534"/>
      <c r="R112" s="534"/>
      <c r="S112" s="534">
        <v>1.2978130679485399E-10</v>
      </c>
      <c r="T112" s="534"/>
      <c r="U112" s="531">
        <v>-1.1632227364026952E-12</v>
      </c>
      <c r="V112" s="535">
        <v>-8.9629451662202569E-15</v>
      </c>
    </row>
    <row r="113" spans="1:22">
      <c r="A113" s="313">
        <v>0</v>
      </c>
      <c r="B113" s="313">
        <v>3</v>
      </c>
      <c r="C113" s="313">
        <v>0</v>
      </c>
      <c r="D113" s="313">
        <v>2</v>
      </c>
      <c r="E113" s="313">
        <v>0</v>
      </c>
      <c r="F113" s="313"/>
      <c r="G113" s="314">
        <v>90</v>
      </c>
      <c r="H113" s="313">
        <v>90</v>
      </c>
      <c r="I113" s="313">
        <v>26</v>
      </c>
      <c r="J113" s="313">
        <v>5.2</v>
      </c>
      <c r="K113" s="534">
        <v>1.0391226234469849E-10</v>
      </c>
      <c r="L113" s="528"/>
      <c r="M113" s="313">
        <v>108</v>
      </c>
      <c r="N113" s="534">
        <v>-3.0504697425947763E-16</v>
      </c>
      <c r="O113" s="534">
        <v>1.0345071300973554E-13</v>
      </c>
      <c r="P113" s="534">
        <v>-1.0604228599974869E-11</v>
      </c>
      <c r="Q113" s="534">
        <v>4.4272130519873818E-10</v>
      </c>
      <c r="R113" s="534"/>
      <c r="S113" s="534">
        <v>1.0391226234469855E-10</v>
      </c>
      <c r="T113" s="534"/>
      <c r="U113" s="531">
        <v>6.4623485355705287E-14</v>
      </c>
      <c r="V113" s="535">
        <v>6.2190432483642606E-16</v>
      </c>
    </row>
    <row r="114" spans="1:22">
      <c r="A114" s="313">
        <v>1</v>
      </c>
      <c r="B114" s="313">
        <v>3</v>
      </c>
      <c r="C114" s="313">
        <v>0</v>
      </c>
      <c r="D114" s="313">
        <v>2</v>
      </c>
      <c r="E114" s="313">
        <v>1</v>
      </c>
      <c r="F114" s="313"/>
      <c r="G114" s="314">
        <v>100</v>
      </c>
      <c r="H114" s="313">
        <v>90</v>
      </c>
      <c r="I114" s="313">
        <v>26</v>
      </c>
      <c r="J114" s="313">
        <v>5.2</v>
      </c>
      <c r="K114" s="534">
        <v>1.1175860103912892E-10</v>
      </c>
      <c r="L114" s="528"/>
      <c r="M114" s="313">
        <v>109</v>
      </c>
      <c r="N114" s="534"/>
      <c r="O114" s="534"/>
      <c r="P114" s="534"/>
      <c r="Q114" s="534"/>
      <c r="R114" s="534"/>
      <c r="S114" s="534">
        <v>1.1175860103912905E-10</v>
      </c>
      <c r="T114" s="534"/>
      <c r="U114" s="531">
        <v>1.2924697071141057E-13</v>
      </c>
      <c r="V114" s="535">
        <v>1.1564834340236474E-15</v>
      </c>
    </row>
    <row r="115" spans="1:22">
      <c r="A115" s="313">
        <v>2</v>
      </c>
      <c r="B115" s="313">
        <v>3</v>
      </c>
      <c r="C115" s="313">
        <v>0</v>
      </c>
      <c r="D115" s="313">
        <v>2</v>
      </c>
      <c r="E115" s="313">
        <v>2</v>
      </c>
      <c r="F115" s="313"/>
      <c r="G115" s="314">
        <v>110</v>
      </c>
      <c r="H115" s="313">
        <v>90</v>
      </c>
      <c r="I115" s="313">
        <v>26</v>
      </c>
      <c r="J115" s="313">
        <v>5.2</v>
      </c>
      <c r="K115" s="534">
        <v>1.2199226387993781E-10</v>
      </c>
      <c r="L115" s="528"/>
      <c r="M115" s="313">
        <v>110</v>
      </c>
      <c r="N115" s="534"/>
      <c r="O115" s="534"/>
      <c r="P115" s="534"/>
      <c r="Q115" s="534"/>
      <c r="R115" s="534"/>
      <c r="S115" s="534">
        <v>1.2199226387993802E-10</v>
      </c>
      <c r="T115" s="534"/>
      <c r="U115" s="531">
        <v>2.0679515313825692E-13</v>
      </c>
      <c r="V115" s="535">
        <v>1.6951497296728612E-15</v>
      </c>
    </row>
    <row r="116" spans="1:22">
      <c r="A116" s="313">
        <v>3</v>
      </c>
      <c r="B116" s="313">
        <v>3</v>
      </c>
      <c r="C116" s="313">
        <v>0</v>
      </c>
      <c r="D116" s="313">
        <v>2</v>
      </c>
      <c r="E116" s="313">
        <v>3</v>
      </c>
      <c r="F116" s="313"/>
      <c r="G116" s="314">
        <v>120</v>
      </c>
      <c r="H116" s="313">
        <v>90</v>
      </c>
      <c r="I116" s="313">
        <v>26</v>
      </c>
      <c r="J116" s="313">
        <v>5.2</v>
      </c>
      <c r="K116" s="534">
        <v>1.327829690215683E-10</v>
      </c>
      <c r="L116" s="528"/>
      <c r="M116" s="313">
        <v>111</v>
      </c>
      <c r="N116" s="534"/>
      <c r="O116" s="534"/>
      <c r="P116" s="534"/>
      <c r="Q116" s="534"/>
      <c r="R116" s="534"/>
      <c r="S116" s="534">
        <v>1.3278296902156815E-10</v>
      </c>
      <c r="T116" s="534"/>
      <c r="U116" s="531">
        <v>-1.5509636485369269E-13</v>
      </c>
      <c r="V116" s="535">
        <v>-1.1680441098474004E-15</v>
      </c>
    </row>
    <row r="117" spans="1:22">
      <c r="A117" s="313">
        <v>0</v>
      </c>
      <c r="B117" s="313">
        <v>0</v>
      </c>
      <c r="C117" s="313">
        <v>1</v>
      </c>
      <c r="D117" s="313">
        <v>2</v>
      </c>
      <c r="E117" s="313">
        <v>0</v>
      </c>
      <c r="F117" s="313"/>
      <c r="G117" s="314">
        <v>90</v>
      </c>
      <c r="H117" s="313">
        <v>60</v>
      </c>
      <c r="I117" s="313">
        <v>30</v>
      </c>
      <c r="J117" s="313">
        <v>5.2</v>
      </c>
      <c r="K117" s="534">
        <v>1.0200558612645758E-10</v>
      </c>
      <c r="L117" s="528"/>
      <c r="M117" s="313">
        <v>112</v>
      </c>
      <c r="N117" s="534">
        <v>-1.3777512906988469E-15</v>
      </c>
      <c r="O117" s="534">
        <v>4.2814271241150948E-13</v>
      </c>
      <c r="P117" s="534">
        <v>-4.2913636977288001E-11</v>
      </c>
      <c r="Q117" s="534">
        <v>1.5006576344686103E-9</v>
      </c>
      <c r="R117" s="534"/>
      <c r="S117" s="534">
        <v>1.0200558612645748E-10</v>
      </c>
      <c r="T117" s="534"/>
      <c r="U117" s="531">
        <v>-1.0339757656912846E-13</v>
      </c>
      <c r="V117" s="535">
        <v>-1.0136462177762032E-15</v>
      </c>
    </row>
    <row r="118" spans="1:22">
      <c r="A118" s="313">
        <v>1</v>
      </c>
      <c r="B118" s="313">
        <v>0</v>
      </c>
      <c r="C118" s="313">
        <v>1</v>
      </c>
      <c r="D118" s="313">
        <v>2</v>
      </c>
      <c r="E118" s="313">
        <v>1</v>
      </c>
      <c r="F118" s="313"/>
      <c r="G118" s="314">
        <v>100</v>
      </c>
      <c r="H118" s="313">
        <v>60</v>
      </c>
      <c r="I118" s="313">
        <v>30</v>
      </c>
      <c r="J118" s="313">
        <v>5.2</v>
      </c>
      <c r="K118" s="534">
        <v>1.1296977015605824E-10</v>
      </c>
      <c r="L118" s="528"/>
      <c r="M118" s="313">
        <v>113</v>
      </c>
      <c r="N118" s="534"/>
      <c r="O118" s="534"/>
      <c r="P118" s="534"/>
      <c r="Q118" s="534"/>
      <c r="R118" s="534"/>
      <c r="S118" s="534">
        <v>1.1296977015605846E-10</v>
      </c>
      <c r="T118" s="534"/>
      <c r="U118" s="531">
        <v>2.1971985020939798E-13</v>
      </c>
      <c r="V118" s="535">
        <v>1.9449437659815849E-15</v>
      </c>
    </row>
    <row r="119" spans="1:22">
      <c r="A119" s="313">
        <v>2</v>
      </c>
      <c r="B119" s="313">
        <v>0</v>
      </c>
      <c r="C119" s="313">
        <v>1</v>
      </c>
      <c r="D119" s="313">
        <v>2</v>
      </c>
      <c r="E119" s="313">
        <v>2</v>
      </c>
      <c r="F119" s="313"/>
      <c r="G119" s="314">
        <v>110</v>
      </c>
      <c r="H119" s="313">
        <v>60</v>
      </c>
      <c r="I119" s="313">
        <v>30</v>
      </c>
      <c r="J119" s="313">
        <v>5.2</v>
      </c>
      <c r="K119" s="534">
        <v>1.2689741922602998E-10</v>
      </c>
      <c r="L119" s="528"/>
      <c r="M119" s="313">
        <v>114</v>
      </c>
      <c r="N119" s="534"/>
      <c r="O119" s="534"/>
      <c r="P119" s="534"/>
      <c r="Q119" s="534"/>
      <c r="R119" s="534"/>
      <c r="S119" s="534">
        <v>1.2689741922602936E-10</v>
      </c>
      <c r="T119" s="534"/>
      <c r="U119" s="531">
        <v>-6.2038545941477076E-13</v>
      </c>
      <c r="V119" s="535">
        <v>-4.888873731228046E-15</v>
      </c>
    </row>
    <row r="120" spans="1:22">
      <c r="A120" s="313">
        <v>3</v>
      </c>
      <c r="B120" s="313">
        <v>0</v>
      </c>
      <c r="C120" s="313">
        <v>1</v>
      </c>
      <c r="D120" s="313">
        <v>2</v>
      </c>
      <c r="E120" s="313">
        <v>3</v>
      </c>
      <c r="F120" s="313"/>
      <c r="G120" s="314">
        <v>120</v>
      </c>
      <c r="H120" s="313">
        <v>60</v>
      </c>
      <c r="I120" s="313">
        <v>30</v>
      </c>
      <c r="J120" s="313">
        <v>5.2</v>
      </c>
      <c r="K120" s="534">
        <v>1.3552202559217983E-10</v>
      </c>
      <c r="L120" s="528"/>
      <c r="M120" s="313">
        <v>115</v>
      </c>
      <c r="N120" s="534"/>
      <c r="O120" s="534"/>
      <c r="P120" s="534"/>
      <c r="Q120" s="534"/>
      <c r="R120" s="534"/>
      <c r="S120" s="534">
        <v>1.3552202559217941E-10</v>
      </c>
      <c r="T120" s="534"/>
      <c r="U120" s="531">
        <v>-4.1359030627651384E-13</v>
      </c>
      <c r="V120" s="535">
        <v>-3.0518309069635075E-15</v>
      </c>
    </row>
    <row r="121" spans="1:22">
      <c r="A121" s="313">
        <v>0</v>
      </c>
      <c r="B121" s="313">
        <v>1</v>
      </c>
      <c r="C121" s="313">
        <v>1</v>
      </c>
      <c r="D121" s="313">
        <v>2</v>
      </c>
      <c r="E121" s="313">
        <v>0</v>
      </c>
      <c r="F121" s="313"/>
      <c r="G121" s="314">
        <v>90</v>
      </c>
      <c r="H121" s="313">
        <v>70</v>
      </c>
      <c r="I121" s="313">
        <v>30</v>
      </c>
      <c r="J121" s="313">
        <v>5.2</v>
      </c>
      <c r="K121" s="534">
        <v>1.0800254438216019E-10</v>
      </c>
      <c r="L121" s="528"/>
      <c r="M121" s="313">
        <v>116</v>
      </c>
      <c r="N121" s="534">
        <v>-3.030840632946704E-15</v>
      </c>
      <c r="O121" s="534">
        <v>9.5003564405130959E-13</v>
      </c>
      <c r="P121" s="534">
        <v>-9.7565508049905096E-11</v>
      </c>
      <c r="Q121" s="534">
        <v>3.4030923734761575E-9</v>
      </c>
      <c r="R121" s="534"/>
      <c r="S121" s="534">
        <v>1.0800254438215864E-10</v>
      </c>
      <c r="T121" s="534"/>
      <c r="U121" s="531">
        <v>-1.5509636485369269E-12</v>
      </c>
      <c r="V121" s="535">
        <v>-1.436043620462255E-14</v>
      </c>
    </row>
    <row r="122" spans="1:22">
      <c r="A122" s="313">
        <v>1</v>
      </c>
      <c r="B122" s="313">
        <v>1</v>
      </c>
      <c r="C122" s="313">
        <v>1</v>
      </c>
      <c r="D122" s="313">
        <v>2</v>
      </c>
      <c r="E122" s="313">
        <v>1</v>
      </c>
      <c r="F122" s="313"/>
      <c r="G122" s="314">
        <v>100</v>
      </c>
      <c r="H122" s="313">
        <v>70</v>
      </c>
      <c r="I122" s="313">
        <v>30</v>
      </c>
      <c r="J122" s="313">
        <v>5.2</v>
      </c>
      <c r="K122" s="534">
        <v>1.16057376052041E-10</v>
      </c>
      <c r="L122" s="528"/>
      <c r="M122" s="313">
        <v>117</v>
      </c>
      <c r="N122" s="534"/>
      <c r="O122" s="534"/>
      <c r="P122" s="534"/>
      <c r="Q122" s="534"/>
      <c r="R122" s="534"/>
      <c r="S122" s="534">
        <v>1.1605737605203984E-10</v>
      </c>
      <c r="T122" s="534"/>
      <c r="U122" s="531">
        <v>-1.1632227364026952E-12</v>
      </c>
      <c r="V122" s="535">
        <v>-1.0022824709401471E-14</v>
      </c>
    </row>
    <row r="123" spans="1:22">
      <c r="A123" s="313">
        <v>2</v>
      </c>
      <c r="B123" s="313">
        <v>1</v>
      </c>
      <c r="C123" s="313">
        <v>1</v>
      </c>
      <c r="D123" s="313">
        <v>2</v>
      </c>
      <c r="E123" s="313">
        <v>2</v>
      </c>
      <c r="F123" s="313"/>
      <c r="G123" s="314">
        <v>110</v>
      </c>
      <c r="H123" s="313">
        <v>70</v>
      </c>
      <c r="I123" s="313">
        <v>30</v>
      </c>
      <c r="J123" s="313">
        <v>5.2</v>
      </c>
      <c r="K123" s="534">
        <v>1.3226889855538147E-10</v>
      </c>
      <c r="L123" s="528"/>
      <c r="M123" s="313">
        <v>118</v>
      </c>
      <c r="N123" s="534"/>
      <c r="O123" s="534"/>
      <c r="P123" s="534"/>
      <c r="Q123" s="534"/>
      <c r="R123" s="534"/>
      <c r="S123" s="534">
        <v>1.3226889855538041E-10</v>
      </c>
      <c r="T123" s="534"/>
      <c r="U123" s="531">
        <v>-1.0598251598335667E-12</v>
      </c>
      <c r="V123" s="535">
        <v>-8.0126558201421325E-15</v>
      </c>
    </row>
    <row r="124" spans="1:22">
      <c r="A124" s="313">
        <v>3</v>
      </c>
      <c r="B124" s="313">
        <v>1</v>
      </c>
      <c r="C124" s="313">
        <v>1</v>
      </c>
      <c r="D124" s="313">
        <v>2</v>
      </c>
      <c r="E124" s="313">
        <v>3</v>
      </c>
      <c r="F124" s="313"/>
      <c r="G124" s="314">
        <v>120</v>
      </c>
      <c r="H124" s="313">
        <v>70</v>
      </c>
      <c r="I124" s="313">
        <v>30</v>
      </c>
      <c r="J124" s="313">
        <v>5.2</v>
      </c>
      <c r="K124" s="534">
        <v>1.3845206809450161E-10</v>
      </c>
      <c r="L124" s="528"/>
      <c r="M124" s="313">
        <v>119</v>
      </c>
      <c r="N124" s="534"/>
      <c r="O124" s="534"/>
      <c r="P124" s="534"/>
      <c r="Q124" s="534"/>
      <c r="R124" s="534"/>
      <c r="S124" s="534">
        <v>1.384520680944997E-10</v>
      </c>
      <c r="T124" s="534"/>
      <c r="U124" s="531">
        <v>-1.9128551665288765E-12</v>
      </c>
      <c r="V124" s="535">
        <v>-1.3816010066554161E-14</v>
      </c>
    </row>
    <row r="125" spans="1:22">
      <c r="A125" s="313">
        <v>0</v>
      </c>
      <c r="B125" s="313">
        <v>2</v>
      </c>
      <c r="C125" s="313">
        <v>1</v>
      </c>
      <c r="D125" s="313">
        <v>2</v>
      </c>
      <c r="E125" s="313">
        <v>0</v>
      </c>
      <c r="F125" s="313"/>
      <c r="G125" s="314">
        <v>90</v>
      </c>
      <c r="H125" s="313">
        <v>80</v>
      </c>
      <c r="I125" s="313">
        <v>30</v>
      </c>
      <c r="J125" s="313">
        <v>5.2</v>
      </c>
      <c r="K125" s="534">
        <v>1.0924395293827697E-10</v>
      </c>
      <c r="L125" s="528"/>
      <c r="M125" s="313">
        <v>120</v>
      </c>
      <c r="N125" s="534">
        <v>-4.5093900542720097E-17</v>
      </c>
      <c r="O125" s="534">
        <v>1.4960564650643327E-14</v>
      </c>
      <c r="P125" s="534">
        <v>-5.4616671304422537E-13</v>
      </c>
      <c r="Q125" s="534">
        <v>7.0091836937689267E-11</v>
      </c>
      <c r="R125" s="534"/>
      <c r="S125" s="534">
        <v>1.0924395293827697E-10</v>
      </c>
      <c r="T125" s="534"/>
      <c r="U125" s="531">
        <v>0</v>
      </c>
      <c r="V125" s="535">
        <v>0</v>
      </c>
    </row>
    <row r="126" spans="1:22">
      <c r="A126" s="313">
        <v>1</v>
      </c>
      <c r="B126" s="313">
        <v>2</v>
      </c>
      <c r="C126" s="313">
        <v>1</v>
      </c>
      <c r="D126" s="313">
        <v>2</v>
      </c>
      <c r="E126" s="313">
        <v>1</v>
      </c>
      <c r="F126" s="313"/>
      <c r="G126" s="314">
        <v>100</v>
      </c>
      <c r="H126" s="313">
        <v>80</v>
      </c>
      <c r="I126" s="313">
        <v>30</v>
      </c>
      <c r="J126" s="313">
        <v>5.2</v>
      </c>
      <c r="K126" s="534">
        <v>1.1998691159697989E-10</v>
      </c>
      <c r="L126" s="528"/>
      <c r="M126" s="313">
        <v>121</v>
      </c>
      <c r="N126" s="534"/>
      <c r="O126" s="534"/>
      <c r="P126" s="534"/>
      <c r="Q126" s="534"/>
      <c r="R126" s="534"/>
      <c r="S126" s="534">
        <v>1.1998691159697989E-10</v>
      </c>
      <c r="T126" s="534"/>
      <c r="U126" s="531">
        <v>0</v>
      </c>
      <c r="V126" s="535">
        <v>0</v>
      </c>
    </row>
    <row r="127" spans="1:22">
      <c r="A127" s="313">
        <v>2</v>
      </c>
      <c r="B127" s="313">
        <v>2</v>
      </c>
      <c r="C127" s="313">
        <v>1</v>
      </c>
      <c r="D127" s="313">
        <v>2</v>
      </c>
      <c r="E127" s="313">
        <v>2</v>
      </c>
      <c r="F127" s="313"/>
      <c r="G127" s="314">
        <v>110</v>
      </c>
      <c r="H127" s="313">
        <v>80</v>
      </c>
      <c r="I127" s="313">
        <v>30</v>
      </c>
      <c r="J127" s="313">
        <v>5.2</v>
      </c>
      <c r="K127" s="534">
        <v>1.3101634915324827E-10</v>
      </c>
      <c r="L127" s="528"/>
      <c r="M127" s="313">
        <v>122</v>
      </c>
      <c r="N127" s="534"/>
      <c r="O127" s="534"/>
      <c r="P127" s="534"/>
      <c r="Q127" s="534"/>
      <c r="R127" s="534"/>
      <c r="S127" s="534">
        <v>1.3101634915324827E-10</v>
      </c>
      <c r="T127" s="534"/>
      <c r="U127" s="531">
        <v>0</v>
      </c>
      <c r="V127" s="535">
        <v>0</v>
      </c>
    </row>
    <row r="128" spans="1:22">
      <c r="A128" s="313">
        <v>3</v>
      </c>
      <c r="B128" s="313">
        <v>2</v>
      </c>
      <c r="C128" s="313">
        <v>1</v>
      </c>
      <c r="D128" s="313">
        <v>2</v>
      </c>
      <c r="E128" s="313">
        <v>3</v>
      </c>
      <c r="F128" s="313"/>
      <c r="G128" s="314">
        <v>120</v>
      </c>
      <c r="H128" s="313">
        <v>80</v>
      </c>
      <c r="I128" s="313">
        <v>30</v>
      </c>
      <c r="J128" s="313">
        <v>5.2</v>
      </c>
      <c r="K128" s="534">
        <v>1.4206170220382579E-10</v>
      </c>
      <c r="L128" s="528"/>
      <c r="M128" s="313">
        <v>123</v>
      </c>
      <c r="N128" s="534"/>
      <c r="O128" s="534"/>
      <c r="P128" s="534"/>
      <c r="Q128" s="534"/>
      <c r="R128" s="534"/>
      <c r="S128" s="534">
        <v>1.4206170220382582E-10</v>
      </c>
      <c r="T128" s="534"/>
      <c r="U128" s="531">
        <v>2.5849394142282115E-14</v>
      </c>
      <c r="V128" s="535">
        <v>1.8195892166063301E-16</v>
      </c>
    </row>
    <row r="129" spans="1:22">
      <c r="A129" s="313">
        <v>0</v>
      </c>
      <c r="B129" s="313">
        <v>3</v>
      </c>
      <c r="C129" s="313">
        <v>1</v>
      </c>
      <c r="D129" s="313">
        <v>2</v>
      </c>
      <c r="E129" s="313">
        <v>0</v>
      </c>
      <c r="F129" s="313"/>
      <c r="G129" s="314">
        <v>90</v>
      </c>
      <c r="H129" s="313">
        <v>90</v>
      </c>
      <c r="I129" s="313">
        <v>30</v>
      </c>
      <c r="J129" s="313">
        <v>5.2</v>
      </c>
      <c r="K129" s="534">
        <v>1.1623085494001116E-10</v>
      </c>
      <c r="L129" s="528"/>
      <c r="M129" s="313">
        <v>124</v>
      </c>
      <c r="N129" s="534">
        <v>-3.4483571003244504E-16</v>
      </c>
      <c r="O129" s="534">
        <v>1.1546691121317172E-13</v>
      </c>
      <c r="P129" s="534">
        <v>-1.1770834332838269E-11</v>
      </c>
      <c r="Q129" s="534">
        <v>4.91709196682417E-10</v>
      </c>
      <c r="R129" s="534"/>
      <c r="S129" s="534">
        <v>1.1623085494001121E-10</v>
      </c>
      <c r="T129" s="534"/>
      <c r="U129" s="531">
        <v>5.169878828456423E-14</v>
      </c>
      <c r="V129" s="535">
        <v>4.4479401197940864E-16</v>
      </c>
    </row>
    <row r="130" spans="1:22">
      <c r="A130" s="313">
        <v>1</v>
      </c>
      <c r="B130" s="313">
        <v>3</v>
      </c>
      <c r="C130" s="313">
        <v>1</v>
      </c>
      <c r="D130" s="313">
        <v>2</v>
      </c>
      <c r="E130" s="313">
        <v>1</v>
      </c>
      <c r="F130" s="313"/>
      <c r="G130" s="314">
        <v>100</v>
      </c>
      <c r="H130" s="313">
        <v>90</v>
      </c>
      <c r="I130" s="313">
        <v>30</v>
      </c>
      <c r="J130" s="313">
        <v>5.2</v>
      </c>
      <c r="K130" s="534">
        <v>1.2445916549786215E-10</v>
      </c>
      <c r="L130" s="528"/>
      <c r="M130" s="313">
        <v>125</v>
      </c>
      <c r="N130" s="534"/>
      <c r="O130" s="534"/>
      <c r="P130" s="534"/>
      <c r="Q130" s="534"/>
      <c r="R130" s="534"/>
      <c r="S130" s="534">
        <v>1.2445916549786202E-10</v>
      </c>
      <c r="T130" s="534"/>
      <c r="U130" s="531">
        <v>-1.2924697071141057E-13</v>
      </c>
      <c r="V130" s="535">
        <v>-1.0384688841066563E-15</v>
      </c>
    </row>
    <row r="131" spans="1:22">
      <c r="A131" s="313">
        <v>2</v>
      </c>
      <c r="B131" s="313">
        <v>3</v>
      </c>
      <c r="C131" s="313">
        <v>1</v>
      </c>
      <c r="D131" s="313">
        <v>2</v>
      </c>
      <c r="E131" s="313">
        <v>2</v>
      </c>
      <c r="F131" s="313"/>
      <c r="G131" s="314">
        <v>110</v>
      </c>
      <c r="H131" s="313">
        <v>90</v>
      </c>
      <c r="I131" s="313">
        <v>30</v>
      </c>
      <c r="J131" s="313">
        <v>5.2</v>
      </c>
      <c r="K131" s="534">
        <v>1.3509071569640077E-10</v>
      </c>
      <c r="L131" s="528"/>
      <c r="M131" s="313">
        <v>126</v>
      </c>
      <c r="N131" s="534"/>
      <c r="O131" s="534"/>
      <c r="P131" s="534"/>
      <c r="Q131" s="534"/>
      <c r="R131" s="534"/>
      <c r="S131" s="534">
        <v>1.3509071569640096E-10</v>
      </c>
      <c r="T131" s="534"/>
      <c r="U131" s="531">
        <v>1.809457589959748E-13</v>
      </c>
      <c r="V131" s="535">
        <v>1.3394388952874261E-15</v>
      </c>
    </row>
    <row r="132" spans="1:22">
      <c r="A132" s="313">
        <v>3</v>
      </c>
      <c r="B132" s="313">
        <v>3</v>
      </c>
      <c r="C132" s="313">
        <v>1</v>
      </c>
      <c r="D132" s="313">
        <v>2</v>
      </c>
      <c r="E132" s="313">
        <v>3</v>
      </c>
      <c r="F132" s="313"/>
      <c r="G132" s="314">
        <v>120</v>
      </c>
      <c r="H132" s="313">
        <v>90</v>
      </c>
      <c r="I132" s="313">
        <v>30</v>
      </c>
      <c r="J132" s="313">
        <v>5.2</v>
      </c>
      <c r="K132" s="534">
        <v>1.4605649127543238E-10</v>
      </c>
      <c r="L132" s="528"/>
      <c r="M132" s="313">
        <v>127</v>
      </c>
      <c r="N132" s="534"/>
      <c r="O132" s="534"/>
      <c r="P132" s="534"/>
      <c r="Q132" s="534"/>
      <c r="R132" s="534"/>
      <c r="S132" s="534">
        <v>1.4605649127543226E-10</v>
      </c>
      <c r="T132" s="534"/>
      <c r="U132" s="531">
        <v>-1.2924697071141057E-13</v>
      </c>
      <c r="V132" s="535">
        <v>-8.8491082856206283E-16</v>
      </c>
    </row>
    <row r="133" spans="1:22">
      <c r="A133" s="313">
        <v>0</v>
      </c>
      <c r="B133" s="313">
        <v>0</v>
      </c>
      <c r="C133" s="313">
        <v>2</v>
      </c>
      <c r="D133" s="313">
        <v>2</v>
      </c>
      <c r="E133" s="313">
        <v>0</v>
      </c>
      <c r="F133" s="313"/>
      <c r="G133" s="314">
        <v>90</v>
      </c>
      <c r="H133" s="313">
        <v>60</v>
      </c>
      <c r="I133" s="313">
        <v>40</v>
      </c>
      <c r="J133" s="313">
        <v>5.2</v>
      </c>
      <c r="K133" s="534">
        <v>1.215466300392805E-10</v>
      </c>
      <c r="L133" s="528"/>
      <c r="M133" s="313">
        <v>128</v>
      </c>
      <c r="N133" s="534">
        <v>-1.3819954225146486E-15</v>
      </c>
      <c r="O133" s="534">
        <v>4.2924088151884925E-13</v>
      </c>
      <c r="P133" s="534">
        <v>-4.3002339332238476E-11</v>
      </c>
      <c r="Q133" s="534">
        <v>1.5223806926512434E-9</v>
      </c>
      <c r="R133" s="534"/>
      <c r="S133" s="534">
        <v>1.2154663003928088E-10</v>
      </c>
      <c r="T133" s="534"/>
      <c r="U133" s="531">
        <v>3.8774091213423172E-13</v>
      </c>
      <c r="V133" s="535">
        <v>3.1900589264295081E-15</v>
      </c>
    </row>
    <row r="134" spans="1:22">
      <c r="A134" s="313">
        <v>1</v>
      </c>
      <c r="B134" s="313">
        <v>0</v>
      </c>
      <c r="C134" s="313">
        <v>2</v>
      </c>
      <c r="D134" s="313">
        <v>2</v>
      </c>
      <c r="E134" s="313">
        <v>1</v>
      </c>
      <c r="F134" s="313"/>
      <c r="G134" s="314">
        <v>100</v>
      </c>
      <c r="H134" s="313">
        <v>60</v>
      </c>
      <c r="I134" s="313">
        <v>40</v>
      </c>
      <c r="J134" s="313">
        <v>5.2</v>
      </c>
      <c r="K134" s="534">
        <v>1.3256015210123963E-10</v>
      </c>
      <c r="L134" s="528"/>
      <c r="M134" s="313">
        <v>129</v>
      </c>
      <c r="N134" s="534"/>
      <c r="O134" s="534"/>
      <c r="P134" s="534"/>
      <c r="Q134" s="534"/>
      <c r="R134" s="534"/>
      <c r="S134" s="534">
        <v>1.3256015210124064E-10</v>
      </c>
      <c r="T134" s="534"/>
      <c r="U134" s="531">
        <v>1.0081263715490025E-12</v>
      </c>
      <c r="V134" s="535">
        <v>7.6050483917600673E-15</v>
      </c>
    </row>
    <row r="135" spans="1:22">
      <c r="A135" s="313">
        <v>2</v>
      </c>
      <c r="B135" s="313">
        <v>0</v>
      </c>
      <c r="C135" s="313">
        <v>2</v>
      </c>
      <c r="D135" s="313">
        <v>2</v>
      </c>
      <c r="E135" s="313">
        <v>2</v>
      </c>
      <c r="F135" s="313"/>
      <c r="G135" s="314">
        <v>110</v>
      </c>
      <c r="H135" s="313">
        <v>60</v>
      </c>
      <c r="I135" s="313">
        <v>40</v>
      </c>
      <c r="J135" s="313">
        <v>5.2</v>
      </c>
      <c r="K135" s="534">
        <v>1.4650212511608967E-10</v>
      </c>
      <c r="L135" s="528"/>
      <c r="M135" s="313">
        <v>130</v>
      </c>
      <c r="N135" s="534"/>
      <c r="O135" s="534"/>
      <c r="P135" s="534"/>
      <c r="Q135" s="534"/>
      <c r="R135" s="534"/>
      <c r="S135" s="534">
        <v>1.4650212511608934E-10</v>
      </c>
      <c r="T135" s="534"/>
      <c r="U135" s="531">
        <v>-3.3604212384966749E-13</v>
      </c>
      <c r="V135" s="535">
        <v>-2.2937696199518233E-15</v>
      </c>
    </row>
    <row r="136" spans="1:22">
      <c r="A136" s="313">
        <v>3</v>
      </c>
      <c r="B136" s="313">
        <v>0</v>
      </c>
      <c r="C136" s="313">
        <v>2</v>
      </c>
      <c r="D136" s="313">
        <v>2</v>
      </c>
      <c r="E136" s="313">
        <v>3</v>
      </c>
      <c r="F136" s="313"/>
      <c r="G136" s="314">
        <v>120</v>
      </c>
      <c r="H136" s="313">
        <v>60</v>
      </c>
      <c r="I136" s="313">
        <v>40</v>
      </c>
      <c r="J136" s="313">
        <v>5.2</v>
      </c>
      <c r="K136" s="534">
        <v>1.5508057654874282E-10</v>
      </c>
      <c r="L136" s="528"/>
      <c r="M136" s="313">
        <v>131</v>
      </c>
      <c r="N136" s="534"/>
      <c r="O136" s="534"/>
      <c r="P136" s="534"/>
      <c r="Q136" s="534"/>
      <c r="R136" s="534"/>
      <c r="S136" s="534">
        <v>1.550805765487429E-10</v>
      </c>
      <c r="T136" s="534"/>
      <c r="U136" s="531">
        <v>7.7548182426846345E-14</v>
      </c>
      <c r="V136" s="535">
        <v>5.0005090355382099E-16</v>
      </c>
    </row>
    <row r="137" spans="1:22">
      <c r="A137" s="313">
        <v>0</v>
      </c>
      <c r="B137" s="313">
        <v>1</v>
      </c>
      <c r="C137" s="313">
        <v>2</v>
      </c>
      <c r="D137" s="313">
        <v>2</v>
      </c>
      <c r="E137" s="313">
        <v>0</v>
      </c>
      <c r="F137" s="313"/>
      <c r="G137" s="314">
        <v>90</v>
      </c>
      <c r="H137" s="313">
        <v>70</v>
      </c>
      <c r="I137" s="313">
        <v>40</v>
      </c>
      <c r="J137" s="313">
        <v>5.2</v>
      </c>
      <c r="K137" s="534">
        <v>1.254618416393411E-10</v>
      </c>
      <c r="L137" s="528"/>
      <c r="M137" s="313">
        <v>132</v>
      </c>
      <c r="N137" s="534">
        <v>-2.5650471661644165E-15</v>
      </c>
      <c r="O137" s="534">
        <v>7.9585429293103388E-13</v>
      </c>
      <c r="P137" s="534">
        <v>-8.0596593698213929E-11</v>
      </c>
      <c r="Q137" s="534">
        <v>2.8026548858710801E-9</v>
      </c>
      <c r="R137" s="534"/>
      <c r="S137" s="534">
        <v>1.2546184163934131E-10</v>
      </c>
      <c r="T137" s="534"/>
      <c r="U137" s="531">
        <v>2.0679515313825692E-13</v>
      </c>
      <c r="V137" s="535">
        <v>1.6482713025424944E-15</v>
      </c>
    </row>
    <row r="138" spans="1:22">
      <c r="A138" s="313">
        <v>1</v>
      </c>
      <c r="B138" s="313">
        <v>1</v>
      </c>
      <c r="C138" s="313">
        <v>2</v>
      </c>
      <c r="D138" s="313">
        <v>2</v>
      </c>
      <c r="E138" s="313">
        <v>1</v>
      </c>
      <c r="F138" s="313"/>
      <c r="G138" s="314">
        <v>100</v>
      </c>
      <c r="H138" s="313">
        <v>70</v>
      </c>
      <c r="I138" s="313">
        <v>40</v>
      </c>
      <c r="J138" s="313">
        <v>5.2</v>
      </c>
      <c r="K138" s="534">
        <v>1.3649127919560945E-10</v>
      </c>
      <c r="L138" s="528"/>
      <c r="M138" s="313">
        <v>133</v>
      </c>
      <c r="N138" s="534"/>
      <c r="O138" s="534"/>
      <c r="P138" s="534"/>
      <c r="Q138" s="534"/>
      <c r="R138" s="534"/>
      <c r="S138" s="534">
        <v>1.3649127919560958E-10</v>
      </c>
      <c r="T138" s="534"/>
      <c r="U138" s="531">
        <v>1.2924697071141057E-13</v>
      </c>
      <c r="V138" s="535">
        <v>9.4692475206553776E-16</v>
      </c>
    </row>
    <row r="139" spans="1:22">
      <c r="A139" s="313">
        <v>2</v>
      </c>
      <c r="B139" s="313">
        <v>1</v>
      </c>
      <c r="C139" s="313">
        <v>2</v>
      </c>
      <c r="D139" s="313">
        <v>2</v>
      </c>
      <c r="E139" s="313">
        <v>2</v>
      </c>
      <c r="F139" s="313"/>
      <c r="G139" s="314">
        <v>110</v>
      </c>
      <c r="H139" s="313">
        <v>70</v>
      </c>
      <c r="I139" s="313">
        <v>40</v>
      </c>
      <c r="J139" s="313">
        <v>5.2</v>
      </c>
      <c r="K139" s="534">
        <v>1.5278874536821954E-10</v>
      </c>
      <c r="L139" s="528"/>
      <c r="M139" s="313">
        <v>134</v>
      </c>
      <c r="N139" s="534"/>
      <c r="O139" s="534"/>
      <c r="P139" s="534"/>
      <c r="Q139" s="534"/>
      <c r="R139" s="534"/>
      <c r="S139" s="534">
        <v>1.5278874536821856E-10</v>
      </c>
      <c r="T139" s="534"/>
      <c r="U139" s="531">
        <v>-9.8227697740672036E-13</v>
      </c>
      <c r="V139" s="535">
        <v>-6.4289877833569573E-15</v>
      </c>
    </row>
    <row r="140" spans="1:22">
      <c r="A140" s="313">
        <v>3</v>
      </c>
      <c r="B140" s="313">
        <v>1</v>
      </c>
      <c r="C140" s="313">
        <v>2</v>
      </c>
      <c r="D140" s="313">
        <v>2</v>
      </c>
      <c r="E140" s="313">
        <v>3</v>
      </c>
      <c r="F140" s="313"/>
      <c r="G140" s="314">
        <v>120</v>
      </c>
      <c r="H140" s="313">
        <v>70</v>
      </c>
      <c r="I140" s="313">
        <v>40</v>
      </c>
      <c r="J140" s="313">
        <v>5.2</v>
      </c>
      <c r="K140" s="534">
        <v>1.5896395716018507E-10</v>
      </c>
      <c r="L140" s="528"/>
      <c r="M140" s="313">
        <v>135</v>
      </c>
      <c r="N140" s="534"/>
      <c r="O140" s="534"/>
      <c r="P140" s="534"/>
      <c r="Q140" s="534"/>
      <c r="R140" s="534"/>
      <c r="S140" s="534">
        <v>1.5896395716018339E-10</v>
      </c>
      <c r="T140" s="534"/>
      <c r="U140" s="531">
        <v>-1.6802106192483375E-12</v>
      </c>
      <c r="V140" s="535">
        <v>-1.0569758385891338E-14</v>
      </c>
    </row>
    <row r="141" spans="1:22">
      <c r="A141" s="313">
        <v>0</v>
      </c>
      <c r="B141" s="313">
        <v>2</v>
      </c>
      <c r="C141" s="313">
        <v>2</v>
      </c>
      <c r="D141" s="313">
        <v>2</v>
      </c>
      <c r="E141" s="313">
        <v>0</v>
      </c>
      <c r="F141" s="313"/>
      <c r="G141" s="314">
        <v>90</v>
      </c>
      <c r="H141" s="313">
        <v>80</v>
      </c>
      <c r="I141" s="313">
        <v>40</v>
      </c>
      <c r="J141" s="313">
        <v>5.2</v>
      </c>
      <c r="K141" s="534">
        <v>1.300773349890061E-10</v>
      </c>
      <c r="L141" s="528"/>
      <c r="M141" s="313">
        <v>136</v>
      </c>
      <c r="N141" s="534">
        <v>-4.7746482927582349E-17</v>
      </c>
      <c r="O141" s="534">
        <v>1.5358452008372226E-14</v>
      </c>
      <c r="P141" s="534">
        <v>-5.2282398805732805E-13</v>
      </c>
      <c r="Q141" s="534">
        <v>8.7535218700558126E-11</v>
      </c>
      <c r="R141" s="534"/>
      <c r="S141" s="534">
        <v>1.300773349890061E-10</v>
      </c>
      <c r="T141" s="534"/>
      <c r="U141" s="531">
        <v>0</v>
      </c>
      <c r="V141" s="535">
        <v>0</v>
      </c>
    </row>
    <row r="142" spans="1:22">
      <c r="A142" s="313">
        <v>1</v>
      </c>
      <c r="B142" s="313">
        <v>2</v>
      </c>
      <c r="C142" s="313">
        <v>2</v>
      </c>
      <c r="D142" s="313">
        <v>2</v>
      </c>
      <c r="E142" s="313">
        <v>1</v>
      </c>
      <c r="F142" s="313"/>
      <c r="G142" s="314">
        <v>100</v>
      </c>
      <c r="H142" s="313">
        <v>80</v>
      </c>
      <c r="I142" s="313">
        <v>40</v>
      </c>
      <c r="J142" s="313">
        <v>5.2</v>
      </c>
      <c r="K142" s="534">
        <v>1.4109085705096523E-10</v>
      </c>
      <c r="L142" s="528"/>
      <c r="M142" s="313">
        <v>137</v>
      </c>
      <c r="N142" s="534"/>
      <c r="O142" s="534"/>
      <c r="P142" s="534"/>
      <c r="Q142" s="534"/>
      <c r="R142" s="534"/>
      <c r="S142" s="534">
        <v>1.4109085705096523E-10</v>
      </c>
      <c r="T142" s="534"/>
      <c r="U142" s="531">
        <v>0</v>
      </c>
      <c r="V142" s="535">
        <v>0</v>
      </c>
    </row>
    <row r="143" spans="1:22">
      <c r="A143" s="313">
        <v>2</v>
      </c>
      <c r="B143" s="313">
        <v>2</v>
      </c>
      <c r="C143" s="313">
        <v>2</v>
      </c>
      <c r="D143" s="313">
        <v>2</v>
      </c>
      <c r="E143" s="313">
        <v>2</v>
      </c>
      <c r="F143" s="313"/>
      <c r="G143" s="314">
        <v>110</v>
      </c>
      <c r="H143" s="313">
        <v>80</v>
      </c>
      <c r="I143" s="313">
        <v>40</v>
      </c>
      <c r="J143" s="313">
        <v>5.2</v>
      </c>
      <c r="K143" s="534">
        <v>1.5231128053894387E-10</v>
      </c>
      <c r="L143" s="528"/>
      <c r="M143" s="313">
        <v>138</v>
      </c>
      <c r="N143" s="534"/>
      <c r="O143" s="534"/>
      <c r="P143" s="534"/>
      <c r="Q143" s="534"/>
      <c r="R143" s="534"/>
      <c r="S143" s="534">
        <v>1.5231128053894387E-10</v>
      </c>
      <c r="T143" s="534"/>
      <c r="U143" s="531">
        <v>0</v>
      </c>
      <c r="V143" s="535">
        <v>0</v>
      </c>
    </row>
    <row r="144" spans="1:22">
      <c r="A144" s="313">
        <v>3</v>
      </c>
      <c r="B144" s="313">
        <v>2</v>
      </c>
      <c r="C144" s="313">
        <v>2</v>
      </c>
      <c r="D144" s="313">
        <v>2</v>
      </c>
      <c r="E144" s="313">
        <v>3</v>
      </c>
      <c r="F144" s="313"/>
      <c r="G144" s="314">
        <v>120</v>
      </c>
      <c r="H144" s="313">
        <v>80</v>
      </c>
      <c r="I144" s="313">
        <v>40</v>
      </c>
      <c r="J144" s="313">
        <v>5.2</v>
      </c>
      <c r="K144" s="534">
        <v>1.6345212655537652E-10</v>
      </c>
      <c r="L144" s="528"/>
      <c r="M144" s="313">
        <v>139</v>
      </c>
      <c r="N144" s="534"/>
      <c r="O144" s="534"/>
      <c r="P144" s="534"/>
      <c r="Q144" s="534"/>
      <c r="R144" s="534"/>
      <c r="S144" s="534">
        <v>1.6345212655537652E-10</v>
      </c>
      <c r="T144" s="534"/>
      <c r="U144" s="531">
        <v>0</v>
      </c>
      <c r="V144" s="535">
        <v>0</v>
      </c>
    </row>
    <row r="145" spans="1:22">
      <c r="A145" s="313">
        <v>0</v>
      </c>
      <c r="B145" s="313">
        <v>3</v>
      </c>
      <c r="C145" s="313">
        <v>2</v>
      </c>
      <c r="D145" s="313">
        <v>2</v>
      </c>
      <c r="E145" s="313">
        <v>0</v>
      </c>
      <c r="F145" s="313"/>
      <c r="G145" s="314">
        <v>90</v>
      </c>
      <c r="H145" s="313">
        <v>90</v>
      </c>
      <c r="I145" s="313">
        <v>40</v>
      </c>
      <c r="J145" s="313">
        <v>5.2</v>
      </c>
      <c r="K145" s="534">
        <v>1.3765311028018027E-10</v>
      </c>
      <c r="L145" s="528"/>
      <c r="M145" s="313">
        <v>140</v>
      </c>
      <c r="N145" s="534">
        <v>-3.6075120434164127E-16</v>
      </c>
      <c r="O145" s="534">
        <v>1.2008240456283878E-13</v>
      </c>
      <c r="P145" s="534">
        <v>-1.2179862536584657E-11</v>
      </c>
      <c r="Q145" s="534">
        <v>5.2416088957886168E-10</v>
      </c>
      <c r="R145" s="534"/>
      <c r="S145" s="534">
        <v>1.3765311028018017E-10</v>
      </c>
      <c r="T145" s="534"/>
      <c r="U145" s="531">
        <v>-1.0339757656912846E-13</v>
      </c>
      <c r="V145" s="535">
        <v>-7.5114595201424926E-16</v>
      </c>
    </row>
    <row r="146" spans="1:22">
      <c r="A146" s="313">
        <v>1</v>
      </c>
      <c r="B146" s="313">
        <v>3</v>
      </c>
      <c r="C146" s="313">
        <v>2</v>
      </c>
      <c r="D146" s="313">
        <v>2</v>
      </c>
      <c r="E146" s="313">
        <v>1</v>
      </c>
      <c r="F146" s="313"/>
      <c r="G146" s="314">
        <v>100</v>
      </c>
      <c r="H146" s="313">
        <v>90</v>
      </c>
      <c r="I146" s="313">
        <v>40</v>
      </c>
      <c r="J146" s="313">
        <v>5.2</v>
      </c>
      <c r="K146" s="534">
        <v>1.4624747720714262E-10</v>
      </c>
      <c r="L146" s="528"/>
      <c r="M146" s="313">
        <v>141</v>
      </c>
      <c r="N146" s="534"/>
      <c r="O146" s="534"/>
      <c r="P146" s="534"/>
      <c r="Q146" s="534"/>
      <c r="R146" s="534"/>
      <c r="S146" s="534">
        <v>1.4624747720714246E-10</v>
      </c>
      <c r="T146" s="534"/>
      <c r="U146" s="531">
        <v>-1.5509636485369269E-13</v>
      </c>
      <c r="V146" s="535">
        <v>-1.0605062584020964E-15</v>
      </c>
    </row>
    <row r="147" spans="1:22">
      <c r="A147" s="313">
        <v>2</v>
      </c>
      <c r="B147" s="313">
        <v>3</v>
      </c>
      <c r="C147" s="313">
        <v>2</v>
      </c>
      <c r="D147" s="313">
        <v>2</v>
      </c>
      <c r="E147" s="313">
        <v>2</v>
      </c>
      <c r="F147" s="313"/>
      <c r="G147" s="314">
        <v>110</v>
      </c>
      <c r="H147" s="313">
        <v>90</v>
      </c>
      <c r="I147" s="313">
        <v>40</v>
      </c>
      <c r="J147" s="313">
        <v>5.2</v>
      </c>
      <c r="K147" s="534">
        <v>1.5721325278617423E-10</v>
      </c>
      <c r="L147" s="528"/>
      <c r="M147" s="313">
        <v>142</v>
      </c>
      <c r="N147" s="534"/>
      <c r="O147" s="534"/>
      <c r="P147" s="534"/>
      <c r="Q147" s="534"/>
      <c r="R147" s="534"/>
      <c r="S147" s="534">
        <v>1.5721325278617418E-10</v>
      </c>
      <c r="T147" s="534"/>
      <c r="U147" s="531">
        <v>-5.169878828456423E-14</v>
      </c>
      <c r="V147" s="535">
        <v>-3.2884497565151049E-16</v>
      </c>
    </row>
    <row r="148" spans="1:22">
      <c r="A148" s="313">
        <v>3</v>
      </c>
      <c r="B148" s="313">
        <v>3</v>
      </c>
      <c r="C148" s="313">
        <v>2</v>
      </c>
      <c r="D148" s="313">
        <v>2</v>
      </c>
      <c r="E148" s="313">
        <v>3</v>
      </c>
      <c r="F148" s="313"/>
      <c r="G148" s="314">
        <v>120</v>
      </c>
      <c r="H148" s="313">
        <v>90</v>
      </c>
      <c r="I148" s="313">
        <v>40</v>
      </c>
      <c r="J148" s="313">
        <v>5.2</v>
      </c>
      <c r="K148" s="534">
        <v>1.6838592979122529E-10</v>
      </c>
      <c r="L148" s="528"/>
      <c r="M148" s="313">
        <v>143</v>
      </c>
      <c r="N148" s="534"/>
      <c r="O148" s="534"/>
      <c r="P148" s="534"/>
      <c r="Q148" s="534"/>
      <c r="R148" s="534"/>
      <c r="S148" s="534">
        <v>1.6838592979122513E-10</v>
      </c>
      <c r="T148" s="534"/>
      <c r="U148" s="531">
        <v>-1.5509636485369269E-13</v>
      </c>
      <c r="V148" s="535">
        <v>-9.2107674938155589E-16</v>
      </c>
    </row>
    <row r="149" spans="1:22">
      <c r="A149" s="313">
        <v>0</v>
      </c>
      <c r="B149" s="313">
        <v>0</v>
      </c>
      <c r="C149" s="313">
        <v>0</v>
      </c>
      <c r="D149" s="313">
        <v>3</v>
      </c>
      <c r="E149" s="313">
        <v>0</v>
      </c>
      <c r="F149" s="313"/>
      <c r="G149" s="314">
        <v>90</v>
      </c>
      <c r="H149" s="313">
        <v>60</v>
      </c>
      <c r="I149" s="313">
        <v>26</v>
      </c>
      <c r="J149" s="313">
        <v>13.2</v>
      </c>
      <c r="K149" s="534">
        <v>1.5949871776897385E-10</v>
      </c>
      <c r="L149" s="528"/>
      <c r="M149" s="313">
        <v>144</v>
      </c>
      <c r="N149" s="534">
        <v>4.3767609350267139E-17</v>
      </c>
      <c r="O149" s="534">
        <v>-6.7242963456313213E-15</v>
      </c>
      <c r="P149" s="534">
        <v>2.1427029988460599E-12</v>
      </c>
      <c r="Q149" s="534">
        <v>-1.0784338943902606E-11</v>
      </c>
      <c r="R149" s="534"/>
      <c r="S149" s="534">
        <v>1.5949871776897385E-10</v>
      </c>
      <c r="T149" s="534"/>
      <c r="U149" s="531">
        <v>0</v>
      </c>
      <c r="V149" s="535">
        <v>0</v>
      </c>
    </row>
    <row r="150" spans="1:22">
      <c r="A150" s="313">
        <v>1</v>
      </c>
      <c r="B150" s="313">
        <v>0</v>
      </c>
      <c r="C150" s="313">
        <v>0</v>
      </c>
      <c r="D150" s="313">
        <v>3</v>
      </c>
      <c r="E150" s="313">
        <v>1</v>
      </c>
      <c r="F150" s="313"/>
      <c r="G150" s="314">
        <v>100</v>
      </c>
      <c r="H150" s="313">
        <v>60</v>
      </c>
      <c r="I150" s="313">
        <v>26</v>
      </c>
      <c r="J150" s="313">
        <v>13.2</v>
      </c>
      <c r="K150" s="534">
        <v>1.8001060683465733E-10</v>
      </c>
      <c r="L150" s="528"/>
      <c r="M150" s="313">
        <v>145</v>
      </c>
      <c r="N150" s="534"/>
      <c r="O150" s="534"/>
      <c r="P150" s="534"/>
      <c r="Q150" s="534"/>
      <c r="R150" s="534"/>
      <c r="S150" s="534">
        <v>1.8001060683465733E-10</v>
      </c>
      <c r="T150" s="534"/>
      <c r="U150" s="531">
        <v>0</v>
      </c>
      <c r="V150" s="535">
        <v>0</v>
      </c>
    </row>
    <row r="151" spans="1:22">
      <c r="A151" s="313">
        <v>2</v>
      </c>
      <c r="B151" s="313">
        <v>0</v>
      </c>
      <c r="C151" s="313">
        <v>0</v>
      </c>
      <c r="D151" s="313">
        <v>3</v>
      </c>
      <c r="E151" s="313">
        <v>2</v>
      </c>
      <c r="F151" s="313"/>
      <c r="G151" s="314">
        <v>110</v>
      </c>
      <c r="H151" s="313">
        <v>60</v>
      </c>
      <c r="I151" s="313">
        <v>26</v>
      </c>
      <c r="J151" s="313">
        <v>13.2</v>
      </c>
      <c r="K151" s="534">
        <v>2.0180369319223057E-10</v>
      </c>
      <c r="L151" s="528"/>
      <c r="M151" s="313">
        <v>146</v>
      </c>
      <c r="N151" s="534"/>
      <c r="O151" s="534"/>
      <c r="P151" s="534"/>
      <c r="Q151" s="534"/>
      <c r="R151" s="534"/>
      <c r="S151" s="534">
        <v>2.0180369319223052E-10</v>
      </c>
      <c r="T151" s="534"/>
      <c r="U151" s="531">
        <v>-5.169878828456423E-14</v>
      </c>
      <c r="V151" s="535">
        <v>-2.5618355871870949E-16</v>
      </c>
    </row>
    <row r="152" spans="1:22">
      <c r="A152" s="313">
        <v>3</v>
      </c>
      <c r="B152" s="313">
        <v>0</v>
      </c>
      <c r="C152" s="313">
        <v>0</v>
      </c>
      <c r="D152" s="313">
        <v>3</v>
      </c>
      <c r="E152" s="313">
        <v>3</v>
      </c>
      <c r="F152" s="313"/>
      <c r="G152" s="314">
        <v>120</v>
      </c>
      <c r="H152" s="313">
        <v>60</v>
      </c>
      <c r="I152" s="313">
        <v>26</v>
      </c>
      <c r="J152" s="313">
        <v>13.2</v>
      </c>
      <c r="K152" s="534">
        <v>2.2514058249779517E-10</v>
      </c>
      <c r="L152" s="528"/>
      <c r="M152" s="313">
        <v>147</v>
      </c>
      <c r="N152" s="534"/>
      <c r="O152" s="534"/>
      <c r="P152" s="534"/>
      <c r="Q152" s="534"/>
      <c r="R152" s="534"/>
      <c r="S152" s="534">
        <v>2.2514058249779517E-10</v>
      </c>
      <c r="T152" s="534"/>
      <c r="U152" s="531">
        <v>0</v>
      </c>
      <c r="V152" s="535">
        <v>0</v>
      </c>
    </row>
    <row r="153" spans="1:22">
      <c r="A153" s="313">
        <v>0</v>
      </c>
      <c r="B153" s="313">
        <v>1</v>
      </c>
      <c r="C153" s="313">
        <v>0</v>
      </c>
      <c r="D153" s="313">
        <v>3</v>
      </c>
      <c r="E153" s="313">
        <v>0</v>
      </c>
      <c r="F153" s="313"/>
      <c r="G153" s="314">
        <v>90</v>
      </c>
      <c r="H153" s="313">
        <v>70</v>
      </c>
      <c r="I153" s="313">
        <v>26</v>
      </c>
      <c r="J153" s="313">
        <v>13.2</v>
      </c>
      <c r="K153" s="534">
        <v>1.5883679236065468E-10</v>
      </c>
      <c r="L153" s="528"/>
      <c r="M153" s="313">
        <v>148</v>
      </c>
      <c r="N153" s="534">
        <v>-1.8273905307573201E-15</v>
      </c>
      <c r="O153" s="534">
        <v>5.6971978781362676E-13</v>
      </c>
      <c r="P153" s="534">
        <v>-5.6785666699814564E-11</v>
      </c>
      <c r="Q153" s="534">
        <v>1.9869842109756749E-9</v>
      </c>
      <c r="R153" s="534"/>
      <c r="S153" s="534">
        <v>1.5883679236065457E-10</v>
      </c>
      <c r="T153" s="534"/>
      <c r="U153" s="531">
        <v>-1.0339757656912846E-13</v>
      </c>
      <c r="V153" s="535">
        <v>-6.5096741776523681E-16</v>
      </c>
    </row>
    <row r="154" spans="1:22">
      <c r="A154" s="313">
        <v>1</v>
      </c>
      <c r="B154" s="313">
        <v>1</v>
      </c>
      <c r="C154" s="313">
        <v>0</v>
      </c>
      <c r="D154" s="313">
        <v>3</v>
      </c>
      <c r="E154" s="313">
        <v>1</v>
      </c>
      <c r="F154" s="313"/>
      <c r="G154" s="314">
        <v>100</v>
      </c>
      <c r="H154" s="313">
        <v>70</v>
      </c>
      <c r="I154" s="313">
        <v>26</v>
      </c>
      <c r="J154" s="313">
        <v>13.2</v>
      </c>
      <c r="K154" s="534">
        <v>1.7822488837316626E-10</v>
      </c>
      <c r="L154" s="528"/>
      <c r="M154" s="313">
        <v>149</v>
      </c>
      <c r="N154" s="534"/>
      <c r="O154" s="534"/>
      <c r="P154" s="534"/>
      <c r="Q154" s="534"/>
      <c r="R154" s="534"/>
      <c r="S154" s="534">
        <v>1.7822488837316559E-10</v>
      </c>
      <c r="T154" s="534"/>
      <c r="U154" s="531">
        <v>-6.7208424769933499E-13</v>
      </c>
      <c r="V154" s="535">
        <v>-3.7709898647383571E-15</v>
      </c>
    </row>
    <row r="155" spans="1:22">
      <c r="A155" s="313">
        <v>2</v>
      </c>
      <c r="B155" s="313">
        <v>1</v>
      </c>
      <c r="C155" s="313">
        <v>0</v>
      </c>
      <c r="D155" s="313">
        <v>3</v>
      </c>
      <c r="E155" s="313">
        <v>2</v>
      </c>
      <c r="F155" s="313"/>
      <c r="G155" s="314">
        <v>110</v>
      </c>
      <c r="H155" s="313">
        <v>70</v>
      </c>
      <c r="I155" s="313">
        <v>26</v>
      </c>
      <c r="J155" s="313">
        <v>13.2</v>
      </c>
      <c r="K155" s="534">
        <v>2.0191351010296395E-10</v>
      </c>
      <c r="L155" s="528"/>
      <c r="M155" s="313">
        <v>150</v>
      </c>
      <c r="N155" s="534"/>
      <c r="O155" s="534"/>
      <c r="P155" s="534"/>
      <c r="Q155" s="534"/>
      <c r="R155" s="534"/>
      <c r="S155" s="534">
        <v>2.0191351010296362E-10</v>
      </c>
      <c r="T155" s="534"/>
      <c r="U155" s="531">
        <v>-3.3604212384966749E-13</v>
      </c>
      <c r="V155" s="535">
        <v>-1.6642874648571355E-15</v>
      </c>
    </row>
    <row r="156" spans="1:22">
      <c r="A156" s="313">
        <v>3</v>
      </c>
      <c r="B156" s="313">
        <v>1</v>
      </c>
      <c r="C156" s="313">
        <v>0</v>
      </c>
      <c r="D156" s="313">
        <v>3</v>
      </c>
      <c r="E156" s="313">
        <v>3</v>
      </c>
      <c r="F156" s="313"/>
      <c r="G156" s="314">
        <v>120</v>
      </c>
      <c r="H156" s="313">
        <v>70</v>
      </c>
      <c r="I156" s="313">
        <v>26</v>
      </c>
      <c r="J156" s="313">
        <v>13.2</v>
      </c>
      <c r="K156" s="534">
        <v>2.1893831436550399E-10</v>
      </c>
      <c r="L156" s="528"/>
      <c r="M156" s="313">
        <v>151</v>
      </c>
      <c r="N156" s="534"/>
      <c r="O156" s="534"/>
      <c r="P156" s="534"/>
      <c r="Q156" s="534"/>
      <c r="R156" s="534"/>
      <c r="S156" s="534">
        <v>2.1893831436550378E-10</v>
      </c>
      <c r="T156" s="534"/>
      <c r="U156" s="531">
        <v>-2.0679515313825692E-13</v>
      </c>
      <c r="V156" s="535">
        <v>-9.4453615274037959E-16</v>
      </c>
    </row>
    <row r="157" spans="1:22">
      <c r="A157" s="313">
        <v>0</v>
      </c>
      <c r="B157" s="313">
        <v>2</v>
      </c>
      <c r="C157" s="313">
        <v>0</v>
      </c>
      <c r="D157" s="313">
        <v>3</v>
      </c>
      <c r="E157" s="313">
        <v>0</v>
      </c>
      <c r="F157" s="313"/>
      <c r="G157" s="314">
        <v>90</v>
      </c>
      <c r="H157" s="313">
        <v>80</v>
      </c>
      <c r="I157" s="313">
        <v>26</v>
      </c>
      <c r="J157" s="313">
        <v>13.2</v>
      </c>
      <c r="K157" s="534">
        <v>1.6189399966250688E-10</v>
      </c>
      <c r="L157" s="528"/>
      <c r="M157" s="313">
        <v>152</v>
      </c>
      <c r="N157" s="534">
        <v>1.7173879392569822E-15</v>
      </c>
      <c r="O157" s="534">
        <v>-5.4022439798512445E-13</v>
      </c>
      <c r="P157" s="534">
        <v>5.8138414748953995E-11</v>
      </c>
      <c r="Q157" s="534">
        <v>-1.946721511782185E-9</v>
      </c>
      <c r="R157" s="534"/>
      <c r="S157" s="534">
        <v>1.6189399966250677E-10</v>
      </c>
      <c r="T157" s="534"/>
      <c r="U157" s="531">
        <v>-1.0339757656912846E-13</v>
      </c>
      <c r="V157" s="535">
        <v>-6.3867454497805187E-16</v>
      </c>
    </row>
    <row r="158" spans="1:22">
      <c r="A158" s="313">
        <v>1</v>
      </c>
      <c r="B158" s="313">
        <v>2</v>
      </c>
      <c r="C158" s="313">
        <v>0</v>
      </c>
      <c r="D158" s="313">
        <v>3</v>
      </c>
      <c r="E158" s="313">
        <v>1</v>
      </c>
      <c r="F158" s="313"/>
      <c r="G158" s="314">
        <v>100</v>
      </c>
      <c r="H158" s="313">
        <v>80</v>
      </c>
      <c r="I158" s="313">
        <v>26</v>
      </c>
      <c r="J158" s="313">
        <v>13.2</v>
      </c>
      <c r="K158" s="534">
        <v>1.8226392251895239E-10</v>
      </c>
      <c r="L158" s="528"/>
      <c r="M158" s="313">
        <v>153</v>
      </c>
      <c r="N158" s="534"/>
      <c r="O158" s="534"/>
      <c r="P158" s="534"/>
      <c r="Q158" s="534"/>
      <c r="R158" s="534"/>
      <c r="S158" s="534">
        <v>1.8226392251895174E-10</v>
      </c>
      <c r="T158" s="534"/>
      <c r="U158" s="531">
        <v>-6.4623485355705287E-13</v>
      </c>
      <c r="V158" s="535">
        <v>-3.5455993957874756E-15</v>
      </c>
    </row>
    <row r="159" spans="1:22">
      <c r="A159" s="313">
        <v>2</v>
      </c>
      <c r="B159" s="313">
        <v>2</v>
      </c>
      <c r="C159" s="313">
        <v>0</v>
      </c>
      <c r="D159" s="313">
        <v>3</v>
      </c>
      <c r="E159" s="313">
        <v>2</v>
      </c>
      <c r="F159" s="313"/>
      <c r="G159" s="314">
        <v>110</v>
      </c>
      <c r="H159" s="313">
        <v>80</v>
      </c>
      <c r="I159" s="313">
        <v>26</v>
      </c>
      <c r="J159" s="313">
        <v>13.2</v>
      </c>
      <c r="K159" s="534">
        <v>1.9763224213379197E-10</v>
      </c>
      <c r="L159" s="528"/>
      <c r="M159" s="313">
        <v>154</v>
      </c>
      <c r="N159" s="534"/>
      <c r="O159" s="534"/>
      <c r="P159" s="534"/>
      <c r="Q159" s="534"/>
      <c r="R159" s="534"/>
      <c r="S159" s="534">
        <v>1.9763224213379254E-10</v>
      </c>
      <c r="T159" s="534"/>
      <c r="U159" s="531">
        <v>5.6868667113020653E-13</v>
      </c>
      <c r="V159" s="535">
        <v>2.8774994656247443E-15</v>
      </c>
    </row>
    <row r="160" spans="1:22">
      <c r="A160" s="313">
        <v>3</v>
      </c>
      <c r="B160" s="313">
        <v>2</v>
      </c>
      <c r="C160" s="313">
        <v>0</v>
      </c>
      <c r="D160" s="313">
        <v>3</v>
      </c>
      <c r="E160" s="313">
        <v>3</v>
      </c>
      <c r="F160" s="313"/>
      <c r="G160" s="314">
        <v>120</v>
      </c>
      <c r="H160" s="313">
        <v>80</v>
      </c>
      <c r="I160" s="313">
        <v>26</v>
      </c>
      <c r="J160" s="313">
        <v>13.2</v>
      </c>
      <c r="K160" s="534">
        <v>2.1830328614256738E-10</v>
      </c>
      <c r="L160" s="528"/>
      <c r="M160" s="313">
        <v>155</v>
      </c>
      <c r="N160" s="534"/>
      <c r="O160" s="534"/>
      <c r="P160" s="534"/>
      <c r="Q160" s="534"/>
      <c r="R160" s="534"/>
      <c r="S160" s="534">
        <v>2.1830328614256722E-10</v>
      </c>
      <c r="T160" s="534"/>
      <c r="U160" s="531">
        <v>-1.5509636485369269E-13</v>
      </c>
      <c r="V160" s="535">
        <v>-7.1046280426765477E-16</v>
      </c>
    </row>
    <row r="161" spans="1:22">
      <c r="A161" s="313">
        <v>0</v>
      </c>
      <c r="B161" s="313">
        <v>3</v>
      </c>
      <c r="C161" s="313">
        <v>0</v>
      </c>
      <c r="D161" s="313">
        <v>3</v>
      </c>
      <c r="E161" s="313">
        <v>0</v>
      </c>
      <c r="F161" s="313"/>
      <c r="G161" s="314">
        <v>90</v>
      </c>
      <c r="H161" s="313">
        <v>90</v>
      </c>
      <c r="I161" s="313">
        <v>26</v>
      </c>
      <c r="J161" s="313">
        <v>13.2</v>
      </c>
      <c r="K161" s="534">
        <v>1.6728776068389121E-10</v>
      </c>
      <c r="L161" s="528"/>
      <c r="M161" s="313">
        <v>156</v>
      </c>
      <c r="N161" s="534">
        <v>3.4483571003243918E-16</v>
      </c>
      <c r="O161" s="534">
        <v>-9.5492965855136816E-14</v>
      </c>
      <c r="P161" s="534">
        <v>1.0243742653871303E-11</v>
      </c>
      <c r="Q161" s="534">
        <v>-2.3254128735156596E-10</v>
      </c>
      <c r="R161" s="534"/>
      <c r="S161" s="534">
        <v>1.6728776068389132E-10</v>
      </c>
      <c r="T161" s="534"/>
      <c r="U161" s="531">
        <v>1.0339757656912846E-13</v>
      </c>
      <c r="V161" s="535">
        <v>6.1808213671118267E-16</v>
      </c>
    </row>
    <row r="162" spans="1:22">
      <c r="A162" s="313">
        <v>1</v>
      </c>
      <c r="B162" s="313">
        <v>3</v>
      </c>
      <c r="C162" s="313">
        <v>0</v>
      </c>
      <c r="D162" s="313">
        <v>3</v>
      </c>
      <c r="E162" s="313">
        <v>1</v>
      </c>
      <c r="F162" s="313"/>
      <c r="G162" s="314">
        <v>100</v>
      </c>
      <c r="H162" s="313">
        <v>90</v>
      </c>
      <c r="I162" s="313">
        <v>26</v>
      </c>
      <c r="J162" s="313">
        <v>13.2</v>
      </c>
      <c r="K162" s="534">
        <v>1.8173902951663528E-10</v>
      </c>
      <c r="L162" s="528"/>
      <c r="M162" s="313">
        <v>157</v>
      </c>
      <c r="N162" s="534"/>
      <c r="O162" s="534"/>
      <c r="P162" s="534"/>
      <c r="Q162" s="534"/>
      <c r="R162" s="534"/>
      <c r="S162" s="534">
        <v>1.8173902951663521E-10</v>
      </c>
      <c r="T162" s="534"/>
      <c r="U162" s="531">
        <v>-7.7548182426846345E-14</v>
      </c>
      <c r="V162" s="535">
        <v>-4.2670076225837917E-16</v>
      </c>
    </row>
    <row r="163" spans="1:22">
      <c r="A163" s="313">
        <v>2</v>
      </c>
      <c r="B163" s="313">
        <v>3</v>
      </c>
      <c r="C163" s="313">
        <v>0</v>
      </c>
      <c r="D163" s="313">
        <v>3</v>
      </c>
      <c r="E163" s="313">
        <v>2</v>
      </c>
      <c r="F163" s="313"/>
      <c r="G163" s="314">
        <v>110</v>
      </c>
      <c r="H163" s="313">
        <v>90</v>
      </c>
      <c r="I163" s="313">
        <v>26</v>
      </c>
      <c r="J163" s="313">
        <v>13.2</v>
      </c>
      <c r="K163" s="534">
        <v>1.9778184778029834E-10</v>
      </c>
      <c r="L163" s="528"/>
      <c r="M163" s="313">
        <v>158</v>
      </c>
      <c r="N163" s="534"/>
      <c r="O163" s="534"/>
      <c r="P163" s="534"/>
      <c r="Q163" s="534"/>
      <c r="R163" s="534"/>
      <c r="S163" s="534">
        <v>1.9778184778029845E-10</v>
      </c>
      <c r="T163" s="534"/>
      <c r="U163" s="531">
        <v>1.0339757656912846E-13</v>
      </c>
      <c r="V163" s="535">
        <v>5.2278597722469158E-16</v>
      </c>
    </row>
    <row r="164" spans="1:22">
      <c r="A164" s="313">
        <v>3</v>
      </c>
      <c r="B164" s="313">
        <v>3</v>
      </c>
      <c r="C164" s="313">
        <v>0</v>
      </c>
      <c r="D164" s="313">
        <v>3</v>
      </c>
      <c r="E164" s="313">
        <v>3</v>
      </c>
      <c r="F164" s="313"/>
      <c r="G164" s="314">
        <v>120</v>
      </c>
      <c r="H164" s="313">
        <v>90</v>
      </c>
      <c r="I164" s="313">
        <v>26</v>
      </c>
      <c r="J164" s="313">
        <v>13.2</v>
      </c>
      <c r="K164" s="534">
        <v>2.17485229735075E-10</v>
      </c>
      <c r="L164" s="528"/>
      <c r="M164" s="313">
        <v>159</v>
      </c>
      <c r="N164" s="534"/>
      <c r="O164" s="534"/>
      <c r="P164" s="534"/>
      <c r="Q164" s="534"/>
      <c r="R164" s="534"/>
      <c r="S164" s="534">
        <v>2.1748522973507524E-10</v>
      </c>
      <c r="T164" s="534"/>
      <c r="U164" s="531">
        <v>2.3264454728053903E-13</v>
      </c>
      <c r="V164" s="535">
        <v>1.0697027451654075E-15</v>
      </c>
    </row>
    <row r="165" spans="1:22">
      <c r="A165" s="313">
        <v>0</v>
      </c>
      <c r="B165" s="313">
        <v>0</v>
      </c>
      <c r="C165" s="313">
        <v>1</v>
      </c>
      <c r="D165" s="313">
        <v>3</v>
      </c>
      <c r="E165" s="313">
        <v>0</v>
      </c>
      <c r="F165" s="313"/>
      <c r="G165" s="314">
        <v>90</v>
      </c>
      <c r="H165" s="313">
        <v>60</v>
      </c>
      <c r="I165" s="313">
        <v>30</v>
      </c>
      <c r="J165" s="313">
        <v>13.2</v>
      </c>
      <c r="K165" s="534">
        <v>1.8061221251954467E-10</v>
      </c>
      <c r="L165" s="528"/>
      <c r="M165" s="313">
        <v>160</v>
      </c>
      <c r="N165" s="534">
        <v>-5.2892492754205617E-16</v>
      </c>
      <c r="O165" s="534">
        <v>1.6505959148060169E-13</v>
      </c>
      <c r="P165" s="534">
        <v>-1.4992024277722353E-11</v>
      </c>
      <c r="Q165" s="534">
        <v>5.7849797869984166E-10</v>
      </c>
      <c r="R165" s="534"/>
      <c r="S165" s="534">
        <v>1.8061221251954467E-10</v>
      </c>
      <c r="T165" s="534"/>
      <c r="U165" s="531">
        <v>0</v>
      </c>
      <c r="V165" s="535">
        <v>0</v>
      </c>
    </row>
    <row r="166" spans="1:22">
      <c r="A166" s="313">
        <v>1</v>
      </c>
      <c r="B166" s="313">
        <v>0</v>
      </c>
      <c r="C166" s="313">
        <v>1</v>
      </c>
      <c r="D166" s="313">
        <v>3</v>
      </c>
      <c r="E166" s="313">
        <v>1</v>
      </c>
      <c r="F166" s="313"/>
      <c r="G166" s="314">
        <v>100</v>
      </c>
      <c r="H166" s="313">
        <v>60</v>
      </c>
      <c r="I166" s="313">
        <v>30</v>
      </c>
      <c r="J166" s="313">
        <v>13.2</v>
      </c>
      <c r="K166" s="534">
        <v>2.0096653819156718E-10</v>
      </c>
      <c r="L166" s="528"/>
      <c r="M166" s="313">
        <v>161</v>
      </c>
      <c r="N166" s="534"/>
      <c r="O166" s="534"/>
      <c r="P166" s="534"/>
      <c r="Q166" s="534"/>
      <c r="R166" s="534"/>
      <c r="S166" s="534">
        <v>2.0096653819156705E-10</v>
      </c>
      <c r="T166" s="534"/>
      <c r="U166" s="531">
        <v>-1.2924697071141057E-13</v>
      </c>
      <c r="V166" s="535">
        <v>-6.4312682038742482E-16</v>
      </c>
    </row>
    <row r="167" spans="1:22">
      <c r="A167" s="313">
        <v>2</v>
      </c>
      <c r="B167" s="313">
        <v>0</v>
      </c>
      <c r="C167" s="313">
        <v>1</v>
      </c>
      <c r="D167" s="313">
        <v>3</v>
      </c>
      <c r="E167" s="313">
        <v>2</v>
      </c>
      <c r="F167" s="313"/>
      <c r="G167" s="314">
        <v>110</v>
      </c>
      <c r="H167" s="313">
        <v>60</v>
      </c>
      <c r="I167" s="313">
        <v>30</v>
      </c>
      <c r="J167" s="313">
        <v>13.2</v>
      </c>
      <c r="K167" s="534">
        <v>2.2259728650718665E-10</v>
      </c>
      <c r="L167" s="528"/>
      <c r="M167" s="313">
        <v>162</v>
      </c>
      <c r="N167" s="534"/>
      <c r="O167" s="534"/>
      <c r="P167" s="534"/>
      <c r="Q167" s="534"/>
      <c r="R167" s="534"/>
      <c r="S167" s="534">
        <v>2.2259728650718671E-10</v>
      </c>
      <c r="T167" s="534"/>
      <c r="U167" s="531">
        <v>5.169878828456423E-14</v>
      </c>
      <c r="V167" s="535">
        <v>2.3225255390925491E-16</v>
      </c>
    </row>
    <row r="168" spans="1:22">
      <c r="A168" s="313">
        <v>3</v>
      </c>
      <c r="B168" s="313">
        <v>0</v>
      </c>
      <c r="C168" s="313">
        <v>1</v>
      </c>
      <c r="D168" s="313">
        <v>3</v>
      </c>
      <c r="E168" s="313">
        <v>3</v>
      </c>
      <c r="F168" s="313"/>
      <c r="G168" s="314">
        <v>120</v>
      </c>
      <c r="H168" s="313">
        <v>60</v>
      </c>
      <c r="I168" s="313">
        <v>30</v>
      </c>
      <c r="J168" s="313">
        <v>13.2</v>
      </c>
      <c r="K168" s="534">
        <v>2.4233090790115079E-10</v>
      </c>
      <c r="L168" s="528"/>
      <c r="M168" s="313">
        <v>163</v>
      </c>
      <c r="N168" s="534"/>
      <c r="O168" s="534"/>
      <c r="P168" s="534"/>
      <c r="Q168" s="534"/>
      <c r="R168" s="534"/>
      <c r="S168" s="534">
        <v>2.4233090790115053E-10</v>
      </c>
      <c r="T168" s="534"/>
      <c r="U168" s="531">
        <v>-2.5849394142282115E-13</v>
      </c>
      <c r="V168" s="535">
        <v>-1.0666981924083057E-15</v>
      </c>
    </row>
    <row r="169" spans="1:22">
      <c r="A169" s="313">
        <v>0</v>
      </c>
      <c r="B169" s="313">
        <v>1</v>
      </c>
      <c r="C169" s="313">
        <v>1</v>
      </c>
      <c r="D169" s="313">
        <v>3</v>
      </c>
      <c r="E169" s="313">
        <v>0</v>
      </c>
      <c r="F169" s="313"/>
      <c r="G169" s="314">
        <v>90</v>
      </c>
      <c r="H169" s="313">
        <v>70</v>
      </c>
      <c r="I169" s="313">
        <v>30</v>
      </c>
      <c r="J169" s="313">
        <v>13.2</v>
      </c>
      <c r="K169" s="534">
        <v>1.852563537589662E-10</v>
      </c>
      <c r="L169" s="528"/>
      <c r="M169" s="313">
        <v>164</v>
      </c>
      <c r="N169" s="534">
        <v>-2.2191504231780095E-15</v>
      </c>
      <c r="O169" s="534">
        <v>6.9976449603929546E-13</v>
      </c>
      <c r="P169" s="534">
        <v>-7.1143400172503189E-11</v>
      </c>
      <c r="Q169" s="534">
        <v>2.5378306098627287E-9</v>
      </c>
      <c r="R169" s="534"/>
      <c r="S169" s="534">
        <v>1.8525635375896669E-10</v>
      </c>
      <c r="T169" s="534"/>
      <c r="U169" s="531">
        <v>4.9113848870336018E-13</v>
      </c>
      <c r="V169" s="535">
        <v>2.6511289828276111E-15</v>
      </c>
    </row>
    <row r="170" spans="1:22">
      <c r="A170" s="313">
        <v>1</v>
      </c>
      <c r="B170" s="313">
        <v>1</v>
      </c>
      <c r="C170" s="313">
        <v>1</v>
      </c>
      <c r="D170" s="313">
        <v>3</v>
      </c>
      <c r="E170" s="313">
        <v>1</v>
      </c>
      <c r="F170" s="313"/>
      <c r="G170" s="314">
        <v>100</v>
      </c>
      <c r="H170" s="313">
        <v>70</v>
      </c>
      <c r="I170" s="313">
        <v>30</v>
      </c>
      <c r="J170" s="313">
        <v>13.2</v>
      </c>
      <c r="K170" s="534">
        <v>2.0198512982735532E-10</v>
      </c>
      <c r="L170" s="528"/>
      <c r="M170" s="313">
        <v>165</v>
      </c>
      <c r="N170" s="534"/>
      <c r="O170" s="534"/>
      <c r="P170" s="534"/>
      <c r="Q170" s="534"/>
      <c r="R170" s="534"/>
      <c r="S170" s="534">
        <v>2.0198512982735506E-10</v>
      </c>
      <c r="T170" s="534"/>
      <c r="U170" s="531">
        <v>-2.5849394142282115E-13</v>
      </c>
      <c r="V170" s="535">
        <v>-1.279767187038799E-15</v>
      </c>
    </row>
    <row r="171" spans="1:22">
      <c r="A171" s="313">
        <v>2</v>
      </c>
      <c r="B171" s="313">
        <v>1</v>
      </c>
      <c r="C171" s="313">
        <v>1</v>
      </c>
      <c r="D171" s="313">
        <v>3</v>
      </c>
      <c r="E171" s="313">
        <v>2</v>
      </c>
      <c r="F171" s="313"/>
      <c r="G171" s="314">
        <v>110</v>
      </c>
      <c r="H171" s="313">
        <v>70</v>
      </c>
      <c r="I171" s="313">
        <v>30</v>
      </c>
      <c r="J171" s="313">
        <v>13.2</v>
      </c>
      <c r="K171" s="534">
        <v>2.2551777971292293E-10</v>
      </c>
      <c r="L171" s="528"/>
      <c r="M171" s="313">
        <v>166</v>
      </c>
      <c r="N171" s="534"/>
      <c r="O171" s="534"/>
      <c r="P171" s="534"/>
      <c r="Q171" s="534"/>
      <c r="R171" s="534"/>
      <c r="S171" s="534">
        <v>2.255177797129219E-10</v>
      </c>
      <c r="T171" s="534"/>
      <c r="U171" s="531">
        <v>-1.0339757656912846E-12</v>
      </c>
      <c r="V171" s="535">
        <v>-4.5848968848819964E-15</v>
      </c>
    </row>
    <row r="172" spans="1:22">
      <c r="A172" s="313">
        <v>3</v>
      </c>
      <c r="B172" s="313">
        <v>1</v>
      </c>
      <c r="C172" s="313">
        <v>1</v>
      </c>
      <c r="D172" s="313">
        <v>3</v>
      </c>
      <c r="E172" s="313">
        <v>3</v>
      </c>
      <c r="F172" s="313"/>
      <c r="G172" s="314">
        <v>120</v>
      </c>
      <c r="H172" s="313">
        <v>70</v>
      </c>
      <c r="I172" s="313">
        <v>30</v>
      </c>
      <c r="J172" s="313">
        <v>13.2</v>
      </c>
      <c r="K172" s="534">
        <v>2.4253940087660118E-10</v>
      </c>
      <c r="L172" s="528"/>
      <c r="M172" s="313">
        <v>167</v>
      </c>
      <c r="N172" s="534"/>
      <c r="O172" s="534"/>
      <c r="P172" s="534"/>
      <c r="Q172" s="534"/>
      <c r="R172" s="534"/>
      <c r="S172" s="534">
        <v>2.4253940087660061E-10</v>
      </c>
      <c r="T172" s="534"/>
      <c r="U172" s="531">
        <v>-5.6868667113020653E-13</v>
      </c>
      <c r="V172" s="535">
        <v>-2.3447187099284623E-15</v>
      </c>
    </row>
    <row r="173" spans="1:22">
      <c r="A173" s="313">
        <v>0</v>
      </c>
      <c r="B173" s="313">
        <v>2</v>
      </c>
      <c r="C173" s="313">
        <v>1</v>
      </c>
      <c r="D173" s="313">
        <v>3</v>
      </c>
      <c r="E173" s="313">
        <v>0</v>
      </c>
      <c r="F173" s="313"/>
      <c r="G173" s="314">
        <v>90</v>
      </c>
      <c r="H173" s="313">
        <v>80</v>
      </c>
      <c r="I173" s="313">
        <v>30</v>
      </c>
      <c r="J173" s="313">
        <v>13.2</v>
      </c>
      <c r="K173" s="534">
        <v>1.8734128351347003E-10</v>
      </c>
      <c r="L173" s="528"/>
      <c r="M173" s="313">
        <v>168</v>
      </c>
      <c r="N173" s="534">
        <v>4.2176059919351369E-16</v>
      </c>
      <c r="O173" s="534">
        <v>-1.2724437700196737E-13</v>
      </c>
      <c r="P173" s="534">
        <v>1.4589733633233725E-11</v>
      </c>
      <c r="Q173" s="534">
        <v>-4.0251876657370093E-10</v>
      </c>
      <c r="R173" s="534"/>
      <c r="S173" s="534">
        <v>1.8734128351347014E-10</v>
      </c>
      <c r="T173" s="534"/>
      <c r="U173" s="531">
        <v>1.0339757656912846E-13</v>
      </c>
      <c r="V173" s="535">
        <v>5.5192093611173569E-16</v>
      </c>
    </row>
    <row r="174" spans="1:22">
      <c r="A174" s="313">
        <v>1</v>
      </c>
      <c r="B174" s="313">
        <v>2</v>
      </c>
      <c r="C174" s="313">
        <v>1</v>
      </c>
      <c r="D174" s="313">
        <v>3</v>
      </c>
      <c r="E174" s="313">
        <v>1</v>
      </c>
      <c r="F174" s="313"/>
      <c r="G174" s="314">
        <v>100</v>
      </c>
      <c r="H174" s="313">
        <v>80</v>
      </c>
      <c r="I174" s="313">
        <v>30</v>
      </c>
      <c r="J174" s="313">
        <v>13.2</v>
      </c>
      <c r="K174" s="534">
        <v>2.0577142592351147E-10</v>
      </c>
      <c r="L174" s="528"/>
      <c r="M174" s="313">
        <v>169</v>
      </c>
      <c r="N174" s="534"/>
      <c r="O174" s="534"/>
      <c r="P174" s="534"/>
      <c r="Q174" s="534"/>
      <c r="R174" s="534"/>
      <c r="S174" s="534">
        <v>2.0577142592351153E-10</v>
      </c>
      <c r="T174" s="534"/>
      <c r="U174" s="531">
        <v>5.169878828456423E-14</v>
      </c>
      <c r="V174" s="535">
        <v>2.51243767459635E-16</v>
      </c>
    </row>
    <row r="175" spans="1:22">
      <c r="A175" s="313">
        <v>2</v>
      </c>
      <c r="B175" s="313">
        <v>2</v>
      </c>
      <c r="C175" s="313">
        <v>1</v>
      </c>
      <c r="D175" s="313">
        <v>3</v>
      </c>
      <c r="E175" s="313">
        <v>2</v>
      </c>
      <c r="F175" s="313"/>
      <c r="G175" s="314">
        <v>110</v>
      </c>
      <c r="H175" s="313">
        <v>80</v>
      </c>
      <c r="I175" s="313">
        <v>30</v>
      </c>
      <c r="J175" s="313">
        <v>13.2</v>
      </c>
      <c r="K175" s="534">
        <v>2.2405832888477029E-10</v>
      </c>
      <c r="L175" s="528"/>
      <c r="M175" s="313">
        <v>170</v>
      </c>
      <c r="N175" s="534"/>
      <c r="O175" s="534"/>
      <c r="P175" s="534"/>
      <c r="Q175" s="534"/>
      <c r="R175" s="534"/>
      <c r="S175" s="534">
        <v>2.2405832888477044E-10</v>
      </c>
      <c r="T175" s="534"/>
      <c r="U175" s="531">
        <v>1.5509636485369269E-13</v>
      </c>
      <c r="V175" s="535">
        <v>6.922142355772739E-16</v>
      </c>
    </row>
    <row r="176" spans="1:22">
      <c r="A176" s="313">
        <v>3</v>
      </c>
      <c r="B176" s="313">
        <v>2</v>
      </c>
      <c r="C176" s="313">
        <v>1</v>
      </c>
      <c r="D176" s="313">
        <v>3</v>
      </c>
      <c r="E176" s="313">
        <v>3</v>
      </c>
      <c r="F176" s="313"/>
      <c r="G176" s="314">
        <v>120</v>
      </c>
      <c r="H176" s="313">
        <v>80</v>
      </c>
      <c r="I176" s="313">
        <v>30</v>
      </c>
      <c r="J176" s="313">
        <v>13.2</v>
      </c>
      <c r="K176" s="534">
        <v>2.4473255599240751E-10</v>
      </c>
      <c r="L176" s="528"/>
      <c r="M176" s="313">
        <v>171</v>
      </c>
      <c r="N176" s="534"/>
      <c r="O176" s="534"/>
      <c r="P176" s="534"/>
      <c r="Q176" s="534"/>
      <c r="R176" s="534"/>
      <c r="S176" s="534">
        <v>2.4473255599240782E-10</v>
      </c>
      <c r="T176" s="534"/>
      <c r="U176" s="531">
        <v>3.1019272970738538E-13</v>
      </c>
      <c r="V176" s="535">
        <v>1.2674763618985317E-15</v>
      </c>
    </row>
    <row r="177" spans="1:22">
      <c r="A177" s="313">
        <v>0</v>
      </c>
      <c r="B177" s="313">
        <v>3</v>
      </c>
      <c r="C177" s="313">
        <v>1</v>
      </c>
      <c r="D177" s="313">
        <v>3</v>
      </c>
      <c r="E177" s="313">
        <v>0</v>
      </c>
      <c r="F177" s="313"/>
      <c r="G177" s="314">
        <v>90</v>
      </c>
      <c r="H177" s="313">
        <v>90</v>
      </c>
      <c r="I177" s="313">
        <v>30</v>
      </c>
      <c r="J177" s="313">
        <v>13.2</v>
      </c>
      <c r="K177" s="534">
        <v>1.9443959397536854E-10</v>
      </c>
      <c r="L177" s="528"/>
      <c r="M177" s="313">
        <v>172</v>
      </c>
      <c r="N177" s="534">
        <v>2.3607983225298104E-16</v>
      </c>
      <c r="O177" s="534">
        <v>-6.3582399765213048E-14</v>
      </c>
      <c r="P177" s="534">
        <v>7.2394278447734294E-12</v>
      </c>
      <c r="Q177" s="534">
        <v>-1.1419367166843757E-10</v>
      </c>
      <c r="R177" s="534"/>
      <c r="S177" s="534">
        <v>1.9443959397536854E-10</v>
      </c>
      <c r="T177" s="534"/>
      <c r="U177" s="531">
        <v>0</v>
      </c>
      <c r="V177" s="535">
        <v>0</v>
      </c>
    </row>
    <row r="178" spans="1:22">
      <c r="A178" s="313">
        <v>1</v>
      </c>
      <c r="B178" s="313">
        <v>3</v>
      </c>
      <c r="C178" s="313">
        <v>1</v>
      </c>
      <c r="D178" s="313">
        <v>3</v>
      </c>
      <c r="E178" s="313">
        <v>1</v>
      </c>
      <c r="F178" s="313"/>
      <c r="G178" s="314">
        <v>100</v>
      </c>
      <c r="H178" s="313">
        <v>90</v>
      </c>
      <c r="I178" s="313">
        <v>30</v>
      </c>
      <c r="J178" s="313">
        <v>13.2</v>
      </c>
      <c r="K178" s="534">
        <v>2.100049474097559E-10</v>
      </c>
      <c r="L178" s="528"/>
      <c r="M178" s="313">
        <v>173</v>
      </c>
      <c r="N178" s="534"/>
      <c r="O178" s="534"/>
      <c r="P178" s="534"/>
      <c r="Q178" s="534"/>
      <c r="R178" s="534"/>
      <c r="S178" s="534">
        <v>2.100049474097559E-10</v>
      </c>
      <c r="T178" s="534"/>
      <c r="U178" s="531">
        <v>0</v>
      </c>
      <c r="V178" s="535">
        <v>0</v>
      </c>
    </row>
    <row r="179" spans="1:22">
      <c r="A179" s="313">
        <v>2</v>
      </c>
      <c r="B179" s="313">
        <v>3</v>
      </c>
      <c r="C179" s="313">
        <v>1</v>
      </c>
      <c r="D179" s="313">
        <v>3</v>
      </c>
      <c r="E179" s="313">
        <v>2</v>
      </c>
      <c r="F179" s="313"/>
      <c r="G179" s="314">
        <v>110</v>
      </c>
      <c r="H179" s="313">
        <v>90</v>
      </c>
      <c r="I179" s="313">
        <v>30</v>
      </c>
      <c r="J179" s="313">
        <v>13.2</v>
      </c>
      <c r="K179" s="534">
        <v>2.2701861082627952E-10</v>
      </c>
      <c r="L179" s="528"/>
      <c r="M179" s="313">
        <v>174</v>
      </c>
      <c r="N179" s="534"/>
      <c r="O179" s="534"/>
      <c r="P179" s="534"/>
      <c r="Q179" s="534"/>
      <c r="R179" s="534"/>
      <c r="S179" s="534">
        <v>2.2701861082627957E-10</v>
      </c>
      <c r="T179" s="534"/>
      <c r="U179" s="531">
        <v>5.169878828456423E-14</v>
      </c>
      <c r="V179" s="535">
        <v>2.2772929539299081E-16</v>
      </c>
    </row>
    <row r="180" spans="1:22">
      <c r="A180" s="313">
        <v>3</v>
      </c>
      <c r="B180" s="313">
        <v>3</v>
      </c>
      <c r="C180" s="313">
        <v>1</v>
      </c>
      <c r="D180" s="313">
        <v>3</v>
      </c>
      <c r="E180" s="313">
        <v>3</v>
      </c>
      <c r="F180" s="313"/>
      <c r="G180" s="314">
        <v>120</v>
      </c>
      <c r="H180" s="313">
        <v>90</v>
      </c>
      <c r="I180" s="313">
        <v>30</v>
      </c>
      <c r="J180" s="313">
        <v>13.2</v>
      </c>
      <c r="K180" s="534">
        <v>2.4689706321845727E-10</v>
      </c>
      <c r="L180" s="528"/>
      <c r="M180" s="313">
        <v>175</v>
      </c>
      <c r="N180" s="534"/>
      <c r="O180" s="534"/>
      <c r="P180" s="534"/>
      <c r="Q180" s="534"/>
      <c r="R180" s="534"/>
      <c r="S180" s="534">
        <v>2.4689706321845727E-10</v>
      </c>
      <c r="T180" s="534"/>
      <c r="U180" s="531">
        <v>0</v>
      </c>
      <c r="V180" s="535">
        <v>0</v>
      </c>
    </row>
    <row r="181" spans="1:22">
      <c r="A181" s="313">
        <v>0</v>
      </c>
      <c r="B181" s="313">
        <v>0</v>
      </c>
      <c r="C181" s="313">
        <v>2</v>
      </c>
      <c r="D181" s="313">
        <v>3</v>
      </c>
      <c r="E181" s="313">
        <v>0</v>
      </c>
      <c r="F181" s="313"/>
      <c r="G181" s="314">
        <v>90</v>
      </c>
      <c r="H181" s="313">
        <v>60</v>
      </c>
      <c r="I181" s="313">
        <v>40</v>
      </c>
      <c r="J181" s="313">
        <v>13.2</v>
      </c>
      <c r="K181" s="534">
        <v>2.2240311747661458E-10</v>
      </c>
      <c r="L181" s="528"/>
      <c r="M181" s="313">
        <v>176</v>
      </c>
      <c r="N181" s="534">
        <v>-5.0399065312435601E-16</v>
      </c>
      <c r="O181" s="534">
        <v>1.5676761894552344E-13</v>
      </c>
      <c r="P181" s="534">
        <v>-1.4108024672143257E-11</v>
      </c>
      <c r="Q181" s="534">
        <v>5.8971681063842354E-10</v>
      </c>
      <c r="R181" s="534"/>
      <c r="S181" s="534">
        <v>2.2240311747661484E-10</v>
      </c>
      <c r="T181" s="534"/>
      <c r="U181" s="531">
        <v>2.5849394142282115E-13</v>
      </c>
      <c r="V181" s="535">
        <v>1.1622766099490556E-15</v>
      </c>
    </row>
    <row r="182" spans="1:22">
      <c r="A182" s="313">
        <v>1</v>
      </c>
      <c r="B182" s="313">
        <v>0</v>
      </c>
      <c r="C182" s="313">
        <v>2</v>
      </c>
      <c r="D182" s="313">
        <v>3</v>
      </c>
      <c r="E182" s="313">
        <v>1</v>
      </c>
      <c r="F182" s="313"/>
      <c r="G182" s="314">
        <v>100</v>
      </c>
      <c r="H182" s="313">
        <v>60</v>
      </c>
      <c r="I182" s="313">
        <v>40</v>
      </c>
      <c r="J182" s="313">
        <v>13.2</v>
      </c>
      <c r="K182" s="534">
        <v>2.4259987975497608E-10</v>
      </c>
      <c r="L182" s="528"/>
      <c r="M182" s="313">
        <v>177</v>
      </c>
      <c r="N182" s="534"/>
      <c r="O182" s="534"/>
      <c r="P182" s="534"/>
      <c r="Q182" s="534"/>
      <c r="R182" s="534"/>
      <c r="S182" s="534">
        <v>2.4259987975497613E-10</v>
      </c>
      <c r="T182" s="534"/>
      <c r="U182" s="531">
        <v>5.169878828456423E-14</v>
      </c>
      <c r="V182" s="535">
        <v>2.1310310762222797E-16</v>
      </c>
    </row>
    <row r="183" spans="1:22">
      <c r="A183" s="313">
        <v>2</v>
      </c>
      <c r="B183" s="313">
        <v>0</v>
      </c>
      <c r="C183" s="313">
        <v>2</v>
      </c>
      <c r="D183" s="313">
        <v>3</v>
      </c>
      <c r="E183" s="313">
        <v>2</v>
      </c>
      <c r="F183" s="313"/>
      <c r="G183" s="314">
        <v>110</v>
      </c>
      <c r="H183" s="313">
        <v>60</v>
      </c>
      <c r="I183" s="313">
        <v>40</v>
      </c>
      <c r="J183" s="313">
        <v>13.2</v>
      </c>
      <c r="K183" s="534">
        <v>2.639107266349809E-10</v>
      </c>
      <c r="L183" s="528"/>
      <c r="M183" s="313">
        <v>178</v>
      </c>
      <c r="N183" s="534"/>
      <c r="O183" s="534"/>
      <c r="P183" s="534"/>
      <c r="Q183" s="534"/>
      <c r="R183" s="534"/>
      <c r="S183" s="534">
        <v>2.6391072663498079E-10</v>
      </c>
      <c r="T183" s="534"/>
      <c r="U183" s="531">
        <v>-1.0339757656912846E-13</v>
      </c>
      <c r="V183" s="535">
        <v>-3.9178997340316252E-16</v>
      </c>
    </row>
    <row r="184" spans="1:22">
      <c r="A184" s="313">
        <v>3</v>
      </c>
      <c r="B184" s="313">
        <v>0</v>
      </c>
      <c r="C184" s="313">
        <v>2</v>
      </c>
      <c r="D184" s="313">
        <v>3</v>
      </c>
      <c r="E184" s="313">
        <v>3</v>
      </c>
      <c r="F184" s="313"/>
      <c r="G184" s="314">
        <v>120</v>
      </c>
      <c r="H184" s="313">
        <v>60</v>
      </c>
      <c r="I184" s="313">
        <v>40</v>
      </c>
      <c r="J184" s="313">
        <v>13.2</v>
      </c>
      <c r="K184" s="534">
        <v>2.8331171419788292E-10</v>
      </c>
      <c r="L184" s="528"/>
      <c r="M184" s="313">
        <v>179</v>
      </c>
      <c r="N184" s="534"/>
      <c r="O184" s="534"/>
      <c r="P184" s="534"/>
      <c r="Q184" s="534"/>
      <c r="R184" s="534"/>
      <c r="S184" s="534">
        <v>2.8331171419788318E-10</v>
      </c>
      <c r="T184" s="534"/>
      <c r="U184" s="531">
        <v>2.5849394142282115E-13</v>
      </c>
      <c r="V184" s="535">
        <v>9.1240117675569374E-16</v>
      </c>
    </row>
    <row r="185" spans="1:22">
      <c r="A185" s="313">
        <v>0</v>
      </c>
      <c r="B185" s="313">
        <v>1</v>
      </c>
      <c r="C185" s="313">
        <v>2</v>
      </c>
      <c r="D185" s="313">
        <v>3</v>
      </c>
      <c r="E185" s="313">
        <v>0</v>
      </c>
      <c r="F185" s="313"/>
      <c r="G185" s="314">
        <v>90</v>
      </c>
      <c r="H185" s="313">
        <v>70</v>
      </c>
      <c r="I185" s="313">
        <v>40</v>
      </c>
      <c r="J185" s="313">
        <v>13.2</v>
      </c>
      <c r="K185" s="534">
        <v>2.2713001928644387E-10</v>
      </c>
      <c r="L185" s="528"/>
      <c r="M185" s="313">
        <v>180</v>
      </c>
      <c r="N185" s="534">
        <v>-1.7772301978595406E-15</v>
      </c>
      <c r="O185" s="534">
        <v>5.5226765252888983E-13</v>
      </c>
      <c r="P185" s="534">
        <v>-5.479598587358696E-11</v>
      </c>
      <c r="Q185" s="534">
        <v>1.9810015766648687E-9</v>
      </c>
      <c r="R185" s="534"/>
      <c r="S185" s="534">
        <v>2.2713001928644537E-10</v>
      </c>
      <c r="T185" s="534"/>
      <c r="U185" s="531">
        <v>1.4992648602523627E-12</v>
      </c>
      <c r="V185" s="535">
        <v>6.6009101965582647E-15</v>
      </c>
    </row>
    <row r="186" spans="1:22">
      <c r="A186" s="313">
        <v>1</v>
      </c>
      <c r="B186" s="313">
        <v>1</v>
      </c>
      <c r="C186" s="313">
        <v>2</v>
      </c>
      <c r="D186" s="313">
        <v>3</v>
      </c>
      <c r="E186" s="313">
        <v>1</v>
      </c>
      <c r="F186" s="313"/>
      <c r="G186" s="314">
        <v>100</v>
      </c>
      <c r="H186" s="313">
        <v>70</v>
      </c>
      <c r="I186" s="313">
        <v>40</v>
      </c>
      <c r="J186" s="313">
        <v>13.2</v>
      </c>
      <c r="K186" s="534">
        <v>2.468493167355297E-10</v>
      </c>
      <c r="L186" s="528"/>
      <c r="M186" s="313">
        <v>181</v>
      </c>
      <c r="N186" s="534"/>
      <c r="O186" s="534"/>
      <c r="P186" s="534"/>
      <c r="Q186" s="534"/>
      <c r="R186" s="534"/>
      <c r="S186" s="534">
        <v>2.4684931673553016E-10</v>
      </c>
      <c r="T186" s="534"/>
      <c r="U186" s="531">
        <v>4.6528909456107807E-13</v>
      </c>
      <c r="V186" s="535">
        <v>1.8849114136280197E-15</v>
      </c>
    </row>
    <row r="187" spans="1:22">
      <c r="A187" s="313">
        <v>2</v>
      </c>
      <c r="B187" s="313">
        <v>1</v>
      </c>
      <c r="C187" s="313">
        <v>2</v>
      </c>
      <c r="D187" s="313">
        <v>3</v>
      </c>
      <c r="E187" s="313">
        <v>2</v>
      </c>
      <c r="F187" s="313"/>
      <c r="G187" s="314">
        <v>110</v>
      </c>
      <c r="H187" s="313">
        <v>70</v>
      </c>
      <c r="I187" s="313">
        <v>40</v>
      </c>
      <c r="J187" s="313">
        <v>13.2</v>
      </c>
      <c r="K187" s="534">
        <v>2.7038833281882105E-10</v>
      </c>
      <c r="L187" s="528"/>
      <c r="M187" s="313">
        <v>182</v>
      </c>
      <c r="N187" s="534"/>
      <c r="O187" s="534"/>
      <c r="P187" s="534"/>
      <c r="Q187" s="534"/>
      <c r="R187" s="534"/>
      <c r="S187" s="534">
        <v>2.7038833281882239E-10</v>
      </c>
      <c r="T187" s="534"/>
      <c r="U187" s="531">
        <v>1.34416849539867E-12</v>
      </c>
      <c r="V187" s="535">
        <v>4.9712518339293739E-15</v>
      </c>
    </row>
    <row r="188" spans="1:22">
      <c r="A188" s="313">
        <v>3</v>
      </c>
      <c r="B188" s="313">
        <v>1</v>
      </c>
      <c r="C188" s="313">
        <v>2</v>
      </c>
      <c r="D188" s="313">
        <v>3</v>
      </c>
      <c r="E188" s="313">
        <v>3</v>
      </c>
      <c r="F188" s="313"/>
      <c r="G188" s="314">
        <v>120</v>
      </c>
      <c r="H188" s="313">
        <v>70</v>
      </c>
      <c r="I188" s="313">
        <v>40</v>
      </c>
      <c r="J188" s="313">
        <v>13.2</v>
      </c>
      <c r="K188" s="534">
        <v>2.8708368634916082E-10</v>
      </c>
      <c r="L188" s="528"/>
      <c r="M188" s="313">
        <v>183</v>
      </c>
      <c r="N188" s="534"/>
      <c r="O188" s="534"/>
      <c r="P188" s="534"/>
      <c r="Q188" s="534"/>
      <c r="R188" s="534"/>
      <c r="S188" s="534">
        <v>2.8708368634916134E-10</v>
      </c>
      <c r="T188" s="534"/>
      <c r="U188" s="531">
        <v>5.169878828456423E-13</v>
      </c>
      <c r="V188" s="535">
        <v>1.8008264050812846E-15</v>
      </c>
    </row>
    <row r="189" spans="1:22">
      <c r="A189" s="313">
        <v>0</v>
      </c>
      <c r="B189" s="313">
        <v>2</v>
      </c>
      <c r="C189" s="313">
        <v>2</v>
      </c>
      <c r="D189" s="313">
        <v>3</v>
      </c>
      <c r="E189" s="313">
        <v>0</v>
      </c>
      <c r="F189" s="313"/>
      <c r="G189" s="314">
        <v>90</v>
      </c>
      <c r="H189" s="313">
        <v>80</v>
      </c>
      <c r="I189" s="313">
        <v>40</v>
      </c>
      <c r="J189" s="313">
        <v>13.2</v>
      </c>
      <c r="K189" s="534">
        <v>2.3432382271419753E-10</v>
      </c>
      <c r="L189" s="528"/>
      <c r="M189" s="313">
        <v>184</v>
      </c>
      <c r="N189" s="534">
        <v>3.9788735772973279E-16</v>
      </c>
      <c r="O189" s="534">
        <v>-1.2175353146529799E-13</v>
      </c>
      <c r="P189" s="534">
        <v>1.4274606845911873E-11</v>
      </c>
      <c r="Q189" s="534">
        <v>-3.5424707233393256E-10</v>
      </c>
      <c r="R189" s="534"/>
      <c r="S189" s="534">
        <v>2.3432382271419748E-10</v>
      </c>
      <c r="T189" s="534"/>
      <c r="U189" s="531">
        <v>-5.169878828456423E-14</v>
      </c>
      <c r="V189" s="535">
        <v>-2.2062967258613196E-16</v>
      </c>
    </row>
    <row r="190" spans="1:22">
      <c r="A190" s="313">
        <v>1</v>
      </c>
      <c r="B190" s="313">
        <v>2</v>
      </c>
      <c r="C190" s="313">
        <v>2</v>
      </c>
      <c r="D190" s="313">
        <v>3</v>
      </c>
      <c r="E190" s="313">
        <v>1</v>
      </c>
      <c r="F190" s="313"/>
      <c r="G190" s="314">
        <v>100</v>
      </c>
      <c r="H190" s="313">
        <v>80</v>
      </c>
      <c r="I190" s="313">
        <v>40</v>
      </c>
      <c r="J190" s="313">
        <v>13.2</v>
      </c>
      <c r="K190" s="534">
        <v>2.5356565533400764E-10</v>
      </c>
      <c r="L190" s="528"/>
      <c r="M190" s="313">
        <v>185</v>
      </c>
      <c r="N190" s="534"/>
      <c r="O190" s="534"/>
      <c r="P190" s="534"/>
      <c r="Q190" s="534"/>
      <c r="R190" s="534"/>
      <c r="S190" s="534">
        <v>2.5356565533400753E-10</v>
      </c>
      <c r="T190" s="534"/>
      <c r="U190" s="531">
        <v>-1.0339757656912846E-13</v>
      </c>
      <c r="V190" s="535">
        <v>-4.0777437477851134E-16</v>
      </c>
    </row>
    <row r="191" spans="1:22">
      <c r="A191" s="313">
        <v>2</v>
      </c>
      <c r="B191" s="313">
        <v>2</v>
      </c>
      <c r="C191" s="313">
        <v>2</v>
      </c>
      <c r="D191" s="313">
        <v>3</v>
      </c>
      <c r="E191" s="313">
        <v>2</v>
      </c>
      <c r="F191" s="313"/>
      <c r="G191" s="314">
        <v>110</v>
      </c>
      <c r="H191" s="313">
        <v>80</v>
      </c>
      <c r="I191" s="313">
        <v>40</v>
      </c>
      <c r="J191" s="313">
        <v>13.2</v>
      </c>
      <c r="K191" s="534">
        <v>2.7233002312454212E-10</v>
      </c>
      <c r="L191" s="528"/>
      <c r="M191" s="313">
        <v>186</v>
      </c>
      <c r="N191" s="534"/>
      <c r="O191" s="534"/>
      <c r="P191" s="534"/>
      <c r="Q191" s="534"/>
      <c r="R191" s="534"/>
      <c r="S191" s="534">
        <v>2.7233002312454212E-10</v>
      </c>
      <c r="T191" s="534"/>
      <c r="U191" s="531">
        <v>0</v>
      </c>
      <c r="V191" s="535">
        <v>0</v>
      </c>
    </row>
    <row r="192" spans="1:22">
      <c r="A192" s="313">
        <v>3</v>
      </c>
      <c r="B192" s="313">
        <v>2</v>
      </c>
      <c r="C192" s="313">
        <v>2</v>
      </c>
      <c r="D192" s="313">
        <v>3</v>
      </c>
      <c r="E192" s="313">
        <v>3</v>
      </c>
      <c r="F192" s="313"/>
      <c r="G192" s="314">
        <v>120</v>
      </c>
      <c r="H192" s="313">
        <v>80</v>
      </c>
      <c r="I192" s="313">
        <v>40</v>
      </c>
      <c r="J192" s="313">
        <v>13.2</v>
      </c>
      <c r="K192" s="534">
        <v>2.9300425023217934E-10</v>
      </c>
      <c r="L192" s="528"/>
      <c r="M192" s="313">
        <v>187</v>
      </c>
      <c r="N192" s="534"/>
      <c r="O192" s="534"/>
      <c r="P192" s="534"/>
      <c r="Q192" s="534"/>
      <c r="R192" s="534"/>
      <c r="S192" s="534">
        <v>2.9300425023217929E-10</v>
      </c>
      <c r="T192" s="534"/>
      <c r="U192" s="531">
        <v>-5.169878828456423E-14</v>
      </c>
      <c r="V192" s="535">
        <v>-1.7644381691937103E-16</v>
      </c>
    </row>
    <row r="193" spans="1:22">
      <c r="A193" s="313">
        <v>0</v>
      </c>
      <c r="B193" s="313">
        <v>3</v>
      </c>
      <c r="C193" s="313">
        <v>2</v>
      </c>
      <c r="D193" s="313">
        <v>3</v>
      </c>
      <c r="E193" s="313">
        <v>0</v>
      </c>
      <c r="F193" s="313"/>
      <c r="G193" s="314">
        <v>90</v>
      </c>
      <c r="H193" s="313">
        <v>90</v>
      </c>
      <c r="I193" s="313">
        <v>40</v>
      </c>
      <c r="J193" s="313">
        <v>13.2</v>
      </c>
      <c r="K193" s="534">
        <v>2.4337973897612635E-10</v>
      </c>
      <c r="L193" s="528"/>
      <c r="M193" s="313">
        <v>188</v>
      </c>
      <c r="N193" s="534">
        <v>2.4138499702272177E-16</v>
      </c>
      <c r="O193" s="534">
        <v>-6.8516203001065432E-14</v>
      </c>
      <c r="P193" s="534">
        <v>8.1954185362791479E-12</v>
      </c>
      <c r="Q193" s="534">
        <v>-1.1519634780993102E-10</v>
      </c>
      <c r="R193" s="534"/>
      <c r="S193" s="534">
        <v>2.4337973897612646E-10</v>
      </c>
      <c r="T193" s="534"/>
      <c r="U193" s="531">
        <v>1.0339757656912846E-13</v>
      </c>
      <c r="V193" s="535">
        <v>4.2484052700570505E-16</v>
      </c>
    </row>
    <row r="194" spans="1:22">
      <c r="A194" s="313">
        <v>1</v>
      </c>
      <c r="B194" s="313">
        <v>3</v>
      </c>
      <c r="C194" s="313">
        <v>2</v>
      </c>
      <c r="D194" s="313">
        <v>3</v>
      </c>
      <c r="E194" s="313">
        <v>1</v>
      </c>
      <c r="F194" s="313"/>
      <c r="G194" s="314">
        <v>100</v>
      </c>
      <c r="H194" s="313">
        <v>90</v>
      </c>
      <c r="I194" s="313">
        <v>40</v>
      </c>
      <c r="J194" s="313">
        <v>13.2</v>
      </c>
      <c r="K194" s="534">
        <v>2.6056847283005109E-10</v>
      </c>
      <c r="L194" s="528"/>
      <c r="M194" s="313">
        <v>189</v>
      </c>
      <c r="N194" s="534"/>
      <c r="O194" s="534"/>
      <c r="P194" s="534"/>
      <c r="Q194" s="534"/>
      <c r="R194" s="534"/>
      <c r="S194" s="534">
        <v>2.605684728300513E-10</v>
      </c>
      <c r="T194" s="534"/>
      <c r="U194" s="531">
        <v>2.0679515313825692E-13</v>
      </c>
      <c r="V194" s="535">
        <v>7.9363075237860259E-16</v>
      </c>
    </row>
    <row r="195" spans="1:22">
      <c r="A195" s="313">
        <v>2</v>
      </c>
      <c r="B195" s="313">
        <v>3</v>
      </c>
      <c r="C195" s="313">
        <v>2</v>
      </c>
      <c r="D195" s="313">
        <v>3</v>
      </c>
      <c r="E195" s="313">
        <v>2</v>
      </c>
      <c r="F195" s="313"/>
      <c r="G195" s="314">
        <v>110</v>
      </c>
      <c r="H195" s="313">
        <v>90</v>
      </c>
      <c r="I195" s="313">
        <v>40</v>
      </c>
      <c r="J195" s="313">
        <v>13.2</v>
      </c>
      <c r="K195" s="534">
        <v>2.7853706590512606E-10</v>
      </c>
      <c r="L195" s="528"/>
      <c r="M195" s="313">
        <v>190</v>
      </c>
      <c r="N195" s="534"/>
      <c r="O195" s="534"/>
      <c r="P195" s="534"/>
      <c r="Q195" s="534"/>
      <c r="R195" s="534"/>
      <c r="S195" s="534">
        <v>2.7853706590512626E-10</v>
      </c>
      <c r="T195" s="534"/>
      <c r="U195" s="531">
        <v>2.0679515313825692E-13</v>
      </c>
      <c r="V195" s="535">
        <v>7.4243315684489356E-16</v>
      </c>
    </row>
    <row r="196" spans="1:22">
      <c r="A196" s="313">
        <v>3</v>
      </c>
      <c r="B196" s="313">
        <v>3</v>
      </c>
      <c r="C196" s="313">
        <v>2</v>
      </c>
      <c r="D196" s="313">
        <v>3</v>
      </c>
      <c r="E196" s="313">
        <v>3</v>
      </c>
      <c r="F196" s="313"/>
      <c r="G196" s="314">
        <v>120</v>
      </c>
      <c r="H196" s="313">
        <v>90</v>
      </c>
      <c r="I196" s="313">
        <v>40</v>
      </c>
      <c r="J196" s="313">
        <v>13.2</v>
      </c>
      <c r="K196" s="534">
        <v>2.9873382818348755E-10</v>
      </c>
      <c r="L196" s="528"/>
      <c r="M196" s="313">
        <v>191</v>
      </c>
      <c r="N196" s="534"/>
      <c r="O196" s="534"/>
      <c r="P196" s="534"/>
      <c r="Q196" s="534"/>
      <c r="R196" s="534"/>
      <c r="S196" s="534">
        <v>2.9873382818348776E-10</v>
      </c>
      <c r="T196" s="534"/>
      <c r="U196" s="531">
        <v>2.0679515313825692E-13</v>
      </c>
      <c r="V196" s="535">
        <v>6.9223882141409076E-16</v>
      </c>
    </row>
    <row r="197" spans="1:22">
      <c r="A197" s="313"/>
      <c r="B197" s="313"/>
      <c r="C197" s="313"/>
      <c r="D197" s="313"/>
      <c r="E197" s="313"/>
      <c r="F197" s="313"/>
      <c r="G197" s="313"/>
      <c r="H197" s="313"/>
      <c r="I197" s="313"/>
      <c r="J197" s="313"/>
      <c r="K197" s="313"/>
      <c r="L197" s="313"/>
      <c r="M197" s="313"/>
      <c r="N197" s="313"/>
      <c r="O197" s="313"/>
      <c r="P197" s="313"/>
      <c r="Q197" s="313"/>
      <c r="R197" s="313"/>
      <c r="S197" s="534"/>
      <c r="T197" s="313"/>
      <c r="U197" s="313"/>
      <c r="V197" s="313"/>
    </row>
    <row r="198" spans="1:22">
      <c r="A198" s="313">
        <v>0</v>
      </c>
      <c r="B198" s="313">
        <v>0</v>
      </c>
      <c r="C198" s="313">
        <v>0</v>
      </c>
      <c r="D198" s="313">
        <v>0</v>
      </c>
      <c r="E198" s="313">
        <v>0</v>
      </c>
      <c r="F198" s="313"/>
      <c r="G198" s="313">
        <v>90</v>
      </c>
      <c r="H198" s="314">
        <v>60</v>
      </c>
      <c r="I198" s="313">
        <v>26</v>
      </c>
      <c r="J198" s="313">
        <v>1.21</v>
      </c>
      <c r="K198" s="313">
        <v>2.2434480778233571E-11</v>
      </c>
      <c r="L198" s="313"/>
      <c r="M198" s="313">
        <v>0</v>
      </c>
      <c r="N198" s="534">
        <v>2.2050917365381935E-16</v>
      </c>
      <c r="O198" s="534">
        <v>-4.6014081372012946E-14</v>
      </c>
      <c r="P198" s="534">
        <v>3.2377208383070182E-12</v>
      </c>
      <c r="Q198" s="534">
        <v>-5.3808058090165953E-11</v>
      </c>
      <c r="R198" s="534"/>
      <c r="S198" s="534">
        <v>2.24344807782335E-11</v>
      </c>
      <c r="T198" s="534"/>
      <c r="U198" s="531">
        <v>-7.1085833891275816E-14</v>
      </c>
      <c r="V198" s="535">
        <v>-3.1685972407368954E-15</v>
      </c>
    </row>
    <row r="199" spans="1:22">
      <c r="A199" s="313">
        <v>0</v>
      </c>
      <c r="B199" s="313">
        <v>1</v>
      </c>
      <c r="C199" s="313">
        <v>0</v>
      </c>
      <c r="D199" s="313">
        <v>0</v>
      </c>
      <c r="E199" s="313">
        <v>1</v>
      </c>
      <c r="F199" s="313"/>
      <c r="G199" s="313">
        <v>90</v>
      </c>
      <c r="H199" s="314">
        <v>70</v>
      </c>
      <c r="I199" s="313">
        <v>26</v>
      </c>
      <c r="J199" s="313">
        <v>1.21</v>
      </c>
      <c r="K199" s="313">
        <v>2.2998048431721969E-11</v>
      </c>
      <c r="L199" s="313"/>
      <c r="M199" s="313">
        <v>1</v>
      </c>
      <c r="N199" s="534"/>
      <c r="O199" s="534"/>
      <c r="P199" s="534"/>
      <c r="Q199" s="534"/>
      <c r="R199" s="534"/>
      <c r="S199" s="534">
        <v>2.299804843172192E-11</v>
      </c>
      <c r="T199" s="534"/>
      <c r="U199" s="531">
        <v>-4.8467614016778965E-14</v>
      </c>
      <c r="V199" s="535">
        <v>-2.107466386144573E-15</v>
      </c>
    </row>
    <row r="200" spans="1:22">
      <c r="A200" s="313">
        <v>0</v>
      </c>
      <c r="B200" s="313">
        <v>2</v>
      </c>
      <c r="C200" s="313">
        <v>0</v>
      </c>
      <c r="D200" s="313">
        <v>0</v>
      </c>
      <c r="E200" s="313">
        <v>2</v>
      </c>
      <c r="F200" s="313"/>
      <c r="G200" s="313">
        <v>90</v>
      </c>
      <c r="H200" s="314">
        <v>80</v>
      </c>
      <c r="I200" s="313">
        <v>26</v>
      </c>
      <c r="J200" s="313">
        <v>1.21</v>
      </c>
      <c r="K200" s="313">
        <v>2.3620185104268189E-11</v>
      </c>
      <c r="L200" s="313"/>
      <c r="M200" s="313">
        <v>2</v>
      </c>
      <c r="N200" s="534"/>
      <c r="O200" s="534"/>
      <c r="P200" s="534"/>
      <c r="Q200" s="534"/>
      <c r="R200" s="534"/>
      <c r="S200" s="534">
        <v>2.3620185104268186E-11</v>
      </c>
      <c r="T200" s="534"/>
      <c r="U200" s="531">
        <v>-3.2311742677852644E-15</v>
      </c>
      <c r="V200" s="535">
        <v>-1.3679716113661566E-16</v>
      </c>
    </row>
    <row r="201" spans="1:22">
      <c r="A201" s="313">
        <v>0</v>
      </c>
      <c r="B201" s="313">
        <v>3</v>
      </c>
      <c r="C201" s="313">
        <v>0</v>
      </c>
      <c r="D201" s="313">
        <v>0</v>
      </c>
      <c r="E201" s="313">
        <v>3</v>
      </c>
      <c r="F201" s="313"/>
      <c r="G201" s="313">
        <v>90</v>
      </c>
      <c r="H201" s="314">
        <v>90</v>
      </c>
      <c r="I201" s="313">
        <v>26</v>
      </c>
      <c r="J201" s="313">
        <v>1.21</v>
      </c>
      <c r="K201" s="313">
        <v>2.5623945837795153E-11</v>
      </c>
      <c r="L201" s="313"/>
      <c r="M201" s="313">
        <v>3</v>
      </c>
      <c r="N201" s="534"/>
      <c r="O201" s="534"/>
      <c r="P201" s="534"/>
      <c r="Q201" s="534"/>
      <c r="R201" s="534"/>
      <c r="S201" s="534">
        <v>2.5623945837795143E-11</v>
      </c>
      <c r="T201" s="534"/>
      <c r="U201" s="531">
        <v>-9.6935228033557931E-15</v>
      </c>
      <c r="V201" s="535">
        <v>-3.7829937921028192E-16</v>
      </c>
    </row>
    <row r="202" spans="1:22">
      <c r="A202" s="313">
        <v>1</v>
      </c>
      <c r="B202" s="313">
        <v>0</v>
      </c>
      <c r="C202" s="313">
        <v>0</v>
      </c>
      <c r="D202" s="313">
        <v>0</v>
      </c>
      <c r="E202" s="313">
        <v>0</v>
      </c>
      <c r="F202" s="313"/>
      <c r="G202" s="313">
        <v>100</v>
      </c>
      <c r="H202" s="314">
        <v>60</v>
      </c>
      <c r="I202" s="313">
        <v>26</v>
      </c>
      <c r="J202" s="313">
        <v>1.21</v>
      </c>
      <c r="K202" s="313">
        <v>2.4325241502165289E-11</v>
      </c>
      <c r="L202" s="313"/>
      <c r="M202" s="313">
        <v>4</v>
      </c>
      <c r="N202" s="534">
        <v>-1.2194982256177991E-15</v>
      </c>
      <c r="O202" s="534">
        <v>2.6922331863538837E-13</v>
      </c>
      <c r="P202" s="534">
        <v>-1.9443285641611113E-11</v>
      </c>
      <c r="Q202" s="534">
        <v>4.8513004964487862E-10</v>
      </c>
      <c r="R202" s="534"/>
      <c r="S202" s="534">
        <v>2.4325241502165421E-11</v>
      </c>
      <c r="T202" s="534"/>
      <c r="U202" s="531">
        <v>1.3247814497919584E-13</v>
      </c>
      <c r="V202" s="535">
        <v>5.4461183856038357E-15</v>
      </c>
    </row>
    <row r="203" spans="1:22">
      <c r="A203" s="313">
        <v>1</v>
      </c>
      <c r="B203" s="313">
        <v>1</v>
      </c>
      <c r="C203" s="313">
        <v>0</v>
      </c>
      <c r="D203" s="313">
        <v>0</v>
      </c>
      <c r="E203" s="313">
        <v>1</v>
      </c>
      <c r="F203" s="313"/>
      <c r="G203" s="313">
        <v>100</v>
      </c>
      <c r="H203" s="314">
        <v>70</v>
      </c>
      <c r="I203" s="313">
        <v>26</v>
      </c>
      <c r="J203" s="313">
        <v>1.21</v>
      </c>
      <c r="K203" s="313">
        <v>2.5006424658598596E-11</v>
      </c>
      <c r="L203" s="313"/>
      <c r="M203" s="313">
        <v>5</v>
      </c>
      <c r="N203" s="534"/>
      <c r="O203" s="534"/>
      <c r="P203" s="534"/>
      <c r="Q203" s="534"/>
      <c r="R203" s="534"/>
      <c r="S203" s="534">
        <v>2.5006424658598467E-11</v>
      </c>
      <c r="T203" s="534"/>
      <c r="U203" s="531">
        <v>-1.2924697071141057E-13</v>
      </c>
      <c r="V203" s="535">
        <v>-5.1685505815389846E-15</v>
      </c>
    </row>
    <row r="204" spans="1:22">
      <c r="A204" s="313">
        <v>1</v>
      </c>
      <c r="B204" s="313">
        <v>2</v>
      </c>
      <c r="C204" s="313">
        <v>0</v>
      </c>
      <c r="D204" s="313">
        <v>0</v>
      </c>
      <c r="E204" s="313">
        <v>2</v>
      </c>
      <c r="F204" s="313"/>
      <c r="G204" s="313">
        <v>100</v>
      </c>
      <c r="H204" s="314">
        <v>80</v>
      </c>
      <c r="I204" s="313">
        <v>26</v>
      </c>
      <c r="J204" s="313">
        <v>1.21</v>
      </c>
      <c r="K204" s="313">
        <v>2.8313346066162002E-11</v>
      </c>
      <c r="L204" s="313"/>
      <c r="M204" s="313">
        <v>6</v>
      </c>
      <c r="N204" s="534"/>
      <c r="O204" s="534"/>
      <c r="P204" s="534"/>
      <c r="Q204" s="534"/>
      <c r="R204" s="534"/>
      <c r="S204" s="534">
        <v>2.831334606616187E-11</v>
      </c>
      <c r="T204" s="534"/>
      <c r="U204" s="531">
        <v>-1.3247814497919584E-13</v>
      </c>
      <c r="V204" s="535">
        <v>-4.6789999553434563E-15</v>
      </c>
    </row>
    <row r="205" spans="1:22">
      <c r="A205" s="313">
        <v>1</v>
      </c>
      <c r="B205" s="313">
        <v>3</v>
      </c>
      <c r="C205" s="313">
        <v>0</v>
      </c>
      <c r="D205" s="313">
        <v>0</v>
      </c>
      <c r="E205" s="313">
        <v>3</v>
      </c>
      <c r="F205" s="313"/>
      <c r="G205" s="313">
        <v>100</v>
      </c>
      <c r="H205" s="314">
        <v>90</v>
      </c>
      <c r="I205" s="313">
        <v>26</v>
      </c>
      <c r="J205" s="313">
        <v>1.21</v>
      </c>
      <c r="K205" s="313">
        <v>2.6929016371148688E-11</v>
      </c>
      <c r="L205" s="313"/>
      <c r="M205" s="313">
        <v>7</v>
      </c>
      <c r="N205" s="534"/>
      <c r="O205" s="534"/>
      <c r="P205" s="534"/>
      <c r="Q205" s="534"/>
      <c r="R205" s="534"/>
      <c r="S205" s="534">
        <v>2.692901637114863E-11</v>
      </c>
      <c r="T205" s="534"/>
      <c r="U205" s="531">
        <v>-5.8161136820134758E-14</v>
      </c>
      <c r="V205" s="535">
        <v>-2.1597943281154396E-15</v>
      </c>
    </row>
    <row r="206" spans="1:22">
      <c r="A206" s="313">
        <v>2</v>
      </c>
      <c r="B206" s="313">
        <v>0</v>
      </c>
      <c r="C206" s="313">
        <v>0</v>
      </c>
      <c r="D206" s="313">
        <v>0</v>
      </c>
      <c r="E206" s="313">
        <v>0</v>
      </c>
      <c r="F206" s="313"/>
      <c r="G206" s="313">
        <v>110</v>
      </c>
      <c r="H206" s="314">
        <v>60</v>
      </c>
      <c r="I206" s="313">
        <v>26</v>
      </c>
      <c r="J206" s="313">
        <v>1.21</v>
      </c>
      <c r="K206" s="313">
        <v>2.8038326324499204E-11</v>
      </c>
      <c r="L206" s="313"/>
      <c r="M206" s="313">
        <v>8</v>
      </c>
      <c r="N206" s="534">
        <v>6.9046719478034047E-16</v>
      </c>
      <c r="O206" s="534">
        <v>-1.5597184423005778E-13</v>
      </c>
      <c r="P206" s="534">
        <v>1.1636162725158533E-11</v>
      </c>
      <c r="Q206" s="534">
        <v>-2.577737120293584E-10</v>
      </c>
      <c r="R206" s="534"/>
      <c r="S206" s="534">
        <v>2.8038326324499094E-11</v>
      </c>
      <c r="T206" s="534"/>
      <c r="U206" s="531">
        <v>-1.0985992510469899E-13</v>
      </c>
      <c r="V206" s="535">
        <v>-3.9182055245824735E-15</v>
      </c>
    </row>
    <row r="207" spans="1:22">
      <c r="A207" s="313">
        <v>2</v>
      </c>
      <c r="B207" s="313">
        <v>1</v>
      </c>
      <c r="C207" s="313">
        <v>0</v>
      </c>
      <c r="D207" s="313">
        <v>0</v>
      </c>
      <c r="E207" s="313">
        <v>1</v>
      </c>
      <c r="F207" s="313"/>
      <c r="G207" s="313">
        <v>110</v>
      </c>
      <c r="H207" s="314">
        <v>70</v>
      </c>
      <c r="I207" s="313">
        <v>26</v>
      </c>
      <c r="J207" s="313">
        <v>1.21</v>
      </c>
      <c r="K207" s="313">
        <v>2.9325889814112641E-11</v>
      </c>
      <c r="L207" s="313"/>
      <c r="M207" s="313">
        <v>9</v>
      </c>
      <c r="N207" s="534"/>
      <c r="O207" s="534"/>
      <c r="P207" s="534"/>
      <c r="Q207" s="534"/>
      <c r="R207" s="534"/>
      <c r="S207" s="534">
        <v>2.9325889814112596E-11</v>
      </c>
      <c r="T207" s="534"/>
      <c r="U207" s="531">
        <v>-4.5236439748993701E-14</v>
      </c>
      <c r="V207" s="535">
        <v>-1.5425427850862465E-15</v>
      </c>
    </row>
    <row r="208" spans="1:22">
      <c r="A208" s="313">
        <v>2</v>
      </c>
      <c r="B208" s="313">
        <v>2</v>
      </c>
      <c r="C208" s="313">
        <v>0</v>
      </c>
      <c r="D208" s="313">
        <v>0</v>
      </c>
      <c r="E208" s="313">
        <v>2</v>
      </c>
      <c r="F208" s="313"/>
      <c r="G208" s="313">
        <v>110</v>
      </c>
      <c r="H208" s="314">
        <v>80</v>
      </c>
      <c r="I208" s="313">
        <v>26</v>
      </c>
      <c r="J208" s="313">
        <v>1.21</v>
      </c>
      <c r="K208" s="313">
        <v>2.841870663848883E-11</v>
      </c>
      <c r="L208" s="313"/>
      <c r="M208" s="313">
        <v>10</v>
      </c>
      <c r="N208" s="534"/>
      <c r="O208" s="534"/>
      <c r="P208" s="534"/>
      <c r="Q208" s="534"/>
      <c r="R208" s="534"/>
      <c r="S208" s="534">
        <v>2.8418706638488882E-11</v>
      </c>
      <c r="T208" s="534"/>
      <c r="U208" s="531">
        <v>5.169878828456423E-14</v>
      </c>
      <c r="V208" s="535">
        <v>1.8191816025345101E-15</v>
      </c>
    </row>
    <row r="209" spans="1:22">
      <c r="A209" s="313">
        <v>2</v>
      </c>
      <c r="B209" s="313">
        <v>3</v>
      </c>
      <c r="C209" s="313">
        <v>0</v>
      </c>
      <c r="D209" s="313">
        <v>0</v>
      </c>
      <c r="E209" s="313">
        <v>3</v>
      </c>
      <c r="F209" s="313"/>
      <c r="G209" s="313">
        <v>110</v>
      </c>
      <c r="H209" s="314">
        <v>90</v>
      </c>
      <c r="I209" s="313">
        <v>26</v>
      </c>
      <c r="J209" s="313">
        <v>1.21</v>
      </c>
      <c r="K209" s="313">
        <v>2.9459579966309829E-11</v>
      </c>
      <c r="L209" s="313"/>
      <c r="M209" s="313">
        <v>11</v>
      </c>
      <c r="N209" s="534"/>
      <c r="O209" s="534"/>
      <c r="P209" s="534"/>
      <c r="Q209" s="534"/>
      <c r="R209" s="534"/>
      <c r="S209" s="534">
        <v>2.9459579966309875E-11</v>
      </c>
      <c r="T209" s="534"/>
      <c r="U209" s="531">
        <v>4.5236439748993701E-14</v>
      </c>
      <c r="V209" s="535">
        <v>1.5355425909237808E-15</v>
      </c>
    </row>
    <row r="210" spans="1:22">
      <c r="A210" s="313">
        <v>3</v>
      </c>
      <c r="B210" s="313">
        <v>0</v>
      </c>
      <c r="C210" s="313">
        <v>0</v>
      </c>
      <c r="D210" s="313">
        <v>0</v>
      </c>
      <c r="E210" s="313">
        <v>0</v>
      </c>
      <c r="F210" s="313"/>
      <c r="G210" s="313">
        <v>120</v>
      </c>
      <c r="H210" s="314">
        <v>60</v>
      </c>
      <c r="I210" s="313">
        <v>26</v>
      </c>
      <c r="J210" s="313">
        <v>1.21</v>
      </c>
      <c r="K210" s="313">
        <v>3.2356199930582327E-11</v>
      </c>
      <c r="L210" s="313"/>
      <c r="M210" s="313">
        <v>12</v>
      </c>
      <c r="N210" s="534">
        <v>-5.0478642783979515E-16</v>
      </c>
      <c r="O210" s="534">
        <v>1.2341670062061036E-13</v>
      </c>
      <c r="P210" s="534">
        <v>-9.9114271326954941E-12</v>
      </c>
      <c r="Q210" s="534">
        <v>2.9177557407151058E-10</v>
      </c>
      <c r="R210" s="534"/>
      <c r="S210" s="534">
        <v>3.2356199930582391E-11</v>
      </c>
      <c r="T210" s="534"/>
      <c r="U210" s="531">
        <v>6.4623485355705287E-14</v>
      </c>
      <c r="V210" s="535">
        <v>1.9972520102592354E-15</v>
      </c>
    </row>
    <row r="211" spans="1:22">
      <c r="A211" s="313">
        <v>3</v>
      </c>
      <c r="B211" s="313">
        <v>1</v>
      </c>
      <c r="C211" s="313">
        <v>0</v>
      </c>
      <c r="D211" s="313">
        <v>0</v>
      </c>
      <c r="E211" s="313">
        <v>1</v>
      </c>
      <c r="F211" s="313"/>
      <c r="G211" s="313">
        <v>120</v>
      </c>
      <c r="H211" s="314">
        <v>70</v>
      </c>
      <c r="I211" s="313">
        <v>26</v>
      </c>
      <c r="J211" s="313">
        <v>1.21</v>
      </c>
      <c r="K211" s="313">
        <v>2.957576307476691E-11</v>
      </c>
      <c r="L211" s="313"/>
      <c r="M211" s="313">
        <v>13</v>
      </c>
      <c r="N211" s="534"/>
      <c r="O211" s="534"/>
      <c r="P211" s="534"/>
      <c r="Q211" s="534"/>
      <c r="R211" s="534"/>
      <c r="S211" s="534">
        <v>2.9575763074766975E-11</v>
      </c>
      <c r="T211" s="534"/>
      <c r="U211" s="531">
        <v>6.4623485355705287E-14</v>
      </c>
      <c r="V211" s="535">
        <v>2.1850149797433278E-15</v>
      </c>
    </row>
    <row r="212" spans="1:22">
      <c r="A212" s="313">
        <v>3</v>
      </c>
      <c r="B212" s="313">
        <v>2</v>
      </c>
      <c r="C212" s="313">
        <v>0</v>
      </c>
      <c r="D212" s="313">
        <v>0</v>
      </c>
      <c r="E212" s="313">
        <v>2</v>
      </c>
      <c r="F212" s="313"/>
      <c r="G212" s="313">
        <v>120</v>
      </c>
      <c r="H212" s="314">
        <v>80</v>
      </c>
      <c r="I212" s="313">
        <v>26</v>
      </c>
      <c r="J212" s="313">
        <v>1.21</v>
      </c>
      <c r="K212" s="313">
        <v>3.0277636373802172E-11</v>
      </c>
      <c r="L212" s="313"/>
      <c r="M212" s="313">
        <v>14</v>
      </c>
      <c r="N212" s="534"/>
      <c r="O212" s="534"/>
      <c r="P212" s="534"/>
      <c r="Q212" s="534"/>
      <c r="R212" s="534"/>
      <c r="S212" s="534">
        <v>3.0277636373802172E-11</v>
      </c>
      <c r="T212" s="534"/>
      <c r="U212" s="531">
        <v>0</v>
      </c>
      <c r="V212" s="535">
        <v>0</v>
      </c>
    </row>
    <row r="213" spans="1:22">
      <c r="A213" s="313">
        <v>3</v>
      </c>
      <c r="B213" s="313">
        <v>3</v>
      </c>
      <c r="C213" s="313">
        <v>0</v>
      </c>
      <c r="D213" s="313">
        <v>0</v>
      </c>
      <c r="E213" s="313">
        <v>3</v>
      </c>
      <c r="F213" s="313"/>
      <c r="G213" s="313">
        <v>120</v>
      </c>
      <c r="H213" s="314">
        <v>90</v>
      </c>
      <c r="I213" s="313">
        <v>26</v>
      </c>
      <c r="J213" s="313">
        <v>1.21</v>
      </c>
      <c r="K213" s="313">
        <v>3.143310126064933E-11</v>
      </c>
      <c r="L213" s="313"/>
      <c r="M213" s="313">
        <v>15</v>
      </c>
      <c r="N213" s="534"/>
      <c r="O213" s="534"/>
      <c r="P213" s="534"/>
      <c r="Q213" s="534"/>
      <c r="R213" s="534"/>
      <c r="S213" s="534">
        <v>3.1433101260649434E-11</v>
      </c>
      <c r="T213" s="534"/>
      <c r="U213" s="531">
        <v>1.0339757656912846E-13</v>
      </c>
      <c r="V213" s="535">
        <v>3.2894487792259453E-15</v>
      </c>
    </row>
    <row r="214" spans="1:22">
      <c r="A214" s="313">
        <v>0</v>
      </c>
      <c r="B214" s="313">
        <v>0</v>
      </c>
      <c r="C214" s="313">
        <v>1</v>
      </c>
      <c r="D214" s="313">
        <v>0</v>
      </c>
      <c r="E214" s="313">
        <v>0</v>
      </c>
      <c r="F214" s="313"/>
      <c r="G214" s="313">
        <v>90</v>
      </c>
      <c r="H214" s="314">
        <v>60</v>
      </c>
      <c r="I214" s="313">
        <v>30</v>
      </c>
      <c r="J214" s="313">
        <v>1.21</v>
      </c>
      <c r="K214" s="313">
        <v>2.379684709110019E-11</v>
      </c>
      <c r="L214" s="313"/>
      <c r="M214" s="313">
        <v>16</v>
      </c>
      <c r="N214" s="534">
        <v>1.641417979754409E-15</v>
      </c>
      <c r="O214" s="534">
        <v>-3.7277270770983634E-13</v>
      </c>
      <c r="P214" s="534">
        <v>2.7956308477159128E-11</v>
      </c>
      <c r="Q214" s="534">
        <v>-6.6614619740998898E-10</v>
      </c>
      <c r="R214" s="534"/>
      <c r="S214" s="534">
        <v>2.3796847091100148E-11</v>
      </c>
      <c r="T214" s="534"/>
      <c r="U214" s="531">
        <v>-4.2005265481208437E-14</v>
      </c>
      <c r="V214" s="535">
        <v>-1.7651609610467276E-15</v>
      </c>
    </row>
    <row r="215" spans="1:22">
      <c r="A215" s="313">
        <v>0</v>
      </c>
      <c r="B215" s="313">
        <v>1</v>
      </c>
      <c r="C215" s="313">
        <v>1</v>
      </c>
      <c r="D215" s="313">
        <v>0</v>
      </c>
      <c r="E215" s="313">
        <v>1</v>
      </c>
      <c r="F215" s="313"/>
      <c r="G215" s="313">
        <v>90</v>
      </c>
      <c r="H215" s="314">
        <v>70</v>
      </c>
      <c r="I215" s="313">
        <v>30</v>
      </c>
      <c r="J215" s="313">
        <v>1.21</v>
      </c>
      <c r="K215" s="313">
        <v>2.7215495268714108E-11</v>
      </c>
      <c r="L215" s="313"/>
      <c r="M215" s="313">
        <v>17</v>
      </c>
      <c r="N215" s="534"/>
      <c r="O215" s="534"/>
      <c r="P215" s="534"/>
      <c r="Q215" s="534"/>
      <c r="R215" s="534"/>
      <c r="S215" s="534">
        <v>2.7215495268714302E-11</v>
      </c>
      <c r="T215" s="534"/>
      <c r="U215" s="531">
        <v>1.9387045606711586E-13</v>
      </c>
      <c r="V215" s="535">
        <v>7.1235321699246058E-15</v>
      </c>
    </row>
    <row r="216" spans="1:22">
      <c r="A216" s="313">
        <v>0</v>
      </c>
      <c r="B216" s="313">
        <v>2</v>
      </c>
      <c r="C216" s="313">
        <v>1</v>
      </c>
      <c r="D216" s="313">
        <v>0</v>
      </c>
      <c r="E216" s="313">
        <v>2</v>
      </c>
      <c r="F216" s="313"/>
      <c r="G216" s="313">
        <v>90</v>
      </c>
      <c r="H216" s="314">
        <v>80</v>
      </c>
      <c r="I216" s="313">
        <v>30</v>
      </c>
      <c r="J216" s="313">
        <v>1.21</v>
      </c>
      <c r="K216" s="313">
        <v>2.5019157054045951E-11</v>
      </c>
      <c r="L216" s="313"/>
      <c r="M216" s="313">
        <v>18</v>
      </c>
      <c r="N216" s="534"/>
      <c r="O216" s="534"/>
      <c r="P216" s="534"/>
      <c r="Q216" s="534"/>
      <c r="R216" s="534"/>
      <c r="S216" s="534">
        <v>2.5019157054046048E-11</v>
      </c>
      <c r="T216" s="534"/>
      <c r="U216" s="531">
        <v>9.6935228033557931E-14</v>
      </c>
      <c r="V216" s="535">
        <v>3.874440206924643E-15</v>
      </c>
    </row>
    <row r="217" spans="1:22">
      <c r="A217" s="313">
        <v>0</v>
      </c>
      <c r="B217" s="313">
        <v>3</v>
      </c>
      <c r="C217" s="313">
        <v>1</v>
      </c>
      <c r="D217" s="313">
        <v>0</v>
      </c>
      <c r="E217" s="313">
        <v>3</v>
      </c>
      <c r="F217" s="313"/>
      <c r="G217" s="313">
        <v>90</v>
      </c>
      <c r="H217" s="314">
        <v>90</v>
      </c>
      <c r="I217" s="313">
        <v>30</v>
      </c>
      <c r="J217" s="313">
        <v>1.21</v>
      </c>
      <c r="K217" s="313">
        <v>2.7056340325622209E-11</v>
      </c>
      <c r="L217" s="313"/>
      <c r="M217" s="313">
        <v>19</v>
      </c>
      <c r="N217" s="534"/>
      <c r="O217" s="534"/>
      <c r="P217" s="534"/>
      <c r="Q217" s="534"/>
      <c r="R217" s="534"/>
      <c r="S217" s="534">
        <v>2.7056340325622274E-11</v>
      </c>
      <c r="T217" s="534"/>
      <c r="U217" s="531">
        <v>6.4623485355705287E-14</v>
      </c>
      <c r="V217" s="535">
        <v>2.3884784334453094E-15</v>
      </c>
    </row>
    <row r="218" spans="1:22">
      <c r="A218" s="313">
        <v>1</v>
      </c>
      <c r="B218" s="313">
        <v>0</v>
      </c>
      <c r="C218" s="313">
        <v>1</v>
      </c>
      <c r="D218" s="313">
        <v>0</v>
      </c>
      <c r="E218" s="313">
        <v>0</v>
      </c>
      <c r="F218" s="313"/>
      <c r="G218" s="313">
        <v>100</v>
      </c>
      <c r="H218" s="314">
        <v>60</v>
      </c>
      <c r="I218" s="313">
        <v>30</v>
      </c>
      <c r="J218" s="313">
        <v>1.21</v>
      </c>
      <c r="K218" s="313">
        <v>2.5721030353081207E-11</v>
      </c>
      <c r="L218" s="313"/>
      <c r="M218" s="313">
        <v>20</v>
      </c>
      <c r="N218" s="534">
        <v>7.2150240868326974E-17</v>
      </c>
      <c r="O218" s="534">
        <v>-1.4920775914865437E-14</v>
      </c>
      <c r="P218" s="534">
        <v>1.0918294354342698E-12</v>
      </c>
      <c r="Q218" s="534">
        <v>-1.6583945070180503E-12</v>
      </c>
      <c r="R218" s="534"/>
      <c r="S218" s="534">
        <v>2.5721030353081188E-11</v>
      </c>
      <c r="T218" s="534"/>
      <c r="U218" s="531">
        <v>-1.9387045606711586E-14</v>
      </c>
      <c r="V218" s="535">
        <v>-7.5374296210451568E-16</v>
      </c>
    </row>
    <row r="219" spans="1:22">
      <c r="A219" s="313">
        <v>1</v>
      </c>
      <c r="B219" s="313">
        <v>1</v>
      </c>
      <c r="C219" s="313">
        <v>1</v>
      </c>
      <c r="D219" s="313">
        <v>0</v>
      </c>
      <c r="E219" s="313">
        <v>1</v>
      </c>
      <c r="F219" s="313"/>
      <c r="G219" s="313">
        <v>100</v>
      </c>
      <c r="H219" s="314">
        <v>70</v>
      </c>
      <c r="I219" s="313">
        <v>30</v>
      </c>
      <c r="J219" s="313">
        <v>1.21</v>
      </c>
      <c r="K219" s="313">
        <v>2.6405396608376358E-11</v>
      </c>
      <c r="L219" s="313"/>
      <c r="M219" s="313">
        <v>21</v>
      </c>
      <c r="N219" s="534"/>
      <c r="O219" s="534"/>
      <c r="P219" s="534"/>
      <c r="Q219" s="534"/>
      <c r="R219" s="534"/>
      <c r="S219" s="534">
        <v>2.6405396608376349E-11</v>
      </c>
      <c r="T219" s="534"/>
      <c r="U219" s="531">
        <v>-9.6935228033557931E-15</v>
      </c>
      <c r="V219" s="535">
        <v>-3.6710385180432397E-16</v>
      </c>
    </row>
    <row r="220" spans="1:22">
      <c r="A220" s="313">
        <v>1</v>
      </c>
      <c r="B220" s="313">
        <v>2</v>
      </c>
      <c r="C220" s="313">
        <v>1</v>
      </c>
      <c r="D220" s="313">
        <v>0</v>
      </c>
      <c r="E220" s="313">
        <v>2</v>
      </c>
      <c r="F220" s="313"/>
      <c r="G220" s="313">
        <v>100</v>
      </c>
      <c r="H220" s="314">
        <v>80</v>
      </c>
      <c r="I220" s="313">
        <v>30</v>
      </c>
      <c r="J220" s="313">
        <v>1.21</v>
      </c>
      <c r="K220" s="313">
        <v>2.7135917797168155E-11</v>
      </c>
      <c r="L220" s="313"/>
      <c r="M220" s="313">
        <v>22</v>
      </c>
      <c r="N220" s="534"/>
      <c r="O220" s="534"/>
      <c r="P220" s="534"/>
      <c r="Q220" s="534"/>
      <c r="R220" s="534"/>
      <c r="S220" s="534">
        <v>2.7135917797168139E-11</v>
      </c>
      <c r="T220" s="534"/>
      <c r="U220" s="531">
        <v>-1.6155871338926322E-14</v>
      </c>
      <c r="V220" s="535">
        <v>-5.9536852446583962E-16</v>
      </c>
    </row>
    <row r="221" spans="1:22">
      <c r="A221" s="313">
        <v>1</v>
      </c>
      <c r="B221" s="313">
        <v>3</v>
      </c>
      <c r="C221" s="313">
        <v>1</v>
      </c>
      <c r="D221" s="313">
        <v>0</v>
      </c>
      <c r="E221" s="313">
        <v>3</v>
      </c>
      <c r="F221" s="313"/>
      <c r="G221" s="313">
        <v>100</v>
      </c>
      <c r="H221" s="314">
        <v>90</v>
      </c>
      <c r="I221" s="313">
        <v>30</v>
      </c>
      <c r="J221" s="313">
        <v>1.21</v>
      </c>
      <c r="K221" s="313">
        <v>2.8345495364666562E-11</v>
      </c>
      <c r="L221" s="313"/>
      <c r="M221" s="313">
        <v>23</v>
      </c>
      <c r="N221" s="534"/>
      <c r="O221" s="534"/>
      <c r="P221" s="534"/>
      <c r="Q221" s="534"/>
      <c r="R221" s="534"/>
      <c r="S221" s="534">
        <v>2.8345495364666575E-11</v>
      </c>
      <c r="T221" s="534"/>
      <c r="U221" s="531">
        <v>1.2924697071141057E-14</v>
      </c>
      <c r="V221" s="535">
        <v>4.5597005467232185E-16</v>
      </c>
    </row>
    <row r="222" spans="1:22">
      <c r="A222" s="313">
        <v>2</v>
      </c>
      <c r="B222" s="313">
        <v>0</v>
      </c>
      <c r="C222" s="313">
        <v>1</v>
      </c>
      <c r="D222" s="313">
        <v>0</v>
      </c>
      <c r="E222" s="313">
        <v>0</v>
      </c>
      <c r="F222" s="313"/>
      <c r="G222" s="313">
        <v>110</v>
      </c>
      <c r="H222" s="314">
        <v>60</v>
      </c>
      <c r="I222" s="313">
        <v>30</v>
      </c>
      <c r="J222" s="313">
        <v>1.21</v>
      </c>
      <c r="K222" s="313">
        <v>2.9446847570862474E-11</v>
      </c>
      <c r="L222" s="313"/>
      <c r="M222" s="313">
        <v>24</v>
      </c>
      <c r="N222" s="534">
        <v>6.8940616182639601E-16</v>
      </c>
      <c r="O222" s="534">
        <v>-1.5569332307964734E-13</v>
      </c>
      <c r="P222" s="534">
        <v>1.1614385023778821E-11</v>
      </c>
      <c r="Q222" s="534">
        <v>-2.558320217236379E-10</v>
      </c>
      <c r="R222" s="534"/>
      <c r="S222" s="534">
        <v>2.9446847570862448E-11</v>
      </c>
      <c r="T222" s="534"/>
      <c r="U222" s="531">
        <v>-2.5849394142282115E-14</v>
      </c>
      <c r="V222" s="535">
        <v>-8.7783230717912145E-16</v>
      </c>
    </row>
    <row r="223" spans="1:22">
      <c r="A223" s="313">
        <v>2</v>
      </c>
      <c r="B223" s="313">
        <v>1</v>
      </c>
      <c r="C223" s="313">
        <v>1</v>
      </c>
      <c r="D223" s="313">
        <v>0</v>
      </c>
      <c r="E223" s="313">
        <v>1</v>
      </c>
      <c r="F223" s="313"/>
      <c r="G223" s="313">
        <v>110</v>
      </c>
      <c r="H223" s="314">
        <v>70</v>
      </c>
      <c r="I223" s="313">
        <v>30</v>
      </c>
      <c r="J223" s="313">
        <v>1.21</v>
      </c>
      <c r="K223" s="313">
        <v>3.074396035706143E-11</v>
      </c>
      <c r="L223" s="313"/>
      <c r="M223" s="313">
        <v>25</v>
      </c>
      <c r="N223" s="534"/>
      <c r="O223" s="534"/>
      <c r="P223" s="534"/>
      <c r="Q223" s="534"/>
      <c r="R223" s="534"/>
      <c r="S223" s="534">
        <v>3.0743960357061455E-11</v>
      </c>
      <c r="T223" s="534"/>
      <c r="U223" s="531">
        <v>2.5849394142282115E-14</v>
      </c>
      <c r="V223" s="535">
        <v>8.4079584549506143E-16</v>
      </c>
    </row>
    <row r="224" spans="1:22">
      <c r="A224" s="313">
        <v>2</v>
      </c>
      <c r="B224" s="313">
        <v>2</v>
      </c>
      <c r="C224" s="313">
        <v>1</v>
      </c>
      <c r="D224" s="313">
        <v>0</v>
      </c>
      <c r="E224" s="313">
        <v>2</v>
      </c>
      <c r="F224" s="313"/>
      <c r="G224" s="313">
        <v>110</v>
      </c>
      <c r="H224" s="314">
        <v>80</v>
      </c>
      <c r="I224" s="313">
        <v>30</v>
      </c>
      <c r="J224" s="313">
        <v>1.21</v>
      </c>
      <c r="K224" s="313">
        <v>2.9857467324039564E-11</v>
      </c>
      <c r="L224" s="313"/>
      <c r="M224" s="313">
        <v>26</v>
      </c>
      <c r="N224" s="534"/>
      <c r="O224" s="534"/>
      <c r="P224" s="534"/>
      <c r="Q224" s="534"/>
      <c r="R224" s="534"/>
      <c r="S224" s="534">
        <v>2.9857467324039584E-11</v>
      </c>
      <c r="T224" s="534"/>
      <c r="U224" s="531">
        <v>1.9387045606711586E-14</v>
      </c>
      <c r="V224" s="535">
        <v>6.4931982998779741E-16</v>
      </c>
    </row>
    <row r="225" spans="1:22">
      <c r="A225" s="313">
        <v>2</v>
      </c>
      <c r="B225" s="313">
        <v>3</v>
      </c>
      <c r="C225" s="313">
        <v>1</v>
      </c>
      <c r="D225" s="313">
        <v>0</v>
      </c>
      <c r="E225" s="313">
        <v>3</v>
      </c>
      <c r="F225" s="313"/>
      <c r="G225" s="313">
        <v>110</v>
      </c>
      <c r="H225" s="314">
        <v>90</v>
      </c>
      <c r="I225" s="313">
        <v>30</v>
      </c>
      <c r="J225" s="313">
        <v>1.21</v>
      </c>
      <c r="K225" s="313">
        <v>3.0923805442755267E-11</v>
      </c>
      <c r="L225" s="313"/>
      <c r="M225" s="313">
        <v>27</v>
      </c>
      <c r="N225" s="534"/>
      <c r="O225" s="534"/>
      <c r="P225" s="534"/>
      <c r="Q225" s="534"/>
      <c r="R225" s="534"/>
      <c r="S225" s="534">
        <v>3.0923805442755222E-11</v>
      </c>
      <c r="T225" s="534"/>
      <c r="U225" s="531">
        <v>-4.5236439748993701E-14</v>
      </c>
      <c r="V225" s="535">
        <v>-1.4628354790529687E-15</v>
      </c>
    </row>
    <row r="226" spans="1:22">
      <c r="A226" s="313">
        <v>3</v>
      </c>
      <c r="B226" s="313">
        <v>0</v>
      </c>
      <c r="C226" s="313">
        <v>1</v>
      </c>
      <c r="D226" s="313">
        <v>0</v>
      </c>
      <c r="E226" s="313">
        <v>0</v>
      </c>
      <c r="F226" s="313"/>
      <c r="G226" s="313">
        <v>120</v>
      </c>
      <c r="H226" s="314">
        <v>60</v>
      </c>
      <c r="I226" s="313">
        <v>30</v>
      </c>
      <c r="J226" s="313">
        <v>1.21</v>
      </c>
      <c r="K226" s="313">
        <v>3.0320608208436984E-11</v>
      </c>
      <c r="L226" s="313"/>
      <c r="M226" s="313">
        <v>28</v>
      </c>
      <c r="N226" s="534">
        <v>7.5598597968648007E-17</v>
      </c>
      <c r="O226" s="534">
        <v>-1.5820001343333886E-14</v>
      </c>
      <c r="P226" s="534">
        <v>1.1666853103351014E-12</v>
      </c>
      <c r="Q226" s="534">
        <v>9.4219726310491803E-13</v>
      </c>
      <c r="R226" s="534"/>
      <c r="S226" s="534">
        <v>3.0320608208436978E-11</v>
      </c>
      <c r="T226" s="534"/>
      <c r="U226" s="531">
        <v>-6.4623485355705287E-15</v>
      </c>
      <c r="V226" s="535">
        <v>-2.1313386892325998E-16</v>
      </c>
    </row>
    <row r="227" spans="1:22">
      <c r="A227" s="313">
        <v>3</v>
      </c>
      <c r="B227" s="313">
        <v>1</v>
      </c>
      <c r="C227" s="313">
        <v>1</v>
      </c>
      <c r="D227" s="313">
        <v>0</v>
      </c>
      <c r="E227" s="313">
        <v>1</v>
      </c>
      <c r="F227" s="313"/>
      <c r="G227" s="313">
        <v>120</v>
      </c>
      <c r="H227" s="314">
        <v>70</v>
      </c>
      <c r="I227" s="313">
        <v>30</v>
      </c>
      <c r="J227" s="313">
        <v>1.21</v>
      </c>
      <c r="K227" s="313">
        <v>3.102248150747224E-11</v>
      </c>
      <c r="L227" s="313"/>
      <c r="M227" s="313">
        <v>29</v>
      </c>
      <c r="N227" s="534"/>
      <c r="O227" s="534"/>
      <c r="P227" s="534"/>
      <c r="Q227" s="534"/>
      <c r="R227" s="534"/>
      <c r="S227" s="534">
        <v>3.1022481507472247E-11</v>
      </c>
      <c r="T227" s="534"/>
      <c r="U227" s="531">
        <v>6.4623485355705287E-15</v>
      </c>
      <c r="V227" s="535">
        <v>2.0831178621265269E-16</v>
      </c>
    </row>
    <row r="228" spans="1:22">
      <c r="A228" s="313">
        <v>3</v>
      </c>
      <c r="B228" s="313">
        <v>2</v>
      </c>
      <c r="C228" s="313">
        <v>1</v>
      </c>
      <c r="D228" s="313">
        <v>0</v>
      </c>
      <c r="E228" s="313">
        <v>2</v>
      </c>
      <c r="F228" s="313"/>
      <c r="G228" s="313">
        <v>120</v>
      </c>
      <c r="H228" s="314">
        <v>80</v>
      </c>
      <c r="I228" s="313">
        <v>30</v>
      </c>
      <c r="J228" s="313">
        <v>1.21</v>
      </c>
      <c r="K228" s="313">
        <v>3.1735495652523936E-11</v>
      </c>
      <c r="L228" s="313"/>
      <c r="M228" s="313">
        <v>30</v>
      </c>
      <c r="N228" s="534"/>
      <c r="O228" s="534"/>
      <c r="P228" s="534"/>
      <c r="Q228" s="534"/>
      <c r="R228" s="534"/>
      <c r="S228" s="534">
        <v>3.1735495652523942E-11</v>
      </c>
      <c r="T228" s="534"/>
      <c r="U228" s="531">
        <v>6.4623485355705287E-15</v>
      </c>
      <c r="V228" s="535">
        <v>2.0363156152743359E-16</v>
      </c>
    </row>
    <row r="229" spans="1:22">
      <c r="A229" s="313">
        <v>3</v>
      </c>
      <c r="B229" s="313">
        <v>3</v>
      </c>
      <c r="C229" s="313">
        <v>1</v>
      </c>
      <c r="D229" s="313">
        <v>0</v>
      </c>
      <c r="E229" s="313">
        <v>3</v>
      </c>
      <c r="F229" s="313"/>
      <c r="G229" s="313">
        <v>120</v>
      </c>
      <c r="H229" s="314">
        <v>90</v>
      </c>
      <c r="I229" s="313">
        <v>30</v>
      </c>
      <c r="J229" s="313">
        <v>1.21</v>
      </c>
      <c r="K229" s="313">
        <v>3.291324223140396E-11</v>
      </c>
      <c r="L229" s="313"/>
      <c r="M229" s="313">
        <v>31</v>
      </c>
      <c r="N229" s="534"/>
      <c r="O229" s="534"/>
      <c r="P229" s="534"/>
      <c r="Q229" s="534"/>
      <c r="R229" s="534"/>
      <c r="S229" s="534">
        <v>3.2913242231403967E-11</v>
      </c>
      <c r="T229" s="534"/>
      <c r="U229" s="531">
        <v>6.4623485355705287E-15</v>
      </c>
      <c r="V229" s="535">
        <v>1.9634493891958537E-16</v>
      </c>
    </row>
    <row r="230" spans="1:22">
      <c r="A230" s="313">
        <v>0</v>
      </c>
      <c r="B230" s="313">
        <v>0</v>
      </c>
      <c r="C230" s="313">
        <v>2</v>
      </c>
      <c r="D230" s="313">
        <v>0</v>
      </c>
      <c r="E230" s="313">
        <v>0</v>
      </c>
      <c r="F230" s="313"/>
      <c r="G230" s="313">
        <v>90</v>
      </c>
      <c r="H230" s="314">
        <v>60</v>
      </c>
      <c r="I230" s="313">
        <v>40</v>
      </c>
      <c r="J230" s="313">
        <v>1.21</v>
      </c>
      <c r="K230" s="313">
        <v>2.6929016371148695E-11</v>
      </c>
      <c r="L230" s="313"/>
      <c r="M230" s="313">
        <v>32</v>
      </c>
      <c r="N230" s="534">
        <v>2.2812208509837822E-16</v>
      </c>
      <c r="O230" s="534">
        <v>-4.7666905456021515E-14</v>
      </c>
      <c r="P230" s="534">
        <v>3.3600261069083143E-12</v>
      </c>
      <c r="Q230" s="534">
        <v>-5.2346060782922449E-11</v>
      </c>
      <c r="R230" s="534"/>
      <c r="S230" s="534">
        <v>2.6929016371148656E-11</v>
      </c>
      <c r="T230" s="534"/>
      <c r="U230" s="531">
        <v>-3.8774091213423172E-14</v>
      </c>
      <c r="V230" s="535">
        <v>-1.4398628854102928E-15</v>
      </c>
    </row>
    <row r="231" spans="1:22">
      <c r="A231" s="313">
        <v>0</v>
      </c>
      <c r="B231" s="313">
        <v>1</v>
      </c>
      <c r="C231" s="313">
        <v>2</v>
      </c>
      <c r="D231" s="313">
        <v>0</v>
      </c>
      <c r="E231" s="313">
        <v>1</v>
      </c>
      <c r="F231" s="313"/>
      <c r="G231" s="313">
        <v>90</v>
      </c>
      <c r="H231" s="314">
        <v>70</v>
      </c>
      <c r="I231" s="313">
        <v>40</v>
      </c>
      <c r="J231" s="313">
        <v>1.21</v>
      </c>
      <c r="K231" s="313">
        <v>2.753380515489789E-11</v>
      </c>
      <c r="L231" s="313"/>
      <c r="M231" s="313">
        <v>33</v>
      </c>
      <c r="N231" s="534"/>
      <c r="O231" s="534"/>
      <c r="P231" s="534"/>
      <c r="Q231" s="534"/>
      <c r="R231" s="534"/>
      <c r="S231" s="534">
        <v>2.7533805154897867E-11</v>
      </c>
      <c r="T231" s="534"/>
      <c r="U231" s="531">
        <v>-2.261821987449685E-14</v>
      </c>
      <c r="V231" s="535">
        <v>-8.2147090630055459E-16</v>
      </c>
    </row>
    <row r="232" spans="1:22">
      <c r="A232" s="313">
        <v>0</v>
      </c>
      <c r="B232" s="313">
        <v>2</v>
      </c>
      <c r="C232" s="313">
        <v>2</v>
      </c>
      <c r="D232" s="313">
        <v>0</v>
      </c>
      <c r="E232" s="313">
        <v>2</v>
      </c>
      <c r="F232" s="313"/>
      <c r="G232" s="313">
        <v>90</v>
      </c>
      <c r="H232" s="314">
        <v>80</v>
      </c>
      <c r="I232" s="313">
        <v>40</v>
      </c>
      <c r="J232" s="313">
        <v>1.21</v>
      </c>
      <c r="K232" s="313">
        <v>2.8186340421574669E-11</v>
      </c>
      <c r="L232" s="313"/>
      <c r="M232" s="313">
        <v>34</v>
      </c>
      <c r="N232" s="534"/>
      <c r="O232" s="534"/>
      <c r="P232" s="534"/>
      <c r="Q232" s="534"/>
      <c r="R232" s="534"/>
      <c r="S232" s="534">
        <v>2.8186340421574682E-11</v>
      </c>
      <c r="T232" s="534"/>
      <c r="U232" s="531">
        <v>1.2924697071141057E-14</v>
      </c>
      <c r="V232" s="535">
        <v>4.5854470207306896E-16</v>
      </c>
    </row>
    <row r="233" spans="1:22">
      <c r="A233" s="313">
        <v>0</v>
      </c>
      <c r="B233" s="313">
        <v>3</v>
      </c>
      <c r="C233" s="313">
        <v>2</v>
      </c>
      <c r="D233" s="313">
        <v>0</v>
      </c>
      <c r="E233" s="313">
        <v>3</v>
      </c>
      <c r="F233" s="313"/>
      <c r="G233" s="313">
        <v>90</v>
      </c>
      <c r="H233" s="314">
        <v>90</v>
      </c>
      <c r="I233" s="313">
        <v>40</v>
      </c>
      <c r="J233" s="313">
        <v>1.21</v>
      </c>
      <c r="K233" s="313">
        <v>3.0255354681769305E-11</v>
      </c>
      <c r="L233" s="313"/>
      <c r="M233" s="313">
        <v>35</v>
      </c>
      <c r="N233" s="534"/>
      <c r="O233" s="534"/>
      <c r="P233" s="534"/>
      <c r="Q233" s="534"/>
      <c r="R233" s="534"/>
      <c r="S233" s="534">
        <v>3.0255354681769267E-11</v>
      </c>
      <c r="T233" s="534"/>
      <c r="U233" s="531">
        <v>-3.8774091213423172E-14</v>
      </c>
      <c r="V233" s="535">
        <v>-1.2815612846471414E-15</v>
      </c>
    </row>
    <row r="234" spans="1:22">
      <c r="A234" s="313">
        <v>1</v>
      </c>
      <c r="B234" s="313">
        <v>0</v>
      </c>
      <c r="C234" s="313">
        <v>2</v>
      </c>
      <c r="D234" s="313">
        <v>0</v>
      </c>
      <c r="E234" s="313">
        <v>0</v>
      </c>
      <c r="F234" s="313"/>
      <c r="G234" s="313">
        <v>100</v>
      </c>
      <c r="H234" s="314">
        <v>60</v>
      </c>
      <c r="I234" s="313">
        <v>40</v>
      </c>
      <c r="J234" s="313">
        <v>1.21</v>
      </c>
      <c r="K234" s="313">
        <v>2.8838875688251435E-11</v>
      </c>
      <c r="L234" s="313"/>
      <c r="M234" s="313">
        <v>36</v>
      </c>
      <c r="N234" s="534">
        <v>8.2230053930810984E-17</v>
      </c>
      <c r="O234" s="534">
        <v>-1.7109156382378434E-14</v>
      </c>
      <c r="P234" s="534">
        <v>1.2514883691792508E-12</v>
      </c>
      <c r="Q234" s="534">
        <v>-2.4191551349964316E-12</v>
      </c>
      <c r="R234" s="534"/>
      <c r="S234" s="534">
        <v>2.8838875688251419E-11</v>
      </c>
      <c r="T234" s="534"/>
      <c r="U234" s="531">
        <v>-1.6155871338926322E-14</v>
      </c>
      <c r="V234" s="535">
        <v>-5.6021155309837555E-16</v>
      </c>
    </row>
    <row r="235" spans="1:22">
      <c r="A235" s="313">
        <v>1</v>
      </c>
      <c r="B235" s="313">
        <v>1</v>
      </c>
      <c r="C235" s="313">
        <v>2</v>
      </c>
      <c r="D235" s="313">
        <v>0</v>
      </c>
      <c r="E235" s="313">
        <v>1</v>
      </c>
      <c r="F235" s="313"/>
      <c r="G235" s="313">
        <v>100</v>
      </c>
      <c r="H235" s="314">
        <v>70</v>
      </c>
      <c r="I235" s="313">
        <v>40</v>
      </c>
      <c r="J235" s="313">
        <v>1.21</v>
      </c>
      <c r="K235" s="313">
        <v>2.9555072932164971E-11</v>
      </c>
      <c r="L235" s="313"/>
      <c r="M235" s="313">
        <v>37</v>
      </c>
      <c r="N235" s="534"/>
      <c r="O235" s="534"/>
      <c r="P235" s="534"/>
      <c r="Q235" s="534"/>
      <c r="R235" s="534"/>
      <c r="S235" s="534">
        <v>2.9555072932164965E-11</v>
      </c>
      <c r="T235" s="534"/>
      <c r="U235" s="531">
        <v>-6.4623485355705287E-15</v>
      </c>
      <c r="V235" s="535">
        <v>-2.1865446078928516E-16</v>
      </c>
    </row>
    <row r="236" spans="1:22">
      <c r="A236" s="313">
        <v>1</v>
      </c>
      <c r="B236" s="313">
        <v>2</v>
      </c>
      <c r="C236" s="313">
        <v>2</v>
      </c>
      <c r="D236" s="313">
        <v>0</v>
      </c>
      <c r="E236" s="313">
        <v>2</v>
      </c>
      <c r="F236" s="313"/>
      <c r="G236" s="313">
        <v>100</v>
      </c>
      <c r="H236" s="314">
        <v>80</v>
      </c>
      <c r="I236" s="313">
        <v>40</v>
      </c>
      <c r="J236" s="313">
        <v>1.21</v>
      </c>
      <c r="K236" s="313">
        <v>3.0303101164696883E-11</v>
      </c>
      <c r="L236" s="313"/>
      <c r="M236" s="313">
        <v>38</v>
      </c>
      <c r="N236" s="534"/>
      <c r="O236" s="534"/>
      <c r="P236" s="534"/>
      <c r="Q236" s="534"/>
      <c r="R236" s="534"/>
      <c r="S236" s="534">
        <v>3.0303101164696883E-11</v>
      </c>
      <c r="T236" s="534"/>
      <c r="U236" s="531">
        <v>0</v>
      </c>
      <c r="V236" s="535">
        <v>0</v>
      </c>
    </row>
    <row r="237" spans="1:22">
      <c r="A237" s="313">
        <v>1</v>
      </c>
      <c r="B237" s="313">
        <v>3</v>
      </c>
      <c r="C237" s="313">
        <v>2</v>
      </c>
      <c r="D237" s="313">
        <v>0</v>
      </c>
      <c r="E237" s="313">
        <v>3</v>
      </c>
      <c r="F237" s="313"/>
      <c r="G237" s="313">
        <v>100</v>
      </c>
      <c r="H237" s="314">
        <v>90</v>
      </c>
      <c r="I237" s="313">
        <v>40</v>
      </c>
      <c r="J237" s="313">
        <v>1.21</v>
      </c>
      <c r="K237" s="313">
        <v>3.1576340709432037E-11</v>
      </c>
      <c r="L237" s="313"/>
      <c r="M237" s="313">
        <v>39</v>
      </c>
      <c r="N237" s="534"/>
      <c r="O237" s="534"/>
      <c r="P237" s="534"/>
      <c r="Q237" s="534"/>
      <c r="R237" s="534"/>
      <c r="S237" s="534">
        <v>3.1576340709432024E-11</v>
      </c>
      <c r="T237" s="534"/>
      <c r="U237" s="531">
        <v>-1.2924697071141057E-14</v>
      </c>
      <c r="V237" s="535">
        <v>-4.0931586057026471E-16</v>
      </c>
    </row>
    <row r="238" spans="1:22">
      <c r="A238" s="313">
        <v>2</v>
      </c>
      <c r="B238" s="313">
        <v>0</v>
      </c>
      <c r="C238" s="313">
        <v>2</v>
      </c>
      <c r="D238" s="313">
        <v>0</v>
      </c>
      <c r="E238" s="313">
        <v>0</v>
      </c>
      <c r="F238" s="313"/>
      <c r="G238" s="313">
        <v>110</v>
      </c>
      <c r="H238" s="314">
        <v>60</v>
      </c>
      <c r="I238" s="313">
        <v>40</v>
      </c>
      <c r="J238" s="313">
        <v>1.21</v>
      </c>
      <c r="K238" s="313">
        <v>3.2594932345220169E-11</v>
      </c>
      <c r="L238" s="313"/>
      <c r="M238" s="313">
        <v>40</v>
      </c>
      <c r="N238" s="534">
        <v>6.9497658483461159E-16</v>
      </c>
      <c r="O238" s="534">
        <v>-1.5692677388860926E-13</v>
      </c>
      <c r="P238" s="534">
        <v>1.1706376580885917E-11</v>
      </c>
      <c r="Q238" s="534">
        <v>-2.5496621883321776E-10</v>
      </c>
      <c r="R238" s="534"/>
      <c r="S238" s="534">
        <v>3.2594932345220072E-11</v>
      </c>
      <c r="T238" s="534"/>
      <c r="U238" s="531">
        <v>-9.6935228033557931E-14</v>
      </c>
      <c r="V238" s="535">
        <v>-2.9739355494558295E-15</v>
      </c>
    </row>
    <row r="239" spans="1:22">
      <c r="A239" s="313">
        <v>2</v>
      </c>
      <c r="B239" s="313">
        <v>1</v>
      </c>
      <c r="C239" s="313">
        <v>2</v>
      </c>
      <c r="D239" s="313">
        <v>0</v>
      </c>
      <c r="E239" s="313">
        <v>1</v>
      </c>
      <c r="F239" s="313"/>
      <c r="G239" s="313">
        <v>110</v>
      </c>
      <c r="H239" s="314">
        <v>70</v>
      </c>
      <c r="I239" s="313">
        <v>40</v>
      </c>
      <c r="J239" s="313">
        <v>1.21</v>
      </c>
      <c r="K239" s="313">
        <v>3.3915918372882907E-11</v>
      </c>
      <c r="L239" s="313"/>
      <c r="M239" s="313">
        <v>41</v>
      </c>
      <c r="N239" s="534"/>
      <c r="O239" s="534"/>
      <c r="P239" s="534"/>
      <c r="Q239" s="534"/>
      <c r="R239" s="534"/>
      <c r="S239" s="534">
        <v>3.3915918372882894E-11</v>
      </c>
      <c r="T239" s="534"/>
      <c r="U239" s="531">
        <v>-1.2924697071141057E-14</v>
      </c>
      <c r="V239" s="535">
        <v>-3.8108055718977243E-16</v>
      </c>
    </row>
    <row r="240" spans="1:22">
      <c r="A240" s="313">
        <v>2</v>
      </c>
      <c r="B240" s="313">
        <v>2</v>
      </c>
      <c r="C240" s="313">
        <v>2</v>
      </c>
      <c r="D240" s="313">
        <v>0</v>
      </c>
      <c r="E240" s="313">
        <v>2</v>
      </c>
      <c r="F240" s="313"/>
      <c r="G240" s="313">
        <v>110</v>
      </c>
      <c r="H240" s="314">
        <v>80</v>
      </c>
      <c r="I240" s="313">
        <v>40</v>
      </c>
      <c r="J240" s="313">
        <v>1.21</v>
      </c>
      <c r="K240" s="313">
        <v>3.3040566185877475E-11</v>
      </c>
      <c r="L240" s="313"/>
      <c r="M240" s="313">
        <v>42</v>
      </c>
      <c r="N240" s="534"/>
      <c r="O240" s="534"/>
      <c r="P240" s="534"/>
      <c r="Q240" s="534"/>
      <c r="R240" s="534"/>
      <c r="S240" s="534">
        <v>3.3040566185877462E-11</v>
      </c>
      <c r="T240" s="534"/>
      <c r="U240" s="531">
        <v>-1.2924697071141057E-14</v>
      </c>
      <c r="V240" s="535">
        <v>-3.9117662204788305E-16</v>
      </c>
    </row>
    <row r="241" spans="1:22">
      <c r="A241" s="313">
        <v>2</v>
      </c>
      <c r="B241" s="313">
        <v>3</v>
      </c>
      <c r="C241" s="313">
        <v>2</v>
      </c>
      <c r="D241" s="313">
        <v>0</v>
      </c>
      <c r="E241" s="313">
        <v>3</v>
      </c>
      <c r="F241" s="313"/>
      <c r="G241" s="313">
        <v>110</v>
      </c>
      <c r="H241" s="314">
        <v>90</v>
      </c>
      <c r="I241" s="313">
        <v>40</v>
      </c>
      <c r="J241" s="313">
        <v>1.21</v>
      </c>
      <c r="K241" s="313">
        <v>3.4138735293211556E-11</v>
      </c>
      <c r="L241" s="313"/>
      <c r="M241" s="313">
        <v>43</v>
      </c>
      <c r="N241" s="534"/>
      <c r="O241" s="534"/>
      <c r="P241" s="534"/>
      <c r="Q241" s="534"/>
      <c r="R241" s="534"/>
      <c r="S241" s="534">
        <v>3.4138735293211589E-11</v>
      </c>
      <c r="T241" s="534"/>
      <c r="U241" s="531">
        <v>3.2311742677852644E-14</v>
      </c>
      <c r="V241" s="535">
        <v>9.4648329530466789E-16</v>
      </c>
    </row>
    <row r="242" spans="1:22">
      <c r="A242" s="313">
        <v>3</v>
      </c>
      <c r="B242" s="313">
        <v>0</v>
      </c>
      <c r="C242" s="313">
        <v>2</v>
      </c>
      <c r="D242" s="313">
        <v>0</v>
      </c>
      <c r="E242" s="313">
        <v>0</v>
      </c>
      <c r="F242" s="313"/>
      <c r="G242" s="313">
        <v>120</v>
      </c>
      <c r="H242" s="314">
        <v>60</v>
      </c>
      <c r="I242" s="313">
        <v>40</v>
      </c>
      <c r="J242" s="313">
        <v>1.21</v>
      </c>
      <c r="K242" s="313">
        <v>3.3470284532225594E-11</v>
      </c>
      <c r="L242" s="313"/>
      <c r="M242" s="313">
        <v>44</v>
      </c>
      <c r="N242" s="534">
        <v>7.6924889161082858E-17</v>
      </c>
      <c r="O242" s="534">
        <v>-1.6074649252281438E-14</v>
      </c>
      <c r="P242" s="534">
        <v>1.1843780348421878E-12</v>
      </c>
      <c r="Q242" s="534">
        <v>3.6605636911136011E-12</v>
      </c>
      <c r="R242" s="534"/>
      <c r="S242" s="534">
        <v>3.3470284532225594E-11</v>
      </c>
      <c r="T242" s="534"/>
      <c r="U242" s="531">
        <v>0</v>
      </c>
      <c r="V242" s="535">
        <v>0</v>
      </c>
    </row>
    <row r="243" spans="1:22">
      <c r="A243" s="313">
        <v>3</v>
      </c>
      <c r="B243" s="313">
        <v>1</v>
      </c>
      <c r="C243" s="313">
        <v>2</v>
      </c>
      <c r="D243" s="313">
        <v>0</v>
      </c>
      <c r="E243" s="313">
        <v>1</v>
      </c>
      <c r="F243" s="313"/>
      <c r="G243" s="313">
        <v>120</v>
      </c>
      <c r="H243" s="314">
        <v>70</v>
      </c>
      <c r="I243" s="313">
        <v>40</v>
      </c>
      <c r="J243" s="313">
        <v>1.21</v>
      </c>
      <c r="K243" s="313">
        <v>3.4186481776139121E-11</v>
      </c>
      <c r="L243" s="313"/>
      <c r="M243" s="313">
        <v>45</v>
      </c>
      <c r="N243" s="534"/>
      <c r="O243" s="534"/>
      <c r="P243" s="534"/>
      <c r="Q243" s="534"/>
      <c r="R243" s="534"/>
      <c r="S243" s="534">
        <v>3.4186481776139121E-11</v>
      </c>
      <c r="T243" s="534"/>
      <c r="U243" s="531">
        <v>0</v>
      </c>
      <c r="V243" s="535">
        <v>0</v>
      </c>
    </row>
    <row r="244" spans="1:22">
      <c r="A244" s="313">
        <v>3</v>
      </c>
      <c r="B244" s="313">
        <v>2</v>
      </c>
      <c r="C244" s="313">
        <v>2</v>
      </c>
      <c r="D244" s="313">
        <v>0</v>
      </c>
      <c r="E244" s="313">
        <v>2</v>
      </c>
      <c r="F244" s="313"/>
      <c r="G244" s="313">
        <v>120</v>
      </c>
      <c r="H244" s="314">
        <v>80</v>
      </c>
      <c r="I244" s="313">
        <v>40</v>
      </c>
      <c r="J244" s="313">
        <v>1.21</v>
      </c>
      <c r="K244" s="313">
        <v>3.491859451436184E-11</v>
      </c>
      <c r="L244" s="313"/>
      <c r="M244" s="313">
        <v>46</v>
      </c>
      <c r="N244" s="534"/>
      <c r="O244" s="534"/>
      <c r="P244" s="534"/>
      <c r="Q244" s="534"/>
      <c r="R244" s="534"/>
      <c r="S244" s="534">
        <v>3.4918594514361853E-11</v>
      </c>
      <c r="T244" s="534"/>
      <c r="U244" s="531">
        <v>1.2924697071141057E-14</v>
      </c>
      <c r="V244" s="535">
        <v>3.7013795231148824E-16</v>
      </c>
    </row>
    <row r="245" spans="1:22">
      <c r="A245" s="313">
        <v>3</v>
      </c>
      <c r="B245" s="313">
        <v>3</v>
      </c>
      <c r="C245" s="313">
        <v>2</v>
      </c>
      <c r="D245" s="313">
        <v>0</v>
      </c>
      <c r="E245" s="313">
        <v>3</v>
      </c>
      <c r="F245" s="313"/>
      <c r="G245" s="313">
        <v>120</v>
      </c>
      <c r="H245" s="314">
        <v>90</v>
      </c>
      <c r="I245" s="313">
        <v>40</v>
      </c>
      <c r="J245" s="313">
        <v>1.21</v>
      </c>
      <c r="K245" s="313">
        <v>3.6128172081860249E-11</v>
      </c>
      <c r="L245" s="313"/>
      <c r="M245" s="313">
        <v>47</v>
      </c>
      <c r="N245" s="534"/>
      <c r="O245" s="534"/>
      <c r="P245" s="534"/>
      <c r="Q245" s="534"/>
      <c r="R245" s="534"/>
      <c r="S245" s="534">
        <v>3.6128172081860249E-11</v>
      </c>
      <c r="T245" s="534"/>
      <c r="U245" s="531">
        <v>0</v>
      </c>
      <c r="V245" s="535">
        <v>0</v>
      </c>
    </row>
    <row r="246" spans="1:22">
      <c r="A246" s="313">
        <v>0</v>
      </c>
      <c r="B246" s="313">
        <v>0</v>
      </c>
      <c r="C246" s="313">
        <v>0</v>
      </c>
      <c r="D246" s="313">
        <v>1</v>
      </c>
      <c r="E246" s="313">
        <v>0</v>
      </c>
      <c r="F246" s="313"/>
      <c r="G246" s="313">
        <v>90</v>
      </c>
      <c r="H246" s="314">
        <v>60</v>
      </c>
      <c r="I246" s="313">
        <v>26</v>
      </c>
      <c r="J246" s="313">
        <v>3.2</v>
      </c>
      <c r="K246" s="313">
        <v>6.4148991362619332E-11</v>
      </c>
      <c r="L246" s="313"/>
      <c r="M246" s="313">
        <v>48</v>
      </c>
      <c r="N246" s="534">
        <v>4.8841999452517018E-16</v>
      </c>
      <c r="O246" s="534">
        <v>-9.98084521370722E-14</v>
      </c>
      <c r="P246" s="534">
        <v>6.9765357097740291E-12</v>
      </c>
      <c r="Q246" s="534">
        <v>-1.0063144234779924E-10</v>
      </c>
      <c r="R246" s="534"/>
      <c r="S246" s="534">
        <v>6.4148991362619306E-11</v>
      </c>
      <c r="T246" s="534"/>
      <c r="U246" s="531">
        <v>-2.5849394142282115E-14</v>
      </c>
      <c r="V246" s="535">
        <v>-4.029586996335063E-16</v>
      </c>
    </row>
    <row r="247" spans="1:22">
      <c r="A247" s="313">
        <v>0</v>
      </c>
      <c r="B247" s="313">
        <v>1</v>
      </c>
      <c r="C247" s="313">
        <v>0</v>
      </c>
      <c r="D247" s="313">
        <v>1</v>
      </c>
      <c r="E247" s="313">
        <v>1</v>
      </c>
      <c r="F247" s="313"/>
      <c r="G247" s="313">
        <v>90</v>
      </c>
      <c r="H247" s="314">
        <v>70</v>
      </c>
      <c r="I247" s="313">
        <v>26</v>
      </c>
      <c r="J247" s="313">
        <v>3.2</v>
      </c>
      <c r="K247" s="313">
        <v>6.6192699986862356E-11</v>
      </c>
      <c r="L247" s="313"/>
      <c r="M247" s="313">
        <v>49</v>
      </c>
      <c r="N247" s="534"/>
      <c r="O247" s="534"/>
      <c r="P247" s="534"/>
      <c r="Q247" s="534"/>
      <c r="R247" s="534"/>
      <c r="S247" s="534">
        <v>6.6192699986862344E-11</v>
      </c>
      <c r="T247" s="534"/>
      <c r="U247" s="531">
        <v>-1.2924697071141057E-14</v>
      </c>
      <c r="V247" s="535">
        <v>-1.9525864745970924E-16</v>
      </c>
    </row>
    <row r="248" spans="1:22">
      <c r="A248" s="313">
        <v>0</v>
      </c>
      <c r="B248" s="313">
        <v>2</v>
      </c>
      <c r="C248" s="313">
        <v>0</v>
      </c>
      <c r="D248" s="313">
        <v>1</v>
      </c>
      <c r="E248" s="313">
        <v>2</v>
      </c>
      <c r="F248" s="313"/>
      <c r="G248" s="313">
        <v>90</v>
      </c>
      <c r="H248" s="314">
        <v>80</v>
      </c>
      <c r="I248" s="313">
        <v>26</v>
      </c>
      <c r="J248" s="313">
        <v>3.2</v>
      </c>
      <c r="K248" s="313">
        <v>6.8788357953748091E-11</v>
      </c>
      <c r="L248" s="313"/>
      <c r="M248" s="313">
        <v>50</v>
      </c>
      <c r="N248" s="534"/>
      <c r="O248" s="534"/>
      <c r="P248" s="534"/>
      <c r="Q248" s="534"/>
      <c r="R248" s="534"/>
      <c r="S248" s="534">
        <v>6.8788357953748116E-11</v>
      </c>
      <c r="T248" s="534"/>
      <c r="U248" s="531">
        <v>2.5849394142282115E-14</v>
      </c>
      <c r="V248" s="535">
        <v>3.7578152628185611E-16</v>
      </c>
    </row>
    <row r="249" spans="1:22">
      <c r="A249" s="313">
        <v>0</v>
      </c>
      <c r="B249" s="313">
        <v>3</v>
      </c>
      <c r="C249" s="313">
        <v>0</v>
      </c>
      <c r="D249" s="313">
        <v>1</v>
      </c>
      <c r="E249" s="313">
        <v>3</v>
      </c>
      <c r="F249" s="313"/>
      <c r="G249" s="313">
        <v>90</v>
      </c>
      <c r="H249" s="314">
        <v>90</v>
      </c>
      <c r="I249" s="313">
        <v>26</v>
      </c>
      <c r="J249" s="313">
        <v>3.2</v>
      </c>
      <c r="K249" s="313">
        <v>7.4866485230427563E-11</v>
      </c>
      <c r="L249" s="313"/>
      <c r="M249" s="313">
        <v>51</v>
      </c>
      <c r="N249" s="534"/>
      <c r="O249" s="534"/>
      <c r="P249" s="534"/>
      <c r="Q249" s="534"/>
      <c r="R249" s="534"/>
      <c r="S249" s="534">
        <v>7.4866485230427628E-11</v>
      </c>
      <c r="T249" s="534"/>
      <c r="U249" s="531">
        <v>6.4623485355705287E-14</v>
      </c>
      <c r="V249" s="535">
        <v>8.6318310732504809E-16</v>
      </c>
    </row>
    <row r="250" spans="1:22">
      <c r="A250" s="313">
        <v>1</v>
      </c>
      <c r="B250" s="313">
        <v>0</v>
      </c>
      <c r="C250" s="313">
        <v>0</v>
      </c>
      <c r="D250" s="313">
        <v>1</v>
      </c>
      <c r="E250" s="313">
        <v>0</v>
      </c>
      <c r="F250" s="313"/>
      <c r="G250" s="313">
        <v>100</v>
      </c>
      <c r="H250" s="314">
        <v>60</v>
      </c>
      <c r="I250" s="313">
        <v>26</v>
      </c>
      <c r="J250" s="313">
        <v>3.2</v>
      </c>
      <c r="K250" s="313">
        <v>7.1212287737037663E-11</v>
      </c>
      <c r="L250" s="313"/>
      <c r="M250" s="313">
        <v>52</v>
      </c>
      <c r="N250" s="534">
        <v>-1.2248033903875239E-15</v>
      </c>
      <c r="O250" s="534">
        <v>2.7280430485495482E-13</v>
      </c>
      <c r="P250" s="534">
        <v>-1.970615655595114E-11</v>
      </c>
      <c r="Q250" s="534">
        <v>5.3604371593997398E-10</v>
      </c>
      <c r="R250" s="534"/>
      <c r="S250" s="534">
        <v>7.1212287737037818E-11</v>
      </c>
      <c r="T250" s="534"/>
      <c r="U250" s="531">
        <v>1.5509636485369269E-13</v>
      </c>
      <c r="V250" s="535">
        <v>2.1779438602844764E-15</v>
      </c>
    </row>
    <row r="251" spans="1:22">
      <c r="A251" s="313">
        <v>1</v>
      </c>
      <c r="B251" s="313">
        <v>1</v>
      </c>
      <c r="C251" s="313">
        <v>0</v>
      </c>
      <c r="D251" s="313">
        <v>1</v>
      </c>
      <c r="E251" s="313">
        <v>1</v>
      </c>
      <c r="F251" s="313"/>
      <c r="G251" s="313">
        <v>100</v>
      </c>
      <c r="H251" s="314">
        <v>70</v>
      </c>
      <c r="I251" s="313">
        <v>26</v>
      </c>
      <c r="J251" s="313">
        <v>3.2</v>
      </c>
      <c r="K251" s="313">
        <v>7.3246287909752083E-11</v>
      </c>
      <c r="L251" s="313"/>
      <c r="M251" s="313">
        <v>53</v>
      </c>
      <c r="N251" s="534"/>
      <c r="O251" s="534"/>
      <c r="P251" s="534"/>
      <c r="Q251" s="534"/>
      <c r="R251" s="534"/>
      <c r="S251" s="534">
        <v>7.3246287909752174E-11</v>
      </c>
      <c r="T251" s="534"/>
      <c r="U251" s="531">
        <v>9.0472879497987402E-14</v>
      </c>
      <c r="V251" s="535">
        <v>1.2351872303680491E-15</v>
      </c>
    </row>
    <row r="252" spans="1:22">
      <c r="A252" s="313">
        <v>1</v>
      </c>
      <c r="B252" s="313">
        <v>2</v>
      </c>
      <c r="C252" s="313">
        <v>0</v>
      </c>
      <c r="D252" s="313">
        <v>1</v>
      </c>
      <c r="E252" s="313">
        <v>2</v>
      </c>
      <c r="F252" s="313"/>
      <c r="G252" s="313">
        <v>100</v>
      </c>
      <c r="H252" s="314">
        <v>80</v>
      </c>
      <c r="I252" s="313">
        <v>26</v>
      </c>
      <c r="J252" s="313">
        <v>3.2</v>
      </c>
      <c r="K252" s="313">
        <v>7.8399406657181466E-11</v>
      </c>
      <c r="L252" s="313"/>
      <c r="M252" s="313">
        <v>54</v>
      </c>
      <c r="N252" s="534"/>
      <c r="O252" s="534"/>
      <c r="P252" s="534"/>
      <c r="Q252" s="534"/>
      <c r="R252" s="534"/>
      <c r="S252" s="534">
        <v>7.8399406657181285E-11</v>
      </c>
      <c r="T252" s="534"/>
      <c r="U252" s="531">
        <v>-1.809457589959748E-13</v>
      </c>
      <c r="V252" s="535">
        <v>-2.3079990871257441E-15</v>
      </c>
    </row>
    <row r="253" spans="1:22">
      <c r="A253" s="313">
        <v>1</v>
      </c>
      <c r="B253" s="313">
        <v>3</v>
      </c>
      <c r="C253" s="313">
        <v>0</v>
      </c>
      <c r="D253" s="313">
        <v>1</v>
      </c>
      <c r="E253" s="313">
        <v>3</v>
      </c>
      <c r="F253" s="313"/>
      <c r="G253" s="313">
        <v>100</v>
      </c>
      <c r="H253" s="314">
        <v>90</v>
      </c>
      <c r="I253" s="313">
        <v>26</v>
      </c>
      <c r="J253" s="313">
        <v>3.2</v>
      </c>
      <c r="K253" s="313">
        <v>7.9322823637000647E-11</v>
      </c>
      <c r="L253" s="313"/>
      <c r="M253" s="313">
        <v>55</v>
      </c>
      <c r="N253" s="534"/>
      <c r="O253" s="534"/>
      <c r="P253" s="534"/>
      <c r="Q253" s="534"/>
      <c r="R253" s="534"/>
      <c r="S253" s="534">
        <v>7.9322823637000699E-11</v>
      </c>
      <c r="T253" s="534"/>
      <c r="U253" s="531">
        <v>5.169878828456423E-14</v>
      </c>
      <c r="V253" s="535">
        <v>6.5175173946340702E-16</v>
      </c>
    </row>
    <row r="254" spans="1:22">
      <c r="A254" s="313">
        <v>2</v>
      </c>
      <c r="B254" s="313">
        <v>0</v>
      </c>
      <c r="C254" s="313">
        <v>0</v>
      </c>
      <c r="D254" s="313">
        <v>1</v>
      </c>
      <c r="E254" s="313">
        <v>0</v>
      </c>
      <c r="F254" s="313"/>
      <c r="G254" s="313">
        <v>110</v>
      </c>
      <c r="H254" s="314">
        <v>60</v>
      </c>
      <c r="I254" s="313">
        <v>26</v>
      </c>
      <c r="J254" s="313">
        <v>3.2</v>
      </c>
      <c r="K254" s="313">
        <v>8.1721288629395508E-11</v>
      </c>
      <c r="L254" s="313"/>
      <c r="M254" s="313">
        <v>56</v>
      </c>
      <c r="N254" s="534">
        <v>2.0141058048279296E-15</v>
      </c>
      <c r="O254" s="534">
        <v>-4.5534229218591129E-13</v>
      </c>
      <c r="P254" s="534">
        <v>3.4019448663364097E-11</v>
      </c>
      <c r="Q254" s="534">
        <v>-7.552602331460023E-10</v>
      </c>
      <c r="R254" s="534"/>
      <c r="S254" s="534">
        <v>8.1721288629395806E-11</v>
      </c>
      <c r="T254" s="534"/>
      <c r="U254" s="531">
        <v>2.9726803263624432E-13</v>
      </c>
      <c r="V254" s="535">
        <v>3.6375837633245016E-15</v>
      </c>
    </row>
    <row r="255" spans="1:22">
      <c r="A255" s="313">
        <v>2</v>
      </c>
      <c r="B255" s="313">
        <v>1</v>
      </c>
      <c r="C255" s="313">
        <v>0</v>
      </c>
      <c r="D255" s="313">
        <v>1</v>
      </c>
      <c r="E255" s="313">
        <v>1</v>
      </c>
      <c r="F255" s="313"/>
      <c r="G255" s="313">
        <v>110</v>
      </c>
      <c r="H255" s="314">
        <v>70</v>
      </c>
      <c r="I255" s="313">
        <v>26</v>
      </c>
      <c r="J255" s="313">
        <v>3.2</v>
      </c>
      <c r="K255" s="313">
        <v>8.5762232634498717E-11</v>
      </c>
      <c r="L255" s="313"/>
      <c r="M255" s="313">
        <v>57</v>
      </c>
      <c r="N255" s="534"/>
      <c r="O255" s="534"/>
      <c r="P255" s="534"/>
      <c r="Q255" s="534"/>
      <c r="R255" s="534"/>
      <c r="S255" s="534">
        <v>8.576223263449904E-11</v>
      </c>
      <c r="T255" s="534"/>
      <c r="U255" s="531">
        <v>3.2311742677852644E-13</v>
      </c>
      <c r="V255" s="535">
        <v>3.7675957919097974E-15</v>
      </c>
    </row>
    <row r="256" spans="1:22">
      <c r="A256" s="313">
        <v>2</v>
      </c>
      <c r="B256" s="313">
        <v>2</v>
      </c>
      <c r="C256" s="313">
        <v>0</v>
      </c>
      <c r="D256" s="313">
        <v>1</v>
      </c>
      <c r="E256" s="313">
        <v>2</v>
      </c>
      <c r="F256" s="313"/>
      <c r="G256" s="313">
        <v>110</v>
      </c>
      <c r="H256" s="314">
        <v>80</v>
      </c>
      <c r="I256" s="313">
        <v>26</v>
      </c>
      <c r="J256" s="313">
        <v>3.2</v>
      </c>
      <c r="K256" s="313">
        <v>8.3327162005192718E-11</v>
      </c>
      <c r="L256" s="313"/>
      <c r="M256" s="313">
        <v>58</v>
      </c>
      <c r="N256" s="534"/>
      <c r="O256" s="534"/>
      <c r="P256" s="534"/>
      <c r="Q256" s="534"/>
      <c r="R256" s="534"/>
      <c r="S256" s="534">
        <v>8.3327162005192847E-11</v>
      </c>
      <c r="T256" s="534"/>
      <c r="U256" s="531">
        <v>1.2924697071141057E-13</v>
      </c>
      <c r="V256" s="535">
        <v>1.5510785151107902E-15</v>
      </c>
    </row>
    <row r="257" spans="1:22">
      <c r="A257" s="313">
        <v>2</v>
      </c>
      <c r="B257" s="313">
        <v>3</v>
      </c>
      <c r="C257" s="313">
        <v>0</v>
      </c>
      <c r="D257" s="313">
        <v>1</v>
      </c>
      <c r="E257" s="313">
        <v>3</v>
      </c>
      <c r="F257" s="313"/>
      <c r="G257" s="313">
        <v>110</v>
      </c>
      <c r="H257" s="314">
        <v>90</v>
      </c>
      <c r="I257" s="313">
        <v>26</v>
      </c>
      <c r="J257" s="313">
        <v>3.2</v>
      </c>
      <c r="K257" s="313">
        <v>8.650071157044513E-11</v>
      </c>
      <c r="L257" s="313"/>
      <c r="M257" s="313">
        <v>59</v>
      </c>
      <c r="N257" s="534"/>
      <c r="O257" s="534"/>
      <c r="P257" s="534"/>
      <c r="Q257" s="534"/>
      <c r="R257" s="534"/>
      <c r="S257" s="534">
        <v>8.6500711570445737E-11</v>
      </c>
      <c r="T257" s="534"/>
      <c r="U257" s="531">
        <v>6.074607623436297E-13</v>
      </c>
      <c r="V257" s="535">
        <v>7.0226100030277901E-15</v>
      </c>
    </row>
    <row r="258" spans="1:22">
      <c r="A258" s="313">
        <v>3</v>
      </c>
      <c r="B258" s="313">
        <v>0</v>
      </c>
      <c r="C258" s="313">
        <v>0</v>
      </c>
      <c r="D258" s="313">
        <v>1</v>
      </c>
      <c r="E258" s="313">
        <v>0</v>
      </c>
      <c r="F258" s="313"/>
      <c r="G258" s="313">
        <v>120</v>
      </c>
      <c r="H258" s="314">
        <v>60</v>
      </c>
      <c r="I258" s="313">
        <v>26</v>
      </c>
      <c r="J258" s="313">
        <v>3.2</v>
      </c>
      <c r="K258" s="313">
        <v>8.9524655489191135E-11</v>
      </c>
      <c r="L258" s="313"/>
      <c r="M258" s="313">
        <v>60</v>
      </c>
      <c r="N258" s="534">
        <v>-5.0478642783978874E-16</v>
      </c>
      <c r="O258" s="534">
        <v>1.2516740499461976E-13</v>
      </c>
      <c r="P258" s="534">
        <v>-1.0008511647981442E-11</v>
      </c>
      <c r="Q258" s="534">
        <v>3.484665648008409E-10</v>
      </c>
      <c r="R258" s="534"/>
      <c r="S258" s="534">
        <v>8.9524655489191173E-11</v>
      </c>
      <c r="T258" s="534"/>
      <c r="U258" s="531">
        <v>3.8774091213423172E-14</v>
      </c>
      <c r="V258" s="535">
        <v>4.3311075593141612E-16</v>
      </c>
    </row>
    <row r="259" spans="1:22">
      <c r="A259" s="313">
        <v>3</v>
      </c>
      <c r="B259" s="313">
        <v>1</v>
      </c>
      <c r="C259" s="313">
        <v>0</v>
      </c>
      <c r="D259" s="313">
        <v>1</v>
      </c>
      <c r="E259" s="313">
        <v>1</v>
      </c>
      <c r="F259" s="313"/>
      <c r="G259" s="313">
        <v>120</v>
      </c>
      <c r="H259" s="314">
        <v>70</v>
      </c>
      <c r="I259" s="313">
        <v>26</v>
      </c>
      <c r="J259" s="313">
        <v>3.2</v>
      </c>
      <c r="K259" s="313">
        <v>8.804928916672927E-11</v>
      </c>
      <c r="L259" s="313"/>
      <c r="M259" s="313">
        <v>61</v>
      </c>
      <c r="N259" s="534"/>
      <c r="O259" s="534"/>
      <c r="P259" s="534"/>
      <c r="Q259" s="534"/>
      <c r="R259" s="534"/>
      <c r="S259" s="534">
        <v>8.8049289166729231E-11</v>
      </c>
      <c r="T259" s="534"/>
      <c r="U259" s="531">
        <v>-3.8774091213423172E-14</v>
      </c>
      <c r="V259" s="535">
        <v>-4.4036802091611364E-16</v>
      </c>
    </row>
    <row r="260" spans="1:22">
      <c r="A260" s="313">
        <v>3</v>
      </c>
      <c r="B260" s="313">
        <v>2</v>
      </c>
      <c r="C260" s="313">
        <v>0</v>
      </c>
      <c r="D260" s="313">
        <v>1</v>
      </c>
      <c r="E260" s="313">
        <v>2</v>
      </c>
      <c r="F260" s="313"/>
      <c r="G260" s="313">
        <v>120</v>
      </c>
      <c r="H260" s="314">
        <v>80</v>
      </c>
      <c r="I260" s="313">
        <v>26</v>
      </c>
      <c r="J260" s="313">
        <v>3.2</v>
      </c>
      <c r="K260" s="313">
        <v>9.0406373873920228E-11</v>
      </c>
      <c r="L260" s="313"/>
      <c r="M260" s="313">
        <v>62</v>
      </c>
      <c r="N260" s="534"/>
      <c r="O260" s="534"/>
      <c r="P260" s="534"/>
      <c r="Q260" s="534"/>
      <c r="R260" s="534"/>
      <c r="S260" s="534">
        <v>9.0406373873920034E-11</v>
      </c>
      <c r="T260" s="534"/>
      <c r="U260" s="531">
        <v>-1.9387045606711586E-13</v>
      </c>
      <c r="V260" s="535">
        <v>-2.1444334924602278E-15</v>
      </c>
    </row>
    <row r="261" spans="1:22">
      <c r="A261" s="313">
        <v>3</v>
      </c>
      <c r="B261" s="313">
        <v>3</v>
      </c>
      <c r="C261" s="313">
        <v>0</v>
      </c>
      <c r="D261" s="313">
        <v>1</v>
      </c>
      <c r="E261" s="313">
        <v>3</v>
      </c>
      <c r="F261" s="313"/>
      <c r="G261" s="313">
        <v>120</v>
      </c>
      <c r="H261" s="314">
        <v>90</v>
      </c>
      <c r="I261" s="313">
        <v>26</v>
      </c>
      <c r="J261" s="313">
        <v>3.2</v>
      </c>
      <c r="K261" s="313">
        <v>9.3567191043725265E-11</v>
      </c>
      <c r="L261" s="313"/>
      <c r="M261" s="313">
        <v>63</v>
      </c>
      <c r="N261" s="534"/>
      <c r="O261" s="534"/>
      <c r="P261" s="534"/>
      <c r="Q261" s="534"/>
      <c r="R261" s="534"/>
      <c r="S261" s="534">
        <v>9.3567191043725136E-11</v>
      </c>
      <c r="T261" s="534"/>
      <c r="U261" s="531">
        <v>-1.2924697071141057E-13</v>
      </c>
      <c r="V261" s="535">
        <v>-1.3813278914295038E-15</v>
      </c>
    </row>
    <row r="262" spans="1:22">
      <c r="A262" s="313">
        <v>0</v>
      </c>
      <c r="B262" s="313">
        <v>0</v>
      </c>
      <c r="C262" s="313">
        <v>1</v>
      </c>
      <c r="D262" s="313">
        <v>1</v>
      </c>
      <c r="E262" s="313">
        <v>0</v>
      </c>
      <c r="F262" s="313"/>
      <c r="G262" s="313">
        <v>90</v>
      </c>
      <c r="H262" s="314">
        <v>60</v>
      </c>
      <c r="I262" s="313">
        <v>30</v>
      </c>
      <c r="J262" s="313">
        <v>3.2</v>
      </c>
      <c r="K262" s="313">
        <v>7.0079104542223359E-11</v>
      </c>
      <c r="L262" s="313"/>
      <c r="M262" s="313">
        <v>64</v>
      </c>
      <c r="N262" s="534">
        <v>1.9358546244744152E-15</v>
      </c>
      <c r="O262" s="534">
        <v>-4.3253538884084297E-13</v>
      </c>
      <c r="P262" s="534">
        <v>3.2162773623077919E-11</v>
      </c>
      <c r="Q262" s="534">
        <v>-7.2070451190189123E-10</v>
      </c>
      <c r="R262" s="534"/>
      <c r="S262" s="534">
        <v>7.0079104542222919E-11</v>
      </c>
      <c r="T262" s="534"/>
      <c r="U262" s="531">
        <v>-4.3943970041879595E-13</v>
      </c>
      <c r="V262" s="535">
        <v>-6.2706237942014395E-15</v>
      </c>
    </row>
    <row r="263" spans="1:22">
      <c r="A263" s="313">
        <v>0</v>
      </c>
      <c r="B263" s="313">
        <v>1</v>
      </c>
      <c r="C263" s="313">
        <v>1</v>
      </c>
      <c r="D263" s="313">
        <v>1</v>
      </c>
      <c r="E263" s="313">
        <v>1</v>
      </c>
      <c r="F263" s="313"/>
      <c r="G263" s="313">
        <v>90</v>
      </c>
      <c r="H263" s="314">
        <v>70</v>
      </c>
      <c r="I263" s="313">
        <v>30</v>
      </c>
      <c r="J263" s="313">
        <v>3.2</v>
      </c>
      <c r="K263" s="313">
        <v>7.5264372588157311E-11</v>
      </c>
      <c r="L263" s="313"/>
      <c r="M263" s="313">
        <v>65</v>
      </c>
      <c r="N263" s="534"/>
      <c r="O263" s="534"/>
      <c r="P263" s="534"/>
      <c r="Q263" s="534"/>
      <c r="R263" s="534"/>
      <c r="S263" s="534">
        <v>7.5264372588157285E-11</v>
      </c>
      <c r="T263" s="534"/>
      <c r="U263" s="531">
        <v>-2.5849394142282115E-14</v>
      </c>
      <c r="V263" s="535">
        <v>-3.434479456000868E-16</v>
      </c>
    </row>
    <row r="264" spans="1:22">
      <c r="A264" s="313">
        <v>0</v>
      </c>
      <c r="B264" s="313">
        <v>2</v>
      </c>
      <c r="C264" s="313">
        <v>1</v>
      </c>
      <c r="D264" s="313">
        <v>1</v>
      </c>
      <c r="E264" s="313">
        <v>2</v>
      </c>
      <c r="F264" s="313"/>
      <c r="G264" s="313">
        <v>90</v>
      </c>
      <c r="H264" s="314">
        <v>80</v>
      </c>
      <c r="I264" s="313">
        <v>30</v>
      </c>
      <c r="J264" s="313">
        <v>3.2</v>
      </c>
      <c r="K264" s="313">
        <v>7.5248457093848119E-11</v>
      </c>
      <c r="L264" s="313"/>
      <c r="M264" s="313">
        <v>66</v>
      </c>
      <c r="N264" s="534"/>
      <c r="O264" s="534"/>
      <c r="P264" s="534"/>
      <c r="Q264" s="534"/>
      <c r="R264" s="534"/>
      <c r="S264" s="534">
        <v>7.5248457093847731E-11</v>
      </c>
      <c r="T264" s="534"/>
      <c r="U264" s="531">
        <v>-3.8774091213423172E-13</v>
      </c>
      <c r="V264" s="535">
        <v>-5.1528088031180536E-15</v>
      </c>
    </row>
    <row r="265" spans="1:22">
      <c r="A265" s="313">
        <v>0</v>
      </c>
      <c r="B265" s="313">
        <v>3</v>
      </c>
      <c r="C265" s="313">
        <v>1</v>
      </c>
      <c r="D265" s="313">
        <v>1</v>
      </c>
      <c r="E265" s="313">
        <v>3</v>
      </c>
      <c r="F265" s="313"/>
      <c r="G265" s="313">
        <v>90</v>
      </c>
      <c r="H265" s="314">
        <v>90</v>
      </c>
      <c r="I265" s="313">
        <v>30</v>
      </c>
      <c r="J265" s="313">
        <v>3.2</v>
      </c>
      <c r="K265" s="313">
        <v>8.1646485806142311E-11</v>
      </c>
      <c r="L265" s="313"/>
      <c r="M265" s="313">
        <v>67</v>
      </c>
      <c r="N265" s="534"/>
      <c r="O265" s="534"/>
      <c r="P265" s="534"/>
      <c r="Q265" s="534"/>
      <c r="R265" s="534"/>
      <c r="S265" s="534">
        <v>8.1646485806141975E-11</v>
      </c>
      <c r="T265" s="534"/>
      <c r="U265" s="531">
        <v>-3.3604212384966749E-13</v>
      </c>
      <c r="V265" s="535">
        <v>-4.1158185870675509E-15</v>
      </c>
    </row>
    <row r="266" spans="1:22">
      <c r="A266" s="313">
        <v>1</v>
      </c>
      <c r="B266" s="313">
        <v>0</v>
      </c>
      <c r="C266" s="313">
        <v>1</v>
      </c>
      <c r="D266" s="313">
        <v>1</v>
      </c>
      <c r="E266" s="313">
        <v>0</v>
      </c>
      <c r="F266" s="313"/>
      <c r="G266" s="313">
        <v>100</v>
      </c>
      <c r="H266" s="314">
        <v>60</v>
      </c>
      <c r="I266" s="313">
        <v>30</v>
      </c>
      <c r="J266" s="313">
        <v>3.2</v>
      </c>
      <c r="K266" s="313">
        <v>7.7191738949000176E-11</v>
      </c>
      <c r="L266" s="313"/>
      <c r="M266" s="313">
        <v>68</v>
      </c>
      <c r="N266" s="534">
        <v>9.6023482332107024E-17</v>
      </c>
      <c r="O266" s="534">
        <v>-1.8103874776702378E-14</v>
      </c>
      <c r="P266" s="534">
        <v>1.3743294594223119E-12</v>
      </c>
      <c r="Q266" s="534">
        <v>3.9164848396054889E-11</v>
      </c>
      <c r="R266" s="534"/>
      <c r="S266" s="534">
        <v>7.7191738949000163E-11</v>
      </c>
      <c r="T266" s="534"/>
      <c r="U266" s="531">
        <v>-1.2924697071141057E-14</v>
      </c>
      <c r="V266" s="535">
        <v>-1.6743627293693018E-16</v>
      </c>
    </row>
    <row r="267" spans="1:22">
      <c r="A267" s="313">
        <v>1</v>
      </c>
      <c r="B267" s="313">
        <v>1</v>
      </c>
      <c r="C267" s="313">
        <v>1</v>
      </c>
      <c r="D267" s="313">
        <v>1</v>
      </c>
      <c r="E267" s="313">
        <v>1</v>
      </c>
      <c r="F267" s="313"/>
      <c r="G267" s="313">
        <v>100</v>
      </c>
      <c r="H267" s="314">
        <v>70</v>
      </c>
      <c r="I267" s="313">
        <v>30</v>
      </c>
      <c r="J267" s="313">
        <v>3.2</v>
      </c>
      <c r="K267" s="313">
        <v>7.9594978589687789E-11</v>
      </c>
      <c r="L267" s="313"/>
      <c r="M267" s="313">
        <v>69</v>
      </c>
      <c r="N267" s="534"/>
      <c r="O267" s="534"/>
      <c r="P267" s="534"/>
      <c r="Q267" s="534"/>
      <c r="R267" s="534"/>
      <c r="S267" s="534">
        <v>7.9594978589687777E-11</v>
      </c>
      <c r="T267" s="534"/>
      <c r="U267" s="531">
        <v>-1.2924697071141057E-14</v>
      </c>
      <c r="V267" s="535">
        <v>-1.6238080969614788E-16</v>
      </c>
    </row>
    <row r="268" spans="1:22">
      <c r="A268" s="313">
        <v>1</v>
      </c>
      <c r="B268" s="313">
        <v>2</v>
      </c>
      <c r="C268" s="313">
        <v>1</v>
      </c>
      <c r="D268" s="313">
        <v>1</v>
      </c>
      <c r="E268" s="313">
        <v>2</v>
      </c>
      <c r="F268" s="313"/>
      <c r="G268" s="313">
        <v>100</v>
      </c>
      <c r="H268" s="314">
        <v>80</v>
      </c>
      <c r="I268" s="313">
        <v>30</v>
      </c>
      <c r="J268" s="313">
        <v>3.2</v>
      </c>
      <c r="K268" s="313">
        <v>8.2410429532983422E-11</v>
      </c>
      <c r="L268" s="313"/>
      <c r="M268" s="313">
        <v>70</v>
      </c>
      <c r="N268" s="534"/>
      <c r="O268" s="534"/>
      <c r="P268" s="534"/>
      <c r="Q268" s="534"/>
      <c r="R268" s="534"/>
      <c r="S268" s="534">
        <v>8.2410429532983422E-11</v>
      </c>
      <c r="T268" s="534"/>
      <c r="U268" s="531">
        <v>0</v>
      </c>
      <c r="V268" s="535">
        <v>0</v>
      </c>
    </row>
    <row r="269" spans="1:22">
      <c r="A269" s="313">
        <v>1</v>
      </c>
      <c r="B269" s="313">
        <v>3</v>
      </c>
      <c r="C269" s="313">
        <v>1</v>
      </c>
      <c r="D269" s="313">
        <v>1</v>
      </c>
      <c r="E269" s="313">
        <v>3</v>
      </c>
      <c r="F269" s="313"/>
      <c r="G269" s="313">
        <v>100</v>
      </c>
      <c r="H269" s="314">
        <v>90</v>
      </c>
      <c r="I269" s="313">
        <v>30</v>
      </c>
      <c r="J269" s="313">
        <v>3.2</v>
      </c>
      <c r="K269" s="313">
        <v>8.6214232672879717E-11</v>
      </c>
      <c r="L269" s="313"/>
      <c r="M269" s="313">
        <v>71</v>
      </c>
      <c r="N269" s="534"/>
      <c r="O269" s="534"/>
      <c r="P269" s="534"/>
      <c r="Q269" s="534"/>
      <c r="R269" s="534"/>
      <c r="S269" s="534">
        <v>8.621423267287973E-11</v>
      </c>
      <c r="T269" s="534"/>
      <c r="U269" s="531">
        <v>1.2924697071141057E-14</v>
      </c>
      <c r="V269" s="535">
        <v>1.4991372851604303E-16</v>
      </c>
    </row>
    <row r="270" spans="1:22">
      <c r="A270" s="313">
        <v>2</v>
      </c>
      <c r="B270" s="313">
        <v>0</v>
      </c>
      <c r="C270" s="313">
        <v>1</v>
      </c>
      <c r="D270" s="313">
        <v>1</v>
      </c>
      <c r="E270" s="313">
        <v>0</v>
      </c>
      <c r="F270" s="313"/>
      <c r="G270" s="313">
        <v>110</v>
      </c>
      <c r="H270" s="314">
        <v>60</v>
      </c>
      <c r="I270" s="313">
        <v>30</v>
      </c>
      <c r="J270" s="313">
        <v>3.2</v>
      </c>
      <c r="K270" s="313">
        <v>8.772938773111455E-11</v>
      </c>
      <c r="L270" s="313"/>
      <c r="M270" s="313">
        <v>72</v>
      </c>
      <c r="N270" s="534">
        <v>2.0501809252620903E-15</v>
      </c>
      <c r="O270" s="534">
        <v>-4.6357856049091633E-13</v>
      </c>
      <c r="P270" s="534">
        <v>3.4674344728363357E-11</v>
      </c>
      <c r="Q270" s="534">
        <v>-7.6668755806000003E-10</v>
      </c>
      <c r="R270" s="534"/>
      <c r="S270" s="534">
        <v>8.7729387731114033E-11</v>
      </c>
      <c r="T270" s="534"/>
      <c r="U270" s="531">
        <v>-5.169878828456423E-13</v>
      </c>
      <c r="V270" s="535">
        <v>-5.8929840526207701E-15</v>
      </c>
    </row>
    <row r="271" spans="1:22">
      <c r="A271" s="313">
        <v>2</v>
      </c>
      <c r="B271" s="313">
        <v>1</v>
      </c>
      <c r="C271" s="313">
        <v>1</v>
      </c>
      <c r="D271" s="313">
        <v>1</v>
      </c>
      <c r="E271" s="313">
        <v>1</v>
      </c>
      <c r="F271" s="313"/>
      <c r="G271" s="313">
        <v>110</v>
      </c>
      <c r="H271" s="314">
        <v>70</v>
      </c>
      <c r="I271" s="313">
        <v>30</v>
      </c>
      <c r="J271" s="313">
        <v>3.2</v>
      </c>
      <c r="K271" s="313">
        <v>9.2193683884842217E-11</v>
      </c>
      <c r="L271" s="313"/>
      <c r="M271" s="313">
        <v>73</v>
      </c>
      <c r="N271" s="534"/>
      <c r="O271" s="534"/>
      <c r="P271" s="534"/>
      <c r="Q271" s="534"/>
      <c r="R271" s="534"/>
      <c r="S271" s="534">
        <v>9.219368388484157E-11</v>
      </c>
      <c r="T271" s="534"/>
      <c r="U271" s="531">
        <v>-6.4623485355705287E-13</v>
      </c>
      <c r="V271" s="535">
        <v>-7.0095349955237216E-15</v>
      </c>
    </row>
    <row r="272" spans="1:22">
      <c r="A272" s="313">
        <v>2</v>
      </c>
      <c r="B272" s="313">
        <v>2</v>
      </c>
      <c r="C272" s="313">
        <v>1</v>
      </c>
      <c r="D272" s="313">
        <v>1</v>
      </c>
      <c r="E272" s="313">
        <v>2</v>
      </c>
      <c r="F272" s="313"/>
      <c r="G272" s="313">
        <v>110</v>
      </c>
      <c r="H272" s="314">
        <v>80</v>
      </c>
      <c r="I272" s="313">
        <v>30</v>
      </c>
      <c r="J272" s="313">
        <v>3.2</v>
      </c>
      <c r="K272" s="313">
        <v>9.0049866801394396E-11</v>
      </c>
      <c r="L272" s="313"/>
      <c r="M272" s="313">
        <v>74</v>
      </c>
      <c r="N272" s="534"/>
      <c r="O272" s="534"/>
      <c r="P272" s="534"/>
      <c r="Q272" s="534"/>
      <c r="R272" s="534"/>
      <c r="S272" s="534">
        <v>9.0049866801394784E-11</v>
      </c>
      <c r="T272" s="534"/>
      <c r="U272" s="531">
        <v>3.8774091213423172E-13</v>
      </c>
      <c r="V272" s="535">
        <v>4.3058465926373547E-15</v>
      </c>
    </row>
    <row r="273" spans="1:22">
      <c r="A273" s="313">
        <v>2</v>
      </c>
      <c r="B273" s="313">
        <v>3</v>
      </c>
      <c r="C273" s="313">
        <v>1</v>
      </c>
      <c r="D273" s="313">
        <v>1</v>
      </c>
      <c r="E273" s="313">
        <v>3</v>
      </c>
      <c r="F273" s="313"/>
      <c r="G273" s="313">
        <v>110</v>
      </c>
      <c r="H273" s="314">
        <v>90</v>
      </c>
      <c r="I273" s="313">
        <v>30</v>
      </c>
      <c r="J273" s="313">
        <v>3.2</v>
      </c>
      <c r="K273" s="313">
        <v>9.3599022032343663E-11</v>
      </c>
      <c r="L273" s="313"/>
      <c r="M273" s="313">
        <v>75</v>
      </c>
      <c r="N273" s="534"/>
      <c r="O273" s="534"/>
      <c r="P273" s="534"/>
      <c r="Q273" s="534"/>
      <c r="R273" s="534"/>
      <c r="S273" s="534">
        <v>9.3599022032343728E-11</v>
      </c>
      <c r="T273" s="534"/>
      <c r="U273" s="531">
        <v>6.4623485355705287E-14</v>
      </c>
      <c r="V273" s="535">
        <v>6.9042906595086309E-16</v>
      </c>
    </row>
    <row r="274" spans="1:22">
      <c r="A274" s="313">
        <v>3</v>
      </c>
      <c r="B274" s="313">
        <v>0</v>
      </c>
      <c r="C274" s="313">
        <v>1</v>
      </c>
      <c r="D274" s="313">
        <v>1</v>
      </c>
      <c r="E274" s="313">
        <v>0</v>
      </c>
      <c r="F274" s="313"/>
      <c r="G274" s="313">
        <v>120</v>
      </c>
      <c r="H274" s="314">
        <v>60</v>
      </c>
      <c r="I274" s="313">
        <v>30</v>
      </c>
      <c r="J274" s="313">
        <v>3.2</v>
      </c>
      <c r="K274" s="313">
        <v>9.2104557116710762E-11</v>
      </c>
      <c r="L274" s="313"/>
      <c r="M274" s="313">
        <v>76</v>
      </c>
      <c r="N274" s="534">
        <v>8.8861509892978128E-17</v>
      </c>
      <c r="O274" s="534">
        <v>-1.6934085944978381E-14</v>
      </c>
      <c r="P274" s="534">
        <v>1.3085984679254649E-12</v>
      </c>
      <c r="Q274" s="534">
        <v>5.535727230622177E-11</v>
      </c>
      <c r="R274" s="534"/>
      <c r="S274" s="534">
        <v>9.2104557116710775E-11</v>
      </c>
      <c r="T274" s="534"/>
      <c r="U274" s="531">
        <v>1.2924697071141057E-14</v>
      </c>
      <c r="V274" s="535">
        <v>1.403263581710019E-16</v>
      </c>
    </row>
    <row r="275" spans="1:22">
      <c r="A275" s="313">
        <v>3</v>
      </c>
      <c r="B275" s="313">
        <v>1</v>
      </c>
      <c r="C275" s="313">
        <v>1</v>
      </c>
      <c r="D275" s="313">
        <v>1</v>
      </c>
      <c r="E275" s="313">
        <v>1</v>
      </c>
      <c r="F275" s="313"/>
      <c r="G275" s="313">
        <v>120</v>
      </c>
      <c r="H275" s="314">
        <v>70</v>
      </c>
      <c r="I275" s="313">
        <v>30</v>
      </c>
      <c r="J275" s="313">
        <v>3.2</v>
      </c>
      <c r="K275" s="313">
        <v>9.4461641823901733E-11</v>
      </c>
      <c r="L275" s="313"/>
      <c r="M275" s="313">
        <v>77</v>
      </c>
      <c r="N275" s="534"/>
      <c r="O275" s="534"/>
      <c r="P275" s="534"/>
      <c r="Q275" s="534"/>
      <c r="R275" s="534"/>
      <c r="S275" s="534">
        <v>9.4461641823901746E-11</v>
      </c>
      <c r="T275" s="534"/>
      <c r="U275" s="531">
        <v>1.2924697071141057E-14</v>
      </c>
      <c r="V275" s="535">
        <v>1.3682481927675649E-16</v>
      </c>
    </row>
    <row r="276" spans="1:22">
      <c r="A276" s="313">
        <v>3</v>
      </c>
      <c r="B276" s="313">
        <v>2</v>
      </c>
      <c r="C276" s="313">
        <v>1</v>
      </c>
      <c r="D276" s="313">
        <v>1</v>
      </c>
      <c r="E276" s="313">
        <v>2</v>
      </c>
      <c r="F276" s="313"/>
      <c r="G276" s="313">
        <v>120</v>
      </c>
      <c r="H276" s="314">
        <v>80</v>
      </c>
      <c r="I276" s="313">
        <v>30</v>
      </c>
      <c r="J276" s="313">
        <v>3.2</v>
      </c>
      <c r="K276" s="313">
        <v>9.7164092757602109E-11</v>
      </c>
      <c r="L276" s="313"/>
      <c r="M276" s="313">
        <v>78</v>
      </c>
      <c r="N276" s="534"/>
      <c r="O276" s="534"/>
      <c r="P276" s="534"/>
      <c r="Q276" s="534"/>
      <c r="R276" s="534"/>
      <c r="S276" s="534">
        <v>9.7164092757602122E-11</v>
      </c>
      <c r="T276" s="534"/>
      <c r="U276" s="531">
        <v>1.2924697071141057E-14</v>
      </c>
      <c r="V276" s="535">
        <v>1.330192739347101E-16</v>
      </c>
    </row>
    <row r="277" spans="1:22">
      <c r="A277" s="313">
        <v>3</v>
      </c>
      <c r="B277" s="313">
        <v>3</v>
      </c>
      <c r="C277" s="313">
        <v>1</v>
      </c>
      <c r="D277" s="313">
        <v>1</v>
      </c>
      <c r="E277" s="313">
        <v>3</v>
      </c>
      <c r="F277" s="313"/>
      <c r="G277" s="313">
        <v>120</v>
      </c>
      <c r="H277" s="314">
        <v>90</v>
      </c>
      <c r="I277" s="313">
        <v>30</v>
      </c>
      <c r="J277" s="313">
        <v>3.2</v>
      </c>
      <c r="K277" s="313">
        <v>1.0074507897716976E-10</v>
      </c>
      <c r="L277" s="313"/>
      <c r="M277" s="313">
        <v>79</v>
      </c>
      <c r="N277" s="534"/>
      <c r="O277" s="534"/>
      <c r="P277" s="534"/>
      <c r="Q277" s="534"/>
      <c r="R277" s="534"/>
      <c r="S277" s="534">
        <v>1.0074507897716979E-10</v>
      </c>
      <c r="T277" s="534"/>
      <c r="U277" s="531">
        <v>2.5849394142282115E-14</v>
      </c>
      <c r="V277" s="535">
        <v>2.5658220138117068E-16</v>
      </c>
    </row>
    <row r="278" spans="1:22">
      <c r="A278" s="313">
        <v>0</v>
      </c>
      <c r="B278" s="313">
        <v>0</v>
      </c>
      <c r="C278" s="313">
        <v>2</v>
      </c>
      <c r="D278" s="313">
        <v>1</v>
      </c>
      <c r="E278" s="313">
        <v>0</v>
      </c>
      <c r="F278" s="313"/>
      <c r="G278" s="313">
        <v>90</v>
      </c>
      <c r="H278" s="314">
        <v>60</v>
      </c>
      <c r="I278" s="313">
        <v>40</v>
      </c>
      <c r="J278" s="313">
        <v>3.2</v>
      </c>
      <c r="K278" s="313">
        <v>8.1869302726470968E-11</v>
      </c>
      <c r="L278" s="313"/>
      <c r="M278" s="313">
        <v>80</v>
      </c>
      <c r="N278" s="534">
        <v>5.5173713605191021E-16</v>
      </c>
      <c r="O278" s="534">
        <v>-1.1403451672534447E-13</v>
      </c>
      <c r="P278" s="534">
        <v>8.0800312025371517E-12</v>
      </c>
      <c r="Q278" s="534">
        <v>-1.1158353060173068E-10</v>
      </c>
      <c r="R278" s="534"/>
      <c r="S278" s="534">
        <v>8.186930272647098E-11</v>
      </c>
      <c r="T278" s="534"/>
      <c r="U278" s="531">
        <v>1.2924697071141057E-14</v>
      </c>
      <c r="V278" s="535">
        <v>1.5786988090423895E-16</v>
      </c>
    </row>
    <row r="279" spans="1:22">
      <c r="A279" s="313">
        <v>0</v>
      </c>
      <c r="B279" s="313">
        <v>1</v>
      </c>
      <c r="C279" s="313">
        <v>2</v>
      </c>
      <c r="D279" s="313">
        <v>1</v>
      </c>
      <c r="E279" s="313">
        <v>1</v>
      </c>
      <c r="F279" s="313"/>
      <c r="G279" s="313">
        <v>90</v>
      </c>
      <c r="H279" s="314">
        <v>70</v>
      </c>
      <c r="I279" s="313">
        <v>40</v>
      </c>
      <c r="J279" s="313">
        <v>3.2</v>
      </c>
      <c r="K279" s="313">
        <v>8.4495359287487251E-11</v>
      </c>
      <c r="L279" s="313"/>
      <c r="M279" s="313">
        <v>81</v>
      </c>
      <c r="N279" s="534"/>
      <c r="O279" s="534"/>
      <c r="P279" s="534"/>
      <c r="Q279" s="534"/>
      <c r="R279" s="534"/>
      <c r="S279" s="534">
        <v>8.4495359287487225E-11</v>
      </c>
      <c r="T279" s="534"/>
      <c r="U279" s="531">
        <v>-2.5849394142282115E-14</v>
      </c>
      <c r="V279" s="535">
        <v>-3.0592679124935206E-16</v>
      </c>
    </row>
    <row r="280" spans="1:22">
      <c r="A280" s="313">
        <v>0</v>
      </c>
      <c r="B280" s="313">
        <v>2</v>
      </c>
      <c r="C280" s="313">
        <v>2</v>
      </c>
      <c r="D280" s="313">
        <v>1</v>
      </c>
      <c r="E280" s="313">
        <v>2</v>
      </c>
      <c r="F280" s="313"/>
      <c r="G280" s="313">
        <v>90</v>
      </c>
      <c r="H280" s="314">
        <v>80</v>
      </c>
      <c r="I280" s="313">
        <v>40</v>
      </c>
      <c r="J280" s="313">
        <v>3.2</v>
      </c>
      <c r="K280" s="313">
        <v>8.748747221761487E-11</v>
      </c>
      <c r="L280" s="313"/>
      <c r="M280" s="313">
        <v>82</v>
      </c>
      <c r="N280" s="534"/>
      <c r="O280" s="534"/>
      <c r="P280" s="534"/>
      <c r="Q280" s="534"/>
      <c r="R280" s="534"/>
      <c r="S280" s="534">
        <v>8.7487472217614845E-11</v>
      </c>
      <c r="T280" s="534"/>
      <c r="U280" s="531">
        <v>-2.5849394142282115E-14</v>
      </c>
      <c r="V280" s="535">
        <v>-2.9546395028975995E-16</v>
      </c>
    </row>
    <row r="281" spans="1:22">
      <c r="A281" s="313">
        <v>0</v>
      </c>
      <c r="B281" s="313">
        <v>3</v>
      </c>
      <c r="C281" s="313">
        <v>2</v>
      </c>
      <c r="D281" s="313">
        <v>1</v>
      </c>
      <c r="E281" s="313">
        <v>3</v>
      </c>
      <c r="F281" s="313"/>
      <c r="G281" s="313">
        <v>90</v>
      </c>
      <c r="H281" s="314">
        <v>90</v>
      </c>
      <c r="I281" s="313">
        <v>40</v>
      </c>
      <c r="J281" s="313">
        <v>3.2</v>
      </c>
      <c r="K281" s="313">
        <v>9.4156064333165297E-11</v>
      </c>
      <c r="L281" s="313"/>
      <c r="M281" s="313">
        <v>83</v>
      </c>
      <c r="N281" s="534"/>
      <c r="O281" s="534"/>
      <c r="P281" s="534"/>
      <c r="Q281" s="534"/>
      <c r="R281" s="534"/>
      <c r="S281" s="534">
        <v>9.4156064333165361E-11</v>
      </c>
      <c r="T281" s="534"/>
      <c r="U281" s="531">
        <v>6.4623485355705287E-14</v>
      </c>
      <c r="V281" s="535">
        <v>6.8634437742681296E-16</v>
      </c>
    </row>
    <row r="282" spans="1:22">
      <c r="A282" s="313">
        <v>1</v>
      </c>
      <c r="B282" s="313">
        <v>0</v>
      </c>
      <c r="C282" s="313">
        <v>2</v>
      </c>
      <c r="D282" s="313">
        <v>1</v>
      </c>
      <c r="E282" s="313">
        <v>0</v>
      </c>
      <c r="F282" s="313"/>
      <c r="G282" s="313">
        <v>100</v>
      </c>
      <c r="H282" s="314">
        <v>60</v>
      </c>
      <c r="I282" s="313">
        <v>40</v>
      </c>
      <c r="J282" s="313">
        <v>3.2</v>
      </c>
      <c r="K282" s="313">
        <v>8.9015359671297065E-11</v>
      </c>
      <c r="L282" s="313"/>
      <c r="M282" s="313">
        <v>84</v>
      </c>
      <c r="N282" s="534">
        <v>1.140610425491952E-16</v>
      </c>
      <c r="O282" s="534">
        <v>-2.22021145613202E-14</v>
      </c>
      <c r="P282" s="534">
        <v>1.7082630558530708E-12</v>
      </c>
      <c r="Q282" s="534">
        <v>4.1810003550239384E-11</v>
      </c>
      <c r="R282" s="534"/>
      <c r="S282" s="534">
        <v>8.9015359671297078E-11</v>
      </c>
      <c r="T282" s="534"/>
      <c r="U282" s="531">
        <v>1.2924697071141057E-14</v>
      </c>
      <c r="V282" s="535">
        <v>1.4519625735229845E-16</v>
      </c>
    </row>
    <row r="283" spans="1:22">
      <c r="A283" s="313">
        <v>1</v>
      </c>
      <c r="B283" s="313">
        <v>1</v>
      </c>
      <c r="C283" s="313">
        <v>2</v>
      </c>
      <c r="D283" s="313">
        <v>1</v>
      </c>
      <c r="E283" s="313">
        <v>1</v>
      </c>
      <c r="F283" s="313"/>
      <c r="G283" s="313">
        <v>100</v>
      </c>
      <c r="H283" s="314">
        <v>70</v>
      </c>
      <c r="I283" s="313">
        <v>40</v>
      </c>
      <c r="J283" s="313">
        <v>3.2</v>
      </c>
      <c r="K283" s="313">
        <v>9.1720993703859298E-11</v>
      </c>
      <c r="L283" s="313"/>
      <c r="M283" s="313">
        <v>85</v>
      </c>
      <c r="N283" s="534"/>
      <c r="O283" s="534"/>
      <c r="P283" s="534"/>
      <c r="Q283" s="534"/>
      <c r="R283" s="534"/>
      <c r="S283" s="534">
        <v>9.1720993703859311E-11</v>
      </c>
      <c r="T283" s="534"/>
      <c r="U283" s="531">
        <v>1.2924697071141057E-14</v>
      </c>
      <c r="V283" s="535">
        <v>1.4091318191417754E-16</v>
      </c>
    </row>
    <row r="284" spans="1:22">
      <c r="A284" s="313">
        <v>1</v>
      </c>
      <c r="B284" s="313">
        <v>2</v>
      </c>
      <c r="C284" s="313">
        <v>2</v>
      </c>
      <c r="D284" s="313">
        <v>1</v>
      </c>
      <c r="E284" s="313">
        <v>2</v>
      </c>
      <c r="F284" s="313"/>
      <c r="G284" s="313">
        <v>100</v>
      </c>
      <c r="H284" s="314">
        <v>80</v>
      </c>
      <c r="I284" s="313">
        <v>40</v>
      </c>
      <c r="J284" s="313">
        <v>3.2</v>
      </c>
      <c r="K284" s="313">
        <v>9.4776768611223688E-11</v>
      </c>
      <c r="L284" s="313"/>
      <c r="M284" s="313">
        <v>86</v>
      </c>
      <c r="N284" s="534"/>
      <c r="O284" s="534"/>
      <c r="P284" s="534"/>
      <c r="Q284" s="534"/>
      <c r="R284" s="534"/>
      <c r="S284" s="534">
        <v>9.4776768611223726E-11</v>
      </c>
      <c r="T284" s="534"/>
      <c r="U284" s="531">
        <v>3.8774091213423172E-14</v>
      </c>
      <c r="V284" s="535">
        <v>4.0910965610650134E-16</v>
      </c>
    </row>
    <row r="285" spans="1:22">
      <c r="A285" s="313">
        <v>1</v>
      </c>
      <c r="B285" s="313">
        <v>3</v>
      </c>
      <c r="C285" s="313">
        <v>2</v>
      </c>
      <c r="D285" s="313">
        <v>1</v>
      </c>
      <c r="E285" s="313">
        <v>3</v>
      </c>
      <c r="F285" s="313"/>
      <c r="G285" s="313">
        <v>100</v>
      </c>
      <c r="H285" s="314">
        <v>90</v>
      </c>
      <c r="I285" s="313">
        <v>40</v>
      </c>
      <c r="J285" s="313">
        <v>3.2</v>
      </c>
      <c r="K285" s="313">
        <v>9.8867050648685409E-11</v>
      </c>
      <c r="L285" s="313"/>
      <c r="M285" s="313">
        <v>87</v>
      </c>
      <c r="N285" s="534"/>
      <c r="O285" s="534"/>
      <c r="P285" s="534"/>
      <c r="Q285" s="534"/>
      <c r="R285" s="534"/>
      <c r="S285" s="534">
        <v>9.8867050648685421E-11</v>
      </c>
      <c r="T285" s="534"/>
      <c r="U285" s="531">
        <v>1.2924697071141057E-14</v>
      </c>
      <c r="V285" s="535">
        <v>1.3072805334375484E-16</v>
      </c>
    </row>
    <row r="286" spans="1:22">
      <c r="A286" s="313">
        <v>2</v>
      </c>
      <c r="B286" s="313">
        <v>0</v>
      </c>
      <c r="C286" s="313">
        <v>2</v>
      </c>
      <c r="D286" s="313">
        <v>1</v>
      </c>
      <c r="E286" s="313">
        <v>0</v>
      </c>
      <c r="F286" s="313"/>
      <c r="G286" s="313">
        <v>110</v>
      </c>
      <c r="H286" s="314">
        <v>60</v>
      </c>
      <c r="I286" s="313">
        <v>40</v>
      </c>
      <c r="J286" s="313">
        <v>3.2</v>
      </c>
      <c r="K286" s="313">
        <v>9.9583247892598916E-11</v>
      </c>
      <c r="L286" s="313"/>
      <c r="M286" s="313">
        <v>88</v>
      </c>
      <c r="N286" s="534">
        <v>2.0690142601946275E-15</v>
      </c>
      <c r="O286" s="534">
        <v>-4.6783595521862386E-13</v>
      </c>
      <c r="P286" s="534">
        <v>3.5021249452655949E-11</v>
      </c>
      <c r="Q286" s="534">
        <v>-7.6438936068175164E-10</v>
      </c>
      <c r="R286" s="534"/>
      <c r="S286" s="534">
        <v>9.9583247892598967E-11</v>
      </c>
      <c r="T286" s="534"/>
      <c r="U286" s="531">
        <v>5.169878828456423E-14</v>
      </c>
      <c r="V286" s="535">
        <v>5.1915145748531575E-16</v>
      </c>
    </row>
    <row r="287" spans="1:22">
      <c r="A287" s="313">
        <v>2</v>
      </c>
      <c r="B287" s="313">
        <v>1</v>
      </c>
      <c r="C287" s="313">
        <v>2</v>
      </c>
      <c r="D287" s="313">
        <v>1</v>
      </c>
      <c r="E287" s="313">
        <v>1</v>
      </c>
      <c r="F287" s="313"/>
      <c r="G287" s="313">
        <v>110</v>
      </c>
      <c r="H287" s="314">
        <v>70</v>
      </c>
      <c r="I287" s="313">
        <v>40</v>
      </c>
      <c r="J287" s="313">
        <v>3.2</v>
      </c>
      <c r="K287" s="313">
        <v>1.0437381167966496E-10</v>
      </c>
      <c r="L287" s="313"/>
      <c r="M287" s="313">
        <v>89</v>
      </c>
      <c r="N287" s="534"/>
      <c r="O287" s="534"/>
      <c r="P287" s="534"/>
      <c r="Q287" s="534"/>
      <c r="R287" s="534"/>
      <c r="S287" s="534">
        <v>1.0437381167966544E-10</v>
      </c>
      <c r="T287" s="534"/>
      <c r="U287" s="531">
        <v>4.7821379163221912E-13</v>
      </c>
      <c r="V287" s="535">
        <v>4.5817411852305572E-15</v>
      </c>
    </row>
    <row r="288" spans="1:22">
      <c r="A288" s="313">
        <v>2</v>
      </c>
      <c r="B288" s="313">
        <v>2</v>
      </c>
      <c r="C288" s="313">
        <v>2</v>
      </c>
      <c r="D288" s="313">
        <v>1</v>
      </c>
      <c r="E288" s="313">
        <v>2</v>
      </c>
      <c r="F288" s="313"/>
      <c r="G288" s="313">
        <v>110</v>
      </c>
      <c r="H288" s="314">
        <v>80</v>
      </c>
      <c r="I288" s="313">
        <v>40</v>
      </c>
      <c r="J288" s="313">
        <v>3.2</v>
      </c>
      <c r="K288" s="313">
        <v>1.0249578335118061E-10</v>
      </c>
      <c r="L288" s="313"/>
      <c r="M288" s="313">
        <v>90</v>
      </c>
      <c r="N288" s="534"/>
      <c r="O288" s="534"/>
      <c r="P288" s="534"/>
      <c r="Q288" s="534"/>
      <c r="R288" s="534"/>
      <c r="S288" s="534">
        <v>1.0249578335118062E-10</v>
      </c>
      <c r="T288" s="534"/>
      <c r="U288" s="531">
        <v>1.2924697071141057E-14</v>
      </c>
      <c r="V288" s="535">
        <v>1.2609979307009396E-16</v>
      </c>
    </row>
    <row r="289" spans="1:22">
      <c r="A289" s="313">
        <v>2</v>
      </c>
      <c r="B289" s="313">
        <v>3</v>
      </c>
      <c r="C289" s="313">
        <v>2</v>
      </c>
      <c r="D289" s="313">
        <v>1</v>
      </c>
      <c r="E289" s="313">
        <v>3</v>
      </c>
      <c r="F289" s="313"/>
      <c r="G289" s="313">
        <v>110</v>
      </c>
      <c r="H289" s="314">
        <v>90</v>
      </c>
      <c r="I289" s="313">
        <v>40</v>
      </c>
      <c r="J289" s="313">
        <v>3.2</v>
      </c>
      <c r="K289" s="313">
        <v>1.0636324846831366E-10</v>
      </c>
      <c r="L289" s="313"/>
      <c r="M289" s="313">
        <v>91</v>
      </c>
      <c r="N289" s="534"/>
      <c r="O289" s="534"/>
      <c r="P289" s="534"/>
      <c r="Q289" s="534"/>
      <c r="R289" s="534"/>
      <c r="S289" s="534">
        <v>1.0636324846831404E-10</v>
      </c>
      <c r="T289" s="534"/>
      <c r="U289" s="531">
        <v>3.7481621506309067E-13</v>
      </c>
      <c r="V289" s="535">
        <v>3.5239259844038231E-15</v>
      </c>
    </row>
    <row r="290" spans="1:22">
      <c r="A290" s="313">
        <v>3</v>
      </c>
      <c r="B290" s="313">
        <v>0</v>
      </c>
      <c r="C290" s="313">
        <v>2</v>
      </c>
      <c r="D290" s="313">
        <v>1</v>
      </c>
      <c r="E290" s="313">
        <v>0</v>
      </c>
      <c r="F290" s="313"/>
      <c r="G290" s="313">
        <v>120</v>
      </c>
      <c r="H290" s="314">
        <v>60</v>
      </c>
      <c r="I290" s="313">
        <v>40</v>
      </c>
      <c r="J290" s="313">
        <v>3.2</v>
      </c>
      <c r="K290" s="313">
        <v>1.0396000882762605E-10</v>
      </c>
      <c r="L290" s="313"/>
      <c r="M290" s="313">
        <v>92</v>
      </c>
      <c r="N290" s="534">
        <v>1.0875587777945576E-16</v>
      </c>
      <c r="O290" s="534">
        <v>-2.132676237431262E-14</v>
      </c>
      <c r="P290" s="534">
        <v>1.6602513146868554E-12</v>
      </c>
      <c r="Q290" s="534">
        <v>5.763000489357773E-11</v>
      </c>
      <c r="R290" s="534"/>
      <c r="S290" s="534">
        <v>1.0396000882762608E-10</v>
      </c>
      <c r="T290" s="534"/>
      <c r="U290" s="531">
        <v>2.5849394142282115E-14</v>
      </c>
      <c r="V290" s="535">
        <v>2.4864747929314303E-16</v>
      </c>
    </row>
    <row r="291" spans="1:22">
      <c r="A291" s="313">
        <v>3</v>
      </c>
      <c r="B291" s="313">
        <v>1</v>
      </c>
      <c r="C291" s="313">
        <v>2</v>
      </c>
      <c r="D291" s="313">
        <v>1</v>
      </c>
      <c r="E291" s="313">
        <v>1</v>
      </c>
      <c r="F291" s="313"/>
      <c r="G291" s="313">
        <v>120</v>
      </c>
      <c r="H291" s="314">
        <v>70</v>
      </c>
      <c r="I291" s="313">
        <v>40</v>
      </c>
      <c r="J291" s="313">
        <v>3.2</v>
      </c>
      <c r="K291" s="313">
        <v>1.0664972736587908E-10</v>
      </c>
      <c r="L291" s="313"/>
      <c r="M291" s="313">
        <v>93</v>
      </c>
      <c r="N291" s="534"/>
      <c r="O291" s="534"/>
      <c r="P291" s="534"/>
      <c r="Q291" s="534"/>
      <c r="R291" s="534"/>
      <c r="S291" s="534">
        <v>1.066497273658791E-10</v>
      </c>
      <c r="T291" s="534"/>
      <c r="U291" s="531">
        <v>2.5849394142282115E-14</v>
      </c>
      <c r="V291" s="535">
        <v>2.4237656092266979E-16</v>
      </c>
    </row>
    <row r="292" spans="1:22">
      <c r="A292" s="313">
        <v>3</v>
      </c>
      <c r="B292" s="313">
        <v>2</v>
      </c>
      <c r="C292" s="313">
        <v>2</v>
      </c>
      <c r="D292" s="313">
        <v>1</v>
      </c>
      <c r="E292" s="313">
        <v>2</v>
      </c>
      <c r="F292" s="313"/>
      <c r="G292" s="313">
        <v>120</v>
      </c>
      <c r="H292" s="314">
        <v>80</v>
      </c>
      <c r="I292" s="313">
        <v>40</v>
      </c>
      <c r="J292" s="313">
        <v>3.2</v>
      </c>
      <c r="K292" s="313">
        <v>1.0964184029600672E-10</v>
      </c>
      <c r="L292" s="313"/>
      <c r="M292" s="313">
        <v>94</v>
      </c>
      <c r="N292" s="534"/>
      <c r="O292" s="534"/>
      <c r="P292" s="534"/>
      <c r="Q292" s="534"/>
      <c r="R292" s="534"/>
      <c r="S292" s="534">
        <v>1.0964184029600674E-10</v>
      </c>
      <c r="T292" s="534"/>
      <c r="U292" s="531">
        <v>1.2924697071141057E-14</v>
      </c>
      <c r="V292" s="535">
        <v>1.1788106653671143E-16</v>
      </c>
    </row>
    <row r="293" spans="1:22">
      <c r="A293" s="313">
        <v>3</v>
      </c>
      <c r="B293" s="313">
        <v>3</v>
      </c>
      <c r="C293" s="313">
        <v>2</v>
      </c>
      <c r="D293" s="313">
        <v>1</v>
      </c>
      <c r="E293" s="313">
        <v>3</v>
      </c>
      <c r="F293" s="313"/>
      <c r="G293" s="313">
        <v>120</v>
      </c>
      <c r="H293" s="314">
        <v>90</v>
      </c>
      <c r="I293" s="313">
        <v>40</v>
      </c>
      <c r="J293" s="313">
        <v>3.2</v>
      </c>
      <c r="K293" s="313">
        <v>1.1358888288468572E-10</v>
      </c>
      <c r="L293" s="313"/>
      <c r="M293" s="313">
        <v>95</v>
      </c>
      <c r="N293" s="534"/>
      <c r="O293" s="534"/>
      <c r="P293" s="534"/>
      <c r="Q293" s="534"/>
      <c r="R293" s="534"/>
      <c r="S293" s="534">
        <v>1.1358888288468574E-10</v>
      </c>
      <c r="T293" s="534"/>
      <c r="U293" s="531">
        <v>1.2924697071141057E-14</v>
      </c>
      <c r="V293" s="535">
        <v>1.1378487703116227E-16</v>
      </c>
    </row>
    <row r="294" spans="1:22">
      <c r="A294" s="313">
        <v>0</v>
      </c>
      <c r="B294" s="313">
        <v>0</v>
      </c>
      <c r="C294" s="313">
        <v>0</v>
      </c>
      <c r="D294" s="313">
        <v>2</v>
      </c>
      <c r="E294" s="313">
        <v>0</v>
      </c>
      <c r="F294" s="313"/>
      <c r="G294" s="313">
        <v>90</v>
      </c>
      <c r="H294" s="314">
        <v>60</v>
      </c>
      <c r="I294" s="313">
        <v>26</v>
      </c>
      <c r="J294" s="313">
        <v>5.2</v>
      </c>
      <c r="K294" s="313">
        <v>9.1746458494753995E-11</v>
      </c>
      <c r="L294" s="313"/>
      <c r="M294" s="313">
        <v>96</v>
      </c>
      <c r="N294" s="534">
        <v>2.7621340373598493E-16</v>
      </c>
      <c r="O294" s="534">
        <v>-5.2141546681051424E-14</v>
      </c>
      <c r="P294" s="534">
        <v>3.5035095932705211E-12</v>
      </c>
      <c r="Q294" s="534">
        <v>9.5833557433351158E-12</v>
      </c>
      <c r="R294" s="534"/>
      <c r="S294" s="534">
        <v>9.1746458494753995E-11</v>
      </c>
      <c r="T294" s="534"/>
      <c r="U294" s="531">
        <v>0</v>
      </c>
      <c r="V294" s="535">
        <v>0</v>
      </c>
    </row>
    <row r="295" spans="1:22">
      <c r="A295" s="313">
        <v>0</v>
      </c>
      <c r="B295" s="313">
        <v>1</v>
      </c>
      <c r="C295" s="313">
        <v>0</v>
      </c>
      <c r="D295" s="313">
        <v>2</v>
      </c>
      <c r="E295" s="313">
        <v>1</v>
      </c>
      <c r="F295" s="313"/>
      <c r="G295" s="313">
        <v>90</v>
      </c>
      <c r="H295" s="314">
        <v>70</v>
      </c>
      <c r="I295" s="313">
        <v>26</v>
      </c>
      <c r="J295" s="313">
        <v>5.2</v>
      </c>
      <c r="K295" s="313">
        <v>9.4076646016562433E-11</v>
      </c>
      <c r="L295" s="313"/>
      <c r="M295" s="313">
        <v>97</v>
      </c>
      <c r="N295" s="534"/>
      <c r="O295" s="534"/>
      <c r="P295" s="534"/>
      <c r="Q295" s="534"/>
      <c r="R295" s="534"/>
      <c r="S295" s="534">
        <v>9.407664601656242E-11</v>
      </c>
      <c r="T295" s="534"/>
      <c r="U295" s="531">
        <v>-1.2924697071141057E-14</v>
      </c>
      <c r="V295" s="535">
        <v>-1.3738475613666789E-16</v>
      </c>
    </row>
    <row r="296" spans="1:22">
      <c r="A296" s="313">
        <v>0</v>
      </c>
      <c r="B296" s="313">
        <v>2</v>
      </c>
      <c r="C296" s="313">
        <v>0</v>
      </c>
      <c r="D296" s="313">
        <v>2</v>
      </c>
      <c r="E296" s="313">
        <v>2</v>
      </c>
      <c r="F296" s="313"/>
      <c r="G296" s="313">
        <v>90</v>
      </c>
      <c r="H296" s="314">
        <v>80</v>
      </c>
      <c r="I296" s="313">
        <v>26</v>
      </c>
      <c r="J296" s="313">
        <v>5.2</v>
      </c>
      <c r="K296" s="313">
        <v>9.7579487159071958E-11</v>
      </c>
      <c r="L296" s="313"/>
      <c r="M296" s="313">
        <v>98</v>
      </c>
      <c r="N296" s="534"/>
      <c r="O296" s="534"/>
      <c r="P296" s="534"/>
      <c r="Q296" s="534"/>
      <c r="R296" s="534"/>
      <c r="S296" s="534">
        <v>9.7579487159071958E-11</v>
      </c>
      <c r="T296" s="534"/>
      <c r="U296" s="531">
        <v>0</v>
      </c>
      <c r="V296" s="535">
        <v>0</v>
      </c>
    </row>
    <row r="297" spans="1:22">
      <c r="A297" s="313">
        <v>0</v>
      </c>
      <c r="B297" s="313">
        <v>3</v>
      </c>
      <c r="C297" s="313">
        <v>0</v>
      </c>
      <c r="D297" s="313">
        <v>2</v>
      </c>
      <c r="E297" s="313">
        <v>3</v>
      </c>
      <c r="F297" s="313"/>
      <c r="G297" s="313">
        <v>90</v>
      </c>
      <c r="H297" s="314">
        <v>90</v>
      </c>
      <c r="I297" s="313">
        <v>26</v>
      </c>
      <c r="J297" s="313">
        <v>5.2</v>
      </c>
      <c r="K297" s="313">
        <v>1.0391226234469849E-10</v>
      </c>
      <c r="L297" s="313"/>
      <c r="M297" s="313">
        <v>99</v>
      </c>
      <c r="N297" s="534"/>
      <c r="O297" s="534"/>
      <c r="P297" s="534"/>
      <c r="Q297" s="534"/>
      <c r="R297" s="534"/>
      <c r="S297" s="534">
        <v>1.039122623446985E-10</v>
      </c>
      <c r="T297" s="534"/>
      <c r="U297" s="531">
        <v>1.2924697071141057E-14</v>
      </c>
      <c r="V297" s="535">
        <v>1.243808649672852E-16</v>
      </c>
    </row>
    <row r="298" spans="1:22">
      <c r="A298" s="313">
        <v>1</v>
      </c>
      <c r="B298" s="313">
        <v>0</v>
      </c>
      <c r="C298" s="313">
        <v>0</v>
      </c>
      <c r="D298" s="313">
        <v>2</v>
      </c>
      <c r="E298" s="313">
        <v>0</v>
      </c>
      <c r="F298" s="313"/>
      <c r="G298" s="313">
        <v>100</v>
      </c>
      <c r="H298" s="314">
        <v>60</v>
      </c>
      <c r="I298" s="313">
        <v>26</v>
      </c>
      <c r="J298" s="313">
        <v>5.2</v>
      </c>
      <c r="K298" s="313">
        <v>1.0264538899768699E-10</v>
      </c>
      <c r="L298" s="313"/>
      <c r="M298" s="313">
        <v>100</v>
      </c>
      <c r="N298" s="534">
        <v>-1.3680428391702277E-15</v>
      </c>
      <c r="O298" s="534">
        <v>3.0535149071724711E-13</v>
      </c>
      <c r="P298" s="534">
        <v>-2.2105417323061443E-11</v>
      </c>
      <c r="Q298" s="534">
        <v>6.2520231506005336E-10</v>
      </c>
      <c r="R298" s="534"/>
      <c r="S298" s="534">
        <v>1.0264538899768735E-10</v>
      </c>
      <c r="T298" s="534"/>
      <c r="U298" s="531">
        <v>3.6189151799194961E-13</v>
      </c>
      <c r="V298" s="535">
        <v>3.5256480736811709E-15</v>
      </c>
    </row>
    <row r="299" spans="1:22">
      <c r="A299" s="313">
        <v>1</v>
      </c>
      <c r="B299" s="313">
        <v>1</v>
      </c>
      <c r="C299" s="313">
        <v>0</v>
      </c>
      <c r="D299" s="313">
        <v>2</v>
      </c>
      <c r="E299" s="313">
        <v>1</v>
      </c>
      <c r="F299" s="313"/>
      <c r="G299" s="313">
        <v>100</v>
      </c>
      <c r="H299" s="314">
        <v>70</v>
      </c>
      <c r="I299" s="313">
        <v>26</v>
      </c>
      <c r="J299" s="313">
        <v>5.2</v>
      </c>
      <c r="K299" s="313">
        <v>1.0480671312487493E-10</v>
      </c>
      <c r="L299" s="313"/>
      <c r="M299" s="313">
        <v>101</v>
      </c>
      <c r="N299" s="534"/>
      <c r="O299" s="534"/>
      <c r="P299" s="534"/>
      <c r="Q299" s="534"/>
      <c r="R299" s="534"/>
      <c r="S299" s="534">
        <v>1.0480671312487504E-10</v>
      </c>
      <c r="T299" s="534"/>
      <c r="U299" s="531">
        <v>1.1632227364026952E-13</v>
      </c>
      <c r="V299" s="535">
        <v>1.1098742644631366E-15</v>
      </c>
    </row>
    <row r="300" spans="1:22">
      <c r="A300" s="313">
        <v>1</v>
      </c>
      <c r="B300" s="313">
        <v>2</v>
      </c>
      <c r="C300" s="313">
        <v>0</v>
      </c>
      <c r="D300" s="313">
        <v>2</v>
      </c>
      <c r="E300" s="313">
        <v>2</v>
      </c>
      <c r="F300" s="313"/>
      <c r="G300" s="313">
        <v>100</v>
      </c>
      <c r="H300" s="314">
        <v>80</v>
      </c>
      <c r="I300" s="313">
        <v>26</v>
      </c>
      <c r="J300" s="313">
        <v>5.2</v>
      </c>
      <c r="K300" s="313">
        <v>1.105805361503627E-10</v>
      </c>
      <c r="L300" s="313"/>
      <c r="M300" s="313">
        <v>102</v>
      </c>
      <c r="N300" s="534"/>
      <c r="O300" s="534"/>
      <c r="P300" s="534"/>
      <c r="Q300" s="534"/>
      <c r="R300" s="534"/>
      <c r="S300" s="534">
        <v>1.1058053615036292E-10</v>
      </c>
      <c r="T300" s="534"/>
      <c r="U300" s="531">
        <v>2.1971985020939798E-13</v>
      </c>
      <c r="V300" s="535">
        <v>1.9869667652056985E-15</v>
      </c>
    </row>
    <row r="301" spans="1:22">
      <c r="A301" s="313">
        <v>1</v>
      </c>
      <c r="B301" s="313">
        <v>3</v>
      </c>
      <c r="C301" s="313">
        <v>0</v>
      </c>
      <c r="D301" s="313">
        <v>2</v>
      </c>
      <c r="E301" s="313">
        <v>3</v>
      </c>
      <c r="F301" s="313"/>
      <c r="G301" s="313">
        <v>100</v>
      </c>
      <c r="H301" s="314">
        <v>90</v>
      </c>
      <c r="I301" s="313">
        <v>26</v>
      </c>
      <c r="J301" s="313">
        <v>5.2</v>
      </c>
      <c r="K301" s="313">
        <v>1.1175860103912892E-10</v>
      </c>
      <c r="L301" s="313"/>
      <c r="M301" s="313">
        <v>103</v>
      </c>
      <c r="N301" s="534"/>
      <c r="O301" s="534"/>
      <c r="P301" s="534"/>
      <c r="Q301" s="534"/>
      <c r="R301" s="534"/>
      <c r="S301" s="534">
        <v>1.11758601039129E-10</v>
      </c>
      <c r="T301" s="534"/>
      <c r="U301" s="531">
        <v>7.7548182426846345E-14</v>
      </c>
      <c r="V301" s="535">
        <v>6.9389006041418837E-16</v>
      </c>
    </row>
    <row r="302" spans="1:22">
      <c r="A302" s="313">
        <v>2</v>
      </c>
      <c r="B302" s="313">
        <v>0</v>
      </c>
      <c r="C302" s="313">
        <v>0</v>
      </c>
      <c r="D302" s="313">
        <v>2</v>
      </c>
      <c r="E302" s="313">
        <v>0</v>
      </c>
      <c r="F302" s="313"/>
      <c r="G302" s="313">
        <v>110</v>
      </c>
      <c r="H302" s="314">
        <v>60</v>
      </c>
      <c r="I302" s="313">
        <v>26</v>
      </c>
      <c r="J302" s="313">
        <v>5.2</v>
      </c>
      <c r="K302" s="313">
        <v>1.1652847468359301E-10</v>
      </c>
      <c r="L302" s="313"/>
      <c r="M302" s="313">
        <v>104</v>
      </c>
      <c r="N302" s="534">
        <v>1.96105415713065E-15</v>
      </c>
      <c r="O302" s="534">
        <v>-4.4420144616948289E-13</v>
      </c>
      <c r="P302" s="534">
        <v>3.3278317145033155E-11</v>
      </c>
      <c r="Q302" s="534">
        <v>-7.0463304574847871E-10</v>
      </c>
      <c r="R302" s="534"/>
      <c r="S302" s="534">
        <v>1.165284746835927E-10</v>
      </c>
      <c r="T302" s="534"/>
      <c r="U302" s="531">
        <v>-3.1019272970738538E-13</v>
      </c>
      <c r="V302" s="535">
        <v>-2.6619479105827507E-15</v>
      </c>
    </row>
    <row r="303" spans="1:22">
      <c r="A303" s="313">
        <v>2</v>
      </c>
      <c r="B303" s="313">
        <v>1</v>
      </c>
      <c r="C303" s="313">
        <v>0</v>
      </c>
      <c r="D303" s="313">
        <v>2</v>
      </c>
      <c r="E303" s="313">
        <v>1</v>
      </c>
      <c r="F303" s="313"/>
      <c r="G303" s="313">
        <v>110</v>
      </c>
      <c r="H303" s="314">
        <v>70</v>
      </c>
      <c r="I303" s="313">
        <v>26</v>
      </c>
      <c r="J303" s="313">
        <v>5.2</v>
      </c>
      <c r="K303" s="313">
        <v>1.2090364406918924E-10</v>
      </c>
      <c r="L303" s="313"/>
      <c r="M303" s="313">
        <v>105</v>
      </c>
      <c r="N303" s="534"/>
      <c r="O303" s="534"/>
      <c r="P303" s="534"/>
      <c r="Q303" s="534"/>
      <c r="R303" s="534"/>
      <c r="S303" s="534">
        <v>1.2090364406918872E-10</v>
      </c>
      <c r="T303" s="534"/>
      <c r="U303" s="531">
        <v>-5.169878828456423E-13</v>
      </c>
      <c r="V303" s="535">
        <v>-4.2760322637569703E-15</v>
      </c>
    </row>
    <row r="304" spans="1:22">
      <c r="A304" s="313">
        <v>2</v>
      </c>
      <c r="B304" s="313">
        <v>2</v>
      </c>
      <c r="C304" s="313">
        <v>0</v>
      </c>
      <c r="D304" s="313">
        <v>2</v>
      </c>
      <c r="E304" s="313">
        <v>2</v>
      </c>
      <c r="F304" s="313"/>
      <c r="G304" s="313">
        <v>110</v>
      </c>
      <c r="H304" s="314">
        <v>80</v>
      </c>
      <c r="I304" s="313">
        <v>26</v>
      </c>
      <c r="J304" s="313">
        <v>5.2</v>
      </c>
      <c r="K304" s="313">
        <v>1.1880279882037619E-10</v>
      </c>
      <c r="L304" s="313"/>
      <c r="M304" s="313">
        <v>106</v>
      </c>
      <c r="N304" s="534"/>
      <c r="O304" s="534"/>
      <c r="P304" s="534"/>
      <c r="Q304" s="534"/>
      <c r="R304" s="534"/>
      <c r="S304" s="534">
        <v>1.1880279882037593E-10</v>
      </c>
      <c r="T304" s="534"/>
      <c r="U304" s="531">
        <v>-2.5849394142282115E-13</v>
      </c>
      <c r="V304" s="535">
        <v>-2.1758236673670533E-15</v>
      </c>
    </row>
    <row r="305" spans="1:22">
      <c r="A305" s="313">
        <v>2</v>
      </c>
      <c r="B305" s="313">
        <v>3</v>
      </c>
      <c r="C305" s="313">
        <v>0</v>
      </c>
      <c r="D305" s="313">
        <v>2</v>
      </c>
      <c r="E305" s="313">
        <v>3</v>
      </c>
      <c r="F305" s="313"/>
      <c r="G305" s="313">
        <v>110</v>
      </c>
      <c r="H305" s="314">
        <v>90</v>
      </c>
      <c r="I305" s="313">
        <v>26</v>
      </c>
      <c r="J305" s="313">
        <v>5.2</v>
      </c>
      <c r="K305" s="313">
        <v>1.2199226387993781E-10</v>
      </c>
      <c r="L305" s="313"/>
      <c r="M305" s="313">
        <v>107</v>
      </c>
      <c r="N305" s="534"/>
      <c r="O305" s="534"/>
      <c r="P305" s="534"/>
      <c r="Q305" s="534"/>
      <c r="R305" s="534"/>
      <c r="S305" s="534">
        <v>1.2199226387993734E-10</v>
      </c>
      <c r="T305" s="534"/>
      <c r="U305" s="531">
        <v>-4.6528909456107807E-13</v>
      </c>
      <c r="V305" s="535">
        <v>-3.8140868917639373E-15</v>
      </c>
    </row>
    <row r="306" spans="1:22">
      <c r="A306" s="313">
        <v>3</v>
      </c>
      <c r="B306" s="313">
        <v>0</v>
      </c>
      <c r="C306" s="313">
        <v>0</v>
      </c>
      <c r="D306" s="313">
        <v>2</v>
      </c>
      <c r="E306" s="313">
        <v>0</v>
      </c>
      <c r="F306" s="313"/>
      <c r="G306" s="313">
        <v>120</v>
      </c>
      <c r="H306" s="314">
        <v>60</v>
      </c>
      <c r="I306" s="313">
        <v>26</v>
      </c>
      <c r="J306" s="313">
        <v>5.2</v>
      </c>
      <c r="K306" s="313">
        <v>1.2861310951256064E-10</v>
      </c>
      <c r="L306" s="313"/>
      <c r="M306" s="313">
        <v>108</v>
      </c>
      <c r="N306" s="534">
        <v>-6.5067845900736285E-16</v>
      </c>
      <c r="O306" s="534">
        <v>1.5771459085691311E-13</v>
      </c>
      <c r="P306" s="534">
        <v>-1.2391591662544145E-11</v>
      </c>
      <c r="Q306" s="534">
        <v>4.4488262932591258E-10</v>
      </c>
      <c r="R306" s="534"/>
      <c r="S306" s="534">
        <v>1.286131095125607E-10</v>
      </c>
      <c r="T306" s="534"/>
      <c r="U306" s="531">
        <v>5.169878828456423E-14</v>
      </c>
      <c r="V306" s="535">
        <v>4.0197137352872422E-16</v>
      </c>
    </row>
    <row r="307" spans="1:22">
      <c r="A307" s="313">
        <v>3</v>
      </c>
      <c r="B307" s="313">
        <v>1</v>
      </c>
      <c r="C307" s="313">
        <v>0</v>
      </c>
      <c r="D307" s="313">
        <v>2</v>
      </c>
      <c r="E307" s="313">
        <v>1</v>
      </c>
      <c r="F307" s="313"/>
      <c r="G307" s="313">
        <v>120</v>
      </c>
      <c r="H307" s="314">
        <v>70</v>
      </c>
      <c r="I307" s="313">
        <v>26</v>
      </c>
      <c r="J307" s="313">
        <v>5.2</v>
      </c>
      <c r="K307" s="313">
        <v>1.270899967071712E-10</v>
      </c>
      <c r="L307" s="313"/>
      <c r="M307" s="313">
        <v>109</v>
      </c>
      <c r="N307" s="534"/>
      <c r="O307" s="534"/>
      <c r="P307" s="534"/>
      <c r="Q307" s="534"/>
      <c r="R307" s="534"/>
      <c r="S307" s="534">
        <v>1.2708999670717112E-10</v>
      </c>
      <c r="T307" s="534"/>
      <c r="U307" s="531">
        <v>-7.7548182426846345E-14</v>
      </c>
      <c r="V307" s="535">
        <v>-6.1018321218093633E-16</v>
      </c>
    </row>
    <row r="308" spans="1:22">
      <c r="A308" s="313">
        <v>3</v>
      </c>
      <c r="B308" s="313">
        <v>2</v>
      </c>
      <c r="C308" s="313">
        <v>0</v>
      </c>
      <c r="D308" s="313">
        <v>2</v>
      </c>
      <c r="E308" s="313">
        <v>2</v>
      </c>
      <c r="F308" s="313"/>
      <c r="G308" s="313">
        <v>120</v>
      </c>
      <c r="H308" s="314">
        <v>80</v>
      </c>
      <c r="I308" s="313">
        <v>26</v>
      </c>
      <c r="J308" s="313">
        <v>5.2</v>
      </c>
      <c r="K308" s="313">
        <v>1.2978130679485515E-10</v>
      </c>
      <c r="L308" s="313"/>
      <c r="M308" s="313">
        <v>110</v>
      </c>
      <c r="N308" s="534"/>
      <c r="O308" s="534"/>
      <c r="P308" s="534"/>
      <c r="Q308" s="534"/>
      <c r="R308" s="534"/>
      <c r="S308" s="534">
        <v>1.2978130679485492E-10</v>
      </c>
      <c r="T308" s="534"/>
      <c r="U308" s="531">
        <v>-2.3264454728053903E-13</v>
      </c>
      <c r="V308" s="535">
        <v>-1.7925890332440512E-15</v>
      </c>
    </row>
    <row r="309" spans="1:22">
      <c r="A309" s="313">
        <v>3</v>
      </c>
      <c r="B309" s="313">
        <v>3</v>
      </c>
      <c r="C309" s="313">
        <v>0</v>
      </c>
      <c r="D309" s="313">
        <v>2</v>
      </c>
      <c r="E309" s="313">
        <v>3</v>
      </c>
      <c r="F309" s="313"/>
      <c r="G309" s="313">
        <v>120</v>
      </c>
      <c r="H309" s="314">
        <v>90</v>
      </c>
      <c r="I309" s="313">
        <v>26</v>
      </c>
      <c r="J309" s="313">
        <v>5.2</v>
      </c>
      <c r="K309" s="313">
        <v>1.327829690215683E-10</v>
      </c>
      <c r="L309" s="313"/>
      <c r="M309" s="313">
        <v>111</v>
      </c>
      <c r="N309" s="534"/>
      <c r="O309" s="534"/>
      <c r="P309" s="534"/>
      <c r="Q309" s="534"/>
      <c r="R309" s="534"/>
      <c r="S309" s="534">
        <v>1.327829690215681E-10</v>
      </c>
      <c r="T309" s="534"/>
      <c r="U309" s="531">
        <v>-2.0679515313825692E-13</v>
      </c>
      <c r="V309" s="535">
        <v>-1.5573921464632006E-15</v>
      </c>
    </row>
    <row r="310" spans="1:22">
      <c r="A310" s="313">
        <v>0</v>
      </c>
      <c r="B310" s="313">
        <v>0</v>
      </c>
      <c r="C310" s="313">
        <v>1</v>
      </c>
      <c r="D310" s="313">
        <v>2</v>
      </c>
      <c r="E310" s="313">
        <v>0</v>
      </c>
      <c r="F310" s="313"/>
      <c r="G310" s="313">
        <v>90</v>
      </c>
      <c r="H310" s="314">
        <v>60</v>
      </c>
      <c r="I310" s="313">
        <v>30</v>
      </c>
      <c r="J310" s="313">
        <v>5.2</v>
      </c>
      <c r="K310" s="313">
        <v>1.0200558612645758E-10</v>
      </c>
      <c r="L310" s="313"/>
      <c r="M310" s="313">
        <v>112</v>
      </c>
      <c r="N310" s="534">
        <v>1.7501738575338665E-15</v>
      </c>
      <c r="O310" s="534">
        <v>-3.9131425858004117E-13</v>
      </c>
      <c r="P310" s="534">
        <v>2.9243341450295519E-11</v>
      </c>
      <c r="Q310" s="534">
        <v>-6.2190112323044027E-10</v>
      </c>
      <c r="R310" s="534"/>
      <c r="S310" s="534">
        <v>1.0200558612645768E-10</v>
      </c>
      <c r="T310" s="534"/>
      <c r="U310" s="531">
        <v>1.0339757656912846E-13</v>
      </c>
      <c r="V310" s="535">
        <v>1.0136462177762032E-15</v>
      </c>
    </row>
    <row r="311" spans="1:22">
      <c r="A311" s="313">
        <v>0</v>
      </c>
      <c r="B311" s="313">
        <v>1</v>
      </c>
      <c r="C311" s="313">
        <v>1</v>
      </c>
      <c r="D311" s="313">
        <v>2</v>
      </c>
      <c r="E311" s="313">
        <v>1</v>
      </c>
      <c r="F311" s="313"/>
      <c r="G311" s="313">
        <v>90</v>
      </c>
      <c r="H311" s="314">
        <v>70</v>
      </c>
      <c r="I311" s="313">
        <v>30</v>
      </c>
      <c r="J311" s="313">
        <v>5.2</v>
      </c>
      <c r="K311" s="313">
        <v>1.0800254438216019E-10</v>
      </c>
      <c r="L311" s="313"/>
      <c r="M311" s="313">
        <v>113</v>
      </c>
      <c r="N311" s="534"/>
      <c r="O311" s="534"/>
      <c r="P311" s="534"/>
      <c r="Q311" s="534"/>
      <c r="R311" s="534"/>
      <c r="S311" s="534">
        <v>1.080025443821605E-10</v>
      </c>
      <c r="T311" s="534"/>
      <c r="U311" s="531">
        <v>3.1019272970738538E-13</v>
      </c>
      <c r="V311" s="535">
        <v>2.8720872409245097E-15</v>
      </c>
    </row>
    <row r="312" spans="1:22">
      <c r="A312" s="313">
        <v>0</v>
      </c>
      <c r="B312" s="313">
        <v>2</v>
      </c>
      <c r="C312" s="313">
        <v>1</v>
      </c>
      <c r="D312" s="313">
        <v>2</v>
      </c>
      <c r="E312" s="313">
        <v>2</v>
      </c>
      <c r="F312" s="313"/>
      <c r="G312" s="313">
        <v>90</v>
      </c>
      <c r="H312" s="314">
        <v>80</v>
      </c>
      <c r="I312" s="313">
        <v>30</v>
      </c>
      <c r="J312" s="313">
        <v>5.2</v>
      </c>
      <c r="K312" s="313">
        <v>1.0924395293827697E-10</v>
      </c>
      <c r="L312" s="313"/>
      <c r="M312" s="313">
        <v>114</v>
      </c>
      <c r="N312" s="534"/>
      <c r="O312" s="534"/>
      <c r="P312" s="534"/>
      <c r="Q312" s="534"/>
      <c r="R312" s="534"/>
      <c r="S312" s="534">
        <v>1.0924395293827741E-10</v>
      </c>
      <c r="T312" s="534"/>
      <c r="U312" s="531">
        <v>4.3943970041879595E-13</v>
      </c>
      <c r="V312" s="535">
        <v>4.0225540050448388E-15</v>
      </c>
    </row>
    <row r="313" spans="1:22">
      <c r="A313" s="313">
        <v>0</v>
      </c>
      <c r="B313" s="313">
        <v>3</v>
      </c>
      <c r="C313" s="313">
        <v>1</v>
      </c>
      <c r="D313" s="313">
        <v>2</v>
      </c>
      <c r="E313" s="313">
        <v>3</v>
      </c>
      <c r="F313" s="313"/>
      <c r="G313" s="313">
        <v>90</v>
      </c>
      <c r="H313" s="314">
        <v>90</v>
      </c>
      <c r="I313" s="313">
        <v>30</v>
      </c>
      <c r="J313" s="313">
        <v>5.2</v>
      </c>
      <c r="K313" s="313">
        <v>1.1623085494001116E-10</v>
      </c>
      <c r="L313" s="313"/>
      <c r="M313" s="313">
        <v>115</v>
      </c>
      <c r="N313" s="534"/>
      <c r="O313" s="534"/>
      <c r="P313" s="534"/>
      <c r="Q313" s="534"/>
      <c r="R313" s="534"/>
      <c r="S313" s="534">
        <v>1.1623085494001152E-10</v>
      </c>
      <c r="T313" s="534"/>
      <c r="U313" s="531">
        <v>3.6189151799194961E-13</v>
      </c>
      <c r="V313" s="535">
        <v>3.1135580838558602E-15</v>
      </c>
    </row>
    <row r="314" spans="1:22">
      <c r="A314" s="313">
        <v>1</v>
      </c>
      <c r="B314" s="313">
        <v>0</v>
      </c>
      <c r="C314" s="313">
        <v>1</v>
      </c>
      <c r="D314" s="313">
        <v>2</v>
      </c>
      <c r="E314" s="313">
        <v>0</v>
      </c>
      <c r="F314" s="313"/>
      <c r="G314" s="313">
        <v>100</v>
      </c>
      <c r="H314" s="314">
        <v>60</v>
      </c>
      <c r="I314" s="313">
        <v>30</v>
      </c>
      <c r="J314" s="313">
        <v>5.2</v>
      </c>
      <c r="K314" s="313">
        <v>1.1296977015605824E-10</v>
      </c>
      <c r="L314" s="313"/>
      <c r="M314" s="313">
        <v>116</v>
      </c>
      <c r="N314" s="534">
        <v>-4.9868548835458214E-17</v>
      </c>
      <c r="O314" s="534">
        <v>1.4682043500226856E-14</v>
      </c>
      <c r="P314" s="534">
        <v>-9.6657449522089632E-13</v>
      </c>
      <c r="Q314" s="534">
        <v>1.2888048981695432E-10</v>
      </c>
      <c r="R314" s="534"/>
      <c r="S314" s="534">
        <v>1.1296977015605825E-10</v>
      </c>
      <c r="T314" s="534"/>
      <c r="U314" s="531">
        <v>1.2924697071141057E-14</v>
      </c>
      <c r="V314" s="535">
        <v>1.1440845682244616E-16</v>
      </c>
    </row>
    <row r="315" spans="1:22">
      <c r="A315" s="313">
        <v>1</v>
      </c>
      <c r="B315" s="313">
        <v>1</v>
      </c>
      <c r="C315" s="313">
        <v>1</v>
      </c>
      <c r="D315" s="313">
        <v>2</v>
      </c>
      <c r="E315" s="313">
        <v>1</v>
      </c>
      <c r="F315" s="313"/>
      <c r="G315" s="313">
        <v>100</v>
      </c>
      <c r="H315" s="314">
        <v>70</v>
      </c>
      <c r="I315" s="313">
        <v>30</v>
      </c>
      <c r="J315" s="313">
        <v>5.2</v>
      </c>
      <c r="K315" s="313">
        <v>1.16057376052041E-10</v>
      </c>
      <c r="L315" s="313"/>
      <c r="M315" s="313">
        <v>117</v>
      </c>
      <c r="N315" s="534"/>
      <c r="O315" s="534"/>
      <c r="P315" s="534"/>
      <c r="Q315" s="534"/>
      <c r="R315" s="534"/>
      <c r="S315" s="534">
        <v>1.16057376052041E-10</v>
      </c>
      <c r="T315" s="534"/>
      <c r="U315" s="531">
        <v>0</v>
      </c>
      <c r="V315" s="535">
        <v>0</v>
      </c>
    </row>
    <row r="316" spans="1:22">
      <c r="A316" s="313">
        <v>1</v>
      </c>
      <c r="B316" s="313">
        <v>2</v>
      </c>
      <c r="C316" s="313">
        <v>1</v>
      </c>
      <c r="D316" s="313">
        <v>2</v>
      </c>
      <c r="E316" s="313">
        <v>2</v>
      </c>
      <c r="F316" s="313"/>
      <c r="G316" s="313">
        <v>100</v>
      </c>
      <c r="H316" s="314">
        <v>80</v>
      </c>
      <c r="I316" s="313">
        <v>30</v>
      </c>
      <c r="J316" s="313">
        <v>5.2</v>
      </c>
      <c r="K316" s="313">
        <v>1.1998691159697989E-10</v>
      </c>
      <c r="L316" s="313"/>
      <c r="M316" s="313">
        <v>118</v>
      </c>
      <c r="N316" s="534"/>
      <c r="O316" s="534"/>
      <c r="P316" s="534"/>
      <c r="Q316" s="534"/>
      <c r="R316" s="534"/>
      <c r="S316" s="534">
        <v>1.1998691159697986E-10</v>
      </c>
      <c r="T316" s="534"/>
      <c r="U316" s="531">
        <v>-2.5849394142282115E-14</v>
      </c>
      <c r="V316" s="535">
        <v>-2.1543511536580589E-16</v>
      </c>
    </row>
    <row r="317" spans="1:22">
      <c r="A317" s="313">
        <v>1</v>
      </c>
      <c r="B317" s="313">
        <v>3</v>
      </c>
      <c r="C317" s="313">
        <v>1</v>
      </c>
      <c r="D317" s="313">
        <v>2</v>
      </c>
      <c r="E317" s="313">
        <v>3</v>
      </c>
      <c r="F317" s="313"/>
      <c r="G317" s="313">
        <v>100</v>
      </c>
      <c r="H317" s="314">
        <v>90</v>
      </c>
      <c r="I317" s="313">
        <v>30</v>
      </c>
      <c r="J317" s="313">
        <v>5.2</v>
      </c>
      <c r="K317" s="313">
        <v>1.2445916549786215E-10</v>
      </c>
      <c r="L317" s="313"/>
      <c r="M317" s="313">
        <v>119</v>
      </c>
      <c r="N317" s="534"/>
      <c r="O317" s="534"/>
      <c r="P317" s="534"/>
      <c r="Q317" s="534"/>
      <c r="R317" s="534"/>
      <c r="S317" s="534">
        <v>1.2445916549786213E-10</v>
      </c>
      <c r="T317" s="534"/>
      <c r="U317" s="531">
        <v>-2.5849394142282115E-14</v>
      </c>
      <c r="V317" s="535">
        <v>-2.0769377682133127E-16</v>
      </c>
    </row>
    <row r="318" spans="1:22">
      <c r="A318" s="313">
        <v>2</v>
      </c>
      <c r="B318" s="313">
        <v>0</v>
      </c>
      <c r="C318" s="313">
        <v>1</v>
      </c>
      <c r="D318" s="313">
        <v>2</v>
      </c>
      <c r="E318" s="313">
        <v>0</v>
      </c>
      <c r="F318" s="313"/>
      <c r="G318" s="313">
        <v>110</v>
      </c>
      <c r="H318" s="314">
        <v>60</v>
      </c>
      <c r="I318" s="313">
        <v>30</v>
      </c>
      <c r="J318" s="313">
        <v>5.2</v>
      </c>
      <c r="K318" s="313">
        <v>1.2689741922602998E-10</v>
      </c>
      <c r="L318" s="313"/>
      <c r="M318" s="313">
        <v>120</v>
      </c>
      <c r="N318" s="534">
        <v>1.9918241127950566E-15</v>
      </c>
      <c r="O318" s="534">
        <v>-4.514032073443853E-13</v>
      </c>
      <c r="P318" s="534">
        <v>3.3923398655208032E-11</v>
      </c>
      <c r="Q318" s="534">
        <v>-7.136889620103972E-10</v>
      </c>
      <c r="R318" s="534"/>
      <c r="S318" s="534">
        <v>1.2689741922603009E-10</v>
      </c>
      <c r="T318" s="534"/>
      <c r="U318" s="531">
        <v>1.0339757656912846E-13</v>
      </c>
      <c r="V318" s="535">
        <v>8.1481228853800764E-16</v>
      </c>
    </row>
    <row r="319" spans="1:22">
      <c r="A319" s="313">
        <v>2</v>
      </c>
      <c r="B319" s="313">
        <v>1</v>
      </c>
      <c r="C319" s="313">
        <v>1</v>
      </c>
      <c r="D319" s="313">
        <v>2</v>
      </c>
      <c r="E319" s="313">
        <v>1</v>
      </c>
      <c r="F319" s="313"/>
      <c r="G319" s="313">
        <v>110</v>
      </c>
      <c r="H319" s="314">
        <v>70</v>
      </c>
      <c r="I319" s="313">
        <v>30</v>
      </c>
      <c r="J319" s="313">
        <v>5.2</v>
      </c>
      <c r="K319" s="313">
        <v>1.3226889855538147E-10</v>
      </c>
      <c r="L319" s="313"/>
      <c r="M319" s="313">
        <v>121</v>
      </c>
      <c r="N319" s="534"/>
      <c r="O319" s="534"/>
      <c r="P319" s="534"/>
      <c r="Q319" s="534"/>
      <c r="R319" s="534"/>
      <c r="S319" s="534">
        <v>1.3226889855538154E-10</v>
      </c>
      <c r="T319" s="534"/>
      <c r="U319" s="531">
        <v>7.7548182426846345E-14</v>
      </c>
      <c r="V319" s="535">
        <v>5.8629188927869267E-16</v>
      </c>
    </row>
    <row r="320" spans="1:22">
      <c r="A320" s="313">
        <v>2</v>
      </c>
      <c r="B320" s="313">
        <v>2</v>
      </c>
      <c r="C320" s="313">
        <v>1</v>
      </c>
      <c r="D320" s="313">
        <v>2</v>
      </c>
      <c r="E320" s="313">
        <v>2</v>
      </c>
      <c r="F320" s="313"/>
      <c r="G320" s="313">
        <v>110</v>
      </c>
      <c r="H320" s="314">
        <v>80</v>
      </c>
      <c r="I320" s="313">
        <v>30</v>
      </c>
      <c r="J320" s="313">
        <v>5.2</v>
      </c>
      <c r="K320" s="313">
        <v>1.3101634915324827E-10</v>
      </c>
      <c r="L320" s="313"/>
      <c r="M320" s="313">
        <v>122</v>
      </c>
      <c r="N320" s="534"/>
      <c r="O320" s="534"/>
      <c r="P320" s="534"/>
      <c r="Q320" s="534"/>
      <c r="R320" s="534"/>
      <c r="S320" s="534">
        <v>1.310163491532483E-10</v>
      </c>
      <c r="T320" s="534"/>
      <c r="U320" s="531">
        <v>2.5849394142282115E-14</v>
      </c>
      <c r="V320" s="535">
        <v>1.9729899596001094E-16</v>
      </c>
    </row>
    <row r="321" spans="1:22">
      <c r="A321" s="313">
        <v>2</v>
      </c>
      <c r="B321" s="313">
        <v>3</v>
      </c>
      <c r="C321" s="313">
        <v>1</v>
      </c>
      <c r="D321" s="313">
        <v>2</v>
      </c>
      <c r="E321" s="313">
        <v>3</v>
      </c>
      <c r="F321" s="313"/>
      <c r="G321" s="313">
        <v>110</v>
      </c>
      <c r="H321" s="314">
        <v>90</v>
      </c>
      <c r="I321" s="313">
        <v>30</v>
      </c>
      <c r="J321" s="313">
        <v>5.2</v>
      </c>
      <c r="K321" s="313">
        <v>1.3509071569640077E-10</v>
      </c>
      <c r="L321" s="313"/>
      <c r="M321" s="313">
        <v>123</v>
      </c>
      <c r="N321" s="534"/>
      <c r="O321" s="534"/>
      <c r="P321" s="534"/>
      <c r="Q321" s="534"/>
      <c r="R321" s="534"/>
      <c r="S321" s="534">
        <v>1.3509071569640116E-10</v>
      </c>
      <c r="T321" s="534"/>
      <c r="U321" s="531">
        <v>3.8774091213423172E-13</v>
      </c>
      <c r="V321" s="535">
        <v>2.8702262041873415E-15</v>
      </c>
    </row>
    <row r="322" spans="1:22">
      <c r="A322" s="313">
        <v>3</v>
      </c>
      <c r="B322" s="313">
        <v>0</v>
      </c>
      <c r="C322" s="313">
        <v>1</v>
      </c>
      <c r="D322" s="313">
        <v>2</v>
      </c>
      <c r="E322" s="313">
        <v>0</v>
      </c>
      <c r="F322" s="313"/>
      <c r="G322" s="313">
        <v>120</v>
      </c>
      <c r="H322" s="314">
        <v>60</v>
      </c>
      <c r="I322" s="313">
        <v>30</v>
      </c>
      <c r="J322" s="313">
        <v>5.2</v>
      </c>
      <c r="K322" s="313">
        <v>1.3552202559217983E-10</v>
      </c>
      <c r="L322" s="313"/>
      <c r="M322" s="313">
        <v>124</v>
      </c>
      <c r="N322" s="534">
        <v>-4.9072774119997287E-17</v>
      </c>
      <c r="O322" s="534">
        <v>1.3703240600211411E-14</v>
      </c>
      <c r="P322" s="534">
        <v>-8.6519279647133987E-13</v>
      </c>
      <c r="Q322" s="534">
        <v>1.4870164642961853E-10</v>
      </c>
      <c r="R322" s="534"/>
      <c r="S322" s="534">
        <v>1.355220255921798E-10</v>
      </c>
      <c r="T322" s="534"/>
      <c r="U322" s="531">
        <v>-2.5849394142282115E-14</v>
      </c>
      <c r="V322" s="535">
        <v>-1.9073943168521922E-16</v>
      </c>
    </row>
    <row r="323" spans="1:22">
      <c r="A323" s="313">
        <v>3</v>
      </c>
      <c r="B323" s="313">
        <v>1</v>
      </c>
      <c r="C323" s="313">
        <v>1</v>
      </c>
      <c r="D323" s="313">
        <v>2</v>
      </c>
      <c r="E323" s="313">
        <v>1</v>
      </c>
      <c r="F323" s="313"/>
      <c r="G323" s="313">
        <v>120</v>
      </c>
      <c r="H323" s="314">
        <v>70</v>
      </c>
      <c r="I323" s="313">
        <v>30</v>
      </c>
      <c r="J323" s="313">
        <v>5.2</v>
      </c>
      <c r="K323" s="313">
        <v>1.3845206809450161E-10</v>
      </c>
      <c r="L323" s="313"/>
      <c r="M323" s="313">
        <v>125</v>
      </c>
      <c r="N323" s="534"/>
      <c r="O323" s="534"/>
      <c r="P323" s="534"/>
      <c r="Q323" s="534"/>
      <c r="R323" s="534"/>
      <c r="S323" s="534">
        <v>1.3845206809450159E-10</v>
      </c>
      <c r="T323" s="534"/>
      <c r="U323" s="531">
        <v>-2.5849394142282115E-14</v>
      </c>
      <c r="V323" s="535">
        <v>-1.867028387372184E-16</v>
      </c>
    </row>
    <row r="324" spans="1:22">
      <c r="A324" s="313">
        <v>3</v>
      </c>
      <c r="B324" s="313">
        <v>2</v>
      </c>
      <c r="C324" s="313">
        <v>1</v>
      </c>
      <c r="D324" s="313">
        <v>2</v>
      </c>
      <c r="E324" s="313">
        <v>2</v>
      </c>
      <c r="F324" s="313"/>
      <c r="G324" s="313">
        <v>120</v>
      </c>
      <c r="H324" s="314">
        <v>80</v>
      </c>
      <c r="I324" s="313">
        <v>30</v>
      </c>
      <c r="J324" s="313">
        <v>5.2</v>
      </c>
      <c r="K324" s="313">
        <v>1.4206170220382579E-10</v>
      </c>
      <c r="L324" s="313"/>
      <c r="M324" s="313">
        <v>126</v>
      </c>
      <c r="N324" s="534"/>
      <c r="O324" s="534"/>
      <c r="P324" s="534"/>
      <c r="Q324" s="534"/>
      <c r="R324" s="534"/>
      <c r="S324" s="534">
        <v>1.4206170220382577E-10</v>
      </c>
      <c r="T324" s="534"/>
      <c r="U324" s="531">
        <v>-2.5849394142282115E-14</v>
      </c>
      <c r="V324" s="535">
        <v>-1.8195892166063301E-16</v>
      </c>
    </row>
    <row r="325" spans="1:22">
      <c r="A325" s="313">
        <v>3</v>
      </c>
      <c r="B325" s="313">
        <v>3</v>
      </c>
      <c r="C325" s="313">
        <v>1</v>
      </c>
      <c r="D325" s="313">
        <v>2</v>
      </c>
      <c r="E325" s="313">
        <v>3</v>
      </c>
      <c r="F325" s="313"/>
      <c r="G325" s="313">
        <v>120</v>
      </c>
      <c r="H325" s="314">
        <v>90</v>
      </c>
      <c r="I325" s="313">
        <v>30</v>
      </c>
      <c r="J325" s="313">
        <v>5.2</v>
      </c>
      <c r="K325" s="313">
        <v>1.4605649127543238E-10</v>
      </c>
      <c r="L325" s="313"/>
      <c r="M325" s="313">
        <v>127</v>
      </c>
      <c r="N325" s="534"/>
      <c r="O325" s="534"/>
      <c r="P325" s="534"/>
      <c r="Q325" s="534"/>
      <c r="R325" s="534"/>
      <c r="S325" s="534">
        <v>1.4605649127543236E-10</v>
      </c>
      <c r="T325" s="534"/>
      <c r="U325" s="531">
        <v>-2.5849394142282115E-14</v>
      </c>
      <c r="V325" s="535">
        <v>-1.7698216571241257E-16</v>
      </c>
    </row>
    <row r="326" spans="1:22">
      <c r="A326" s="313">
        <v>0</v>
      </c>
      <c r="B326" s="313">
        <v>0</v>
      </c>
      <c r="C326" s="313">
        <v>2</v>
      </c>
      <c r="D326" s="313">
        <v>2</v>
      </c>
      <c r="E326" s="313">
        <v>0</v>
      </c>
      <c r="F326" s="313"/>
      <c r="G326" s="313">
        <v>90</v>
      </c>
      <c r="H326" s="314">
        <v>60</v>
      </c>
      <c r="I326" s="313">
        <v>40</v>
      </c>
      <c r="J326" s="313">
        <v>5.2</v>
      </c>
      <c r="K326" s="313">
        <v>1.215466300392805E-10</v>
      </c>
      <c r="L326" s="313"/>
      <c r="M326" s="313">
        <v>128</v>
      </c>
      <c r="N326" s="534">
        <v>3.7666669865079746E-16</v>
      </c>
      <c r="O326" s="534">
        <v>-7.5598597968645506E-14</v>
      </c>
      <c r="P326" s="534">
        <v>5.4356718230648508E-12</v>
      </c>
      <c r="Q326" s="534">
        <v>-1.3798733566059008E-11</v>
      </c>
      <c r="R326" s="534"/>
      <c r="S326" s="534">
        <v>1.2154663003928047E-10</v>
      </c>
      <c r="T326" s="534"/>
      <c r="U326" s="531">
        <v>-2.5849394142282115E-14</v>
      </c>
      <c r="V326" s="535">
        <v>-2.1267059509530054E-16</v>
      </c>
    </row>
    <row r="327" spans="1:22">
      <c r="A327" s="313">
        <v>0</v>
      </c>
      <c r="B327" s="313">
        <v>1</v>
      </c>
      <c r="C327" s="313">
        <v>2</v>
      </c>
      <c r="D327" s="313">
        <v>2</v>
      </c>
      <c r="E327" s="313">
        <v>1</v>
      </c>
      <c r="F327" s="313"/>
      <c r="G327" s="313">
        <v>90</v>
      </c>
      <c r="H327" s="314">
        <v>70</v>
      </c>
      <c r="I327" s="313">
        <v>40</v>
      </c>
      <c r="J327" s="313">
        <v>5.2</v>
      </c>
      <c r="K327" s="313">
        <v>1.254618416393411E-10</v>
      </c>
      <c r="L327" s="313"/>
      <c r="M327" s="313">
        <v>129</v>
      </c>
      <c r="N327" s="534"/>
      <c r="O327" s="534"/>
      <c r="P327" s="534"/>
      <c r="Q327" s="534"/>
      <c r="R327" s="534"/>
      <c r="S327" s="534">
        <v>1.2546184163934113E-10</v>
      </c>
      <c r="T327" s="534"/>
      <c r="U327" s="531">
        <v>2.5849394142282115E-14</v>
      </c>
      <c r="V327" s="535">
        <v>2.060339128178118E-16</v>
      </c>
    </row>
    <row r="328" spans="1:22">
      <c r="A328" s="313">
        <v>0</v>
      </c>
      <c r="B328" s="313">
        <v>2</v>
      </c>
      <c r="C328" s="313">
        <v>2</v>
      </c>
      <c r="D328" s="313">
        <v>2</v>
      </c>
      <c r="E328" s="313">
        <v>2</v>
      </c>
      <c r="F328" s="313"/>
      <c r="G328" s="313">
        <v>90</v>
      </c>
      <c r="H328" s="314">
        <v>80</v>
      </c>
      <c r="I328" s="313">
        <v>40</v>
      </c>
      <c r="J328" s="313">
        <v>5.2</v>
      </c>
      <c r="K328" s="313">
        <v>1.300773349890061E-10</v>
      </c>
      <c r="L328" s="313"/>
      <c r="M328" s="313">
        <v>130</v>
      </c>
      <c r="N328" s="534"/>
      <c r="O328" s="534"/>
      <c r="P328" s="534"/>
      <c r="Q328" s="534"/>
      <c r="R328" s="534"/>
      <c r="S328" s="534">
        <v>1.3007733498900617E-10</v>
      </c>
      <c r="T328" s="534"/>
      <c r="U328" s="531">
        <v>7.7548182426846345E-14</v>
      </c>
      <c r="V328" s="535">
        <v>5.9616982799809497E-16</v>
      </c>
    </row>
    <row r="329" spans="1:22">
      <c r="A329" s="313">
        <v>0</v>
      </c>
      <c r="B329" s="313">
        <v>3</v>
      </c>
      <c r="C329" s="313">
        <v>2</v>
      </c>
      <c r="D329" s="313">
        <v>2</v>
      </c>
      <c r="E329" s="313">
        <v>3</v>
      </c>
      <c r="F329" s="313"/>
      <c r="G329" s="313">
        <v>90</v>
      </c>
      <c r="H329" s="314">
        <v>90</v>
      </c>
      <c r="I329" s="313">
        <v>40</v>
      </c>
      <c r="J329" s="313">
        <v>5.2</v>
      </c>
      <c r="K329" s="313">
        <v>1.3765311028018027E-10</v>
      </c>
      <c r="L329" s="313"/>
      <c r="M329" s="313">
        <v>131</v>
      </c>
      <c r="N329" s="534"/>
      <c r="O329" s="534"/>
      <c r="P329" s="534"/>
      <c r="Q329" s="534"/>
      <c r="R329" s="534"/>
      <c r="S329" s="534">
        <v>1.3765311028018035E-10</v>
      </c>
      <c r="T329" s="534"/>
      <c r="U329" s="531">
        <v>7.7548182426846345E-14</v>
      </c>
      <c r="V329" s="535">
        <v>5.6335946401068702E-16</v>
      </c>
    </row>
    <row r="330" spans="1:22">
      <c r="A330" s="313">
        <v>1</v>
      </c>
      <c r="B330" s="313">
        <v>0</v>
      </c>
      <c r="C330" s="313">
        <v>2</v>
      </c>
      <c r="D330" s="313">
        <v>2</v>
      </c>
      <c r="E330" s="313">
        <v>0</v>
      </c>
      <c r="F330" s="313"/>
      <c r="G330" s="313">
        <v>100</v>
      </c>
      <c r="H330" s="314">
        <v>60</v>
      </c>
      <c r="I330" s="313">
        <v>40</v>
      </c>
      <c r="J330" s="313">
        <v>5.2</v>
      </c>
      <c r="K330" s="313">
        <v>1.3256015210123963E-10</v>
      </c>
      <c r="L330" s="313"/>
      <c r="M330" s="313">
        <v>132</v>
      </c>
      <c r="N330" s="534">
        <v>-1.8568076694058031E-17</v>
      </c>
      <c r="O330" s="534">
        <v>7.2415499106819729E-15</v>
      </c>
      <c r="P330" s="534">
        <v>-3.1247420493713748E-13</v>
      </c>
      <c r="Q330" s="534">
        <v>1.2924972928492933E-10</v>
      </c>
      <c r="R330" s="534"/>
      <c r="S330" s="534">
        <v>1.3256015210123966E-10</v>
      </c>
      <c r="T330" s="534"/>
      <c r="U330" s="531">
        <v>2.5849394142282115E-14</v>
      </c>
      <c r="V330" s="535">
        <v>1.9500124081436072E-16</v>
      </c>
    </row>
    <row r="331" spans="1:22">
      <c r="A331" s="313">
        <v>1</v>
      </c>
      <c r="B331" s="313">
        <v>1</v>
      </c>
      <c r="C331" s="313">
        <v>2</v>
      </c>
      <c r="D331" s="313">
        <v>2</v>
      </c>
      <c r="E331" s="313">
        <v>1</v>
      </c>
      <c r="F331" s="313"/>
      <c r="G331" s="313">
        <v>100</v>
      </c>
      <c r="H331" s="314">
        <v>70</v>
      </c>
      <c r="I331" s="313">
        <v>40</v>
      </c>
      <c r="J331" s="313">
        <v>5.2</v>
      </c>
      <c r="K331" s="313">
        <v>1.3649127919560945E-10</v>
      </c>
      <c r="L331" s="313"/>
      <c r="M331" s="313">
        <v>133</v>
      </c>
      <c r="N331" s="534"/>
      <c r="O331" s="534"/>
      <c r="P331" s="534"/>
      <c r="Q331" s="534"/>
      <c r="R331" s="534"/>
      <c r="S331" s="534">
        <v>1.3649127919560945E-10</v>
      </c>
      <c r="T331" s="534"/>
      <c r="U331" s="531">
        <v>0</v>
      </c>
      <c r="V331" s="535">
        <v>0</v>
      </c>
    </row>
    <row r="332" spans="1:22">
      <c r="A332" s="313">
        <v>1</v>
      </c>
      <c r="B332" s="313">
        <v>2</v>
      </c>
      <c r="C332" s="313">
        <v>2</v>
      </c>
      <c r="D332" s="313">
        <v>2</v>
      </c>
      <c r="E332" s="313">
        <v>2</v>
      </c>
      <c r="F332" s="313"/>
      <c r="G332" s="313">
        <v>100</v>
      </c>
      <c r="H332" s="314">
        <v>80</v>
      </c>
      <c r="I332" s="313">
        <v>40</v>
      </c>
      <c r="J332" s="313">
        <v>5.2</v>
      </c>
      <c r="K332" s="313">
        <v>1.4109085705096523E-10</v>
      </c>
      <c r="L332" s="313"/>
      <c r="M332" s="313">
        <v>134</v>
      </c>
      <c r="N332" s="534"/>
      <c r="O332" s="534"/>
      <c r="P332" s="534"/>
      <c r="Q332" s="534"/>
      <c r="R332" s="534"/>
      <c r="S332" s="534">
        <v>1.4109085705096523E-10</v>
      </c>
      <c r="T332" s="534"/>
      <c r="U332" s="531">
        <v>0</v>
      </c>
      <c r="V332" s="535">
        <v>0</v>
      </c>
    </row>
    <row r="333" spans="1:22">
      <c r="A333" s="313">
        <v>1</v>
      </c>
      <c r="B333" s="313">
        <v>3</v>
      </c>
      <c r="C333" s="313">
        <v>2</v>
      </c>
      <c r="D333" s="313">
        <v>2</v>
      </c>
      <c r="E333" s="313">
        <v>3</v>
      </c>
      <c r="F333" s="313"/>
      <c r="G333" s="313">
        <v>100</v>
      </c>
      <c r="H333" s="314">
        <v>90</v>
      </c>
      <c r="I333" s="313">
        <v>40</v>
      </c>
      <c r="J333" s="313">
        <v>5.2</v>
      </c>
      <c r="K333" s="313">
        <v>1.4624747720714262E-10</v>
      </c>
      <c r="L333" s="313"/>
      <c r="M333" s="313">
        <v>135</v>
      </c>
      <c r="N333" s="534"/>
      <c r="O333" s="534"/>
      <c r="P333" s="534"/>
      <c r="Q333" s="534"/>
      <c r="R333" s="534"/>
      <c r="S333" s="534">
        <v>1.4624747720714262E-10</v>
      </c>
      <c r="T333" s="534"/>
      <c r="U333" s="531">
        <v>0</v>
      </c>
      <c r="V333" s="535">
        <v>0</v>
      </c>
    </row>
    <row r="334" spans="1:22">
      <c r="A334" s="313">
        <v>2</v>
      </c>
      <c r="B334" s="313">
        <v>0</v>
      </c>
      <c r="C334" s="313">
        <v>2</v>
      </c>
      <c r="D334" s="313">
        <v>2</v>
      </c>
      <c r="E334" s="313">
        <v>0</v>
      </c>
      <c r="F334" s="313"/>
      <c r="G334" s="313">
        <v>110</v>
      </c>
      <c r="H334" s="314">
        <v>60</v>
      </c>
      <c r="I334" s="313">
        <v>40</v>
      </c>
      <c r="J334" s="313">
        <v>5.2</v>
      </c>
      <c r="K334" s="313">
        <v>1.4650212511608967E-10</v>
      </c>
      <c r="L334" s="313"/>
      <c r="M334" s="313">
        <v>136</v>
      </c>
      <c r="N334" s="534">
        <v>2.0239203596519217E-15</v>
      </c>
      <c r="O334" s="534">
        <v>-4.5884370093393135E-13</v>
      </c>
      <c r="P334" s="534">
        <v>3.4574554579044667E-11</v>
      </c>
      <c r="Q334" s="534">
        <v>-7.1330062394925253E-10</v>
      </c>
      <c r="R334" s="534"/>
      <c r="S334" s="534">
        <v>1.4650212511608996E-10</v>
      </c>
      <c r="T334" s="534"/>
      <c r="U334" s="531">
        <v>2.8434333556510326E-13</v>
      </c>
      <c r="V334" s="535">
        <v>1.9408819861130813E-15</v>
      </c>
    </row>
    <row r="335" spans="1:22">
      <c r="A335" s="313">
        <v>2</v>
      </c>
      <c r="B335" s="313">
        <v>1</v>
      </c>
      <c r="C335" s="313">
        <v>2</v>
      </c>
      <c r="D335" s="313">
        <v>2</v>
      </c>
      <c r="E335" s="313">
        <v>1</v>
      </c>
      <c r="F335" s="313"/>
      <c r="G335" s="313">
        <v>110</v>
      </c>
      <c r="H335" s="314">
        <v>70</v>
      </c>
      <c r="I335" s="313">
        <v>40</v>
      </c>
      <c r="J335" s="313">
        <v>5.2</v>
      </c>
      <c r="K335" s="313">
        <v>1.5278874536821954E-10</v>
      </c>
      <c r="L335" s="313"/>
      <c r="M335" s="313">
        <v>137</v>
      </c>
      <c r="N335" s="534"/>
      <c r="O335" s="534"/>
      <c r="P335" s="534"/>
      <c r="Q335" s="534"/>
      <c r="R335" s="534"/>
      <c r="S335" s="534">
        <v>1.527887453682198E-10</v>
      </c>
      <c r="T335" s="534"/>
      <c r="U335" s="531">
        <v>2.5849394142282115E-13</v>
      </c>
      <c r="V335" s="535">
        <v>1.6918388903570942E-15</v>
      </c>
    </row>
    <row r="336" spans="1:22">
      <c r="A336" s="313">
        <v>2</v>
      </c>
      <c r="B336" s="313">
        <v>2</v>
      </c>
      <c r="C336" s="313">
        <v>2</v>
      </c>
      <c r="D336" s="313">
        <v>2</v>
      </c>
      <c r="E336" s="313">
        <v>2</v>
      </c>
      <c r="F336" s="313"/>
      <c r="G336" s="313">
        <v>110</v>
      </c>
      <c r="H336" s="314">
        <v>80</v>
      </c>
      <c r="I336" s="313">
        <v>40</v>
      </c>
      <c r="J336" s="313">
        <v>5.2</v>
      </c>
      <c r="K336" s="313">
        <v>1.5231128053894387E-10</v>
      </c>
      <c r="L336" s="313"/>
      <c r="M336" s="313">
        <v>138</v>
      </c>
      <c r="N336" s="534"/>
      <c r="O336" s="534"/>
      <c r="P336" s="534"/>
      <c r="Q336" s="534"/>
      <c r="R336" s="534"/>
      <c r="S336" s="534">
        <v>1.5231128053894434E-10</v>
      </c>
      <c r="T336" s="534"/>
      <c r="U336" s="531">
        <v>4.6528909456107807E-13</v>
      </c>
      <c r="V336" s="535">
        <v>3.0548564289833421E-15</v>
      </c>
    </row>
    <row r="337" spans="1:22">
      <c r="A337" s="313">
        <v>2</v>
      </c>
      <c r="B337" s="313">
        <v>3</v>
      </c>
      <c r="C337" s="313">
        <v>2</v>
      </c>
      <c r="D337" s="313">
        <v>2</v>
      </c>
      <c r="E337" s="313">
        <v>3</v>
      </c>
      <c r="F337" s="313"/>
      <c r="G337" s="313">
        <v>110</v>
      </c>
      <c r="H337" s="314">
        <v>90</v>
      </c>
      <c r="I337" s="313">
        <v>40</v>
      </c>
      <c r="J337" s="313">
        <v>5.2</v>
      </c>
      <c r="K337" s="313">
        <v>1.5721325278617423E-10</v>
      </c>
      <c r="L337" s="313"/>
      <c r="M337" s="313">
        <v>139</v>
      </c>
      <c r="N337" s="534"/>
      <c r="O337" s="534"/>
      <c r="P337" s="534"/>
      <c r="Q337" s="534"/>
      <c r="R337" s="534"/>
      <c r="S337" s="534">
        <v>1.5721325278617459E-10</v>
      </c>
      <c r="T337" s="534"/>
      <c r="U337" s="531">
        <v>3.6189151799194961E-13</v>
      </c>
      <c r="V337" s="535">
        <v>2.3019148295605736E-15</v>
      </c>
    </row>
    <row r="338" spans="1:22">
      <c r="A338" s="313">
        <v>3</v>
      </c>
      <c r="B338" s="313">
        <v>0</v>
      </c>
      <c r="C338" s="313">
        <v>2</v>
      </c>
      <c r="D338" s="313">
        <v>2</v>
      </c>
      <c r="E338" s="313">
        <v>0</v>
      </c>
      <c r="F338" s="313"/>
      <c r="G338" s="313">
        <v>120</v>
      </c>
      <c r="H338" s="314">
        <v>60</v>
      </c>
      <c r="I338" s="313">
        <v>40</v>
      </c>
      <c r="J338" s="313">
        <v>5.2</v>
      </c>
      <c r="K338" s="313">
        <v>1.5508057654874282E-10</v>
      </c>
      <c r="L338" s="313"/>
      <c r="M338" s="313">
        <v>140</v>
      </c>
      <c r="N338" s="534">
        <v>-2.652582384864966E-17</v>
      </c>
      <c r="O338" s="534">
        <v>8.5943669269624854E-15</v>
      </c>
      <c r="P338" s="534">
        <v>-3.9205167648304819E-13</v>
      </c>
      <c r="Q338" s="534">
        <v>1.5339353415196909E-10</v>
      </c>
      <c r="R338" s="534"/>
      <c r="S338" s="534">
        <v>1.5508057654874282E-10</v>
      </c>
      <c r="T338" s="534"/>
      <c r="U338" s="531">
        <v>0</v>
      </c>
      <c r="V338" s="535">
        <v>0</v>
      </c>
    </row>
    <row r="339" spans="1:22">
      <c r="A339" s="313">
        <v>3</v>
      </c>
      <c r="B339" s="313">
        <v>1</v>
      </c>
      <c r="C339" s="313">
        <v>2</v>
      </c>
      <c r="D339" s="313">
        <v>2</v>
      </c>
      <c r="E339" s="313">
        <v>1</v>
      </c>
      <c r="F339" s="313"/>
      <c r="G339" s="313">
        <v>120</v>
      </c>
      <c r="H339" s="314">
        <v>70</v>
      </c>
      <c r="I339" s="313">
        <v>40</v>
      </c>
      <c r="J339" s="313">
        <v>5.2</v>
      </c>
      <c r="K339" s="313">
        <v>1.5896395716018507E-10</v>
      </c>
      <c r="L339" s="313"/>
      <c r="M339" s="313">
        <v>141</v>
      </c>
      <c r="N339" s="534"/>
      <c r="O339" s="534"/>
      <c r="P339" s="534"/>
      <c r="Q339" s="534"/>
      <c r="R339" s="534"/>
      <c r="S339" s="534">
        <v>1.5896395716018507E-10</v>
      </c>
      <c r="T339" s="534"/>
      <c r="U339" s="531">
        <v>0</v>
      </c>
      <c r="V339" s="535">
        <v>0</v>
      </c>
    </row>
    <row r="340" spans="1:22">
      <c r="A340" s="313">
        <v>3</v>
      </c>
      <c r="B340" s="313">
        <v>2</v>
      </c>
      <c r="C340" s="313">
        <v>2</v>
      </c>
      <c r="D340" s="313">
        <v>2</v>
      </c>
      <c r="E340" s="313">
        <v>2</v>
      </c>
      <c r="F340" s="313"/>
      <c r="G340" s="313">
        <v>120</v>
      </c>
      <c r="H340" s="314">
        <v>80</v>
      </c>
      <c r="I340" s="313">
        <v>40</v>
      </c>
      <c r="J340" s="313">
        <v>5.2</v>
      </c>
      <c r="K340" s="313">
        <v>1.6345212655537652E-10</v>
      </c>
      <c r="L340" s="313"/>
      <c r="M340" s="313">
        <v>142</v>
      </c>
      <c r="N340" s="534"/>
      <c r="O340" s="534"/>
      <c r="P340" s="534"/>
      <c r="Q340" s="534"/>
      <c r="R340" s="534"/>
      <c r="S340" s="534">
        <v>1.6345212655537652E-10</v>
      </c>
      <c r="T340" s="534"/>
      <c r="U340" s="531">
        <v>0</v>
      </c>
      <c r="V340" s="535">
        <v>0</v>
      </c>
    </row>
    <row r="341" spans="1:22">
      <c r="A341" s="313">
        <v>3</v>
      </c>
      <c r="B341" s="313">
        <v>3</v>
      </c>
      <c r="C341" s="313">
        <v>2</v>
      </c>
      <c r="D341" s="313">
        <v>2</v>
      </c>
      <c r="E341" s="313">
        <v>3</v>
      </c>
      <c r="F341" s="313"/>
      <c r="G341" s="313">
        <v>120</v>
      </c>
      <c r="H341" s="314">
        <v>90</v>
      </c>
      <c r="I341" s="313">
        <v>40</v>
      </c>
      <c r="J341" s="313">
        <v>5.2</v>
      </c>
      <c r="K341" s="313">
        <v>1.6838592979122529E-10</v>
      </c>
      <c r="L341" s="313"/>
      <c r="M341" s="313">
        <v>143</v>
      </c>
      <c r="N341" s="534"/>
      <c r="O341" s="534"/>
      <c r="P341" s="534"/>
      <c r="Q341" s="534"/>
      <c r="R341" s="534"/>
      <c r="S341" s="534">
        <v>1.6838592979122529E-10</v>
      </c>
      <c r="T341" s="534"/>
      <c r="U341" s="531">
        <v>0</v>
      </c>
      <c r="V341" s="535">
        <v>0</v>
      </c>
    </row>
    <row r="342" spans="1:22">
      <c r="A342" s="313">
        <v>0</v>
      </c>
      <c r="B342" s="313">
        <v>0</v>
      </c>
      <c r="C342" s="313">
        <v>0</v>
      </c>
      <c r="D342" s="313">
        <v>3</v>
      </c>
      <c r="E342" s="313">
        <v>0</v>
      </c>
      <c r="F342" s="313"/>
      <c r="G342" s="313">
        <v>90</v>
      </c>
      <c r="H342" s="314">
        <v>60</v>
      </c>
      <c r="I342" s="313">
        <v>26</v>
      </c>
      <c r="J342" s="313">
        <v>13.2</v>
      </c>
      <c r="K342" s="313">
        <v>1.5949871776897385E-10</v>
      </c>
      <c r="L342" s="313"/>
      <c r="M342" s="313">
        <v>144</v>
      </c>
      <c r="N342" s="534">
        <v>-2.3042983177320397E-16</v>
      </c>
      <c r="O342" s="534">
        <v>6.6985928223229689E-14</v>
      </c>
      <c r="P342" s="534">
        <v>-5.8479043463320879E-12</v>
      </c>
      <c r="Q342" s="534">
        <v>3.1899648060828429E-10</v>
      </c>
      <c r="R342" s="534"/>
      <c r="S342" s="534">
        <v>1.5949871776897382E-10</v>
      </c>
      <c r="T342" s="534"/>
      <c r="U342" s="531">
        <v>-2.5849394142282115E-14</v>
      </c>
      <c r="V342" s="535">
        <v>-1.6206646989929856E-16</v>
      </c>
    </row>
    <row r="343" spans="1:22">
      <c r="A343" s="313">
        <v>0</v>
      </c>
      <c r="B343" s="313">
        <v>1</v>
      </c>
      <c r="C343" s="313">
        <v>0</v>
      </c>
      <c r="D343" s="313">
        <v>3</v>
      </c>
      <c r="E343" s="313">
        <v>1</v>
      </c>
      <c r="F343" s="313"/>
      <c r="G343" s="313">
        <v>90</v>
      </c>
      <c r="H343" s="314">
        <v>70</v>
      </c>
      <c r="I343" s="313">
        <v>26</v>
      </c>
      <c r="J343" s="313">
        <v>13.2</v>
      </c>
      <c r="K343" s="313">
        <v>1.5883679236065468E-10</v>
      </c>
      <c r="L343" s="313"/>
      <c r="M343" s="313">
        <v>145</v>
      </c>
      <c r="N343" s="534"/>
      <c r="O343" s="534"/>
      <c r="P343" s="534"/>
      <c r="Q343" s="534"/>
      <c r="R343" s="534"/>
      <c r="S343" s="534">
        <v>1.5883679236065468E-10</v>
      </c>
      <c r="T343" s="534"/>
      <c r="U343" s="531">
        <v>0</v>
      </c>
      <c r="V343" s="535">
        <v>0</v>
      </c>
    </row>
    <row r="344" spans="1:22">
      <c r="A344" s="313">
        <v>0</v>
      </c>
      <c r="B344" s="313">
        <v>2</v>
      </c>
      <c r="C344" s="313">
        <v>0</v>
      </c>
      <c r="D344" s="313">
        <v>3</v>
      </c>
      <c r="E344" s="313">
        <v>2</v>
      </c>
      <c r="F344" s="313"/>
      <c r="G344" s="313">
        <v>90</v>
      </c>
      <c r="H344" s="314">
        <v>80</v>
      </c>
      <c r="I344" s="313">
        <v>26</v>
      </c>
      <c r="J344" s="313">
        <v>13.2</v>
      </c>
      <c r="K344" s="313">
        <v>1.6189399966250688E-10</v>
      </c>
      <c r="L344" s="313"/>
      <c r="M344" s="313">
        <v>146</v>
      </c>
      <c r="N344" s="534"/>
      <c r="O344" s="534"/>
      <c r="P344" s="534"/>
      <c r="Q344" s="534"/>
      <c r="R344" s="534"/>
      <c r="S344" s="534">
        <v>1.6189399966250677E-10</v>
      </c>
      <c r="T344" s="534"/>
      <c r="U344" s="531">
        <v>-1.0339757656912846E-13</v>
      </c>
      <c r="V344" s="535">
        <v>-6.3867454497805187E-16</v>
      </c>
    </row>
    <row r="345" spans="1:22">
      <c r="A345" s="313">
        <v>0</v>
      </c>
      <c r="B345" s="313">
        <v>3</v>
      </c>
      <c r="C345" s="313">
        <v>0</v>
      </c>
      <c r="D345" s="313">
        <v>3</v>
      </c>
      <c r="E345" s="313">
        <v>3</v>
      </c>
      <c r="F345" s="313"/>
      <c r="G345" s="313">
        <v>90</v>
      </c>
      <c r="H345" s="314">
        <v>90</v>
      </c>
      <c r="I345" s="313">
        <v>26</v>
      </c>
      <c r="J345" s="313">
        <v>13.2</v>
      </c>
      <c r="K345" s="313">
        <v>1.6728776068389121E-10</v>
      </c>
      <c r="L345" s="313"/>
      <c r="M345" s="313">
        <v>147</v>
      </c>
      <c r="N345" s="534"/>
      <c r="O345" s="534"/>
      <c r="P345" s="534"/>
      <c r="Q345" s="534"/>
      <c r="R345" s="534"/>
      <c r="S345" s="534">
        <v>1.6728776068389111E-10</v>
      </c>
      <c r="T345" s="534"/>
      <c r="U345" s="531">
        <v>-1.0339757656912846E-13</v>
      </c>
      <c r="V345" s="535">
        <v>-6.1808213671118267E-16</v>
      </c>
    </row>
    <row r="346" spans="1:22">
      <c r="A346" s="313">
        <v>1</v>
      </c>
      <c r="B346" s="313">
        <v>0</v>
      </c>
      <c r="C346" s="313">
        <v>0</v>
      </c>
      <c r="D346" s="313">
        <v>3</v>
      </c>
      <c r="E346" s="313">
        <v>0</v>
      </c>
      <c r="F346" s="313"/>
      <c r="G346" s="313">
        <v>100</v>
      </c>
      <c r="H346" s="314">
        <v>60</v>
      </c>
      <c r="I346" s="313">
        <v>26</v>
      </c>
      <c r="J346" s="313">
        <v>13.2</v>
      </c>
      <c r="K346" s="313">
        <v>1.8001060683465733E-10</v>
      </c>
      <c r="L346" s="313"/>
      <c r="M346" s="313">
        <v>148</v>
      </c>
      <c r="N346" s="534">
        <v>-1.7314466258967329E-15</v>
      </c>
      <c r="O346" s="534">
        <v>3.927275544746999E-13</v>
      </c>
      <c r="P346" s="534">
        <v>-2.9243781778971595E-11</v>
      </c>
      <c r="Q346" s="534">
        <v>8.9481078865772786E-10</v>
      </c>
      <c r="R346" s="534"/>
      <c r="S346" s="534">
        <v>1.8001060683465753E-10</v>
      </c>
      <c r="T346" s="534"/>
      <c r="U346" s="531">
        <v>2.0679515313825692E-13</v>
      </c>
      <c r="V346" s="535">
        <v>1.148794267041173E-15</v>
      </c>
    </row>
    <row r="347" spans="1:22">
      <c r="A347" s="313">
        <v>1</v>
      </c>
      <c r="B347" s="313">
        <v>1</v>
      </c>
      <c r="C347" s="313">
        <v>0</v>
      </c>
      <c r="D347" s="313">
        <v>3</v>
      </c>
      <c r="E347" s="313">
        <v>1</v>
      </c>
      <c r="F347" s="313"/>
      <c r="G347" s="313">
        <v>100</v>
      </c>
      <c r="H347" s="314">
        <v>70</v>
      </c>
      <c r="I347" s="313">
        <v>26</v>
      </c>
      <c r="J347" s="313">
        <v>13.2</v>
      </c>
      <c r="K347" s="313">
        <v>1.7822488837316626E-10</v>
      </c>
      <c r="L347" s="313"/>
      <c r="M347" s="313">
        <v>149</v>
      </c>
      <c r="N347" s="534"/>
      <c r="O347" s="534"/>
      <c r="P347" s="534"/>
      <c r="Q347" s="534"/>
      <c r="R347" s="534"/>
      <c r="S347" s="534">
        <v>1.7822488837316631E-10</v>
      </c>
      <c r="T347" s="534"/>
      <c r="U347" s="531">
        <v>5.169878828456423E-14</v>
      </c>
      <c r="V347" s="535">
        <v>2.9007614344141209E-16</v>
      </c>
    </row>
    <row r="348" spans="1:22">
      <c r="A348" s="313">
        <v>1</v>
      </c>
      <c r="B348" s="313">
        <v>2</v>
      </c>
      <c r="C348" s="313">
        <v>0</v>
      </c>
      <c r="D348" s="313">
        <v>3</v>
      </c>
      <c r="E348" s="313">
        <v>2</v>
      </c>
      <c r="F348" s="313"/>
      <c r="G348" s="313">
        <v>100</v>
      </c>
      <c r="H348" s="314">
        <v>80</v>
      </c>
      <c r="I348" s="313">
        <v>26</v>
      </c>
      <c r="J348" s="313">
        <v>13.2</v>
      </c>
      <c r="K348" s="313">
        <v>1.8226392251895239E-10</v>
      </c>
      <c r="L348" s="313"/>
      <c r="M348" s="313">
        <v>150</v>
      </c>
      <c r="N348" s="534"/>
      <c r="O348" s="534"/>
      <c r="P348" s="534"/>
      <c r="Q348" s="534"/>
      <c r="R348" s="534"/>
      <c r="S348" s="534">
        <v>1.8226392251895226E-10</v>
      </c>
      <c r="T348" s="534"/>
      <c r="U348" s="531">
        <v>-1.2924697071141057E-13</v>
      </c>
      <c r="V348" s="535">
        <v>-7.0911987915749517E-16</v>
      </c>
    </row>
    <row r="349" spans="1:22">
      <c r="A349" s="313">
        <v>1</v>
      </c>
      <c r="B349" s="313">
        <v>3</v>
      </c>
      <c r="C349" s="313">
        <v>0</v>
      </c>
      <c r="D349" s="313">
        <v>3</v>
      </c>
      <c r="E349" s="313">
        <v>3</v>
      </c>
      <c r="F349" s="313"/>
      <c r="G349" s="313">
        <v>100</v>
      </c>
      <c r="H349" s="314">
        <v>90</v>
      </c>
      <c r="I349" s="313">
        <v>26</v>
      </c>
      <c r="J349" s="313">
        <v>13.2</v>
      </c>
      <c r="K349" s="313">
        <v>1.8173902951663528E-10</v>
      </c>
      <c r="L349" s="313"/>
      <c r="M349" s="313">
        <v>151</v>
      </c>
      <c r="N349" s="534"/>
      <c r="O349" s="534"/>
      <c r="P349" s="534"/>
      <c r="Q349" s="534"/>
      <c r="R349" s="534"/>
      <c r="S349" s="534">
        <v>1.817390295166351E-10</v>
      </c>
      <c r="T349" s="534"/>
      <c r="U349" s="531">
        <v>-1.809457589959748E-13</v>
      </c>
      <c r="V349" s="535">
        <v>-9.9563511193621811E-16</v>
      </c>
    </row>
    <row r="350" spans="1:22">
      <c r="A350" s="313">
        <v>2</v>
      </c>
      <c r="B350" s="313">
        <v>0</v>
      </c>
      <c r="C350" s="313">
        <v>0</v>
      </c>
      <c r="D350" s="313">
        <v>3</v>
      </c>
      <c r="E350" s="313">
        <v>0</v>
      </c>
      <c r="F350" s="313"/>
      <c r="G350" s="313">
        <v>110</v>
      </c>
      <c r="H350" s="314">
        <v>60</v>
      </c>
      <c r="I350" s="313">
        <v>26</v>
      </c>
      <c r="J350" s="313">
        <v>13.2</v>
      </c>
      <c r="K350" s="313">
        <v>2.0180369319223057E-10</v>
      </c>
      <c r="L350" s="313"/>
      <c r="M350" s="313">
        <v>152</v>
      </c>
      <c r="N350" s="534">
        <v>1.4703264159306143E-15</v>
      </c>
      <c r="O350" s="534">
        <v>-3.3072397174495589E-13</v>
      </c>
      <c r="P350" s="534">
        <v>2.4331952535598808E-11</v>
      </c>
      <c r="Q350" s="534">
        <v>-3.8509766650286949E-10</v>
      </c>
      <c r="R350" s="534"/>
      <c r="S350" s="534">
        <v>2.0180369319223046E-10</v>
      </c>
      <c r="T350" s="534"/>
      <c r="U350" s="531">
        <v>-1.0339757656912846E-13</v>
      </c>
      <c r="V350" s="535">
        <v>-5.1236711743741898E-16</v>
      </c>
    </row>
    <row r="351" spans="1:22">
      <c r="A351" s="313">
        <v>2</v>
      </c>
      <c r="B351" s="313">
        <v>1</v>
      </c>
      <c r="C351" s="313">
        <v>0</v>
      </c>
      <c r="D351" s="313">
        <v>3</v>
      </c>
      <c r="E351" s="313">
        <v>1</v>
      </c>
      <c r="F351" s="313"/>
      <c r="G351" s="313">
        <v>110</v>
      </c>
      <c r="H351" s="314">
        <v>70</v>
      </c>
      <c r="I351" s="313">
        <v>26</v>
      </c>
      <c r="J351" s="313">
        <v>13.2</v>
      </c>
      <c r="K351" s="313">
        <v>2.0191351010296395E-10</v>
      </c>
      <c r="L351" s="313"/>
      <c r="M351" s="313">
        <v>153</v>
      </c>
      <c r="N351" s="534"/>
      <c r="O351" s="534"/>
      <c r="P351" s="534"/>
      <c r="Q351" s="534"/>
      <c r="R351" s="534"/>
      <c r="S351" s="534">
        <v>2.0191351010296393E-10</v>
      </c>
      <c r="T351" s="534"/>
      <c r="U351" s="531">
        <v>-2.5849394142282115E-14</v>
      </c>
      <c r="V351" s="535">
        <v>-1.2802211268131812E-16</v>
      </c>
    </row>
    <row r="352" spans="1:22">
      <c r="A352" s="313">
        <v>2</v>
      </c>
      <c r="B352" s="313">
        <v>2</v>
      </c>
      <c r="C352" s="313">
        <v>0</v>
      </c>
      <c r="D352" s="313">
        <v>3</v>
      </c>
      <c r="E352" s="313">
        <v>2</v>
      </c>
      <c r="F352" s="313"/>
      <c r="G352" s="313">
        <v>110</v>
      </c>
      <c r="H352" s="314">
        <v>80</v>
      </c>
      <c r="I352" s="313">
        <v>26</v>
      </c>
      <c r="J352" s="313">
        <v>13.2</v>
      </c>
      <c r="K352" s="313">
        <v>1.9763224213379197E-10</v>
      </c>
      <c r="L352" s="313"/>
      <c r="M352" s="313">
        <v>154</v>
      </c>
      <c r="N352" s="534"/>
      <c r="O352" s="534"/>
      <c r="P352" s="534"/>
      <c r="Q352" s="534"/>
      <c r="R352" s="534"/>
      <c r="S352" s="534">
        <v>1.9763224213379203E-10</v>
      </c>
      <c r="T352" s="534"/>
      <c r="U352" s="531">
        <v>5.169878828456423E-14</v>
      </c>
      <c r="V352" s="535">
        <v>2.615908605113404E-16</v>
      </c>
    </row>
    <row r="353" spans="1:22">
      <c r="A353" s="313">
        <v>2</v>
      </c>
      <c r="B353" s="313">
        <v>3</v>
      </c>
      <c r="C353" s="313">
        <v>0</v>
      </c>
      <c r="D353" s="313">
        <v>3</v>
      </c>
      <c r="E353" s="313">
        <v>3</v>
      </c>
      <c r="F353" s="313"/>
      <c r="G353" s="313">
        <v>110</v>
      </c>
      <c r="H353" s="314">
        <v>90</v>
      </c>
      <c r="I353" s="313">
        <v>26</v>
      </c>
      <c r="J353" s="313">
        <v>13.2</v>
      </c>
      <c r="K353" s="313">
        <v>1.9778184778029834E-10</v>
      </c>
      <c r="L353" s="313"/>
      <c r="M353" s="313">
        <v>155</v>
      </c>
      <c r="N353" s="534"/>
      <c r="O353" s="534"/>
      <c r="P353" s="534"/>
      <c r="Q353" s="534"/>
      <c r="R353" s="534"/>
      <c r="S353" s="534">
        <v>1.9778184778029865E-10</v>
      </c>
      <c r="T353" s="534"/>
      <c r="U353" s="531">
        <v>3.1019272970738538E-13</v>
      </c>
      <c r="V353" s="535">
        <v>1.5683579316740746E-15</v>
      </c>
    </row>
    <row r="354" spans="1:22">
      <c r="A354" s="313">
        <v>3</v>
      </c>
      <c r="B354" s="313">
        <v>0</v>
      </c>
      <c r="C354" s="313">
        <v>0</v>
      </c>
      <c r="D354" s="313">
        <v>3</v>
      </c>
      <c r="E354" s="313">
        <v>0</v>
      </c>
      <c r="F354" s="313"/>
      <c r="G354" s="313">
        <v>120</v>
      </c>
      <c r="H354" s="314">
        <v>60</v>
      </c>
      <c r="I354" s="313">
        <v>26</v>
      </c>
      <c r="J354" s="313">
        <v>13.2</v>
      </c>
      <c r="K354" s="313">
        <v>2.2514058249779517E-10</v>
      </c>
      <c r="L354" s="313"/>
      <c r="M354" s="313">
        <v>156</v>
      </c>
      <c r="N354" s="534">
        <v>-9.5837801565171898E-16</v>
      </c>
      <c r="O354" s="534">
        <v>2.2909558283363388E-13</v>
      </c>
      <c r="P354" s="534">
        <v>-1.8231251782824697E-11</v>
      </c>
      <c r="Q354" s="534">
        <v>7.012812426469664E-10</v>
      </c>
      <c r="R354" s="534"/>
      <c r="S354" s="534">
        <v>2.2514058249779522E-10</v>
      </c>
      <c r="T354" s="534"/>
      <c r="U354" s="531">
        <v>5.169878828456423E-14</v>
      </c>
      <c r="V354" s="535">
        <v>2.2962891767889304E-16</v>
      </c>
    </row>
    <row r="355" spans="1:22">
      <c r="A355" s="313">
        <v>3</v>
      </c>
      <c r="B355" s="313">
        <v>1</v>
      </c>
      <c r="C355" s="313">
        <v>0</v>
      </c>
      <c r="D355" s="313">
        <v>3</v>
      </c>
      <c r="E355" s="313">
        <v>1</v>
      </c>
      <c r="F355" s="313"/>
      <c r="G355" s="313">
        <v>120</v>
      </c>
      <c r="H355" s="314">
        <v>70</v>
      </c>
      <c r="I355" s="313">
        <v>26</v>
      </c>
      <c r="J355" s="313">
        <v>13.2</v>
      </c>
      <c r="K355" s="313">
        <v>2.1893831436550399E-10</v>
      </c>
      <c r="L355" s="313"/>
      <c r="M355" s="313">
        <v>157</v>
      </c>
      <c r="N355" s="534"/>
      <c r="O355" s="534"/>
      <c r="P355" s="534"/>
      <c r="Q355" s="534"/>
      <c r="R355" s="534"/>
      <c r="S355" s="534">
        <v>2.1893831436550399E-10</v>
      </c>
      <c r="T355" s="534"/>
      <c r="U355" s="531">
        <v>0</v>
      </c>
      <c r="V355" s="535">
        <v>0</v>
      </c>
    </row>
    <row r="356" spans="1:22">
      <c r="A356" s="313">
        <v>3</v>
      </c>
      <c r="B356" s="313">
        <v>2</v>
      </c>
      <c r="C356" s="313">
        <v>0</v>
      </c>
      <c r="D356" s="313">
        <v>3</v>
      </c>
      <c r="E356" s="313">
        <v>2</v>
      </c>
      <c r="F356" s="313"/>
      <c r="G356" s="313">
        <v>120</v>
      </c>
      <c r="H356" s="314">
        <v>80</v>
      </c>
      <c r="I356" s="313">
        <v>26</v>
      </c>
      <c r="J356" s="313">
        <v>13.2</v>
      </c>
      <c r="K356" s="313">
        <v>2.1830328614256738E-10</v>
      </c>
      <c r="L356" s="313"/>
      <c r="M356" s="313">
        <v>158</v>
      </c>
      <c r="N356" s="534"/>
      <c r="O356" s="534"/>
      <c r="P356" s="534"/>
      <c r="Q356" s="534"/>
      <c r="R356" s="534"/>
      <c r="S356" s="534">
        <v>2.1830328614256743E-10</v>
      </c>
      <c r="T356" s="534"/>
      <c r="U356" s="531">
        <v>5.169878828456423E-14</v>
      </c>
      <c r="V356" s="535">
        <v>2.3682093475588492E-16</v>
      </c>
    </row>
    <row r="357" spans="1:22">
      <c r="A357" s="313">
        <v>3</v>
      </c>
      <c r="B357" s="313">
        <v>3</v>
      </c>
      <c r="C357" s="313">
        <v>0</v>
      </c>
      <c r="D357" s="313">
        <v>3</v>
      </c>
      <c r="E357" s="313">
        <v>3</v>
      </c>
      <c r="F357" s="313"/>
      <c r="G357" s="313">
        <v>120</v>
      </c>
      <c r="H357" s="314">
        <v>90</v>
      </c>
      <c r="I357" s="313">
        <v>26</v>
      </c>
      <c r="J357" s="313">
        <v>13.2</v>
      </c>
      <c r="K357" s="313">
        <v>2.17485229735075E-10</v>
      </c>
      <c r="L357" s="313"/>
      <c r="M357" s="313">
        <v>159</v>
      </c>
      <c r="N357" s="534"/>
      <c r="O357" s="534"/>
      <c r="P357" s="534"/>
      <c r="Q357" s="534"/>
      <c r="R357" s="534"/>
      <c r="S357" s="534">
        <v>2.1748522973507503E-10</v>
      </c>
      <c r="T357" s="534"/>
      <c r="U357" s="531">
        <v>2.5849394142282115E-14</v>
      </c>
      <c r="V357" s="535">
        <v>1.1885586057393415E-16</v>
      </c>
    </row>
    <row r="358" spans="1:22">
      <c r="A358" s="313">
        <v>0</v>
      </c>
      <c r="B358" s="313">
        <v>0</v>
      </c>
      <c r="C358" s="313">
        <v>1</v>
      </c>
      <c r="D358" s="313">
        <v>3</v>
      </c>
      <c r="E358" s="313">
        <v>0</v>
      </c>
      <c r="F358" s="313"/>
      <c r="G358" s="313">
        <v>90</v>
      </c>
      <c r="H358" s="314">
        <v>60</v>
      </c>
      <c r="I358" s="313">
        <v>30</v>
      </c>
      <c r="J358" s="313">
        <v>13.2</v>
      </c>
      <c r="K358" s="313">
        <v>1.8061221251954467E-10</v>
      </c>
      <c r="L358" s="313"/>
      <c r="M358" s="313">
        <v>160</v>
      </c>
      <c r="N358" s="534">
        <v>1.2620986987187272E-15</v>
      </c>
      <c r="O358" s="534">
        <v>-2.7783678415552129E-13</v>
      </c>
      <c r="P358" s="534">
        <v>2.0554542590432094E-11</v>
      </c>
      <c r="Q358" s="534">
        <v>-3.2506123886974946E-10</v>
      </c>
      <c r="R358" s="534"/>
      <c r="S358" s="534">
        <v>1.8061221251954446E-10</v>
      </c>
      <c r="T358" s="534"/>
      <c r="U358" s="531">
        <v>-2.0679515313825692E-13</v>
      </c>
      <c r="V358" s="535">
        <v>-1.1449677198095279E-15</v>
      </c>
    </row>
    <row r="359" spans="1:22">
      <c r="A359" s="313">
        <v>0</v>
      </c>
      <c r="B359" s="313">
        <v>1</v>
      </c>
      <c r="C359" s="313">
        <v>1</v>
      </c>
      <c r="D359" s="313">
        <v>3</v>
      </c>
      <c r="E359" s="313">
        <v>1</v>
      </c>
      <c r="F359" s="313"/>
      <c r="G359" s="313">
        <v>90</v>
      </c>
      <c r="H359" s="314">
        <v>70</v>
      </c>
      <c r="I359" s="313">
        <v>30</v>
      </c>
      <c r="J359" s="313">
        <v>13.2</v>
      </c>
      <c r="K359" s="313">
        <v>1.852563537589662E-10</v>
      </c>
      <c r="L359" s="313"/>
      <c r="M359" s="313">
        <v>161</v>
      </c>
      <c r="N359" s="534"/>
      <c r="O359" s="534"/>
      <c r="P359" s="534"/>
      <c r="Q359" s="534"/>
      <c r="R359" s="534"/>
      <c r="S359" s="534">
        <v>1.8525635375896618E-10</v>
      </c>
      <c r="T359" s="534"/>
      <c r="U359" s="531">
        <v>-2.5849394142282115E-14</v>
      </c>
      <c r="V359" s="535">
        <v>-1.3953310435934797E-16</v>
      </c>
    </row>
    <row r="360" spans="1:22">
      <c r="A360" s="313">
        <v>0</v>
      </c>
      <c r="B360" s="313">
        <v>2</v>
      </c>
      <c r="C360" s="313">
        <v>1</v>
      </c>
      <c r="D360" s="313">
        <v>3</v>
      </c>
      <c r="E360" s="313">
        <v>2</v>
      </c>
      <c r="F360" s="313"/>
      <c r="G360" s="313">
        <v>90</v>
      </c>
      <c r="H360" s="314">
        <v>80</v>
      </c>
      <c r="I360" s="313">
        <v>30</v>
      </c>
      <c r="J360" s="313">
        <v>13.2</v>
      </c>
      <c r="K360" s="313">
        <v>1.8734128351347003E-10</v>
      </c>
      <c r="L360" s="313"/>
      <c r="M360" s="313">
        <v>162</v>
      </c>
      <c r="N360" s="534"/>
      <c r="O360" s="534"/>
      <c r="P360" s="534"/>
      <c r="Q360" s="534"/>
      <c r="R360" s="534"/>
      <c r="S360" s="534">
        <v>1.8734128351347003E-10</v>
      </c>
      <c r="T360" s="534"/>
      <c r="U360" s="531">
        <v>0</v>
      </c>
      <c r="V360" s="535">
        <v>0</v>
      </c>
    </row>
    <row r="361" spans="1:22">
      <c r="A361" s="313">
        <v>0</v>
      </c>
      <c r="B361" s="313">
        <v>3</v>
      </c>
      <c r="C361" s="313">
        <v>1</v>
      </c>
      <c r="D361" s="313">
        <v>3</v>
      </c>
      <c r="E361" s="313">
        <v>3</v>
      </c>
      <c r="F361" s="313"/>
      <c r="G361" s="313">
        <v>90</v>
      </c>
      <c r="H361" s="314">
        <v>90</v>
      </c>
      <c r="I361" s="313">
        <v>30</v>
      </c>
      <c r="J361" s="313">
        <v>13.2</v>
      </c>
      <c r="K361" s="313">
        <v>1.9443959397536854E-10</v>
      </c>
      <c r="L361" s="313"/>
      <c r="M361" s="313">
        <v>163</v>
      </c>
      <c r="N361" s="534"/>
      <c r="O361" s="534"/>
      <c r="P361" s="534"/>
      <c r="Q361" s="534"/>
      <c r="R361" s="534"/>
      <c r="S361" s="534">
        <v>1.9443959397536833E-10</v>
      </c>
      <c r="T361" s="534"/>
      <c r="U361" s="531">
        <v>-2.0679515313825692E-13</v>
      </c>
      <c r="V361" s="535">
        <v>-1.0635444608285573E-15</v>
      </c>
    </row>
    <row r="362" spans="1:22">
      <c r="A362" s="313">
        <v>1</v>
      </c>
      <c r="B362" s="313">
        <v>0</v>
      </c>
      <c r="C362" s="313">
        <v>1</v>
      </c>
      <c r="D362" s="313">
        <v>3</v>
      </c>
      <c r="E362" s="313">
        <v>0</v>
      </c>
      <c r="F362" s="313"/>
      <c r="G362" s="313">
        <v>100</v>
      </c>
      <c r="H362" s="314">
        <v>60</v>
      </c>
      <c r="I362" s="313">
        <v>30</v>
      </c>
      <c r="J362" s="313">
        <v>13.2</v>
      </c>
      <c r="K362" s="313">
        <v>2.0096653819156718E-10</v>
      </c>
      <c r="L362" s="313"/>
      <c r="M362" s="313">
        <v>164</v>
      </c>
      <c r="N362" s="534">
        <v>-3.8674651171328914E-16</v>
      </c>
      <c r="O362" s="534">
        <v>9.5055289761630825E-14</v>
      </c>
      <c r="P362" s="534">
        <v>-7.3436478066744231E-12</v>
      </c>
      <c r="Q362" s="534">
        <v>3.8292360998023205E-10</v>
      </c>
      <c r="R362" s="534"/>
      <c r="S362" s="534">
        <v>2.0096653819156716E-10</v>
      </c>
      <c r="T362" s="534"/>
      <c r="U362" s="531">
        <v>-2.5849394142282115E-14</v>
      </c>
      <c r="V362" s="535">
        <v>-1.2862536407748496E-16</v>
      </c>
    </row>
    <row r="363" spans="1:22">
      <c r="A363" s="313">
        <v>1</v>
      </c>
      <c r="B363" s="313">
        <v>1</v>
      </c>
      <c r="C363" s="313">
        <v>1</v>
      </c>
      <c r="D363" s="313">
        <v>3</v>
      </c>
      <c r="E363" s="313">
        <v>1</v>
      </c>
      <c r="F363" s="313"/>
      <c r="G363" s="313">
        <v>100</v>
      </c>
      <c r="H363" s="314">
        <v>70</v>
      </c>
      <c r="I363" s="313">
        <v>30</v>
      </c>
      <c r="J363" s="313">
        <v>13.2</v>
      </c>
      <c r="K363" s="313">
        <v>2.0198512982735532E-10</v>
      </c>
      <c r="L363" s="313"/>
      <c r="M363" s="313">
        <v>165</v>
      </c>
      <c r="N363" s="534"/>
      <c r="O363" s="534"/>
      <c r="P363" s="534"/>
      <c r="Q363" s="534"/>
      <c r="R363" s="534"/>
      <c r="S363" s="534">
        <v>2.0198512982735537E-10</v>
      </c>
      <c r="T363" s="534"/>
      <c r="U363" s="531">
        <v>5.169878828456423E-14</v>
      </c>
      <c r="V363" s="535">
        <v>2.559534374077598E-16</v>
      </c>
    </row>
    <row r="364" spans="1:22">
      <c r="A364" s="313">
        <v>1</v>
      </c>
      <c r="B364" s="313">
        <v>2</v>
      </c>
      <c r="C364" s="313">
        <v>1</v>
      </c>
      <c r="D364" s="313">
        <v>3</v>
      </c>
      <c r="E364" s="313">
        <v>2</v>
      </c>
      <c r="F364" s="313"/>
      <c r="G364" s="313">
        <v>100</v>
      </c>
      <c r="H364" s="314">
        <v>80</v>
      </c>
      <c r="I364" s="313">
        <v>30</v>
      </c>
      <c r="J364" s="313">
        <v>13.2</v>
      </c>
      <c r="K364" s="313">
        <v>2.0577142592351147E-10</v>
      </c>
      <c r="L364" s="313"/>
      <c r="M364" s="313">
        <v>166</v>
      </c>
      <c r="N364" s="534"/>
      <c r="O364" s="534"/>
      <c r="P364" s="534"/>
      <c r="Q364" s="534"/>
      <c r="R364" s="534"/>
      <c r="S364" s="534">
        <v>2.0577142592351142E-10</v>
      </c>
      <c r="T364" s="534"/>
      <c r="U364" s="531">
        <v>-5.169878828456423E-14</v>
      </c>
      <c r="V364" s="535">
        <v>-2.51243767459635E-16</v>
      </c>
    </row>
    <row r="365" spans="1:22">
      <c r="A365" s="313">
        <v>1</v>
      </c>
      <c r="B365" s="313">
        <v>3</v>
      </c>
      <c r="C365" s="313">
        <v>1</v>
      </c>
      <c r="D365" s="313">
        <v>3</v>
      </c>
      <c r="E365" s="313">
        <v>3</v>
      </c>
      <c r="F365" s="313"/>
      <c r="G365" s="313">
        <v>100</v>
      </c>
      <c r="H365" s="314">
        <v>90</v>
      </c>
      <c r="I365" s="313">
        <v>30</v>
      </c>
      <c r="J365" s="313">
        <v>13.2</v>
      </c>
      <c r="K365" s="313">
        <v>2.100049474097559E-10</v>
      </c>
      <c r="L365" s="313"/>
      <c r="M365" s="313">
        <v>167</v>
      </c>
      <c r="N365" s="534"/>
      <c r="O365" s="534"/>
      <c r="P365" s="534"/>
      <c r="Q365" s="534"/>
      <c r="R365" s="534"/>
      <c r="S365" s="534">
        <v>2.100049474097559E-10</v>
      </c>
      <c r="T365" s="534"/>
      <c r="U365" s="531">
        <v>0</v>
      </c>
      <c r="V365" s="535">
        <v>0</v>
      </c>
    </row>
    <row r="366" spans="1:22">
      <c r="A366" s="313">
        <v>2</v>
      </c>
      <c r="B366" s="313">
        <v>0</v>
      </c>
      <c r="C366" s="313">
        <v>1</v>
      </c>
      <c r="D366" s="313">
        <v>3</v>
      </c>
      <c r="E366" s="313">
        <v>0</v>
      </c>
      <c r="F366" s="313"/>
      <c r="G366" s="313">
        <v>110</v>
      </c>
      <c r="H366" s="314">
        <v>60</v>
      </c>
      <c r="I366" s="313">
        <v>30</v>
      </c>
      <c r="J366" s="313">
        <v>13.2</v>
      </c>
      <c r="K366" s="313">
        <v>2.2259728650718665E-10</v>
      </c>
      <c r="L366" s="313"/>
      <c r="M366" s="313">
        <v>168</v>
      </c>
      <c r="N366" s="534">
        <v>1.4666128005917962E-15</v>
      </c>
      <c r="O366" s="534">
        <v>-3.2988840829372192E-13</v>
      </c>
      <c r="P366" s="534">
        <v>2.4551559831241672E-11</v>
      </c>
      <c r="Q366" s="534">
        <v>-3.7968639843774291E-10</v>
      </c>
      <c r="R366" s="534"/>
      <c r="S366" s="534">
        <v>2.225972865071866E-10</v>
      </c>
      <c r="T366" s="534"/>
      <c r="U366" s="531">
        <v>-5.169878828456423E-14</v>
      </c>
      <c r="V366" s="535">
        <v>-2.3225255390925491E-16</v>
      </c>
    </row>
    <row r="367" spans="1:22">
      <c r="A367" s="313">
        <v>2</v>
      </c>
      <c r="B367" s="313">
        <v>1</v>
      </c>
      <c r="C367" s="313">
        <v>1</v>
      </c>
      <c r="D367" s="313">
        <v>3</v>
      </c>
      <c r="E367" s="313">
        <v>1</v>
      </c>
      <c r="F367" s="313"/>
      <c r="G367" s="313">
        <v>110</v>
      </c>
      <c r="H367" s="314">
        <v>70</v>
      </c>
      <c r="I367" s="313">
        <v>30</v>
      </c>
      <c r="J367" s="313">
        <v>13.2</v>
      </c>
      <c r="K367" s="313">
        <v>2.2551777971292293E-10</v>
      </c>
      <c r="L367" s="313"/>
      <c r="M367" s="313">
        <v>169</v>
      </c>
      <c r="N367" s="534"/>
      <c r="O367" s="534"/>
      <c r="P367" s="534"/>
      <c r="Q367" s="534"/>
      <c r="R367" s="534"/>
      <c r="S367" s="534">
        <v>2.2551777971292293E-10</v>
      </c>
      <c r="T367" s="534"/>
      <c r="U367" s="531">
        <v>0</v>
      </c>
      <c r="V367" s="535">
        <v>0</v>
      </c>
    </row>
    <row r="368" spans="1:22">
      <c r="A368" s="313">
        <v>2</v>
      </c>
      <c r="B368" s="313">
        <v>2</v>
      </c>
      <c r="C368" s="313">
        <v>1</v>
      </c>
      <c r="D368" s="313">
        <v>3</v>
      </c>
      <c r="E368" s="313">
        <v>2</v>
      </c>
      <c r="F368" s="313"/>
      <c r="G368" s="313">
        <v>110</v>
      </c>
      <c r="H368" s="314">
        <v>80</v>
      </c>
      <c r="I368" s="313">
        <v>30</v>
      </c>
      <c r="J368" s="313">
        <v>13.2</v>
      </c>
      <c r="K368" s="313">
        <v>2.2405832888477029E-10</v>
      </c>
      <c r="L368" s="313"/>
      <c r="M368" s="313">
        <v>170</v>
      </c>
      <c r="N368" s="534"/>
      <c r="O368" s="534"/>
      <c r="P368" s="534"/>
      <c r="Q368" s="534"/>
      <c r="R368" s="534"/>
      <c r="S368" s="534">
        <v>2.2405832888477024E-10</v>
      </c>
      <c r="T368" s="534"/>
      <c r="U368" s="531">
        <v>-5.169878828456423E-14</v>
      </c>
      <c r="V368" s="535">
        <v>-2.3073807852575798E-16</v>
      </c>
    </row>
    <row r="369" spans="1:22">
      <c r="A369" s="313">
        <v>2</v>
      </c>
      <c r="B369" s="313">
        <v>3</v>
      </c>
      <c r="C369" s="313">
        <v>1</v>
      </c>
      <c r="D369" s="313">
        <v>3</v>
      </c>
      <c r="E369" s="313">
        <v>3</v>
      </c>
      <c r="F369" s="313"/>
      <c r="G369" s="313">
        <v>110</v>
      </c>
      <c r="H369" s="314">
        <v>90</v>
      </c>
      <c r="I369" s="313">
        <v>30</v>
      </c>
      <c r="J369" s="313">
        <v>13.2</v>
      </c>
      <c r="K369" s="313">
        <v>2.2701861082627952E-10</v>
      </c>
      <c r="L369" s="313"/>
      <c r="M369" s="313">
        <v>171</v>
      </c>
      <c r="N369" s="534"/>
      <c r="O369" s="534"/>
      <c r="P369" s="534"/>
      <c r="Q369" s="534"/>
      <c r="R369" s="534"/>
      <c r="S369" s="534">
        <v>2.2701861082627932E-10</v>
      </c>
      <c r="T369" s="534"/>
      <c r="U369" s="531">
        <v>-2.0679515313825692E-13</v>
      </c>
      <c r="V369" s="535">
        <v>-9.1091718157196326E-16</v>
      </c>
    </row>
    <row r="370" spans="1:22">
      <c r="A370" s="313">
        <v>3</v>
      </c>
      <c r="B370" s="313">
        <v>0</v>
      </c>
      <c r="C370" s="313">
        <v>1</v>
      </c>
      <c r="D370" s="313">
        <v>3</v>
      </c>
      <c r="E370" s="313">
        <v>0</v>
      </c>
      <c r="F370" s="313"/>
      <c r="G370" s="313">
        <v>120</v>
      </c>
      <c r="H370" s="314">
        <v>60</v>
      </c>
      <c r="I370" s="313">
        <v>30</v>
      </c>
      <c r="J370" s="313">
        <v>13.2</v>
      </c>
      <c r="K370" s="313">
        <v>2.4233090790115079E-10</v>
      </c>
      <c r="L370" s="313"/>
      <c r="M370" s="313">
        <v>172</v>
      </c>
      <c r="N370" s="534">
        <v>-3.3555167168541798E-16</v>
      </c>
      <c r="O370" s="534">
        <v>8.0389161755717506E-14</v>
      </c>
      <c r="P370" s="534">
        <v>-6.1682355002934308E-12</v>
      </c>
      <c r="Q370" s="534">
        <v>3.9550321668222401E-10</v>
      </c>
      <c r="R370" s="534"/>
      <c r="S370" s="534">
        <v>2.4233090790115084E-10</v>
      </c>
      <c r="T370" s="534"/>
      <c r="U370" s="531">
        <v>5.169878828456423E-14</v>
      </c>
      <c r="V370" s="535">
        <v>2.1333963848166115E-16</v>
      </c>
    </row>
    <row r="371" spans="1:22">
      <c r="A371" s="313">
        <v>3</v>
      </c>
      <c r="B371" s="313">
        <v>1</v>
      </c>
      <c r="C371" s="313">
        <v>1</v>
      </c>
      <c r="D371" s="313">
        <v>3</v>
      </c>
      <c r="E371" s="313">
        <v>1</v>
      </c>
      <c r="F371" s="313"/>
      <c r="G371" s="313">
        <v>120</v>
      </c>
      <c r="H371" s="314">
        <v>70</v>
      </c>
      <c r="I371" s="313">
        <v>30</v>
      </c>
      <c r="J371" s="313">
        <v>13.2</v>
      </c>
      <c r="K371" s="313">
        <v>2.4253940087660118E-10</v>
      </c>
      <c r="L371" s="313"/>
      <c r="M371" s="313">
        <v>173</v>
      </c>
      <c r="N371" s="534"/>
      <c r="O371" s="534"/>
      <c r="P371" s="534"/>
      <c r="Q371" s="534"/>
      <c r="R371" s="534"/>
      <c r="S371" s="534">
        <v>2.4253940087660123E-10</v>
      </c>
      <c r="T371" s="534"/>
      <c r="U371" s="531">
        <v>5.169878828456423E-14</v>
      </c>
      <c r="V371" s="535">
        <v>2.1315624635713296E-16</v>
      </c>
    </row>
    <row r="372" spans="1:22">
      <c r="A372" s="313">
        <v>3</v>
      </c>
      <c r="B372" s="313">
        <v>2</v>
      </c>
      <c r="C372" s="313">
        <v>1</v>
      </c>
      <c r="D372" s="313">
        <v>3</v>
      </c>
      <c r="E372" s="313">
        <v>2</v>
      </c>
      <c r="F372" s="313"/>
      <c r="G372" s="313">
        <v>120</v>
      </c>
      <c r="H372" s="314">
        <v>80</v>
      </c>
      <c r="I372" s="313">
        <v>30</v>
      </c>
      <c r="J372" s="313">
        <v>13.2</v>
      </c>
      <c r="K372" s="313">
        <v>2.4473255599240751E-10</v>
      </c>
      <c r="L372" s="313"/>
      <c r="M372" s="313">
        <v>174</v>
      </c>
      <c r="N372" s="534"/>
      <c r="O372" s="534"/>
      <c r="P372" s="534"/>
      <c r="Q372" s="534"/>
      <c r="R372" s="534"/>
      <c r="S372" s="534">
        <v>2.4473255599240761E-10</v>
      </c>
      <c r="T372" s="534"/>
      <c r="U372" s="531">
        <v>1.0339757656912846E-13</v>
      </c>
      <c r="V372" s="535">
        <v>4.2249212063284389E-16</v>
      </c>
    </row>
    <row r="373" spans="1:22">
      <c r="A373" s="313">
        <v>3</v>
      </c>
      <c r="B373" s="313">
        <v>3</v>
      </c>
      <c r="C373" s="313">
        <v>1</v>
      </c>
      <c r="D373" s="313">
        <v>3</v>
      </c>
      <c r="E373" s="313">
        <v>3</v>
      </c>
      <c r="F373" s="313"/>
      <c r="G373" s="313">
        <v>120</v>
      </c>
      <c r="H373" s="314">
        <v>90</v>
      </c>
      <c r="I373" s="313">
        <v>30</v>
      </c>
      <c r="J373" s="313">
        <v>13.2</v>
      </c>
      <c r="K373" s="313">
        <v>2.4689706321845727E-10</v>
      </c>
      <c r="L373" s="313"/>
      <c r="M373" s="313">
        <v>175</v>
      </c>
      <c r="N373" s="534"/>
      <c r="O373" s="534"/>
      <c r="P373" s="534"/>
      <c r="Q373" s="534"/>
      <c r="R373" s="534"/>
      <c r="S373" s="534">
        <v>2.4689706321845733E-10</v>
      </c>
      <c r="T373" s="534"/>
      <c r="U373" s="531">
        <v>5.169878828456423E-14</v>
      </c>
      <c r="V373" s="535">
        <v>2.0939409975411722E-16</v>
      </c>
    </row>
    <row r="374" spans="1:22">
      <c r="A374" s="313">
        <v>0</v>
      </c>
      <c r="B374" s="313">
        <v>0</v>
      </c>
      <c r="C374" s="313">
        <v>2</v>
      </c>
      <c r="D374" s="313">
        <v>3</v>
      </c>
      <c r="E374" s="313">
        <v>0</v>
      </c>
      <c r="F374" s="313"/>
      <c r="G374" s="313">
        <v>90</v>
      </c>
      <c r="H374" s="314">
        <v>60</v>
      </c>
      <c r="I374" s="313">
        <v>40</v>
      </c>
      <c r="J374" s="313">
        <v>13.2</v>
      </c>
      <c r="K374" s="313">
        <v>2.2240311747661458E-10</v>
      </c>
      <c r="L374" s="313"/>
      <c r="M374" s="313">
        <v>176</v>
      </c>
      <c r="N374" s="534">
        <v>-1.0079813062486794E-16</v>
      </c>
      <c r="O374" s="534">
        <v>3.3502115520844126E-14</v>
      </c>
      <c r="P374" s="534">
        <v>-2.602448577790985E-12</v>
      </c>
      <c r="Q374" s="534">
        <v>2.7971481248400635E-10</v>
      </c>
      <c r="R374" s="534"/>
      <c r="S374" s="534">
        <v>2.2240311747661463E-10</v>
      </c>
      <c r="T374" s="534"/>
      <c r="U374" s="531">
        <v>5.169878828456423E-14</v>
      </c>
      <c r="V374" s="535">
        <v>2.324553219898111E-16</v>
      </c>
    </row>
    <row r="375" spans="1:22">
      <c r="A375" s="313">
        <v>0</v>
      </c>
      <c r="B375" s="313">
        <v>1</v>
      </c>
      <c r="C375" s="313">
        <v>2</v>
      </c>
      <c r="D375" s="313">
        <v>3</v>
      </c>
      <c r="E375" s="313">
        <v>1</v>
      </c>
      <c r="F375" s="313"/>
      <c r="G375" s="313">
        <v>90</v>
      </c>
      <c r="H375" s="314">
        <v>70</v>
      </c>
      <c r="I375" s="313">
        <v>40</v>
      </c>
      <c r="J375" s="313">
        <v>13.2</v>
      </c>
      <c r="K375" s="313">
        <v>2.2713001928644387E-10</v>
      </c>
      <c r="L375" s="313"/>
      <c r="M375" s="313">
        <v>177</v>
      </c>
      <c r="N375" s="534"/>
      <c r="O375" s="534"/>
      <c r="P375" s="534"/>
      <c r="Q375" s="534"/>
      <c r="R375" s="534"/>
      <c r="S375" s="534">
        <v>2.2713001928644392E-10</v>
      </c>
      <c r="T375" s="534"/>
      <c r="U375" s="531">
        <v>5.169878828456423E-14</v>
      </c>
      <c r="V375" s="535">
        <v>2.2761759298476773E-16</v>
      </c>
    </row>
    <row r="376" spans="1:22">
      <c r="A376" s="313">
        <v>0</v>
      </c>
      <c r="B376" s="313">
        <v>2</v>
      </c>
      <c r="C376" s="313">
        <v>2</v>
      </c>
      <c r="D376" s="313">
        <v>3</v>
      </c>
      <c r="E376" s="313">
        <v>2</v>
      </c>
      <c r="F376" s="313"/>
      <c r="G376" s="313">
        <v>90</v>
      </c>
      <c r="H376" s="314">
        <v>80</v>
      </c>
      <c r="I376" s="313">
        <v>40</v>
      </c>
      <c r="J376" s="313">
        <v>13.2</v>
      </c>
      <c r="K376" s="313">
        <v>2.3432382271419753E-10</v>
      </c>
      <c r="L376" s="313"/>
      <c r="M376" s="313">
        <v>178</v>
      </c>
      <c r="N376" s="534"/>
      <c r="O376" s="534"/>
      <c r="P376" s="534"/>
      <c r="Q376" s="534"/>
      <c r="R376" s="534"/>
      <c r="S376" s="534">
        <v>2.3432382271419758E-10</v>
      </c>
      <c r="T376" s="534"/>
      <c r="U376" s="531">
        <v>5.169878828456423E-14</v>
      </c>
      <c r="V376" s="535">
        <v>2.2062967258613196E-16</v>
      </c>
    </row>
    <row r="377" spans="1:22">
      <c r="A377" s="313">
        <v>0</v>
      </c>
      <c r="B377" s="313">
        <v>3</v>
      </c>
      <c r="C377" s="313">
        <v>2</v>
      </c>
      <c r="D377" s="313">
        <v>3</v>
      </c>
      <c r="E377" s="313">
        <v>3</v>
      </c>
      <c r="F377" s="313"/>
      <c r="G377" s="313">
        <v>90</v>
      </c>
      <c r="H377" s="314">
        <v>90</v>
      </c>
      <c r="I377" s="313">
        <v>40</v>
      </c>
      <c r="J377" s="313">
        <v>13.2</v>
      </c>
      <c r="K377" s="313">
        <v>2.4337973897612635E-10</v>
      </c>
      <c r="L377" s="313"/>
      <c r="M377" s="313">
        <v>179</v>
      </c>
      <c r="N377" s="534"/>
      <c r="O377" s="534"/>
      <c r="P377" s="534"/>
      <c r="Q377" s="534"/>
      <c r="R377" s="534"/>
      <c r="S377" s="534">
        <v>2.4337973897612641E-10</v>
      </c>
      <c r="T377" s="534"/>
      <c r="U377" s="531">
        <v>5.169878828456423E-14</v>
      </c>
      <c r="V377" s="535">
        <v>2.1242026350285253E-16</v>
      </c>
    </row>
    <row r="378" spans="1:22">
      <c r="A378" s="313">
        <v>1</v>
      </c>
      <c r="B378" s="313">
        <v>0</v>
      </c>
      <c r="C378" s="313">
        <v>2</v>
      </c>
      <c r="D378" s="313">
        <v>3</v>
      </c>
      <c r="E378" s="313">
        <v>0</v>
      </c>
      <c r="F378" s="313"/>
      <c r="G378" s="313">
        <v>100</v>
      </c>
      <c r="H378" s="314">
        <v>60</v>
      </c>
      <c r="I378" s="313">
        <v>40</v>
      </c>
      <c r="J378" s="313">
        <v>13.2</v>
      </c>
      <c r="K378" s="313">
        <v>2.4259987975497608E-10</v>
      </c>
      <c r="L378" s="313"/>
      <c r="M378" s="313">
        <v>180</v>
      </c>
      <c r="N378" s="534">
        <v>-3.6340378672646568E-16</v>
      </c>
      <c r="O378" s="534">
        <v>8.8649303302179429E-14</v>
      </c>
      <c r="P378" s="534">
        <v>-6.4842376398018503E-12</v>
      </c>
      <c r="Q378" s="534">
        <v>3.9101186418815781E-10</v>
      </c>
      <c r="R378" s="534"/>
      <c r="S378" s="534">
        <v>2.4259987975497618E-10</v>
      </c>
      <c r="T378" s="534"/>
      <c r="U378" s="531">
        <v>1.0339757656912846E-13</v>
      </c>
      <c r="V378" s="535">
        <v>4.2620621524445593E-16</v>
      </c>
    </row>
    <row r="379" spans="1:22">
      <c r="A379" s="313">
        <v>1</v>
      </c>
      <c r="B379" s="313">
        <v>1</v>
      </c>
      <c r="C379" s="313">
        <v>2</v>
      </c>
      <c r="D379" s="313">
        <v>3</v>
      </c>
      <c r="E379" s="313">
        <v>1</v>
      </c>
      <c r="F379" s="313"/>
      <c r="G379" s="313">
        <v>100</v>
      </c>
      <c r="H379" s="314">
        <v>70</v>
      </c>
      <c r="I379" s="313">
        <v>40</v>
      </c>
      <c r="J379" s="313">
        <v>13.2</v>
      </c>
      <c r="K379" s="313">
        <v>2.468493167355297E-10</v>
      </c>
      <c r="L379" s="313"/>
      <c r="M379" s="313">
        <v>181</v>
      </c>
      <c r="N379" s="534"/>
      <c r="O379" s="534"/>
      <c r="P379" s="534"/>
      <c r="Q379" s="534"/>
      <c r="R379" s="534"/>
      <c r="S379" s="534">
        <v>2.468493167355298E-10</v>
      </c>
      <c r="T379" s="534"/>
      <c r="U379" s="531">
        <v>1.0339757656912846E-13</v>
      </c>
      <c r="V379" s="535">
        <v>4.1886920302844883E-16</v>
      </c>
    </row>
    <row r="380" spans="1:22">
      <c r="A380" s="313">
        <v>1</v>
      </c>
      <c r="B380" s="313">
        <v>2</v>
      </c>
      <c r="C380" s="313">
        <v>2</v>
      </c>
      <c r="D380" s="313">
        <v>3</v>
      </c>
      <c r="E380" s="313">
        <v>2</v>
      </c>
      <c r="F380" s="313"/>
      <c r="G380" s="313">
        <v>100</v>
      </c>
      <c r="H380" s="314">
        <v>80</v>
      </c>
      <c r="I380" s="313">
        <v>40</v>
      </c>
      <c r="J380" s="313">
        <v>13.2</v>
      </c>
      <c r="K380" s="313">
        <v>2.5356565533400764E-10</v>
      </c>
      <c r="L380" s="313"/>
      <c r="M380" s="313">
        <v>182</v>
      </c>
      <c r="N380" s="534"/>
      <c r="O380" s="534"/>
      <c r="P380" s="534"/>
      <c r="Q380" s="534"/>
      <c r="R380" s="534"/>
      <c r="S380" s="534">
        <v>2.5356565533400769E-10</v>
      </c>
      <c r="T380" s="534"/>
      <c r="U380" s="531">
        <v>5.169878828456423E-14</v>
      </c>
      <c r="V380" s="535">
        <v>2.0388718738925567E-16</v>
      </c>
    </row>
    <row r="381" spans="1:22">
      <c r="A381" s="313">
        <v>1</v>
      </c>
      <c r="B381" s="313">
        <v>3</v>
      </c>
      <c r="C381" s="313">
        <v>2</v>
      </c>
      <c r="D381" s="313">
        <v>3</v>
      </c>
      <c r="E381" s="313">
        <v>3</v>
      </c>
      <c r="F381" s="313"/>
      <c r="G381" s="313">
        <v>100</v>
      </c>
      <c r="H381" s="314">
        <v>90</v>
      </c>
      <c r="I381" s="313">
        <v>40</v>
      </c>
      <c r="J381" s="313">
        <v>13.2</v>
      </c>
      <c r="K381" s="313">
        <v>2.6056847283005109E-10</v>
      </c>
      <c r="L381" s="313"/>
      <c r="M381" s="313">
        <v>183</v>
      </c>
      <c r="N381" s="534"/>
      <c r="O381" s="534"/>
      <c r="P381" s="534"/>
      <c r="Q381" s="534"/>
      <c r="R381" s="534"/>
      <c r="S381" s="534">
        <v>2.6056847283005114E-10</v>
      </c>
      <c r="T381" s="534"/>
      <c r="U381" s="531">
        <v>5.169878828456423E-14</v>
      </c>
      <c r="V381" s="535">
        <v>1.9840768809465065E-16</v>
      </c>
    </row>
    <row r="382" spans="1:22">
      <c r="A382" s="313">
        <v>2</v>
      </c>
      <c r="B382" s="313">
        <v>0</v>
      </c>
      <c r="C382" s="313">
        <v>2</v>
      </c>
      <c r="D382" s="313">
        <v>3</v>
      </c>
      <c r="E382" s="313">
        <v>0</v>
      </c>
      <c r="F382" s="313"/>
      <c r="G382" s="313">
        <v>110</v>
      </c>
      <c r="H382" s="314">
        <v>60</v>
      </c>
      <c r="I382" s="313">
        <v>40</v>
      </c>
      <c r="J382" s="313">
        <v>13.2</v>
      </c>
      <c r="K382" s="313">
        <v>2.639107266349809E-10</v>
      </c>
      <c r="L382" s="313"/>
      <c r="M382" s="313">
        <v>184</v>
      </c>
      <c r="N382" s="534">
        <v>1.4668780588303203E-15</v>
      </c>
      <c r="O382" s="534">
        <v>-3.307239717449627E-13</v>
      </c>
      <c r="P382" s="534">
        <v>2.5012525598084111E-11</v>
      </c>
      <c r="Q382" s="534">
        <v>-3.6308017167554913E-10</v>
      </c>
      <c r="R382" s="534"/>
      <c r="S382" s="534">
        <v>2.6391072663498079E-10</v>
      </c>
      <c r="T382" s="534"/>
      <c r="U382" s="531">
        <v>-1.0339757656912846E-13</v>
      </c>
      <c r="V382" s="535">
        <v>-3.9178997340316252E-16</v>
      </c>
    </row>
    <row r="383" spans="1:22">
      <c r="A383" s="313">
        <v>2</v>
      </c>
      <c r="B383" s="313">
        <v>1</v>
      </c>
      <c r="C383" s="313">
        <v>2</v>
      </c>
      <c r="D383" s="313">
        <v>3</v>
      </c>
      <c r="E383" s="313">
        <v>1</v>
      </c>
      <c r="F383" s="313"/>
      <c r="G383" s="313">
        <v>110</v>
      </c>
      <c r="H383" s="314">
        <v>70</v>
      </c>
      <c r="I383" s="313">
        <v>40</v>
      </c>
      <c r="J383" s="313">
        <v>13.2</v>
      </c>
      <c r="K383" s="313">
        <v>2.7038833281882105E-10</v>
      </c>
      <c r="L383" s="313"/>
      <c r="M383" s="313">
        <v>185</v>
      </c>
      <c r="N383" s="534"/>
      <c r="O383" s="534"/>
      <c r="P383" s="534"/>
      <c r="Q383" s="534"/>
      <c r="R383" s="534"/>
      <c r="S383" s="534">
        <v>2.7038833281882115E-10</v>
      </c>
      <c r="T383" s="534"/>
      <c r="U383" s="531">
        <v>1.0339757656912846E-13</v>
      </c>
      <c r="V383" s="535">
        <v>3.8240398722533642E-16</v>
      </c>
    </row>
    <row r="384" spans="1:22">
      <c r="A384" s="313">
        <v>2</v>
      </c>
      <c r="B384" s="313">
        <v>2</v>
      </c>
      <c r="C384" s="313">
        <v>2</v>
      </c>
      <c r="D384" s="313">
        <v>3</v>
      </c>
      <c r="E384" s="313">
        <v>2</v>
      </c>
      <c r="F384" s="313"/>
      <c r="G384" s="313">
        <v>110</v>
      </c>
      <c r="H384" s="314">
        <v>80</v>
      </c>
      <c r="I384" s="313">
        <v>40</v>
      </c>
      <c r="J384" s="313">
        <v>13.2</v>
      </c>
      <c r="K384" s="313">
        <v>2.7233002312454212E-10</v>
      </c>
      <c r="L384" s="313"/>
      <c r="M384" s="313">
        <v>186</v>
      </c>
      <c r="N384" s="534"/>
      <c r="O384" s="534"/>
      <c r="P384" s="534"/>
      <c r="Q384" s="534"/>
      <c r="R384" s="534"/>
      <c r="S384" s="534">
        <v>2.7233002312454212E-10</v>
      </c>
      <c r="T384" s="534"/>
      <c r="U384" s="531">
        <v>0</v>
      </c>
      <c r="V384" s="535">
        <v>0</v>
      </c>
    </row>
    <row r="385" spans="1:22">
      <c r="A385" s="313">
        <v>2</v>
      </c>
      <c r="B385" s="313">
        <v>3</v>
      </c>
      <c r="C385" s="313">
        <v>2</v>
      </c>
      <c r="D385" s="313">
        <v>3</v>
      </c>
      <c r="E385" s="313">
        <v>3</v>
      </c>
      <c r="F385" s="313"/>
      <c r="G385" s="313">
        <v>110</v>
      </c>
      <c r="H385" s="314">
        <v>90</v>
      </c>
      <c r="I385" s="313">
        <v>40</v>
      </c>
      <c r="J385" s="313">
        <v>13.2</v>
      </c>
      <c r="K385" s="313">
        <v>2.7853706590512606E-10</v>
      </c>
      <c r="L385" s="313"/>
      <c r="M385" s="313">
        <v>187</v>
      </c>
      <c r="N385" s="534"/>
      <c r="O385" s="534"/>
      <c r="P385" s="534"/>
      <c r="Q385" s="534"/>
      <c r="R385" s="534"/>
      <c r="S385" s="534">
        <v>2.7853706590512647E-10</v>
      </c>
      <c r="T385" s="534"/>
      <c r="U385" s="531">
        <v>4.1359030627651384E-13</v>
      </c>
      <c r="V385" s="535">
        <v>1.4848663136897871E-15</v>
      </c>
    </row>
    <row r="386" spans="1:22">
      <c r="A386" s="313">
        <v>3</v>
      </c>
      <c r="B386" s="313">
        <v>0</v>
      </c>
      <c r="C386" s="313">
        <v>2</v>
      </c>
      <c r="D386" s="313">
        <v>3</v>
      </c>
      <c r="E386" s="313">
        <v>0</v>
      </c>
      <c r="F386" s="313"/>
      <c r="G386" s="313">
        <v>120</v>
      </c>
      <c r="H386" s="314">
        <v>60</v>
      </c>
      <c r="I386" s="313">
        <v>40</v>
      </c>
      <c r="J386" s="313">
        <v>13.2</v>
      </c>
      <c r="K386" s="313">
        <v>2.8331171419788292E-10</v>
      </c>
      <c r="L386" s="313"/>
      <c r="M386" s="313">
        <v>188</v>
      </c>
      <c r="N386" s="534">
        <v>-3.8992961057515492E-16</v>
      </c>
      <c r="O386" s="534">
        <v>9.2628176879485681E-14</v>
      </c>
      <c r="P386" s="534">
        <v>-6.7123597249008835E-12</v>
      </c>
      <c r="Q386" s="534">
        <v>4.3681665681002089E-10</v>
      </c>
      <c r="R386" s="534"/>
      <c r="S386" s="534">
        <v>2.8331171419788292E-10</v>
      </c>
      <c r="T386" s="534"/>
      <c r="U386" s="531">
        <v>0</v>
      </c>
      <c r="V386" s="535">
        <v>0</v>
      </c>
    </row>
    <row r="387" spans="1:22">
      <c r="A387" s="313">
        <v>3</v>
      </c>
      <c r="B387" s="313">
        <v>1</v>
      </c>
      <c r="C387" s="313">
        <v>2</v>
      </c>
      <c r="D387" s="313">
        <v>3</v>
      </c>
      <c r="E387" s="313">
        <v>1</v>
      </c>
      <c r="F387" s="313"/>
      <c r="G387" s="313">
        <v>120</v>
      </c>
      <c r="H387" s="314">
        <v>70</v>
      </c>
      <c r="I387" s="313">
        <v>40</v>
      </c>
      <c r="J387" s="313">
        <v>13.2</v>
      </c>
      <c r="K387" s="313">
        <v>2.8708368634916082E-10</v>
      </c>
      <c r="L387" s="313"/>
      <c r="M387" s="313">
        <v>189</v>
      </c>
      <c r="N387" s="534"/>
      <c r="O387" s="534"/>
      <c r="P387" s="534"/>
      <c r="Q387" s="534"/>
      <c r="R387" s="534"/>
      <c r="S387" s="534">
        <v>2.8708368634916077E-10</v>
      </c>
      <c r="T387" s="534"/>
      <c r="U387" s="531">
        <v>-5.169878828456423E-14</v>
      </c>
      <c r="V387" s="535">
        <v>-1.8008264050812843E-16</v>
      </c>
    </row>
    <row r="388" spans="1:22">
      <c r="A388" s="313">
        <v>3</v>
      </c>
      <c r="B388" s="313">
        <v>2</v>
      </c>
      <c r="C388" s="313">
        <v>2</v>
      </c>
      <c r="D388" s="313">
        <v>3</v>
      </c>
      <c r="E388" s="313">
        <v>2</v>
      </c>
      <c r="F388" s="313"/>
      <c r="G388" s="313">
        <v>120</v>
      </c>
      <c r="H388" s="314">
        <v>80</v>
      </c>
      <c r="I388" s="313">
        <v>40</v>
      </c>
      <c r="J388" s="313">
        <v>13.2</v>
      </c>
      <c r="K388" s="313">
        <v>2.9300425023217934E-10</v>
      </c>
      <c r="L388" s="313"/>
      <c r="M388" s="313">
        <v>190</v>
      </c>
      <c r="N388" s="534"/>
      <c r="O388" s="534"/>
      <c r="P388" s="534"/>
      <c r="Q388" s="534"/>
      <c r="R388" s="534"/>
      <c r="S388" s="534">
        <v>2.9300425023217924E-10</v>
      </c>
      <c r="T388" s="534"/>
      <c r="U388" s="531">
        <v>-1.0339757656912846E-13</v>
      </c>
      <c r="V388" s="535">
        <v>-3.5288763383874205E-16</v>
      </c>
    </row>
    <row r="389" spans="1:22">
      <c r="A389" s="313">
        <v>3</v>
      </c>
      <c r="B389" s="313">
        <v>3</v>
      </c>
      <c r="C389" s="313">
        <v>2</v>
      </c>
      <c r="D389" s="313">
        <v>3</v>
      </c>
      <c r="E389" s="313">
        <v>3</v>
      </c>
      <c r="F389" s="313"/>
      <c r="G389" s="313">
        <v>120</v>
      </c>
      <c r="H389" s="314">
        <v>90</v>
      </c>
      <c r="I389" s="313">
        <v>40</v>
      </c>
      <c r="J389" s="313">
        <v>13.2</v>
      </c>
      <c r="K389" s="313">
        <v>2.9873382818348755E-10</v>
      </c>
      <c r="L389" s="313"/>
      <c r="M389" s="313">
        <v>191</v>
      </c>
      <c r="N389" s="534"/>
      <c r="O389" s="534"/>
      <c r="P389" s="534"/>
      <c r="Q389" s="534"/>
      <c r="R389" s="534"/>
      <c r="S389" s="534">
        <v>2.987338281834874E-10</v>
      </c>
      <c r="T389" s="534"/>
      <c r="U389" s="531">
        <v>-1.5509636485369269E-13</v>
      </c>
      <c r="V389" s="535">
        <v>-5.1917911606056812E-16</v>
      </c>
    </row>
    <row r="390" spans="1:22">
      <c r="A390" s="313"/>
      <c r="B390" s="313"/>
      <c r="C390" s="313"/>
      <c r="D390" s="313"/>
      <c r="E390" s="313"/>
      <c r="F390" s="313"/>
      <c r="G390" s="313"/>
      <c r="H390" s="313"/>
      <c r="I390" s="313"/>
      <c r="J390" s="313"/>
      <c r="K390" s="313"/>
      <c r="L390" s="313"/>
      <c r="M390" s="313"/>
      <c r="N390" s="313"/>
      <c r="O390" s="313"/>
      <c r="P390" s="313"/>
      <c r="Q390" s="313"/>
      <c r="R390" s="313"/>
      <c r="S390" s="534"/>
      <c r="T390" s="313"/>
      <c r="U390" s="313"/>
      <c r="V390" s="313"/>
    </row>
    <row r="391" spans="1:22">
      <c r="A391" s="313">
        <v>0</v>
      </c>
      <c r="B391" s="313">
        <v>0</v>
      </c>
      <c r="C391" s="313">
        <v>0</v>
      </c>
      <c r="D391" s="313">
        <v>0</v>
      </c>
      <c r="E391" s="313">
        <v>0</v>
      </c>
      <c r="F391" s="313"/>
      <c r="G391" s="313">
        <v>90</v>
      </c>
      <c r="H391" s="313">
        <v>60</v>
      </c>
      <c r="I391" s="314">
        <v>26</v>
      </c>
      <c r="J391" s="313">
        <v>1.21</v>
      </c>
      <c r="K391" s="313">
        <v>2.2434480778233571E-11</v>
      </c>
      <c r="L391" s="313"/>
      <c r="M391" s="313">
        <v>0</v>
      </c>
      <c r="N391" s="534">
        <v>-1.4903648313373175E-16</v>
      </c>
      <c r="O391" s="534">
        <v>1.2352170222852257E-14</v>
      </c>
      <c r="P391" s="534">
        <v>0</v>
      </c>
      <c r="Q391" s="534">
        <v>1.6703878935143916E-11</v>
      </c>
      <c r="R391" s="534"/>
      <c r="S391" s="534">
        <v>2.2434480778233575E-11</v>
      </c>
      <c r="T391" s="534"/>
      <c r="U391" s="531">
        <v>3.2311742677852644E-15</v>
      </c>
      <c r="V391" s="535">
        <v>1.4402714730622252E-16</v>
      </c>
    </row>
    <row r="392" spans="1:22">
      <c r="A392" s="313">
        <v>0</v>
      </c>
      <c r="B392" s="313">
        <v>0</v>
      </c>
      <c r="C392" s="313">
        <v>1</v>
      </c>
      <c r="D392" s="313">
        <v>0</v>
      </c>
      <c r="E392" s="313">
        <v>1</v>
      </c>
      <c r="F392" s="313"/>
      <c r="G392" s="313">
        <v>90</v>
      </c>
      <c r="H392" s="313">
        <v>60</v>
      </c>
      <c r="I392" s="314">
        <v>30</v>
      </c>
      <c r="J392" s="313">
        <v>1.21</v>
      </c>
      <c r="K392" s="313">
        <v>2.379684709110019E-11</v>
      </c>
      <c r="L392" s="313"/>
      <c r="M392" s="313">
        <v>1</v>
      </c>
      <c r="N392" s="534"/>
      <c r="O392" s="534"/>
      <c r="P392" s="534"/>
      <c r="Q392" s="534"/>
      <c r="R392" s="534"/>
      <c r="S392" s="534">
        <v>2.379684709110019E-11</v>
      </c>
      <c r="T392" s="534"/>
      <c r="U392" s="531">
        <v>0</v>
      </c>
      <c r="V392" s="535">
        <v>0</v>
      </c>
    </row>
    <row r="393" spans="1:22">
      <c r="A393" s="313">
        <v>0</v>
      </c>
      <c r="B393" s="313">
        <v>0</v>
      </c>
      <c r="C393" s="313">
        <v>2</v>
      </c>
      <c r="D393" s="313">
        <v>0</v>
      </c>
      <c r="E393" s="313">
        <v>2</v>
      </c>
      <c r="F393" s="313"/>
      <c r="G393" s="313">
        <v>90</v>
      </c>
      <c r="H393" s="313">
        <v>60</v>
      </c>
      <c r="I393" s="314">
        <v>40</v>
      </c>
      <c r="J393" s="313">
        <v>1.21</v>
      </c>
      <c r="K393" s="313">
        <v>2.6929016371148695E-11</v>
      </c>
      <c r="L393" s="313"/>
      <c r="M393" s="313">
        <v>2</v>
      </c>
      <c r="N393" s="534"/>
      <c r="O393" s="534"/>
      <c r="P393" s="534"/>
      <c r="Q393" s="534"/>
      <c r="R393" s="534"/>
      <c r="S393" s="534">
        <v>2.6929016371148695E-11</v>
      </c>
      <c r="T393" s="534"/>
      <c r="U393" s="531">
        <v>0</v>
      </c>
      <c r="V393" s="535">
        <v>0</v>
      </c>
    </row>
    <row r="394" spans="1:22">
      <c r="A394" s="313">
        <v>0</v>
      </c>
      <c r="B394" s="313">
        <v>0</v>
      </c>
      <c r="C394" s="313">
        <v>0</v>
      </c>
      <c r="D394" s="313">
        <v>0</v>
      </c>
      <c r="E394" s="313">
        <v>3</v>
      </c>
      <c r="F394" s="313"/>
      <c r="G394" s="313">
        <v>90</v>
      </c>
      <c r="H394" s="313">
        <v>60</v>
      </c>
      <c r="I394" s="314">
        <v>26</v>
      </c>
      <c r="J394" s="313">
        <v>1.21</v>
      </c>
      <c r="K394" s="313">
        <v>2.2434480778233571E-11</v>
      </c>
      <c r="L394" s="313"/>
      <c r="M394" s="313">
        <v>3</v>
      </c>
      <c r="N394" s="534"/>
      <c r="O394" s="534"/>
      <c r="P394" s="534"/>
      <c r="Q394" s="534"/>
      <c r="R394" s="534"/>
      <c r="S394" s="534">
        <v>2.2434480778233575E-11</v>
      </c>
      <c r="T394" s="534"/>
      <c r="U394" s="531">
        <v>3.2311742677852644E-15</v>
      </c>
      <c r="V394" s="535">
        <v>1.4402714730622252E-16</v>
      </c>
    </row>
    <row r="395" spans="1:22">
      <c r="A395" s="313">
        <v>1</v>
      </c>
      <c r="B395" s="313">
        <v>0</v>
      </c>
      <c r="C395" s="313">
        <v>1</v>
      </c>
      <c r="D395" s="313">
        <v>0</v>
      </c>
      <c r="E395" s="313">
        <v>0</v>
      </c>
      <c r="F395" s="313"/>
      <c r="G395" s="313">
        <v>100</v>
      </c>
      <c r="H395" s="313">
        <v>60</v>
      </c>
      <c r="I395" s="314">
        <v>30</v>
      </c>
      <c r="J395" s="313">
        <v>1.21</v>
      </c>
      <c r="K395" s="313">
        <v>2.5721030353081207E-11</v>
      </c>
      <c r="L395" s="313"/>
      <c r="M395" s="313">
        <v>4</v>
      </c>
      <c r="N395" s="534">
        <v>-1.647675263499358E-16</v>
      </c>
      <c r="O395" s="534">
        <v>1.3163205443025505E-14</v>
      </c>
      <c r="P395" s="534">
        <v>0</v>
      </c>
      <c r="Q395" s="534">
        <v>1.8322868665806518E-11</v>
      </c>
      <c r="R395" s="534"/>
      <c r="S395" s="534">
        <v>2.5721030353081207E-11</v>
      </c>
      <c r="T395" s="534"/>
      <c r="U395" s="531">
        <v>0</v>
      </c>
      <c r="V395" s="535">
        <v>0</v>
      </c>
    </row>
    <row r="396" spans="1:22">
      <c r="A396" s="313">
        <v>1</v>
      </c>
      <c r="B396" s="313">
        <v>0</v>
      </c>
      <c r="C396" s="313">
        <v>2</v>
      </c>
      <c r="D396" s="313">
        <v>0</v>
      </c>
      <c r="E396" s="313">
        <v>1</v>
      </c>
      <c r="F396" s="313"/>
      <c r="G396" s="313">
        <v>100</v>
      </c>
      <c r="H396" s="313">
        <v>60</v>
      </c>
      <c r="I396" s="314">
        <v>40</v>
      </c>
      <c r="J396" s="313">
        <v>1.21</v>
      </c>
      <c r="K396" s="313">
        <v>2.8838875688251435E-11</v>
      </c>
      <c r="L396" s="313"/>
      <c r="M396" s="313">
        <v>5</v>
      </c>
      <c r="N396" s="534"/>
      <c r="O396" s="534"/>
      <c r="P396" s="534"/>
      <c r="Q396" s="534"/>
      <c r="R396" s="534"/>
      <c r="S396" s="534">
        <v>2.8838875688251435E-11</v>
      </c>
      <c r="T396" s="534"/>
      <c r="U396" s="531">
        <v>0</v>
      </c>
      <c r="V396" s="535">
        <v>0</v>
      </c>
    </row>
    <row r="397" spans="1:22">
      <c r="A397" s="313">
        <v>1</v>
      </c>
      <c r="B397" s="313">
        <v>0</v>
      </c>
      <c r="C397" s="313">
        <v>0</v>
      </c>
      <c r="D397" s="313">
        <v>0</v>
      </c>
      <c r="E397" s="313">
        <v>2</v>
      </c>
      <c r="F397" s="313"/>
      <c r="G397" s="313">
        <v>100</v>
      </c>
      <c r="H397" s="313">
        <v>60</v>
      </c>
      <c r="I397" s="314">
        <v>26</v>
      </c>
      <c r="J397" s="313">
        <v>1.21</v>
      </c>
      <c r="K397" s="313">
        <v>2.4325241502165289E-11</v>
      </c>
      <c r="L397" s="313"/>
      <c r="M397" s="313">
        <v>6</v>
      </c>
      <c r="N397" s="534"/>
      <c r="O397" s="534"/>
      <c r="P397" s="534"/>
      <c r="Q397" s="534"/>
      <c r="R397" s="534"/>
      <c r="S397" s="534">
        <v>2.4325241502165289E-11</v>
      </c>
      <c r="T397" s="534"/>
      <c r="U397" s="531">
        <v>0</v>
      </c>
      <c r="V397" s="535">
        <v>0</v>
      </c>
    </row>
    <row r="398" spans="1:22">
      <c r="A398" s="313">
        <v>1</v>
      </c>
      <c r="B398" s="313">
        <v>0</v>
      </c>
      <c r="C398" s="313">
        <v>1</v>
      </c>
      <c r="D398" s="313">
        <v>0</v>
      </c>
      <c r="E398" s="313">
        <v>3</v>
      </c>
      <c r="F398" s="313"/>
      <c r="G398" s="313">
        <v>100</v>
      </c>
      <c r="H398" s="313">
        <v>60</v>
      </c>
      <c r="I398" s="314">
        <v>30</v>
      </c>
      <c r="J398" s="313">
        <v>1.21</v>
      </c>
      <c r="K398" s="313">
        <v>2.5721030353081207E-11</v>
      </c>
      <c r="L398" s="313"/>
      <c r="M398" s="313">
        <v>7</v>
      </c>
      <c r="N398" s="534"/>
      <c r="O398" s="534"/>
      <c r="P398" s="534"/>
      <c r="Q398" s="534"/>
      <c r="R398" s="534"/>
      <c r="S398" s="534">
        <v>2.5721030353081207E-11</v>
      </c>
      <c r="T398" s="534"/>
      <c r="U398" s="531">
        <v>0</v>
      </c>
      <c r="V398" s="535">
        <v>0</v>
      </c>
    </row>
    <row r="399" spans="1:22">
      <c r="A399" s="313">
        <v>2</v>
      </c>
      <c r="B399" s="313">
        <v>0</v>
      </c>
      <c r="C399" s="313">
        <v>2</v>
      </c>
      <c r="D399" s="313">
        <v>0</v>
      </c>
      <c r="E399" s="313">
        <v>0</v>
      </c>
      <c r="F399" s="313"/>
      <c r="G399" s="313">
        <v>110</v>
      </c>
      <c r="H399" s="313">
        <v>60</v>
      </c>
      <c r="I399" s="314">
        <v>40</v>
      </c>
      <c r="J399" s="313">
        <v>1.21</v>
      </c>
      <c r="K399" s="313">
        <v>3.2594932345220169E-11</v>
      </c>
      <c r="L399" s="313"/>
      <c r="M399" s="313">
        <v>8</v>
      </c>
      <c r="N399" s="534">
        <v>-1.6603233384470532E-16</v>
      </c>
      <c r="O399" s="534">
        <v>1.3273258752302562E-14</v>
      </c>
      <c r="P399" s="534">
        <v>0</v>
      </c>
      <c r="Q399" s="534">
        <v>2.1983787707597212E-11</v>
      </c>
      <c r="R399" s="534"/>
      <c r="S399" s="534">
        <v>3.2594932345220169E-11</v>
      </c>
      <c r="T399" s="534"/>
      <c r="U399" s="531">
        <v>0</v>
      </c>
      <c r="V399" s="535">
        <v>0</v>
      </c>
    </row>
    <row r="400" spans="1:22">
      <c r="A400" s="313">
        <v>2</v>
      </c>
      <c r="B400" s="313">
        <v>0</v>
      </c>
      <c r="C400" s="313">
        <v>0</v>
      </c>
      <c r="D400" s="313">
        <v>0</v>
      </c>
      <c r="E400" s="313">
        <v>1</v>
      </c>
      <c r="F400" s="313"/>
      <c r="G400" s="313">
        <v>110</v>
      </c>
      <c r="H400" s="313">
        <v>60</v>
      </c>
      <c r="I400" s="314">
        <v>26</v>
      </c>
      <c r="J400" s="313">
        <v>1.21</v>
      </c>
      <c r="K400" s="313">
        <v>2.8038326324499204E-11</v>
      </c>
      <c r="L400" s="313"/>
      <c r="M400" s="313">
        <v>9</v>
      </c>
      <c r="N400" s="534"/>
      <c r="O400" s="534"/>
      <c r="P400" s="534"/>
      <c r="Q400" s="534"/>
      <c r="R400" s="534"/>
      <c r="S400" s="534">
        <v>2.8038326324499204E-11</v>
      </c>
      <c r="T400" s="534"/>
      <c r="U400" s="531">
        <v>0</v>
      </c>
      <c r="V400" s="535">
        <v>0</v>
      </c>
    </row>
    <row r="401" spans="1:22">
      <c r="A401" s="313">
        <v>2</v>
      </c>
      <c r="B401" s="313">
        <v>0</v>
      </c>
      <c r="C401" s="313">
        <v>1</v>
      </c>
      <c r="D401" s="313">
        <v>0</v>
      </c>
      <c r="E401" s="313">
        <v>2</v>
      </c>
      <c r="F401" s="313"/>
      <c r="G401" s="313">
        <v>110</v>
      </c>
      <c r="H401" s="313">
        <v>60</v>
      </c>
      <c r="I401" s="314">
        <v>30</v>
      </c>
      <c r="J401" s="313">
        <v>1.21</v>
      </c>
      <c r="K401" s="313">
        <v>2.9446847570862474E-11</v>
      </c>
      <c r="L401" s="313"/>
      <c r="M401" s="313">
        <v>10</v>
      </c>
      <c r="N401" s="534"/>
      <c r="O401" s="534"/>
      <c r="P401" s="534"/>
      <c r="Q401" s="534"/>
      <c r="R401" s="534"/>
      <c r="S401" s="534">
        <v>2.9446847570862474E-11</v>
      </c>
      <c r="T401" s="534"/>
      <c r="U401" s="531">
        <v>0</v>
      </c>
      <c r="V401" s="535">
        <v>0</v>
      </c>
    </row>
    <row r="402" spans="1:22">
      <c r="A402" s="313">
        <v>2</v>
      </c>
      <c r="B402" s="313">
        <v>0</v>
      </c>
      <c r="C402" s="313">
        <v>2</v>
      </c>
      <c r="D402" s="313">
        <v>0</v>
      </c>
      <c r="E402" s="313">
        <v>3</v>
      </c>
      <c r="F402" s="313"/>
      <c r="G402" s="313">
        <v>110</v>
      </c>
      <c r="H402" s="313">
        <v>60</v>
      </c>
      <c r="I402" s="314">
        <v>40</v>
      </c>
      <c r="J402" s="313">
        <v>1.21</v>
      </c>
      <c r="K402" s="313">
        <v>3.2594932345220169E-11</v>
      </c>
      <c r="L402" s="313"/>
      <c r="M402" s="313">
        <v>11</v>
      </c>
      <c r="N402" s="534"/>
      <c r="O402" s="534"/>
      <c r="P402" s="534"/>
      <c r="Q402" s="534"/>
      <c r="R402" s="534"/>
      <c r="S402" s="534">
        <v>3.2594932345220169E-11</v>
      </c>
      <c r="T402" s="534"/>
      <c r="U402" s="531">
        <v>0</v>
      </c>
      <c r="V402" s="535">
        <v>0</v>
      </c>
    </row>
    <row r="403" spans="1:22">
      <c r="A403" s="313">
        <v>3</v>
      </c>
      <c r="B403" s="313">
        <v>0</v>
      </c>
      <c r="C403" s="313">
        <v>0</v>
      </c>
      <c r="D403" s="313">
        <v>0</v>
      </c>
      <c r="E403" s="313">
        <v>0</v>
      </c>
      <c r="F403" s="313"/>
      <c r="G403" s="313">
        <v>120</v>
      </c>
      <c r="H403" s="313">
        <v>60</v>
      </c>
      <c r="I403" s="314">
        <v>26</v>
      </c>
      <c r="J403" s="313">
        <v>1.21</v>
      </c>
      <c r="K403" s="313">
        <v>3.2356199930582327E-11</v>
      </c>
      <c r="L403" s="313"/>
      <c r="M403" s="313">
        <v>12</v>
      </c>
      <c r="N403" s="534">
        <v>1.2597219146348078E-15</v>
      </c>
      <c r="O403" s="534">
        <v>-6.2085763596713261E-14</v>
      </c>
      <c r="P403" s="534">
        <v>0</v>
      </c>
      <c r="Q403" s="534">
        <v>5.2185303750339113E-11</v>
      </c>
      <c r="R403" s="534"/>
      <c r="S403" s="534">
        <v>3.2356199930582327E-11</v>
      </c>
      <c r="T403" s="534"/>
      <c r="U403" s="531">
        <v>0</v>
      </c>
      <c r="V403" s="535">
        <v>0</v>
      </c>
    </row>
    <row r="404" spans="1:22">
      <c r="A404" s="313">
        <v>3</v>
      </c>
      <c r="B404" s="313">
        <v>0</v>
      </c>
      <c r="C404" s="313">
        <v>1</v>
      </c>
      <c r="D404" s="313">
        <v>0</v>
      </c>
      <c r="E404" s="313">
        <v>1</v>
      </c>
      <c r="F404" s="313"/>
      <c r="G404" s="313">
        <v>120</v>
      </c>
      <c r="H404" s="313">
        <v>60</v>
      </c>
      <c r="I404" s="314">
        <v>30</v>
      </c>
      <c r="J404" s="313">
        <v>1.21</v>
      </c>
      <c r="K404" s="313">
        <v>3.0320608208436984E-11</v>
      </c>
      <c r="L404" s="313"/>
      <c r="M404" s="313">
        <v>13</v>
      </c>
      <c r="N404" s="534"/>
      <c r="O404" s="534"/>
      <c r="P404" s="534"/>
      <c r="Q404" s="534"/>
      <c r="R404" s="534"/>
      <c r="S404" s="534">
        <v>3.0320608208436991E-11</v>
      </c>
      <c r="T404" s="534"/>
      <c r="U404" s="531">
        <v>6.4623485355705287E-15</v>
      </c>
      <c r="V404" s="535">
        <v>2.1313386892325998E-16</v>
      </c>
    </row>
    <row r="405" spans="1:22">
      <c r="A405" s="313">
        <v>3</v>
      </c>
      <c r="B405" s="313">
        <v>0</v>
      </c>
      <c r="C405" s="313">
        <v>2</v>
      </c>
      <c r="D405" s="313">
        <v>0</v>
      </c>
      <c r="E405" s="313">
        <v>2</v>
      </c>
      <c r="F405" s="313"/>
      <c r="G405" s="313">
        <v>120</v>
      </c>
      <c r="H405" s="313">
        <v>60</v>
      </c>
      <c r="I405" s="314">
        <v>40</v>
      </c>
      <c r="J405" s="313">
        <v>1.21</v>
      </c>
      <c r="K405" s="313">
        <v>3.3470284532225594E-11</v>
      </c>
      <c r="L405" s="313"/>
      <c r="M405" s="313">
        <v>14</v>
      </c>
      <c r="N405" s="534"/>
      <c r="O405" s="534"/>
      <c r="P405" s="534"/>
      <c r="Q405" s="534"/>
      <c r="R405" s="534"/>
      <c r="S405" s="534">
        <v>3.3470284532225594E-11</v>
      </c>
      <c r="T405" s="534"/>
      <c r="U405" s="531">
        <v>0</v>
      </c>
      <c r="V405" s="535">
        <v>0</v>
      </c>
    </row>
    <row r="406" spans="1:22">
      <c r="A406" s="313">
        <v>3</v>
      </c>
      <c r="B406" s="313">
        <v>0</v>
      </c>
      <c r="C406" s="313">
        <v>0</v>
      </c>
      <c r="D406" s="313">
        <v>0</v>
      </c>
      <c r="E406" s="313">
        <v>3</v>
      </c>
      <c r="F406" s="313"/>
      <c r="G406" s="313">
        <v>120</v>
      </c>
      <c r="H406" s="313">
        <v>60</v>
      </c>
      <c r="I406" s="314">
        <v>26</v>
      </c>
      <c r="J406" s="313">
        <v>1.21</v>
      </c>
      <c r="K406" s="313">
        <v>3.2356199930582327E-11</v>
      </c>
      <c r="L406" s="313"/>
      <c r="M406" s="313">
        <v>15</v>
      </c>
      <c r="N406" s="534"/>
      <c r="O406" s="534"/>
      <c r="P406" s="534"/>
      <c r="Q406" s="534"/>
      <c r="R406" s="534"/>
      <c r="S406" s="534">
        <v>3.2356199930582327E-11</v>
      </c>
      <c r="T406" s="534"/>
      <c r="U406" s="531">
        <v>0</v>
      </c>
      <c r="V406" s="535">
        <v>0</v>
      </c>
    </row>
    <row r="407" spans="1:22">
      <c r="A407" s="313">
        <v>0</v>
      </c>
      <c r="B407" s="313">
        <v>1</v>
      </c>
      <c r="C407" s="313">
        <v>1</v>
      </c>
      <c r="D407" s="313">
        <v>0</v>
      </c>
      <c r="E407" s="313">
        <v>0</v>
      </c>
      <c r="F407" s="313"/>
      <c r="G407" s="313">
        <v>90</v>
      </c>
      <c r="H407" s="313">
        <v>70</v>
      </c>
      <c r="I407" s="314">
        <v>30</v>
      </c>
      <c r="J407" s="313">
        <v>1.21</v>
      </c>
      <c r="K407" s="313">
        <v>2.7215495268714108E-11</v>
      </c>
      <c r="L407" s="313"/>
      <c r="M407" s="313">
        <v>16</v>
      </c>
      <c r="N407" s="534">
        <v>-1.7034717191280317E-15</v>
      </c>
      <c r="O407" s="534">
        <v>9.0495376419887087E-14</v>
      </c>
      <c r="P407" s="534">
        <v>0</v>
      </c>
      <c r="Q407" s="534">
        <v>-8.2366070927274134E-12</v>
      </c>
      <c r="R407" s="534"/>
      <c r="S407" s="534">
        <v>2.7215495268714115E-11</v>
      </c>
      <c r="T407" s="534"/>
      <c r="U407" s="531">
        <v>6.4623485355705287E-15</v>
      </c>
      <c r="V407" s="535">
        <v>2.374510723308202E-16</v>
      </c>
    </row>
    <row r="408" spans="1:22">
      <c r="A408" s="313">
        <v>0</v>
      </c>
      <c r="B408" s="313">
        <v>1</v>
      </c>
      <c r="C408" s="313">
        <v>2</v>
      </c>
      <c r="D408" s="313">
        <v>0</v>
      </c>
      <c r="E408" s="313">
        <v>1</v>
      </c>
      <c r="F408" s="313"/>
      <c r="G408" s="313">
        <v>90</v>
      </c>
      <c r="H408" s="313">
        <v>70</v>
      </c>
      <c r="I408" s="314">
        <v>40</v>
      </c>
      <c r="J408" s="313">
        <v>1.21</v>
      </c>
      <c r="K408" s="313">
        <v>2.753380515489789E-11</v>
      </c>
      <c r="L408" s="313"/>
      <c r="M408" s="313">
        <v>17</v>
      </c>
      <c r="N408" s="534"/>
      <c r="O408" s="534"/>
      <c r="P408" s="534"/>
      <c r="Q408" s="534"/>
      <c r="R408" s="534"/>
      <c r="S408" s="534">
        <v>2.7533805154897893E-11</v>
      </c>
      <c r="T408" s="534"/>
      <c r="U408" s="531">
        <v>3.2311742677852644E-15</v>
      </c>
      <c r="V408" s="535">
        <v>1.1735298661436495E-16</v>
      </c>
    </row>
    <row r="409" spans="1:22">
      <c r="A409" s="313">
        <v>0</v>
      </c>
      <c r="B409" s="313">
        <v>1</v>
      </c>
      <c r="C409" s="313">
        <v>0</v>
      </c>
      <c r="D409" s="313">
        <v>0</v>
      </c>
      <c r="E409" s="313">
        <v>2</v>
      </c>
      <c r="F409" s="313"/>
      <c r="G409" s="313">
        <v>90</v>
      </c>
      <c r="H409" s="313">
        <v>70</v>
      </c>
      <c r="I409" s="314">
        <v>26</v>
      </c>
      <c r="J409" s="313">
        <v>1.21</v>
      </c>
      <c r="K409" s="313">
        <v>2.2998048431721969E-11</v>
      </c>
      <c r="L409" s="313"/>
      <c r="M409" s="313">
        <v>18</v>
      </c>
      <c r="N409" s="534"/>
      <c r="O409" s="534"/>
      <c r="P409" s="534"/>
      <c r="Q409" s="534"/>
      <c r="R409" s="534"/>
      <c r="S409" s="534">
        <v>2.2998048431721978E-11</v>
      </c>
      <c r="T409" s="534"/>
      <c r="U409" s="531">
        <v>9.6935228033557931E-15</v>
      </c>
      <c r="V409" s="535">
        <v>4.2149327722891463E-16</v>
      </c>
    </row>
    <row r="410" spans="1:22">
      <c r="A410" s="313">
        <v>0</v>
      </c>
      <c r="B410" s="313">
        <v>1</v>
      </c>
      <c r="C410" s="313">
        <v>1</v>
      </c>
      <c r="D410" s="313">
        <v>0</v>
      </c>
      <c r="E410" s="313">
        <v>3</v>
      </c>
      <c r="F410" s="313"/>
      <c r="G410" s="313">
        <v>90</v>
      </c>
      <c r="H410" s="313">
        <v>70</v>
      </c>
      <c r="I410" s="314">
        <v>30</v>
      </c>
      <c r="J410" s="313">
        <v>1.21</v>
      </c>
      <c r="K410" s="313">
        <v>2.7215495268714108E-11</v>
      </c>
      <c r="L410" s="313"/>
      <c r="M410" s="313">
        <v>19</v>
      </c>
      <c r="N410" s="534"/>
      <c r="O410" s="534"/>
      <c r="P410" s="534"/>
      <c r="Q410" s="534"/>
      <c r="R410" s="534"/>
      <c r="S410" s="534">
        <v>2.7215495268714115E-11</v>
      </c>
      <c r="T410" s="534"/>
      <c r="U410" s="531">
        <v>6.4623485355705287E-15</v>
      </c>
      <c r="V410" s="535">
        <v>2.374510723308202E-16</v>
      </c>
    </row>
    <row r="411" spans="1:22">
      <c r="A411" s="313">
        <v>1</v>
      </c>
      <c r="B411" s="313">
        <v>1</v>
      </c>
      <c r="C411" s="313">
        <v>2</v>
      </c>
      <c r="D411" s="313">
        <v>0</v>
      </c>
      <c r="E411" s="313">
        <v>0</v>
      </c>
      <c r="F411" s="313"/>
      <c r="G411" s="313">
        <v>100</v>
      </c>
      <c r="H411" s="313">
        <v>70</v>
      </c>
      <c r="I411" s="314">
        <v>40</v>
      </c>
      <c r="J411" s="313">
        <v>1.21</v>
      </c>
      <c r="K411" s="313">
        <v>2.9555072932164971E-11</v>
      </c>
      <c r="L411" s="313"/>
      <c r="M411" s="313">
        <v>20</v>
      </c>
      <c r="N411" s="534">
        <v>-1.6186900917442291E-16</v>
      </c>
      <c r="O411" s="534">
        <v>1.3055470947488945E-14</v>
      </c>
      <c r="P411" s="534">
        <v>0</v>
      </c>
      <c r="Q411" s="534">
        <v>1.9025936003345727E-11</v>
      </c>
      <c r="R411" s="534"/>
      <c r="S411" s="534">
        <v>2.9555072932164971E-11</v>
      </c>
      <c r="T411" s="534"/>
      <c r="U411" s="531">
        <v>0</v>
      </c>
      <c r="V411" s="535">
        <v>0</v>
      </c>
    </row>
    <row r="412" spans="1:22">
      <c r="A412" s="313">
        <v>1</v>
      </c>
      <c r="B412" s="313">
        <v>1</v>
      </c>
      <c r="C412" s="313">
        <v>0</v>
      </c>
      <c r="D412" s="313">
        <v>0</v>
      </c>
      <c r="E412" s="313">
        <v>1</v>
      </c>
      <c r="F412" s="313"/>
      <c r="G412" s="313">
        <v>100</v>
      </c>
      <c r="H412" s="313">
        <v>70</v>
      </c>
      <c r="I412" s="314">
        <v>26</v>
      </c>
      <c r="J412" s="313">
        <v>1.21</v>
      </c>
      <c r="K412" s="313">
        <v>2.5006424658598596E-11</v>
      </c>
      <c r="L412" s="313"/>
      <c r="M412" s="313">
        <v>21</v>
      </c>
      <c r="N412" s="534"/>
      <c r="O412" s="534"/>
      <c r="P412" s="534"/>
      <c r="Q412" s="534"/>
      <c r="R412" s="534"/>
      <c r="S412" s="534">
        <v>2.5006424658598596E-11</v>
      </c>
      <c r="T412" s="534"/>
      <c r="U412" s="531">
        <v>0</v>
      </c>
      <c r="V412" s="535">
        <v>0</v>
      </c>
    </row>
    <row r="413" spans="1:22">
      <c r="A413" s="313">
        <v>1</v>
      </c>
      <c r="B413" s="313">
        <v>1</v>
      </c>
      <c r="C413" s="313">
        <v>1</v>
      </c>
      <c r="D413" s="313">
        <v>0</v>
      </c>
      <c r="E413" s="313">
        <v>2</v>
      </c>
      <c r="F413" s="313"/>
      <c r="G413" s="313">
        <v>100</v>
      </c>
      <c r="H413" s="313">
        <v>70</v>
      </c>
      <c r="I413" s="314">
        <v>30</v>
      </c>
      <c r="J413" s="313">
        <v>1.21</v>
      </c>
      <c r="K413" s="313">
        <v>2.6405396608376358E-11</v>
      </c>
      <c r="L413" s="313"/>
      <c r="M413" s="313">
        <v>22</v>
      </c>
      <c r="N413" s="534"/>
      <c r="O413" s="534"/>
      <c r="P413" s="534"/>
      <c r="Q413" s="534"/>
      <c r="R413" s="534"/>
      <c r="S413" s="534">
        <v>2.6405396608376358E-11</v>
      </c>
      <c r="T413" s="534"/>
      <c r="U413" s="531">
        <v>0</v>
      </c>
      <c r="V413" s="535">
        <v>0</v>
      </c>
    </row>
    <row r="414" spans="1:22">
      <c r="A414" s="313">
        <v>1</v>
      </c>
      <c r="B414" s="313">
        <v>1</v>
      </c>
      <c r="C414" s="313">
        <v>2</v>
      </c>
      <c r="D414" s="313">
        <v>0</v>
      </c>
      <c r="E414" s="313">
        <v>3</v>
      </c>
      <c r="F414" s="313"/>
      <c r="G414" s="313">
        <v>100</v>
      </c>
      <c r="H414" s="313">
        <v>70</v>
      </c>
      <c r="I414" s="314">
        <v>40</v>
      </c>
      <c r="J414" s="313">
        <v>1.21</v>
      </c>
      <c r="K414" s="313">
        <v>2.9555072932164971E-11</v>
      </c>
      <c r="L414" s="313"/>
      <c r="M414" s="313">
        <v>23</v>
      </c>
      <c r="N414" s="534"/>
      <c r="O414" s="534"/>
      <c r="P414" s="534"/>
      <c r="Q414" s="534"/>
      <c r="R414" s="534"/>
      <c r="S414" s="534">
        <v>2.9555072932164971E-11</v>
      </c>
      <c r="T414" s="534"/>
      <c r="U414" s="531">
        <v>0</v>
      </c>
      <c r="V414" s="535">
        <v>0</v>
      </c>
    </row>
    <row r="415" spans="1:22">
      <c r="A415" s="313">
        <v>2</v>
      </c>
      <c r="B415" s="313">
        <v>1</v>
      </c>
      <c r="C415" s="313">
        <v>0</v>
      </c>
      <c r="D415" s="313">
        <v>0</v>
      </c>
      <c r="E415" s="313">
        <v>0</v>
      </c>
      <c r="F415" s="313"/>
      <c r="G415" s="313">
        <v>110</v>
      </c>
      <c r="H415" s="313">
        <v>70</v>
      </c>
      <c r="I415" s="314">
        <v>26</v>
      </c>
      <c r="J415" s="313">
        <v>1.21</v>
      </c>
      <c r="K415" s="313">
        <v>2.9325889814112641E-11</v>
      </c>
      <c r="L415" s="313"/>
      <c r="M415" s="313">
        <v>24</v>
      </c>
      <c r="N415" s="534">
        <v>-1.6682283852893869E-16</v>
      </c>
      <c r="O415" s="534">
        <v>1.334914720198887E-14</v>
      </c>
      <c r="P415" s="534">
        <v>0</v>
      </c>
      <c r="Q415" s="534">
        <v>2.3233944515552791E-11</v>
      </c>
      <c r="R415" s="534"/>
      <c r="S415" s="534">
        <v>2.9325889814112641E-11</v>
      </c>
      <c r="T415" s="534"/>
      <c r="U415" s="531">
        <v>0</v>
      </c>
      <c r="V415" s="535">
        <v>0</v>
      </c>
    </row>
    <row r="416" spans="1:22">
      <c r="A416" s="313">
        <v>2</v>
      </c>
      <c r="B416" s="313">
        <v>1</v>
      </c>
      <c r="C416" s="313">
        <v>1</v>
      </c>
      <c r="D416" s="313">
        <v>0</v>
      </c>
      <c r="E416" s="313">
        <v>1</v>
      </c>
      <c r="F416" s="313"/>
      <c r="G416" s="313">
        <v>110</v>
      </c>
      <c r="H416" s="313">
        <v>70</v>
      </c>
      <c r="I416" s="314">
        <v>30</v>
      </c>
      <c r="J416" s="313">
        <v>1.21</v>
      </c>
      <c r="K416" s="313">
        <v>3.074396035706143E-11</v>
      </c>
      <c r="L416" s="313"/>
      <c r="M416" s="313">
        <v>25</v>
      </c>
      <c r="N416" s="534"/>
      <c r="O416" s="534"/>
      <c r="P416" s="534"/>
      <c r="Q416" s="534"/>
      <c r="R416" s="534"/>
      <c r="S416" s="534">
        <v>3.074396035706143E-11</v>
      </c>
      <c r="T416" s="534"/>
      <c r="U416" s="531">
        <v>0</v>
      </c>
      <c r="V416" s="535">
        <v>0</v>
      </c>
    </row>
    <row r="417" spans="1:22">
      <c r="A417" s="313">
        <v>2</v>
      </c>
      <c r="B417" s="313">
        <v>1</v>
      </c>
      <c r="C417" s="313">
        <v>2</v>
      </c>
      <c r="D417" s="313">
        <v>0</v>
      </c>
      <c r="E417" s="313">
        <v>2</v>
      </c>
      <c r="F417" s="313"/>
      <c r="G417" s="313">
        <v>110</v>
      </c>
      <c r="H417" s="313">
        <v>70</v>
      </c>
      <c r="I417" s="314">
        <v>40</v>
      </c>
      <c r="J417" s="313">
        <v>1.21</v>
      </c>
      <c r="K417" s="313">
        <v>3.3915918372882907E-11</v>
      </c>
      <c r="L417" s="313"/>
      <c r="M417" s="313">
        <v>26</v>
      </c>
      <c r="N417" s="534"/>
      <c r="O417" s="534"/>
      <c r="P417" s="534"/>
      <c r="Q417" s="534"/>
      <c r="R417" s="534"/>
      <c r="S417" s="534">
        <v>3.3915918372882907E-11</v>
      </c>
      <c r="T417" s="534"/>
      <c r="U417" s="531">
        <v>0</v>
      </c>
      <c r="V417" s="535">
        <v>0</v>
      </c>
    </row>
    <row r="418" spans="1:22">
      <c r="A418" s="313">
        <v>2</v>
      </c>
      <c r="B418" s="313">
        <v>1</v>
      </c>
      <c r="C418" s="313">
        <v>0</v>
      </c>
      <c r="D418" s="313">
        <v>0</v>
      </c>
      <c r="E418" s="313">
        <v>3</v>
      </c>
      <c r="F418" s="313"/>
      <c r="G418" s="313">
        <v>110</v>
      </c>
      <c r="H418" s="313">
        <v>70</v>
      </c>
      <c r="I418" s="314">
        <v>26</v>
      </c>
      <c r="J418" s="313">
        <v>1.21</v>
      </c>
      <c r="K418" s="313">
        <v>2.9325889814112641E-11</v>
      </c>
      <c r="L418" s="313"/>
      <c r="M418" s="313">
        <v>27</v>
      </c>
      <c r="N418" s="534"/>
      <c r="O418" s="534"/>
      <c r="P418" s="534"/>
      <c r="Q418" s="534"/>
      <c r="R418" s="534"/>
      <c r="S418" s="534">
        <v>2.9325889814112641E-11</v>
      </c>
      <c r="T418" s="534"/>
      <c r="U418" s="531">
        <v>0</v>
      </c>
      <c r="V418" s="535">
        <v>0</v>
      </c>
    </row>
    <row r="419" spans="1:22">
      <c r="A419" s="313">
        <v>3</v>
      </c>
      <c r="B419" s="313">
        <v>1</v>
      </c>
      <c r="C419" s="313">
        <v>1</v>
      </c>
      <c r="D419" s="313">
        <v>0</v>
      </c>
      <c r="E419" s="313">
        <v>0</v>
      </c>
      <c r="F419" s="313"/>
      <c r="G419" s="313">
        <v>120</v>
      </c>
      <c r="H419" s="313">
        <v>70</v>
      </c>
      <c r="I419" s="314">
        <v>30</v>
      </c>
      <c r="J419" s="313">
        <v>1.21</v>
      </c>
      <c r="K419" s="313">
        <v>3.102248150747224E-11</v>
      </c>
      <c r="L419" s="313"/>
      <c r="M419" s="313">
        <v>28</v>
      </c>
      <c r="N419" s="534">
        <v>-1.7973441503804973E-16</v>
      </c>
      <c r="O419" s="534">
        <v>1.4020248035821028E-14</v>
      </c>
      <c r="P419" s="534">
        <v>0</v>
      </c>
      <c r="Q419" s="534">
        <v>2.3257087481260657E-11</v>
      </c>
      <c r="R419" s="534"/>
      <c r="S419" s="534">
        <v>3.102248150747224E-11</v>
      </c>
      <c r="T419" s="534"/>
      <c r="U419" s="531">
        <v>0</v>
      </c>
      <c r="V419" s="535">
        <v>0</v>
      </c>
    </row>
    <row r="420" spans="1:22">
      <c r="A420" s="313">
        <v>3</v>
      </c>
      <c r="B420" s="313">
        <v>1</v>
      </c>
      <c r="C420" s="313">
        <v>2</v>
      </c>
      <c r="D420" s="313">
        <v>0</v>
      </c>
      <c r="E420" s="313">
        <v>1</v>
      </c>
      <c r="F420" s="313"/>
      <c r="G420" s="313">
        <v>120</v>
      </c>
      <c r="H420" s="313">
        <v>70</v>
      </c>
      <c r="I420" s="314">
        <v>40</v>
      </c>
      <c r="J420" s="313">
        <v>1.21</v>
      </c>
      <c r="K420" s="313">
        <v>3.4186481776139121E-11</v>
      </c>
      <c r="L420" s="313"/>
      <c r="M420" s="313">
        <v>29</v>
      </c>
      <c r="N420" s="534"/>
      <c r="O420" s="534"/>
      <c r="P420" s="534"/>
      <c r="Q420" s="534"/>
      <c r="R420" s="534"/>
      <c r="S420" s="534">
        <v>3.4186481776139114E-11</v>
      </c>
      <c r="T420" s="534"/>
      <c r="U420" s="531">
        <v>-6.4623485355705287E-15</v>
      </c>
      <c r="V420" s="535">
        <v>-1.890322782521893E-16</v>
      </c>
    </row>
    <row r="421" spans="1:22">
      <c r="A421" s="313">
        <v>3</v>
      </c>
      <c r="B421" s="313">
        <v>1</v>
      </c>
      <c r="C421" s="313">
        <v>0</v>
      </c>
      <c r="D421" s="313">
        <v>0</v>
      </c>
      <c r="E421" s="313">
        <v>2</v>
      </c>
      <c r="F421" s="313"/>
      <c r="G421" s="313">
        <v>120</v>
      </c>
      <c r="H421" s="313">
        <v>70</v>
      </c>
      <c r="I421" s="314">
        <v>26</v>
      </c>
      <c r="J421" s="313">
        <v>1.21</v>
      </c>
      <c r="K421" s="313">
        <v>2.957576307476691E-11</v>
      </c>
      <c r="L421" s="313"/>
      <c r="M421" s="313">
        <v>30</v>
      </c>
      <c r="N421" s="534"/>
      <c r="O421" s="534"/>
      <c r="P421" s="534"/>
      <c r="Q421" s="534"/>
      <c r="R421" s="534"/>
      <c r="S421" s="534">
        <v>2.957576307476691E-11</v>
      </c>
      <c r="T421" s="534"/>
      <c r="U421" s="531">
        <v>0</v>
      </c>
      <c r="V421" s="535">
        <v>0</v>
      </c>
    </row>
    <row r="422" spans="1:22">
      <c r="A422" s="313">
        <v>3</v>
      </c>
      <c r="B422" s="313">
        <v>1</v>
      </c>
      <c r="C422" s="313">
        <v>1</v>
      </c>
      <c r="D422" s="313">
        <v>0</v>
      </c>
      <c r="E422" s="313">
        <v>3</v>
      </c>
      <c r="F422" s="313"/>
      <c r="G422" s="313">
        <v>120</v>
      </c>
      <c r="H422" s="313">
        <v>70</v>
      </c>
      <c r="I422" s="314">
        <v>30</v>
      </c>
      <c r="J422" s="313">
        <v>1.21</v>
      </c>
      <c r="K422" s="313">
        <v>3.102248150747224E-11</v>
      </c>
      <c r="L422" s="313"/>
      <c r="M422" s="313">
        <v>31</v>
      </c>
      <c r="N422" s="534"/>
      <c r="O422" s="534"/>
      <c r="P422" s="534"/>
      <c r="Q422" s="534"/>
      <c r="R422" s="534"/>
      <c r="S422" s="534">
        <v>3.102248150747224E-11</v>
      </c>
      <c r="T422" s="534"/>
      <c r="U422" s="531">
        <v>0</v>
      </c>
      <c r="V422" s="535">
        <v>0</v>
      </c>
    </row>
    <row r="423" spans="1:22">
      <c r="A423" s="313">
        <v>0</v>
      </c>
      <c r="B423" s="313">
        <v>2</v>
      </c>
      <c r="C423" s="313">
        <v>2</v>
      </c>
      <c r="D423" s="313">
        <v>0</v>
      </c>
      <c r="E423" s="313">
        <v>0</v>
      </c>
      <c r="F423" s="313"/>
      <c r="G423" s="313">
        <v>90</v>
      </c>
      <c r="H423" s="313">
        <v>80</v>
      </c>
      <c r="I423" s="314">
        <v>40</v>
      </c>
      <c r="J423" s="313">
        <v>1.21</v>
      </c>
      <c r="K423" s="313">
        <v>2.8186340421574669E-11</v>
      </c>
      <c r="L423" s="313"/>
      <c r="M423" s="313">
        <v>32</v>
      </c>
      <c r="N423" s="534">
        <v>-1.5955019543401156E-16</v>
      </c>
      <c r="O423" s="534">
        <v>1.2957915140838781E-14</v>
      </c>
      <c r="P423" s="534">
        <v>0</v>
      </c>
      <c r="Q423" s="534">
        <v>1.7664888704009359E-11</v>
      </c>
      <c r="R423" s="534"/>
      <c r="S423" s="534">
        <v>2.8186340421574669E-11</v>
      </c>
      <c r="T423" s="534"/>
      <c r="U423" s="531">
        <v>0</v>
      </c>
      <c r="V423" s="535">
        <v>0</v>
      </c>
    </row>
    <row r="424" spans="1:22">
      <c r="A424" s="313">
        <v>0</v>
      </c>
      <c r="B424" s="313">
        <v>2</v>
      </c>
      <c r="C424" s="313">
        <v>0</v>
      </c>
      <c r="D424" s="313">
        <v>0</v>
      </c>
      <c r="E424" s="313">
        <v>1</v>
      </c>
      <c r="F424" s="313"/>
      <c r="G424" s="313">
        <v>90</v>
      </c>
      <c r="H424" s="313">
        <v>80</v>
      </c>
      <c r="I424" s="314">
        <v>26</v>
      </c>
      <c r="J424" s="313">
        <v>1.21</v>
      </c>
      <c r="K424" s="313">
        <v>2.3620185104268189E-11</v>
      </c>
      <c r="L424" s="313"/>
      <c r="M424" s="313">
        <v>33</v>
      </c>
      <c r="N424" s="534"/>
      <c r="O424" s="534"/>
      <c r="P424" s="534"/>
      <c r="Q424" s="534"/>
      <c r="R424" s="534"/>
      <c r="S424" s="534">
        <v>2.3620185104268186E-11</v>
      </c>
      <c r="T424" s="534"/>
      <c r="U424" s="531">
        <v>-3.2311742677852644E-15</v>
      </c>
      <c r="V424" s="535">
        <v>-1.3679716113661566E-16</v>
      </c>
    </row>
    <row r="425" spans="1:22">
      <c r="A425" s="313">
        <v>0</v>
      </c>
      <c r="B425" s="313">
        <v>2</v>
      </c>
      <c r="C425" s="313">
        <v>1</v>
      </c>
      <c r="D425" s="313">
        <v>0</v>
      </c>
      <c r="E425" s="313">
        <v>2</v>
      </c>
      <c r="F425" s="313"/>
      <c r="G425" s="313">
        <v>90</v>
      </c>
      <c r="H425" s="313">
        <v>80</v>
      </c>
      <c r="I425" s="314">
        <v>30</v>
      </c>
      <c r="J425" s="313">
        <v>1.21</v>
      </c>
      <c r="K425" s="313">
        <v>2.5019157054045951E-11</v>
      </c>
      <c r="L425" s="313"/>
      <c r="M425" s="313">
        <v>34</v>
      </c>
      <c r="N425" s="534"/>
      <c r="O425" s="534"/>
      <c r="P425" s="534"/>
      <c r="Q425" s="534"/>
      <c r="R425" s="534"/>
      <c r="S425" s="534">
        <v>2.5019157054045951E-11</v>
      </c>
      <c r="T425" s="534"/>
      <c r="U425" s="531">
        <v>0</v>
      </c>
      <c r="V425" s="535">
        <v>0</v>
      </c>
    </row>
    <row r="426" spans="1:22">
      <c r="A426" s="313">
        <v>0</v>
      </c>
      <c r="B426" s="313">
        <v>2</v>
      </c>
      <c r="C426" s="313">
        <v>2</v>
      </c>
      <c r="D426" s="313">
        <v>0</v>
      </c>
      <c r="E426" s="313">
        <v>3</v>
      </c>
      <c r="F426" s="313"/>
      <c r="G426" s="313">
        <v>90</v>
      </c>
      <c r="H426" s="313">
        <v>80</v>
      </c>
      <c r="I426" s="314">
        <v>40</v>
      </c>
      <c r="J426" s="313">
        <v>1.21</v>
      </c>
      <c r="K426" s="313">
        <v>2.8186340421574669E-11</v>
      </c>
      <c r="L426" s="313"/>
      <c r="M426" s="313">
        <v>35</v>
      </c>
      <c r="N426" s="534"/>
      <c r="O426" s="534"/>
      <c r="P426" s="534"/>
      <c r="Q426" s="534"/>
      <c r="R426" s="534"/>
      <c r="S426" s="534">
        <v>2.8186340421574669E-11</v>
      </c>
      <c r="T426" s="534"/>
      <c r="U426" s="531">
        <v>0</v>
      </c>
      <c r="V426" s="535">
        <v>0</v>
      </c>
    </row>
    <row r="427" spans="1:22">
      <c r="A427" s="313">
        <v>1</v>
      </c>
      <c r="B427" s="313">
        <v>2</v>
      </c>
      <c r="C427" s="313">
        <v>0</v>
      </c>
      <c r="D427" s="313">
        <v>0</v>
      </c>
      <c r="E427" s="313">
        <v>0</v>
      </c>
      <c r="F427" s="313"/>
      <c r="G427" s="313">
        <v>100</v>
      </c>
      <c r="H427" s="313">
        <v>80</v>
      </c>
      <c r="I427" s="314">
        <v>26</v>
      </c>
      <c r="J427" s="313">
        <v>1.21</v>
      </c>
      <c r="K427" s="313">
        <v>2.8313346066162002E-11</v>
      </c>
      <c r="L427" s="313"/>
      <c r="M427" s="313">
        <v>36</v>
      </c>
      <c r="N427" s="534">
        <v>9.0684062359397282E-16</v>
      </c>
      <c r="O427" s="534">
        <v>-4.3408456722068956E-14</v>
      </c>
      <c r="P427" s="534">
        <v>0</v>
      </c>
      <c r="Q427" s="534">
        <v>4.1718832009992946E-11</v>
      </c>
      <c r="R427" s="534"/>
      <c r="S427" s="534">
        <v>2.8313346066161996E-11</v>
      </c>
      <c r="T427" s="534"/>
      <c r="U427" s="531">
        <v>-6.4623485355705287E-15</v>
      </c>
      <c r="V427" s="535">
        <v>-2.2824390026065643E-16</v>
      </c>
    </row>
    <row r="428" spans="1:22">
      <c r="A428" s="313">
        <v>1</v>
      </c>
      <c r="B428" s="313">
        <v>2</v>
      </c>
      <c r="C428" s="313">
        <v>1</v>
      </c>
      <c r="D428" s="313">
        <v>0</v>
      </c>
      <c r="E428" s="313">
        <v>1</v>
      </c>
      <c r="F428" s="313"/>
      <c r="G428" s="313">
        <v>100</v>
      </c>
      <c r="H428" s="313">
        <v>80</v>
      </c>
      <c r="I428" s="314">
        <v>30</v>
      </c>
      <c r="J428" s="313">
        <v>1.21</v>
      </c>
      <c r="K428" s="313">
        <v>2.7135917797168155E-11</v>
      </c>
      <c r="L428" s="313"/>
      <c r="M428" s="313">
        <v>37</v>
      </c>
      <c r="N428" s="534"/>
      <c r="O428" s="534"/>
      <c r="P428" s="534"/>
      <c r="Q428" s="534"/>
      <c r="R428" s="534"/>
      <c r="S428" s="534">
        <v>2.7135917797168149E-11</v>
      </c>
      <c r="T428" s="534"/>
      <c r="U428" s="531">
        <v>-6.4623485355705287E-15</v>
      </c>
      <c r="V428" s="535">
        <v>-2.3814740978633585E-16</v>
      </c>
    </row>
    <row r="429" spans="1:22">
      <c r="A429" s="313">
        <v>1</v>
      </c>
      <c r="B429" s="313">
        <v>2</v>
      </c>
      <c r="C429" s="313">
        <v>2</v>
      </c>
      <c r="D429" s="313">
        <v>0</v>
      </c>
      <c r="E429" s="313">
        <v>2</v>
      </c>
      <c r="F429" s="313"/>
      <c r="G429" s="313">
        <v>100</v>
      </c>
      <c r="H429" s="313">
        <v>80</v>
      </c>
      <c r="I429" s="314">
        <v>40</v>
      </c>
      <c r="J429" s="313">
        <v>1.21</v>
      </c>
      <c r="K429" s="313">
        <v>3.0303101164696883E-11</v>
      </c>
      <c r="L429" s="313"/>
      <c r="M429" s="313">
        <v>38</v>
      </c>
      <c r="N429" s="534"/>
      <c r="O429" s="534"/>
      <c r="P429" s="534"/>
      <c r="Q429" s="534"/>
      <c r="R429" s="534"/>
      <c r="S429" s="534">
        <v>3.0303101164696883E-11</v>
      </c>
      <c r="T429" s="534"/>
      <c r="U429" s="531">
        <v>0</v>
      </c>
      <c r="V429" s="535">
        <v>0</v>
      </c>
    </row>
    <row r="430" spans="1:22">
      <c r="A430" s="313">
        <v>1</v>
      </c>
      <c r="B430" s="313">
        <v>2</v>
      </c>
      <c r="C430" s="313">
        <v>0</v>
      </c>
      <c r="D430" s="313">
        <v>0</v>
      </c>
      <c r="E430" s="313">
        <v>3</v>
      </c>
      <c r="F430" s="313"/>
      <c r="G430" s="313">
        <v>100</v>
      </c>
      <c r="H430" s="313">
        <v>80</v>
      </c>
      <c r="I430" s="314">
        <v>26</v>
      </c>
      <c r="J430" s="313">
        <v>1.21</v>
      </c>
      <c r="K430" s="313">
        <v>2.8313346066162002E-11</v>
      </c>
      <c r="L430" s="313"/>
      <c r="M430" s="313">
        <v>39</v>
      </c>
      <c r="N430" s="534"/>
      <c r="O430" s="534"/>
      <c r="P430" s="534"/>
      <c r="Q430" s="534"/>
      <c r="R430" s="534"/>
      <c r="S430" s="534">
        <v>2.8313346066161996E-11</v>
      </c>
      <c r="T430" s="534"/>
      <c r="U430" s="531">
        <v>-6.4623485355705287E-15</v>
      </c>
      <c r="V430" s="535">
        <v>-2.2824390026065643E-16</v>
      </c>
    </row>
    <row r="431" spans="1:22">
      <c r="A431" s="313">
        <v>2</v>
      </c>
      <c r="B431" s="313">
        <v>2</v>
      </c>
      <c r="C431" s="313">
        <v>1</v>
      </c>
      <c r="D431" s="313">
        <v>0</v>
      </c>
      <c r="E431" s="313">
        <v>0</v>
      </c>
      <c r="F431" s="313"/>
      <c r="G431" s="313">
        <v>110</v>
      </c>
      <c r="H431" s="313">
        <v>80</v>
      </c>
      <c r="I431" s="314">
        <v>30</v>
      </c>
      <c r="J431" s="313">
        <v>1.21</v>
      </c>
      <c r="K431" s="313">
        <v>2.9857467324039564E-11</v>
      </c>
      <c r="L431" s="313"/>
      <c r="M431" s="313">
        <v>40</v>
      </c>
      <c r="N431" s="534">
        <v>-1.7391103053087808E-16</v>
      </c>
      <c r="O431" s="534">
        <v>1.3739724273543428E-14</v>
      </c>
      <c r="P431" s="534">
        <v>0</v>
      </c>
      <c r="Q431" s="534">
        <v>2.2187313302184186E-11</v>
      </c>
      <c r="R431" s="534"/>
      <c r="S431" s="534">
        <v>2.9857467324039564E-11</v>
      </c>
      <c r="T431" s="534"/>
      <c r="U431" s="531">
        <v>0</v>
      </c>
      <c r="V431" s="535">
        <v>0</v>
      </c>
    </row>
    <row r="432" spans="1:22">
      <c r="A432" s="313">
        <v>2</v>
      </c>
      <c r="B432" s="313">
        <v>2</v>
      </c>
      <c r="C432" s="313">
        <v>2</v>
      </c>
      <c r="D432" s="313">
        <v>0</v>
      </c>
      <c r="E432" s="313">
        <v>1</v>
      </c>
      <c r="F432" s="313"/>
      <c r="G432" s="313">
        <v>110</v>
      </c>
      <c r="H432" s="313">
        <v>80</v>
      </c>
      <c r="I432" s="314">
        <v>40</v>
      </c>
      <c r="J432" s="313">
        <v>1.21</v>
      </c>
      <c r="K432" s="313">
        <v>3.3040566185877475E-11</v>
      </c>
      <c r="L432" s="313"/>
      <c r="M432" s="313">
        <v>41</v>
      </c>
      <c r="N432" s="534"/>
      <c r="O432" s="534"/>
      <c r="P432" s="534"/>
      <c r="Q432" s="534"/>
      <c r="R432" s="534"/>
      <c r="S432" s="534">
        <v>3.3040566185877475E-11</v>
      </c>
      <c r="T432" s="534"/>
      <c r="U432" s="531">
        <v>0</v>
      </c>
      <c r="V432" s="535">
        <v>0</v>
      </c>
    </row>
    <row r="433" spans="1:22">
      <c r="A433" s="313">
        <v>2</v>
      </c>
      <c r="B433" s="313">
        <v>2</v>
      </c>
      <c r="C433" s="313">
        <v>0</v>
      </c>
      <c r="D433" s="313">
        <v>0</v>
      </c>
      <c r="E433" s="313">
        <v>2</v>
      </c>
      <c r="F433" s="313"/>
      <c r="G433" s="313">
        <v>110</v>
      </c>
      <c r="H433" s="313">
        <v>80</v>
      </c>
      <c r="I433" s="314">
        <v>26</v>
      </c>
      <c r="J433" s="313">
        <v>1.21</v>
      </c>
      <c r="K433" s="313">
        <v>2.841870663848883E-11</v>
      </c>
      <c r="L433" s="313"/>
      <c r="M433" s="313">
        <v>42</v>
      </c>
      <c r="N433" s="534"/>
      <c r="O433" s="534"/>
      <c r="P433" s="534"/>
      <c r="Q433" s="534"/>
      <c r="R433" s="534"/>
      <c r="S433" s="534">
        <v>2.841870663848883E-11</v>
      </c>
      <c r="T433" s="534"/>
      <c r="U433" s="531">
        <v>0</v>
      </c>
      <c r="V433" s="535">
        <v>0</v>
      </c>
    </row>
    <row r="434" spans="1:22">
      <c r="A434" s="313">
        <v>2</v>
      </c>
      <c r="B434" s="313">
        <v>2</v>
      </c>
      <c r="C434" s="313">
        <v>1</v>
      </c>
      <c r="D434" s="313">
        <v>0</v>
      </c>
      <c r="E434" s="313">
        <v>3</v>
      </c>
      <c r="F434" s="313"/>
      <c r="G434" s="313">
        <v>110</v>
      </c>
      <c r="H434" s="313">
        <v>80</v>
      </c>
      <c r="I434" s="314">
        <v>30</v>
      </c>
      <c r="J434" s="313">
        <v>1.21</v>
      </c>
      <c r="K434" s="313">
        <v>2.9857467324039564E-11</v>
      </c>
      <c r="L434" s="313"/>
      <c r="M434" s="313">
        <v>43</v>
      </c>
      <c r="N434" s="534"/>
      <c r="O434" s="534"/>
      <c r="P434" s="534"/>
      <c r="Q434" s="534"/>
      <c r="R434" s="534"/>
      <c r="S434" s="534">
        <v>2.9857467324039564E-11</v>
      </c>
      <c r="T434" s="534"/>
      <c r="U434" s="531">
        <v>0</v>
      </c>
      <c r="V434" s="535">
        <v>0</v>
      </c>
    </row>
    <row r="435" spans="1:22">
      <c r="A435" s="313">
        <v>3</v>
      </c>
      <c r="B435" s="313">
        <v>2</v>
      </c>
      <c r="C435" s="313">
        <v>2</v>
      </c>
      <c r="D435" s="313">
        <v>0</v>
      </c>
      <c r="E435" s="313">
        <v>0</v>
      </c>
      <c r="F435" s="313"/>
      <c r="G435" s="313">
        <v>120</v>
      </c>
      <c r="H435" s="313">
        <v>80</v>
      </c>
      <c r="I435" s="314">
        <v>40</v>
      </c>
      <c r="J435" s="313">
        <v>1.21</v>
      </c>
      <c r="K435" s="313">
        <v>3.491859451436184E-11</v>
      </c>
      <c r="L435" s="313"/>
      <c r="M435" s="313">
        <v>44</v>
      </c>
      <c r="N435" s="534">
        <v>-1.8181607737319278E-16</v>
      </c>
      <c r="O435" s="534">
        <v>1.4157562463780053E-14</v>
      </c>
      <c r="P435" s="534">
        <v>0</v>
      </c>
      <c r="Q435" s="534">
        <v>2.3902723524198094E-11</v>
      </c>
      <c r="R435" s="534"/>
      <c r="S435" s="534">
        <v>3.491859451436184E-11</v>
      </c>
      <c r="T435" s="534"/>
      <c r="U435" s="531">
        <v>0</v>
      </c>
      <c r="V435" s="535">
        <v>0</v>
      </c>
    </row>
    <row r="436" spans="1:22">
      <c r="A436" s="313">
        <v>3</v>
      </c>
      <c r="B436" s="313">
        <v>2</v>
      </c>
      <c r="C436" s="313">
        <v>0</v>
      </c>
      <c r="D436" s="313">
        <v>0</v>
      </c>
      <c r="E436" s="313">
        <v>1</v>
      </c>
      <c r="F436" s="313"/>
      <c r="G436" s="313">
        <v>120</v>
      </c>
      <c r="H436" s="313">
        <v>80</v>
      </c>
      <c r="I436" s="314">
        <v>26</v>
      </c>
      <c r="J436" s="313">
        <v>1.21</v>
      </c>
      <c r="K436" s="313">
        <v>3.0277636373802172E-11</v>
      </c>
      <c r="L436" s="313"/>
      <c r="M436" s="313">
        <v>45</v>
      </c>
      <c r="N436" s="534"/>
      <c r="O436" s="534"/>
      <c r="P436" s="534"/>
      <c r="Q436" s="534"/>
      <c r="R436" s="534"/>
      <c r="S436" s="534">
        <v>3.0277636373802172E-11</v>
      </c>
      <c r="T436" s="534"/>
      <c r="U436" s="531">
        <v>0</v>
      </c>
      <c r="V436" s="535">
        <v>0</v>
      </c>
    </row>
    <row r="437" spans="1:22">
      <c r="A437" s="313">
        <v>3</v>
      </c>
      <c r="B437" s="313">
        <v>2</v>
      </c>
      <c r="C437" s="313">
        <v>1</v>
      </c>
      <c r="D437" s="313">
        <v>0</v>
      </c>
      <c r="E437" s="313">
        <v>2</v>
      </c>
      <c r="F437" s="313"/>
      <c r="G437" s="313">
        <v>120</v>
      </c>
      <c r="H437" s="313">
        <v>80</v>
      </c>
      <c r="I437" s="314">
        <v>30</v>
      </c>
      <c r="J437" s="313">
        <v>1.21</v>
      </c>
      <c r="K437" s="313">
        <v>3.1735495652523936E-11</v>
      </c>
      <c r="L437" s="313"/>
      <c r="M437" s="313">
        <v>46</v>
      </c>
      <c r="N437" s="534"/>
      <c r="O437" s="534"/>
      <c r="P437" s="534"/>
      <c r="Q437" s="534"/>
      <c r="R437" s="534"/>
      <c r="S437" s="534">
        <v>3.1735495652523936E-11</v>
      </c>
      <c r="T437" s="534"/>
      <c r="U437" s="531">
        <v>0</v>
      </c>
      <c r="V437" s="535">
        <v>0</v>
      </c>
    </row>
    <row r="438" spans="1:22">
      <c r="A438" s="313">
        <v>3</v>
      </c>
      <c r="B438" s="313">
        <v>2</v>
      </c>
      <c r="C438" s="313">
        <v>2</v>
      </c>
      <c r="D438" s="313">
        <v>0</v>
      </c>
      <c r="E438" s="313">
        <v>3</v>
      </c>
      <c r="F438" s="313"/>
      <c r="G438" s="313">
        <v>120</v>
      </c>
      <c r="H438" s="313">
        <v>80</v>
      </c>
      <c r="I438" s="314">
        <v>40</v>
      </c>
      <c r="J438" s="313">
        <v>1.21</v>
      </c>
      <c r="K438" s="313">
        <v>3.491859451436184E-11</v>
      </c>
      <c r="L438" s="313"/>
      <c r="M438" s="313">
        <v>47</v>
      </c>
      <c r="N438" s="534"/>
      <c r="O438" s="534"/>
      <c r="P438" s="534"/>
      <c r="Q438" s="534"/>
      <c r="R438" s="534"/>
      <c r="S438" s="534">
        <v>3.491859451436184E-11</v>
      </c>
      <c r="T438" s="534"/>
      <c r="U438" s="531">
        <v>0</v>
      </c>
      <c r="V438" s="535">
        <v>0</v>
      </c>
    </row>
    <row r="439" spans="1:22">
      <c r="A439" s="313">
        <v>0</v>
      </c>
      <c r="B439" s="313">
        <v>3</v>
      </c>
      <c r="C439" s="313">
        <v>0</v>
      </c>
      <c r="D439" s="313">
        <v>1</v>
      </c>
      <c r="E439" s="313">
        <v>0</v>
      </c>
      <c r="F439" s="313"/>
      <c r="G439" s="313">
        <v>90</v>
      </c>
      <c r="H439" s="313">
        <v>90</v>
      </c>
      <c r="I439" s="314">
        <v>26</v>
      </c>
      <c r="J439" s="313">
        <v>3.2</v>
      </c>
      <c r="K439" s="313">
        <v>7.4866485230427563E-11</v>
      </c>
      <c r="L439" s="313"/>
      <c r="M439" s="313">
        <v>48</v>
      </c>
      <c r="N439" s="534">
        <v>-1.1493938108722644E-15</v>
      </c>
      <c r="O439" s="534">
        <v>7.8624499327566806E-14</v>
      </c>
      <c r="P439" s="534">
        <v>0</v>
      </c>
      <c r="Q439" s="534">
        <v>4.1918069304883328E-11</v>
      </c>
      <c r="R439" s="534"/>
      <c r="S439" s="534">
        <v>7.4866485230427576E-11</v>
      </c>
      <c r="T439" s="534"/>
      <c r="U439" s="531">
        <v>1.2924697071141057E-14</v>
      </c>
      <c r="V439" s="535">
        <v>1.7263662146500963E-16</v>
      </c>
    </row>
    <row r="440" spans="1:22">
      <c r="A440" s="313">
        <v>0</v>
      </c>
      <c r="B440" s="313">
        <v>3</v>
      </c>
      <c r="C440" s="313">
        <v>1</v>
      </c>
      <c r="D440" s="313">
        <v>1</v>
      </c>
      <c r="E440" s="313">
        <v>1</v>
      </c>
      <c r="F440" s="313"/>
      <c r="G440" s="313">
        <v>90</v>
      </c>
      <c r="H440" s="313">
        <v>90</v>
      </c>
      <c r="I440" s="314">
        <v>30</v>
      </c>
      <c r="J440" s="313">
        <v>3.2</v>
      </c>
      <c r="K440" s="313">
        <v>8.1646485806142311E-11</v>
      </c>
      <c r="L440" s="313"/>
      <c r="M440" s="313">
        <v>49</v>
      </c>
      <c r="N440" s="534"/>
      <c r="O440" s="534"/>
      <c r="P440" s="534"/>
      <c r="Q440" s="534"/>
      <c r="R440" s="534"/>
      <c r="S440" s="534">
        <v>8.1646485806142311E-11</v>
      </c>
      <c r="T440" s="534"/>
      <c r="U440" s="531">
        <v>0</v>
      </c>
      <c r="V440" s="535">
        <v>0</v>
      </c>
    </row>
    <row r="441" spans="1:22">
      <c r="A441" s="313">
        <v>0</v>
      </c>
      <c r="B441" s="313">
        <v>3</v>
      </c>
      <c r="C441" s="313">
        <v>2</v>
      </c>
      <c r="D441" s="313">
        <v>1</v>
      </c>
      <c r="E441" s="313">
        <v>2</v>
      </c>
      <c r="F441" s="313"/>
      <c r="G441" s="313">
        <v>90</v>
      </c>
      <c r="H441" s="313">
        <v>90</v>
      </c>
      <c r="I441" s="314">
        <v>40</v>
      </c>
      <c r="J441" s="313">
        <v>3.2</v>
      </c>
      <c r="K441" s="313">
        <v>9.4156064333165297E-11</v>
      </c>
      <c r="L441" s="313"/>
      <c r="M441" s="313">
        <v>50</v>
      </c>
      <c r="N441" s="534"/>
      <c r="O441" s="534"/>
      <c r="P441" s="534"/>
      <c r="Q441" s="534"/>
      <c r="R441" s="534"/>
      <c r="S441" s="534">
        <v>9.4156064333165284E-11</v>
      </c>
      <c r="T441" s="534"/>
      <c r="U441" s="531">
        <v>-1.2924697071141057E-14</v>
      </c>
      <c r="V441" s="535">
        <v>-1.3726887548536259E-16</v>
      </c>
    </row>
    <row r="442" spans="1:22">
      <c r="A442" s="313">
        <v>0</v>
      </c>
      <c r="B442" s="313">
        <v>3</v>
      </c>
      <c r="C442" s="313">
        <v>0</v>
      </c>
      <c r="D442" s="313">
        <v>1</v>
      </c>
      <c r="E442" s="313">
        <v>3</v>
      </c>
      <c r="F442" s="313"/>
      <c r="G442" s="313">
        <v>90</v>
      </c>
      <c r="H442" s="313">
        <v>90</v>
      </c>
      <c r="I442" s="314">
        <v>26</v>
      </c>
      <c r="J442" s="313">
        <v>3.2</v>
      </c>
      <c r="K442" s="313">
        <v>7.4866485230427563E-11</v>
      </c>
      <c r="L442" s="313"/>
      <c r="M442" s="313">
        <v>51</v>
      </c>
      <c r="N442" s="534"/>
      <c r="O442" s="534"/>
      <c r="P442" s="534"/>
      <c r="Q442" s="534"/>
      <c r="R442" s="534"/>
      <c r="S442" s="534">
        <v>7.4866485230427576E-11</v>
      </c>
      <c r="T442" s="534"/>
      <c r="U442" s="531">
        <v>1.2924697071141057E-14</v>
      </c>
      <c r="V442" s="535">
        <v>1.7263662146500963E-16</v>
      </c>
    </row>
    <row r="443" spans="1:22">
      <c r="A443" s="313">
        <v>1</v>
      </c>
      <c r="B443" s="313">
        <v>3</v>
      </c>
      <c r="C443" s="313">
        <v>1</v>
      </c>
      <c r="D443" s="313">
        <v>1</v>
      </c>
      <c r="E443" s="313">
        <v>0</v>
      </c>
      <c r="F443" s="313"/>
      <c r="G443" s="313">
        <v>100</v>
      </c>
      <c r="H443" s="313">
        <v>90</v>
      </c>
      <c r="I443" s="314">
        <v>30</v>
      </c>
      <c r="J443" s="313">
        <v>3.2</v>
      </c>
      <c r="K443" s="313">
        <v>8.6214232672879717E-11</v>
      </c>
      <c r="L443" s="313"/>
      <c r="M443" s="313">
        <v>52</v>
      </c>
      <c r="N443" s="534">
        <v>-1.1765344716975348E-15</v>
      </c>
      <c r="O443" s="534">
        <v>8.0263704898020693E-14</v>
      </c>
      <c r="P443" s="534">
        <v>0</v>
      </c>
      <c r="Q443" s="534">
        <v>4.5743329000494522E-11</v>
      </c>
      <c r="R443" s="534"/>
      <c r="S443" s="534">
        <v>8.6214232672879704E-11</v>
      </c>
      <c r="T443" s="534"/>
      <c r="U443" s="531">
        <v>-1.2924697071141057E-14</v>
      </c>
      <c r="V443" s="535">
        <v>-1.4991372851604303E-16</v>
      </c>
    </row>
    <row r="444" spans="1:22">
      <c r="A444" s="313">
        <v>1</v>
      </c>
      <c r="B444" s="313">
        <v>3</v>
      </c>
      <c r="C444" s="313">
        <v>2</v>
      </c>
      <c r="D444" s="313">
        <v>1</v>
      </c>
      <c r="E444" s="313">
        <v>1</v>
      </c>
      <c r="F444" s="313"/>
      <c r="G444" s="313">
        <v>100</v>
      </c>
      <c r="H444" s="313">
        <v>90</v>
      </c>
      <c r="I444" s="314">
        <v>40</v>
      </c>
      <c r="J444" s="313">
        <v>3.2</v>
      </c>
      <c r="K444" s="313">
        <v>9.8867050648685409E-11</v>
      </c>
      <c r="L444" s="313"/>
      <c r="M444" s="313">
        <v>53</v>
      </c>
      <c r="N444" s="534"/>
      <c r="O444" s="534"/>
      <c r="P444" s="534"/>
      <c r="Q444" s="534"/>
      <c r="R444" s="534"/>
      <c r="S444" s="534">
        <v>9.8867050648685409E-11</v>
      </c>
      <c r="T444" s="534"/>
      <c r="U444" s="531">
        <v>0</v>
      </c>
      <c r="V444" s="535">
        <v>0</v>
      </c>
    </row>
    <row r="445" spans="1:22">
      <c r="A445" s="313">
        <v>1</v>
      </c>
      <c r="B445" s="313">
        <v>3</v>
      </c>
      <c r="C445" s="313">
        <v>0</v>
      </c>
      <c r="D445" s="313">
        <v>1</v>
      </c>
      <c r="E445" s="313">
        <v>2</v>
      </c>
      <c r="F445" s="313"/>
      <c r="G445" s="313">
        <v>100</v>
      </c>
      <c r="H445" s="313">
        <v>90</v>
      </c>
      <c r="I445" s="314">
        <v>26</v>
      </c>
      <c r="J445" s="313">
        <v>3.2</v>
      </c>
      <c r="K445" s="313">
        <v>7.9322823637000647E-11</v>
      </c>
      <c r="L445" s="313"/>
      <c r="M445" s="313">
        <v>54</v>
      </c>
      <c r="N445" s="534"/>
      <c r="O445" s="534"/>
      <c r="P445" s="534"/>
      <c r="Q445" s="534"/>
      <c r="R445" s="534"/>
      <c r="S445" s="534">
        <v>7.9322823637000647E-11</v>
      </c>
      <c r="T445" s="534"/>
      <c r="U445" s="531">
        <v>0</v>
      </c>
      <c r="V445" s="535">
        <v>0</v>
      </c>
    </row>
    <row r="446" spans="1:22">
      <c r="A446" s="313">
        <v>1</v>
      </c>
      <c r="B446" s="313">
        <v>3</v>
      </c>
      <c r="C446" s="313">
        <v>1</v>
      </c>
      <c r="D446" s="313">
        <v>1</v>
      </c>
      <c r="E446" s="313">
        <v>3</v>
      </c>
      <c r="F446" s="313"/>
      <c r="G446" s="313">
        <v>100</v>
      </c>
      <c r="H446" s="313">
        <v>90</v>
      </c>
      <c r="I446" s="314">
        <v>30</v>
      </c>
      <c r="J446" s="313">
        <v>3.2</v>
      </c>
      <c r="K446" s="313">
        <v>8.6214232672879717E-11</v>
      </c>
      <c r="L446" s="313"/>
      <c r="M446" s="313">
        <v>55</v>
      </c>
      <c r="N446" s="534"/>
      <c r="O446" s="534"/>
      <c r="P446" s="534"/>
      <c r="Q446" s="534"/>
      <c r="R446" s="534"/>
      <c r="S446" s="534">
        <v>8.6214232672879704E-11</v>
      </c>
      <c r="T446" s="534"/>
      <c r="U446" s="531">
        <v>-1.2924697071141057E-14</v>
      </c>
      <c r="V446" s="535">
        <v>-1.4991372851604303E-16</v>
      </c>
    </row>
    <row r="447" spans="1:22">
      <c r="A447" s="313">
        <v>2</v>
      </c>
      <c r="B447" s="313">
        <v>3</v>
      </c>
      <c r="C447" s="313">
        <v>2</v>
      </c>
      <c r="D447" s="313">
        <v>1</v>
      </c>
      <c r="E447" s="313">
        <v>0</v>
      </c>
      <c r="F447" s="313"/>
      <c r="G447" s="313">
        <v>110</v>
      </c>
      <c r="H447" s="313">
        <v>90</v>
      </c>
      <c r="I447" s="314">
        <v>40</v>
      </c>
      <c r="J447" s="313">
        <v>3.2</v>
      </c>
      <c r="K447" s="313">
        <v>1.0636324846831366E-10</v>
      </c>
      <c r="L447" s="313"/>
      <c r="M447" s="313">
        <v>56</v>
      </c>
      <c r="N447" s="534">
        <v>-1.2474163917169419E-15</v>
      </c>
      <c r="O447" s="534">
        <v>8.4169475613566946E-14</v>
      </c>
      <c r="P447" s="534">
        <v>0</v>
      </c>
      <c r="Q447" s="534">
        <v>5.1526736556490841E-11</v>
      </c>
      <c r="R447" s="534"/>
      <c r="S447" s="534">
        <v>1.0636324846831368E-10</v>
      </c>
      <c r="T447" s="534"/>
      <c r="U447" s="531">
        <v>1.2924697071141057E-14</v>
      </c>
      <c r="V447" s="535">
        <v>1.2151468911737321E-16</v>
      </c>
    </row>
    <row r="448" spans="1:22">
      <c r="A448" s="313">
        <v>2</v>
      </c>
      <c r="B448" s="313">
        <v>3</v>
      </c>
      <c r="C448" s="313">
        <v>0</v>
      </c>
      <c r="D448" s="313">
        <v>1</v>
      </c>
      <c r="E448" s="313">
        <v>1</v>
      </c>
      <c r="F448" s="313"/>
      <c r="G448" s="313">
        <v>110</v>
      </c>
      <c r="H448" s="313">
        <v>90</v>
      </c>
      <c r="I448" s="314">
        <v>26</v>
      </c>
      <c r="J448" s="313">
        <v>3.2</v>
      </c>
      <c r="K448" s="313">
        <v>8.650071157044513E-11</v>
      </c>
      <c r="L448" s="313"/>
      <c r="M448" s="313">
        <v>57</v>
      </c>
      <c r="N448" s="534"/>
      <c r="O448" s="534"/>
      <c r="P448" s="534"/>
      <c r="Q448" s="534"/>
      <c r="R448" s="534"/>
      <c r="S448" s="534">
        <v>8.650071157044513E-11</v>
      </c>
      <c r="T448" s="534"/>
      <c r="U448" s="531">
        <v>0</v>
      </c>
      <c r="V448" s="535">
        <v>0</v>
      </c>
    </row>
    <row r="449" spans="1:22">
      <c r="A449" s="313">
        <v>2</v>
      </c>
      <c r="B449" s="313">
        <v>3</v>
      </c>
      <c r="C449" s="313">
        <v>1</v>
      </c>
      <c r="D449" s="313">
        <v>1</v>
      </c>
      <c r="E449" s="313">
        <v>2</v>
      </c>
      <c r="F449" s="313"/>
      <c r="G449" s="313">
        <v>110</v>
      </c>
      <c r="H449" s="313">
        <v>90</v>
      </c>
      <c r="I449" s="314">
        <v>30</v>
      </c>
      <c r="J449" s="313">
        <v>3.2</v>
      </c>
      <c r="K449" s="313">
        <v>9.3599022032343663E-11</v>
      </c>
      <c r="L449" s="313"/>
      <c r="M449" s="313">
        <v>58</v>
      </c>
      <c r="N449" s="534"/>
      <c r="O449" s="534"/>
      <c r="P449" s="534"/>
      <c r="Q449" s="534"/>
      <c r="R449" s="534"/>
      <c r="S449" s="534">
        <v>9.3599022032343663E-11</v>
      </c>
      <c r="T449" s="534"/>
      <c r="U449" s="531">
        <v>0</v>
      </c>
      <c r="V449" s="535">
        <v>0</v>
      </c>
    </row>
    <row r="450" spans="1:22">
      <c r="A450" s="313">
        <v>2</v>
      </c>
      <c r="B450" s="313">
        <v>3</v>
      </c>
      <c r="C450" s="313">
        <v>2</v>
      </c>
      <c r="D450" s="313">
        <v>1</v>
      </c>
      <c r="E450" s="313">
        <v>3</v>
      </c>
      <c r="F450" s="313"/>
      <c r="G450" s="313">
        <v>110</v>
      </c>
      <c r="H450" s="313">
        <v>90</v>
      </c>
      <c r="I450" s="314">
        <v>40</v>
      </c>
      <c r="J450" s="313">
        <v>3.2</v>
      </c>
      <c r="K450" s="313">
        <v>1.0636324846831366E-10</v>
      </c>
      <c r="L450" s="313"/>
      <c r="M450" s="313">
        <v>59</v>
      </c>
      <c r="N450" s="534"/>
      <c r="O450" s="534"/>
      <c r="P450" s="534"/>
      <c r="Q450" s="534"/>
      <c r="R450" s="534"/>
      <c r="S450" s="534">
        <v>1.0636324846831368E-10</v>
      </c>
      <c r="T450" s="534"/>
      <c r="U450" s="531">
        <v>1.2924697071141057E-14</v>
      </c>
      <c r="V450" s="535">
        <v>1.2151468911737321E-16</v>
      </c>
    </row>
    <row r="451" spans="1:22">
      <c r="A451" s="313">
        <v>3</v>
      </c>
      <c r="B451" s="313">
        <v>3</v>
      </c>
      <c r="C451" s="313">
        <v>0</v>
      </c>
      <c r="D451" s="313">
        <v>1</v>
      </c>
      <c r="E451" s="313">
        <v>0</v>
      </c>
      <c r="F451" s="313"/>
      <c r="G451" s="313">
        <v>120</v>
      </c>
      <c r="H451" s="313">
        <v>90</v>
      </c>
      <c r="I451" s="314">
        <v>26</v>
      </c>
      <c r="J451" s="313">
        <v>3.2</v>
      </c>
      <c r="K451" s="313">
        <v>9.3567191043725265E-11</v>
      </c>
      <c r="L451" s="313"/>
      <c r="M451" s="313">
        <v>60</v>
      </c>
      <c r="N451" s="534">
        <v>-1.2698140244368313E-15</v>
      </c>
      <c r="O451" s="534">
        <v>8.5467032588112471E-14</v>
      </c>
      <c r="P451" s="534">
        <v>0</v>
      </c>
      <c r="Q451" s="534">
        <v>5.8109728307662977E-11</v>
      </c>
      <c r="R451" s="534"/>
      <c r="S451" s="534">
        <v>9.3567191043725265E-11</v>
      </c>
      <c r="T451" s="534"/>
      <c r="U451" s="531">
        <v>0</v>
      </c>
      <c r="V451" s="535">
        <v>0</v>
      </c>
    </row>
    <row r="452" spans="1:22">
      <c r="A452" s="313">
        <v>3</v>
      </c>
      <c r="B452" s="313">
        <v>3</v>
      </c>
      <c r="C452" s="313">
        <v>1</v>
      </c>
      <c r="D452" s="313">
        <v>1</v>
      </c>
      <c r="E452" s="313">
        <v>1</v>
      </c>
      <c r="F452" s="313"/>
      <c r="G452" s="313">
        <v>120</v>
      </c>
      <c r="H452" s="313">
        <v>90</v>
      </c>
      <c r="I452" s="314">
        <v>30</v>
      </c>
      <c r="J452" s="313">
        <v>3.2</v>
      </c>
      <c r="K452" s="313">
        <v>1.0074507897716976E-10</v>
      </c>
      <c r="L452" s="313"/>
      <c r="M452" s="313">
        <v>61</v>
      </c>
      <c r="N452" s="534"/>
      <c r="O452" s="534"/>
      <c r="P452" s="534"/>
      <c r="Q452" s="534"/>
      <c r="R452" s="534"/>
      <c r="S452" s="534">
        <v>1.0074507897716976E-10</v>
      </c>
      <c r="T452" s="534"/>
      <c r="U452" s="531">
        <v>0</v>
      </c>
      <c r="V452" s="535">
        <v>0</v>
      </c>
    </row>
    <row r="453" spans="1:22">
      <c r="A453" s="313">
        <v>3</v>
      </c>
      <c r="B453" s="313">
        <v>3</v>
      </c>
      <c r="C453" s="313">
        <v>2</v>
      </c>
      <c r="D453" s="313">
        <v>1</v>
      </c>
      <c r="E453" s="313">
        <v>2</v>
      </c>
      <c r="F453" s="313"/>
      <c r="G453" s="313">
        <v>120</v>
      </c>
      <c r="H453" s="313">
        <v>90</v>
      </c>
      <c r="I453" s="314">
        <v>40</v>
      </c>
      <c r="J453" s="313">
        <v>3.2</v>
      </c>
      <c r="K453" s="313">
        <v>1.1358888288468572E-10</v>
      </c>
      <c r="L453" s="313"/>
      <c r="M453" s="313">
        <v>62</v>
      </c>
      <c r="N453" s="534"/>
      <c r="O453" s="534"/>
      <c r="P453" s="534"/>
      <c r="Q453" s="534"/>
      <c r="R453" s="534"/>
      <c r="S453" s="534">
        <v>1.1358888288468572E-10</v>
      </c>
      <c r="T453" s="534"/>
      <c r="U453" s="531">
        <v>0</v>
      </c>
      <c r="V453" s="535">
        <v>0</v>
      </c>
    </row>
    <row r="454" spans="1:22">
      <c r="A454" s="313">
        <v>3</v>
      </c>
      <c r="B454" s="313">
        <v>3</v>
      </c>
      <c r="C454" s="313">
        <v>0</v>
      </c>
      <c r="D454" s="313">
        <v>1</v>
      </c>
      <c r="E454" s="313">
        <v>3</v>
      </c>
      <c r="F454" s="313"/>
      <c r="G454" s="313">
        <v>120</v>
      </c>
      <c r="H454" s="313">
        <v>90</v>
      </c>
      <c r="I454" s="314">
        <v>26</v>
      </c>
      <c r="J454" s="313">
        <v>3.2</v>
      </c>
      <c r="K454" s="313">
        <v>9.3567191043725265E-11</v>
      </c>
      <c r="L454" s="313"/>
      <c r="M454" s="313">
        <v>63</v>
      </c>
      <c r="N454" s="534"/>
      <c r="O454" s="534"/>
      <c r="P454" s="534"/>
      <c r="Q454" s="534"/>
      <c r="R454" s="534"/>
      <c r="S454" s="534">
        <v>9.3567191043725265E-11</v>
      </c>
      <c r="T454" s="534"/>
      <c r="U454" s="531">
        <v>0</v>
      </c>
      <c r="V454" s="535">
        <v>0</v>
      </c>
    </row>
    <row r="455" spans="1:22">
      <c r="A455" s="313">
        <v>0</v>
      </c>
      <c r="B455" s="313">
        <v>0</v>
      </c>
      <c r="C455" s="313">
        <v>1</v>
      </c>
      <c r="D455" s="313">
        <v>1</v>
      </c>
      <c r="E455" s="313">
        <v>0</v>
      </c>
      <c r="F455" s="313"/>
      <c r="G455" s="313">
        <v>90</v>
      </c>
      <c r="H455" s="313">
        <v>60</v>
      </c>
      <c r="I455" s="314">
        <v>30</v>
      </c>
      <c r="J455" s="313">
        <v>3.2</v>
      </c>
      <c r="K455" s="313">
        <v>7.0079104542223359E-11</v>
      </c>
      <c r="L455" s="313"/>
      <c r="M455" s="313">
        <v>64</v>
      </c>
      <c r="N455" s="534">
        <v>-8.9290139099536016E-16</v>
      </c>
      <c r="O455" s="534">
        <v>6.4039356644394195E-14</v>
      </c>
      <c r="P455" s="534">
        <v>0</v>
      </c>
      <c r="Q455" s="534">
        <v>3.6552021119143305E-11</v>
      </c>
      <c r="R455" s="534"/>
      <c r="S455" s="534">
        <v>7.0079104542223359E-11</v>
      </c>
      <c r="T455" s="534"/>
      <c r="U455" s="531">
        <v>0</v>
      </c>
      <c r="V455" s="535">
        <v>0</v>
      </c>
    </row>
    <row r="456" spans="1:22">
      <c r="A456" s="313">
        <v>0</v>
      </c>
      <c r="B456" s="313">
        <v>0</v>
      </c>
      <c r="C456" s="313">
        <v>2</v>
      </c>
      <c r="D456" s="313">
        <v>1</v>
      </c>
      <c r="E456" s="313">
        <v>1</v>
      </c>
      <c r="F456" s="313"/>
      <c r="G456" s="313">
        <v>90</v>
      </c>
      <c r="H456" s="313">
        <v>60</v>
      </c>
      <c r="I456" s="314">
        <v>40</v>
      </c>
      <c r="J456" s="313">
        <v>3.2</v>
      </c>
      <c r="K456" s="313">
        <v>8.1869302726470968E-11</v>
      </c>
      <c r="L456" s="313"/>
      <c r="M456" s="313">
        <v>65</v>
      </c>
      <c r="N456" s="534"/>
      <c r="O456" s="534"/>
      <c r="P456" s="534"/>
      <c r="Q456" s="534"/>
      <c r="R456" s="534"/>
      <c r="S456" s="534">
        <v>8.1869302726470968E-11</v>
      </c>
      <c r="T456" s="534"/>
      <c r="U456" s="531">
        <v>0</v>
      </c>
      <c r="V456" s="535">
        <v>0</v>
      </c>
    </row>
    <row r="457" spans="1:22">
      <c r="A457" s="313">
        <v>0</v>
      </c>
      <c r="B457" s="313">
        <v>0</v>
      </c>
      <c r="C457" s="313">
        <v>0</v>
      </c>
      <c r="D457" s="313">
        <v>1</v>
      </c>
      <c r="E457" s="313">
        <v>2</v>
      </c>
      <c r="F457" s="313"/>
      <c r="G457" s="313">
        <v>90</v>
      </c>
      <c r="H457" s="313">
        <v>60</v>
      </c>
      <c r="I457" s="314">
        <v>26</v>
      </c>
      <c r="J457" s="313">
        <v>3.2</v>
      </c>
      <c r="K457" s="313">
        <v>6.4148991362619332E-11</v>
      </c>
      <c r="L457" s="313"/>
      <c r="M457" s="313">
        <v>66</v>
      </c>
      <c r="N457" s="534"/>
      <c r="O457" s="534"/>
      <c r="P457" s="534"/>
      <c r="Q457" s="534"/>
      <c r="R457" s="534"/>
      <c r="S457" s="534">
        <v>6.4148991362619332E-11</v>
      </c>
      <c r="T457" s="534"/>
      <c r="U457" s="531">
        <v>0</v>
      </c>
      <c r="V457" s="535">
        <v>0</v>
      </c>
    </row>
    <row r="458" spans="1:22">
      <c r="A458" s="313">
        <v>0</v>
      </c>
      <c r="B458" s="313">
        <v>0</v>
      </c>
      <c r="C458" s="313">
        <v>1</v>
      </c>
      <c r="D458" s="313">
        <v>1</v>
      </c>
      <c r="E458" s="313">
        <v>3</v>
      </c>
      <c r="F458" s="313"/>
      <c r="G458" s="313">
        <v>90</v>
      </c>
      <c r="H458" s="313">
        <v>60</v>
      </c>
      <c r="I458" s="314">
        <v>30</v>
      </c>
      <c r="J458" s="313">
        <v>3.2</v>
      </c>
      <c r="K458" s="313">
        <v>7.0079104542223359E-11</v>
      </c>
      <c r="L458" s="313"/>
      <c r="M458" s="313">
        <v>67</v>
      </c>
      <c r="N458" s="534"/>
      <c r="O458" s="534"/>
      <c r="P458" s="534"/>
      <c r="Q458" s="534"/>
      <c r="R458" s="534"/>
      <c r="S458" s="534">
        <v>7.0079104542223359E-11</v>
      </c>
      <c r="T458" s="534"/>
      <c r="U458" s="531">
        <v>0</v>
      </c>
      <c r="V458" s="535">
        <v>0</v>
      </c>
    </row>
    <row r="459" spans="1:22">
      <c r="A459" s="313">
        <v>1</v>
      </c>
      <c r="B459" s="313">
        <v>0</v>
      </c>
      <c r="C459" s="313">
        <v>2</v>
      </c>
      <c r="D459" s="313">
        <v>1</v>
      </c>
      <c r="E459" s="313">
        <v>0</v>
      </c>
      <c r="F459" s="313"/>
      <c r="G459" s="313">
        <v>100</v>
      </c>
      <c r="H459" s="313">
        <v>60</v>
      </c>
      <c r="I459" s="314">
        <v>40</v>
      </c>
      <c r="J459" s="313">
        <v>3.2</v>
      </c>
      <c r="K459" s="313">
        <v>8.9015359671297065E-11</v>
      </c>
      <c r="L459" s="313"/>
      <c r="M459" s="313">
        <v>68</v>
      </c>
      <c r="N459" s="534">
        <v>-9.088959357729752E-16</v>
      </c>
      <c r="O459" s="534">
        <v>6.4932529065567102E-14</v>
      </c>
      <c r="P459" s="534">
        <v>0</v>
      </c>
      <c r="Q459" s="534">
        <v>4.3292653055860108E-11</v>
      </c>
      <c r="R459" s="534"/>
      <c r="S459" s="534">
        <v>8.9015359671297052E-11</v>
      </c>
      <c r="T459" s="534"/>
      <c r="U459" s="531">
        <v>-1.2924697071141057E-14</v>
      </c>
      <c r="V459" s="535">
        <v>-1.4519625735229845E-16</v>
      </c>
    </row>
    <row r="460" spans="1:22">
      <c r="A460" s="313">
        <v>1</v>
      </c>
      <c r="B460" s="313">
        <v>0</v>
      </c>
      <c r="C460" s="313">
        <v>0</v>
      </c>
      <c r="D460" s="313">
        <v>1</v>
      </c>
      <c r="E460" s="313">
        <v>1</v>
      </c>
      <c r="F460" s="313"/>
      <c r="G460" s="313">
        <v>100</v>
      </c>
      <c r="H460" s="313">
        <v>60</v>
      </c>
      <c r="I460" s="314">
        <v>26</v>
      </c>
      <c r="J460" s="313">
        <v>3.2</v>
      </c>
      <c r="K460" s="313">
        <v>7.1212287737037663E-11</v>
      </c>
      <c r="L460" s="313"/>
      <c r="M460" s="313">
        <v>69</v>
      </c>
      <c r="N460" s="534"/>
      <c r="O460" s="534"/>
      <c r="P460" s="534"/>
      <c r="Q460" s="534"/>
      <c r="R460" s="534"/>
      <c r="S460" s="534">
        <v>7.121228773703765E-11</v>
      </c>
      <c r="T460" s="534"/>
      <c r="U460" s="531">
        <v>-1.2924697071141057E-14</v>
      </c>
      <c r="V460" s="535">
        <v>-1.8149532169037304E-16</v>
      </c>
    </row>
    <row r="461" spans="1:22">
      <c r="A461" s="313">
        <v>1</v>
      </c>
      <c r="B461" s="313">
        <v>0</v>
      </c>
      <c r="C461" s="313">
        <v>1</v>
      </c>
      <c r="D461" s="313">
        <v>1</v>
      </c>
      <c r="E461" s="313">
        <v>2</v>
      </c>
      <c r="F461" s="313"/>
      <c r="G461" s="313">
        <v>100</v>
      </c>
      <c r="H461" s="313">
        <v>60</v>
      </c>
      <c r="I461" s="314">
        <v>30</v>
      </c>
      <c r="J461" s="313">
        <v>3.2</v>
      </c>
      <c r="K461" s="313">
        <v>7.7191738949000176E-11</v>
      </c>
      <c r="L461" s="313"/>
      <c r="M461" s="313">
        <v>70</v>
      </c>
      <c r="N461" s="534"/>
      <c r="O461" s="534"/>
      <c r="P461" s="534"/>
      <c r="Q461" s="534"/>
      <c r="R461" s="534"/>
      <c r="S461" s="534">
        <v>7.7191738949000176E-11</v>
      </c>
      <c r="T461" s="534"/>
      <c r="U461" s="531">
        <v>0</v>
      </c>
      <c r="V461" s="535">
        <v>0</v>
      </c>
    </row>
    <row r="462" spans="1:22">
      <c r="A462" s="313">
        <v>1</v>
      </c>
      <c r="B462" s="313">
        <v>0</v>
      </c>
      <c r="C462" s="313">
        <v>2</v>
      </c>
      <c r="D462" s="313">
        <v>1</v>
      </c>
      <c r="E462" s="313">
        <v>3</v>
      </c>
      <c r="F462" s="313"/>
      <c r="G462" s="313">
        <v>100</v>
      </c>
      <c r="H462" s="313">
        <v>60</v>
      </c>
      <c r="I462" s="314">
        <v>40</v>
      </c>
      <c r="J462" s="313">
        <v>3.2</v>
      </c>
      <c r="K462" s="313">
        <v>8.9015359671297065E-11</v>
      </c>
      <c r="L462" s="313"/>
      <c r="M462" s="313">
        <v>71</v>
      </c>
      <c r="N462" s="534"/>
      <c r="O462" s="534"/>
      <c r="P462" s="534"/>
      <c r="Q462" s="534"/>
      <c r="R462" s="534"/>
      <c r="S462" s="534">
        <v>8.9015359671297052E-11</v>
      </c>
      <c r="T462" s="534"/>
      <c r="U462" s="531">
        <v>-1.2924697071141057E-14</v>
      </c>
      <c r="V462" s="535">
        <v>-1.4519625735229845E-16</v>
      </c>
    </row>
    <row r="463" spans="1:22">
      <c r="A463" s="313">
        <v>2</v>
      </c>
      <c r="B463" s="313">
        <v>0</v>
      </c>
      <c r="C463" s="313">
        <v>0</v>
      </c>
      <c r="D463" s="313">
        <v>1</v>
      </c>
      <c r="E463" s="313">
        <v>0</v>
      </c>
      <c r="F463" s="313"/>
      <c r="G463" s="313">
        <v>110</v>
      </c>
      <c r="H463" s="313">
        <v>60</v>
      </c>
      <c r="I463" s="314">
        <v>26</v>
      </c>
      <c r="J463" s="313">
        <v>3.2</v>
      </c>
      <c r="K463" s="313">
        <v>8.1721288629395508E-11</v>
      </c>
      <c r="L463" s="313"/>
      <c r="M463" s="313">
        <v>72</v>
      </c>
      <c r="N463" s="534">
        <v>-9.1674828230299724E-16</v>
      </c>
      <c r="O463" s="534">
        <v>6.5390780866707527E-14</v>
      </c>
      <c r="P463" s="534">
        <v>0</v>
      </c>
      <c r="Q463" s="534">
        <v>5.3629888573258692E-11</v>
      </c>
      <c r="R463" s="534"/>
      <c r="S463" s="534">
        <v>8.1721288629395495E-11</v>
      </c>
      <c r="T463" s="534"/>
      <c r="U463" s="531">
        <v>-1.2924697071141057E-14</v>
      </c>
      <c r="V463" s="535">
        <v>-1.5815581579671747E-16</v>
      </c>
    </row>
    <row r="464" spans="1:22">
      <c r="A464" s="313">
        <v>2</v>
      </c>
      <c r="B464" s="313">
        <v>0</v>
      </c>
      <c r="C464" s="313">
        <v>1</v>
      </c>
      <c r="D464" s="313">
        <v>1</v>
      </c>
      <c r="E464" s="313">
        <v>1</v>
      </c>
      <c r="F464" s="313"/>
      <c r="G464" s="313">
        <v>110</v>
      </c>
      <c r="H464" s="313">
        <v>60</v>
      </c>
      <c r="I464" s="314">
        <v>30</v>
      </c>
      <c r="J464" s="313">
        <v>3.2</v>
      </c>
      <c r="K464" s="313">
        <v>8.772938773111455E-11</v>
      </c>
      <c r="L464" s="313"/>
      <c r="M464" s="313">
        <v>73</v>
      </c>
      <c r="N464" s="534"/>
      <c r="O464" s="534"/>
      <c r="P464" s="534"/>
      <c r="Q464" s="534"/>
      <c r="R464" s="534"/>
      <c r="S464" s="534">
        <v>8.772938773111455E-11</v>
      </c>
      <c r="T464" s="534"/>
      <c r="U464" s="531">
        <v>0</v>
      </c>
      <c r="V464" s="535">
        <v>0</v>
      </c>
    </row>
    <row r="465" spans="1:22">
      <c r="A465" s="313">
        <v>2</v>
      </c>
      <c r="B465" s="313">
        <v>0</v>
      </c>
      <c r="C465" s="313">
        <v>2</v>
      </c>
      <c r="D465" s="313">
        <v>1</v>
      </c>
      <c r="E465" s="313">
        <v>2</v>
      </c>
      <c r="F465" s="313"/>
      <c r="G465" s="313">
        <v>110</v>
      </c>
      <c r="H465" s="313">
        <v>60</v>
      </c>
      <c r="I465" s="314">
        <v>40</v>
      </c>
      <c r="J465" s="313">
        <v>3.2</v>
      </c>
      <c r="K465" s="313">
        <v>9.9583247892598916E-11</v>
      </c>
      <c r="L465" s="313"/>
      <c r="M465" s="313">
        <v>74</v>
      </c>
      <c r="N465" s="534"/>
      <c r="O465" s="534"/>
      <c r="P465" s="534"/>
      <c r="Q465" s="534"/>
      <c r="R465" s="534"/>
      <c r="S465" s="534">
        <v>9.9583247892598916E-11</v>
      </c>
      <c r="T465" s="534"/>
      <c r="U465" s="531">
        <v>0</v>
      </c>
      <c r="V465" s="535">
        <v>0</v>
      </c>
    </row>
    <row r="466" spans="1:22">
      <c r="A466" s="313">
        <v>2</v>
      </c>
      <c r="B466" s="313">
        <v>0</v>
      </c>
      <c r="C466" s="313">
        <v>0</v>
      </c>
      <c r="D466" s="313">
        <v>1</v>
      </c>
      <c r="E466" s="313">
        <v>3</v>
      </c>
      <c r="F466" s="313"/>
      <c r="G466" s="313">
        <v>110</v>
      </c>
      <c r="H466" s="313">
        <v>60</v>
      </c>
      <c r="I466" s="314">
        <v>26</v>
      </c>
      <c r="J466" s="313">
        <v>3.2</v>
      </c>
      <c r="K466" s="313">
        <v>8.1721288629395508E-11</v>
      </c>
      <c r="L466" s="313"/>
      <c r="M466" s="313">
        <v>75</v>
      </c>
      <c r="N466" s="534"/>
      <c r="O466" s="534"/>
      <c r="P466" s="534"/>
      <c r="Q466" s="534"/>
      <c r="R466" s="534"/>
      <c r="S466" s="534">
        <v>8.1721288629395495E-11</v>
      </c>
      <c r="T466" s="534"/>
      <c r="U466" s="531">
        <v>-1.2924697071141057E-14</v>
      </c>
      <c r="V466" s="535">
        <v>-1.5815581579671747E-16</v>
      </c>
    </row>
    <row r="467" spans="1:22">
      <c r="A467" s="313">
        <v>3</v>
      </c>
      <c r="B467" s="313">
        <v>0</v>
      </c>
      <c r="C467" s="313">
        <v>1</v>
      </c>
      <c r="D467" s="313">
        <v>1</v>
      </c>
      <c r="E467" s="313">
        <v>0</v>
      </c>
      <c r="F467" s="313"/>
      <c r="G467" s="313">
        <v>120</v>
      </c>
      <c r="H467" s="313">
        <v>60</v>
      </c>
      <c r="I467" s="314">
        <v>30</v>
      </c>
      <c r="J467" s="313">
        <v>3.2</v>
      </c>
      <c r="K467" s="313">
        <v>9.2104557116710762E-11</v>
      </c>
      <c r="L467" s="313"/>
      <c r="M467" s="313">
        <v>76</v>
      </c>
      <c r="N467" s="534">
        <v>5.0241842714125148E-16</v>
      </c>
      <c r="O467" s="534">
        <v>-9.6200429904443112E-15</v>
      </c>
      <c r="P467" s="534">
        <v>0</v>
      </c>
      <c r="Q467" s="534">
        <v>8.7197298275296847E-11</v>
      </c>
      <c r="R467" s="534"/>
      <c r="S467" s="534">
        <v>9.2104557116710762E-11</v>
      </c>
      <c r="T467" s="534"/>
      <c r="U467" s="531">
        <v>0</v>
      </c>
      <c r="V467" s="535">
        <v>0</v>
      </c>
    </row>
    <row r="468" spans="1:22">
      <c r="A468" s="313">
        <v>3</v>
      </c>
      <c r="B468" s="313">
        <v>0</v>
      </c>
      <c r="C468" s="313">
        <v>2</v>
      </c>
      <c r="D468" s="313">
        <v>1</v>
      </c>
      <c r="E468" s="313">
        <v>1</v>
      </c>
      <c r="F468" s="313"/>
      <c r="G468" s="313">
        <v>120</v>
      </c>
      <c r="H468" s="313">
        <v>60</v>
      </c>
      <c r="I468" s="314">
        <v>40</v>
      </c>
      <c r="J468" s="313">
        <v>3.2</v>
      </c>
      <c r="K468" s="313">
        <v>1.0396000882762605E-10</v>
      </c>
      <c r="L468" s="313"/>
      <c r="M468" s="313">
        <v>77</v>
      </c>
      <c r="N468" s="534"/>
      <c r="O468" s="534"/>
      <c r="P468" s="534"/>
      <c r="Q468" s="534"/>
      <c r="R468" s="534"/>
      <c r="S468" s="534">
        <v>1.0396000882762605E-10</v>
      </c>
      <c r="T468" s="534"/>
      <c r="U468" s="531">
        <v>0</v>
      </c>
      <c r="V468" s="535">
        <v>0</v>
      </c>
    </row>
    <row r="469" spans="1:22">
      <c r="A469" s="313">
        <v>3</v>
      </c>
      <c r="B469" s="313">
        <v>0</v>
      </c>
      <c r="C469" s="313">
        <v>0</v>
      </c>
      <c r="D469" s="313">
        <v>1</v>
      </c>
      <c r="E469" s="313">
        <v>2</v>
      </c>
      <c r="F469" s="313"/>
      <c r="G469" s="313">
        <v>120</v>
      </c>
      <c r="H469" s="313">
        <v>60</v>
      </c>
      <c r="I469" s="314">
        <v>26</v>
      </c>
      <c r="J469" s="313">
        <v>3.2</v>
      </c>
      <c r="K469" s="313">
        <v>8.9524655489191135E-11</v>
      </c>
      <c r="L469" s="313"/>
      <c r="M469" s="313">
        <v>78</v>
      </c>
      <c r="N469" s="534"/>
      <c r="O469" s="534"/>
      <c r="P469" s="534"/>
      <c r="Q469" s="534"/>
      <c r="R469" s="534"/>
      <c r="S469" s="534">
        <v>8.9524655489191122E-11</v>
      </c>
      <c r="T469" s="534"/>
      <c r="U469" s="531">
        <v>-1.2924697071141057E-14</v>
      </c>
      <c r="V469" s="535">
        <v>-1.443702519771387E-16</v>
      </c>
    </row>
    <row r="470" spans="1:22">
      <c r="A470" s="313">
        <v>3</v>
      </c>
      <c r="B470" s="313">
        <v>0</v>
      </c>
      <c r="C470" s="313">
        <v>1</v>
      </c>
      <c r="D470" s="313">
        <v>1</v>
      </c>
      <c r="E470" s="313">
        <v>3</v>
      </c>
      <c r="F470" s="313"/>
      <c r="G470" s="313">
        <v>120</v>
      </c>
      <c r="H470" s="313">
        <v>60</v>
      </c>
      <c r="I470" s="314">
        <v>30</v>
      </c>
      <c r="J470" s="313">
        <v>3.2</v>
      </c>
      <c r="K470" s="313">
        <v>9.2104557116710762E-11</v>
      </c>
      <c r="L470" s="313"/>
      <c r="M470" s="313">
        <v>79</v>
      </c>
      <c r="N470" s="534"/>
      <c r="O470" s="534"/>
      <c r="P470" s="534"/>
      <c r="Q470" s="534"/>
      <c r="R470" s="534"/>
      <c r="S470" s="534">
        <v>9.2104557116710762E-11</v>
      </c>
      <c r="T470" s="534"/>
      <c r="U470" s="531">
        <v>0</v>
      </c>
      <c r="V470" s="535">
        <v>0</v>
      </c>
    </row>
    <row r="471" spans="1:22">
      <c r="A471" s="313">
        <v>0</v>
      </c>
      <c r="B471" s="313">
        <v>1</v>
      </c>
      <c r="C471" s="313">
        <v>2</v>
      </c>
      <c r="D471" s="313">
        <v>1</v>
      </c>
      <c r="E471" s="313">
        <v>0</v>
      </c>
      <c r="F471" s="313"/>
      <c r="G471" s="313">
        <v>90</v>
      </c>
      <c r="H471" s="313">
        <v>70</v>
      </c>
      <c r="I471" s="314">
        <v>40</v>
      </c>
      <c r="J471" s="313">
        <v>3.2</v>
      </c>
      <c r="K471" s="313">
        <v>8.4495359287487251E-11</v>
      </c>
      <c r="L471" s="313"/>
      <c r="M471" s="313">
        <v>80</v>
      </c>
      <c r="N471" s="534">
        <v>-2.5321841297638136E-15</v>
      </c>
      <c r="O471" s="534">
        <v>1.4703114214370149E-13</v>
      </c>
      <c r="P471" s="534">
        <v>0</v>
      </c>
      <c r="Q471" s="534">
        <v>1.1305316162448923E-11</v>
      </c>
      <c r="R471" s="534"/>
      <c r="S471" s="534">
        <v>8.4495359287487238E-11</v>
      </c>
      <c r="T471" s="534"/>
      <c r="U471" s="531">
        <v>-1.2924697071141057E-14</v>
      </c>
      <c r="V471" s="535">
        <v>-1.5296339562467603E-16</v>
      </c>
    </row>
    <row r="472" spans="1:22">
      <c r="A472" s="313">
        <v>0</v>
      </c>
      <c r="B472" s="313">
        <v>1</v>
      </c>
      <c r="C472" s="313">
        <v>0</v>
      </c>
      <c r="D472" s="313">
        <v>1</v>
      </c>
      <c r="E472" s="313">
        <v>1</v>
      </c>
      <c r="F472" s="313"/>
      <c r="G472" s="313">
        <v>90</v>
      </c>
      <c r="H472" s="313">
        <v>70</v>
      </c>
      <c r="I472" s="314">
        <v>26</v>
      </c>
      <c r="J472" s="313">
        <v>3.2</v>
      </c>
      <c r="K472" s="313">
        <v>6.6192699986862356E-11</v>
      </c>
      <c r="L472" s="313"/>
      <c r="M472" s="313">
        <v>81</v>
      </c>
      <c r="N472" s="534"/>
      <c r="O472" s="534"/>
      <c r="P472" s="534"/>
      <c r="Q472" s="534"/>
      <c r="R472" s="534"/>
      <c r="S472" s="534">
        <v>6.6192699986862344E-11</v>
      </c>
      <c r="T472" s="534"/>
      <c r="U472" s="531">
        <v>-1.2924697071141057E-14</v>
      </c>
      <c r="V472" s="535">
        <v>-1.9525864745970924E-16</v>
      </c>
    </row>
    <row r="473" spans="1:22">
      <c r="A473" s="313">
        <v>0</v>
      </c>
      <c r="B473" s="313">
        <v>1</v>
      </c>
      <c r="C473" s="313">
        <v>1</v>
      </c>
      <c r="D473" s="313">
        <v>1</v>
      </c>
      <c r="E473" s="313">
        <v>2</v>
      </c>
      <c r="F473" s="313"/>
      <c r="G473" s="313">
        <v>90</v>
      </c>
      <c r="H473" s="313">
        <v>70</v>
      </c>
      <c r="I473" s="314">
        <v>30</v>
      </c>
      <c r="J473" s="313">
        <v>3.2</v>
      </c>
      <c r="K473" s="313">
        <v>7.5264372588157311E-11</v>
      </c>
      <c r="L473" s="313"/>
      <c r="M473" s="313">
        <v>82</v>
      </c>
      <c r="N473" s="534"/>
      <c r="O473" s="534"/>
      <c r="P473" s="534"/>
      <c r="Q473" s="534"/>
      <c r="R473" s="534"/>
      <c r="S473" s="534">
        <v>7.5264372588157298E-11</v>
      </c>
      <c r="T473" s="534"/>
      <c r="U473" s="531">
        <v>-1.2924697071141057E-14</v>
      </c>
      <c r="V473" s="535">
        <v>-1.717239728000434E-16</v>
      </c>
    </row>
    <row r="474" spans="1:22">
      <c r="A474" s="313">
        <v>0</v>
      </c>
      <c r="B474" s="313">
        <v>1</v>
      </c>
      <c r="C474" s="313">
        <v>2</v>
      </c>
      <c r="D474" s="313">
        <v>1</v>
      </c>
      <c r="E474" s="313">
        <v>3</v>
      </c>
      <c r="F474" s="313"/>
      <c r="G474" s="313">
        <v>90</v>
      </c>
      <c r="H474" s="313">
        <v>70</v>
      </c>
      <c r="I474" s="314">
        <v>40</v>
      </c>
      <c r="J474" s="313">
        <v>3.2</v>
      </c>
      <c r="K474" s="313">
        <v>8.4495359287487251E-11</v>
      </c>
      <c r="L474" s="313"/>
      <c r="M474" s="313">
        <v>83</v>
      </c>
      <c r="N474" s="534"/>
      <c r="O474" s="534"/>
      <c r="P474" s="534"/>
      <c r="Q474" s="534"/>
      <c r="R474" s="534"/>
      <c r="S474" s="534">
        <v>8.4495359287487238E-11</v>
      </c>
      <c r="T474" s="534"/>
      <c r="U474" s="531">
        <v>-1.2924697071141057E-14</v>
      </c>
      <c r="V474" s="535">
        <v>-1.5296339562467603E-16</v>
      </c>
    </row>
    <row r="475" spans="1:22">
      <c r="A475" s="313">
        <v>1</v>
      </c>
      <c r="B475" s="313">
        <v>1</v>
      </c>
      <c r="C475" s="313">
        <v>0</v>
      </c>
      <c r="D475" s="313">
        <v>1</v>
      </c>
      <c r="E475" s="313">
        <v>0</v>
      </c>
      <c r="F475" s="313"/>
      <c r="G475" s="313">
        <v>100</v>
      </c>
      <c r="H475" s="313">
        <v>70</v>
      </c>
      <c r="I475" s="314">
        <v>26</v>
      </c>
      <c r="J475" s="313">
        <v>3.2</v>
      </c>
      <c r="K475" s="313">
        <v>7.3246287909752083E-11</v>
      </c>
      <c r="L475" s="313"/>
      <c r="M475" s="313">
        <v>84</v>
      </c>
      <c r="N475" s="534">
        <v>-1.0216746040566313E-15</v>
      </c>
      <c r="O475" s="534">
        <v>7.1325679234666959E-14</v>
      </c>
      <c r="P475" s="534">
        <v>0</v>
      </c>
      <c r="Q475" s="534">
        <v>4.2987081588016564E-11</v>
      </c>
      <c r="R475" s="534"/>
      <c r="S475" s="534">
        <v>7.324628790975207E-11</v>
      </c>
      <c r="T475" s="534"/>
      <c r="U475" s="531">
        <v>-1.2924697071141057E-14</v>
      </c>
      <c r="V475" s="535">
        <v>-1.7645531862400702E-16</v>
      </c>
    </row>
    <row r="476" spans="1:22">
      <c r="A476" s="313">
        <v>1</v>
      </c>
      <c r="B476" s="313">
        <v>1</v>
      </c>
      <c r="C476" s="313">
        <v>1</v>
      </c>
      <c r="D476" s="313">
        <v>1</v>
      </c>
      <c r="E476" s="313">
        <v>1</v>
      </c>
      <c r="F476" s="313"/>
      <c r="G476" s="313">
        <v>100</v>
      </c>
      <c r="H476" s="313">
        <v>70</v>
      </c>
      <c r="I476" s="314">
        <v>30</v>
      </c>
      <c r="J476" s="313">
        <v>3.2</v>
      </c>
      <c r="K476" s="313">
        <v>7.9594978589687789E-11</v>
      </c>
      <c r="L476" s="313"/>
      <c r="M476" s="313">
        <v>85</v>
      </c>
      <c r="N476" s="534"/>
      <c r="O476" s="534"/>
      <c r="P476" s="534"/>
      <c r="Q476" s="534"/>
      <c r="R476" s="534"/>
      <c r="S476" s="534">
        <v>7.9594978589687789E-11</v>
      </c>
      <c r="T476" s="534"/>
      <c r="U476" s="531">
        <v>0</v>
      </c>
      <c r="V476" s="535">
        <v>0</v>
      </c>
    </row>
    <row r="477" spans="1:22">
      <c r="A477" s="313">
        <v>1</v>
      </c>
      <c r="B477" s="313">
        <v>1</v>
      </c>
      <c r="C477" s="313">
        <v>2</v>
      </c>
      <c r="D477" s="313">
        <v>1</v>
      </c>
      <c r="E477" s="313">
        <v>2</v>
      </c>
      <c r="F477" s="313"/>
      <c r="G477" s="313">
        <v>100</v>
      </c>
      <c r="H477" s="313">
        <v>70</v>
      </c>
      <c r="I477" s="314">
        <v>40</v>
      </c>
      <c r="J477" s="313">
        <v>3.2</v>
      </c>
      <c r="K477" s="313">
        <v>9.1720993703859298E-11</v>
      </c>
      <c r="L477" s="313"/>
      <c r="M477" s="313">
        <v>86</v>
      </c>
      <c r="N477" s="534"/>
      <c r="O477" s="534"/>
      <c r="P477" s="534"/>
      <c r="Q477" s="534"/>
      <c r="R477" s="534"/>
      <c r="S477" s="534">
        <v>9.1720993703859298E-11</v>
      </c>
      <c r="T477" s="534"/>
      <c r="U477" s="531">
        <v>0</v>
      </c>
      <c r="V477" s="535">
        <v>0</v>
      </c>
    </row>
    <row r="478" spans="1:22">
      <c r="A478" s="313">
        <v>1</v>
      </c>
      <c r="B478" s="313">
        <v>1</v>
      </c>
      <c r="C478" s="313">
        <v>0</v>
      </c>
      <c r="D478" s="313">
        <v>1</v>
      </c>
      <c r="E478" s="313">
        <v>3</v>
      </c>
      <c r="F478" s="313"/>
      <c r="G478" s="313">
        <v>100</v>
      </c>
      <c r="H478" s="313">
        <v>70</v>
      </c>
      <c r="I478" s="314">
        <v>26</v>
      </c>
      <c r="J478" s="313">
        <v>3.2</v>
      </c>
      <c r="K478" s="313">
        <v>7.3246287909752083E-11</v>
      </c>
      <c r="L478" s="313"/>
      <c r="M478" s="313">
        <v>87</v>
      </c>
      <c r="N478" s="534"/>
      <c r="O478" s="534"/>
      <c r="P478" s="534"/>
      <c r="Q478" s="534"/>
      <c r="R478" s="534"/>
      <c r="S478" s="534">
        <v>7.324628790975207E-11</v>
      </c>
      <c r="T478" s="534"/>
      <c r="U478" s="531">
        <v>-1.2924697071141057E-14</v>
      </c>
      <c r="V478" s="535">
        <v>-1.7645531862400702E-16</v>
      </c>
    </row>
    <row r="479" spans="1:22">
      <c r="A479" s="313">
        <v>2</v>
      </c>
      <c r="B479" s="313">
        <v>1</v>
      </c>
      <c r="C479" s="313">
        <v>1</v>
      </c>
      <c r="D479" s="313">
        <v>1</v>
      </c>
      <c r="E479" s="313">
        <v>0</v>
      </c>
      <c r="F479" s="313"/>
      <c r="G479" s="313">
        <v>110</v>
      </c>
      <c r="H479" s="313">
        <v>70</v>
      </c>
      <c r="I479" s="314">
        <v>30</v>
      </c>
      <c r="J479" s="313">
        <v>3.2</v>
      </c>
      <c r="K479" s="313">
        <v>9.2193683884842217E-11</v>
      </c>
      <c r="L479" s="313"/>
      <c r="M479" s="313">
        <v>88</v>
      </c>
      <c r="N479" s="534">
        <v>-1.0487625645696273E-15</v>
      </c>
      <c r="O479" s="534">
        <v>7.2834775262712791E-14</v>
      </c>
      <c r="P479" s="534">
        <v>0</v>
      </c>
      <c r="Q479" s="534">
        <v>5.4958975391780649E-11</v>
      </c>
      <c r="R479" s="534"/>
      <c r="S479" s="534">
        <v>9.2193683884842217E-11</v>
      </c>
      <c r="T479" s="534"/>
      <c r="U479" s="531">
        <v>0</v>
      </c>
      <c r="V479" s="535">
        <v>0</v>
      </c>
    </row>
    <row r="480" spans="1:22">
      <c r="A480" s="313">
        <v>2</v>
      </c>
      <c r="B480" s="313">
        <v>1</v>
      </c>
      <c r="C480" s="313">
        <v>2</v>
      </c>
      <c r="D480" s="313">
        <v>1</v>
      </c>
      <c r="E480" s="313">
        <v>1</v>
      </c>
      <c r="F480" s="313"/>
      <c r="G480" s="313">
        <v>110</v>
      </c>
      <c r="H480" s="313">
        <v>70</v>
      </c>
      <c r="I480" s="314">
        <v>40</v>
      </c>
      <c r="J480" s="313">
        <v>3.2</v>
      </c>
      <c r="K480" s="313">
        <v>1.0437381167966496E-10</v>
      </c>
      <c r="L480" s="313"/>
      <c r="M480" s="313">
        <v>89</v>
      </c>
      <c r="N480" s="534"/>
      <c r="O480" s="534"/>
      <c r="P480" s="534"/>
      <c r="Q480" s="534"/>
      <c r="R480" s="534"/>
      <c r="S480" s="534">
        <v>1.0437381167966498E-10</v>
      </c>
      <c r="T480" s="534"/>
      <c r="U480" s="531">
        <v>1.2924697071141057E-14</v>
      </c>
      <c r="V480" s="535">
        <v>1.2383084284406911E-16</v>
      </c>
    </row>
    <row r="481" spans="1:22">
      <c r="A481" s="313">
        <v>2</v>
      </c>
      <c r="B481" s="313">
        <v>1</v>
      </c>
      <c r="C481" s="313">
        <v>0</v>
      </c>
      <c r="D481" s="313">
        <v>1</v>
      </c>
      <c r="E481" s="313">
        <v>2</v>
      </c>
      <c r="F481" s="313"/>
      <c r="G481" s="313">
        <v>110</v>
      </c>
      <c r="H481" s="313">
        <v>70</v>
      </c>
      <c r="I481" s="314">
        <v>26</v>
      </c>
      <c r="J481" s="313">
        <v>3.2</v>
      </c>
      <c r="K481" s="313">
        <v>8.5762232634498717E-11</v>
      </c>
      <c r="L481" s="313"/>
      <c r="M481" s="313">
        <v>90</v>
      </c>
      <c r="N481" s="534"/>
      <c r="O481" s="534"/>
      <c r="P481" s="534"/>
      <c r="Q481" s="534"/>
      <c r="R481" s="534"/>
      <c r="S481" s="534">
        <v>8.576223263449873E-11</v>
      </c>
      <c r="T481" s="534"/>
      <c r="U481" s="531">
        <v>1.2924697071141057E-14</v>
      </c>
      <c r="V481" s="535">
        <v>1.5070383167639188E-16</v>
      </c>
    </row>
    <row r="482" spans="1:22">
      <c r="A482" s="313">
        <v>2</v>
      </c>
      <c r="B482" s="313">
        <v>1</v>
      </c>
      <c r="C482" s="313">
        <v>1</v>
      </c>
      <c r="D482" s="313">
        <v>1</v>
      </c>
      <c r="E482" s="313">
        <v>3</v>
      </c>
      <c r="F482" s="313"/>
      <c r="G482" s="313">
        <v>110</v>
      </c>
      <c r="H482" s="313">
        <v>70</v>
      </c>
      <c r="I482" s="314">
        <v>30</v>
      </c>
      <c r="J482" s="313">
        <v>3.2</v>
      </c>
      <c r="K482" s="313">
        <v>9.2193683884842217E-11</v>
      </c>
      <c r="L482" s="313"/>
      <c r="M482" s="313">
        <v>91</v>
      </c>
      <c r="N482" s="534"/>
      <c r="O482" s="534"/>
      <c r="P482" s="534"/>
      <c r="Q482" s="534"/>
      <c r="R482" s="534"/>
      <c r="S482" s="534">
        <v>9.2193683884842217E-11</v>
      </c>
      <c r="T482" s="534"/>
      <c r="U482" s="531">
        <v>0</v>
      </c>
      <c r="V482" s="535">
        <v>0</v>
      </c>
    </row>
    <row r="483" spans="1:22">
      <c r="A483" s="313">
        <v>3</v>
      </c>
      <c r="B483" s="313">
        <v>1</v>
      </c>
      <c r="C483" s="313">
        <v>2</v>
      </c>
      <c r="D483" s="313">
        <v>1</v>
      </c>
      <c r="E483" s="313">
        <v>0</v>
      </c>
      <c r="F483" s="313"/>
      <c r="G483" s="313">
        <v>120</v>
      </c>
      <c r="H483" s="313">
        <v>70</v>
      </c>
      <c r="I483" s="314">
        <v>40</v>
      </c>
      <c r="J483" s="313">
        <v>3.2</v>
      </c>
      <c r="K483" s="313">
        <v>1.0664972736587908E-10</v>
      </c>
      <c r="L483" s="313"/>
      <c r="M483" s="313">
        <v>92</v>
      </c>
      <c r="N483" s="534">
        <v>-1.0398035114816681E-15</v>
      </c>
      <c r="O483" s="534">
        <v>7.2372593523998678E-14</v>
      </c>
      <c r="P483" s="534">
        <v>0</v>
      </c>
      <c r="Q483" s="534">
        <v>5.7401002462307968E-11</v>
      </c>
      <c r="R483" s="534"/>
      <c r="S483" s="534">
        <v>1.0664972736587909E-10</v>
      </c>
      <c r="T483" s="534"/>
      <c r="U483" s="531">
        <v>1.2924697071141057E-14</v>
      </c>
      <c r="V483" s="535">
        <v>1.211882804613349E-16</v>
      </c>
    </row>
    <row r="484" spans="1:22">
      <c r="A484" s="313">
        <v>3</v>
      </c>
      <c r="B484" s="313">
        <v>1</v>
      </c>
      <c r="C484" s="313">
        <v>0</v>
      </c>
      <c r="D484" s="313">
        <v>1</v>
      </c>
      <c r="E484" s="313">
        <v>1</v>
      </c>
      <c r="F484" s="313"/>
      <c r="G484" s="313">
        <v>120</v>
      </c>
      <c r="H484" s="313">
        <v>70</v>
      </c>
      <c r="I484" s="314">
        <v>26</v>
      </c>
      <c r="J484" s="313">
        <v>3.2</v>
      </c>
      <c r="K484" s="313">
        <v>8.804928916672927E-11</v>
      </c>
      <c r="L484" s="313"/>
      <c r="M484" s="313">
        <v>93</v>
      </c>
      <c r="N484" s="534"/>
      <c r="O484" s="534"/>
      <c r="P484" s="534"/>
      <c r="Q484" s="534"/>
      <c r="R484" s="534"/>
      <c r="S484" s="534">
        <v>8.8049289166729283E-11</v>
      </c>
      <c r="T484" s="534"/>
      <c r="U484" s="531">
        <v>1.2924697071141057E-14</v>
      </c>
      <c r="V484" s="535">
        <v>1.4678934030537122E-16</v>
      </c>
    </row>
    <row r="485" spans="1:22">
      <c r="A485" s="313">
        <v>3</v>
      </c>
      <c r="B485" s="313">
        <v>1</v>
      </c>
      <c r="C485" s="313">
        <v>1</v>
      </c>
      <c r="D485" s="313">
        <v>1</v>
      </c>
      <c r="E485" s="313">
        <v>2</v>
      </c>
      <c r="F485" s="313"/>
      <c r="G485" s="313">
        <v>120</v>
      </c>
      <c r="H485" s="313">
        <v>70</v>
      </c>
      <c r="I485" s="314">
        <v>30</v>
      </c>
      <c r="J485" s="313">
        <v>3.2</v>
      </c>
      <c r="K485" s="313">
        <v>9.4461641823901733E-11</v>
      </c>
      <c r="L485" s="313"/>
      <c r="M485" s="313">
        <v>94</v>
      </c>
      <c r="N485" s="534"/>
      <c r="O485" s="534"/>
      <c r="P485" s="534"/>
      <c r="Q485" s="534"/>
      <c r="R485" s="534"/>
      <c r="S485" s="534">
        <v>9.4461641823901733E-11</v>
      </c>
      <c r="T485" s="534"/>
      <c r="U485" s="531">
        <v>0</v>
      </c>
      <c r="V485" s="535">
        <v>0</v>
      </c>
    </row>
    <row r="486" spans="1:22">
      <c r="A486" s="313">
        <v>3</v>
      </c>
      <c r="B486" s="313">
        <v>1</v>
      </c>
      <c r="C486" s="313">
        <v>2</v>
      </c>
      <c r="D486" s="313">
        <v>1</v>
      </c>
      <c r="E486" s="313">
        <v>3</v>
      </c>
      <c r="F486" s="313"/>
      <c r="G486" s="313">
        <v>120</v>
      </c>
      <c r="H486" s="313">
        <v>70</v>
      </c>
      <c r="I486" s="314">
        <v>40</v>
      </c>
      <c r="J486" s="313">
        <v>3.2</v>
      </c>
      <c r="K486" s="313">
        <v>1.0664972736587908E-10</v>
      </c>
      <c r="L486" s="313"/>
      <c r="M486" s="313">
        <v>95</v>
      </c>
      <c r="N486" s="534"/>
      <c r="O486" s="534"/>
      <c r="P486" s="534"/>
      <c r="Q486" s="534"/>
      <c r="R486" s="534"/>
      <c r="S486" s="534">
        <v>1.0664972736587909E-10</v>
      </c>
      <c r="T486" s="534"/>
      <c r="U486" s="531">
        <v>1.2924697071141057E-14</v>
      </c>
      <c r="V486" s="535">
        <v>1.211882804613349E-16</v>
      </c>
    </row>
    <row r="487" spans="1:22">
      <c r="A487" s="313">
        <v>0</v>
      </c>
      <c r="B487" s="313">
        <v>2</v>
      </c>
      <c r="C487" s="313">
        <v>0</v>
      </c>
      <c r="D487" s="313">
        <v>2</v>
      </c>
      <c r="E487" s="313">
        <v>0</v>
      </c>
      <c r="F487" s="313"/>
      <c r="G487" s="313">
        <v>90</v>
      </c>
      <c r="H487" s="313">
        <v>80</v>
      </c>
      <c r="I487" s="314">
        <v>26</v>
      </c>
      <c r="J487" s="313">
        <v>5.2</v>
      </c>
      <c r="K487" s="313">
        <v>9.7579487159071958E-11</v>
      </c>
      <c r="L487" s="313"/>
      <c r="M487" s="313">
        <v>96</v>
      </c>
      <c r="N487" s="534">
        <v>-2.0686190078525209E-15</v>
      </c>
      <c r="O487" s="534">
        <v>1.3910326477324628E-13</v>
      </c>
      <c r="P487" s="534">
        <v>0</v>
      </c>
      <c r="Q487" s="534">
        <v>3.9903727854373398E-11</v>
      </c>
      <c r="R487" s="534"/>
      <c r="S487" s="534">
        <v>9.7579487159071984E-11</v>
      </c>
      <c r="T487" s="534"/>
      <c r="U487" s="531">
        <v>2.5849394142282115E-14</v>
      </c>
      <c r="V487" s="535">
        <v>2.6490602579354607E-16</v>
      </c>
    </row>
    <row r="488" spans="1:22">
      <c r="A488" s="313">
        <v>0</v>
      </c>
      <c r="B488" s="313">
        <v>2</v>
      </c>
      <c r="C488" s="313">
        <v>1</v>
      </c>
      <c r="D488" s="313">
        <v>2</v>
      </c>
      <c r="E488" s="313">
        <v>1</v>
      </c>
      <c r="F488" s="313"/>
      <c r="G488" s="313">
        <v>90</v>
      </c>
      <c r="H488" s="313">
        <v>80</v>
      </c>
      <c r="I488" s="314">
        <v>30</v>
      </c>
      <c r="J488" s="313">
        <v>5.2</v>
      </c>
      <c r="K488" s="313">
        <v>1.0924395293827697E-10</v>
      </c>
      <c r="L488" s="313"/>
      <c r="M488" s="313">
        <v>97</v>
      </c>
      <c r="N488" s="534"/>
      <c r="O488" s="534"/>
      <c r="P488" s="534"/>
      <c r="Q488" s="534"/>
      <c r="R488" s="534"/>
      <c r="S488" s="534">
        <v>1.0924395293827699E-10</v>
      </c>
      <c r="T488" s="534"/>
      <c r="U488" s="531">
        <v>1.2924697071141057E-14</v>
      </c>
      <c r="V488" s="535">
        <v>1.1831041191308351E-16</v>
      </c>
    </row>
    <row r="489" spans="1:22">
      <c r="A489" s="313">
        <v>0</v>
      </c>
      <c r="B489" s="313">
        <v>2</v>
      </c>
      <c r="C489" s="313">
        <v>2</v>
      </c>
      <c r="D489" s="313">
        <v>2</v>
      </c>
      <c r="E489" s="313">
        <v>2</v>
      </c>
      <c r="F489" s="313"/>
      <c r="G489" s="313">
        <v>90</v>
      </c>
      <c r="H489" s="313">
        <v>80</v>
      </c>
      <c r="I489" s="314">
        <v>40</v>
      </c>
      <c r="J489" s="313">
        <v>5.2</v>
      </c>
      <c r="K489" s="313">
        <v>1.300773349890061E-10</v>
      </c>
      <c r="L489" s="313"/>
      <c r="M489" s="313">
        <v>98</v>
      </c>
      <c r="N489" s="534"/>
      <c r="O489" s="534"/>
      <c r="P489" s="534"/>
      <c r="Q489" s="534"/>
      <c r="R489" s="534"/>
      <c r="S489" s="534">
        <v>1.3007733498900612E-10</v>
      </c>
      <c r="T489" s="534"/>
      <c r="U489" s="531">
        <v>2.5849394142282115E-14</v>
      </c>
      <c r="V489" s="535">
        <v>1.9872327599936499E-16</v>
      </c>
    </row>
    <row r="490" spans="1:22">
      <c r="A490" s="313">
        <v>0</v>
      </c>
      <c r="B490" s="313">
        <v>2</v>
      </c>
      <c r="C490" s="313">
        <v>0</v>
      </c>
      <c r="D490" s="313">
        <v>2</v>
      </c>
      <c r="E490" s="313">
        <v>3</v>
      </c>
      <c r="F490" s="313"/>
      <c r="G490" s="313">
        <v>90</v>
      </c>
      <c r="H490" s="313">
        <v>80</v>
      </c>
      <c r="I490" s="314">
        <v>26</v>
      </c>
      <c r="J490" s="313">
        <v>5.2</v>
      </c>
      <c r="K490" s="313">
        <v>9.7579487159071958E-11</v>
      </c>
      <c r="L490" s="313"/>
      <c r="M490" s="313">
        <v>99</v>
      </c>
      <c r="N490" s="534"/>
      <c r="O490" s="534"/>
      <c r="P490" s="534"/>
      <c r="Q490" s="534"/>
      <c r="R490" s="534"/>
      <c r="S490" s="534">
        <v>9.7579487159071984E-11</v>
      </c>
      <c r="T490" s="534"/>
      <c r="U490" s="531">
        <v>2.5849394142282115E-14</v>
      </c>
      <c r="V490" s="535">
        <v>2.6490602579354607E-16</v>
      </c>
    </row>
    <row r="491" spans="1:22">
      <c r="A491" s="313">
        <v>1</v>
      </c>
      <c r="B491" s="313">
        <v>2</v>
      </c>
      <c r="C491" s="313">
        <v>1</v>
      </c>
      <c r="D491" s="313">
        <v>2</v>
      </c>
      <c r="E491" s="313">
        <v>0</v>
      </c>
      <c r="F491" s="313"/>
      <c r="G491" s="313">
        <v>100</v>
      </c>
      <c r="H491" s="313">
        <v>80</v>
      </c>
      <c r="I491" s="314">
        <v>30</v>
      </c>
      <c r="J491" s="313">
        <v>5.2</v>
      </c>
      <c r="K491" s="313">
        <v>1.1998691159697989E-10</v>
      </c>
      <c r="L491" s="313"/>
      <c r="M491" s="313">
        <v>100</v>
      </c>
      <c r="N491" s="534">
        <v>-1.0981427571779296E-15</v>
      </c>
      <c r="O491" s="534">
        <v>8.8193182099383911E-14</v>
      </c>
      <c r="P491" s="534">
        <v>0</v>
      </c>
      <c r="Q491" s="534">
        <v>7.026290215133849E-11</v>
      </c>
      <c r="R491" s="534"/>
      <c r="S491" s="534">
        <v>1.1998691159697992E-10</v>
      </c>
      <c r="T491" s="534"/>
      <c r="U491" s="531">
        <v>2.5849394142282115E-14</v>
      </c>
      <c r="V491" s="535">
        <v>2.1543511536580589E-16</v>
      </c>
    </row>
    <row r="492" spans="1:22">
      <c r="A492" s="313">
        <v>1</v>
      </c>
      <c r="B492" s="313">
        <v>2</v>
      </c>
      <c r="C492" s="313">
        <v>2</v>
      </c>
      <c r="D492" s="313">
        <v>2</v>
      </c>
      <c r="E492" s="313">
        <v>1</v>
      </c>
      <c r="F492" s="313"/>
      <c r="G492" s="313">
        <v>100</v>
      </c>
      <c r="H492" s="313">
        <v>80</v>
      </c>
      <c r="I492" s="314">
        <v>40</v>
      </c>
      <c r="J492" s="313">
        <v>5.2</v>
      </c>
      <c r="K492" s="313">
        <v>1.4109085705096523E-10</v>
      </c>
      <c r="L492" s="313"/>
      <c r="M492" s="313">
        <v>101</v>
      </c>
      <c r="N492" s="534"/>
      <c r="O492" s="534"/>
      <c r="P492" s="534"/>
      <c r="Q492" s="534"/>
      <c r="R492" s="534"/>
      <c r="S492" s="534">
        <v>1.4109085705096526E-10</v>
      </c>
      <c r="T492" s="534"/>
      <c r="U492" s="531">
        <v>2.5849394142282115E-14</v>
      </c>
      <c r="V492" s="535">
        <v>1.8321097966641966E-16</v>
      </c>
    </row>
    <row r="493" spans="1:22">
      <c r="A493" s="313">
        <v>1</v>
      </c>
      <c r="B493" s="313">
        <v>2</v>
      </c>
      <c r="C493" s="313">
        <v>0</v>
      </c>
      <c r="D493" s="313">
        <v>2</v>
      </c>
      <c r="E493" s="313">
        <v>2</v>
      </c>
      <c r="F493" s="313"/>
      <c r="G493" s="313">
        <v>100</v>
      </c>
      <c r="H493" s="313">
        <v>80</v>
      </c>
      <c r="I493" s="314">
        <v>26</v>
      </c>
      <c r="J493" s="313">
        <v>5.2</v>
      </c>
      <c r="K493" s="313">
        <v>1.105805361503627E-10</v>
      </c>
      <c r="L493" s="313"/>
      <c r="M493" s="313">
        <v>102</v>
      </c>
      <c r="N493" s="534"/>
      <c r="O493" s="534"/>
      <c r="P493" s="534"/>
      <c r="Q493" s="534"/>
      <c r="R493" s="534"/>
      <c r="S493" s="534">
        <v>1.1058053615036271E-10</v>
      </c>
      <c r="T493" s="534"/>
      <c r="U493" s="531">
        <v>1.2924697071141057E-14</v>
      </c>
      <c r="V493" s="535">
        <v>1.1688039795327639E-16</v>
      </c>
    </row>
    <row r="494" spans="1:22">
      <c r="A494" s="313">
        <v>1</v>
      </c>
      <c r="B494" s="313">
        <v>2</v>
      </c>
      <c r="C494" s="313">
        <v>1</v>
      </c>
      <c r="D494" s="313">
        <v>2</v>
      </c>
      <c r="E494" s="313">
        <v>3</v>
      </c>
      <c r="F494" s="313"/>
      <c r="G494" s="313">
        <v>100</v>
      </c>
      <c r="H494" s="313">
        <v>80</v>
      </c>
      <c r="I494" s="314">
        <v>30</v>
      </c>
      <c r="J494" s="313">
        <v>5.2</v>
      </c>
      <c r="K494" s="313">
        <v>1.1998691159697989E-10</v>
      </c>
      <c r="L494" s="313"/>
      <c r="M494" s="313">
        <v>103</v>
      </c>
      <c r="N494" s="534"/>
      <c r="O494" s="534"/>
      <c r="P494" s="534"/>
      <c r="Q494" s="534"/>
      <c r="R494" s="534"/>
      <c r="S494" s="534">
        <v>1.1998691159697992E-10</v>
      </c>
      <c r="T494" s="534"/>
      <c r="U494" s="531">
        <v>2.5849394142282115E-14</v>
      </c>
      <c r="V494" s="535">
        <v>2.1543511536580589E-16</v>
      </c>
    </row>
    <row r="495" spans="1:22">
      <c r="A495" s="313">
        <v>2</v>
      </c>
      <c r="B495" s="313">
        <v>2</v>
      </c>
      <c r="C495" s="313">
        <v>2</v>
      </c>
      <c r="D495" s="313">
        <v>2</v>
      </c>
      <c r="E495" s="313">
        <v>0</v>
      </c>
      <c r="F495" s="313"/>
      <c r="G495" s="313">
        <v>110</v>
      </c>
      <c r="H495" s="313">
        <v>80</v>
      </c>
      <c r="I495" s="314">
        <v>40</v>
      </c>
      <c r="J495" s="313">
        <v>5.2</v>
      </c>
      <c r="K495" s="313">
        <v>1.5231128053894387E-10</v>
      </c>
      <c r="L495" s="313"/>
      <c r="M495" s="313">
        <v>104</v>
      </c>
      <c r="N495" s="534">
        <v>-2.2347567423218068E-15</v>
      </c>
      <c r="O495" s="534">
        <v>1.4854418693086067E-13</v>
      </c>
      <c r="P495" s="534">
        <v>0</v>
      </c>
      <c r="Q495" s="534">
        <v>5.7665012958162461E-11</v>
      </c>
      <c r="R495" s="534"/>
      <c r="S495" s="534">
        <v>1.5231128053894387E-10</v>
      </c>
      <c r="T495" s="534"/>
      <c r="U495" s="531">
        <v>0</v>
      </c>
      <c r="V495" s="535">
        <v>0</v>
      </c>
    </row>
    <row r="496" spans="1:22">
      <c r="A496" s="313">
        <v>2</v>
      </c>
      <c r="B496" s="313">
        <v>2</v>
      </c>
      <c r="C496" s="313">
        <v>0</v>
      </c>
      <c r="D496" s="313">
        <v>2</v>
      </c>
      <c r="E496" s="313">
        <v>1</v>
      </c>
      <c r="F496" s="313"/>
      <c r="G496" s="313">
        <v>110</v>
      </c>
      <c r="H496" s="313">
        <v>80</v>
      </c>
      <c r="I496" s="314">
        <v>26</v>
      </c>
      <c r="J496" s="313">
        <v>5.2</v>
      </c>
      <c r="K496" s="313">
        <v>1.1880279882037619E-10</v>
      </c>
      <c r="L496" s="313"/>
      <c r="M496" s="313">
        <v>105</v>
      </c>
      <c r="N496" s="534"/>
      <c r="O496" s="534"/>
      <c r="P496" s="534"/>
      <c r="Q496" s="534"/>
      <c r="R496" s="534"/>
      <c r="S496" s="534">
        <v>1.1880279882037619E-10</v>
      </c>
      <c r="T496" s="534"/>
      <c r="U496" s="531">
        <v>0</v>
      </c>
      <c r="V496" s="535">
        <v>0</v>
      </c>
    </row>
    <row r="497" spans="1:22">
      <c r="A497" s="313">
        <v>2</v>
      </c>
      <c r="B497" s="313">
        <v>2</v>
      </c>
      <c r="C497" s="313">
        <v>1</v>
      </c>
      <c r="D497" s="313">
        <v>2</v>
      </c>
      <c r="E497" s="313">
        <v>2</v>
      </c>
      <c r="F497" s="313"/>
      <c r="G497" s="313">
        <v>110</v>
      </c>
      <c r="H497" s="313">
        <v>80</v>
      </c>
      <c r="I497" s="314">
        <v>30</v>
      </c>
      <c r="J497" s="313">
        <v>5.2</v>
      </c>
      <c r="K497" s="313">
        <v>1.3101634915324827E-10</v>
      </c>
      <c r="L497" s="313"/>
      <c r="M497" s="313">
        <v>106</v>
      </c>
      <c r="N497" s="534"/>
      <c r="O497" s="534"/>
      <c r="P497" s="534"/>
      <c r="Q497" s="534"/>
      <c r="R497" s="534"/>
      <c r="S497" s="534">
        <v>1.3101634915324827E-10</v>
      </c>
      <c r="T497" s="534"/>
      <c r="U497" s="531">
        <v>0</v>
      </c>
      <c r="V497" s="535">
        <v>0</v>
      </c>
    </row>
    <row r="498" spans="1:22">
      <c r="A498" s="313">
        <v>2</v>
      </c>
      <c r="B498" s="313">
        <v>2</v>
      </c>
      <c r="C498" s="313">
        <v>2</v>
      </c>
      <c r="D498" s="313">
        <v>2</v>
      </c>
      <c r="E498" s="313">
        <v>3</v>
      </c>
      <c r="F498" s="313"/>
      <c r="G498" s="313">
        <v>110</v>
      </c>
      <c r="H498" s="313">
        <v>80</v>
      </c>
      <c r="I498" s="314">
        <v>40</v>
      </c>
      <c r="J498" s="313">
        <v>5.2</v>
      </c>
      <c r="K498" s="313">
        <v>1.5231128053894387E-10</v>
      </c>
      <c r="L498" s="313"/>
      <c r="M498" s="313">
        <v>107</v>
      </c>
      <c r="N498" s="534"/>
      <c r="O498" s="534"/>
      <c r="P498" s="534"/>
      <c r="Q498" s="534"/>
      <c r="R498" s="534"/>
      <c r="S498" s="534">
        <v>1.5231128053894387E-10</v>
      </c>
      <c r="T498" s="534"/>
      <c r="U498" s="531">
        <v>0</v>
      </c>
      <c r="V498" s="535">
        <v>0</v>
      </c>
    </row>
    <row r="499" spans="1:22">
      <c r="A499" s="313">
        <v>3</v>
      </c>
      <c r="B499" s="313">
        <v>2</v>
      </c>
      <c r="C499" s="313">
        <v>0</v>
      </c>
      <c r="D499" s="313">
        <v>2</v>
      </c>
      <c r="E499" s="313">
        <v>0</v>
      </c>
      <c r="F499" s="313"/>
      <c r="G499" s="313">
        <v>120</v>
      </c>
      <c r="H499" s="313">
        <v>80</v>
      </c>
      <c r="I499" s="314">
        <v>26</v>
      </c>
      <c r="J499" s="313">
        <v>5.2</v>
      </c>
      <c r="K499" s="313">
        <v>1.2978130679485515E-10</v>
      </c>
      <c r="L499" s="313"/>
      <c r="M499" s="313">
        <v>108</v>
      </c>
      <c r="N499" s="534">
        <v>-2.2497763313221852E-15</v>
      </c>
      <c r="O499" s="534">
        <v>1.4947449801495941E-13</v>
      </c>
      <c r="P499" s="534">
        <v>0</v>
      </c>
      <c r="Q499" s="534">
        <v>6.8278614936061321E-11</v>
      </c>
      <c r="R499" s="534"/>
      <c r="S499" s="534">
        <v>1.2978130679485515E-10</v>
      </c>
      <c r="T499" s="534"/>
      <c r="U499" s="531">
        <v>0</v>
      </c>
      <c r="V499" s="535">
        <v>0</v>
      </c>
    </row>
    <row r="500" spans="1:22">
      <c r="A500" s="313">
        <v>3</v>
      </c>
      <c r="B500" s="313">
        <v>2</v>
      </c>
      <c r="C500" s="313">
        <v>1</v>
      </c>
      <c r="D500" s="313">
        <v>2</v>
      </c>
      <c r="E500" s="313">
        <v>1</v>
      </c>
      <c r="F500" s="313"/>
      <c r="G500" s="313">
        <v>120</v>
      </c>
      <c r="H500" s="313">
        <v>80</v>
      </c>
      <c r="I500" s="314">
        <v>30</v>
      </c>
      <c r="J500" s="313">
        <v>5.2</v>
      </c>
      <c r="K500" s="313">
        <v>1.4206170220382579E-10</v>
      </c>
      <c r="L500" s="313"/>
      <c r="M500" s="313">
        <v>109</v>
      </c>
      <c r="N500" s="534"/>
      <c r="O500" s="534"/>
      <c r="P500" s="534"/>
      <c r="Q500" s="534"/>
      <c r="R500" s="534"/>
      <c r="S500" s="534">
        <v>1.4206170220382579E-10</v>
      </c>
      <c r="T500" s="534"/>
      <c r="U500" s="531">
        <v>0</v>
      </c>
      <c r="V500" s="535">
        <v>0</v>
      </c>
    </row>
    <row r="501" spans="1:22">
      <c r="A501" s="313">
        <v>3</v>
      </c>
      <c r="B501" s="313">
        <v>2</v>
      </c>
      <c r="C501" s="313">
        <v>2</v>
      </c>
      <c r="D501" s="313">
        <v>2</v>
      </c>
      <c r="E501" s="313">
        <v>2</v>
      </c>
      <c r="F501" s="313"/>
      <c r="G501" s="313">
        <v>120</v>
      </c>
      <c r="H501" s="313">
        <v>80</v>
      </c>
      <c r="I501" s="314">
        <v>40</v>
      </c>
      <c r="J501" s="313">
        <v>5.2</v>
      </c>
      <c r="K501" s="313">
        <v>1.6345212655537652E-10</v>
      </c>
      <c r="L501" s="313"/>
      <c r="M501" s="313">
        <v>110</v>
      </c>
      <c r="N501" s="534"/>
      <c r="O501" s="534"/>
      <c r="P501" s="534"/>
      <c r="Q501" s="534"/>
      <c r="R501" s="534"/>
      <c r="S501" s="534">
        <v>1.6345212655537655E-10</v>
      </c>
      <c r="T501" s="534"/>
      <c r="U501" s="531">
        <v>2.5849394142282115E-14</v>
      </c>
      <c r="V501" s="535">
        <v>1.5814657592432429E-16</v>
      </c>
    </row>
    <row r="502" spans="1:22">
      <c r="A502" s="313">
        <v>3</v>
      </c>
      <c r="B502" s="313">
        <v>2</v>
      </c>
      <c r="C502" s="313">
        <v>0</v>
      </c>
      <c r="D502" s="313">
        <v>2</v>
      </c>
      <c r="E502" s="313">
        <v>3</v>
      </c>
      <c r="F502" s="313"/>
      <c r="G502" s="313">
        <v>120</v>
      </c>
      <c r="H502" s="313">
        <v>80</v>
      </c>
      <c r="I502" s="314">
        <v>26</v>
      </c>
      <c r="J502" s="313">
        <v>5.2</v>
      </c>
      <c r="K502" s="313">
        <v>1.2978130679485515E-10</v>
      </c>
      <c r="L502" s="313"/>
      <c r="M502" s="313">
        <v>111</v>
      </c>
      <c r="N502" s="534"/>
      <c r="O502" s="534"/>
      <c r="P502" s="534"/>
      <c r="Q502" s="534"/>
      <c r="R502" s="534"/>
      <c r="S502" s="534">
        <v>1.2978130679485515E-10</v>
      </c>
      <c r="T502" s="534"/>
      <c r="U502" s="531">
        <v>0</v>
      </c>
      <c r="V502" s="535">
        <v>0</v>
      </c>
    </row>
    <row r="503" spans="1:22">
      <c r="A503" s="313">
        <v>0</v>
      </c>
      <c r="B503" s="313">
        <v>3</v>
      </c>
      <c r="C503" s="313">
        <v>1</v>
      </c>
      <c r="D503" s="313">
        <v>2</v>
      </c>
      <c r="E503" s="313">
        <v>0</v>
      </c>
      <c r="F503" s="313"/>
      <c r="G503" s="313">
        <v>90</v>
      </c>
      <c r="H503" s="313">
        <v>90</v>
      </c>
      <c r="I503" s="314">
        <v>30</v>
      </c>
      <c r="J503" s="313">
        <v>5.2</v>
      </c>
      <c r="K503" s="313">
        <v>1.1623085494001116E-10</v>
      </c>
      <c r="L503" s="313"/>
      <c r="M503" s="313">
        <v>112</v>
      </c>
      <c r="N503" s="534">
        <v>-2.2613704000242336E-15</v>
      </c>
      <c r="O503" s="534">
        <v>1.5013280020152255E-13</v>
      </c>
      <c r="P503" s="534">
        <v>0</v>
      </c>
      <c r="Q503" s="534">
        <v>4.2168335559295169E-11</v>
      </c>
      <c r="R503" s="534"/>
      <c r="S503" s="534">
        <v>1.1623085494001115E-10</v>
      </c>
      <c r="T503" s="534"/>
      <c r="U503" s="531">
        <v>-1.2924697071141057E-14</v>
      </c>
      <c r="V503" s="535">
        <v>-1.1119850299485216E-16</v>
      </c>
    </row>
    <row r="504" spans="1:22">
      <c r="A504" s="313">
        <v>0</v>
      </c>
      <c r="B504" s="313">
        <v>3</v>
      </c>
      <c r="C504" s="313">
        <v>2</v>
      </c>
      <c r="D504" s="313">
        <v>2</v>
      </c>
      <c r="E504" s="313">
        <v>1</v>
      </c>
      <c r="F504" s="313"/>
      <c r="G504" s="313">
        <v>90</v>
      </c>
      <c r="H504" s="313">
        <v>90</v>
      </c>
      <c r="I504" s="314">
        <v>40</v>
      </c>
      <c r="J504" s="313">
        <v>5.2</v>
      </c>
      <c r="K504" s="313">
        <v>1.3765311028018027E-10</v>
      </c>
      <c r="L504" s="313"/>
      <c r="M504" s="313">
        <v>113</v>
      </c>
      <c r="N504" s="534"/>
      <c r="O504" s="534"/>
      <c r="P504" s="534"/>
      <c r="Q504" s="534"/>
      <c r="R504" s="534"/>
      <c r="S504" s="534">
        <v>1.3765311028018027E-10</v>
      </c>
      <c r="T504" s="534"/>
      <c r="U504" s="531">
        <v>0</v>
      </c>
      <c r="V504" s="535">
        <v>0</v>
      </c>
    </row>
    <row r="505" spans="1:22">
      <c r="A505" s="313">
        <v>0</v>
      </c>
      <c r="B505" s="313">
        <v>3</v>
      </c>
      <c r="C505" s="313">
        <v>0</v>
      </c>
      <c r="D505" s="313">
        <v>2</v>
      </c>
      <c r="E505" s="313">
        <v>2</v>
      </c>
      <c r="F505" s="313"/>
      <c r="G505" s="313">
        <v>90</v>
      </c>
      <c r="H505" s="313">
        <v>90</v>
      </c>
      <c r="I505" s="314">
        <v>26</v>
      </c>
      <c r="J505" s="313">
        <v>5.2</v>
      </c>
      <c r="K505" s="313">
        <v>1.0391226234469849E-10</v>
      </c>
      <c r="L505" s="313"/>
      <c r="M505" s="313">
        <v>114</v>
      </c>
      <c r="N505" s="534"/>
      <c r="O505" s="534"/>
      <c r="P505" s="534"/>
      <c r="Q505" s="534"/>
      <c r="R505" s="534"/>
      <c r="S505" s="534">
        <v>1.0391226234469847E-10</v>
      </c>
      <c r="T505" s="534"/>
      <c r="U505" s="531">
        <v>-1.2924697071141057E-14</v>
      </c>
      <c r="V505" s="535">
        <v>-1.243808649672852E-16</v>
      </c>
    </row>
    <row r="506" spans="1:22">
      <c r="A506" s="313">
        <v>0</v>
      </c>
      <c r="B506" s="313">
        <v>3</v>
      </c>
      <c r="C506" s="313">
        <v>1</v>
      </c>
      <c r="D506" s="313">
        <v>2</v>
      </c>
      <c r="E506" s="313">
        <v>3</v>
      </c>
      <c r="F506" s="313"/>
      <c r="G506" s="313">
        <v>90</v>
      </c>
      <c r="H506" s="313">
        <v>90</v>
      </c>
      <c r="I506" s="314">
        <v>30</v>
      </c>
      <c r="J506" s="313">
        <v>5.2</v>
      </c>
      <c r="K506" s="313">
        <v>1.1623085494001116E-10</v>
      </c>
      <c r="L506" s="313"/>
      <c r="M506" s="313">
        <v>115</v>
      </c>
      <c r="N506" s="534"/>
      <c r="O506" s="534"/>
      <c r="P506" s="534"/>
      <c r="Q506" s="534"/>
      <c r="R506" s="534"/>
      <c r="S506" s="534">
        <v>1.1623085494001115E-10</v>
      </c>
      <c r="T506" s="534"/>
      <c r="U506" s="531">
        <v>-1.2924697071141057E-14</v>
      </c>
      <c r="V506" s="535">
        <v>-1.1119850299485216E-16</v>
      </c>
    </row>
    <row r="507" spans="1:22">
      <c r="A507" s="313">
        <v>1</v>
      </c>
      <c r="B507" s="313">
        <v>3</v>
      </c>
      <c r="C507" s="313">
        <v>2</v>
      </c>
      <c r="D507" s="313">
        <v>2</v>
      </c>
      <c r="E507" s="313">
        <v>0</v>
      </c>
      <c r="F507" s="313"/>
      <c r="G507" s="313">
        <v>100</v>
      </c>
      <c r="H507" s="313">
        <v>90</v>
      </c>
      <c r="I507" s="314">
        <v>40</v>
      </c>
      <c r="J507" s="313">
        <v>5.2</v>
      </c>
      <c r="K507" s="313">
        <v>1.4624747720714262E-10</v>
      </c>
      <c r="L507" s="313"/>
      <c r="M507" s="313">
        <v>116</v>
      </c>
      <c r="N507" s="534">
        <v>-2.3709870495709768E-15</v>
      </c>
      <c r="O507" s="534">
        <v>1.5644976077629514E-13</v>
      </c>
      <c r="P507" s="534">
        <v>0</v>
      </c>
      <c r="Q507" s="534">
        <v>4.7671031137612916E-11</v>
      </c>
      <c r="R507" s="534"/>
      <c r="S507" s="534">
        <v>1.4624747720714262E-10</v>
      </c>
      <c r="T507" s="534"/>
      <c r="U507" s="531">
        <v>0</v>
      </c>
      <c r="V507" s="535">
        <v>0</v>
      </c>
    </row>
    <row r="508" spans="1:22">
      <c r="A508" s="313">
        <v>1</v>
      </c>
      <c r="B508" s="313">
        <v>3</v>
      </c>
      <c r="C508" s="313">
        <v>0</v>
      </c>
      <c r="D508" s="313">
        <v>2</v>
      </c>
      <c r="E508" s="313">
        <v>1</v>
      </c>
      <c r="F508" s="313"/>
      <c r="G508" s="313">
        <v>100</v>
      </c>
      <c r="H508" s="313">
        <v>90</v>
      </c>
      <c r="I508" s="314">
        <v>26</v>
      </c>
      <c r="J508" s="313">
        <v>5.2</v>
      </c>
      <c r="K508" s="313">
        <v>1.1175860103912892E-10</v>
      </c>
      <c r="L508" s="313"/>
      <c r="M508" s="313">
        <v>117</v>
      </c>
      <c r="N508" s="534"/>
      <c r="O508" s="534"/>
      <c r="P508" s="534"/>
      <c r="Q508" s="534"/>
      <c r="R508" s="534"/>
      <c r="S508" s="534">
        <v>1.1175860103912894E-10</v>
      </c>
      <c r="T508" s="534"/>
      <c r="U508" s="531">
        <v>1.2924697071141057E-14</v>
      </c>
      <c r="V508" s="535">
        <v>1.1564834340236472E-16</v>
      </c>
    </row>
    <row r="509" spans="1:22">
      <c r="A509" s="313">
        <v>1</v>
      </c>
      <c r="B509" s="313">
        <v>3</v>
      </c>
      <c r="C509" s="313">
        <v>1</v>
      </c>
      <c r="D509" s="313">
        <v>2</v>
      </c>
      <c r="E509" s="313">
        <v>2</v>
      </c>
      <c r="F509" s="313"/>
      <c r="G509" s="313">
        <v>100</v>
      </c>
      <c r="H509" s="313">
        <v>90</v>
      </c>
      <c r="I509" s="314">
        <v>30</v>
      </c>
      <c r="J509" s="313">
        <v>5.2</v>
      </c>
      <c r="K509" s="313">
        <v>1.2445916549786215E-10</v>
      </c>
      <c r="L509" s="313"/>
      <c r="M509" s="313">
        <v>118</v>
      </c>
      <c r="N509" s="534"/>
      <c r="O509" s="534"/>
      <c r="P509" s="534"/>
      <c r="Q509" s="534"/>
      <c r="R509" s="534"/>
      <c r="S509" s="534">
        <v>1.2445916549786218E-10</v>
      </c>
      <c r="T509" s="534"/>
      <c r="U509" s="531">
        <v>2.5849394142282115E-14</v>
      </c>
      <c r="V509" s="535">
        <v>2.0769377682133127E-16</v>
      </c>
    </row>
    <row r="510" spans="1:22">
      <c r="A510" s="313">
        <v>1</v>
      </c>
      <c r="B510" s="313">
        <v>3</v>
      </c>
      <c r="C510" s="313">
        <v>2</v>
      </c>
      <c r="D510" s="313">
        <v>2</v>
      </c>
      <c r="E510" s="313">
        <v>3</v>
      </c>
      <c r="F510" s="313"/>
      <c r="G510" s="313">
        <v>100</v>
      </c>
      <c r="H510" s="313">
        <v>90</v>
      </c>
      <c r="I510" s="314">
        <v>40</v>
      </c>
      <c r="J510" s="313">
        <v>5.2</v>
      </c>
      <c r="K510" s="313">
        <v>1.4624747720714262E-10</v>
      </c>
      <c r="L510" s="313"/>
      <c r="M510" s="313">
        <v>119</v>
      </c>
      <c r="N510" s="534"/>
      <c r="O510" s="534"/>
      <c r="P510" s="534"/>
      <c r="Q510" s="534"/>
      <c r="R510" s="534"/>
      <c r="S510" s="534">
        <v>1.4624747720714262E-10</v>
      </c>
      <c r="T510" s="534"/>
      <c r="U510" s="531">
        <v>0</v>
      </c>
      <c r="V510" s="535">
        <v>0</v>
      </c>
    </row>
    <row r="511" spans="1:22">
      <c r="A511" s="313">
        <v>2</v>
      </c>
      <c r="B511" s="313">
        <v>3</v>
      </c>
      <c r="C511" s="313">
        <v>0</v>
      </c>
      <c r="D511" s="313">
        <v>2</v>
      </c>
      <c r="E511" s="313">
        <v>0</v>
      </c>
      <c r="F511" s="313"/>
      <c r="G511" s="313">
        <v>110</v>
      </c>
      <c r="H511" s="313">
        <v>90</v>
      </c>
      <c r="I511" s="314">
        <v>26</v>
      </c>
      <c r="J511" s="313">
        <v>5.2</v>
      </c>
      <c r="K511" s="313">
        <v>1.2199226387993781E-10</v>
      </c>
      <c r="L511" s="313"/>
      <c r="M511" s="313">
        <v>120</v>
      </c>
      <c r="N511" s="534">
        <v>-2.4914072631355372E-15</v>
      </c>
      <c r="O511" s="534">
        <v>1.6329229403684047E-13</v>
      </c>
      <c r="P511" s="534">
        <v>0</v>
      </c>
      <c r="Q511" s="534">
        <v>5.5395647167903859E-11</v>
      </c>
      <c r="R511" s="534"/>
      <c r="S511" s="534">
        <v>1.2199226387993781E-10</v>
      </c>
      <c r="T511" s="534"/>
      <c r="U511" s="531">
        <v>0</v>
      </c>
      <c r="V511" s="535">
        <v>0</v>
      </c>
    </row>
    <row r="512" spans="1:22">
      <c r="A512" s="313">
        <v>2</v>
      </c>
      <c r="B512" s="313">
        <v>3</v>
      </c>
      <c r="C512" s="313">
        <v>1</v>
      </c>
      <c r="D512" s="313">
        <v>2</v>
      </c>
      <c r="E512" s="313">
        <v>1</v>
      </c>
      <c r="F512" s="313"/>
      <c r="G512" s="313">
        <v>110</v>
      </c>
      <c r="H512" s="313">
        <v>90</v>
      </c>
      <c r="I512" s="314">
        <v>30</v>
      </c>
      <c r="J512" s="313">
        <v>5.2</v>
      </c>
      <c r="K512" s="313">
        <v>1.3509071569640077E-10</v>
      </c>
      <c r="L512" s="313"/>
      <c r="M512" s="313">
        <v>121</v>
      </c>
      <c r="N512" s="534"/>
      <c r="O512" s="534"/>
      <c r="P512" s="534"/>
      <c r="Q512" s="534"/>
      <c r="R512" s="534"/>
      <c r="S512" s="534">
        <v>1.3509071569640077E-10</v>
      </c>
      <c r="T512" s="534"/>
      <c r="U512" s="531">
        <v>0</v>
      </c>
      <c r="V512" s="535">
        <v>0</v>
      </c>
    </row>
    <row r="513" spans="1:22">
      <c r="A513" s="313">
        <v>2</v>
      </c>
      <c r="B513" s="313">
        <v>3</v>
      </c>
      <c r="C513" s="313">
        <v>2</v>
      </c>
      <c r="D513" s="313">
        <v>2</v>
      </c>
      <c r="E513" s="313">
        <v>2</v>
      </c>
      <c r="F513" s="313"/>
      <c r="G513" s="313">
        <v>110</v>
      </c>
      <c r="H513" s="313">
        <v>90</v>
      </c>
      <c r="I513" s="314">
        <v>40</v>
      </c>
      <c r="J513" s="313">
        <v>5.2</v>
      </c>
      <c r="K513" s="313">
        <v>1.5721325278617423E-10</v>
      </c>
      <c r="L513" s="313"/>
      <c r="M513" s="313">
        <v>122</v>
      </c>
      <c r="N513" s="534"/>
      <c r="O513" s="534"/>
      <c r="P513" s="534"/>
      <c r="Q513" s="534"/>
      <c r="R513" s="534"/>
      <c r="S513" s="534">
        <v>1.5721325278617423E-10</v>
      </c>
      <c r="T513" s="534"/>
      <c r="U513" s="531">
        <v>0</v>
      </c>
      <c r="V513" s="535">
        <v>0</v>
      </c>
    </row>
    <row r="514" spans="1:22">
      <c r="A514" s="313">
        <v>2</v>
      </c>
      <c r="B514" s="313">
        <v>3</v>
      </c>
      <c r="C514" s="313">
        <v>0</v>
      </c>
      <c r="D514" s="313">
        <v>2</v>
      </c>
      <c r="E514" s="313">
        <v>3</v>
      </c>
      <c r="F514" s="313"/>
      <c r="G514" s="313">
        <v>110</v>
      </c>
      <c r="H514" s="313">
        <v>90</v>
      </c>
      <c r="I514" s="314">
        <v>26</v>
      </c>
      <c r="J514" s="313">
        <v>5.2</v>
      </c>
      <c r="K514" s="313">
        <v>1.2199226387993781E-10</v>
      </c>
      <c r="L514" s="313"/>
      <c r="M514" s="313">
        <v>123</v>
      </c>
      <c r="N514" s="534"/>
      <c r="O514" s="534"/>
      <c r="P514" s="534"/>
      <c r="Q514" s="534"/>
      <c r="R514" s="534"/>
      <c r="S514" s="534">
        <v>1.2199226387993781E-10</v>
      </c>
      <c r="T514" s="534"/>
      <c r="U514" s="531">
        <v>0</v>
      </c>
      <c r="V514" s="535">
        <v>0</v>
      </c>
    </row>
    <row r="515" spans="1:22">
      <c r="A515" s="313">
        <v>3</v>
      </c>
      <c r="B515" s="313">
        <v>3</v>
      </c>
      <c r="C515" s="313">
        <v>1</v>
      </c>
      <c r="D515" s="313">
        <v>2</v>
      </c>
      <c r="E515" s="313">
        <v>0</v>
      </c>
      <c r="F515" s="313"/>
      <c r="G515" s="313">
        <v>120</v>
      </c>
      <c r="H515" s="313">
        <v>90</v>
      </c>
      <c r="I515" s="314">
        <v>30</v>
      </c>
      <c r="J515" s="313">
        <v>5.2</v>
      </c>
      <c r="K515" s="313">
        <v>1.4605649127543238E-10</v>
      </c>
      <c r="L515" s="313"/>
      <c r="M515" s="313">
        <v>124</v>
      </c>
      <c r="N515" s="534">
        <v>-2.5364660301367328E-15</v>
      </c>
      <c r="O515" s="534">
        <v>1.6596954518693146E-13</v>
      </c>
      <c r="P515" s="534">
        <v>0</v>
      </c>
      <c r="Q515" s="534">
        <v>6.5168483420885874E-11</v>
      </c>
      <c r="R515" s="534"/>
      <c r="S515" s="534">
        <v>1.4605649127543241E-10</v>
      </c>
      <c r="T515" s="534"/>
      <c r="U515" s="531">
        <v>2.5849394142282115E-14</v>
      </c>
      <c r="V515" s="535">
        <v>1.7698216571241257E-16</v>
      </c>
    </row>
    <row r="516" spans="1:22">
      <c r="A516" s="313">
        <v>3</v>
      </c>
      <c r="B516" s="313">
        <v>3</v>
      </c>
      <c r="C516" s="313">
        <v>2</v>
      </c>
      <c r="D516" s="313">
        <v>2</v>
      </c>
      <c r="E516" s="313">
        <v>1</v>
      </c>
      <c r="F516" s="313"/>
      <c r="G516" s="313">
        <v>120</v>
      </c>
      <c r="H516" s="313">
        <v>90</v>
      </c>
      <c r="I516" s="314">
        <v>40</v>
      </c>
      <c r="J516" s="313">
        <v>5.2</v>
      </c>
      <c r="K516" s="313">
        <v>1.6838592979122529E-10</v>
      </c>
      <c r="L516" s="313"/>
      <c r="M516" s="313">
        <v>125</v>
      </c>
      <c r="N516" s="534"/>
      <c r="O516" s="534"/>
      <c r="P516" s="534"/>
      <c r="Q516" s="534"/>
      <c r="R516" s="534"/>
      <c r="S516" s="534">
        <v>1.6838592979122534E-10</v>
      </c>
      <c r="T516" s="534"/>
      <c r="U516" s="531">
        <v>5.169878828456423E-14</v>
      </c>
      <c r="V516" s="535">
        <v>3.0702558312718533E-16</v>
      </c>
    </row>
    <row r="517" spans="1:22">
      <c r="A517" s="313">
        <v>3</v>
      </c>
      <c r="B517" s="313">
        <v>3</v>
      </c>
      <c r="C517" s="313">
        <v>0</v>
      </c>
      <c r="D517" s="313">
        <v>2</v>
      </c>
      <c r="E517" s="313">
        <v>2</v>
      </c>
      <c r="F517" s="313"/>
      <c r="G517" s="313">
        <v>120</v>
      </c>
      <c r="H517" s="313">
        <v>90</v>
      </c>
      <c r="I517" s="314">
        <v>26</v>
      </c>
      <c r="J517" s="313">
        <v>5.2</v>
      </c>
      <c r="K517" s="313">
        <v>1.327829690215683E-10</v>
      </c>
      <c r="L517" s="313"/>
      <c r="M517" s="313">
        <v>126</v>
      </c>
      <c r="N517" s="534"/>
      <c r="O517" s="534"/>
      <c r="P517" s="534"/>
      <c r="Q517" s="534"/>
      <c r="R517" s="534"/>
      <c r="S517" s="534">
        <v>1.3278296902156833E-10</v>
      </c>
      <c r="T517" s="534"/>
      <c r="U517" s="531">
        <v>2.5849394142282115E-14</v>
      </c>
      <c r="V517" s="535">
        <v>1.9467401830790007E-16</v>
      </c>
    </row>
    <row r="518" spans="1:22">
      <c r="A518" s="313">
        <v>3</v>
      </c>
      <c r="B518" s="313">
        <v>3</v>
      </c>
      <c r="C518" s="313">
        <v>1</v>
      </c>
      <c r="D518" s="313">
        <v>2</v>
      </c>
      <c r="E518" s="313">
        <v>3</v>
      </c>
      <c r="F518" s="313"/>
      <c r="G518" s="313">
        <v>120</v>
      </c>
      <c r="H518" s="313">
        <v>90</v>
      </c>
      <c r="I518" s="314">
        <v>30</v>
      </c>
      <c r="J518" s="313">
        <v>5.2</v>
      </c>
      <c r="K518" s="313">
        <v>1.4605649127543238E-10</v>
      </c>
      <c r="L518" s="313"/>
      <c r="M518" s="313">
        <v>127</v>
      </c>
      <c r="N518" s="534"/>
      <c r="O518" s="534"/>
      <c r="P518" s="534"/>
      <c r="Q518" s="534"/>
      <c r="R518" s="534"/>
      <c r="S518" s="534">
        <v>1.4605649127543241E-10</v>
      </c>
      <c r="T518" s="534"/>
      <c r="U518" s="531">
        <v>2.5849394142282115E-14</v>
      </c>
      <c r="V518" s="535">
        <v>1.7698216571241257E-16</v>
      </c>
    </row>
    <row r="519" spans="1:22">
      <c r="A519" s="313">
        <v>0</v>
      </c>
      <c r="B519" s="313">
        <v>0</v>
      </c>
      <c r="C519" s="313">
        <v>2</v>
      </c>
      <c r="D519" s="313">
        <v>2</v>
      </c>
      <c r="E519" s="313">
        <v>0</v>
      </c>
      <c r="F519" s="313"/>
      <c r="G519" s="313">
        <v>90</v>
      </c>
      <c r="H519" s="313">
        <v>60</v>
      </c>
      <c r="I519" s="314">
        <v>40</v>
      </c>
      <c r="J519" s="313">
        <v>5.2</v>
      </c>
      <c r="K519" s="313">
        <v>1.215466300392805E-10</v>
      </c>
      <c r="L519" s="313"/>
      <c r="M519" s="313">
        <v>128</v>
      </c>
      <c r="N519" s="534">
        <v>-1.6581099253312285E-15</v>
      </c>
      <c r="O519" s="534">
        <v>1.1555873021439768E-13</v>
      </c>
      <c r="P519" s="534">
        <v>0</v>
      </c>
      <c r="Q519" s="534">
        <v>4.277169691744284E-11</v>
      </c>
      <c r="R519" s="534"/>
      <c r="S519" s="534">
        <v>1.215466300392805E-10</v>
      </c>
      <c r="T519" s="534"/>
      <c r="U519" s="531">
        <v>0</v>
      </c>
      <c r="V519" s="535">
        <v>0</v>
      </c>
    </row>
    <row r="520" spans="1:22">
      <c r="A520" s="313">
        <v>0</v>
      </c>
      <c r="B520" s="313">
        <v>0</v>
      </c>
      <c r="C520" s="313">
        <v>0</v>
      </c>
      <c r="D520" s="313">
        <v>2</v>
      </c>
      <c r="E520" s="313">
        <v>1</v>
      </c>
      <c r="F520" s="313"/>
      <c r="G520" s="313">
        <v>90</v>
      </c>
      <c r="H520" s="313">
        <v>60</v>
      </c>
      <c r="I520" s="314">
        <v>26</v>
      </c>
      <c r="J520" s="313">
        <v>5.2</v>
      </c>
      <c r="K520" s="313">
        <v>9.1746458494753995E-11</v>
      </c>
      <c r="L520" s="313"/>
      <c r="M520" s="313">
        <v>129</v>
      </c>
      <c r="N520" s="534"/>
      <c r="O520" s="534"/>
      <c r="P520" s="534"/>
      <c r="Q520" s="534"/>
      <c r="R520" s="534"/>
      <c r="S520" s="534">
        <v>9.1746458494753995E-11</v>
      </c>
      <c r="T520" s="534"/>
      <c r="U520" s="531">
        <v>0</v>
      </c>
      <c r="V520" s="535">
        <v>0</v>
      </c>
    </row>
    <row r="521" spans="1:22">
      <c r="A521" s="313">
        <v>0</v>
      </c>
      <c r="B521" s="313">
        <v>0</v>
      </c>
      <c r="C521" s="313">
        <v>1</v>
      </c>
      <c r="D521" s="313">
        <v>2</v>
      </c>
      <c r="E521" s="313">
        <v>2</v>
      </c>
      <c r="F521" s="313"/>
      <c r="G521" s="313">
        <v>90</v>
      </c>
      <c r="H521" s="313">
        <v>60</v>
      </c>
      <c r="I521" s="314">
        <v>30</v>
      </c>
      <c r="J521" s="313">
        <v>5.2</v>
      </c>
      <c r="K521" s="313">
        <v>1.0200558612645758E-10</v>
      </c>
      <c r="L521" s="313"/>
      <c r="M521" s="313">
        <v>130</v>
      </c>
      <c r="N521" s="534"/>
      <c r="O521" s="534"/>
      <c r="P521" s="534"/>
      <c r="Q521" s="534"/>
      <c r="R521" s="534"/>
      <c r="S521" s="534">
        <v>1.0200558612645758E-10</v>
      </c>
      <c r="T521" s="534"/>
      <c r="U521" s="531">
        <v>0</v>
      </c>
      <c r="V521" s="535">
        <v>0</v>
      </c>
    </row>
    <row r="522" spans="1:22">
      <c r="A522" s="313">
        <v>0</v>
      </c>
      <c r="B522" s="313">
        <v>0</v>
      </c>
      <c r="C522" s="313">
        <v>2</v>
      </c>
      <c r="D522" s="313">
        <v>2</v>
      </c>
      <c r="E522" s="313">
        <v>3</v>
      </c>
      <c r="F522" s="313"/>
      <c r="G522" s="313">
        <v>90</v>
      </c>
      <c r="H522" s="313">
        <v>60</v>
      </c>
      <c r="I522" s="314">
        <v>40</v>
      </c>
      <c r="J522" s="313">
        <v>5.2</v>
      </c>
      <c r="K522" s="313">
        <v>1.215466300392805E-10</v>
      </c>
      <c r="L522" s="313"/>
      <c r="M522" s="313">
        <v>131</v>
      </c>
      <c r="N522" s="534"/>
      <c r="O522" s="534"/>
      <c r="P522" s="534"/>
      <c r="Q522" s="534"/>
      <c r="R522" s="534"/>
      <c r="S522" s="534">
        <v>1.215466300392805E-10</v>
      </c>
      <c r="T522" s="534"/>
      <c r="U522" s="531">
        <v>0</v>
      </c>
      <c r="V522" s="535">
        <v>0</v>
      </c>
    </row>
    <row r="523" spans="1:22">
      <c r="A523" s="313">
        <v>1</v>
      </c>
      <c r="B523" s="313">
        <v>0</v>
      </c>
      <c r="C523" s="313">
        <v>0</v>
      </c>
      <c r="D523" s="313">
        <v>2</v>
      </c>
      <c r="E523" s="313">
        <v>0</v>
      </c>
      <c r="F523" s="313"/>
      <c r="G523" s="313">
        <v>100</v>
      </c>
      <c r="H523" s="313">
        <v>60</v>
      </c>
      <c r="I523" s="314">
        <v>26</v>
      </c>
      <c r="J523" s="313">
        <v>5.2</v>
      </c>
      <c r="K523" s="313">
        <v>1.0264538899768699E-10</v>
      </c>
      <c r="L523" s="313"/>
      <c r="M523" s="313">
        <v>132</v>
      </c>
      <c r="N523" s="534">
        <v>-1.6785839966528149E-15</v>
      </c>
      <c r="O523" s="534">
        <v>1.1671141403047934E-13</v>
      </c>
      <c r="P523" s="534">
        <v>0</v>
      </c>
      <c r="Q523" s="534">
        <v>5.3251265438252848E-11</v>
      </c>
      <c r="R523" s="534"/>
      <c r="S523" s="534">
        <v>1.0264538899768702E-10</v>
      </c>
      <c r="T523" s="534"/>
      <c r="U523" s="531">
        <v>2.5849394142282115E-14</v>
      </c>
      <c r="V523" s="535">
        <v>2.5183200526294078E-16</v>
      </c>
    </row>
    <row r="524" spans="1:22">
      <c r="A524" s="313">
        <v>1</v>
      </c>
      <c r="B524" s="313">
        <v>0</v>
      </c>
      <c r="C524" s="313">
        <v>1</v>
      </c>
      <c r="D524" s="313">
        <v>2</v>
      </c>
      <c r="E524" s="313">
        <v>1</v>
      </c>
      <c r="F524" s="313"/>
      <c r="G524" s="313">
        <v>100</v>
      </c>
      <c r="H524" s="313">
        <v>60</v>
      </c>
      <c r="I524" s="314">
        <v>30</v>
      </c>
      <c r="J524" s="313">
        <v>5.2</v>
      </c>
      <c r="K524" s="313">
        <v>1.1296977015605824E-10</v>
      </c>
      <c r="L524" s="313"/>
      <c r="M524" s="313">
        <v>133</v>
      </c>
      <c r="N524" s="534"/>
      <c r="O524" s="534"/>
      <c r="P524" s="534"/>
      <c r="Q524" s="534"/>
      <c r="R524" s="534"/>
      <c r="S524" s="534">
        <v>1.1296977015605825E-10</v>
      </c>
      <c r="T524" s="534"/>
      <c r="U524" s="531">
        <v>1.2924697071141057E-14</v>
      </c>
      <c r="V524" s="535">
        <v>1.1440845682244616E-16</v>
      </c>
    </row>
    <row r="525" spans="1:22">
      <c r="A525" s="313">
        <v>1</v>
      </c>
      <c r="B525" s="313">
        <v>0</v>
      </c>
      <c r="C525" s="313">
        <v>2</v>
      </c>
      <c r="D525" s="313">
        <v>2</v>
      </c>
      <c r="E525" s="313">
        <v>2</v>
      </c>
      <c r="F525" s="313"/>
      <c r="G525" s="313">
        <v>100</v>
      </c>
      <c r="H525" s="313">
        <v>60</v>
      </c>
      <c r="I525" s="314">
        <v>40</v>
      </c>
      <c r="J525" s="313">
        <v>5.2</v>
      </c>
      <c r="K525" s="313">
        <v>1.3256015210123963E-10</v>
      </c>
      <c r="L525" s="313"/>
      <c r="M525" s="313">
        <v>134</v>
      </c>
      <c r="N525" s="534"/>
      <c r="O525" s="534"/>
      <c r="P525" s="534"/>
      <c r="Q525" s="534"/>
      <c r="R525" s="534"/>
      <c r="S525" s="534">
        <v>1.3256015210123966E-10</v>
      </c>
      <c r="T525" s="534"/>
      <c r="U525" s="531">
        <v>2.5849394142282115E-14</v>
      </c>
      <c r="V525" s="535">
        <v>1.9500124081436072E-16</v>
      </c>
    </row>
    <row r="526" spans="1:22">
      <c r="A526" s="313">
        <v>1</v>
      </c>
      <c r="B526" s="313">
        <v>0</v>
      </c>
      <c r="C526" s="313">
        <v>0</v>
      </c>
      <c r="D526" s="313">
        <v>2</v>
      </c>
      <c r="E526" s="313">
        <v>3</v>
      </c>
      <c r="F526" s="313"/>
      <c r="G526" s="313">
        <v>100</v>
      </c>
      <c r="H526" s="313">
        <v>60</v>
      </c>
      <c r="I526" s="314">
        <v>26</v>
      </c>
      <c r="J526" s="313">
        <v>5.2</v>
      </c>
      <c r="K526" s="313">
        <v>1.0264538899768699E-10</v>
      </c>
      <c r="L526" s="313"/>
      <c r="M526" s="313">
        <v>135</v>
      </c>
      <c r="N526" s="534"/>
      <c r="O526" s="534"/>
      <c r="P526" s="534"/>
      <c r="Q526" s="534"/>
      <c r="R526" s="534"/>
      <c r="S526" s="534">
        <v>1.0264538899768702E-10</v>
      </c>
      <c r="T526" s="534"/>
      <c r="U526" s="531">
        <v>2.5849394142282115E-14</v>
      </c>
      <c r="V526" s="535">
        <v>2.5183200526294078E-16</v>
      </c>
    </row>
    <row r="527" spans="1:22">
      <c r="A527" s="313">
        <v>2</v>
      </c>
      <c r="B527" s="313">
        <v>0</v>
      </c>
      <c r="C527" s="313">
        <v>1</v>
      </c>
      <c r="D527" s="313">
        <v>2</v>
      </c>
      <c r="E527" s="313">
        <v>0</v>
      </c>
      <c r="F527" s="313"/>
      <c r="G527" s="313">
        <v>110</v>
      </c>
      <c r="H527" s="313">
        <v>60</v>
      </c>
      <c r="I527" s="314">
        <v>30</v>
      </c>
      <c r="J527" s="313">
        <v>5.2</v>
      </c>
      <c r="K527" s="313">
        <v>1.2689741922602998E-10</v>
      </c>
      <c r="L527" s="313"/>
      <c r="M527" s="313">
        <v>136</v>
      </c>
      <c r="N527" s="534">
        <v>-1.6951318947093811E-15</v>
      </c>
      <c r="O527" s="534">
        <v>1.1760655142043829E-13</v>
      </c>
      <c r="P527" s="534">
        <v>0</v>
      </c>
      <c r="Q527" s="534">
        <v>6.6820084104788822E-11</v>
      </c>
      <c r="R527" s="534"/>
      <c r="S527" s="534">
        <v>1.2689741922602998E-10</v>
      </c>
      <c r="T527" s="534"/>
      <c r="U527" s="531">
        <v>0</v>
      </c>
      <c r="V527" s="535">
        <v>0</v>
      </c>
    </row>
    <row r="528" spans="1:22">
      <c r="A528" s="313">
        <v>2</v>
      </c>
      <c r="B528" s="313">
        <v>0</v>
      </c>
      <c r="C528" s="313">
        <v>2</v>
      </c>
      <c r="D528" s="313">
        <v>2</v>
      </c>
      <c r="E528" s="313">
        <v>1</v>
      </c>
      <c r="F528" s="313"/>
      <c r="G528" s="313">
        <v>110</v>
      </c>
      <c r="H528" s="313">
        <v>60</v>
      </c>
      <c r="I528" s="314">
        <v>40</v>
      </c>
      <c r="J528" s="313">
        <v>5.2</v>
      </c>
      <c r="K528" s="313">
        <v>1.4650212511608967E-10</v>
      </c>
      <c r="L528" s="313"/>
      <c r="M528" s="313">
        <v>137</v>
      </c>
      <c r="N528" s="534"/>
      <c r="O528" s="534"/>
      <c r="P528" s="534"/>
      <c r="Q528" s="534"/>
      <c r="R528" s="534"/>
      <c r="S528" s="534">
        <v>1.465021251160897E-10</v>
      </c>
      <c r="T528" s="534"/>
      <c r="U528" s="531">
        <v>2.5849394142282115E-14</v>
      </c>
      <c r="V528" s="535">
        <v>1.7644381691937103E-16</v>
      </c>
    </row>
    <row r="529" spans="1:22">
      <c r="A529" s="313">
        <v>2</v>
      </c>
      <c r="B529" s="313">
        <v>0</v>
      </c>
      <c r="C529" s="313">
        <v>0</v>
      </c>
      <c r="D529" s="313">
        <v>2</v>
      </c>
      <c r="E529" s="313">
        <v>2</v>
      </c>
      <c r="F529" s="313"/>
      <c r="G529" s="313">
        <v>110</v>
      </c>
      <c r="H529" s="313">
        <v>60</v>
      </c>
      <c r="I529" s="314">
        <v>26</v>
      </c>
      <c r="J529" s="313">
        <v>5.2</v>
      </c>
      <c r="K529" s="313">
        <v>1.1652847468359301E-10</v>
      </c>
      <c r="L529" s="313"/>
      <c r="M529" s="313">
        <v>138</v>
      </c>
      <c r="N529" s="534"/>
      <c r="O529" s="534"/>
      <c r="P529" s="534"/>
      <c r="Q529" s="534"/>
      <c r="R529" s="534"/>
      <c r="S529" s="534">
        <v>1.1652847468359301E-10</v>
      </c>
      <c r="T529" s="534"/>
      <c r="U529" s="531">
        <v>0</v>
      </c>
      <c r="V529" s="535">
        <v>0</v>
      </c>
    </row>
    <row r="530" spans="1:22">
      <c r="A530" s="313">
        <v>2</v>
      </c>
      <c r="B530" s="313">
        <v>0</v>
      </c>
      <c r="C530" s="313">
        <v>1</v>
      </c>
      <c r="D530" s="313">
        <v>2</v>
      </c>
      <c r="E530" s="313">
        <v>3</v>
      </c>
      <c r="F530" s="313"/>
      <c r="G530" s="313">
        <v>110</v>
      </c>
      <c r="H530" s="313">
        <v>60</v>
      </c>
      <c r="I530" s="314">
        <v>30</v>
      </c>
      <c r="J530" s="313">
        <v>5.2</v>
      </c>
      <c r="K530" s="313">
        <v>1.2689741922602998E-10</v>
      </c>
      <c r="L530" s="313"/>
      <c r="M530" s="313">
        <v>139</v>
      </c>
      <c r="N530" s="534"/>
      <c r="O530" s="534"/>
      <c r="P530" s="534"/>
      <c r="Q530" s="534"/>
      <c r="R530" s="534"/>
      <c r="S530" s="534">
        <v>1.2689741922602998E-10</v>
      </c>
      <c r="T530" s="534"/>
      <c r="U530" s="531">
        <v>0</v>
      </c>
      <c r="V530" s="535">
        <v>0</v>
      </c>
    </row>
    <row r="531" spans="1:22">
      <c r="A531" s="313">
        <v>3</v>
      </c>
      <c r="B531" s="313">
        <v>0</v>
      </c>
      <c r="C531" s="313">
        <v>2</v>
      </c>
      <c r="D531" s="313">
        <v>2</v>
      </c>
      <c r="E531" s="313">
        <v>0</v>
      </c>
      <c r="F531" s="313"/>
      <c r="G531" s="313">
        <v>120</v>
      </c>
      <c r="H531" s="313">
        <v>60</v>
      </c>
      <c r="I531" s="314">
        <v>40</v>
      </c>
      <c r="J531" s="313">
        <v>5.2</v>
      </c>
      <c r="K531" s="313">
        <v>1.5508057654874282E-10</v>
      </c>
      <c r="L531" s="313"/>
      <c r="M531" s="313">
        <v>140</v>
      </c>
      <c r="N531" s="534">
        <v>-2.6911414466847084E-16</v>
      </c>
      <c r="O531" s="534">
        <v>4.2165391870423451E-14</v>
      </c>
      <c r="P531" s="534">
        <v>0</v>
      </c>
      <c r="Q531" s="534">
        <v>1.0483925481484742E-10</v>
      </c>
      <c r="R531" s="534"/>
      <c r="S531" s="534">
        <v>1.550805765487428E-10</v>
      </c>
      <c r="T531" s="534"/>
      <c r="U531" s="531">
        <v>-2.5849394142282115E-14</v>
      </c>
      <c r="V531" s="535">
        <v>-1.6668363451794033E-16</v>
      </c>
    </row>
    <row r="532" spans="1:22">
      <c r="A532" s="313">
        <v>3</v>
      </c>
      <c r="B532" s="313">
        <v>0</v>
      </c>
      <c r="C532" s="313">
        <v>0</v>
      </c>
      <c r="D532" s="313">
        <v>2</v>
      </c>
      <c r="E532" s="313">
        <v>1</v>
      </c>
      <c r="F532" s="313"/>
      <c r="G532" s="313">
        <v>120</v>
      </c>
      <c r="H532" s="313">
        <v>60</v>
      </c>
      <c r="I532" s="314">
        <v>26</v>
      </c>
      <c r="J532" s="313">
        <v>5.2</v>
      </c>
      <c r="K532" s="313">
        <v>1.2861310951256064E-10</v>
      </c>
      <c r="L532" s="313"/>
      <c r="M532" s="313">
        <v>141</v>
      </c>
      <c r="N532" s="534"/>
      <c r="O532" s="534"/>
      <c r="P532" s="534"/>
      <c r="Q532" s="534"/>
      <c r="R532" s="534"/>
      <c r="S532" s="534">
        <v>1.2861310951256062E-10</v>
      </c>
      <c r="T532" s="534"/>
      <c r="U532" s="531">
        <v>-2.5849394142282115E-14</v>
      </c>
      <c r="V532" s="535">
        <v>-2.0098568676436211E-16</v>
      </c>
    </row>
    <row r="533" spans="1:22">
      <c r="A533" s="313">
        <v>3</v>
      </c>
      <c r="B533" s="313">
        <v>0</v>
      </c>
      <c r="C533" s="313">
        <v>1</v>
      </c>
      <c r="D533" s="313">
        <v>2</v>
      </c>
      <c r="E533" s="313">
        <v>2</v>
      </c>
      <c r="F533" s="313"/>
      <c r="G533" s="313">
        <v>120</v>
      </c>
      <c r="H533" s="313">
        <v>60</v>
      </c>
      <c r="I533" s="314">
        <v>30</v>
      </c>
      <c r="J533" s="313">
        <v>5.2</v>
      </c>
      <c r="K533" s="313">
        <v>1.3552202559217983E-10</v>
      </c>
      <c r="L533" s="313"/>
      <c r="M533" s="313">
        <v>142</v>
      </c>
      <c r="N533" s="534"/>
      <c r="O533" s="534"/>
      <c r="P533" s="534"/>
      <c r="Q533" s="534"/>
      <c r="R533" s="534"/>
      <c r="S533" s="534">
        <v>1.355220255921798E-10</v>
      </c>
      <c r="T533" s="534"/>
      <c r="U533" s="531">
        <v>-2.5849394142282115E-14</v>
      </c>
      <c r="V533" s="535">
        <v>-1.9073943168521922E-16</v>
      </c>
    </row>
    <row r="534" spans="1:22">
      <c r="A534" s="313">
        <v>3</v>
      </c>
      <c r="B534" s="313">
        <v>0</v>
      </c>
      <c r="C534" s="313">
        <v>2</v>
      </c>
      <c r="D534" s="313">
        <v>2</v>
      </c>
      <c r="E534" s="313">
        <v>3</v>
      </c>
      <c r="F534" s="313"/>
      <c r="G534" s="313">
        <v>120</v>
      </c>
      <c r="H534" s="313">
        <v>60</v>
      </c>
      <c r="I534" s="314">
        <v>40</v>
      </c>
      <c r="J534" s="313">
        <v>5.2</v>
      </c>
      <c r="K534" s="313">
        <v>1.5508057654874282E-10</v>
      </c>
      <c r="L534" s="313"/>
      <c r="M534" s="313">
        <v>143</v>
      </c>
      <c r="N534" s="534"/>
      <c r="O534" s="534"/>
      <c r="P534" s="534"/>
      <c r="Q534" s="534"/>
      <c r="R534" s="534"/>
      <c r="S534" s="534">
        <v>1.550805765487428E-10</v>
      </c>
      <c r="T534" s="534"/>
      <c r="U534" s="531">
        <v>-2.5849394142282115E-14</v>
      </c>
      <c r="V534" s="535">
        <v>-1.6668363451794033E-16</v>
      </c>
    </row>
    <row r="535" spans="1:22">
      <c r="A535" s="313">
        <v>0</v>
      </c>
      <c r="B535" s="313">
        <v>1</v>
      </c>
      <c r="C535" s="313">
        <v>0</v>
      </c>
      <c r="D535" s="313">
        <v>3</v>
      </c>
      <c r="E535" s="313">
        <v>0</v>
      </c>
      <c r="F535" s="313"/>
      <c r="G535" s="313">
        <v>90</v>
      </c>
      <c r="H535" s="313">
        <v>70</v>
      </c>
      <c r="I535" s="314">
        <v>26</v>
      </c>
      <c r="J535" s="313">
        <v>13.2</v>
      </c>
      <c r="K535" s="313">
        <v>1.5883679236065468E-10</v>
      </c>
      <c r="L535" s="313"/>
      <c r="M535" s="313">
        <v>144</v>
      </c>
      <c r="N535" s="534">
        <v>-5.3890680585756069E-15</v>
      </c>
      <c r="O535" s="534">
        <v>3.4467026242110728E-13</v>
      </c>
      <c r="P535" s="534">
        <v>0</v>
      </c>
      <c r="Q535" s="534">
        <v>2.0557955161511041E-11</v>
      </c>
      <c r="R535" s="534"/>
      <c r="S535" s="534">
        <v>1.588367923606547E-10</v>
      </c>
      <c r="T535" s="534"/>
      <c r="U535" s="531">
        <v>2.5849394142282115E-14</v>
      </c>
      <c r="V535" s="535">
        <v>1.627418544413092E-16</v>
      </c>
    </row>
    <row r="536" spans="1:22">
      <c r="A536" s="313">
        <v>0</v>
      </c>
      <c r="B536" s="313">
        <v>1</v>
      </c>
      <c r="C536" s="313">
        <v>1</v>
      </c>
      <c r="D536" s="313">
        <v>3</v>
      </c>
      <c r="E536" s="313">
        <v>1</v>
      </c>
      <c r="F536" s="313"/>
      <c r="G536" s="313">
        <v>90</v>
      </c>
      <c r="H536" s="313">
        <v>70</v>
      </c>
      <c r="I536" s="314">
        <v>30</v>
      </c>
      <c r="J536" s="313">
        <v>13.2</v>
      </c>
      <c r="K536" s="313">
        <v>1.852563537589662E-10</v>
      </c>
      <c r="L536" s="313"/>
      <c r="M536" s="313">
        <v>145</v>
      </c>
      <c r="N536" s="534"/>
      <c r="O536" s="534"/>
      <c r="P536" s="534"/>
      <c r="Q536" s="534"/>
      <c r="R536" s="534"/>
      <c r="S536" s="534">
        <v>1.8525635375896623E-10</v>
      </c>
      <c r="T536" s="534"/>
      <c r="U536" s="531">
        <v>2.5849394142282115E-14</v>
      </c>
      <c r="V536" s="535">
        <v>1.3953310435934797E-16</v>
      </c>
    </row>
    <row r="537" spans="1:22">
      <c r="A537" s="313">
        <v>0</v>
      </c>
      <c r="B537" s="313">
        <v>1</v>
      </c>
      <c r="C537" s="313">
        <v>2</v>
      </c>
      <c r="D537" s="313">
        <v>3</v>
      </c>
      <c r="E537" s="313">
        <v>2</v>
      </c>
      <c r="F537" s="313"/>
      <c r="G537" s="313">
        <v>90</v>
      </c>
      <c r="H537" s="313">
        <v>70</v>
      </c>
      <c r="I537" s="314">
        <v>40</v>
      </c>
      <c r="J537" s="313">
        <v>13.2</v>
      </c>
      <c r="K537" s="313">
        <v>2.2713001928644387E-10</v>
      </c>
      <c r="L537" s="313"/>
      <c r="M537" s="313">
        <v>146</v>
      </c>
      <c r="N537" s="534"/>
      <c r="O537" s="534"/>
      <c r="P537" s="534"/>
      <c r="Q537" s="534"/>
      <c r="R537" s="534"/>
      <c r="S537" s="534">
        <v>2.2713001928644379E-10</v>
      </c>
      <c r="T537" s="534"/>
      <c r="U537" s="531">
        <v>-7.7548182426846345E-14</v>
      </c>
      <c r="V537" s="535">
        <v>-3.4142638947715164E-16</v>
      </c>
    </row>
    <row r="538" spans="1:22">
      <c r="A538" s="313">
        <v>0</v>
      </c>
      <c r="B538" s="313">
        <v>1</v>
      </c>
      <c r="C538" s="313">
        <v>0</v>
      </c>
      <c r="D538" s="313">
        <v>3</v>
      </c>
      <c r="E538" s="313">
        <v>3</v>
      </c>
      <c r="F538" s="313"/>
      <c r="G538" s="313">
        <v>90</v>
      </c>
      <c r="H538" s="313">
        <v>70</v>
      </c>
      <c r="I538" s="314">
        <v>26</v>
      </c>
      <c r="J538" s="313">
        <v>13.2</v>
      </c>
      <c r="K538" s="313">
        <v>1.5883679236065468E-10</v>
      </c>
      <c r="L538" s="313"/>
      <c r="M538" s="313">
        <v>147</v>
      </c>
      <c r="N538" s="534"/>
      <c r="O538" s="534"/>
      <c r="P538" s="534"/>
      <c r="Q538" s="534"/>
      <c r="R538" s="534"/>
      <c r="S538" s="534">
        <v>1.588367923606547E-10</v>
      </c>
      <c r="T538" s="534"/>
      <c r="U538" s="531">
        <v>2.5849394142282115E-14</v>
      </c>
      <c r="V538" s="535">
        <v>1.627418544413092E-16</v>
      </c>
    </row>
    <row r="539" spans="1:22">
      <c r="A539" s="313">
        <v>1</v>
      </c>
      <c r="B539" s="313">
        <v>1</v>
      </c>
      <c r="C539" s="313">
        <v>1</v>
      </c>
      <c r="D539" s="313">
        <v>3</v>
      </c>
      <c r="E539" s="313">
        <v>0</v>
      </c>
      <c r="F539" s="313"/>
      <c r="G539" s="313">
        <v>100</v>
      </c>
      <c r="H539" s="313">
        <v>70</v>
      </c>
      <c r="I539" s="314">
        <v>30</v>
      </c>
      <c r="J539" s="313">
        <v>13.2</v>
      </c>
      <c r="K539" s="313">
        <v>2.0198512982735532E-10</v>
      </c>
      <c r="L539" s="313"/>
      <c r="M539" s="313">
        <v>148</v>
      </c>
      <c r="N539" s="534">
        <v>-3.8922606140617767E-15</v>
      </c>
      <c r="O539" s="534">
        <v>2.6982547089780014E-13</v>
      </c>
      <c r="P539" s="534">
        <v>0</v>
      </c>
      <c r="Q539" s="534">
        <v>6.4233242599003142E-11</v>
      </c>
      <c r="R539" s="534"/>
      <c r="S539" s="534">
        <v>2.0198512982735532E-10</v>
      </c>
      <c r="T539" s="534"/>
      <c r="U539" s="531">
        <v>0</v>
      </c>
      <c r="V539" s="535">
        <v>0</v>
      </c>
    </row>
    <row r="540" spans="1:22">
      <c r="A540" s="313">
        <v>1</v>
      </c>
      <c r="B540" s="313">
        <v>1</v>
      </c>
      <c r="C540" s="313">
        <v>2</v>
      </c>
      <c r="D540" s="313">
        <v>3</v>
      </c>
      <c r="E540" s="313">
        <v>1</v>
      </c>
      <c r="F540" s="313"/>
      <c r="G540" s="313">
        <v>100</v>
      </c>
      <c r="H540" s="313">
        <v>70</v>
      </c>
      <c r="I540" s="314">
        <v>40</v>
      </c>
      <c r="J540" s="313">
        <v>13.2</v>
      </c>
      <c r="K540" s="313">
        <v>2.468493167355297E-10</v>
      </c>
      <c r="L540" s="313"/>
      <c r="M540" s="313">
        <v>149</v>
      </c>
      <c r="N540" s="534"/>
      <c r="O540" s="534"/>
      <c r="P540" s="534"/>
      <c r="Q540" s="534"/>
      <c r="R540" s="534"/>
      <c r="S540" s="534">
        <v>2.4684931673552965E-10</v>
      </c>
      <c r="T540" s="534"/>
      <c r="U540" s="531">
        <v>-5.169878828456423E-14</v>
      </c>
      <c r="V540" s="535">
        <v>-2.0943460151422442E-16</v>
      </c>
    </row>
    <row r="541" spans="1:22">
      <c r="A541" s="313">
        <v>1</v>
      </c>
      <c r="B541" s="313">
        <v>1</v>
      </c>
      <c r="C541" s="313">
        <v>0</v>
      </c>
      <c r="D541" s="313">
        <v>3</v>
      </c>
      <c r="E541" s="313">
        <v>2</v>
      </c>
      <c r="F541" s="313"/>
      <c r="G541" s="313">
        <v>100</v>
      </c>
      <c r="H541" s="313">
        <v>70</v>
      </c>
      <c r="I541" s="314">
        <v>26</v>
      </c>
      <c r="J541" s="313">
        <v>13.2</v>
      </c>
      <c r="K541" s="313">
        <v>1.7822488837316626E-10</v>
      </c>
      <c r="L541" s="313"/>
      <c r="M541" s="313">
        <v>150</v>
      </c>
      <c r="N541" s="534"/>
      <c r="O541" s="534"/>
      <c r="P541" s="534"/>
      <c r="Q541" s="534"/>
      <c r="R541" s="534"/>
      <c r="S541" s="534">
        <v>1.7822488837316626E-10</v>
      </c>
      <c r="T541" s="534"/>
      <c r="U541" s="531">
        <v>0</v>
      </c>
      <c r="V541" s="535">
        <v>0</v>
      </c>
    </row>
    <row r="542" spans="1:22">
      <c r="A542" s="313">
        <v>1</v>
      </c>
      <c r="B542" s="313">
        <v>1</v>
      </c>
      <c r="C542" s="313">
        <v>1</v>
      </c>
      <c r="D542" s="313">
        <v>3</v>
      </c>
      <c r="E542" s="313">
        <v>3</v>
      </c>
      <c r="F542" s="313"/>
      <c r="G542" s="313">
        <v>100</v>
      </c>
      <c r="H542" s="313">
        <v>70</v>
      </c>
      <c r="I542" s="314">
        <v>30</v>
      </c>
      <c r="J542" s="313">
        <v>13.2</v>
      </c>
      <c r="K542" s="313">
        <v>2.0198512982735532E-10</v>
      </c>
      <c r="L542" s="313"/>
      <c r="M542" s="313">
        <v>151</v>
      </c>
      <c r="N542" s="534"/>
      <c r="O542" s="534"/>
      <c r="P542" s="534"/>
      <c r="Q542" s="534"/>
      <c r="R542" s="534"/>
      <c r="S542" s="534">
        <v>2.0198512982735532E-10</v>
      </c>
      <c r="T542" s="534"/>
      <c r="U542" s="531">
        <v>0</v>
      </c>
      <c r="V542" s="535">
        <v>0</v>
      </c>
    </row>
    <row r="543" spans="1:22">
      <c r="A543" s="313">
        <v>2</v>
      </c>
      <c r="B543" s="313">
        <v>1</v>
      </c>
      <c r="C543" s="313">
        <v>2</v>
      </c>
      <c r="D543" s="313">
        <v>3</v>
      </c>
      <c r="E543" s="313">
        <v>0</v>
      </c>
      <c r="F543" s="313"/>
      <c r="G543" s="313">
        <v>110</v>
      </c>
      <c r="H543" s="313">
        <v>70</v>
      </c>
      <c r="I543" s="314">
        <v>40</v>
      </c>
      <c r="J543" s="313">
        <v>13.2</v>
      </c>
      <c r="K543" s="313">
        <v>2.7038833281882105E-10</v>
      </c>
      <c r="L543" s="313"/>
      <c r="M543" s="313">
        <v>152</v>
      </c>
      <c r="N543" s="534">
        <v>-3.8268595265196917E-15</v>
      </c>
      <c r="O543" s="534">
        <v>2.6637765083875244E-13</v>
      </c>
      <c r="P543" s="534">
        <v>0</v>
      </c>
      <c r="Q543" s="534">
        <v>8.9103101174077428E-11</v>
      </c>
      <c r="R543" s="534"/>
      <c r="S543" s="534">
        <v>2.7038833281882105E-10</v>
      </c>
      <c r="T543" s="534"/>
      <c r="U543" s="531">
        <v>0</v>
      </c>
      <c r="V543" s="535">
        <v>0</v>
      </c>
    </row>
    <row r="544" spans="1:22">
      <c r="A544" s="313">
        <v>2</v>
      </c>
      <c r="B544" s="313">
        <v>1</v>
      </c>
      <c r="C544" s="313">
        <v>0</v>
      </c>
      <c r="D544" s="313">
        <v>3</v>
      </c>
      <c r="E544" s="313">
        <v>1</v>
      </c>
      <c r="F544" s="313"/>
      <c r="G544" s="313">
        <v>110</v>
      </c>
      <c r="H544" s="313">
        <v>70</v>
      </c>
      <c r="I544" s="314">
        <v>26</v>
      </c>
      <c r="J544" s="313">
        <v>13.2</v>
      </c>
      <c r="K544" s="313">
        <v>2.0191351010296395E-10</v>
      </c>
      <c r="L544" s="313"/>
      <c r="M544" s="313">
        <v>153</v>
      </c>
      <c r="N544" s="534"/>
      <c r="O544" s="534"/>
      <c r="P544" s="534"/>
      <c r="Q544" s="534"/>
      <c r="R544" s="534"/>
      <c r="S544" s="534">
        <v>2.0191351010296398E-10</v>
      </c>
      <c r="T544" s="534"/>
      <c r="U544" s="531">
        <v>2.5849394142282115E-14</v>
      </c>
      <c r="V544" s="535">
        <v>1.2802211268131812E-16</v>
      </c>
    </row>
    <row r="545" spans="1:22">
      <c r="A545" s="313">
        <v>2</v>
      </c>
      <c r="B545" s="313">
        <v>1</v>
      </c>
      <c r="C545" s="313">
        <v>1</v>
      </c>
      <c r="D545" s="313">
        <v>3</v>
      </c>
      <c r="E545" s="313">
        <v>2</v>
      </c>
      <c r="F545" s="313"/>
      <c r="G545" s="313">
        <v>110</v>
      </c>
      <c r="H545" s="313">
        <v>70</v>
      </c>
      <c r="I545" s="314">
        <v>30</v>
      </c>
      <c r="J545" s="313">
        <v>13.2</v>
      </c>
      <c r="K545" s="313">
        <v>2.2551777971292293E-10</v>
      </c>
      <c r="L545" s="313"/>
      <c r="M545" s="313">
        <v>154</v>
      </c>
      <c r="N545" s="534"/>
      <c r="O545" s="534"/>
      <c r="P545" s="534"/>
      <c r="Q545" s="534"/>
      <c r="R545" s="534"/>
      <c r="S545" s="534">
        <v>2.2551777971292296E-10</v>
      </c>
      <c r="T545" s="534"/>
      <c r="U545" s="531">
        <v>2.5849394142282115E-14</v>
      </c>
      <c r="V545" s="535">
        <v>1.146224221220499E-16</v>
      </c>
    </row>
    <row r="546" spans="1:22">
      <c r="A546" s="313">
        <v>2</v>
      </c>
      <c r="B546" s="313">
        <v>1</v>
      </c>
      <c r="C546" s="313">
        <v>2</v>
      </c>
      <c r="D546" s="313">
        <v>3</v>
      </c>
      <c r="E546" s="313">
        <v>3</v>
      </c>
      <c r="F546" s="313"/>
      <c r="G546" s="313">
        <v>110</v>
      </c>
      <c r="H546" s="313">
        <v>70</v>
      </c>
      <c r="I546" s="314">
        <v>40</v>
      </c>
      <c r="J546" s="313">
        <v>13.2</v>
      </c>
      <c r="K546" s="313">
        <v>2.7038833281882105E-10</v>
      </c>
      <c r="L546" s="313"/>
      <c r="M546" s="313">
        <v>155</v>
      </c>
      <c r="N546" s="534"/>
      <c r="O546" s="534"/>
      <c r="P546" s="534"/>
      <c r="Q546" s="534"/>
      <c r="R546" s="534"/>
      <c r="S546" s="534">
        <v>2.7038833281882105E-10</v>
      </c>
      <c r="T546" s="534"/>
      <c r="U546" s="531">
        <v>0</v>
      </c>
      <c r="V546" s="535">
        <v>0</v>
      </c>
    </row>
    <row r="547" spans="1:22">
      <c r="A547" s="313">
        <v>3</v>
      </c>
      <c r="B547" s="313">
        <v>1</v>
      </c>
      <c r="C547" s="313">
        <v>0</v>
      </c>
      <c r="D547" s="313">
        <v>3</v>
      </c>
      <c r="E547" s="313">
        <v>0</v>
      </c>
      <c r="F547" s="313"/>
      <c r="G547" s="313">
        <v>120</v>
      </c>
      <c r="H547" s="313">
        <v>70</v>
      </c>
      <c r="I547" s="314">
        <v>26</v>
      </c>
      <c r="J547" s="313">
        <v>13.2</v>
      </c>
      <c r="K547" s="313">
        <v>2.1893831436550399E-10</v>
      </c>
      <c r="L547" s="313"/>
      <c r="M547" s="313">
        <v>156</v>
      </c>
      <c r="N547" s="534">
        <v>-3.8687562747839808E-15</v>
      </c>
      <c r="O547" s="534">
        <v>2.6812609662795275E-13</v>
      </c>
      <c r="P547" s="534">
        <v>0</v>
      </c>
      <c r="Q547" s="534">
        <v>1.0568233333061118E-10</v>
      </c>
      <c r="R547" s="534"/>
      <c r="S547" s="534">
        <v>2.1893831436550399E-10</v>
      </c>
      <c r="T547" s="534"/>
      <c r="U547" s="531">
        <v>0</v>
      </c>
      <c r="V547" s="535">
        <v>0</v>
      </c>
    </row>
    <row r="548" spans="1:22">
      <c r="A548" s="313">
        <v>3</v>
      </c>
      <c r="B548" s="313">
        <v>1</v>
      </c>
      <c r="C548" s="313">
        <v>1</v>
      </c>
      <c r="D548" s="313">
        <v>3</v>
      </c>
      <c r="E548" s="313">
        <v>1</v>
      </c>
      <c r="F548" s="313"/>
      <c r="G548" s="313">
        <v>120</v>
      </c>
      <c r="H548" s="313">
        <v>70</v>
      </c>
      <c r="I548" s="314">
        <v>30</v>
      </c>
      <c r="J548" s="313">
        <v>13.2</v>
      </c>
      <c r="K548" s="313">
        <v>2.4253940087660118E-10</v>
      </c>
      <c r="L548" s="313"/>
      <c r="M548" s="313">
        <v>157</v>
      </c>
      <c r="N548" s="534"/>
      <c r="O548" s="534"/>
      <c r="P548" s="534"/>
      <c r="Q548" s="534"/>
      <c r="R548" s="534"/>
      <c r="S548" s="534">
        <v>2.4253940087660118E-10</v>
      </c>
      <c r="T548" s="534"/>
      <c r="U548" s="531">
        <v>0</v>
      </c>
      <c r="V548" s="535">
        <v>0</v>
      </c>
    </row>
    <row r="549" spans="1:22">
      <c r="A549" s="313">
        <v>3</v>
      </c>
      <c r="B549" s="313">
        <v>1</v>
      </c>
      <c r="C549" s="313">
        <v>2</v>
      </c>
      <c r="D549" s="313">
        <v>3</v>
      </c>
      <c r="E549" s="313">
        <v>2</v>
      </c>
      <c r="F549" s="313"/>
      <c r="G549" s="313">
        <v>120</v>
      </c>
      <c r="H549" s="313">
        <v>70</v>
      </c>
      <c r="I549" s="314">
        <v>40</v>
      </c>
      <c r="J549" s="313">
        <v>13.2</v>
      </c>
      <c r="K549" s="313">
        <v>2.8708368634916082E-10</v>
      </c>
      <c r="L549" s="313"/>
      <c r="M549" s="313">
        <v>158</v>
      </c>
      <c r="N549" s="534"/>
      <c r="O549" s="534"/>
      <c r="P549" s="534"/>
      <c r="Q549" s="534"/>
      <c r="R549" s="534"/>
      <c r="S549" s="534">
        <v>2.8708368634916082E-10</v>
      </c>
      <c r="T549" s="534"/>
      <c r="U549" s="531">
        <v>0</v>
      </c>
      <c r="V549" s="535">
        <v>0</v>
      </c>
    </row>
    <row r="550" spans="1:22">
      <c r="A550" s="313">
        <v>3</v>
      </c>
      <c r="B550" s="313">
        <v>1</v>
      </c>
      <c r="C550" s="313">
        <v>0</v>
      </c>
      <c r="D550" s="313">
        <v>3</v>
      </c>
      <c r="E550" s="313">
        <v>3</v>
      </c>
      <c r="F550" s="313"/>
      <c r="G550" s="313">
        <v>120</v>
      </c>
      <c r="H550" s="313">
        <v>70</v>
      </c>
      <c r="I550" s="314">
        <v>26</v>
      </c>
      <c r="J550" s="313">
        <v>13.2</v>
      </c>
      <c r="K550" s="313">
        <v>2.1893831436550399E-10</v>
      </c>
      <c r="L550" s="313"/>
      <c r="M550" s="313">
        <v>159</v>
      </c>
      <c r="N550" s="534"/>
      <c r="O550" s="534"/>
      <c r="P550" s="534"/>
      <c r="Q550" s="534"/>
      <c r="R550" s="534"/>
      <c r="S550" s="534">
        <v>2.1893831436550399E-10</v>
      </c>
      <c r="T550" s="534"/>
      <c r="U550" s="531">
        <v>0</v>
      </c>
      <c r="V550" s="535">
        <v>0</v>
      </c>
    </row>
    <row r="551" spans="1:22">
      <c r="A551" s="313">
        <v>0</v>
      </c>
      <c r="B551" s="313">
        <v>2</v>
      </c>
      <c r="C551" s="313">
        <v>1</v>
      </c>
      <c r="D551" s="313">
        <v>3</v>
      </c>
      <c r="E551" s="313">
        <v>0</v>
      </c>
      <c r="F551" s="313"/>
      <c r="G551" s="313">
        <v>90</v>
      </c>
      <c r="H551" s="313">
        <v>80</v>
      </c>
      <c r="I551" s="314">
        <v>30</v>
      </c>
      <c r="J551" s="313">
        <v>13.2</v>
      </c>
      <c r="K551" s="313">
        <v>1.8734128351347003E-10</v>
      </c>
      <c r="L551" s="313"/>
      <c r="M551" s="313">
        <v>160</v>
      </c>
      <c r="N551" s="534">
        <v>-4.3099632892095824E-15</v>
      </c>
      <c r="O551" s="534">
        <v>2.9493025843068865E-13</v>
      </c>
      <c r="P551" s="534">
        <v>0</v>
      </c>
      <c r="Q551" s="534">
        <v>3.827305973450896E-11</v>
      </c>
      <c r="R551" s="534"/>
      <c r="S551" s="534">
        <v>1.8734128351347001E-10</v>
      </c>
      <c r="T551" s="534"/>
      <c r="U551" s="531">
        <v>-2.5849394142282115E-14</v>
      </c>
      <c r="V551" s="535">
        <v>-1.3798023402793392E-16</v>
      </c>
    </row>
    <row r="552" spans="1:22">
      <c r="A552" s="313">
        <v>0</v>
      </c>
      <c r="B552" s="313">
        <v>2</v>
      </c>
      <c r="C552" s="313">
        <v>2</v>
      </c>
      <c r="D552" s="313">
        <v>3</v>
      </c>
      <c r="E552" s="313">
        <v>1</v>
      </c>
      <c r="F552" s="313"/>
      <c r="G552" s="313">
        <v>90</v>
      </c>
      <c r="H552" s="313">
        <v>80</v>
      </c>
      <c r="I552" s="314">
        <v>40</v>
      </c>
      <c r="J552" s="313">
        <v>13.2</v>
      </c>
      <c r="K552" s="313">
        <v>2.3432382271419753E-10</v>
      </c>
      <c r="L552" s="313"/>
      <c r="M552" s="313">
        <v>161</v>
      </c>
      <c r="N552" s="534"/>
      <c r="O552" s="534"/>
      <c r="P552" s="534"/>
      <c r="Q552" s="534"/>
      <c r="R552" s="534"/>
      <c r="S552" s="534">
        <v>2.3432382271419758E-10</v>
      </c>
      <c r="T552" s="534"/>
      <c r="U552" s="531">
        <v>5.169878828456423E-14</v>
      </c>
      <c r="V552" s="535">
        <v>2.2062967258613196E-16</v>
      </c>
    </row>
    <row r="553" spans="1:22">
      <c r="A553" s="313">
        <v>0</v>
      </c>
      <c r="B553" s="313">
        <v>2</v>
      </c>
      <c r="C553" s="313">
        <v>0</v>
      </c>
      <c r="D553" s="313">
        <v>3</v>
      </c>
      <c r="E553" s="313">
        <v>2</v>
      </c>
      <c r="F553" s="313"/>
      <c r="G553" s="313">
        <v>90</v>
      </c>
      <c r="H553" s="313">
        <v>80</v>
      </c>
      <c r="I553" s="314">
        <v>26</v>
      </c>
      <c r="J553" s="313">
        <v>13.2</v>
      </c>
      <c r="K553" s="313">
        <v>1.6189399966250688E-10</v>
      </c>
      <c r="L553" s="313"/>
      <c r="M553" s="313">
        <v>162</v>
      </c>
      <c r="N553" s="534"/>
      <c r="O553" s="534"/>
      <c r="P553" s="534"/>
      <c r="Q553" s="534"/>
      <c r="R553" s="534"/>
      <c r="S553" s="534">
        <v>1.6189399966250685E-10</v>
      </c>
      <c r="T553" s="534"/>
      <c r="U553" s="531">
        <v>-2.5849394142282115E-14</v>
      </c>
      <c r="V553" s="535">
        <v>-1.5966863624451297E-16</v>
      </c>
    </row>
    <row r="554" spans="1:22">
      <c r="A554" s="313">
        <v>0</v>
      </c>
      <c r="B554" s="313">
        <v>2</v>
      </c>
      <c r="C554" s="313">
        <v>1</v>
      </c>
      <c r="D554" s="313">
        <v>3</v>
      </c>
      <c r="E554" s="313">
        <v>3</v>
      </c>
      <c r="F554" s="313"/>
      <c r="G554" s="313">
        <v>90</v>
      </c>
      <c r="H554" s="313">
        <v>80</v>
      </c>
      <c r="I554" s="314">
        <v>30</v>
      </c>
      <c r="J554" s="313">
        <v>13.2</v>
      </c>
      <c r="K554" s="313">
        <v>1.8734128351347003E-10</v>
      </c>
      <c r="L554" s="313"/>
      <c r="M554" s="313">
        <v>163</v>
      </c>
      <c r="N554" s="534"/>
      <c r="O554" s="534"/>
      <c r="P554" s="534"/>
      <c r="Q554" s="534"/>
      <c r="R554" s="534"/>
      <c r="S554" s="534">
        <v>1.8734128351347001E-10</v>
      </c>
      <c r="T554" s="534"/>
      <c r="U554" s="531">
        <v>-2.5849394142282115E-14</v>
      </c>
      <c r="V554" s="535">
        <v>-1.3798023402793392E-16</v>
      </c>
    </row>
    <row r="555" spans="1:22">
      <c r="A555" s="313">
        <v>1</v>
      </c>
      <c r="B555" s="313">
        <v>2</v>
      </c>
      <c r="C555" s="313">
        <v>2</v>
      </c>
      <c r="D555" s="313">
        <v>3</v>
      </c>
      <c r="E555" s="313">
        <v>0</v>
      </c>
      <c r="F555" s="313"/>
      <c r="G555" s="313">
        <v>100</v>
      </c>
      <c r="H555" s="313">
        <v>80</v>
      </c>
      <c r="I555" s="314">
        <v>40</v>
      </c>
      <c r="J555" s="313">
        <v>13.2</v>
      </c>
      <c r="K555" s="313">
        <v>2.5356565533400764E-10</v>
      </c>
      <c r="L555" s="313"/>
      <c r="M555" s="313">
        <v>164</v>
      </c>
      <c r="N555" s="534">
        <v>-3.3995653945365535E-15</v>
      </c>
      <c r="O555" s="534">
        <v>2.4796878429764095E-13</v>
      </c>
      <c r="P555" s="534">
        <v>0</v>
      </c>
      <c r="Q555" s="534">
        <v>7.438778570812153E-11</v>
      </c>
      <c r="R555" s="534"/>
      <c r="S555" s="534">
        <v>2.5356565533400764E-10</v>
      </c>
      <c r="T555" s="534"/>
      <c r="U555" s="531">
        <v>0</v>
      </c>
      <c r="V555" s="535">
        <v>0</v>
      </c>
    </row>
    <row r="556" spans="1:22">
      <c r="A556" s="313">
        <v>1</v>
      </c>
      <c r="B556" s="313">
        <v>2</v>
      </c>
      <c r="C556" s="313">
        <v>0</v>
      </c>
      <c r="D556" s="313">
        <v>3</v>
      </c>
      <c r="E556" s="313">
        <v>1</v>
      </c>
      <c r="F556" s="313"/>
      <c r="G556" s="313">
        <v>100</v>
      </c>
      <c r="H556" s="313">
        <v>80</v>
      </c>
      <c r="I556" s="314">
        <v>26</v>
      </c>
      <c r="J556" s="313">
        <v>13.2</v>
      </c>
      <c r="K556" s="313">
        <v>1.8226392251895239E-10</v>
      </c>
      <c r="L556" s="313"/>
      <c r="M556" s="313">
        <v>165</v>
      </c>
      <c r="N556" s="534"/>
      <c r="O556" s="534"/>
      <c r="P556" s="534"/>
      <c r="Q556" s="534"/>
      <c r="R556" s="534"/>
      <c r="S556" s="534">
        <v>1.8226392251895233E-10</v>
      </c>
      <c r="T556" s="534"/>
      <c r="U556" s="531">
        <v>-5.169878828456423E-14</v>
      </c>
      <c r="V556" s="535">
        <v>-2.8364795166299808E-16</v>
      </c>
    </row>
    <row r="557" spans="1:22">
      <c r="A557" s="313">
        <v>1</v>
      </c>
      <c r="B557" s="313">
        <v>2</v>
      </c>
      <c r="C557" s="313">
        <v>1</v>
      </c>
      <c r="D557" s="313">
        <v>3</v>
      </c>
      <c r="E557" s="313">
        <v>2</v>
      </c>
      <c r="F557" s="313"/>
      <c r="G557" s="313">
        <v>100</v>
      </c>
      <c r="H557" s="313">
        <v>80</v>
      </c>
      <c r="I557" s="314">
        <v>30</v>
      </c>
      <c r="J557" s="313">
        <v>13.2</v>
      </c>
      <c r="K557" s="313">
        <v>2.0577142592351147E-10</v>
      </c>
      <c r="L557" s="313"/>
      <c r="M557" s="313">
        <v>166</v>
      </c>
      <c r="N557" s="534"/>
      <c r="O557" s="534"/>
      <c r="P557" s="534"/>
      <c r="Q557" s="534"/>
      <c r="R557" s="534"/>
      <c r="S557" s="534">
        <v>2.0577142592351145E-10</v>
      </c>
      <c r="T557" s="534"/>
      <c r="U557" s="531">
        <v>-2.5849394142282115E-14</v>
      </c>
      <c r="V557" s="535">
        <v>-1.256218837298175E-16</v>
      </c>
    </row>
    <row r="558" spans="1:22">
      <c r="A558" s="313">
        <v>1</v>
      </c>
      <c r="B558" s="313">
        <v>2</v>
      </c>
      <c r="C558" s="313">
        <v>2</v>
      </c>
      <c r="D558" s="313">
        <v>3</v>
      </c>
      <c r="E558" s="313">
        <v>3</v>
      </c>
      <c r="F558" s="313"/>
      <c r="G558" s="313">
        <v>100</v>
      </c>
      <c r="H558" s="313">
        <v>80</v>
      </c>
      <c r="I558" s="314">
        <v>40</v>
      </c>
      <c r="J558" s="313">
        <v>13.2</v>
      </c>
      <c r="K558" s="313">
        <v>2.5356565533400764E-10</v>
      </c>
      <c r="L558" s="313"/>
      <c r="M558" s="313">
        <v>167</v>
      </c>
      <c r="N558" s="534"/>
      <c r="O558" s="534"/>
      <c r="P558" s="534"/>
      <c r="Q558" s="534"/>
      <c r="R558" s="534"/>
      <c r="S558" s="534">
        <v>2.5356565533400764E-10</v>
      </c>
      <c r="T558" s="534"/>
      <c r="U558" s="531">
        <v>0</v>
      </c>
      <c r="V558" s="535">
        <v>0</v>
      </c>
    </row>
    <row r="559" spans="1:22">
      <c r="A559" s="313">
        <v>2</v>
      </c>
      <c r="B559" s="313">
        <v>2</v>
      </c>
      <c r="C559" s="313">
        <v>0</v>
      </c>
      <c r="D559" s="313">
        <v>3</v>
      </c>
      <c r="E559" s="313">
        <v>0</v>
      </c>
      <c r="F559" s="313"/>
      <c r="G559" s="313">
        <v>110</v>
      </c>
      <c r="H559" s="313">
        <v>80</v>
      </c>
      <c r="I559" s="314">
        <v>26</v>
      </c>
      <c r="J559" s="313">
        <v>13.2</v>
      </c>
      <c r="K559" s="313">
        <v>1.9763224213379197E-10</v>
      </c>
      <c r="L559" s="313"/>
      <c r="M559" s="313">
        <v>168</v>
      </c>
      <c r="N559" s="534">
        <v>-4.5443479280841528E-15</v>
      </c>
      <c r="O559" s="534">
        <v>3.0916081082697928E-13</v>
      </c>
      <c r="P559" s="534">
        <v>0</v>
      </c>
      <c r="Q559" s="534">
        <v>6.8510993198761086E-11</v>
      </c>
      <c r="R559" s="534"/>
      <c r="S559" s="534">
        <v>1.97632242133792E-10</v>
      </c>
      <c r="T559" s="534"/>
      <c r="U559" s="531">
        <v>2.5849394142282115E-14</v>
      </c>
      <c r="V559" s="535">
        <v>1.307954302556702E-16</v>
      </c>
    </row>
    <row r="560" spans="1:22">
      <c r="A560" s="313">
        <v>2</v>
      </c>
      <c r="B560" s="313">
        <v>2</v>
      </c>
      <c r="C560" s="313">
        <v>1</v>
      </c>
      <c r="D560" s="313">
        <v>3</v>
      </c>
      <c r="E560" s="313">
        <v>1</v>
      </c>
      <c r="F560" s="313"/>
      <c r="G560" s="313">
        <v>110</v>
      </c>
      <c r="H560" s="313">
        <v>80</v>
      </c>
      <c r="I560" s="314">
        <v>30</v>
      </c>
      <c r="J560" s="313">
        <v>13.2</v>
      </c>
      <c r="K560" s="313">
        <v>2.2405832888477029E-10</v>
      </c>
      <c r="L560" s="313"/>
      <c r="M560" s="313">
        <v>169</v>
      </c>
      <c r="N560" s="534"/>
      <c r="O560" s="534"/>
      <c r="P560" s="534"/>
      <c r="Q560" s="534"/>
      <c r="R560" s="534"/>
      <c r="S560" s="534">
        <v>2.2405832888477031E-10</v>
      </c>
      <c r="T560" s="534"/>
      <c r="U560" s="531">
        <v>2.5849394142282115E-14</v>
      </c>
      <c r="V560" s="535">
        <v>1.1536903926287899E-16</v>
      </c>
    </row>
    <row r="561" spans="1:22">
      <c r="A561" s="313">
        <v>2</v>
      </c>
      <c r="B561" s="313">
        <v>2</v>
      </c>
      <c r="C561" s="313">
        <v>2</v>
      </c>
      <c r="D561" s="313">
        <v>3</v>
      </c>
      <c r="E561" s="313">
        <v>2</v>
      </c>
      <c r="F561" s="313"/>
      <c r="G561" s="313">
        <v>110</v>
      </c>
      <c r="H561" s="313">
        <v>80</v>
      </c>
      <c r="I561" s="314">
        <v>40</v>
      </c>
      <c r="J561" s="313">
        <v>13.2</v>
      </c>
      <c r="K561" s="313">
        <v>2.7233002312454212E-10</v>
      </c>
      <c r="L561" s="313"/>
      <c r="M561" s="313">
        <v>170</v>
      </c>
      <c r="N561" s="534"/>
      <c r="O561" s="534"/>
      <c r="P561" s="534"/>
      <c r="Q561" s="534"/>
      <c r="R561" s="534"/>
      <c r="S561" s="534">
        <v>2.7233002312454212E-10</v>
      </c>
      <c r="T561" s="534"/>
      <c r="U561" s="531">
        <v>0</v>
      </c>
      <c r="V561" s="535">
        <v>0</v>
      </c>
    </row>
    <row r="562" spans="1:22">
      <c r="A562" s="313">
        <v>2</v>
      </c>
      <c r="B562" s="313">
        <v>2</v>
      </c>
      <c r="C562" s="313">
        <v>0</v>
      </c>
      <c r="D562" s="313">
        <v>3</v>
      </c>
      <c r="E562" s="313">
        <v>3</v>
      </c>
      <c r="F562" s="313"/>
      <c r="G562" s="313">
        <v>110</v>
      </c>
      <c r="H562" s="313">
        <v>80</v>
      </c>
      <c r="I562" s="314">
        <v>26</v>
      </c>
      <c r="J562" s="313">
        <v>13.2</v>
      </c>
      <c r="K562" s="313">
        <v>1.9763224213379197E-10</v>
      </c>
      <c r="L562" s="313"/>
      <c r="M562" s="313">
        <v>171</v>
      </c>
      <c r="N562" s="534"/>
      <c r="O562" s="534"/>
      <c r="P562" s="534"/>
      <c r="Q562" s="534"/>
      <c r="R562" s="534"/>
      <c r="S562" s="534">
        <v>1.97632242133792E-10</v>
      </c>
      <c r="T562" s="534"/>
      <c r="U562" s="531">
        <v>2.5849394142282115E-14</v>
      </c>
      <c r="V562" s="535">
        <v>1.307954302556702E-16</v>
      </c>
    </row>
    <row r="563" spans="1:22">
      <c r="A563" s="313">
        <v>3</v>
      </c>
      <c r="B563" s="313">
        <v>2</v>
      </c>
      <c r="C563" s="313">
        <v>1</v>
      </c>
      <c r="D563" s="313">
        <v>3</v>
      </c>
      <c r="E563" s="313">
        <v>0</v>
      </c>
      <c r="F563" s="313"/>
      <c r="G563" s="313">
        <v>120</v>
      </c>
      <c r="H563" s="313">
        <v>80</v>
      </c>
      <c r="I563" s="314">
        <v>30</v>
      </c>
      <c r="J563" s="313">
        <v>13.2</v>
      </c>
      <c r="K563" s="313">
        <v>2.4473255599240751E-10</v>
      </c>
      <c r="L563" s="313"/>
      <c r="M563" s="313">
        <v>172</v>
      </c>
      <c r="N563" s="534">
        <v>-4.5456654358911979E-15</v>
      </c>
      <c r="O563" s="534">
        <v>3.0923045052535167E-13</v>
      </c>
      <c r="P563" s="534">
        <v>0</v>
      </c>
      <c r="Q563" s="534">
        <v>8.9158117288653409E-11</v>
      </c>
      <c r="R563" s="534"/>
      <c r="S563" s="534">
        <v>2.4473255599240756E-10</v>
      </c>
      <c r="T563" s="534"/>
      <c r="U563" s="531">
        <v>5.169878828456423E-14</v>
      </c>
      <c r="V563" s="535">
        <v>2.1124606031642195E-16</v>
      </c>
    </row>
    <row r="564" spans="1:22">
      <c r="A564" s="313">
        <v>3</v>
      </c>
      <c r="B564" s="313">
        <v>2</v>
      </c>
      <c r="C564" s="313">
        <v>2</v>
      </c>
      <c r="D564" s="313">
        <v>3</v>
      </c>
      <c r="E564" s="313">
        <v>1</v>
      </c>
      <c r="F564" s="313"/>
      <c r="G564" s="313">
        <v>120</v>
      </c>
      <c r="H564" s="313">
        <v>80</v>
      </c>
      <c r="I564" s="314">
        <v>40</v>
      </c>
      <c r="J564" s="313">
        <v>13.2</v>
      </c>
      <c r="K564" s="313">
        <v>2.9300425023217934E-10</v>
      </c>
      <c r="L564" s="313"/>
      <c r="M564" s="313">
        <v>173</v>
      </c>
      <c r="N564" s="534"/>
      <c r="O564" s="534"/>
      <c r="P564" s="534"/>
      <c r="Q564" s="534"/>
      <c r="R564" s="534"/>
      <c r="S564" s="534">
        <v>2.9300425023217939E-10</v>
      </c>
      <c r="T564" s="534"/>
      <c r="U564" s="531">
        <v>5.169878828456423E-14</v>
      </c>
      <c r="V564" s="535">
        <v>1.7644381691937103E-16</v>
      </c>
    </row>
    <row r="565" spans="1:22">
      <c r="A565" s="313">
        <v>3</v>
      </c>
      <c r="B565" s="313">
        <v>2</v>
      </c>
      <c r="C565" s="313">
        <v>0</v>
      </c>
      <c r="D565" s="313">
        <v>3</v>
      </c>
      <c r="E565" s="313">
        <v>2</v>
      </c>
      <c r="F565" s="313"/>
      <c r="G565" s="313">
        <v>120</v>
      </c>
      <c r="H565" s="313">
        <v>80</v>
      </c>
      <c r="I565" s="314">
        <v>26</v>
      </c>
      <c r="J565" s="313">
        <v>13.2</v>
      </c>
      <c r="K565" s="313">
        <v>2.1830328614256738E-10</v>
      </c>
      <c r="L565" s="313"/>
      <c r="M565" s="313">
        <v>174</v>
      </c>
      <c r="N565" s="534"/>
      <c r="O565" s="534"/>
      <c r="P565" s="534"/>
      <c r="Q565" s="534"/>
      <c r="R565" s="534"/>
      <c r="S565" s="534">
        <v>2.1830328614256743E-10</v>
      </c>
      <c r="T565" s="534"/>
      <c r="U565" s="531">
        <v>5.169878828456423E-14</v>
      </c>
      <c r="V565" s="535">
        <v>2.3682093475588492E-16</v>
      </c>
    </row>
    <row r="566" spans="1:22">
      <c r="A566" s="313">
        <v>3</v>
      </c>
      <c r="B566" s="313">
        <v>2</v>
      </c>
      <c r="C566" s="313">
        <v>1</v>
      </c>
      <c r="D566" s="313">
        <v>3</v>
      </c>
      <c r="E566" s="313">
        <v>3</v>
      </c>
      <c r="F566" s="313"/>
      <c r="G566" s="313">
        <v>120</v>
      </c>
      <c r="H566" s="313">
        <v>80</v>
      </c>
      <c r="I566" s="314">
        <v>30</v>
      </c>
      <c r="J566" s="313">
        <v>13.2</v>
      </c>
      <c r="K566" s="313">
        <v>2.4473255599240751E-10</v>
      </c>
      <c r="L566" s="313"/>
      <c r="M566" s="313">
        <v>175</v>
      </c>
      <c r="N566" s="534"/>
      <c r="O566" s="534"/>
      <c r="P566" s="534"/>
      <c r="Q566" s="534"/>
      <c r="R566" s="534"/>
      <c r="S566" s="534">
        <v>2.4473255599240756E-10</v>
      </c>
      <c r="T566" s="534"/>
      <c r="U566" s="531">
        <v>5.169878828456423E-14</v>
      </c>
      <c r="V566" s="535">
        <v>2.1124606031642195E-16</v>
      </c>
    </row>
    <row r="567" spans="1:22">
      <c r="A567" s="313">
        <v>0</v>
      </c>
      <c r="B567" s="313">
        <v>3</v>
      </c>
      <c r="C567" s="313">
        <v>2</v>
      </c>
      <c r="D567" s="313">
        <v>3</v>
      </c>
      <c r="E567" s="313">
        <v>0</v>
      </c>
      <c r="F567" s="313"/>
      <c r="G567" s="313">
        <v>90</v>
      </c>
      <c r="H567" s="313">
        <v>90</v>
      </c>
      <c r="I567" s="314">
        <v>40</v>
      </c>
      <c r="J567" s="313">
        <v>13.2</v>
      </c>
      <c r="K567" s="313">
        <v>2.4337973897612635E-10</v>
      </c>
      <c r="L567" s="313"/>
      <c r="M567" s="313">
        <v>176</v>
      </c>
      <c r="N567" s="534">
        <v>-4.7562031834581206E-15</v>
      </c>
      <c r="O567" s="534">
        <v>3.2131380398386899E-13</v>
      </c>
      <c r="P567" s="534">
        <v>0</v>
      </c>
      <c r="Q567" s="534">
        <v>3.367465634325568E-11</v>
      </c>
      <c r="R567" s="534"/>
      <c r="S567" s="534">
        <v>2.4337973897612641E-10</v>
      </c>
      <c r="T567" s="534"/>
      <c r="U567" s="531">
        <v>5.169878828456423E-14</v>
      </c>
      <c r="V567" s="535">
        <v>2.1242026350285253E-16</v>
      </c>
    </row>
    <row r="568" spans="1:22">
      <c r="A568" s="313">
        <v>0</v>
      </c>
      <c r="B568" s="313">
        <v>3</v>
      </c>
      <c r="C568" s="313">
        <v>0</v>
      </c>
      <c r="D568" s="313">
        <v>3</v>
      </c>
      <c r="E568" s="313">
        <v>1</v>
      </c>
      <c r="F568" s="313"/>
      <c r="G568" s="313">
        <v>90</v>
      </c>
      <c r="H568" s="313">
        <v>90</v>
      </c>
      <c r="I568" s="314">
        <v>26</v>
      </c>
      <c r="J568" s="313">
        <v>13.2</v>
      </c>
      <c r="K568" s="313">
        <v>1.6728776068389121E-10</v>
      </c>
      <c r="L568" s="313"/>
      <c r="M568" s="313">
        <v>177</v>
      </c>
      <c r="N568" s="534"/>
      <c r="O568" s="534"/>
      <c r="P568" s="534"/>
      <c r="Q568" s="534"/>
      <c r="R568" s="534"/>
      <c r="S568" s="534">
        <v>1.6728776068389119E-10</v>
      </c>
      <c r="T568" s="534"/>
      <c r="U568" s="531">
        <v>-2.5849394142282115E-14</v>
      </c>
      <c r="V568" s="535">
        <v>-1.5452053417779567E-16</v>
      </c>
    </row>
    <row r="569" spans="1:22">
      <c r="A569" s="313">
        <v>0</v>
      </c>
      <c r="B569" s="313">
        <v>3</v>
      </c>
      <c r="C569" s="313">
        <v>1</v>
      </c>
      <c r="D569" s="313">
        <v>3</v>
      </c>
      <c r="E569" s="313">
        <v>2</v>
      </c>
      <c r="F569" s="313"/>
      <c r="G569" s="313">
        <v>90</v>
      </c>
      <c r="H569" s="313">
        <v>90</v>
      </c>
      <c r="I569" s="314">
        <v>30</v>
      </c>
      <c r="J569" s="313">
        <v>13.2</v>
      </c>
      <c r="K569" s="313">
        <v>1.9443959397536854E-10</v>
      </c>
      <c r="L569" s="313"/>
      <c r="M569" s="313">
        <v>178</v>
      </c>
      <c r="N569" s="534"/>
      <c r="O569" s="534"/>
      <c r="P569" s="534"/>
      <c r="Q569" s="534"/>
      <c r="R569" s="534"/>
      <c r="S569" s="534">
        <v>1.9443959397536851E-10</v>
      </c>
      <c r="T569" s="534"/>
      <c r="U569" s="531">
        <v>-2.5849394142282115E-14</v>
      </c>
      <c r="V569" s="535">
        <v>-1.3294305760356966E-16</v>
      </c>
    </row>
    <row r="570" spans="1:22">
      <c r="A570" s="313">
        <v>0</v>
      </c>
      <c r="B570" s="313">
        <v>3</v>
      </c>
      <c r="C570" s="313">
        <v>2</v>
      </c>
      <c r="D570" s="313">
        <v>3</v>
      </c>
      <c r="E570" s="313">
        <v>3</v>
      </c>
      <c r="F570" s="313"/>
      <c r="G570" s="313">
        <v>90</v>
      </c>
      <c r="H570" s="313">
        <v>90</v>
      </c>
      <c r="I570" s="314">
        <v>40</v>
      </c>
      <c r="J570" s="313">
        <v>13.2</v>
      </c>
      <c r="K570" s="313">
        <v>2.4337973897612635E-10</v>
      </c>
      <c r="L570" s="313"/>
      <c r="M570" s="313">
        <v>179</v>
      </c>
      <c r="N570" s="534"/>
      <c r="O570" s="534"/>
      <c r="P570" s="534"/>
      <c r="Q570" s="534"/>
      <c r="R570" s="534"/>
      <c r="S570" s="534">
        <v>2.4337973897612641E-10</v>
      </c>
      <c r="T570" s="534"/>
      <c r="U570" s="531">
        <v>5.169878828456423E-14</v>
      </c>
      <c r="V570" s="535">
        <v>2.1242026350285253E-16</v>
      </c>
    </row>
    <row r="571" spans="1:22">
      <c r="A571" s="313">
        <v>1</v>
      </c>
      <c r="B571" s="313">
        <v>3</v>
      </c>
      <c r="C571" s="313">
        <v>0</v>
      </c>
      <c r="D571" s="313">
        <v>3</v>
      </c>
      <c r="E571" s="313">
        <v>0</v>
      </c>
      <c r="F571" s="313"/>
      <c r="G571" s="313">
        <v>100</v>
      </c>
      <c r="H571" s="313">
        <v>90</v>
      </c>
      <c r="I571" s="314">
        <v>26</v>
      </c>
      <c r="J571" s="313">
        <v>13.2</v>
      </c>
      <c r="K571" s="313">
        <v>1.8173902951663528E-10</v>
      </c>
      <c r="L571" s="313"/>
      <c r="M571" s="313">
        <v>180</v>
      </c>
      <c r="N571" s="534">
        <v>-5.0023136418154584E-15</v>
      </c>
      <c r="O571" s="534">
        <v>3.3664161452495307E-13</v>
      </c>
      <c r="P571" s="534">
        <v>0</v>
      </c>
      <c r="Q571" s="534">
        <v>4.2089962666315539E-11</v>
      </c>
      <c r="R571" s="534"/>
      <c r="S571" s="534">
        <v>1.8173902951663534E-10</v>
      </c>
      <c r="T571" s="534"/>
      <c r="U571" s="531">
        <v>5.169878828456423E-14</v>
      </c>
      <c r="V571" s="535">
        <v>2.8446717483891942E-16</v>
      </c>
    </row>
    <row r="572" spans="1:22">
      <c r="A572" s="313">
        <v>1</v>
      </c>
      <c r="B572" s="313">
        <v>3</v>
      </c>
      <c r="C572" s="313">
        <v>1</v>
      </c>
      <c r="D572" s="313">
        <v>3</v>
      </c>
      <c r="E572" s="313">
        <v>1</v>
      </c>
      <c r="F572" s="313"/>
      <c r="G572" s="313">
        <v>100</v>
      </c>
      <c r="H572" s="313">
        <v>90</v>
      </c>
      <c r="I572" s="314">
        <v>30</v>
      </c>
      <c r="J572" s="313">
        <v>13.2</v>
      </c>
      <c r="K572" s="313">
        <v>2.100049474097559E-10</v>
      </c>
      <c r="L572" s="313"/>
      <c r="M572" s="313">
        <v>181</v>
      </c>
      <c r="N572" s="534"/>
      <c r="O572" s="534"/>
      <c r="P572" s="534"/>
      <c r="Q572" s="534"/>
      <c r="R572" s="534"/>
      <c r="S572" s="534">
        <v>2.1000494740975595E-10</v>
      </c>
      <c r="T572" s="534"/>
      <c r="U572" s="531">
        <v>5.169878828456423E-14</v>
      </c>
      <c r="V572" s="535">
        <v>2.4617890636495803E-16</v>
      </c>
    </row>
    <row r="573" spans="1:22">
      <c r="A573" s="313">
        <v>1</v>
      </c>
      <c r="B573" s="313">
        <v>3</v>
      </c>
      <c r="C573" s="313">
        <v>2</v>
      </c>
      <c r="D573" s="313">
        <v>3</v>
      </c>
      <c r="E573" s="313">
        <v>2</v>
      </c>
      <c r="F573" s="313"/>
      <c r="G573" s="313">
        <v>100</v>
      </c>
      <c r="H573" s="313">
        <v>90</v>
      </c>
      <c r="I573" s="314">
        <v>40</v>
      </c>
      <c r="J573" s="313">
        <v>13.2</v>
      </c>
      <c r="K573" s="313">
        <v>2.6056847283005109E-10</v>
      </c>
      <c r="L573" s="313"/>
      <c r="M573" s="313">
        <v>182</v>
      </c>
      <c r="N573" s="534"/>
      <c r="O573" s="534"/>
      <c r="P573" s="534"/>
      <c r="Q573" s="534"/>
      <c r="R573" s="534"/>
      <c r="S573" s="534">
        <v>2.6056847283005109E-10</v>
      </c>
      <c r="T573" s="534"/>
      <c r="U573" s="531">
        <v>0</v>
      </c>
      <c r="V573" s="535">
        <v>0</v>
      </c>
    </row>
    <row r="574" spans="1:22">
      <c r="A574" s="313">
        <v>1</v>
      </c>
      <c r="B574" s="313">
        <v>3</v>
      </c>
      <c r="C574" s="313">
        <v>0</v>
      </c>
      <c r="D574" s="313">
        <v>3</v>
      </c>
      <c r="E574" s="313">
        <v>3</v>
      </c>
      <c r="F574" s="313"/>
      <c r="G574" s="313">
        <v>100</v>
      </c>
      <c r="H574" s="313">
        <v>90</v>
      </c>
      <c r="I574" s="314">
        <v>26</v>
      </c>
      <c r="J574" s="313">
        <v>13.2</v>
      </c>
      <c r="K574" s="313">
        <v>1.8173902951663528E-10</v>
      </c>
      <c r="L574" s="313"/>
      <c r="M574" s="313">
        <v>183</v>
      </c>
      <c r="N574" s="534"/>
      <c r="O574" s="534"/>
      <c r="P574" s="534"/>
      <c r="Q574" s="534"/>
      <c r="R574" s="534"/>
      <c r="S574" s="534">
        <v>1.8173902951663534E-10</v>
      </c>
      <c r="T574" s="534"/>
      <c r="U574" s="531">
        <v>5.169878828456423E-14</v>
      </c>
      <c r="V574" s="535">
        <v>2.8446717483891942E-16</v>
      </c>
    </row>
    <row r="575" spans="1:22">
      <c r="A575" s="313">
        <v>2</v>
      </c>
      <c r="B575" s="313">
        <v>3</v>
      </c>
      <c r="C575" s="313">
        <v>1</v>
      </c>
      <c r="D575" s="313">
        <v>3</v>
      </c>
      <c r="E575" s="313">
        <v>0</v>
      </c>
      <c r="F575" s="313"/>
      <c r="G575" s="313">
        <v>110</v>
      </c>
      <c r="H575" s="313">
        <v>90</v>
      </c>
      <c r="I575" s="314">
        <v>30</v>
      </c>
      <c r="J575" s="313">
        <v>13.2</v>
      </c>
      <c r="K575" s="313">
        <v>2.2701861082627952E-10</v>
      </c>
      <c r="L575" s="313"/>
      <c r="M575" s="313">
        <v>184</v>
      </c>
      <c r="N575" s="534">
        <v>-5.277672773489351E-15</v>
      </c>
      <c r="O575" s="534">
        <v>3.5256049671136071E-13</v>
      </c>
      <c r="P575" s="534">
        <v>0</v>
      </c>
      <c r="Q575" s="534">
        <v>5.2211328670267382E-11</v>
      </c>
      <c r="R575" s="534"/>
      <c r="S575" s="534">
        <v>2.2701861082627952E-10</v>
      </c>
      <c r="T575" s="534"/>
      <c r="U575" s="531">
        <v>0</v>
      </c>
      <c r="V575" s="535">
        <v>0</v>
      </c>
    </row>
    <row r="576" spans="1:22">
      <c r="A576" s="313">
        <v>2</v>
      </c>
      <c r="B576" s="313">
        <v>3</v>
      </c>
      <c r="C576" s="313">
        <v>2</v>
      </c>
      <c r="D576" s="313">
        <v>3</v>
      </c>
      <c r="E576" s="313">
        <v>1</v>
      </c>
      <c r="F576" s="313"/>
      <c r="G576" s="313">
        <v>110</v>
      </c>
      <c r="H576" s="313">
        <v>90</v>
      </c>
      <c r="I576" s="314">
        <v>40</v>
      </c>
      <c r="J576" s="313">
        <v>13.2</v>
      </c>
      <c r="K576" s="313">
        <v>2.7853706590512606E-10</v>
      </c>
      <c r="L576" s="313"/>
      <c r="M576" s="313">
        <v>185</v>
      </c>
      <c r="N576" s="534"/>
      <c r="O576" s="534"/>
      <c r="P576" s="534"/>
      <c r="Q576" s="534"/>
      <c r="R576" s="534"/>
      <c r="S576" s="534">
        <v>2.7853706590512606E-10</v>
      </c>
      <c r="T576" s="534"/>
      <c r="U576" s="531">
        <v>0</v>
      </c>
      <c r="V576" s="535">
        <v>0</v>
      </c>
    </row>
    <row r="577" spans="1:22">
      <c r="A577" s="313">
        <v>2</v>
      </c>
      <c r="B577" s="313">
        <v>3</v>
      </c>
      <c r="C577" s="313">
        <v>0</v>
      </c>
      <c r="D577" s="313">
        <v>3</v>
      </c>
      <c r="E577" s="313">
        <v>2</v>
      </c>
      <c r="F577" s="313"/>
      <c r="G577" s="313">
        <v>110</v>
      </c>
      <c r="H577" s="313">
        <v>90</v>
      </c>
      <c r="I577" s="314">
        <v>26</v>
      </c>
      <c r="J577" s="313">
        <v>13.2</v>
      </c>
      <c r="K577" s="313">
        <v>1.9778184778029834E-10</v>
      </c>
      <c r="L577" s="313"/>
      <c r="M577" s="313">
        <v>186</v>
      </c>
      <c r="N577" s="534"/>
      <c r="O577" s="534"/>
      <c r="P577" s="534"/>
      <c r="Q577" s="534"/>
      <c r="R577" s="534"/>
      <c r="S577" s="534">
        <v>1.9778184778029842E-10</v>
      </c>
      <c r="T577" s="534"/>
      <c r="U577" s="531">
        <v>7.7548182426846345E-14</v>
      </c>
      <c r="V577" s="535">
        <v>3.9208948291851864E-16</v>
      </c>
    </row>
    <row r="578" spans="1:22">
      <c r="A578" s="313">
        <v>2</v>
      </c>
      <c r="B578" s="313">
        <v>3</v>
      </c>
      <c r="C578" s="313">
        <v>1</v>
      </c>
      <c r="D578" s="313">
        <v>3</v>
      </c>
      <c r="E578" s="313">
        <v>3</v>
      </c>
      <c r="F578" s="313"/>
      <c r="G578" s="313">
        <v>110</v>
      </c>
      <c r="H578" s="313">
        <v>90</v>
      </c>
      <c r="I578" s="314">
        <v>30</v>
      </c>
      <c r="J578" s="313">
        <v>13.2</v>
      </c>
      <c r="K578" s="313">
        <v>2.2701861082627952E-10</v>
      </c>
      <c r="L578" s="313"/>
      <c r="M578" s="313">
        <v>187</v>
      </c>
      <c r="N578" s="534"/>
      <c r="O578" s="534"/>
      <c r="P578" s="534"/>
      <c r="Q578" s="534"/>
      <c r="R578" s="534"/>
      <c r="S578" s="534">
        <v>2.2701861082627952E-10</v>
      </c>
      <c r="T578" s="534"/>
      <c r="U578" s="531">
        <v>0</v>
      </c>
      <c r="V578" s="535">
        <v>0</v>
      </c>
    </row>
    <row r="579" spans="1:22">
      <c r="A579" s="313">
        <v>3</v>
      </c>
      <c r="B579" s="313">
        <v>3</v>
      </c>
      <c r="C579" s="313">
        <v>2</v>
      </c>
      <c r="D579" s="313">
        <v>3</v>
      </c>
      <c r="E579" s="313">
        <v>0</v>
      </c>
      <c r="F579" s="313"/>
      <c r="G579" s="313">
        <v>120</v>
      </c>
      <c r="H579" s="313">
        <v>90</v>
      </c>
      <c r="I579" s="314">
        <v>40</v>
      </c>
      <c r="J579" s="313">
        <v>13.2</v>
      </c>
      <c r="K579" s="313">
        <v>2.9873382818348755E-10</v>
      </c>
      <c r="L579" s="313"/>
      <c r="M579" s="313">
        <v>188</v>
      </c>
      <c r="N579" s="534">
        <v>-5.3079754530515616E-15</v>
      </c>
      <c r="O579" s="534">
        <v>3.5461693818276869E-13</v>
      </c>
      <c r="P579" s="534">
        <v>0</v>
      </c>
      <c r="Q579" s="534">
        <v>7.1057156086357654E-11</v>
      </c>
      <c r="R579" s="534"/>
      <c r="S579" s="534">
        <v>2.9873382818348761E-10</v>
      </c>
      <c r="T579" s="534"/>
      <c r="U579" s="531">
        <v>5.169878828456423E-14</v>
      </c>
      <c r="V579" s="535">
        <v>1.7305970535352269E-16</v>
      </c>
    </row>
    <row r="580" spans="1:22">
      <c r="A580" s="313">
        <v>3</v>
      </c>
      <c r="B580" s="313">
        <v>3</v>
      </c>
      <c r="C580" s="313">
        <v>0</v>
      </c>
      <c r="D580" s="313">
        <v>3</v>
      </c>
      <c r="E580" s="313">
        <v>1</v>
      </c>
      <c r="F580" s="313"/>
      <c r="G580" s="313">
        <v>120</v>
      </c>
      <c r="H580" s="313">
        <v>90</v>
      </c>
      <c r="I580" s="314">
        <v>26</v>
      </c>
      <c r="J580" s="313">
        <v>13.2</v>
      </c>
      <c r="K580" s="313">
        <v>2.17485229735075E-10</v>
      </c>
      <c r="L580" s="313"/>
      <c r="M580" s="313">
        <v>189</v>
      </c>
      <c r="N580" s="534"/>
      <c r="O580" s="534"/>
      <c r="P580" s="534"/>
      <c r="Q580" s="534"/>
      <c r="R580" s="534"/>
      <c r="S580" s="534">
        <v>2.1748522973507506E-10</v>
      </c>
      <c r="T580" s="534"/>
      <c r="U580" s="531">
        <v>5.169878828456423E-14</v>
      </c>
      <c r="V580" s="535">
        <v>2.3771172114786831E-16</v>
      </c>
    </row>
    <row r="581" spans="1:22">
      <c r="A581" s="313">
        <v>3</v>
      </c>
      <c r="B581" s="313">
        <v>3</v>
      </c>
      <c r="C581" s="313">
        <v>1</v>
      </c>
      <c r="D581" s="313">
        <v>3</v>
      </c>
      <c r="E581" s="313">
        <v>2</v>
      </c>
      <c r="F581" s="313"/>
      <c r="G581" s="313">
        <v>120</v>
      </c>
      <c r="H581" s="313">
        <v>90</v>
      </c>
      <c r="I581" s="314">
        <v>30</v>
      </c>
      <c r="J581" s="313">
        <v>13.2</v>
      </c>
      <c r="K581" s="313">
        <v>2.4689706321845727E-10</v>
      </c>
      <c r="L581" s="313"/>
      <c r="M581" s="313">
        <v>190</v>
      </c>
      <c r="N581" s="534"/>
      <c r="O581" s="534"/>
      <c r="P581" s="534"/>
      <c r="Q581" s="534"/>
      <c r="R581" s="534"/>
      <c r="S581" s="534">
        <v>2.4689706321845727E-10</v>
      </c>
      <c r="T581" s="534"/>
      <c r="U581" s="531">
        <v>0</v>
      </c>
      <c r="V581" s="535">
        <v>0</v>
      </c>
    </row>
    <row r="582" spans="1:22">
      <c r="A582" s="313">
        <v>3</v>
      </c>
      <c r="B582" s="313">
        <v>3</v>
      </c>
      <c r="C582" s="313">
        <v>2</v>
      </c>
      <c r="D582" s="313">
        <v>3</v>
      </c>
      <c r="E582" s="313">
        <v>3</v>
      </c>
      <c r="F582" s="313"/>
      <c r="G582" s="313">
        <v>120</v>
      </c>
      <c r="H582" s="313">
        <v>90</v>
      </c>
      <c r="I582" s="314">
        <v>40</v>
      </c>
      <c r="J582" s="313">
        <v>13.2</v>
      </c>
      <c r="K582" s="313">
        <v>2.9873382818348755E-10</v>
      </c>
      <c r="L582" s="313"/>
      <c r="M582" s="313">
        <v>191</v>
      </c>
      <c r="N582" s="534"/>
      <c r="O582" s="534"/>
      <c r="P582" s="534"/>
      <c r="Q582" s="534"/>
      <c r="R582" s="534"/>
      <c r="S582" s="534">
        <v>2.9873382818348761E-10</v>
      </c>
      <c r="T582" s="534"/>
      <c r="U582" s="531">
        <v>5.169878828456423E-14</v>
      </c>
      <c r="V582" s="535">
        <v>1.7305970535352269E-16</v>
      </c>
    </row>
    <row r="583" spans="1:22">
      <c r="A583" s="313"/>
      <c r="B583" s="313"/>
      <c r="C583" s="313"/>
      <c r="D583" s="313"/>
      <c r="E583" s="313"/>
      <c r="F583" s="313"/>
      <c r="G583" s="313"/>
      <c r="H583" s="313"/>
      <c r="I583" s="313"/>
      <c r="J583" s="313"/>
      <c r="K583" s="313"/>
      <c r="L583" s="313"/>
      <c r="M583" s="313"/>
      <c r="N583" s="313"/>
      <c r="O583" s="313"/>
      <c r="P583" s="313"/>
      <c r="Q583" s="313"/>
      <c r="R583" s="313"/>
      <c r="S583" s="313"/>
      <c r="T583" s="313"/>
      <c r="U583" s="313"/>
      <c r="V583" s="313"/>
    </row>
    <row r="584" spans="1:22">
      <c r="A584" s="313">
        <v>0</v>
      </c>
      <c r="B584" s="313">
        <v>0</v>
      </c>
      <c r="C584" s="313">
        <v>0</v>
      </c>
      <c r="D584" s="313">
        <v>0</v>
      </c>
      <c r="E584" s="313">
        <v>0</v>
      </c>
      <c r="F584" s="313"/>
      <c r="G584" s="313">
        <v>90</v>
      </c>
      <c r="H584" s="313">
        <v>60</v>
      </c>
      <c r="I584" s="313">
        <v>26</v>
      </c>
      <c r="J584" s="314">
        <v>1.21</v>
      </c>
      <c r="K584" s="313">
        <v>2.2434480778233571E-11</v>
      </c>
      <c r="L584" s="313"/>
      <c r="M584" s="313">
        <v>0</v>
      </c>
      <c r="N584" s="534">
        <v>1.0528366982234278E-13</v>
      </c>
      <c r="O584" s="534">
        <v>-2.8070973838415899E-12</v>
      </c>
      <c r="P584" s="534">
        <v>3.1701456113515965E-11</v>
      </c>
      <c r="Q584" s="534">
        <v>-1.2000926282832402E-11</v>
      </c>
      <c r="R584" s="534">
        <v>8.4690324092774829E-12</v>
      </c>
      <c r="S584" s="534">
        <v>2.2434480778233584E-11</v>
      </c>
      <c r="T584" s="534"/>
      <c r="U584" s="531">
        <v>1.2924697071141057E-14</v>
      </c>
      <c r="V584" s="535">
        <v>5.7610858922489009E-16</v>
      </c>
    </row>
    <row r="585" spans="1:22">
      <c r="A585" s="313">
        <v>0</v>
      </c>
      <c r="B585" s="313">
        <v>0</v>
      </c>
      <c r="C585" s="313">
        <v>0</v>
      </c>
      <c r="D585" s="313">
        <v>1</v>
      </c>
      <c r="E585" s="313">
        <v>1</v>
      </c>
      <c r="F585" s="313"/>
      <c r="G585" s="313">
        <v>90</v>
      </c>
      <c r="H585" s="313">
        <v>60</v>
      </c>
      <c r="I585" s="313">
        <v>26</v>
      </c>
      <c r="J585" s="314">
        <v>3.2</v>
      </c>
      <c r="K585" s="313">
        <v>6.4148991362619332E-11</v>
      </c>
      <c r="L585" s="313"/>
      <c r="M585" s="313">
        <v>1</v>
      </c>
      <c r="N585" s="534"/>
      <c r="O585" s="534"/>
      <c r="P585" s="534"/>
      <c r="Q585" s="534"/>
      <c r="R585" s="534"/>
      <c r="S585" s="534">
        <v>6.4148991362619332E-11</v>
      </c>
      <c r="T585" s="534"/>
      <c r="U585" s="531">
        <v>0</v>
      </c>
      <c r="V585" s="535">
        <v>0</v>
      </c>
    </row>
    <row r="586" spans="1:22">
      <c r="A586" s="313">
        <v>0</v>
      </c>
      <c r="B586" s="313">
        <v>0</v>
      </c>
      <c r="C586" s="313">
        <v>0</v>
      </c>
      <c r="D586" s="313">
        <v>2</v>
      </c>
      <c r="E586" s="313">
        <v>2</v>
      </c>
      <c r="F586" s="313"/>
      <c r="G586" s="313">
        <v>90</v>
      </c>
      <c r="H586" s="313">
        <v>60</v>
      </c>
      <c r="I586" s="313">
        <v>26</v>
      </c>
      <c r="J586" s="314">
        <v>5.2</v>
      </c>
      <c r="K586" s="313">
        <v>9.1746458494753995E-11</v>
      </c>
      <c r="L586" s="313"/>
      <c r="M586" s="313">
        <v>2</v>
      </c>
      <c r="N586" s="534"/>
      <c r="O586" s="534"/>
      <c r="P586" s="534"/>
      <c r="Q586" s="534"/>
      <c r="R586" s="534"/>
      <c r="S586" s="534">
        <v>9.1746458494753995E-11</v>
      </c>
      <c r="T586" s="534"/>
      <c r="U586" s="531">
        <v>0</v>
      </c>
      <c r="V586" s="535">
        <v>0</v>
      </c>
    </row>
    <row r="587" spans="1:22">
      <c r="A587" s="313">
        <v>0</v>
      </c>
      <c r="B587" s="313">
        <v>0</v>
      </c>
      <c r="C587" s="313">
        <v>0</v>
      </c>
      <c r="D587" s="313">
        <v>3</v>
      </c>
      <c r="E587" s="313">
        <v>3</v>
      </c>
      <c r="F587" s="313"/>
      <c r="G587" s="313">
        <v>90</v>
      </c>
      <c r="H587" s="313">
        <v>60</v>
      </c>
      <c r="I587" s="313">
        <v>26</v>
      </c>
      <c r="J587" s="314">
        <v>13.2</v>
      </c>
      <c r="K587" s="313">
        <v>1.5949871776897385E-10</v>
      </c>
      <c r="L587" s="313"/>
      <c r="M587" s="313">
        <v>3</v>
      </c>
      <c r="N587" s="534"/>
      <c r="O587" s="534"/>
      <c r="P587" s="534"/>
      <c r="Q587" s="534"/>
      <c r="R587" s="534"/>
      <c r="S587" s="534">
        <v>1.5949871776897387E-10</v>
      </c>
      <c r="T587" s="534"/>
      <c r="U587" s="531">
        <v>2.5849394142282115E-14</v>
      </c>
      <c r="V587" s="535">
        <v>1.6206646989929856E-16</v>
      </c>
    </row>
    <row r="588" spans="1:22">
      <c r="A588" s="313">
        <v>1</v>
      </c>
      <c r="B588" s="313">
        <v>0</v>
      </c>
      <c r="C588" s="313">
        <v>0</v>
      </c>
      <c r="D588" s="313">
        <v>0</v>
      </c>
      <c r="E588" s="313">
        <v>0</v>
      </c>
      <c r="F588" s="313"/>
      <c r="G588" s="313">
        <v>100</v>
      </c>
      <c r="H588" s="313">
        <v>60</v>
      </c>
      <c r="I588" s="313">
        <v>26</v>
      </c>
      <c r="J588" s="314">
        <v>1.21</v>
      </c>
      <c r="K588" s="313">
        <v>2.4325241502165289E-11</v>
      </c>
      <c r="L588" s="313"/>
      <c r="M588" s="313">
        <v>4</v>
      </c>
      <c r="N588" s="534">
        <v>1.1355464712787437E-13</v>
      </c>
      <c r="O588" s="534">
        <v>-3.0573702180324255E-12</v>
      </c>
      <c r="P588" s="534">
        <v>3.5275593888662054E-11</v>
      </c>
      <c r="Q588" s="534">
        <v>-1.408310035111502E-11</v>
      </c>
      <c r="R588" s="534">
        <v>9.6706522296212932E-12</v>
      </c>
      <c r="S588" s="534">
        <v>2.4325241502165292E-11</v>
      </c>
      <c r="T588" s="534"/>
      <c r="U588" s="531">
        <v>3.2311742677852644E-15</v>
      </c>
      <c r="V588" s="535">
        <v>1.3283215574643502E-16</v>
      </c>
    </row>
    <row r="589" spans="1:22">
      <c r="A589" s="313">
        <v>1</v>
      </c>
      <c r="B589" s="313">
        <v>0</v>
      </c>
      <c r="C589" s="313">
        <v>0</v>
      </c>
      <c r="D589" s="313">
        <v>1</v>
      </c>
      <c r="E589" s="313">
        <v>1</v>
      </c>
      <c r="F589" s="313"/>
      <c r="G589" s="313">
        <v>100</v>
      </c>
      <c r="H589" s="313">
        <v>60</v>
      </c>
      <c r="I589" s="313">
        <v>26</v>
      </c>
      <c r="J589" s="314">
        <v>3.2</v>
      </c>
      <c r="K589" s="313">
        <v>7.1212287737037663E-11</v>
      </c>
      <c r="L589" s="313"/>
      <c r="M589" s="313">
        <v>5</v>
      </c>
      <c r="N589" s="534"/>
      <c r="O589" s="534"/>
      <c r="P589" s="534"/>
      <c r="Q589" s="534"/>
      <c r="R589" s="534"/>
      <c r="S589" s="534">
        <v>7.1212287737037701E-11</v>
      </c>
      <c r="T589" s="534"/>
      <c r="U589" s="531">
        <v>3.8774091213423172E-14</v>
      </c>
      <c r="V589" s="535">
        <v>5.444859650711191E-16</v>
      </c>
    </row>
    <row r="590" spans="1:22">
      <c r="A590" s="313">
        <v>1</v>
      </c>
      <c r="B590" s="313">
        <v>0</v>
      </c>
      <c r="C590" s="313">
        <v>0</v>
      </c>
      <c r="D590" s="313">
        <v>2</v>
      </c>
      <c r="E590" s="313">
        <v>2</v>
      </c>
      <c r="F590" s="313"/>
      <c r="G590" s="313">
        <v>100</v>
      </c>
      <c r="H590" s="313">
        <v>60</v>
      </c>
      <c r="I590" s="313">
        <v>26</v>
      </c>
      <c r="J590" s="314">
        <v>5.2</v>
      </c>
      <c r="K590" s="313">
        <v>1.0264538899768699E-10</v>
      </c>
      <c r="L590" s="313"/>
      <c r="M590" s="313">
        <v>6</v>
      </c>
      <c r="N590" s="534"/>
      <c r="O590" s="534"/>
      <c r="P590" s="534"/>
      <c r="Q590" s="534"/>
      <c r="R590" s="534"/>
      <c r="S590" s="534">
        <v>1.0264538899768706E-10</v>
      </c>
      <c r="T590" s="534"/>
      <c r="U590" s="531">
        <v>6.4623485355705287E-14</v>
      </c>
      <c r="V590" s="535">
        <v>6.2958001315735194E-16</v>
      </c>
    </row>
    <row r="591" spans="1:22">
      <c r="A591" s="313">
        <v>1</v>
      </c>
      <c r="B591" s="313">
        <v>0</v>
      </c>
      <c r="C591" s="313">
        <v>0</v>
      </c>
      <c r="D591" s="313">
        <v>3</v>
      </c>
      <c r="E591" s="313">
        <v>3</v>
      </c>
      <c r="F591" s="313"/>
      <c r="G591" s="313">
        <v>100</v>
      </c>
      <c r="H591" s="313">
        <v>60</v>
      </c>
      <c r="I591" s="313">
        <v>26</v>
      </c>
      <c r="J591" s="314">
        <v>13.2</v>
      </c>
      <c r="K591" s="313">
        <v>1.8001060683465733E-10</v>
      </c>
      <c r="L591" s="313"/>
      <c r="M591" s="313">
        <v>7</v>
      </c>
      <c r="N591" s="534"/>
      <c r="O591" s="534"/>
      <c r="P591" s="534"/>
      <c r="Q591" s="534"/>
      <c r="R591" s="534"/>
      <c r="S591" s="534">
        <v>1.8001060683465722E-10</v>
      </c>
      <c r="T591" s="534"/>
      <c r="U591" s="531">
        <v>-1.0339757656912846E-13</v>
      </c>
      <c r="V591" s="535">
        <v>-5.7439713352058648E-16</v>
      </c>
    </row>
    <row r="592" spans="1:22">
      <c r="A592" s="313">
        <v>2</v>
      </c>
      <c r="B592" s="313">
        <v>0</v>
      </c>
      <c r="C592" s="313">
        <v>0</v>
      </c>
      <c r="D592" s="313">
        <v>0</v>
      </c>
      <c r="E592" s="313">
        <v>0</v>
      </c>
      <c r="F592" s="313"/>
      <c r="G592" s="313">
        <v>110</v>
      </c>
      <c r="H592" s="313">
        <v>60</v>
      </c>
      <c r="I592" s="313">
        <v>26</v>
      </c>
      <c r="J592" s="314">
        <v>1.21</v>
      </c>
      <c r="K592" s="313">
        <v>2.8038326324499204E-11</v>
      </c>
      <c r="L592" s="313"/>
      <c r="M592" s="313">
        <v>8</v>
      </c>
      <c r="N592" s="534">
        <v>1.4385082484133055E-13</v>
      </c>
      <c r="O592" s="534">
        <v>-3.781596887924646E-12</v>
      </c>
      <c r="P592" s="534">
        <v>4.1412570410221225E-11</v>
      </c>
      <c r="Q592" s="534">
        <v>-1.6789088379364718E-11</v>
      </c>
      <c r="R592" s="534">
        <v>1.0659402313579696E-11</v>
      </c>
      <c r="S592" s="534">
        <v>2.8038326324499223E-11</v>
      </c>
      <c r="T592" s="534"/>
      <c r="U592" s="531">
        <v>1.9387045606711586E-14</v>
      </c>
      <c r="V592" s="535">
        <v>6.9144803374984832E-16</v>
      </c>
    </row>
    <row r="593" spans="1:22">
      <c r="A593" s="313">
        <v>2</v>
      </c>
      <c r="B593" s="313">
        <v>0</v>
      </c>
      <c r="C593" s="313">
        <v>0</v>
      </c>
      <c r="D593" s="313">
        <v>1</v>
      </c>
      <c r="E593" s="313">
        <v>1</v>
      </c>
      <c r="F593" s="313"/>
      <c r="G593" s="313">
        <v>110</v>
      </c>
      <c r="H593" s="313">
        <v>60</v>
      </c>
      <c r="I593" s="313">
        <v>26</v>
      </c>
      <c r="J593" s="314">
        <v>3.2</v>
      </c>
      <c r="K593" s="313">
        <v>8.1721288629395508E-11</v>
      </c>
      <c r="L593" s="313"/>
      <c r="M593" s="313">
        <v>9</v>
      </c>
      <c r="N593" s="534"/>
      <c r="O593" s="534"/>
      <c r="P593" s="534"/>
      <c r="Q593" s="534"/>
      <c r="R593" s="534"/>
      <c r="S593" s="534">
        <v>8.1721288629395547E-11</v>
      </c>
      <c r="T593" s="534"/>
      <c r="U593" s="531">
        <v>3.8774091213423172E-14</v>
      </c>
      <c r="V593" s="535">
        <v>4.7446744739015236E-16</v>
      </c>
    </row>
    <row r="594" spans="1:22">
      <c r="A594" s="313">
        <v>2</v>
      </c>
      <c r="B594" s="313">
        <v>0</v>
      </c>
      <c r="C594" s="313">
        <v>0</v>
      </c>
      <c r="D594" s="313">
        <v>2</v>
      </c>
      <c r="E594" s="313">
        <v>2</v>
      </c>
      <c r="F594" s="313"/>
      <c r="G594" s="313">
        <v>110</v>
      </c>
      <c r="H594" s="313">
        <v>60</v>
      </c>
      <c r="I594" s="313">
        <v>26</v>
      </c>
      <c r="J594" s="314">
        <v>5.2</v>
      </c>
      <c r="K594" s="313">
        <v>1.1652847468359301E-10</v>
      </c>
      <c r="L594" s="313"/>
      <c r="M594" s="313">
        <v>10</v>
      </c>
      <c r="N594" s="534"/>
      <c r="O594" s="534"/>
      <c r="P594" s="534"/>
      <c r="Q594" s="534"/>
      <c r="R594" s="534"/>
      <c r="S594" s="534">
        <v>1.1652847468359301E-10</v>
      </c>
      <c r="T594" s="534"/>
      <c r="U594" s="531">
        <v>0</v>
      </c>
      <c r="V594" s="535">
        <v>0</v>
      </c>
    </row>
    <row r="595" spans="1:22">
      <c r="A595" s="313">
        <v>2</v>
      </c>
      <c r="B595" s="313">
        <v>0</v>
      </c>
      <c r="C595" s="313">
        <v>0</v>
      </c>
      <c r="D595" s="313">
        <v>3</v>
      </c>
      <c r="E595" s="313">
        <v>3</v>
      </c>
      <c r="F595" s="313"/>
      <c r="G595" s="313">
        <v>110</v>
      </c>
      <c r="H595" s="313">
        <v>60</v>
      </c>
      <c r="I595" s="313">
        <v>26</v>
      </c>
      <c r="J595" s="314">
        <v>13.2</v>
      </c>
      <c r="K595" s="313">
        <v>2.0180369319223057E-10</v>
      </c>
      <c r="L595" s="313"/>
      <c r="M595" s="313">
        <v>11</v>
      </c>
      <c r="N595" s="534"/>
      <c r="O595" s="534"/>
      <c r="P595" s="534"/>
      <c r="Q595" s="534"/>
      <c r="R595" s="534"/>
      <c r="S595" s="534">
        <v>2.0180369319223041E-10</v>
      </c>
      <c r="T595" s="534"/>
      <c r="U595" s="531">
        <v>-1.5509636485369269E-13</v>
      </c>
      <c r="V595" s="535">
        <v>-7.6855067615612842E-16</v>
      </c>
    </row>
    <row r="596" spans="1:22">
      <c r="A596" s="313">
        <v>3</v>
      </c>
      <c r="B596" s="313">
        <v>0</v>
      </c>
      <c r="C596" s="313">
        <v>0</v>
      </c>
      <c r="D596" s="313">
        <v>0</v>
      </c>
      <c r="E596" s="313">
        <v>0</v>
      </c>
      <c r="F596" s="313"/>
      <c r="G596" s="313">
        <v>120</v>
      </c>
      <c r="H596" s="313">
        <v>60</v>
      </c>
      <c r="I596" s="313">
        <v>26</v>
      </c>
      <c r="J596" s="314">
        <v>1.21</v>
      </c>
      <c r="K596" s="313">
        <v>3.2356199930582327E-11</v>
      </c>
      <c r="L596" s="313"/>
      <c r="M596" s="313">
        <v>12</v>
      </c>
      <c r="N596" s="534">
        <v>1.2959423664813393E-13</v>
      </c>
      <c r="O596" s="534">
        <v>-3.547064800452738E-12</v>
      </c>
      <c r="P596" s="534">
        <v>4.2351850095420379E-11</v>
      </c>
      <c r="Q596" s="534">
        <v>-1.3925865206004118E-11</v>
      </c>
      <c r="R596" s="534">
        <v>1.2065934123154317E-11</v>
      </c>
      <c r="S596" s="534">
        <v>3.2356199930582288E-11</v>
      </c>
      <c r="T596" s="534"/>
      <c r="U596" s="531">
        <v>-3.8774091213423172E-14</v>
      </c>
      <c r="V596" s="535">
        <v>-1.1983512061555412E-15</v>
      </c>
    </row>
    <row r="597" spans="1:22">
      <c r="A597" s="313">
        <v>3</v>
      </c>
      <c r="B597" s="313">
        <v>0</v>
      </c>
      <c r="C597" s="313">
        <v>0</v>
      </c>
      <c r="D597" s="313">
        <v>1</v>
      </c>
      <c r="E597" s="313">
        <v>1</v>
      </c>
      <c r="F597" s="313"/>
      <c r="G597" s="313">
        <v>120</v>
      </c>
      <c r="H597" s="313">
        <v>60</v>
      </c>
      <c r="I597" s="313">
        <v>26</v>
      </c>
      <c r="J597" s="314">
        <v>3.2</v>
      </c>
      <c r="K597" s="313">
        <v>8.9524655489191135E-11</v>
      </c>
      <c r="L597" s="313"/>
      <c r="M597" s="313">
        <v>13</v>
      </c>
      <c r="N597" s="534"/>
      <c r="O597" s="534"/>
      <c r="P597" s="534"/>
      <c r="Q597" s="534"/>
      <c r="R597" s="534"/>
      <c r="S597" s="534">
        <v>8.9524655489191096E-11</v>
      </c>
      <c r="T597" s="534"/>
      <c r="U597" s="531">
        <v>-3.8774091213423172E-14</v>
      </c>
      <c r="V597" s="535">
        <v>-4.3311075593141612E-16</v>
      </c>
    </row>
    <row r="598" spans="1:22">
      <c r="A598" s="313">
        <v>3</v>
      </c>
      <c r="B598" s="313">
        <v>0</v>
      </c>
      <c r="C598" s="313">
        <v>0</v>
      </c>
      <c r="D598" s="313">
        <v>2</v>
      </c>
      <c r="E598" s="313">
        <v>2</v>
      </c>
      <c r="F598" s="313"/>
      <c r="G598" s="313">
        <v>120</v>
      </c>
      <c r="H598" s="313">
        <v>60</v>
      </c>
      <c r="I598" s="313">
        <v>26</v>
      </c>
      <c r="J598" s="314">
        <v>5.2</v>
      </c>
      <c r="K598" s="313">
        <v>1.2861310951256064E-10</v>
      </c>
      <c r="L598" s="313"/>
      <c r="M598" s="313">
        <v>14</v>
      </c>
      <c r="N598" s="534"/>
      <c r="O598" s="534"/>
      <c r="P598" s="534"/>
      <c r="Q598" s="534"/>
      <c r="R598" s="534"/>
      <c r="S598" s="534">
        <v>1.2861310951256064E-10</v>
      </c>
      <c r="T598" s="534"/>
      <c r="U598" s="531">
        <v>0</v>
      </c>
      <c r="V598" s="535">
        <v>0</v>
      </c>
    </row>
    <row r="599" spans="1:22">
      <c r="A599" s="313">
        <v>3</v>
      </c>
      <c r="B599" s="313">
        <v>0</v>
      </c>
      <c r="C599" s="313">
        <v>0</v>
      </c>
      <c r="D599" s="313">
        <v>3</v>
      </c>
      <c r="E599" s="313">
        <v>3</v>
      </c>
      <c r="F599" s="313"/>
      <c r="G599" s="313">
        <v>120</v>
      </c>
      <c r="H599" s="313">
        <v>60</v>
      </c>
      <c r="I599" s="313">
        <v>26</v>
      </c>
      <c r="J599" s="314">
        <v>13.2</v>
      </c>
      <c r="K599" s="313">
        <v>2.2514058249779517E-10</v>
      </c>
      <c r="L599" s="313"/>
      <c r="M599" s="313">
        <v>15</v>
      </c>
      <c r="N599" s="534"/>
      <c r="O599" s="534"/>
      <c r="P599" s="534"/>
      <c r="Q599" s="534"/>
      <c r="R599" s="534"/>
      <c r="S599" s="534">
        <v>2.2514058249779517E-10</v>
      </c>
      <c r="T599" s="534"/>
      <c r="U599" s="531">
        <v>0</v>
      </c>
      <c r="V599" s="535">
        <v>0</v>
      </c>
    </row>
    <row r="600" spans="1:22">
      <c r="A600" s="313">
        <v>0</v>
      </c>
      <c r="B600" s="313">
        <v>1</v>
      </c>
      <c r="C600" s="313">
        <v>0</v>
      </c>
      <c r="D600" s="313">
        <v>0</v>
      </c>
      <c r="E600" s="313">
        <v>0</v>
      </c>
      <c r="F600" s="313"/>
      <c r="G600" s="313">
        <v>90</v>
      </c>
      <c r="H600" s="313">
        <v>70</v>
      </c>
      <c r="I600" s="313">
        <v>26</v>
      </c>
      <c r="J600" s="314">
        <v>1.21</v>
      </c>
      <c r="K600" s="313">
        <v>2.2998048431721969E-11</v>
      </c>
      <c r="L600" s="313"/>
      <c r="M600" s="313">
        <v>16</v>
      </c>
      <c r="N600" s="534">
        <v>1.1352290450836772E-13</v>
      </c>
      <c r="O600" s="534">
        <v>-3.0367902095645938E-12</v>
      </c>
      <c r="P600" s="534">
        <v>3.3329855764101438E-11</v>
      </c>
      <c r="Q600" s="534">
        <v>-1.308602524725097E-11</v>
      </c>
      <c r="R600" s="534">
        <v>8.0950182930115321E-12</v>
      </c>
      <c r="S600" s="534">
        <v>2.2998048431721991E-11</v>
      </c>
      <c r="T600" s="534"/>
      <c r="U600" s="531">
        <v>2.261821987449685E-14</v>
      </c>
      <c r="V600" s="535">
        <v>9.834843135341341E-16</v>
      </c>
    </row>
    <row r="601" spans="1:22">
      <c r="A601" s="313">
        <v>0</v>
      </c>
      <c r="B601" s="313">
        <v>1</v>
      </c>
      <c r="C601" s="313">
        <v>0</v>
      </c>
      <c r="D601" s="313">
        <v>1</v>
      </c>
      <c r="E601" s="313">
        <v>1</v>
      </c>
      <c r="F601" s="313"/>
      <c r="G601" s="313">
        <v>90</v>
      </c>
      <c r="H601" s="313">
        <v>70</v>
      </c>
      <c r="I601" s="313">
        <v>26</v>
      </c>
      <c r="J601" s="314">
        <v>3.2</v>
      </c>
      <c r="K601" s="313">
        <v>6.6192699986862356E-11</v>
      </c>
      <c r="L601" s="313"/>
      <c r="M601" s="313">
        <v>17</v>
      </c>
      <c r="N601" s="534"/>
      <c r="O601" s="534"/>
      <c r="P601" s="534"/>
      <c r="Q601" s="534"/>
      <c r="R601" s="534"/>
      <c r="S601" s="534">
        <v>6.6192699986862382E-11</v>
      </c>
      <c r="T601" s="534"/>
      <c r="U601" s="531">
        <v>2.5849394142282115E-14</v>
      </c>
      <c r="V601" s="535">
        <v>3.9051729491941848E-16</v>
      </c>
    </row>
    <row r="602" spans="1:22">
      <c r="A602" s="313">
        <v>0</v>
      </c>
      <c r="B602" s="313">
        <v>1</v>
      </c>
      <c r="C602" s="313">
        <v>0</v>
      </c>
      <c r="D602" s="313">
        <v>2</v>
      </c>
      <c r="E602" s="313">
        <v>2</v>
      </c>
      <c r="F602" s="313"/>
      <c r="G602" s="313">
        <v>90</v>
      </c>
      <c r="H602" s="313">
        <v>70</v>
      </c>
      <c r="I602" s="313">
        <v>26</v>
      </c>
      <c r="J602" s="314">
        <v>5.2</v>
      </c>
      <c r="K602" s="313">
        <v>9.4076646016562433E-11</v>
      </c>
      <c r="L602" s="313"/>
      <c r="M602" s="313">
        <v>18</v>
      </c>
      <c r="N602" s="534"/>
      <c r="O602" s="534"/>
      <c r="P602" s="534"/>
      <c r="Q602" s="534"/>
      <c r="R602" s="534"/>
      <c r="S602" s="534">
        <v>9.4076646016562446E-11</v>
      </c>
      <c r="T602" s="534"/>
      <c r="U602" s="531">
        <v>1.2924697071141057E-14</v>
      </c>
      <c r="V602" s="535">
        <v>1.3738475613666789E-16</v>
      </c>
    </row>
    <row r="603" spans="1:22">
      <c r="A603" s="313">
        <v>0</v>
      </c>
      <c r="B603" s="313">
        <v>1</v>
      </c>
      <c r="C603" s="313">
        <v>0</v>
      </c>
      <c r="D603" s="313">
        <v>3</v>
      </c>
      <c r="E603" s="313">
        <v>3</v>
      </c>
      <c r="F603" s="313"/>
      <c r="G603" s="313">
        <v>90</v>
      </c>
      <c r="H603" s="313">
        <v>70</v>
      </c>
      <c r="I603" s="313">
        <v>26</v>
      </c>
      <c r="J603" s="314">
        <v>13.2</v>
      </c>
      <c r="K603" s="313">
        <v>1.5883679236065468E-10</v>
      </c>
      <c r="L603" s="313"/>
      <c r="M603" s="313">
        <v>19</v>
      </c>
      <c r="N603" s="534"/>
      <c r="O603" s="534"/>
      <c r="P603" s="534"/>
      <c r="Q603" s="534"/>
      <c r="R603" s="534"/>
      <c r="S603" s="534">
        <v>1.5883679236065468E-10</v>
      </c>
      <c r="T603" s="534"/>
      <c r="U603" s="531">
        <v>0</v>
      </c>
      <c r="V603" s="535">
        <v>0</v>
      </c>
    </row>
    <row r="604" spans="1:22">
      <c r="A604" s="313">
        <v>1</v>
      </c>
      <c r="B604" s="313">
        <v>1</v>
      </c>
      <c r="C604" s="313">
        <v>0</v>
      </c>
      <c r="D604" s="313">
        <v>0</v>
      </c>
      <c r="E604" s="313">
        <v>0</v>
      </c>
      <c r="F604" s="313"/>
      <c r="G604" s="313">
        <v>100</v>
      </c>
      <c r="H604" s="313">
        <v>70</v>
      </c>
      <c r="I604" s="313">
        <v>26</v>
      </c>
      <c r="J604" s="314">
        <v>1.21</v>
      </c>
      <c r="K604" s="313">
        <v>2.5006424658598596E-11</v>
      </c>
      <c r="L604" s="313"/>
      <c r="M604" s="313">
        <v>20</v>
      </c>
      <c r="N604" s="534">
        <v>1.2178802646038656E-13</v>
      </c>
      <c r="O604" s="534">
        <v>-3.2909154416968503E-12</v>
      </c>
      <c r="P604" s="534">
        <v>3.6857091931070921E-11</v>
      </c>
      <c r="Q604" s="534">
        <v>-1.498818219775305E-11</v>
      </c>
      <c r="R604" s="534">
        <v>9.177271906036418E-12</v>
      </c>
      <c r="S604" s="534">
        <v>2.5006424658598596E-11</v>
      </c>
      <c r="T604" s="534"/>
      <c r="U604" s="531">
        <v>0</v>
      </c>
      <c r="V604" s="535">
        <v>0</v>
      </c>
    </row>
    <row r="605" spans="1:22">
      <c r="A605" s="313">
        <v>1</v>
      </c>
      <c r="B605" s="313">
        <v>1</v>
      </c>
      <c r="C605" s="313">
        <v>0</v>
      </c>
      <c r="D605" s="313">
        <v>1</v>
      </c>
      <c r="E605" s="313">
        <v>1</v>
      </c>
      <c r="F605" s="313"/>
      <c r="G605" s="313">
        <v>100</v>
      </c>
      <c r="H605" s="313">
        <v>70</v>
      </c>
      <c r="I605" s="313">
        <v>26</v>
      </c>
      <c r="J605" s="314">
        <v>3.2</v>
      </c>
      <c r="K605" s="313">
        <v>7.3246287909752083E-11</v>
      </c>
      <c r="L605" s="313"/>
      <c r="M605" s="313">
        <v>21</v>
      </c>
      <c r="N605" s="534"/>
      <c r="O605" s="534"/>
      <c r="P605" s="534"/>
      <c r="Q605" s="534"/>
      <c r="R605" s="534"/>
      <c r="S605" s="534">
        <v>7.3246287909752096E-11</v>
      </c>
      <c r="T605" s="534"/>
      <c r="U605" s="531">
        <v>1.2924697071141057E-14</v>
      </c>
      <c r="V605" s="535">
        <v>1.7645531862400702E-16</v>
      </c>
    </row>
    <row r="606" spans="1:22">
      <c r="A606" s="313">
        <v>1</v>
      </c>
      <c r="B606" s="313">
        <v>1</v>
      </c>
      <c r="C606" s="313">
        <v>0</v>
      </c>
      <c r="D606" s="313">
        <v>2</v>
      </c>
      <c r="E606" s="313">
        <v>2</v>
      </c>
      <c r="F606" s="313"/>
      <c r="G606" s="313">
        <v>100</v>
      </c>
      <c r="H606" s="313">
        <v>70</v>
      </c>
      <c r="I606" s="313">
        <v>26</v>
      </c>
      <c r="J606" s="314">
        <v>5.2</v>
      </c>
      <c r="K606" s="313">
        <v>1.0480671312487493E-10</v>
      </c>
      <c r="L606" s="313"/>
      <c r="M606" s="313">
        <v>22</v>
      </c>
      <c r="N606" s="534"/>
      <c r="O606" s="534"/>
      <c r="P606" s="534"/>
      <c r="Q606" s="534"/>
      <c r="R606" s="534"/>
      <c r="S606" s="534">
        <v>1.0480671312487494E-10</v>
      </c>
      <c r="T606" s="534"/>
      <c r="U606" s="531">
        <v>1.2924697071141057E-14</v>
      </c>
      <c r="V606" s="535">
        <v>1.2331936271812627E-16</v>
      </c>
    </row>
    <row r="607" spans="1:22">
      <c r="A607" s="313">
        <v>1</v>
      </c>
      <c r="B607" s="313">
        <v>1</v>
      </c>
      <c r="C607" s="313">
        <v>0</v>
      </c>
      <c r="D607" s="313">
        <v>3</v>
      </c>
      <c r="E607" s="313">
        <v>3</v>
      </c>
      <c r="F607" s="313"/>
      <c r="G607" s="313">
        <v>100</v>
      </c>
      <c r="H607" s="313">
        <v>70</v>
      </c>
      <c r="I607" s="313">
        <v>26</v>
      </c>
      <c r="J607" s="314">
        <v>13.2</v>
      </c>
      <c r="K607" s="313">
        <v>1.7822488837316626E-10</v>
      </c>
      <c r="L607" s="313"/>
      <c r="M607" s="313">
        <v>23</v>
      </c>
      <c r="N607" s="534"/>
      <c r="O607" s="534"/>
      <c r="P607" s="534"/>
      <c r="Q607" s="534"/>
      <c r="R607" s="534"/>
      <c r="S607" s="534">
        <v>1.7822488837316626E-10</v>
      </c>
      <c r="T607" s="534"/>
      <c r="U607" s="531">
        <v>0</v>
      </c>
      <c r="V607" s="535">
        <v>0</v>
      </c>
    </row>
    <row r="608" spans="1:22">
      <c r="A608" s="313">
        <v>2</v>
      </c>
      <c r="B608" s="313">
        <v>1</v>
      </c>
      <c r="C608" s="313">
        <v>0</v>
      </c>
      <c r="D608" s="313">
        <v>0</v>
      </c>
      <c r="E608" s="313">
        <v>0</v>
      </c>
      <c r="F608" s="313"/>
      <c r="G608" s="313">
        <v>110</v>
      </c>
      <c r="H608" s="313">
        <v>70</v>
      </c>
      <c r="I608" s="313">
        <v>26</v>
      </c>
      <c r="J608" s="314">
        <v>1.21</v>
      </c>
      <c r="K608" s="313">
        <v>2.9325889814112641E-11</v>
      </c>
      <c r="L608" s="313"/>
      <c r="M608" s="313">
        <v>24</v>
      </c>
      <c r="N608" s="534">
        <v>1.6343864323850027E-13</v>
      </c>
      <c r="O608" s="534">
        <v>-4.2747219402639482E-12</v>
      </c>
      <c r="P608" s="534">
        <v>4.4665758372142489E-11</v>
      </c>
      <c r="Q608" s="534">
        <v>-1.875059894969358E-11</v>
      </c>
      <c r="R608" s="534">
        <v>1.0126233254221841E-11</v>
      </c>
      <c r="S608" s="534">
        <v>2.9325889814112628E-11</v>
      </c>
      <c r="T608" s="534"/>
      <c r="U608" s="531">
        <v>-1.2924697071141057E-14</v>
      </c>
      <c r="V608" s="535">
        <v>-4.4072651002464185E-16</v>
      </c>
    </row>
    <row r="609" spans="1:22">
      <c r="A609" s="313">
        <v>2</v>
      </c>
      <c r="B609" s="313">
        <v>1</v>
      </c>
      <c r="C609" s="313">
        <v>0</v>
      </c>
      <c r="D609" s="313">
        <v>1</v>
      </c>
      <c r="E609" s="313">
        <v>1</v>
      </c>
      <c r="F609" s="313"/>
      <c r="G609" s="313">
        <v>110</v>
      </c>
      <c r="H609" s="313">
        <v>70</v>
      </c>
      <c r="I609" s="313">
        <v>26</v>
      </c>
      <c r="J609" s="314">
        <v>3.2</v>
      </c>
      <c r="K609" s="313">
        <v>8.5762232634498717E-11</v>
      </c>
      <c r="L609" s="313"/>
      <c r="M609" s="313">
        <v>25</v>
      </c>
      <c r="N609" s="534"/>
      <c r="O609" s="534"/>
      <c r="P609" s="534"/>
      <c r="Q609" s="534"/>
      <c r="R609" s="534"/>
      <c r="S609" s="534">
        <v>8.5762232634498743E-11</v>
      </c>
      <c r="T609" s="534"/>
      <c r="U609" s="531">
        <v>2.5849394142282115E-14</v>
      </c>
      <c r="V609" s="535">
        <v>3.0140766335278376E-16</v>
      </c>
    </row>
    <row r="610" spans="1:22">
      <c r="A610" s="313">
        <v>2</v>
      </c>
      <c r="B610" s="313">
        <v>1</v>
      </c>
      <c r="C610" s="313">
        <v>0</v>
      </c>
      <c r="D610" s="313">
        <v>2</v>
      </c>
      <c r="E610" s="313">
        <v>2</v>
      </c>
      <c r="F610" s="313"/>
      <c r="G610" s="313">
        <v>110</v>
      </c>
      <c r="H610" s="313">
        <v>70</v>
      </c>
      <c r="I610" s="313">
        <v>26</v>
      </c>
      <c r="J610" s="314">
        <v>5.2</v>
      </c>
      <c r="K610" s="313">
        <v>1.2090364406918924E-10</v>
      </c>
      <c r="L610" s="313"/>
      <c r="M610" s="313">
        <v>26</v>
      </c>
      <c r="N610" s="534"/>
      <c r="O610" s="534"/>
      <c r="P610" s="534"/>
      <c r="Q610" s="534"/>
      <c r="R610" s="534"/>
      <c r="S610" s="534">
        <v>1.2090364406918924E-10</v>
      </c>
      <c r="T610" s="534"/>
      <c r="U610" s="531">
        <v>0</v>
      </c>
      <c r="V610" s="535">
        <v>0</v>
      </c>
    </row>
    <row r="611" spans="1:22">
      <c r="A611" s="313">
        <v>2</v>
      </c>
      <c r="B611" s="313">
        <v>1</v>
      </c>
      <c r="C611" s="313">
        <v>0</v>
      </c>
      <c r="D611" s="313">
        <v>3</v>
      </c>
      <c r="E611" s="313">
        <v>3</v>
      </c>
      <c r="F611" s="313"/>
      <c r="G611" s="313">
        <v>110</v>
      </c>
      <c r="H611" s="313">
        <v>70</v>
      </c>
      <c r="I611" s="313">
        <v>26</v>
      </c>
      <c r="J611" s="314">
        <v>13.2</v>
      </c>
      <c r="K611" s="313">
        <v>2.0191351010296395E-10</v>
      </c>
      <c r="L611" s="313"/>
      <c r="M611" s="313">
        <v>27</v>
      </c>
      <c r="N611" s="534"/>
      <c r="O611" s="534"/>
      <c r="P611" s="534"/>
      <c r="Q611" s="534"/>
      <c r="R611" s="534"/>
      <c r="S611" s="534">
        <v>2.0191351010296403E-10</v>
      </c>
      <c r="T611" s="534"/>
      <c r="U611" s="531">
        <v>7.7548182426846345E-14</v>
      </c>
      <c r="V611" s="535">
        <v>3.8406633804395432E-16</v>
      </c>
    </row>
    <row r="612" spans="1:22">
      <c r="A612" s="313">
        <v>3</v>
      </c>
      <c r="B612" s="313">
        <v>1</v>
      </c>
      <c r="C612" s="313">
        <v>0</v>
      </c>
      <c r="D612" s="313">
        <v>0</v>
      </c>
      <c r="E612" s="313">
        <v>0</v>
      </c>
      <c r="F612" s="313"/>
      <c r="G612" s="313">
        <v>120</v>
      </c>
      <c r="H612" s="313">
        <v>70</v>
      </c>
      <c r="I612" s="313">
        <v>26</v>
      </c>
      <c r="J612" s="314">
        <v>1.21</v>
      </c>
      <c r="K612" s="313">
        <v>2.957576307476691E-11</v>
      </c>
      <c r="L612" s="313"/>
      <c r="M612" s="313">
        <v>28</v>
      </c>
      <c r="N612" s="534">
        <v>1.3912264756799515E-13</v>
      </c>
      <c r="O612" s="534">
        <v>-3.808980593761633E-12</v>
      </c>
      <c r="P612" s="534">
        <v>4.4014297600952386E-11</v>
      </c>
      <c r="Q612" s="534">
        <v>-1.8351272791707299E-11</v>
      </c>
      <c r="R612" s="534">
        <v>1.14810397072916E-11</v>
      </c>
      <c r="S612" s="534">
        <v>2.9575763074766884E-11</v>
      </c>
      <c r="T612" s="534"/>
      <c r="U612" s="531">
        <v>-2.5849394142282115E-14</v>
      </c>
      <c r="V612" s="535">
        <v>-8.7400599189733118E-16</v>
      </c>
    </row>
    <row r="613" spans="1:22">
      <c r="A613" s="313">
        <v>3</v>
      </c>
      <c r="B613" s="313">
        <v>1</v>
      </c>
      <c r="C613" s="313">
        <v>0</v>
      </c>
      <c r="D613" s="313">
        <v>1</v>
      </c>
      <c r="E613" s="313">
        <v>1</v>
      </c>
      <c r="F613" s="313"/>
      <c r="G613" s="313">
        <v>120</v>
      </c>
      <c r="H613" s="313">
        <v>70</v>
      </c>
      <c r="I613" s="313">
        <v>26</v>
      </c>
      <c r="J613" s="314">
        <v>3.2</v>
      </c>
      <c r="K613" s="313">
        <v>8.804928916672927E-11</v>
      </c>
      <c r="L613" s="313"/>
      <c r="M613" s="313">
        <v>29</v>
      </c>
      <c r="N613" s="534"/>
      <c r="O613" s="534"/>
      <c r="P613" s="534"/>
      <c r="Q613" s="534"/>
      <c r="R613" s="534"/>
      <c r="S613" s="534">
        <v>8.8049289166729283E-11</v>
      </c>
      <c r="T613" s="534"/>
      <c r="U613" s="531">
        <v>1.2924697071141057E-14</v>
      </c>
      <c r="V613" s="535">
        <v>1.4678934030537122E-16</v>
      </c>
    </row>
    <row r="614" spans="1:22">
      <c r="A614" s="313">
        <v>3</v>
      </c>
      <c r="B614" s="313">
        <v>1</v>
      </c>
      <c r="C614" s="313">
        <v>0</v>
      </c>
      <c r="D614" s="313">
        <v>2</v>
      </c>
      <c r="E614" s="313">
        <v>2</v>
      </c>
      <c r="F614" s="313"/>
      <c r="G614" s="313">
        <v>120</v>
      </c>
      <c r="H614" s="313">
        <v>70</v>
      </c>
      <c r="I614" s="313">
        <v>26</v>
      </c>
      <c r="J614" s="314">
        <v>5.2</v>
      </c>
      <c r="K614" s="313">
        <v>1.270899967071712E-10</v>
      </c>
      <c r="L614" s="313"/>
      <c r="M614" s="313">
        <v>30</v>
      </c>
      <c r="N614" s="534"/>
      <c r="O614" s="534"/>
      <c r="P614" s="534"/>
      <c r="Q614" s="534"/>
      <c r="R614" s="534"/>
      <c r="S614" s="534">
        <v>1.2708999670717123E-10</v>
      </c>
      <c r="T614" s="534"/>
      <c r="U614" s="531">
        <v>2.5849394142282115E-14</v>
      </c>
      <c r="V614" s="535">
        <v>2.033944040603121E-16</v>
      </c>
    </row>
    <row r="615" spans="1:22">
      <c r="A615" s="313">
        <v>3</v>
      </c>
      <c r="B615" s="313">
        <v>1</v>
      </c>
      <c r="C615" s="313">
        <v>0</v>
      </c>
      <c r="D615" s="313">
        <v>3</v>
      </c>
      <c r="E615" s="313">
        <v>3</v>
      </c>
      <c r="F615" s="313"/>
      <c r="G615" s="313">
        <v>120</v>
      </c>
      <c r="H615" s="313">
        <v>70</v>
      </c>
      <c r="I615" s="313">
        <v>26</v>
      </c>
      <c r="J615" s="314">
        <v>13.2</v>
      </c>
      <c r="K615" s="313">
        <v>2.1893831436550399E-10</v>
      </c>
      <c r="L615" s="313"/>
      <c r="M615" s="313">
        <v>31</v>
      </c>
      <c r="N615" s="534"/>
      <c r="O615" s="534"/>
      <c r="P615" s="534"/>
      <c r="Q615" s="534"/>
      <c r="R615" s="534"/>
      <c r="S615" s="534">
        <v>2.1893831436550404E-10</v>
      </c>
      <c r="T615" s="534"/>
      <c r="U615" s="531">
        <v>5.169878828456423E-14</v>
      </c>
      <c r="V615" s="535">
        <v>2.361340381850949E-16</v>
      </c>
    </row>
    <row r="616" spans="1:22">
      <c r="A616" s="313">
        <v>0</v>
      </c>
      <c r="B616" s="313">
        <v>2</v>
      </c>
      <c r="C616" s="313">
        <v>0</v>
      </c>
      <c r="D616" s="313">
        <v>0</v>
      </c>
      <c r="E616" s="313">
        <v>0</v>
      </c>
      <c r="F616" s="313"/>
      <c r="G616" s="313">
        <v>90</v>
      </c>
      <c r="H616" s="313">
        <v>80</v>
      </c>
      <c r="I616" s="313">
        <v>26</v>
      </c>
      <c r="J616" s="314">
        <v>1.21</v>
      </c>
      <c r="K616" s="313">
        <v>2.3620185104268189E-11</v>
      </c>
      <c r="L616" s="313"/>
      <c r="M616" s="313">
        <v>32</v>
      </c>
      <c r="N616" s="534">
        <v>1.2052369723737689E-13</v>
      </c>
      <c r="O616" s="534">
        <v>-3.2389369143005987E-12</v>
      </c>
      <c r="P616" s="534">
        <v>3.5103996927747603E-11</v>
      </c>
      <c r="Q616" s="534">
        <v>-1.4327038723680478E-11</v>
      </c>
      <c r="R616" s="534">
        <v>8.0393140629293664E-12</v>
      </c>
      <c r="S616" s="534">
        <v>2.3620185104268154E-11</v>
      </c>
      <c r="T616" s="534"/>
      <c r="U616" s="531">
        <v>-3.5542916945637908E-14</v>
      </c>
      <c r="V616" s="535">
        <v>-1.5047687725027723E-15</v>
      </c>
    </row>
    <row r="617" spans="1:22">
      <c r="A617" s="313">
        <v>0</v>
      </c>
      <c r="B617" s="313">
        <v>2</v>
      </c>
      <c r="C617" s="313">
        <v>0</v>
      </c>
      <c r="D617" s="313">
        <v>1</v>
      </c>
      <c r="E617" s="313">
        <v>1</v>
      </c>
      <c r="F617" s="313"/>
      <c r="G617" s="313">
        <v>90</v>
      </c>
      <c r="H617" s="313">
        <v>80</v>
      </c>
      <c r="I617" s="313">
        <v>26</v>
      </c>
      <c r="J617" s="314">
        <v>3.2</v>
      </c>
      <c r="K617" s="313">
        <v>6.8788357953748091E-11</v>
      </c>
      <c r="L617" s="313"/>
      <c r="M617" s="313">
        <v>33</v>
      </c>
      <c r="N617" s="534"/>
      <c r="O617" s="534"/>
      <c r="P617" s="534"/>
      <c r="Q617" s="534"/>
      <c r="R617" s="534"/>
      <c r="S617" s="534">
        <v>6.8788357953748091E-11</v>
      </c>
      <c r="T617" s="534"/>
      <c r="U617" s="531">
        <v>0</v>
      </c>
      <c r="V617" s="535">
        <v>0</v>
      </c>
    </row>
    <row r="618" spans="1:22">
      <c r="A618" s="313">
        <v>0</v>
      </c>
      <c r="B618" s="313">
        <v>2</v>
      </c>
      <c r="C618" s="313">
        <v>0</v>
      </c>
      <c r="D618" s="313">
        <v>2</v>
      </c>
      <c r="E618" s="313">
        <v>2</v>
      </c>
      <c r="F618" s="313"/>
      <c r="G618" s="313">
        <v>90</v>
      </c>
      <c r="H618" s="313">
        <v>80</v>
      </c>
      <c r="I618" s="313">
        <v>26</v>
      </c>
      <c r="J618" s="314">
        <v>5.2</v>
      </c>
      <c r="K618" s="313">
        <v>9.7579487159071958E-11</v>
      </c>
      <c r="L618" s="313"/>
      <c r="M618" s="313">
        <v>34</v>
      </c>
      <c r="N618" s="534"/>
      <c r="O618" s="534"/>
      <c r="P618" s="534"/>
      <c r="Q618" s="534"/>
      <c r="R618" s="534"/>
      <c r="S618" s="534">
        <v>9.7579487159071945E-11</v>
      </c>
      <c r="T618" s="534"/>
      <c r="U618" s="531">
        <v>-1.2924697071141057E-14</v>
      </c>
      <c r="V618" s="535">
        <v>-1.3245301289677304E-16</v>
      </c>
    </row>
    <row r="619" spans="1:22">
      <c r="A619" s="313">
        <v>0</v>
      </c>
      <c r="B619" s="313">
        <v>2</v>
      </c>
      <c r="C619" s="313">
        <v>0</v>
      </c>
      <c r="D619" s="313">
        <v>3</v>
      </c>
      <c r="E619" s="313">
        <v>3</v>
      </c>
      <c r="F619" s="313"/>
      <c r="G619" s="313">
        <v>90</v>
      </c>
      <c r="H619" s="313">
        <v>80</v>
      </c>
      <c r="I619" s="313">
        <v>26</v>
      </c>
      <c r="J619" s="314">
        <v>13.2</v>
      </c>
      <c r="K619" s="313">
        <v>1.6189399966250688E-10</v>
      </c>
      <c r="L619" s="313"/>
      <c r="M619" s="313">
        <v>35</v>
      </c>
      <c r="N619" s="534"/>
      <c r="O619" s="534"/>
      <c r="P619" s="534"/>
      <c r="Q619" s="534"/>
      <c r="R619" s="534"/>
      <c r="S619" s="534">
        <v>1.6189399966250683E-10</v>
      </c>
      <c r="T619" s="534"/>
      <c r="U619" s="531">
        <v>-5.169878828456423E-14</v>
      </c>
      <c r="V619" s="535">
        <v>-3.1933727248902594E-16</v>
      </c>
    </row>
    <row r="620" spans="1:22">
      <c r="A620" s="313">
        <v>1</v>
      </c>
      <c r="B620" s="313">
        <v>2</v>
      </c>
      <c r="C620" s="313">
        <v>0</v>
      </c>
      <c r="D620" s="313">
        <v>0</v>
      </c>
      <c r="E620" s="313">
        <v>0</v>
      </c>
      <c r="F620" s="313"/>
      <c r="G620" s="313">
        <v>100</v>
      </c>
      <c r="H620" s="313">
        <v>80</v>
      </c>
      <c r="I620" s="313">
        <v>26</v>
      </c>
      <c r="J620" s="314">
        <v>1.21</v>
      </c>
      <c r="K620" s="313">
        <v>2.8313346066162002E-11</v>
      </c>
      <c r="L620" s="313"/>
      <c r="M620" s="313">
        <v>36</v>
      </c>
      <c r="N620" s="534">
        <v>1.3029620513977061E-13</v>
      </c>
      <c r="O620" s="534">
        <v>-3.5274121760707367E-12</v>
      </c>
      <c r="P620" s="534">
        <v>3.869525564444837E-11</v>
      </c>
      <c r="Q620" s="534">
        <v>-1.3574256772108943E-11</v>
      </c>
      <c r="R620" s="534">
        <v>8.9604232960737123E-12</v>
      </c>
      <c r="S620" s="534">
        <v>2.8313346066162038E-11</v>
      </c>
      <c r="T620" s="534"/>
      <c r="U620" s="531">
        <v>3.5542916945637908E-14</v>
      </c>
      <c r="V620" s="535">
        <v>1.2553414514336103E-15</v>
      </c>
    </row>
    <row r="621" spans="1:22">
      <c r="A621" s="313">
        <v>1</v>
      </c>
      <c r="B621" s="313">
        <v>2</v>
      </c>
      <c r="C621" s="313">
        <v>0</v>
      </c>
      <c r="D621" s="313">
        <v>1</v>
      </c>
      <c r="E621" s="313">
        <v>1</v>
      </c>
      <c r="F621" s="313"/>
      <c r="G621" s="313">
        <v>100</v>
      </c>
      <c r="H621" s="313">
        <v>80</v>
      </c>
      <c r="I621" s="313">
        <v>26</v>
      </c>
      <c r="J621" s="314">
        <v>3.2</v>
      </c>
      <c r="K621" s="313">
        <v>7.8399406657181466E-11</v>
      </c>
      <c r="L621" s="313"/>
      <c r="M621" s="313">
        <v>37</v>
      </c>
      <c r="N621" s="534"/>
      <c r="O621" s="534"/>
      <c r="P621" s="534"/>
      <c r="Q621" s="534"/>
      <c r="R621" s="534"/>
      <c r="S621" s="534">
        <v>7.8399406657181505E-11</v>
      </c>
      <c r="T621" s="534"/>
      <c r="U621" s="531">
        <v>3.8774091213423172E-14</v>
      </c>
      <c r="V621" s="535">
        <v>4.9457123295551653E-16</v>
      </c>
    </row>
    <row r="622" spans="1:22">
      <c r="A622" s="313">
        <v>1</v>
      </c>
      <c r="B622" s="313">
        <v>2</v>
      </c>
      <c r="C622" s="313">
        <v>0</v>
      </c>
      <c r="D622" s="313">
        <v>2</v>
      </c>
      <c r="E622" s="313">
        <v>2</v>
      </c>
      <c r="F622" s="313"/>
      <c r="G622" s="313">
        <v>100</v>
      </c>
      <c r="H622" s="313">
        <v>80</v>
      </c>
      <c r="I622" s="313">
        <v>26</v>
      </c>
      <c r="J622" s="314">
        <v>5.2</v>
      </c>
      <c r="K622" s="313">
        <v>1.105805361503627E-10</v>
      </c>
      <c r="L622" s="313"/>
      <c r="M622" s="313">
        <v>38</v>
      </c>
      <c r="N622" s="534"/>
      <c r="O622" s="534"/>
      <c r="P622" s="534"/>
      <c r="Q622" s="534"/>
      <c r="R622" s="534"/>
      <c r="S622" s="534">
        <v>1.1058053615036275E-10</v>
      </c>
      <c r="T622" s="534"/>
      <c r="U622" s="531">
        <v>5.169878828456423E-14</v>
      </c>
      <c r="V622" s="535">
        <v>4.6752159181310554E-16</v>
      </c>
    </row>
    <row r="623" spans="1:22">
      <c r="A623" s="313">
        <v>1</v>
      </c>
      <c r="B623" s="313">
        <v>2</v>
      </c>
      <c r="C623" s="313">
        <v>0</v>
      </c>
      <c r="D623" s="313">
        <v>3</v>
      </c>
      <c r="E623" s="313">
        <v>3</v>
      </c>
      <c r="F623" s="313"/>
      <c r="G623" s="313">
        <v>100</v>
      </c>
      <c r="H623" s="313">
        <v>80</v>
      </c>
      <c r="I623" s="313">
        <v>26</v>
      </c>
      <c r="J623" s="314">
        <v>13.2</v>
      </c>
      <c r="K623" s="313">
        <v>1.8226392251895239E-10</v>
      </c>
      <c r="L623" s="313"/>
      <c r="M623" s="313">
        <v>39</v>
      </c>
      <c r="N623" s="534"/>
      <c r="O623" s="534"/>
      <c r="P623" s="534"/>
      <c r="Q623" s="534"/>
      <c r="R623" s="534"/>
      <c r="S623" s="534">
        <v>1.8226392251895231E-10</v>
      </c>
      <c r="T623" s="534"/>
      <c r="U623" s="531">
        <v>-7.7548182426846345E-14</v>
      </c>
      <c r="V623" s="535">
        <v>-4.2547192749449709E-16</v>
      </c>
    </row>
    <row r="624" spans="1:22">
      <c r="A624" s="313">
        <v>2</v>
      </c>
      <c r="B624" s="313">
        <v>2</v>
      </c>
      <c r="C624" s="313">
        <v>0</v>
      </c>
      <c r="D624" s="313">
        <v>0</v>
      </c>
      <c r="E624" s="313">
        <v>0</v>
      </c>
      <c r="F624" s="313"/>
      <c r="G624" s="313">
        <v>110</v>
      </c>
      <c r="H624" s="313">
        <v>80</v>
      </c>
      <c r="I624" s="313">
        <v>26</v>
      </c>
      <c r="J624" s="314">
        <v>1.21</v>
      </c>
      <c r="K624" s="313">
        <v>2.841870663848883E-11</v>
      </c>
      <c r="L624" s="313"/>
      <c r="M624" s="313">
        <v>40</v>
      </c>
      <c r="N624" s="534">
        <v>1.4022962241968845E-13</v>
      </c>
      <c r="O624" s="534">
        <v>-3.8173736436067481E-12</v>
      </c>
      <c r="P624" s="534">
        <v>4.2242575773018824E-11</v>
      </c>
      <c r="Q624" s="534">
        <v>-1.7354218625382757E-11</v>
      </c>
      <c r="R624" s="534">
        <v>9.8536804141769745E-12</v>
      </c>
      <c r="S624" s="534">
        <v>2.8418706638488824E-11</v>
      </c>
      <c r="T624" s="534"/>
      <c r="U624" s="531">
        <v>-6.4623485355705287E-15</v>
      </c>
      <c r="V624" s="535">
        <v>-2.2739770031681376E-16</v>
      </c>
    </row>
    <row r="625" spans="1:22">
      <c r="A625" s="313">
        <v>2</v>
      </c>
      <c r="B625" s="313">
        <v>2</v>
      </c>
      <c r="C625" s="313">
        <v>0</v>
      </c>
      <c r="D625" s="313">
        <v>1</v>
      </c>
      <c r="E625" s="313">
        <v>1</v>
      </c>
      <c r="F625" s="313"/>
      <c r="G625" s="313">
        <v>110</v>
      </c>
      <c r="H625" s="313">
        <v>80</v>
      </c>
      <c r="I625" s="313">
        <v>26</v>
      </c>
      <c r="J625" s="314">
        <v>3.2</v>
      </c>
      <c r="K625" s="313">
        <v>8.3327162005192718E-11</v>
      </c>
      <c r="L625" s="313"/>
      <c r="M625" s="313">
        <v>41</v>
      </c>
      <c r="N625" s="534"/>
      <c r="O625" s="534"/>
      <c r="P625" s="534"/>
      <c r="Q625" s="534"/>
      <c r="R625" s="534"/>
      <c r="S625" s="534">
        <v>8.3327162005192731E-11</v>
      </c>
      <c r="T625" s="534"/>
      <c r="U625" s="531">
        <v>1.2924697071141057E-14</v>
      </c>
      <c r="V625" s="535">
        <v>1.5510785151107903E-16</v>
      </c>
    </row>
    <row r="626" spans="1:22">
      <c r="A626" s="313">
        <v>2</v>
      </c>
      <c r="B626" s="313">
        <v>2</v>
      </c>
      <c r="C626" s="313">
        <v>0</v>
      </c>
      <c r="D626" s="313">
        <v>2</v>
      </c>
      <c r="E626" s="313">
        <v>2</v>
      </c>
      <c r="F626" s="313"/>
      <c r="G626" s="313">
        <v>110</v>
      </c>
      <c r="H626" s="313">
        <v>80</v>
      </c>
      <c r="I626" s="313">
        <v>26</v>
      </c>
      <c r="J626" s="314">
        <v>5.2</v>
      </c>
      <c r="K626" s="313">
        <v>1.1880279882037619E-10</v>
      </c>
      <c r="L626" s="313"/>
      <c r="M626" s="313">
        <v>42</v>
      </c>
      <c r="N626" s="534"/>
      <c r="O626" s="534"/>
      <c r="P626" s="534"/>
      <c r="Q626" s="534"/>
      <c r="R626" s="534"/>
      <c r="S626" s="534">
        <v>1.1880279882037622E-10</v>
      </c>
      <c r="T626" s="534"/>
      <c r="U626" s="531">
        <v>2.5849394142282115E-14</v>
      </c>
      <c r="V626" s="535">
        <v>2.1758236673670533E-16</v>
      </c>
    </row>
    <row r="627" spans="1:22">
      <c r="A627" s="313">
        <v>2</v>
      </c>
      <c r="B627" s="313">
        <v>2</v>
      </c>
      <c r="C627" s="313">
        <v>0</v>
      </c>
      <c r="D627" s="313">
        <v>3</v>
      </c>
      <c r="E627" s="313">
        <v>3</v>
      </c>
      <c r="F627" s="313"/>
      <c r="G627" s="313">
        <v>110</v>
      </c>
      <c r="H627" s="313">
        <v>80</v>
      </c>
      <c r="I627" s="313">
        <v>26</v>
      </c>
      <c r="J627" s="314">
        <v>13.2</v>
      </c>
      <c r="K627" s="313">
        <v>1.9763224213379197E-10</v>
      </c>
      <c r="L627" s="313"/>
      <c r="M627" s="313">
        <v>43</v>
      </c>
      <c r="N627" s="534"/>
      <c r="O627" s="534"/>
      <c r="P627" s="534"/>
      <c r="Q627" s="534"/>
      <c r="R627" s="534"/>
      <c r="S627" s="534">
        <v>1.9763224213379192E-10</v>
      </c>
      <c r="T627" s="534"/>
      <c r="U627" s="531">
        <v>-5.169878828456423E-14</v>
      </c>
      <c r="V627" s="535">
        <v>-2.615908605113404E-16</v>
      </c>
    </row>
    <row r="628" spans="1:22">
      <c r="A628" s="313">
        <v>3</v>
      </c>
      <c r="B628" s="313">
        <v>2</v>
      </c>
      <c r="C628" s="313">
        <v>0</v>
      </c>
      <c r="D628" s="313">
        <v>0</v>
      </c>
      <c r="E628" s="313">
        <v>0</v>
      </c>
      <c r="F628" s="313"/>
      <c r="G628" s="313">
        <v>120</v>
      </c>
      <c r="H628" s="313">
        <v>80</v>
      </c>
      <c r="I628" s="313">
        <v>26</v>
      </c>
      <c r="J628" s="314">
        <v>1.21</v>
      </c>
      <c r="K628" s="313">
        <v>3.0277636373802172E-11</v>
      </c>
      <c r="L628" s="313"/>
      <c r="M628" s="313">
        <v>44</v>
      </c>
      <c r="N628" s="534">
        <v>1.4815424971377527E-13</v>
      </c>
      <c r="O628" s="534">
        <v>-4.0623536980178903E-12</v>
      </c>
      <c r="P628" s="534">
        <v>4.5822760379250982E-11</v>
      </c>
      <c r="Q628" s="534">
        <v>-1.9482675926600697E-11</v>
      </c>
      <c r="R628" s="534">
        <v>1.106524741846403E-11</v>
      </c>
      <c r="S628" s="534">
        <v>3.0277636373802179E-11</v>
      </c>
      <c r="T628" s="534"/>
      <c r="U628" s="531">
        <v>6.4623485355705287E-15</v>
      </c>
      <c r="V628" s="535">
        <v>2.1343636127297233E-16</v>
      </c>
    </row>
    <row r="629" spans="1:22">
      <c r="A629" s="313">
        <v>3</v>
      </c>
      <c r="B629" s="313">
        <v>2</v>
      </c>
      <c r="C629" s="313">
        <v>0</v>
      </c>
      <c r="D629" s="313">
        <v>1</v>
      </c>
      <c r="E629" s="313">
        <v>1</v>
      </c>
      <c r="F629" s="313"/>
      <c r="G629" s="313">
        <v>120</v>
      </c>
      <c r="H629" s="313">
        <v>80</v>
      </c>
      <c r="I629" s="313">
        <v>26</v>
      </c>
      <c r="J629" s="314">
        <v>3.2</v>
      </c>
      <c r="K629" s="313">
        <v>9.0406373873920228E-11</v>
      </c>
      <c r="L629" s="313"/>
      <c r="M629" s="313">
        <v>45</v>
      </c>
      <c r="N629" s="534"/>
      <c r="O629" s="534"/>
      <c r="P629" s="534"/>
      <c r="Q629" s="534"/>
      <c r="R629" s="534"/>
      <c r="S629" s="534">
        <v>9.0406373873920228E-11</v>
      </c>
      <c r="T629" s="534"/>
      <c r="U629" s="531">
        <v>0</v>
      </c>
      <c r="V629" s="535">
        <v>0</v>
      </c>
    </row>
    <row r="630" spans="1:22">
      <c r="A630" s="313">
        <v>3</v>
      </c>
      <c r="B630" s="313">
        <v>2</v>
      </c>
      <c r="C630" s="313">
        <v>0</v>
      </c>
      <c r="D630" s="313">
        <v>2</v>
      </c>
      <c r="E630" s="313">
        <v>2</v>
      </c>
      <c r="F630" s="313"/>
      <c r="G630" s="313">
        <v>120</v>
      </c>
      <c r="H630" s="313">
        <v>80</v>
      </c>
      <c r="I630" s="313">
        <v>26</v>
      </c>
      <c r="J630" s="314">
        <v>5.2</v>
      </c>
      <c r="K630" s="313">
        <v>1.2978130679485515E-10</v>
      </c>
      <c r="L630" s="313"/>
      <c r="M630" s="313">
        <v>46</v>
      </c>
      <c r="N630" s="534"/>
      <c r="O630" s="534"/>
      <c r="P630" s="534"/>
      <c r="Q630" s="534"/>
      <c r="R630" s="534"/>
      <c r="S630" s="534">
        <v>1.2978130679485518E-10</v>
      </c>
      <c r="T630" s="534"/>
      <c r="U630" s="531">
        <v>2.5849394142282115E-14</v>
      </c>
      <c r="V630" s="535">
        <v>1.9917655924933904E-16</v>
      </c>
    </row>
    <row r="631" spans="1:22">
      <c r="A631" s="313">
        <v>3</v>
      </c>
      <c r="B631" s="313">
        <v>2</v>
      </c>
      <c r="C631" s="313">
        <v>0</v>
      </c>
      <c r="D631" s="313">
        <v>3</v>
      </c>
      <c r="E631" s="313">
        <v>3</v>
      </c>
      <c r="F631" s="313"/>
      <c r="G631" s="313">
        <v>120</v>
      </c>
      <c r="H631" s="313">
        <v>80</v>
      </c>
      <c r="I631" s="313">
        <v>26</v>
      </c>
      <c r="J631" s="314">
        <v>13.2</v>
      </c>
      <c r="K631" s="313">
        <v>2.1830328614256738E-10</v>
      </c>
      <c r="L631" s="313"/>
      <c r="M631" s="313">
        <v>47</v>
      </c>
      <c r="N631" s="534"/>
      <c r="O631" s="534"/>
      <c r="P631" s="534"/>
      <c r="Q631" s="534"/>
      <c r="R631" s="534"/>
      <c r="S631" s="534">
        <v>2.1830328614256743E-10</v>
      </c>
      <c r="T631" s="534"/>
      <c r="U631" s="531">
        <v>5.169878828456423E-14</v>
      </c>
      <c r="V631" s="535">
        <v>2.3682093475588492E-16</v>
      </c>
    </row>
    <row r="632" spans="1:22">
      <c r="A632" s="313">
        <v>0</v>
      </c>
      <c r="B632" s="313">
        <v>3</v>
      </c>
      <c r="C632" s="313">
        <v>0</v>
      </c>
      <c r="D632" s="313">
        <v>0</v>
      </c>
      <c r="E632" s="313">
        <v>0</v>
      </c>
      <c r="F632" s="313"/>
      <c r="G632" s="313">
        <v>90</v>
      </c>
      <c r="H632" s="313">
        <v>90</v>
      </c>
      <c r="I632" s="313">
        <v>26</v>
      </c>
      <c r="J632" s="314">
        <v>1.21</v>
      </c>
      <c r="K632" s="313">
        <v>2.5623945837795153E-11</v>
      </c>
      <c r="L632" s="313"/>
      <c r="M632" s="313">
        <v>48</v>
      </c>
      <c r="N632" s="534">
        <v>1.5861853461634175E-13</v>
      </c>
      <c r="O632" s="534">
        <v>-4.0862554741866195E-12</v>
      </c>
      <c r="P632" s="534">
        <v>4.029472315378992E-11</v>
      </c>
      <c r="Q632" s="534">
        <v>-1.7430984948337496E-11</v>
      </c>
      <c r="R632" s="534">
        <v>7.9219372923990928E-12</v>
      </c>
      <c r="S632" s="534">
        <v>2.5623945837795137E-11</v>
      </c>
      <c r="T632" s="534"/>
      <c r="U632" s="531">
        <v>-1.6155871338926322E-14</v>
      </c>
      <c r="V632" s="535">
        <v>-6.3049896535046988E-16</v>
      </c>
    </row>
    <row r="633" spans="1:22">
      <c r="A633" s="313">
        <v>0</v>
      </c>
      <c r="B633" s="313">
        <v>3</v>
      </c>
      <c r="C633" s="313">
        <v>0</v>
      </c>
      <c r="D633" s="313">
        <v>1</v>
      </c>
      <c r="E633" s="313">
        <v>1</v>
      </c>
      <c r="F633" s="313"/>
      <c r="G633" s="313">
        <v>90</v>
      </c>
      <c r="H633" s="313">
        <v>90</v>
      </c>
      <c r="I633" s="313">
        <v>26</v>
      </c>
      <c r="J633" s="314">
        <v>3.2</v>
      </c>
      <c r="K633" s="313">
        <v>7.4866485230427563E-11</v>
      </c>
      <c r="L633" s="313"/>
      <c r="M633" s="313">
        <v>49</v>
      </c>
      <c r="N633" s="534"/>
      <c r="O633" s="534"/>
      <c r="P633" s="534"/>
      <c r="Q633" s="534"/>
      <c r="R633" s="534"/>
      <c r="S633" s="534">
        <v>7.4866485230427551E-11</v>
      </c>
      <c r="T633" s="534"/>
      <c r="U633" s="531">
        <v>-1.2924697071141057E-14</v>
      </c>
      <c r="V633" s="535">
        <v>-1.7263662146500963E-16</v>
      </c>
    </row>
    <row r="634" spans="1:22">
      <c r="A634" s="313">
        <v>0</v>
      </c>
      <c r="B634" s="313">
        <v>3</v>
      </c>
      <c r="C634" s="313">
        <v>0</v>
      </c>
      <c r="D634" s="313">
        <v>2</v>
      </c>
      <c r="E634" s="313">
        <v>2</v>
      </c>
      <c r="F634" s="313"/>
      <c r="G634" s="313">
        <v>90</v>
      </c>
      <c r="H634" s="313">
        <v>90</v>
      </c>
      <c r="I634" s="313">
        <v>26</v>
      </c>
      <c r="J634" s="314">
        <v>5.2</v>
      </c>
      <c r="K634" s="313">
        <v>1.0391226234469849E-10</v>
      </c>
      <c r="L634" s="313"/>
      <c r="M634" s="313">
        <v>50</v>
      </c>
      <c r="N634" s="534"/>
      <c r="O634" s="534"/>
      <c r="P634" s="534"/>
      <c r="Q634" s="534"/>
      <c r="R634" s="534"/>
      <c r="S634" s="534">
        <v>1.0391226234469846E-10</v>
      </c>
      <c r="T634" s="534"/>
      <c r="U634" s="531">
        <v>-2.5849394142282115E-14</v>
      </c>
      <c r="V634" s="535">
        <v>-2.487617299345704E-16</v>
      </c>
    </row>
    <row r="635" spans="1:22">
      <c r="A635" s="313">
        <v>0</v>
      </c>
      <c r="B635" s="313">
        <v>3</v>
      </c>
      <c r="C635" s="313">
        <v>0</v>
      </c>
      <c r="D635" s="313">
        <v>3</v>
      </c>
      <c r="E635" s="313">
        <v>3</v>
      </c>
      <c r="F635" s="313"/>
      <c r="G635" s="313">
        <v>90</v>
      </c>
      <c r="H635" s="313">
        <v>90</v>
      </c>
      <c r="I635" s="313">
        <v>26</v>
      </c>
      <c r="J635" s="314">
        <v>13.2</v>
      </c>
      <c r="K635" s="313">
        <v>1.6728776068389121E-10</v>
      </c>
      <c r="L635" s="313"/>
      <c r="M635" s="313">
        <v>51</v>
      </c>
      <c r="N635" s="534"/>
      <c r="O635" s="534"/>
      <c r="P635" s="534"/>
      <c r="Q635" s="534"/>
      <c r="R635" s="534"/>
      <c r="S635" s="534">
        <v>1.6728776068389116E-10</v>
      </c>
      <c r="T635" s="534"/>
      <c r="U635" s="531">
        <v>-5.169878828456423E-14</v>
      </c>
      <c r="V635" s="535">
        <v>-3.0904106835559133E-16</v>
      </c>
    </row>
    <row r="636" spans="1:22">
      <c r="A636" s="313">
        <v>1</v>
      </c>
      <c r="B636" s="313">
        <v>3</v>
      </c>
      <c r="C636" s="313">
        <v>0</v>
      </c>
      <c r="D636" s="313">
        <v>0</v>
      </c>
      <c r="E636" s="313">
        <v>0</v>
      </c>
      <c r="F636" s="313"/>
      <c r="G636" s="313">
        <v>100</v>
      </c>
      <c r="H636" s="313">
        <v>90</v>
      </c>
      <c r="I636" s="313">
        <v>26</v>
      </c>
      <c r="J636" s="314">
        <v>1.21</v>
      </c>
      <c r="K636" s="313">
        <v>2.6929016371148688E-11</v>
      </c>
      <c r="L636" s="313"/>
      <c r="M636" s="313">
        <v>52</v>
      </c>
      <c r="N636" s="534">
        <v>1.4903802337947955E-13</v>
      </c>
      <c r="O636" s="534">
        <v>-3.9662548191343435E-12</v>
      </c>
      <c r="P636" s="534">
        <v>4.1498298961171081E-11</v>
      </c>
      <c r="Q636" s="534">
        <v>-1.7740961640909879E-11</v>
      </c>
      <c r="R636" s="534">
        <v>8.7475535596882966E-12</v>
      </c>
      <c r="S636" s="534">
        <v>2.6929016371148708E-11</v>
      </c>
      <c r="T636" s="534"/>
      <c r="U636" s="531">
        <v>1.9387045606711586E-14</v>
      </c>
      <c r="V636" s="535">
        <v>7.1993144270514661E-16</v>
      </c>
    </row>
    <row r="637" spans="1:22">
      <c r="A637" s="313">
        <v>1</v>
      </c>
      <c r="B637" s="313">
        <v>3</v>
      </c>
      <c r="C637" s="313">
        <v>0</v>
      </c>
      <c r="D637" s="313">
        <v>1</v>
      </c>
      <c r="E637" s="313">
        <v>1</v>
      </c>
      <c r="F637" s="313"/>
      <c r="G637" s="313">
        <v>100</v>
      </c>
      <c r="H637" s="313">
        <v>90</v>
      </c>
      <c r="I637" s="313">
        <v>26</v>
      </c>
      <c r="J637" s="314">
        <v>3.2</v>
      </c>
      <c r="K637" s="313">
        <v>7.9322823637000647E-11</v>
      </c>
      <c r="L637" s="313"/>
      <c r="M637" s="313">
        <v>53</v>
      </c>
      <c r="N637" s="534"/>
      <c r="O637" s="534"/>
      <c r="P637" s="534"/>
      <c r="Q637" s="534"/>
      <c r="R637" s="534"/>
      <c r="S637" s="534">
        <v>7.9322823637000699E-11</v>
      </c>
      <c r="T637" s="534"/>
      <c r="U637" s="531">
        <v>5.169878828456423E-14</v>
      </c>
      <c r="V637" s="535">
        <v>6.5175173946340702E-16</v>
      </c>
    </row>
    <row r="638" spans="1:22">
      <c r="A638" s="313">
        <v>1</v>
      </c>
      <c r="B638" s="313">
        <v>3</v>
      </c>
      <c r="C638" s="313">
        <v>0</v>
      </c>
      <c r="D638" s="313">
        <v>2</v>
      </c>
      <c r="E638" s="313">
        <v>2</v>
      </c>
      <c r="F638" s="313"/>
      <c r="G638" s="313">
        <v>100</v>
      </c>
      <c r="H638" s="313">
        <v>90</v>
      </c>
      <c r="I638" s="313">
        <v>26</v>
      </c>
      <c r="J638" s="314">
        <v>5.2</v>
      </c>
      <c r="K638" s="313">
        <v>1.1175860103912892E-10</v>
      </c>
      <c r="L638" s="313"/>
      <c r="M638" s="313">
        <v>54</v>
      </c>
      <c r="N638" s="534"/>
      <c r="O638" s="534"/>
      <c r="P638" s="534"/>
      <c r="Q638" s="534"/>
      <c r="R638" s="534"/>
      <c r="S638" s="534">
        <v>1.1175860103912896E-10</v>
      </c>
      <c r="T638" s="534"/>
      <c r="U638" s="531">
        <v>3.8774091213423172E-14</v>
      </c>
      <c r="V638" s="535">
        <v>3.4694503020709419E-16</v>
      </c>
    </row>
    <row r="639" spans="1:22">
      <c r="A639" s="313">
        <v>1</v>
      </c>
      <c r="B639" s="313">
        <v>3</v>
      </c>
      <c r="C639" s="313">
        <v>0</v>
      </c>
      <c r="D639" s="313">
        <v>3</v>
      </c>
      <c r="E639" s="313">
        <v>3</v>
      </c>
      <c r="F639" s="313"/>
      <c r="G639" s="313">
        <v>100</v>
      </c>
      <c r="H639" s="313">
        <v>90</v>
      </c>
      <c r="I639" s="313">
        <v>26</v>
      </c>
      <c r="J639" s="314">
        <v>13.2</v>
      </c>
      <c r="K639" s="313">
        <v>1.8173902951663528E-10</v>
      </c>
      <c r="L639" s="313"/>
      <c r="M639" s="313">
        <v>55</v>
      </c>
      <c r="N639" s="534"/>
      <c r="O639" s="534"/>
      <c r="P639" s="534"/>
      <c r="Q639" s="534"/>
      <c r="R639" s="534"/>
      <c r="S639" s="534">
        <v>1.8173902951663521E-10</v>
      </c>
      <c r="T639" s="534"/>
      <c r="U639" s="531">
        <v>-7.7548182426846345E-14</v>
      </c>
      <c r="V639" s="535">
        <v>-4.2670076225837917E-16</v>
      </c>
    </row>
    <row r="640" spans="1:22">
      <c r="A640" s="313">
        <v>2</v>
      </c>
      <c r="B640" s="313">
        <v>3</v>
      </c>
      <c r="C640" s="313">
        <v>0</v>
      </c>
      <c r="D640" s="313">
        <v>0</v>
      </c>
      <c r="E640" s="313">
        <v>0</v>
      </c>
      <c r="F640" s="313"/>
      <c r="G640" s="313">
        <v>110</v>
      </c>
      <c r="H640" s="313">
        <v>90</v>
      </c>
      <c r="I640" s="313">
        <v>26</v>
      </c>
      <c r="J640" s="314">
        <v>1.21</v>
      </c>
      <c r="K640" s="313">
        <v>2.9459579966309829E-11</v>
      </c>
      <c r="L640" s="313"/>
      <c r="M640" s="313">
        <v>56</v>
      </c>
      <c r="N640" s="534">
        <v>1.5922938883382479E-13</v>
      </c>
      <c r="O640" s="534">
        <v>-4.2665626155307448E-12</v>
      </c>
      <c r="P640" s="534">
        <v>4.4999253479284759E-11</v>
      </c>
      <c r="Q640" s="534">
        <v>-1.902492699353801E-11</v>
      </c>
      <c r="R640" s="534">
        <v>9.4736979875450684E-12</v>
      </c>
      <c r="S640" s="534">
        <v>2.9459579966309823E-11</v>
      </c>
      <c r="T640" s="534"/>
      <c r="U640" s="531">
        <v>-6.4623485355705287E-15</v>
      </c>
      <c r="V640" s="535">
        <v>-2.1936322727482583E-16</v>
      </c>
    </row>
    <row r="641" spans="1:22">
      <c r="A641" s="313">
        <v>2</v>
      </c>
      <c r="B641" s="313">
        <v>3</v>
      </c>
      <c r="C641" s="313">
        <v>0</v>
      </c>
      <c r="D641" s="313">
        <v>1</v>
      </c>
      <c r="E641" s="313">
        <v>1</v>
      </c>
      <c r="F641" s="313"/>
      <c r="G641" s="313">
        <v>110</v>
      </c>
      <c r="H641" s="313">
        <v>90</v>
      </c>
      <c r="I641" s="313">
        <v>26</v>
      </c>
      <c r="J641" s="314">
        <v>3.2</v>
      </c>
      <c r="K641" s="313">
        <v>8.650071157044513E-11</v>
      </c>
      <c r="L641" s="313"/>
      <c r="M641" s="313">
        <v>57</v>
      </c>
      <c r="N641" s="534"/>
      <c r="O641" s="534"/>
      <c r="P641" s="534"/>
      <c r="Q641" s="534"/>
      <c r="R641" s="534"/>
      <c r="S641" s="534">
        <v>8.6500711570445156E-11</v>
      </c>
      <c r="T641" s="534"/>
      <c r="U641" s="531">
        <v>2.5849394142282115E-14</v>
      </c>
      <c r="V641" s="535">
        <v>2.988344682139485E-16</v>
      </c>
    </row>
    <row r="642" spans="1:22">
      <c r="A642" s="313">
        <v>2</v>
      </c>
      <c r="B642" s="313">
        <v>3</v>
      </c>
      <c r="C642" s="313">
        <v>0</v>
      </c>
      <c r="D642" s="313">
        <v>2</v>
      </c>
      <c r="E642" s="313">
        <v>2</v>
      </c>
      <c r="F642" s="313"/>
      <c r="G642" s="313">
        <v>110</v>
      </c>
      <c r="H642" s="313">
        <v>90</v>
      </c>
      <c r="I642" s="313">
        <v>26</v>
      </c>
      <c r="J642" s="314">
        <v>5.2</v>
      </c>
      <c r="K642" s="313">
        <v>1.2199226387993781E-10</v>
      </c>
      <c r="L642" s="313"/>
      <c r="M642" s="313">
        <v>58</v>
      </c>
      <c r="N642" s="534"/>
      <c r="O642" s="534"/>
      <c r="P642" s="534"/>
      <c r="Q642" s="534"/>
      <c r="R642" s="534"/>
      <c r="S642" s="534">
        <v>1.2199226387993781E-10</v>
      </c>
      <c r="T642" s="534"/>
      <c r="U642" s="531">
        <v>0</v>
      </c>
      <c r="V642" s="535">
        <v>0</v>
      </c>
    </row>
    <row r="643" spans="1:22">
      <c r="A643" s="313">
        <v>2</v>
      </c>
      <c r="B643" s="313">
        <v>3</v>
      </c>
      <c r="C643" s="313">
        <v>0</v>
      </c>
      <c r="D643" s="313">
        <v>3</v>
      </c>
      <c r="E643" s="313">
        <v>3</v>
      </c>
      <c r="F643" s="313"/>
      <c r="G643" s="313">
        <v>110</v>
      </c>
      <c r="H643" s="313">
        <v>90</v>
      </c>
      <c r="I643" s="313">
        <v>26</v>
      </c>
      <c r="J643" s="314">
        <v>13.2</v>
      </c>
      <c r="K643" s="313">
        <v>1.9778184778029834E-10</v>
      </c>
      <c r="L643" s="313"/>
      <c r="M643" s="313">
        <v>59</v>
      </c>
      <c r="N643" s="534"/>
      <c r="O643" s="534"/>
      <c r="P643" s="534"/>
      <c r="Q643" s="534"/>
      <c r="R643" s="534"/>
      <c r="S643" s="534">
        <v>1.9778184778029819E-10</v>
      </c>
      <c r="T643" s="534"/>
      <c r="U643" s="531">
        <v>-1.5509636485369269E-13</v>
      </c>
      <c r="V643" s="535">
        <v>-7.8417896583703728E-16</v>
      </c>
    </row>
    <row r="644" spans="1:22">
      <c r="A644" s="313">
        <v>3</v>
      </c>
      <c r="B644" s="313">
        <v>3</v>
      </c>
      <c r="C644" s="313">
        <v>0</v>
      </c>
      <c r="D644" s="313">
        <v>0</v>
      </c>
      <c r="E644" s="313">
        <v>0</v>
      </c>
      <c r="F644" s="313"/>
      <c r="G644" s="313">
        <v>120</v>
      </c>
      <c r="H644" s="313">
        <v>90</v>
      </c>
      <c r="I644" s="313">
        <v>26</v>
      </c>
      <c r="J644" s="314">
        <v>1.21</v>
      </c>
      <c r="K644" s="313">
        <v>3.143310126064933E-11</v>
      </c>
      <c r="L644" s="313"/>
      <c r="M644" s="313">
        <v>60</v>
      </c>
      <c r="N644" s="534">
        <v>1.6756338829973184E-13</v>
      </c>
      <c r="O644" s="534">
        <v>-4.521379827247525E-12</v>
      </c>
      <c r="P644" s="534">
        <v>4.8552461640679174E-11</v>
      </c>
      <c r="Q644" s="534">
        <v>-2.0992473883239052E-11</v>
      </c>
      <c r="R644" s="534">
        <v>1.0587782589188339E-11</v>
      </c>
      <c r="S644" s="534">
        <v>3.1433101260649304E-11</v>
      </c>
      <c r="T644" s="534"/>
      <c r="U644" s="531">
        <v>-2.5849394142282115E-14</v>
      </c>
      <c r="V644" s="535">
        <v>-8.2236219480648632E-16</v>
      </c>
    </row>
    <row r="645" spans="1:22">
      <c r="A645" s="313">
        <v>3</v>
      </c>
      <c r="B645" s="313">
        <v>3</v>
      </c>
      <c r="C645" s="313">
        <v>0</v>
      </c>
      <c r="D645" s="313">
        <v>1</v>
      </c>
      <c r="E645" s="313">
        <v>1</v>
      </c>
      <c r="F645" s="313"/>
      <c r="G645" s="313">
        <v>120</v>
      </c>
      <c r="H645" s="313">
        <v>90</v>
      </c>
      <c r="I645" s="313">
        <v>26</v>
      </c>
      <c r="J645" s="314">
        <v>3.2</v>
      </c>
      <c r="K645" s="313">
        <v>9.3567191043725265E-11</v>
      </c>
      <c r="L645" s="313"/>
      <c r="M645" s="313">
        <v>61</v>
      </c>
      <c r="N645" s="534"/>
      <c r="O645" s="534"/>
      <c r="P645" s="534"/>
      <c r="Q645" s="534"/>
      <c r="R645" s="534"/>
      <c r="S645" s="534">
        <v>9.3567191043725265E-11</v>
      </c>
      <c r="T645" s="534"/>
      <c r="U645" s="531">
        <v>0</v>
      </c>
      <c r="V645" s="535">
        <v>0</v>
      </c>
    </row>
    <row r="646" spans="1:22">
      <c r="A646" s="313">
        <v>3</v>
      </c>
      <c r="B646" s="313">
        <v>3</v>
      </c>
      <c r="C646" s="313">
        <v>0</v>
      </c>
      <c r="D646" s="313">
        <v>2</v>
      </c>
      <c r="E646" s="313">
        <v>2</v>
      </c>
      <c r="F646" s="313"/>
      <c r="G646" s="313">
        <v>120</v>
      </c>
      <c r="H646" s="313">
        <v>90</v>
      </c>
      <c r="I646" s="313">
        <v>26</v>
      </c>
      <c r="J646" s="314">
        <v>5.2</v>
      </c>
      <c r="K646" s="313">
        <v>1.327829690215683E-10</v>
      </c>
      <c r="L646" s="313"/>
      <c r="M646" s="313">
        <v>62</v>
      </c>
      <c r="N646" s="534"/>
      <c r="O646" s="534"/>
      <c r="P646" s="534"/>
      <c r="Q646" s="534"/>
      <c r="R646" s="534"/>
      <c r="S646" s="534">
        <v>1.3278296902156825E-10</v>
      </c>
      <c r="T646" s="534"/>
      <c r="U646" s="531">
        <v>-5.169878828456423E-14</v>
      </c>
      <c r="V646" s="535">
        <v>-3.8934803661580014E-16</v>
      </c>
    </row>
    <row r="647" spans="1:22">
      <c r="A647" s="313">
        <v>3</v>
      </c>
      <c r="B647" s="313">
        <v>3</v>
      </c>
      <c r="C647" s="313">
        <v>0</v>
      </c>
      <c r="D647" s="313">
        <v>3</v>
      </c>
      <c r="E647" s="313">
        <v>3</v>
      </c>
      <c r="F647" s="313"/>
      <c r="G647" s="313">
        <v>120</v>
      </c>
      <c r="H647" s="313">
        <v>90</v>
      </c>
      <c r="I647" s="313">
        <v>26</v>
      </c>
      <c r="J647" s="314">
        <v>13.2</v>
      </c>
      <c r="K647" s="313">
        <v>2.17485229735075E-10</v>
      </c>
      <c r="L647" s="313"/>
      <c r="M647" s="313">
        <v>63</v>
      </c>
      <c r="N647" s="534"/>
      <c r="O647" s="534"/>
      <c r="P647" s="534"/>
      <c r="Q647" s="534"/>
      <c r="R647" s="534"/>
      <c r="S647" s="534">
        <v>2.174852297350749E-10</v>
      </c>
      <c r="T647" s="534"/>
      <c r="U647" s="531">
        <v>-1.0339757656912846E-13</v>
      </c>
      <c r="V647" s="535">
        <v>-4.7542344229573661E-16</v>
      </c>
    </row>
    <row r="648" spans="1:22">
      <c r="A648" s="313">
        <v>0</v>
      </c>
      <c r="B648" s="313">
        <v>0</v>
      </c>
      <c r="C648" s="313">
        <v>1</v>
      </c>
      <c r="D648" s="313">
        <v>0</v>
      </c>
      <c r="E648" s="313">
        <v>0</v>
      </c>
      <c r="F648" s="313"/>
      <c r="G648" s="313">
        <v>90</v>
      </c>
      <c r="H648" s="313">
        <v>60</v>
      </c>
      <c r="I648" s="313">
        <v>30</v>
      </c>
      <c r="J648" s="314">
        <v>1.21</v>
      </c>
      <c r="K648" s="313">
        <v>2.379684709110019E-11</v>
      </c>
      <c r="L648" s="313"/>
      <c r="M648" s="313">
        <v>64</v>
      </c>
      <c r="N648" s="534">
        <v>1.0128213418801184E-13</v>
      </c>
      <c r="O648" s="534">
        <v>-2.8014353477591794E-12</v>
      </c>
      <c r="P648" s="534">
        <v>3.4034165037876618E-11</v>
      </c>
      <c r="Q648" s="534">
        <v>-1.3462338591000557E-11</v>
      </c>
      <c r="R648" s="534">
        <v>9.8258282991358876E-12</v>
      </c>
      <c r="S648" s="534">
        <v>2.3796847091100186E-11</v>
      </c>
      <c r="T648" s="534"/>
      <c r="U648" s="531">
        <v>-3.2311742677852644E-15</v>
      </c>
      <c r="V648" s="535">
        <v>-1.3578161238820982E-16</v>
      </c>
    </row>
    <row r="649" spans="1:22">
      <c r="A649" s="313">
        <v>0</v>
      </c>
      <c r="B649" s="313">
        <v>0</v>
      </c>
      <c r="C649" s="313">
        <v>1</v>
      </c>
      <c r="D649" s="313">
        <v>1</v>
      </c>
      <c r="E649" s="313">
        <v>1</v>
      </c>
      <c r="F649" s="313"/>
      <c r="G649" s="313">
        <v>90</v>
      </c>
      <c r="H649" s="313">
        <v>60</v>
      </c>
      <c r="I649" s="313">
        <v>30</v>
      </c>
      <c r="J649" s="314">
        <v>3.2</v>
      </c>
      <c r="K649" s="313">
        <v>7.0079104542223359E-11</v>
      </c>
      <c r="L649" s="313"/>
      <c r="M649" s="313">
        <v>65</v>
      </c>
      <c r="N649" s="534"/>
      <c r="O649" s="534"/>
      <c r="P649" s="534"/>
      <c r="Q649" s="534"/>
      <c r="R649" s="534"/>
      <c r="S649" s="534">
        <v>7.0079104542223398E-11</v>
      </c>
      <c r="T649" s="534"/>
      <c r="U649" s="531">
        <v>3.8774091213423172E-14</v>
      </c>
      <c r="V649" s="535">
        <v>5.5329033478247989E-16</v>
      </c>
    </row>
    <row r="650" spans="1:22">
      <c r="A650" s="313">
        <v>0</v>
      </c>
      <c r="B650" s="313">
        <v>0</v>
      </c>
      <c r="C650" s="313">
        <v>1</v>
      </c>
      <c r="D650" s="313">
        <v>2</v>
      </c>
      <c r="E650" s="313">
        <v>2</v>
      </c>
      <c r="F650" s="313"/>
      <c r="G650" s="313">
        <v>90</v>
      </c>
      <c r="H650" s="313">
        <v>60</v>
      </c>
      <c r="I650" s="313">
        <v>30</v>
      </c>
      <c r="J650" s="314">
        <v>5.2</v>
      </c>
      <c r="K650" s="313">
        <v>1.0200558612645758E-10</v>
      </c>
      <c r="L650" s="313"/>
      <c r="M650" s="313">
        <v>66</v>
      </c>
      <c r="N650" s="534"/>
      <c r="O650" s="534"/>
      <c r="P650" s="534"/>
      <c r="Q650" s="534"/>
      <c r="R650" s="534"/>
      <c r="S650" s="534">
        <v>1.0200558612645762E-10</v>
      </c>
      <c r="T650" s="534"/>
      <c r="U650" s="531">
        <v>3.8774091213423172E-14</v>
      </c>
      <c r="V650" s="535">
        <v>3.8011733166607614E-16</v>
      </c>
    </row>
    <row r="651" spans="1:22">
      <c r="A651" s="313">
        <v>0</v>
      </c>
      <c r="B651" s="313">
        <v>0</v>
      </c>
      <c r="C651" s="313">
        <v>1</v>
      </c>
      <c r="D651" s="313">
        <v>3</v>
      </c>
      <c r="E651" s="313">
        <v>3</v>
      </c>
      <c r="F651" s="313"/>
      <c r="G651" s="313">
        <v>90</v>
      </c>
      <c r="H651" s="313">
        <v>60</v>
      </c>
      <c r="I651" s="313">
        <v>30</v>
      </c>
      <c r="J651" s="314">
        <v>13.2</v>
      </c>
      <c r="K651" s="313">
        <v>1.8061221251954467E-10</v>
      </c>
      <c r="L651" s="313"/>
      <c r="M651" s="313">
        <v>67</v>
      </c>
      <c r="N651" s="534"/>
      <c r="O651" s="534"/>
      <c r="P651" s="534"/>
      <c r="Q651" s="534"/>
      <c r="R651" s="534"/>
      <c r="S651" s="534">
        <v>1.8061221251954462E-10</v>
      </c>
      <c r="T651" s="534"/>
      <c r="U651" s="531">
        <v>-5.169878828456423E-14</v>
      </c>
      <c r="V651" s="535">
        <v>-2.8624192995238198E-16</v>
      </c>
    </row>
    <row r="652" spans="1:22">
      <c r="A652" s="313">
        <v>1</v>
      </c>
      <c r="B652" s="313">
        <v>0</v>
      </c>
      <c r="C652" s="313">
        <v>1</v>
      </c>
      <c r="D652" s="313">
        <v>0</v>
      </c>
      <c r="E652" s="313">
        <v>0</v>
      </c>
      <c r="F652" s="313"/>
      <c r="G652" s="313">
        <v>100</v>
      </c>
      <c r="H652" s="313">
        <v>60</v>
      </c>
      <c r="I652" s="313">
        <v>30</v>
      </c>
      <c r="J652" s="314">
        <v>1.21</v>
      </c>
      <c r="K652" s="313">
        <v>2.5721030353081207E-11</v>
      </c>
      <c r="L652" s="313"/>
      <c r="M652" s="313">
        <v>68</v>
      </c>
      <c r="N652" s="534">
        <v>1.0925528297025597E-13</v>
      </c>
      <c r="O652" s="534">
        <v>-3.0488560720665713E-12</v>
      </c>
      <c r="P652" s="534">
        <v>3.7608361751132028E-11</v>
      </c>
      <c r="Q652" s="534">
        <v>-1.5514809589029948E-11</v>
      </c>
      <c r="R652" s="534">
        <v>1.0999596004438619E-11</v>
      </c>
      <c r="S652" s="534">
        <v>2.5721030353081207E-11</v>
      </c>
      <c r="T652" s="534"/>
      <c r="U652" s="531">
        <v>0</v>
      </c>
      <c r="V652" s="535">
        <v>0</v>
      </c>
    </row>
    <row r="653" spans="1:22">
      <c r="A653" s="313">
        <v>1</v>
      </c>
      <c r="B653" s="313">
        <v>0</v>
      </c>
      <c r="C653" s="313">
        <v>1</v>
      </c>
      <c r="D653" s="313">
        <v>1</v>
      </c>
      <c r="E653" s="313">
        <v>1</v>
      </c>
      <c r="F653" s="313"/>
      <c r="G653" s="313">
        <v>100</v>
      </c>
      <c r="H653" s="313">
        <v>60</v>
      </c>
      <c r="I653" s="313">
        <v>30</v>
      </c>
      <c r="J653" s="314">
        <v>3.2</v>
      </c>
      <c r="K653" s="313">
        <v>7.7191738949000176E-11</v>
      </c>
      <c r="L653" s="313"/>
      <c r="M653" s="313">
        <v>69</v>
      </c>
      <c r="N653" s="534"/>
      <c r="O653" s="534"/>
      <c r="P653" s="534"/>
      <c r="Q653" s="534"/>
      <c r="R653" s="534"/>
      <c r="S653" s="534">
        <v>7.7191738949000201E-11</v>
      </c>
      <c r="T653" s="534"/>
      <c r="U653" s="531">
        <v>2.5849394142282115E-14</v>
      </c>
      <c r="V653" s="535">
        <v>3.3487254587386036E-16</v>
      </c>
    </row>
    <row r="654" spans="1:22">
      <c r="A654" s="313">
        <v>1</v>
      </c>
      <c r="B654" s="313">
        <v>0</v>
      </c>
      <c r="C654" s="313">
        <v>1</v>
      </c>
      <c r="D654" s="313">
        <v>2</v>
      </c>
      <c r="E654" s="313">
        <v>2</v>
      </c>
      <c r="F654" s="313"/>
      <c r="G654" s="313">
        <v>100</v>
      </c>
      <c r="H654" s="313">
        <v>60</v>
      </c>
      <c r="I654" s="313">
        <v>30</v>
      </c>
      <c r="J654" s="314">
        <v>5.2</v>
      </c>
      <c r="K654" s="313">
        <v>1.1296977015605824E-10</v>
      </c>
      <c r="L654" s="313"/>
      <c r="M654" s="313">
        <v>70</v>
      </c>
      <c r="N654" s="534"/>
      <c r="O654" s="534"/>
      <c r="P654" s="534"/>
      <c r="Q654" s="534"/>
      <c r="R654" s="534"/>
      <c r="S654" s="534">
        <v>1.1296977015605825E-10</v>
      </c>
      <c r="T654" s="534"/>
      <c r="U654" s="531">
        <v>1.2924697071141057E-14</v>
      </c>
      <c r="V654" s="535">
        <v>1.1440845682244616E-16</v>
      </c>
    </row>
    <row r="655" spans="1:22">
      <c r="A655" s="313">
        <v>1</v>
      </c>
      <c r="B655" s="313">
        <v>0</v>
      </c>
      <c r="C655" s="313">
        <v>1</v>
      </c>
      <c r="D655" s="313">
        <v>3</v>
      </c>
      <c r="E655" s="313">
        <v>3</v>
      </c>
      <c r="F655" s="313"/>
      <c r="G655" s="313">
        <v>100</v>
      </c>
      <c r="H655" s="313">
        <v>60</v>
      </c>
      <c r="I655" s="313">
        <v>30</v>
      </c>
      <c r="J655" s="314">
        <v>13.2</v>
      </c>
      <c r="K655" s="313">
        <v>2.0096653819156718E-10</v>
      </c>
      <c r="L655" s="313"/>
      <c r="M655" s="313">
        <v>71</v>
      </c>
      <c r="N655" s="534"/>
      <c r="O655" s="534"/>
      <c r="P655" s="534"/>
      <c r="Q655" s="534"/>
      <c r="R655" s="534"/>
      <c r="S655" s="534">
        <v>2.0096653819156716E-10</v>
      </c>
      <c r="T655" s="534"/>
      <c r="U655" s="531">
        <v>-2.5849394142282115E-14</v>
      </c>
      <c r="V655" s="535">
        <v>-1.2862536407748496E-16</v>
      </c>
    </row>
    <row r="656" spans="1:22">
      <c r="A656" s="313">
        <v>2</v>
      </c>
      <c r="B656" s="313">
        <v>0</v>
      </c>
      <c r="C656" s="313">
        <v>1</v>
      </c>
      <c r="D656" s="313">
        <v>0</v>
      </c>
      <c r="E656" s="313">
        <v>0</v>
      </c>
      <c r="F656" s="313"/>
      <c r="G656" s="313">
        <v>110</v>
      </c>
      <c r="H656" s="313">
        <v>60</v>
      </c>
      <c r="I656" s="313">
        <v>30</v>
      </c>
      <c r="J656" s="314">
        <v>1.21</v>
      </c>
      <c r="K656" s="313">
        <v>2.9446847570862474E-11</v>
      </c>
      <c r="L656" s="313"/>
      <c r="M656" s="313">
        <v>72</v>
      </c>
      <c r="N656" s="534">
        <v>1.392702246273857E-13</v>
      </c>
      <c r="O656" s="534">
        <v>-3.7703900856828463E-12</v>
      </c>
      <c r="P656" s="534">
        <v>4.3745841955284989E-11</v>
      </c>
      <c r="Q656" s="534">
        <v>-1.8212118768995205E-11</v>
      </c>
      <c r="R656" s="534">
        <v>1.1962483410144586E-11</v>
      </c>
      <c r="S656" s="534">
        <v>2.9446847570862487E-11</v>
      </c>
      <c r="T656" s="534"/>
      <c r="U656" s="531">
        <v>1.2924697071141057E-14</v>
      </c>
      <c r="V656" s="535">
        <v>4.3891615358956072E-16</v>
      </c>
    </row>
    <row r="657" spans="1:22">
      <c r="A657" s="313">
        <v>2</v>
      </c>
      <c r="B657" s="313">
        <v>0</v>
      </c>
      <c r="C657" s="313">
        <v>1</v>
      </c>
      <c r="D657" s="313">
        <v>1</v>
      </c>
      <c r="E657" s="313">
        <v>1</v>
      </c>
      <c r="F657" s="313"/>
      <c r="G657" s="313">
        <v>110</v>
      </c>
      <c r="H657" s="313">
        <v>60</v>
      </c>
      <c r="I657" s="313">
        <v>30</v>
      </c>
      <c r="J657" s="314">
        <v>3.2</v>
      </c>
      <c r="K657" s="313">
        <v>8.772938773111455E-11</v>
      </c>
      <c r="L657" s="313"/>
      <c r="M657" s="313">
        <v>73</v>
      </c>
      <c r="N657" s="534"/>
      <c r="O657" s="534"/>
      <c r="P657" s="534"/>
      <c r="Q657" s="534"/>
      <c r="R657" s="534"/>
      <c r="S657" s="534">
        <v>8.7729387731114589E-11</v>
      </c>
      <c r="T657" s="534"/>
      <c r="U657" s="531">
        <v>3.8774091213423172E-14</v>
      </c>
      <c r="V657" s="535">
        <v>4.4197380394655778E-16</v>
      </c>
    </row>
    <row r="658" spans="1:22">
      <c r="A658" s="313">
        <v>2</v>
      </c>
      <c r="B658" s="313">
        <v>0</v>
      </c>
      <c r="C658" s="313">
        <v>1</v>
      </c>
      <c r="D658" s="313">
        <v>2</v>
      </c>
      <c r="E658" s="313">
        <v>2</v>
      </c>
      <c r="F658" s="313"/>
      <c r="G658" s="313">
        <v>110</v>
      </c>
      <c r="H658" s="313">
        <v>60</v>
      </c>
      <c r="I658" s="313">
        <v>30</v>
      </c>
      <c r="J658" s="314">
        <v>5.2</v>
      </c>
      <c r="K658" s="313">
        <v>1.2689741922602998E-10</v>
      </c>
      <c r="L658" s="313"/>
      <c r="M658" s="313">
        <v>74</v>
      </c>
      <c r="N658" s="534"/>
      <c r="O658" s="534"/>
      <c r="P658" s="534"/>
      <c r="Q658" s="534"/>
      <c r="R658" s="534"/>
      <c r="S658" s="534">
        <v>1.2689741922603004E-10</v>
      </c>
      <c r="T658" s="534"/>
      <c r="U658" s="531">
        <v>5.169878828456423E-14</v>
      </c>
      <c r="V658" s="535">
        <v>4.0740614426900382E-16</v>
      </c>
    </row>
    <row r="659" spans="1:22">
      <c r="A659" s="313">
        <v>2</v>
      </c>
      <c r="B659" s="313">
        <v>0</v>
      </c>
      <c r="C659" s="313">
        <v>1</v>
      </c>
      <c r="D659" s="313">
        <v>3</v>
      </c>
      <c r="E659" s="313">
        <v>3</v>
      </c>
      <c r="F659" s="313"/>
      <c r="G659" s="313">
        <v>110</v>
      </c>
      <c r="H659" s="313">
        <v>60</v>
      </c>
      <c r="I659" s="313">
        <v>30</v>
      </c>
      <c r="J659" s="314">
        <v>13.2</v>
      </c>
      <c r="K659" s="313">
        <v>2.2259728650718665E-10</v>
      </c>
      <c r="L659" s="313"/>
      <c r="M659" s="313">
        <v>75</v>
      </c>
      <c r="N659" s="534"/>
      <c r="O659" s="534"/>
      <c r="P659" s="534"/>
      <c r="Q659" s="534"/>
      <c r="R659" s="534"/>
      <c r="S659" s="534">
        <v>2.2259728650718655E-10</v>
      </c>
      <c r="T659" s="534"/>
      <c r="U659" s="531">
        <v>-1.0339757656912846E-13</v>
      </c>
      <c r="V659" s="535">
        <v>-4.6450510781850981E-16</v>
      </c>
    </row>
    <row r="660" spans="1:22">
      <c r="A660" s="313">
        <v>3</v>
      </c>
      <c r="B660" s="313">
        <v>0</v>
      </c>
      <c r="C660" s="313">
        <v>1</v>
      </c>
      <c r="D660" s="313">
        <v>0</v>
      </c>
      <c r="E660" s="313">
        <v>0</v>
      </c>
      <c r="F660" s="313"/>
      <c r="G660" s="313">
        <v>120</v>
      </c>
      <c r="H660" s="313">
        <v>60</v>
      </c>
      <c r="I660" s="313">
        <v>30</v>
      </c>
      <c r="J660" s="314">
        <v>1.21</v>
      </c>
      <c r="K660" s="313">
        <v>3.0320608208436984E-11</v>
      </c>
      <c r="L660" s="313"/>
      <c r="M660" s="313">
        <v>76</v>
      </c>
      <c r="N660" s="534">
        <v>1.2549690141198602E-13</v>
      </c>
      <c r="O660" s="534">
        <v>-3.5464954654102166E-12</v>
      </c>
      <c r="P660" s="534">
        <v>4.4732503223046074E-11</v>
      </c>
      <c r="Q660" s="534">
        <v>-1.8835622096703982E-11</v>
      </c>
      <c r="R660" s="534">
        <v>1.3351110288621372E-11</v>
      </c>
      <c r="S660" s="534">
        <v>3.0320608208436984E-11</v>
      </c>
      <c r="T660" s="534"/>
      <c r="U660" s="531">
        <v>0</v>
      </c>
      <c r="V660" s="535">
        <v>0</v>
      </c>
    </row>
    <row r="661" spans="1:22">
      <c r="A661" s="313">
        <v>3</v>
      </c>
      <c r="B661" s="313">
        <v>0</v>
      </c>
      <c r="C661" s="313">
        <v>1</v>
      </c>
      <c r="D661" s="313">
        <v>1</v>
      </c>
      <c r="E661" s="313">
        <v>1</v>
      </c>
      <c r="F661" s="313"/>
      <c r="G661" s="313">
        <v>120</v>
      </c>
      <c r="H661" s="313">
        <v>60</v>
      </c>
      <c r="I661" s="313">
        <v>30</v>
      </c>
      <c r="J661" s="314">
        <v>3.2</v>
      </c>
      <c r="K661" s="313">
        <v>9.2104557116710762E-11</v>
      </c>
      <c r="L661" s="313"/>
      <c r="M661" s="313">
        <v>77</v>
      </c>
      <c r="N661" s="534"/>
      <c r="O661" s="534"/>
      <c r="P661" s="534"/>
      <c r="Q661" s="534"/>
      <c r="R661" s="534"/>
      <c r="S661" s="534">
        <v>9.2104557116710801E-11</v>
      </c>
      <c r="T661" s="534"/>
      <c r="U661" s="531">
        <v>3.8774091213423172E-14</v>
      </c>
      <c r="V661" s="535">
        <v>4.2097907451300575E-16</v>
      </c>
    </row>
    <row r="662" spans="1:22">
      <c r="A662" s="313">
        <v>3</v>
      </c>
      <c r="B662" s="313">
        <v>0</v>
      </c>
      <c r="C662" s="313">
        <v>1</v>
      </c>
      <c r="D662" s="313">
        <v>2</v>
      </c>
      <c r="E662" s="313">
        <v>2</v>
      </c>
      <c r="F662" s="313"/>
      <c r="G662" s="313">
        <v>120</v>
      </c>
      <c r="H662" s="313">
        <v>60</v>
      </c>
      <c r="I662" s="313">
        <v>30</v>
      </c>
      <c r="J662" s="314">
        <v>5.2</v>
      </c>
      <c r="K662" s="313">
        <v>1.3552202559217983E-10</v>
      </c>
      <c r="L662" s="313"/>
      <c r="M662" s="313">
        <v>78</v>
      </c>
      <c r="N662" s="534"/>
      <c r="O662" s="534"/>
      <c r="P662" s="534"/>
      <c r="Q662" s="534"/>
      <c r="R662" s="534"/>
      <c r="S662" s="534">
        <v>1.3552202559217988E-10</v>
      </c>
      <c r="T662" s="534"/>
      <c r="U662" s="531">
        <v>5.169878828456423E-14</v>
      </c>
      <c r="V662" s="535">
        <v>3.8147886337043844E-16</v>
      </c>
    </row>
    <row r="663" spans="1:22">
      <c r="A663" s="313">
        <v>3</v>
      </c>
      <c r="B663" s="313">
        <v>0</v>
      </c>
      <c r="C663" s="313">
        <v>1</v>
      </c>
      <c r="D663" s="313">
        <v>3</v>
      </c>
      <c r="E663" s="313">
        <v>3</v>
      </c>
      <c r="F663" s="313"/>
      <c r="G663" s="313">
        <v>120</v>
      </c>
      <c r="H663" s="313">
        <v>60</v>
      </c>
      <c r="I663" s="313">
        <v>30</v>
      </c>
      <c r="J663" s="314">
        <v>13.2</v>
      </c>
      <c r="K663" s="313">
        <v>2.4233090790115079E-10</v>
      </c>
      <c r="L663" s="313"/>
      <c r="M663" s="313">
        <v>79</v>
      </c>
      <c r="N663" s="534"/>
      <c r="O663" s="534"/>
      <c r="P663" s="534"/>
      <c r="Q663" s="534"/>
      <c r="R663" s="534"/>
      <c r="S663" s="534">
        <v>2.4233090790115064E-10</v>
      </c>
      <c r="T663" s="534"/>
      <c r="U663" s="531">
        <v>-1.5509636485369269E-13</v>
      </c>
      <c r="V663" s="535">
        <v>-6.4001891544498341E-16</v>
      </c>
    </row>
    <row r="664" spans="1:22">
      <c r="A664" s="313">
        <v>0</v>
      </c>
      <c r="B664" s="313">
        <v>1</v>
      </c>
      <c r="C664" s="313">
        <v>1</v>
      </c>
      <c r="D664" s="313">
        <v>0</v>
      </c>
      <c r="E664" s="313">
        <v>0</v>
      </c>
      <c r="F664" s="313"/>
      <c r="G664" s="313">
        <v>90</v>
      </c>
      <c r="H664" s="313">
        <v>70</v>
      </c>
      <c r="I664" s="313">
        <v>30</v>
      </c>
      <c r="J664" s="314">
        <v>1.21</v>
      </c>
      <c r="K664" s="313">
        <v>2.7215495268714108E-11</v>
      </c>
      <c r="L664" s="313"/>
      <c r="M664" s="313">
        <v>80</v>
      </c>
      <c r="N664" s="534">
        <v>1.0656012539470961E-13</v>
      </c>
      <c r="O664" s="534">
        <v>-2.9729346810157972E-12</v>
      </c>
      <c r="P664" s="534">
        <v>3.5596015256251395E-11</v>
      </c>
      <c r="Q664" s="534">
        <v>-1.1691787287179225E-11</v>
      </c>
      <c r="R664" s="534">
        <v>9.656726172100753E-12</v>
      </c>
      <c r="S664" s="534">
        <v>2.7215495268714115E-11</v>
      </c>
      <c r="T664" s="534"/>
      <c r="U664" s="531">
        <v>6.4623485355705287E-15</v>
      </c>
      <c r="V664" s="535">
        <v>2.374510723308202E-16</v>
      </c>
    </row>
    <row r="665" spans="1:22">
      <c r="A665" s="313">
        <v>0</v>
      </c>
      <c r="B665" s="313">
        <v>1</v>
      </c>
      <c r="C665" s="313">
        <v>1</v>
      </c>
      <c r="D665" s="313">
        <v>1</v>
      </c>
      <c r="E665" s="313">
        <v>1</v>
      </c>
      <c r="F665" s="313"/>
      <c r="G665" s="313">
        <v>90</v>
      </c>
      <c r="H665" s="313">
        <v>70</v>
      </c>
      <c r="I665" s="313">
        <v>30</v>
      </c>
      <c r="J665" s="314">
        <v>3.2</v>
      </c>
      <c r="K665" s="313">
        <v>7.5264372588157311E-11</v>
      </c>
      <c r="L665" s="313"/>
      <c r="M665" s="313">
        <v>81</v>
      </c>
      <c r="N665" s="534"/>
      <c r="O665" s="534"/>
      <c r="P665" s="534"/>
      <c r="Q665" s="534"/>
      <c r="R665" s="534"/>
      <c r="S665" s="534">
        <v>7.5264372588157324E-11</v>
      </c>
      <c r="T665" s="534"/>
      <c r="U665" s="531">
        <v>1.2924697071141057E-14</v>
      </c>
      <c r="V665" s="535">
        <v>1.717239728000434E-16</v>
      </c>
    </row>
    <row r="666" spans="1:22">
      <c r="A666" s="313">
        <v>0</v>
      </c>
      <c r="B666" s="313">
        <v>1</v>
      </c>
      <c r="C666" s="313">
        <v>1</v>
      </c>
      <c r="D666" s="313">
        <v>2</v>
      </c>
      <c r="E666" s="313">
        <v>2</v>
      </c>
      <c r="F666" s="313"/>
      <c r="G666" s="313">
        <v>90</v>
      </c>
      <c r="H666" s="313">
        <v>70</v>
      </c>
      <c r="I666" s="313">
        <v>30</v>
      </c>
      <c r="J666" s="314">
        <v>5.2</v>
      </c>
      <c r="K666" s="313">
        <v>1.0800254438216019E-10</v>
      </c>
      <c r="L666" s="313"/>
      <c r="M666" s="313">
        <v>82</v>
      </c>
      <c r="N666" s="534"/>
      <c r="O666" s="534"/>
      <c r="P666" s="534"/>
      <c r="Q666" s="534"/>
      <c r="R666" s="534"/>
      <c r="S666" s="534">
        <v>1.0800254438216021E-10</v>
      </c>
      <c r="T666" s="534"/>
      <c r="U666" s="531">
        <v>1.2924697071141057E-14</v>
      </c>
      <c r="V666" s="535">
        <v>1.196703017051879E-16</v>
      </c>
    </row>
    <row r="667" spans="1:22">
      <c r="A667" s="313">
        <v>0</v>
      </c>
      <c r="B667" s="313">
        <v>1</v>
      </c>
      <c r="C667" s="313">
        <v>1</v>
      </c>
      <c r="D667" s="313">
        <v>3</v>
      </c>
      <c r="E667" s="313">
        <v>3</v>
      </c>
      <c r="F667" s="313"/>
      <c r="G667" s="313">
        <v>90</v>
      </c>
      <c r="H667" s="313">
        <v>70</v>
      </c>
      <c r="I667" s="313">
        <v>30</v>
      </c>
      <c r="J667" s="314">
        <v>13.2</v>
      </c>
      <c r="K667" s="313">
        <v>1.852563537589662E-10</v>
      </c>
      <c r="L667" s="313"/>
      <c r="M667" s="313">
        <v>83</v>
      </c>
      <c r="N667" s="534"/>
      <c r="O667" s="534"/>
      <c r="P667" s="534"/>
      <c r="Q667" s="534"/>
      <c r="R667" s="534"/>
      <c r="S667" s="534">
        <v>1.8525635375896623E-10</v>
      </c>
      <c r="T667" s="534"/>
      <c r="U667" s="531">
        <v>2.5849394142282115E-14</v>
      </c>
      <c r="V667" s="535">
        <v>1.3953310435934797E-16</v>
      </c>
    </row>
    <row r="668" spans="1:22">
      <c r="A668" s="313">
        <v>1</v>
      </c>
      <c r="B668" s="313">
        <v>1</v>
      </c>
      <c r="C668" s="313">
        <v>1</v>
      </c>
      <c r="D668" s="313">
        <v>0</v>
      </c>
      <c r="E668" s="313">
        <v>0</v>
      </c>
      <c r="F668" s="313"/>
      <c r="G668" s="313">
        <v>100</v>
      </c>
      <c r="H668" s="313">
        <v>70</v>
      </c>
      <c r="I668" s="313">
        <v>30</v>
      </c>
      <c r="J668" s="314">
        <v>1.21</v>
      </c>
      <c r="K668" s="313">
        <v>2.6405396608376358E-11</v>
      </c>
      <c r="L668" s="313"/>
      <c r="M668" s="313">
        <v>84</v>
      </c>
      <c r="N668" s="534">
        <v>1.1514676706498624E-13</v>
      </c>
      <c r="O668" s="534">
        <v>-3.2361931195299349E-12</v>
      </c>
      <c r="P668" s="534">
        <v>3.9206507255083999E-11</v>
      </c>
      <c r="Q668" s="534">
        <v>-1.650035634577992E-11</v>
      </c>
      <c r="R668" s="534">
        <v>1.0740969221914291E-11</v>
      </c>
      <c r="S668" s="534">
        <v>2.6405396608376355E-11</v>
      </c>
      <c r="T668" s="534"/>
      <c r="U668" s="531">
        <v>-3.2311742677852644E-15</v>
      </c>
      <c r="V668" s="535">
        <v>-1.2236795060144131E-16</v>
      </c>
    </row>
    <row r="669" spans="1:22">
      <c r="A669" s="313">
        <v>1</v>
      </c>
      <c r="B669" s="313">
        <v>1</v>
      </c>
      <c r="C669" s="313">
        <v>1</v>
      </c>
      <c r="D669" s="313">
        <v>1</v>
      </c>
      <c r="E669" s="313">
        <v>1</v>
      </c>
      <c r="F669" s="313"/>
      <c r="G669" s="313">
        <v>100</v>
      </c>
      <c r="H669" s="313">
        <v>70</v>
      </c>
      <c r="I669" s="313">
        <v>30</v>
      </c>
      <c r="J669" s="314">
        <v>3.2</v>
      </c>
      <c r="K669" s="313">
        <v>7.9594978589687789E-11</v>
      </c>
      <c r="L669" s="313"/>
      <c r="M669" s="313">
        <v>85</v>
      </c>
      <c r="N669" s="534"/>
      <c r="O669" s="534"/>
      <c r="P669" s="534"/>
      <c r="Q669" s="534"/>
      <c r="R669" s="534"/>
      <c r="S669" s="534">
        <v>7.9594978589687802E-11</v>
      </c>
      <c r="T669" s="534"/>
      <c r="U669" s="531">
        <v>1.2924697071141057E-14</v>
      </c>
      <c r="V669" s="535">
        <v>1.6238080969614788E-16</v>
      </c>
    </row>
    <row r="670" spans="1:22">
      <c r="A670" s="313">
        <v>1</v>
      </c>
      <c r="B670" s="313">
        <v>1</v>
      </c>
      <c r="C670" s="313">
        <v>1</v>
      </c>
      <c r="D670" s="313">
        <v>2</v>
      </c>
      <c r="E670" s="313">
        <v>2</v>
      </c>
      <c r="F670" s="313"/>
      <c r="G670" s="313">
        <v>100</v>
      </c>
      <c r="H670" s="313">
        <v>70</v>
      </c>
      <c r="I670" s="313">
        <v>30</v>
      </c>
      <c r="J670" s="314">
        <v>5.2</v>
      </c>
      <c r="K670" s="313">
        <v>1.16057376052041E-10</v>
      </c>
      <c r="L670" s="313"/>
      <c r="M670" s="313">
        <v>86</v>
      </c>
      <c r="N670" s="534"/>
      <c r="O670" s="534"/>
      <c r="P670" s="534"/>
      <c r="Q670" s="534"/>
      <c r="R670" s="534"/>
      <c r="S670" s="534">
        <v>1.16057376052041E-10</v>
      </c>
      <c r="T670" s="534"/>
      <c r="U670" s="531">
        <v>0</v>
      </c>
      <c r="V670" s="535">
        <v>0</v>
      </c>
    </row>
    <row r="671" spans="1:22">
      <c r="A671" s="313">
        <v>1</v>
      </c>
      <c r="B671" s="313">
        <v>1</v>
      </c>
      <c r="C671" s="313">
        <v>1</v>
      </c>
      <c r="D671" s="313">
        <v>3</v>
      </c>
      <c r="E671" s="313">
        <v>3</v>
      </c>
      <c r="F671" s="313"/>
      <c r="G671" s="313">
        <v>100</v>
      </c>
      <c r="H671" s="313">
        <v>70</v>
      </c>
      <c r="I671" s="313">
        <v>30</v>
      </c>
      <c r="J671" s="314">
        <v>13.2</v>
      </c>
      <c r="K671" s="313">
        <v>2.0198512982735532E-10</v>
      </c>
      <c r="L671" s="313"/>
      <c r="M671" s="313">
        <v>87</v>
      </c>
      <c r="N671" s="534"/>
      <c r="O671" s="534"/>
      <c r="P671" s="534"/>
      <c r="Q671" s="534"/>
      <c r="R671" s="534"/>
      <c r="S671" s="534">
        <v>2.0198512982735532E-10</v>
      </c>
      <c r="T671" s="534"/>
      <c r="U671" s="531">
        <v>0</v>
      </c>
      <c r="V671" s="535">
        <v>0</v>
      </c>
    </row>
    <row r="672" spans="1:22">
      <c r="A672" s="313">
        <v>2</v>
      </c>
      <c r="B672" s="313">
        <v>1</v>
      </c>
      <c r="C672" s="313">
        <v>1</v>
      </c>
      <c r="D672" s="313">
        <v>0</v>
      </c>
      <c r="E672" s="313">
        <v>0</v>
      </c>
      <c r="F672" s="313"/>
      <c r="G672" s="313">
        <v>110</v>
      </c>
      <c r="H672" s="313">
        <v>70</v>
      </c>
      <c r="I672" s="313">
        <v>30</v>
      </c>
      <c r="J672" s="314">
        <v>1.21</v>
      </c>
      <c r="K672" s="313">
        <v>3.074396035706143E-11</v>
      </c>
      <c r="L672" s="313"/>
      <c r="M672" s="313">
        <v>88</v>
      </c>
      <c r="N672" s="534">
        <v>1.5671859673895748E-13</v>
      </c>
      <c r="O672" s="534">
        <v>-4.223271408619176E-12</v>
      </c>
      <c r="P672" s="534">
        <v>4.7062820431506111E-11</v>
      </c>
      <c r="Q672" s="534">
        <v>-2.0296397249659075E-11</v>
      </c>
      <c r="R672" s="534">
        <v>1.1656110144692685E-11</v>
      </c>
      <c r="S672" s="534">
        <v>3.0743960357061449E-11</v>
      </c>
      <c r="T672" s="534"/>
      <c r="U672" s="531">
        <v>1.9387045606711586E-14</v>
      </c>
      <c r="V672" s="535">
        <v>6.3059688412129602E-16</v>
      </c>
    </row>
    <row r="673" spans="1:22">
      <c r="A673" s="313">
        <v>2</v>
      </c>
      <c r="B673" s="313">
        <v>1</v>
      </c>
      <c r="C673" s="313">
        <v>1</v>
      </c>
      <c r="D673" s="313">
        <v>1</v>
      </c>
      <c r="E673" s="313">
        <v>1</v>
      </c>
      <c r="F673" s="313"/>
      <c r="G673" s="313">
        <v>110</v>
      </c>
      <c r="H673" s="313">
        <v>70</v>
      </c>
      <c r="I673" s="313">
        <v>30</v>
      </c>
      <c r="J673" s="314">
        <v>3.2</v>
      </c>
      <c r="K673" s="313">
        <v>9.2193683884842217E-11</v>
      </c>
      <c r="L673" s="313"/>
      <c r="M673" s="313">
        <v>89</v>
      </c>
      <c r="N673" s="534"/>
      <c r="O673" s="534"/>
      <c r="P673" s="534"/>
      <c r="Q673" s="534"/>
      <c r="R673" s="534"/>
      <c r="S673" s="534">
        <v>9.2193683884842281E-11</v>
      </c>
      <c r="T673" s="534"/>
      <c r="U673" s="531">
        <v>6.4623485355705287E-14</v>
      </c>
      <c r="V673" s="535">
        <v>7.0095349955237216E-16</v>
      </c>
    </row>
    <row r="674" spans="1:22">
      <c r="A674" s="313">
        <v>2</v>
      </c>
      <c r="B674" s="313">
        <v>1</v>
      </c>
      <c r="C674" s="313">
        <v>1</v>
      </c>
      <c r="D674" s="313">
        <v>2</v>
      </c>
      <c r="E674" s="313">
        <v>2</v>
      </c>
      <c r="F674" s="313"/>
      <c r="G674" s="313">
        <v>110</v>
      </c>
      <c r="H674" s="313">
        <v>70</v>
      </c>
      <c r="I674" s="313">
        <v>30</v>
      </c>
      <c r="J674" s="314">
        <v>5.2</v>
      </c>
      <c r="K674" s="313">
        <v>1.3226889855538147E-10</v>
      </c>
      <c r="L674" s="313"/>
      <c r="M674" s="313">
        <v>90</v>
      </c>
      <c r="N674" s="534"/>
      <c r="O674" s="534"/>
      <c r="P674" s="534"/>
      <c r="Q674" s="534"/>
      <c r="R674" s="534"/>
      <c r="S674" s="534">
        <v>1.3226889855538149E-10</v>
      </c>
      <c r="T674" s="534"/>
      <c r="U674" s="531">
        <v>2.5849394142282115E-14</v>
      </c>
      <c r="V674" s="535">
        <v>1.9543062975956423E-16</v>
      </c>
    </row>
    <row r="675" spans="1:22">
      <c r="A675" s="313">
        <v>2</v>
      </c>
      <c r="B675" s="313">
        <v>1</v>
      </c>
      <c r="C675" s="313">
        <v>1</v>
      </c>
      <c r="D675" s="313">
        <v>3</v>
      </c>
      <c r="E675" s="313">
        <v>3</v>
      </c>
      <c r="F675" s="313"/>
      <c r="G675" s="313">
        <v>110</v>
      </c>
      <c r="H675" s="313">
        <v>70</v>
      </c>
      <c r="I675" s="313">
        <v>30</v>
      </c>
      <c r="J675" s="314">
        <v>13.2</v>
      </c>
      <c r="K675" s="313">
        <v>2.2551777971292293E-10</v>
      </c>
      <c r="L675" s="313"/>
      <c r="M675" s="313">
        <v>91</v>
      </c>
      <c r="N675" s="534"/>
      <c r="O675" s="534"/>
      <c r="P675" s="534"/>
      <c r="Q675" s="534"/>
      <c r="R675" s="534"/>
      <c r="S675" s="534">
        <v>2.2551777971292299E-10</v>
      </c>
      <c r="T675" s="534"/>
      <c r="U675" s="531">
        <v>5.169878828456423E-14</v>
      </c>
      <c r="V675" s="535">
        <v>2.2924484424409979E-16</v>
      </c>
    </row>
    <row r="676" spans="1:22">
      <c r="A676" s="313">
        <v>3</v>
      </c>
      <c r="B676" s="313">
        <v>1</v>
      </c>
      <c r="C676" s="313">
        <v>1</v>
      </c>
      <c r="D676" s="313">
        <v>0</v>
      </c>
      <c r="E676" s="313">
        <v>0</v>
      </c>
      <c r="F676" s="313"/>
      <c r="G676" s="313">
        <v>120</v>
      </c>
      <c r="H676" s="313">
        <v>70</v>
      </c>
      <c r="I676" s="313">
        <v>30</v>
      </c>
      <c r="J676" s="314">
        <v>1.21</v>
      </c>
      <c r="K676" s="313">
        <v>3.102248150747224E-11</v>
      </c>
      <c r="L676" s="313"/>
      <c r="M676" s="313">
        <v>92</v>
      </c>
      <c r="N676" s="534">
        <v>1.316683614709051E-13</v>
      </c>
      <c r="O676" s="534">
        <v>-3.7424662615253007E-12</v>
      </c>
      <c r="P676" s="534">
        <v>4.633237168160126E-11</v>
      </c>
      <c r="Q676" s="534">
        <v>-1.9793601907881796E-11</v>
      </c>
      <c r="R676" s="534">
        <v>1.3010916597762447E-11</v>
      </c>
      <c r="S676" s="534">
        <v>3.1022481507472292E-11</v>
      </c>
      <c r="T676" s="534"/>
      <c r="U676" s="531">
        <v>5.169878828456423E-14</v>
      </c>
      <c r="V676" s="535">
        <v>1.6664942897012215E-15</v>
      </c>
    </row>
    <row r="677" spans="1:22">
      <c r="A677" s="313">
        <v>3</v>
      </c>
      <c r="B677" s="313">
        <v>1</v>
      </c>
      <c r="C677" s="313">
        <v>1</v>
      </c>
      <c r="D677" s="313">
        <v>1</v>
      </c>
      <c r="E677" s="313">
        <v>1</v>
      </c>
      <c r="F677" s="313"/>
      <c r="G677" s="313">
        <v>120</v>
      </c>
      <c r="H677" s="313">
        <v>70</v>
      </c>
      <c r="I677" s="313">
        <v>30</v>
      </c>
      <c r="J677" s="314">
        <v>3.2</v>
      </c>
      <c r="K677" s="313">
        <v>9.4461641823901733E-11</v>
      </c>
      <c r="L677" s="313"/>
      <c r="M677" s="313">
        <v>93</v>
      </c>
      <c r="N677" s="534"/>
      <c r="O677" s="534"/>
      <c r="P677" s="534"/>
      <c r="Q677" s="534"/>
      <c r="R677" s="534"/>
      <c r="S677" s="534">
        <v>9.4461641823901785E-11</v>
      </c>
      <c r="T677" s="534"/>
      <c r="U677" s="531">
        <v>5.169878828456423E-14</v>
      </c>
      <c r="V677" s="535">
        <v>5.4729927710702595E-16</v>
      </c>
    </row>
    <row r="678" spans="1:22">
      <c r="A678" s="313">
        <v>3</v>
      </c>
      <c r="B678" s="313">
        <v>1</v>
      </c>
      <c r="C678" s="313">
        <v>1</v>
      </c>
      <c r="D678" s="313">
        <v>2</v>
      </c>
      <c r="E678" s="313">
        <v>2</v>
      </c>
      <c r="F678" s="313"/>
      <c r="G678" s="313">
        <v>120</v>
      </c>
      <c r="H678" s="313">
        <v>70</v>
      </c>
      <c r="I678" s="313">
        <v>30</v>
      </c>
      <c r="J678" s="314">
        <v>5.2</v>
      </c>
      <c r="K678" s="313">
        <v>1.3845206809450161E-10</v>
      </c>
      <c r="L678" s="313"/>
      <c r="M678" s="313">
        <v>94</v>
      </c>
      <c r="N678" s="534"/>
      <c r="O678" s="534"/>
      <c r="P678" s="534"/>
      <c r="Q678" s="534"/>
      <c r="R678" s="534"/>
      <c r="S678" s="534">
        <v>1.3845206809450164E-10</v>
      </c>
      <c r="T678" s="534"/>
      <c r="U678" s="531">
        <v>2.5849394142282115E-14</v>
      </c>
      <c r="V678" s="535">
        <v>1.867028387372184E-16</v>
      </c>
    </row>
    <row r="679" spans="1:22">
      <c r="A679" s="313">
        <v>3</v>
      </c>
      <c r="B679" s="313">
        <v>1</v>
      </c>
      <c r="C679" s="313">
        <v>1</v>
      </c>
      <c r="D679" s="313">
        <v>3</v>
      </c>
      <c r="E679" s="313">
        <v>3</v>
      </c>
      <c r="F679" s="313"/>
      <c r="G679" s="313">
        <v>120</v>
      </c>
      <c r="H679" s="313">
        <v>70</v>
      </c>
      <c r="I679" s="313">
        <v>30</v>
      </c>
      <c r="J679" s="314">
        <v>13.2</v>
      </c>
      <c r="K679" s="313">
        <v>2.4253940087660118E-10</v>
      </c>
      <c r="L679" s="313"/>
      <c r="M679" s="313">
        <v>95</v>
      </c>
      <c r="N679" s="534"/>
      <c r="O679" s="534"/>
      <c r="P679" s="534"/>
      <c r="Q679" s="534"/>
      <c r="R679" s="534"/>
      <c r="S679" s="534">
        <v>2.4253940087660107E-10</v>
      </c>
      <c r="T679" s="534"/>
      <c r="U679" s="531">
        <v>-1.0339757656912846E-13</v>
      </c>
      <c r="V679" s="535">
        <v>-4.2631249271426593E-16</v>
      </c>
    </row>
    <row r="680" spans="1:22">
      <c r="A680" s="313">
        <v>0</v>
      </c>
      <c r="B680" s="313">
        <v>2</v>
      </c>
      <c r="C680" s="313">
        <v>1</v>
      </c>
      <c r="D680" s="313">
        <v>0</v>
      </c>
      <c r="E680" s="313">
        <v>0</v>
      </c>
      <c r="F680" s="313"/>
      <c r="G680" s="313">
        <v>90</v>
      </c>
      <c r="H680" s="313">
        <v>80</v>
      </c>
      <c r="I680" s="313">
        <v>30</v>
      </c>
      <c r="J680" s="314">
        <v>1.21</v>
      </c>
      <c r="K680" s="313">
        <v>2.5019157054045951E-11</v>
      </c>
      <c r="L680" s="313"/>
      <c r="M680" s="313">
        <v>96</v>
      </c>
      <c r="N680" s="534">
        <v>1.1195857263295108E-13</v>
      </c>
      <c r="O680" s="534">
        <v>-3.1418633289032739E-12</v>
      </c>
      <c r="P680" s="534">
        <v>3.7352593648633209E-11</v>
      </c>
      <c r="Q680" s="534">
        <v>-1.5775820601845175E-11</v>
      </c>
      <c r="R680" s="534">
        <v>9.7621663218991338E-12</v>
      </c>
      <c r="S680" s="534">
        <v>2.5019157054045932E-11</v>
      </c>
      <c r="T680" s="534"/>
      <c r="U680" s="531">
        <v>-1.9387045606711586E-14</v>
      </c>
      <c r="V680" s="535">
        <v>-7.7488804138492856E-16</v>
      </c>
    </row>
    <row r="681" spans="1:22">
      <c r="A681" s="313">
        <v>0</v>
      </c>
      <c r="B681" s="313">
        <v>2</v>
      </c>
      <c r="C681" s="313">
        <v>1</v>
      </c>
      <c r="D681" s="313">
        <v>1</v>
      </c>
      <c r="E681" s="313">
        <v>1</v>
      </c>
      <c r="F681" s="313"/>
      <c r="G681" s="313">
        <v>90</v>
      </c>
      <c r="H681" s="313">
        <v>80</v>
      </c>
      <c r="I681" s="313">
        <v>30</v>
      </c>
      <c r="J681" s="314">
        <v>3.2</v>
      </c>
      <c r="K681" s="313">
        <v>7.5248457093848119E-11</v>
      </c>
      <c r="L681" s="313"/>
      <c r="M681" s="313">
        <v>97</v>
      </c>
      <c r="N681" s="534"/>
      <c r="O681" s="534"/>
      <c r="P681" s="534"/>
      <c r="Q681" s="534"/>
      <c r="R681" s="534"/>
      <c r="S681" s="534">
        <v>7.5248457093848093E-11</v>
      </c>
      <c r="T681" s="534"/>
      <c r="U681" s="531">
        <v>-2.5849394142282115E-14</v>
      </c>
      <c r="V681" s="535">
        <v>-3.4352058687453689E-16</v>
      </c>
    </row>
    <row r="682" spans="1:22">
      <c r="A682" s="313">
        <v>0</v>
      </c>
      <c r="B682" s="313">
        <v>2</v>
      </c>
      <c r="C682" s="313">
        <v>1</v>
      </c>
      <c r="D682" s="313">
        <v>2</v>
      </c>
      <c r="E682" s="313">
        <v>2</v>
      </c>
      <c r="F682" s="313"/>
      <c r="G682" s="313">
        <v>90</v>
      </c>
      <c r="H682" s="313">
        <v>80</v>
      </c>
      <c r="I682" s="313">
        <v>30</v>
      </c>
      <c r="J682" s="314">
        <v>5.2</v>
      </c>
      <c r="K682" s="313">
        <v>1.0924395293827697E-10</v>
      </c>
      <c r="L682" s="313"/>
      <c r="M682" s="313">
        <v>98</v>
      </c>
      <c r="N682" s="534"/>
      <c r="O682" s="534"/>
      <c r="P682" s="534"/>
      <c r="Q682" s="534"/>
      <c r="R682" s="534"/>
      <c r="S682" s="534">
        <v>1.0924395293827697E-10</v>
      </c>
      <c r="T682" s="534"/>
      <c r="U682" s="531">
        <v>0</v>
      </c>
      <c r="V682" s="535">
        <v>0</v>
      </c>
    </row>
    <row r="683" spans="1:22">
      <c r="A683" s="313">
        <v>0</v>
      </c>
      <c r="B683" s="313">
        <v>2</v>
      </c>
      <c r="C683" s="313">
        <v>1</v>
      </c>
      <c r="D683" s="313">
        <v>3</v>
      </c>
      <c r="E683" s="313">
        <v>3</v>
      </c>
      <c r="F683" s="313"/>
      <c r="G683" s="313">
        <v>90</v>
      </c>
      <c r="H683" s="313">
        <v>80</v>
      </c>
      <c r="I683" s="313">
        <v>30</v>
      </c>
      <c r="J683" s="314">
        <v>13.2</v>
      </c>
      <c r="K683" s="313">
        <v>1.8734128351347003E-10</v>
      </c>
      <c r="L683" s="313"/>
      <c r="M683" s="313">
        <v>99</v>
      </c>
      <c r="N683" s="534"/>
      <c r="O683" s="534"/>
      <c r="P683" s="534"/>
      <c r="Q683" s="534"/>
      <c r="R683" s="534"/>
      <c r="S683" s="534">
        <v>1.8734128351346995E-10</v>
      </c>
      <c r="T683" s="534"/>
      <c r="U683" s="531">
        <v>-7.7548182426846345E-14</v>
      </c>
      <c r="V683" s="535">
        <v>-4.1394070208380177E-16</v>
      </c>
    </row>
    <row r="684" spans="1:22">
      <c r="A684" s="313">
        <v>1</v>
      </c>
      <c r="B684" s="313">
        <v>2</v>
      </c>
      <c r="C684" s="313">
        <v>1</v>
      </c>
      <c r="D684" s="313">
        <v>0</v>
      </c>
      <c r="E684" s="313">
        <v>0</v>
      </c>
      <c r="F684" s="313"/>
      <c r="G684" s="313">
        <v>100</v>
      </c>
      <c r="H684" s="313">
        <v>80</v>
      </c>
      <c r="I684" s="313">
        <v>30</v>
      </c>
      <c r="J684" s="314">
        <v>1.21</v>
      </c>
      <c r="K684" s="313">
        <v>2.7135917797168155E-11</v>
      </c>
      <c r="L684" s="313"/>
      <c r="M684" s="313">
        <v>100</v>
      </c>
      <c r="N684" s="534">
        <v>1.2060781643289142E-13</v>
      </c>
      <c r="O684" s="534">
        <v>-3.411646509068635E-12</v>
      </c>
      <c r="P684" s="534">
        <v>4.094289824611326E-11</v>
      </c>
      <c r="Q684" s="534">
        <v>-1.762366153058911E-11</v>
      </c>
      <c r="R684" s="534">
        <v>1.072306429081645E-11</v>
      </c>
      <c r="S684" s="534">
        <v>2.7135917797168217E-11</v>
      </c>
      <c r="T684" s="534"/>
      <c r="U684" s="531">
        <v>6.1392311087920023E-14</v>
      </c>
      <c r="V684" s="535">
        <v>2.2624003929701905E-15</v>
      </c>
    </row>
    <row r="685" spans="1:22">
      <c r="A685" s="313">
        <v>1</v>
      </c>
      <c r="B685" s="313">
        <v>2</v>
      </c>
      <c r="C685" s="313">
        <v>1</v>
      </c>
      <c r="D685" s="313">
        <v>1</v>
      </c>
      <c r="E685" s="313">
        <v>1</v>
      </c>
      <c r="F685" s="313"/>
      <c r="G685" s="313">
        <v>100</v>
      </c>
      <c r="H685" s="313">
        <v>80</v>
      </c>
      <c r="I685" s="313">
        <v>30</v>
      </c>
      <c r="J685" s="314">
        <v>3.2</v>
      </c>
      <c r="K685" s="313">
        <v>8.2410429532983422E-11</v>
      </c>
      <c r="L685" s="313"/>
      <c r="M685" s="313">
        <v>101</v>
      </c>
      <c r="N685" s="534"/>
      <c r="O685" s="534"/>
      <c r="P685" s="534"/>
      <c r="Q685" s="534"/>
      <c r="R685" s="534"/>
      <c r="S685" s="534">
        <v>8.2410429532983499E-11</v>
      </c>
      <c r="T685" s="534"/>
      <c r="U685" s="531">
        <v>7.7548182426846345E-14</v>
      </c>
      <c r="V685" s="535">
        <v>9.4099961456709737E-16</v>
      </c>
    </row>
    <row r="686" spans="1:22">
      <c r="A686" s="313">
        <v>1</v>
      </c>
      <c r="B686" s="313">
        <v>2</v>
      </c>
      <c r="C686" s="313">
        <v>1</v>
      </c>
      <c r="D686" s="313">
        <v>2</v>
      </c>
      <c r="E686" s="313">
        <v>2</v>
      </c>
      <c r="F686" s="313"/>
      <c r="G686" s="313">
        <v>100</v>
      </c>
      <c r="H686" s="313">
        <v>80</v>
      </c>
      <c r="I686" s="313">
        <v>30</v>
      </c>
      <c r="J686" s="314">
        <v>5.2</v>
      </c>
      <c r="K686" s="313">
        <v>1.1998691159697989E-10</v>
      </c>
      <c r="L686" s="313"/>
      <c r="M686" s="313">
        <v>102</v>
      </c>
      <c r="N686" s="534"/>
      <c r="O686" s="534"/>
      <c r="P686" s="534"/>
      <c r="Q686" s="534"/>
      <c r="R686" s="534"/>
      <c r="S686" s="534">
        <v>1.1998691159697994E-10</v>
      </c>
      <c r="T686" s="534"/>
      <c r="U686" s="531">
        <v>5.169878828456423E-14</v>
      </c>
      <c r="V686" s="535">
        <v>4.3087023073161179E-16</v>
      </c>
    </row>
    <row r="687" spans="1:22">
      <c r="A687" s="313">
        <v>1</v>
      </c>
      <c r="B687" s="313">
        <v>2</v>
      </c>
      <c r="C687" s="313">
        <v>1</v>
      </c>
      <c r="D687" s="313">
        <v>3</v>
      </c>
      <c r="E687" s="313">
        <v>3</v>
      </c>
      <c r="F687" s="313"/>
      <c r="G687" s="313">
        <v>100</v>
      </c>
      <c r="H687" s="313">
        <v>80</v>
      </c>
      <c r="I687" s="313">
        <v>30</v>
      </c>
      <c r="J687" s="314">
        <v>13.2</v>
      </c>
      <c r="K687" s="313">
        <v>2.0577142592351147E-10</v>
      </c>
      <c r="L687" s="313"/>
      <c r="M687" s="313">
        <v>103</v>
      </c>
      <c r="N687" s="534"/>
      <c r="O687" s="534"/>
      <c r="P687" s="534"/>
      <c r="Q687" s="534"/>
      <c r="R687" s="534"/>
      <c r="S687" s="534">
        <v>2.0577142592351132E-10</v>
      </c>
      <c r="T687" s="534"/>
      <c r="U687" s="531">
        <v>-1.5509636485369269E-13</v>
      </c>
      <c r="V687" s="535">
        <v>-7.53731302378905E-16</v>
      </c>
    </row>
    <row r="688" spans="1:22">
      <c r="A688" s="313">
        <v>2</v>
      </c>
      <c r="B688" s="313">
        <v>2</v>
      </c>
      <c r="C688" s="313">
        <v>1</v>
      </c>
      <c r="D688" s="313">
        <v>0</v>
      </c>
      <c r="E688" s="313">
        <v>0</v>
      </c>
      <c r="F688" s="313"/>
      <c r="G688" s="313">
        <v>110</v>
      </c>
      <c r="H688" s="313">
        <v>80</v>
      </c>
      <c r="I688" s="313">
        <v>30</v>
      </c>
      <c r="J688" s="314">
        <v>1.21</v>
      </c>
      <c r="K688" s="313">
        <v>2.9857467324039564E-11</v>
      </c>
      <c r="L688" s="313"/>
      <c r="M688" s="313">
        <v>104</v>
      </c>
      <c r="N688" s="534">
        <v>1.3026417706655655E-13</v>
      </c>
      <c r="O688" s="534">
        <v>-3.6990055955862906E-12</v>
      </c>
      <c r="P688" s="534">
        <v>4.4531043751423051E-11</v>
      </c>
      <c r="Q688" s="534">
        <v>-1.8840152458472694E-11</v>
      </c>
      <c r="R688" s="534">
        <v>1.1630247466440254E-11</v>
      </c>
      <c r="S688" s="534">
        <v>2.9857467324039513E-11</v>
      </c>
      <c r="T688" s="534"/>
      <c r="U688" s="531">
        <v>-5.169878828456423E-14</v>
      </c>
      <c r="V688" s="535">
        <v>-1.7315195466341264E-15</v>
      </c>
    </row>
    <row r="689" spans="1:22">
      <c r="A689" s="313">
        <v>2</v>
      </c>
      <c r="B689" s="313">
        <v>2</v>
      </c>
      <c r="C689" s="313">
        <v>1</v>
      </c>
      <c r="D689" s="313">
        <v>1</v>
      </c>
      <c r="E689" s="313">
        <v>1</v>
      </c>
      <c r="F689" s="313"/>
      <c r="G689" s="313">
        <v>110</v>
      </c>
      <c r="H689" s="313">
        <v>80</v>
      </c>
      <c r="I689" s="313">
        <v>30</v>
      </c>
      <c r="J689" s="314">
        <v>3.2</v>
      </c>
      <c r="K689" s="313">
        <v>9.0049866801394396E-11</v>
      </c>
      <c r="L689" s="313"/>
      <c r="M689" s="313">
        <v>105</v>
      </c>
      <c r="N689" s="534"/>
      <c r="O689" s="534"/>
      <c r="P689" s="534"/>
      <c r="Q689" s="534"/>
      <c r="R689" s="534"/>
      <c r="S689" s="534">
        <v>9.004986680139437E-11</v>
      </c>
      <c r="T689" s="534"/>
      <c r="U689" s="531">
        <v>-2.5849394142282115E-14</v>
      </c>
      <c r="V689" s="535">
        <v>-2.8705643950915701E-16</v>
      </c>
    </row>
    <row r="690" spans="1:22">
      <c r="A690" s="313">
        <v>2</v>
      </c>
      <c r="B690" s="313">
        <v>2</v>
      </c>
      <c r="C690" s="313">
        <v>1</v>
      </c>
      <c r="D690" s="313">
        <v>2</v>
      </c>
      <c r="E690" s="313">
        <v>2</v>
      </c>
      <c r="F690" s="313"/>
      <c r="G690" s="313">
        <v>110</v>
      </c>
      <c r="H690" s="313">
        <v>80</v>
      </c>
      <c r="I690" s="313">
        <v>30</v>
      </c>
      <c r="J690" s="314">
        <v>5.2</v>
      </c>
      <c r="K690" s="313">
        <v>1.3101634915324827E-10</v>
      </c>
      <c r="L690" s="313"/>
      <c r="M690" s="313">
        <v>106</v>
      </c>
      <c r="N690" s="534"/>
      <c r="O690" s="534"/>
      <c r="P690" s="534"/>
      <c r="Q690" s="534"/>
      <c r="R690" s="534"/>
      <c r="S690" s="534">
        <v>1.3101634915324825E-10</v>
      </c>
      <c r="T690" s="534"/>
      <c r="U690" s="531">
        <v>-2.5849394142282115E-14</v>
      </c>
      <c r="V690" s="535">
        <v>-1.9729899596001094E-16</v>
      </c>
    </row>
    <row r="691" spans="1:22">
      <c r="A691" s="313">
        <v>2</v>
      </c>
      <c r="B691" s="313">
        <v>2</v>
      </c>
      <c r="C691" s="313">
        <v>1</v>
      </c>
      <c r="D691" s="313">
        <v>3</v>
      </c>
      <c r="E691" s="313">
        <v>3</v>
      </c>
      <c r="F691" s="313"/>
      <c r="G691" s="313">
        <v>110</v>
      </c>
      <c r="H691" s="313">
        <v>80</v>
      </c>
      <c r="I691" s="313">
        <v>30</v>
      </c>
      <c r="J691" s="314">
        <v>13.2</v>
      </c>
      <c r="K691" s="313">
        <v>2.2405832888477029E-10</v>
      </c>
      <c r="L691" s="313"/>
      <c r="M691" s="313">
        <v>107</v>
      </c>
      <c r="N691" s="534"/>
      <c r="O691" s="534"/>
      <c r="P691" s="534"/>
      <c r="Q691" s="534"/>
      <c r="R691" s="534"/>
      <c r="S691" s="534">
        <v>2.2405832888477029E-10</v>
      </c>
      <c r="T691" s="534"/>
      <c r="U691" s="531">
        <v>0</v>
      </c>
      <c r="V691" s="535">
        <v>0</v>
      </c>
    </row>
    <row r="692" spans="1:22">
      <c r="A692" s="313">
        <v>3</v>
      </c>
      <c r="B692" s="313">
        <v>2</v>
      </c>
      <c r="C692" s="313">
        <v>1</v>
      </c>
      <c r="D692" s="313">
        <v>0</v>
      </c>
      <c r="E692" s="313">
        <v>0</v>
      </c>
      <c r="F692" s="313"/>
      <c r="G692" s="313">
        <v>120</v>
      </c>
      <c r="H692" s="313">
        <v>80</v>
      </c>
      <c r="I692" s="313">
        <v>30</v>
      </c>
      <c r="J692" s="314">
        <v>1.21</v>
      </c>
      <c r="K692" s="313">
        <v>3.1735495652523936E-11</v>
      </c>
      <c r="L692" s="313"/>
      <c r="M692" s="313">
        <v>108</v>
      </c>
      <c r="N692" s="534">
        <v>1.3782419011820873E-13</v>
      </c>
      <c r="O692" s="534">
        <v>-3.938497306507223E-12</v>
      </c>
      <c r="P692" s="534">
        <v>4.8100701766598698E-11</v>
      </c>
      <c r="Q692" s="534">
        <v>-2.0944163538673172E-11</v>
      </c>
      <c r="R692" s="534">
        <v>1.2833856723572716E-11</v>
      </c>
      <c r="S692" s="534">
        <v>3.1735495652524026E-11</v>
      </c>
      <c r="T692" s="534"/>
      <c r="U692" s="531">
        <v>9.0472879497987402E-14</v>
      </c>
      <c r="V692" s="535">
        <v>2.8508418613840699E-15</v>
      </c>
    </row>
    <row r="693" spans="1:22">
      <c r="A693" s="313">
        <v>3</v>
      </c>
      <c r="B693" s="313">
        <v>2</v>
      </c>
      <c r="C693" s="313">
        <v>1</v>
      </c>
      <c r="D693" s="313">
        <v>1</v>
      </c>
      <c r="E693" s="313">
        <v>1</v>
      </c>
      <c r="F693" s="313"/>
      <c r="G693" s="313">
        <v>120</v>
      </c>
      <c r="H693" s="313">
        <v>80</v>
      </c>
      <c r="I693" s="313">
        <v>30</v>
      </c>
      <c r="J693" s="314">
        <v>3.2</v>
      </c>
      <c r="K693" s="313">
        <v>9.7164092757602109E-11</v>
      </c>
      <c r="L693" s="313"/>
      <c r="M693" s="313">
        <v>109</v>
      </c>
      <c r="N693" s="534"/>
      <c r="O693" s="534"/>
      <c r="P693" s="534"/>
      <c r="Q693" s="534"/>
      <c r="R693" s="534"/>
      <c r="S693" s="534">
        <v>9.7164092757602187E-11</v>
      </c>
      <c r="T693" s="534"/>
      <c r="U693" s="531">
        <v>7.7548182426846345E-14</v>
      </c>
      <c r="V693" s="535">
        <v>7.9811564360826066E-16</v>
      </c>
    </row>
    <row r="694" spans="1:22">
      <c r="A694" s="313">
        <v>3</v>
      </c>
      <c r="B694" s="313">
        <v>2</v>
      </c>
      <c r="C694" s="313">
        <v>1</v>
      </c>
      <c r="D694" s="313">
        <v>2</v>
      </c>
      <c r="E694" s="313">
        <v>2</v>
      </c>
      <c r="F694" s="313"/>
      <c r="G694" s="313">
        <v>120</v>
      </c>
      <c r="H694" s="313">
        <v>80</v>
      </c>
      <c r="I694" s="313">
        <v>30</v>
      </c>
      <c r="J694" s="314">
        <v>5.2</v>
      </c>
      <c r="K694" s="313">
        <v>1.4206170220382579E-10</v>
      </c>
      <c r="L694" s="313"/>
      <c r="M694" s="313">
        <v>110</v>
      </c>
      <c r="N694" s="534"/>
      <c r="O694" s="534"/>
      <c r="P694" s="534"/>
      <c r="Q694" s="534"/>
      <c r="R694" s="534"/>
      <c r="S694" s="534">
        <v>1.4206170220382582E-10</v>
      </c>
      <c r="T694" s="534"/>
      <c r="U694" s="531">
        <v>2.5849394142282115E-14</v>
      </c>
      <c r="V694" s="535">
        <v>1.8195892166063301E-16</v>
      </c>
    </row>
    <row r="695" spans="1:22">
      <c r="A695" s="313">
        <v>3</v>
      </c>
      <c r="B695" s="313">
        <v>2</v>
      </c>
      <c r="C695" s="313">
        <v>1</v>
      </c>
      <c r="D695" s="313">
        <v>3</v>
      </c>
      <c r="E695" s="313">
        <v>3</v>
      </c>
      <c r="F695" s="313"/>
      <c r="G695" s="313">
        <v>120</v>
      </c>
      <c r="H695" s="313">
        <v>80</v>
      </c>
      <c r="I695" s="313">
        <v>30</v>
      </c>
      <c r="J695" s="314">
        <v>13.2</v>
      </c>
      <c r="K695" s="313">
        <v>2.4473255599240751E-10</v>
      </c>
      <c r="L695" s="313"/>
      <c r="M695" s="313">
        <v>111</v>
      </c>
      <c r="N695" s="534"/>
      <c r="O695" s="534"/>
      <c r="P695" s="534"/>
      <c r="Q695" s="534"/>
      <c r="R695" s="534"/>
      <c r="S695" s="534">
        <v>2.4473255599240735E-10</v>
      </c>
      <c r="T695" s="534"/>
      <c r="U695" s="531">
        <v>-1.5509636485369269E-13</v>
      </c>
      <c r="V695" s="535">
        <v>-6.3373818094926586E-16</v>
      </c>
    </row>
    <row r="696" spans="1:22">
      <c r="A696" s="313">
        <v>0</v>
      </c>
      <c r="B696" s="313">
        <v>3</v>
      </c>
      <c r="C696" s="313">
        <v>1</v>
      </c>
      <c r="D696" s="313">
        <v>0</v>
      </c>
      <c r="E696" s="313">
        <v>0</v>
      </c>
      <c r="F696" s="313"/>
      <c r="G696" s="313">
        <v>90</v>
      </c>
      <c r="H696" s="313">
        <v>90</v>
      </c>
      <c r="I696" s="313">
        <v>30</v>
      </c>
      <c r="J696" s="314">
        <v>1.21</v>
      </c>
      <c r="K696" s="313">
        <v>2.7056340325622209E-11</v>
      </c>
      <c r="L696" s="313"/>
      <c r="M696" s="313">
        <v>112</v>
      </c>
      <c r="N696" s="534">
        <v>1.4927076992013626E-13</v>
      </c>
      <c r="O696" s="534">
        <v>-3.9758578490264193E-12</v>
      </c>
      <c r="P696" s="534">
        <v>4.2640710584662596E-11</v>
      </c>
      <c r="Q696" s="534">
        <v>-1.8982308279490444E-11</v>
      </c>
      <c r="R696" s="534">
        <v>9.776092379419674E-12</v>
      </c>
      <c r="S696" s="534">
        <v>2.7056340325622203E-11</v>
      </c>
      <c r="T696" s="534"/>
      <c r="U696" s="531">
        <v>-6.4623485355705287E-15</v>
      </c>
      <c r="V696" s="535">
        <v>-2.3884784334453094E-16</v>
      </c>
    </row>
    <row r="697" spans="1:22">
      <c r="A697" s="313">
        <v>0</v>
      </c>
      <c r="B697" s="313">
        <v>3</v>
      </c>
      <c r="C697" s="313">
        <v>1</v>
      </c>
      <c r="D697" s="313">
        <v>1</v>
      </c>
      <c r="E697" s="313">
        <v>1</v>
      </c>
      <c r="F697" s="313"/>
      <c r="G697" s="313">
        <v>90</v>
      </c>
      <c r="H697" s="313">
        <v>90</v>
      </c>
      <c r="I697" s="313">
        <v>30</v>
      </c>
      <c r="J697" s="314">
        <v>3.2</v>
      </c>
      <c r="K697" s="313">
        <v>8.1646485806142311E-11</v>
      </c>
      <c r="L697" s="313"/>
      <c r="M697" s="313">
        <v>113</v>
      </c>
      <c r="N697" s="534"/>
      <c r="O697" s="534"/>
      <c r="P697" s="534"/>
      <c r="Q697" s="534"/>
      <c r="R697" s="534"/>
      <c r="S697" s="534">
        <v>8.1646485806142363E-11</v>
      </c>
      <c r="T697" s="534"/>
      <c r="U697" s="531">
        <v>5.169878828456423E-14</v>
      </c>
      <c r="V697" s="535">
        <v>6.3320285954885399E-16</v>
      </c>
    </row>
    <row r="698" spans="1:22">
      <c r="A698" s="313">
        <v>0</v>
      </c>
      <c r="B698" s="313">
        <v>3</v>
      </c>
      <c r="C698" s="313">
        <v>1</v>
      </c>
      <c r="D698" s="313">
        <v>2</v>
      </c>
      <c r="E698" s="313">
        <v>2</v>
      </c>
      <c r="F698" s="313"/>
      <c r="G698" s="313">
        <v>90</v>
      </c>
      <c r="H698" s="313">
        <v>90</v>
      </c>
      <c r="I698" s="313">
        <v>30</v>
      </c>
      <c r="J698" s="314">
        <v>5.2</v>
      </c>
      <c r="K698" s="313">
        <v>1.1623085494001116E-10</v>
      </c>
      <c r="L698" s="313"/>
      <c r="M698" s="313">
        <v>114</v>
      </c>
      <c r="N698" s="534"/>
      <c r="O698" s="534"/>
      <c r="P698" s="534"/>
      <c r="Q698" s="534"/>
      <c r="R698" s="534"/>
      <c r="S698" s="534">
        <v>1.1623085494001123E-10</v>
      </c>
      <c r="T698" s="534"/>
      <c r="U698" s="531">
        <v>6.4623485355705287E-14</v>
      </c>
      <c r="V698" s="535">
        <v>5.5599251497426078E-16</v>
      </c>
    </row>
    <row r="699" spans="1:22">
      <c r="A699" s="313">
        <v>0</v>
      </c>
      <c r="B699" s="313">
        <v>3</v>
      </c>
      <c r="C699" s="313">
        <v>1</v>
      </c>
      <c r="D699" s="313">
        <v>3</v>
      </c>
      <c r="E699" s="313">
        <v>3</v>
      </c>
      <c r="F699" s="313"/>
      <c r="G699" s="313">
        <v>90</v>
      </c>
      <c r="H699" s="313">
        <v>90</v>
      </c>
      <c r="I699" s="313">
        <v>30</v>
      </c>
      <c r="J699" s="314">
        <v>13.2</v>
      </c>
      <c r="K699" s="313">
        <v>1.9443959397536854E-10</v>
      </c>
      <c r="L699" s="313"/>
      <c r="M699" s="313">
        <v>115</v>
      </c>
      <c r="N699" s="534"/>
      <c r="O699" s="534"/>
      <c r="P699" s="534"/>
      <c r="Q699" s="534"/>
      <c r="R699" s="534"/>
      <c r="S699" s="534">
        <v>1.9443959397536849E-10</v>
      </c>
      <c r="T699" s="534"/>
      <c r="U699" s="531">
        <v>-5.169878828456423E-14</v>
      </c>
      <c r="V699" s="535">
        <v>-2.6588611520713932E-16</v>
      </c>
    </row>
    <row r="700" spans="1:22">
      <c r="A700" s="313">
        <v>1</v>
      </c>
      <c r="B700" s="313">
        <v>3</v>
      </c>
      <c r="C700" s="313">
        <v>1</v>
      </c>
      <c r="D700" s="313">
        <v>0</v>
      </c>
      <c r="E700" s="313">
        <v>0</v>
      </c>
      <c r="F700" s="313"/>
      <c r="G700" s="313">
        <v>100</v>
      </c>
      <c r="H700" s="313">
        <v>90</v>
      </c>
      <c r="I700" s="313">
        <v>30</v>
      </c>
      <c r="J700" s="314">
        <v>1.21</v>
      </c>
      <c r="K700" s="313">
        <v>2.8345495364666562E-11</v>
      </c>
      <c r="L700" s="313"/>
      <c r="M700" s="313">
        <v>116</v>
      </c>
      <c r="N700" s="534">
        <v>1.3783484677801434E-13</v>
      </c>
      <c r="O700" s="534">
        <v>-3.8201570577555603E-12</v>
      </c>
      <c r="P700" s="534">
        <v>4.3779730759367392E-11</v>
      </c>
      <c r="Q700" s="534">
        <v>-1.927906974490094E-11</v>
      </c>
      <c r="R700" s="534">
        <v>1.069322273898672E-11</v>
      </c>
      <c r="S700" s="534">
        <v>2.8345495364666594E-11</v>
      </c>
      <c r="T700" s="534"/>
      <c r="U700" s="531">
        <v>3.2311742677852644E-14</v>
      </c>
      <c r="V700" s="535">
        <v>1.1399251366808047E-15</v>
      </c>
    </row>
    <row r="701" spans="1:22">
      <c r="A701" s="313">
        <v>1</v>
      </c>
      <c r="B701" s="313">
        <v>3</v>
      </c>
      <c r="C701" s="313">
        <v>1</v>
      </c>
      <c r="D701" s="313">
        <v>1</v>
      </c>
      <c r="E701" s="313">
        <v>1</v>
      </c>
      <c r="F701" s="313"/>
      <c r="G701" s="313">
        <v>100</v>
      </c>
      <c r="H701" s="313">
        <v>90</v>
      </c>
      <c r="I701" s="313">
        <v>30</v>
      </c>
      <c r="J701" s="314">
        <v>3.2</v>
      </c>
      <c r="K701" s="313">
        <v>8.6214232672879717E-11</v>
      </c>
      <c r="L701" s="313"/>
      <c r="M701" s="313">
        <v>117</v>
      </c>
      <c r="N701" s="534"/>
      <c r="O701" s="534"/>
      <c r="P701" s="534"/>
      <c r="Q701" s="534"/>
      <c r="R701" s="534"/>
      <c r="S701" s="534">
        <v>8.6214232672879742E-11</v>
      </c>
      <c r="T701" s="534"/>
      <c r="U701" s="531">
        <v>2.5849394142282115E-14</v>
      </c>
      <c r="V701" s="535">
        <v>2.9982745703208607E-16</v>
      </c>
    </row>
    <row r="702" spans="1:22">
      <c r="A702" s="313">
        <v>1</v>
      </c>
      <c r="B702" s="313">
        <v>3</v>
      </c>
      <c r="C702" s="313">
        <v>1</v>
      </c>
      <c r="D702" s="313">
        <v>2</v>
      </c>
      <c r="E702" s="313">
        <v>2</v>
      </c>
      <c r="F702" s="313"/>
      <c r="G702" s="313">
        <v>100</v>
      </c>
      <c r="H702" s="313">
        <v>90</v>
      </c>
      <c r="I702" s="313">
        <v>30</v>
      </c>
      <c r="J702" s="314">
        <v>5.2</v>
      </c>
      <c r="K702" s="313">
        <v>1.2445916549786215E-10</v>
      </c>
      <c r="L702" s="313"/>
      <c r="M702" s="313">
        <v>118</v>
      </c>
      <c r="N702" s="534"/>
      <c r="O702" s="534"/>
      <c r="P702" s="534"/>
      <c r="Q702" s="534"/>
      <c r="R702" s="534"/>
      <c r="S702" s="534">
        <v>1.2445916549786218E-10</v>
      </c>
      <c r="T702" s="534"/>
      <c r="U702" s="531">
        <v>2.5849394142282115E-14</v>
      </c>
      <c r="V702" s="535">
        <v>2.0769377682133127E-16</v>
      </c>
    </row>
    <row r="703" spans="1:22">
      <c r="A703" s="313">
        <v>1</v>
      </c>
      <c r="B703" s="313">
        <v>3</v>
      </c>
      <c r="C703" s="313">
        <v>1</v>
      </c>
      <c r="D703" s="313">
        <v>3</v>
      </c>
      <c r="E703" s="313">
        <v>3</v>
      </c>
      <c r="F703" s="313"/>
      <c r="G703" s="313">
        <v>100</v>
      </c>
      <c r="H703" s="313">
        <v>90</v>
      </c>
      <c r="I703" s="313">
        <v>30</v>
      </c>
      <c r="J703" s="314">
        <v>13.2</v>
      </c>
      <c r="K703" s="313">
        <v>2.100049474097559E-10</v>
      </c>
      <c r="L703" s="313"/>
      <c r="M703" s="313">
        <v>119</v>
      </c>
      <c r="N703" s="534"/>
      <c r="O703" s="534"/>
      <c r="P703" s="534"/>
      <c r="Q703" s="534"/>
      <c r="R703" s="534"/>
      <c r="S703" s="534">
        <v>2.1000494740975588E-10</v>
      </c>
      <c r="T703" s="534"/>
      <c r="U703" s="531">
        <v>-2.5849394142282115E-14</v>
      </c>
      <c r="V703" s="535">
        <v>-1.2308945318247901E-16</v>
      </c>
    </row>
    <row r="704" spans="1:22">
      <c r="A704" s="313">
        <v>2</v>
      </c>
      <c r="B704" s="313">
        <v>3</v>
      </c>
      <c r="C704" s="313">
        <v>1</v>
      </c>
      <c r="D704" s="313">
        <v>0</v>
      </c>
      <c r="E704" s="313">
        <v>0</v>
      </c>
      <c r="F704" s="313"/>
      <c r="G704" s="313">
        <v>110</v>
      </c>
      <c r="H704" s="313">
        <v>90</v>
      </c>
      <c r="I704" s="313">
        <v>30</v>
      </c>
      <c r="J704" s="314">
        <v>1.21</v>
      </c>
      <c r="K704" s="313">
        <v>3.0923805442755267E-11</v>
      </c>
      <c r="L704" s="313"/>
      <c r="M704" s="313">
        <v>120</v>
      </c>
      <c r="N704" s="534">
        <v>1.4750278040714296E-13</v>
      </c>
      <c r="O704" s="534">
        <v>-4.1115460508736602E-12</v>
      </c>
      <c r="P704" s="534">
        <v>4.732948373981415E-11</v>
      </c>
      <c r="Q704" s="534">
        <v>-2.0586465482496569E-11</v>
      </c>
      <c r="R704" s="534">
        <v>1.1490986891234845E-11</v>
      </c>
      <c r="S704" s="534">
        <v>3.0923805442755287E-11</v>
      </c>
      <c r="T704" s="534"/>
      <c r="U704" s="531">
        <v>1.9387045606711586E-14</v>
      </c>
      <c r="V704" s="535">
        <v>6.2692949102270088E-16</v>
      </c>
    </row>
    <row r="705" spans="1:22">
      <c r="A705" s="313">
        <v>2</v>
      </c>
      <c r="B705" s="313">
        <v>3</v>
      </c>
      <c r="C705" s="313">
        <v>1</v>
      </c>
      <c r="D705" s="313">
        <v>1</v>
      </c>
      <c r="E705" s="313">
        <v>1</v>
      </c>
      <c r="F705" s="313"/>
      <c r="G705" s="313">
        <v>110</v>
      </c>
      <c r="H705" s="313">
        <v>90</v>
      </c>
      <c r="I705" s="313">
        <v>30</v>
      </c>
      <c r="J705" s="314">
        <v>3.2</v>
      </c>
      <c r="K705" s="313">
        <v>9.3599022032343663E-11</v>
      </c>
      <c r="L705" s="313"/>
      <c r="M705" s="313">
        <v>121</v>
      </c>
      <c r="N705" s="534"/>
      <c r="O705" s="534"/>
      <c r="P705" s="534"/>
      <c r="Q705" s="534"/>
      <c r="R705" s="534"/>
      <c r="S705" s="534">
        <v>9.3599022032343702E-11</v>
      </c>
      <c r="T705" s="534"/>
      <c r="U705" s="531">
        <v>3.8774091213423172E-14</v>
      </c>
      <c r="V705" s="535">
        <v>4.1425743957051781E-16</v>
      </c>
    </row>
    <row r="706" spans="1:22">
      <c r="A706" s="313">
        <v>2</v>
      </c>
      <c r="B706" s="313">
        <v>3</v>
      </c>
      <c r="C706" s="313">
        <v>1</v>
      </c>
      <c r="D706" s="313">
        <v>2</v>
      </c>
      <c r="E706" s="313">
        <v>2</v>
      </c>
      <c r="F706" s="313"/>
      <c r="G706" s="313">
        <v>110</v>
      </c>
      <c r="H706" s="313">
        <v>90</v>
      </c>
      <c r="I706" s="313">
        <v>30</v>
      </c>
      <c r="J706" s="314">
        <v>5.2</v>
      </c>
      <c r="K706" s="313">
        <v>1.3509071569640077E-10</v>
      </c>
      <c r="L706" s="313"/>
      <c r="M706" s="313">
        <v>122</v>
      </c>
      <c r="N706" s="534"/>
      <c r="O706" s="534"/>
      <c r="P706" s="534"/>
      <c r="Q706" s="534"/>
      <c r="R706" s="534"/>
      <c r="S706" s="534">
        <v>1.3509071569640083E-10</v>
      </c>
      <c r="T706" s="534"/>
      <c r="U706" s="531">
        <v>5.169878828456423E-14</v>
      </c>
      <c r="V706" s="535">
        <v>3.826968272249789E-16</v>
      </c>
    </row>
    <row r="707" spans="1:22">
      <c r="A707" s="313">
        <v>2</v>
      </c>
      <c r="B707" s="313">
        <v>3</v>
      </c>
      <c r="C707" s="313">
        <v>1</v>
      </c>
      <c r="D707" s="313">
        <v>3</v>
      </c>
      <c r="E707" s="313">
        <v>3</v>
      </c>
      <c r="F707" s="313"/>
      <c r="G707" s="313">
        <v>110</v>
      </c>
      <c r="H707" s="313">
        <v>90</v>
      </c>
      <c r="I707" s="313">
        <v>30</v>
      </c>
      <c r="J707" s="314">
        <v>13.2</v>
      </c>
      <c r="K707" s="313">
        <v>2.2701861082627952E-10</v>
      </c>
      <c r="L707" s="313"/>
      <c r="M707" s="313">
        <v>123</v>
      </c>
      <c r="N707" s="534"/>
      <c r="O707" s="534"/>
      <c r="P707" s="534"/>
      <c r="Q707" s="534"/>
      <c r="R707" s="534"/>
      <c r="S707" s="534">
        <v>2.2701861082627947E-10</v>
      </c>
      <c r="T707" s="534"/>
      <c r="U707" s="531">
        <v>-5.169878828456423E-14</v>
      </c>
      <c r="V707" s="535">
        <v>-2.2772929539299081E-16</v>
      </c>
    </row>
    <row r="708" spans="1:22">
      <c r="A708" s="313">
        <v>3</v>
      </c>
      <c r="B708" s="313">
        <v>3</v>
      </c>
      <c r="C708" s="313">
        <v>1</v>
      </c>
      <c r="D708" s="313">
        <v>0</v>
      </c>
      <c r="E708" s="313">
        <v>0</v>
      </c>
      <c r="F708" s="313"/>
      <c r="G708" s="313">
        <v>120</v>
      </c>
      <c r="H708" s="313">
        <v>90</v>
      </c>
      <c r="I708" s="313">
        <v>30</v>
      </c>
      <c r="J708" s="314">
        <v>1.21</v>
      </c>
      <c r="K708" s="313">
        <v>3.291324223140396E-11</v>
      </c>
      <c r="L708" s="313"/>
      <c r="M708" s="313">
        <v>124</v>
      </c>
      <c r="N708" s="534">
        <v>1.5510922315221083E-13</v>
      </c>
      <c r="O708" s="534">
        <v>-4.3554226857130738E-12</v>
      </c>
      <c r="P708" s="534">
        <v>5.0877767396753917E-11</v>
      </c>
      <c r="Q708" s="534">
        <v>-2.2546867414992542E-11</v>
      </c>
      <c r="R708" s="534">
        <v>1.2605071492878113E-11</v>
      </c>
      <c r="S708" s="534">
        <v>3.2913242231403941E-11</v>
      </c>
      <c r="T708" s="534"/>
      <c r="U708" s="531">
        <v>-1.9387045606711586E-14</v>
      </c>
      <c r="V708" s="535">
        <v>-5.8903481675875617E-16</v>
      </c>
    </row>
    <row r="709" spans="1:22">
      <c r="A709" s="313">
        <v>3</v>
      </c>
      <c r="B709" s="313">
        <v>3</v>
      </c>
      <c r="C709" s="313">
        <v>1</v>
      </c>
      <c r="D709" s="313">
        <v>1</v>
      </c>
      <c r="E709" s="313">
        <v>1</v>
      </c>
      <c r="F709" s="313"/>
      <c r="G709" s="313">
        <v>120</v>
      </c>
      <c r="H709" s="313">
        <v>90</v>
      </c>
      <c r="I709" s="313">
        <v>30</v>
      </c>
      <c r="J709" s="314">
        <v>3.2</v>
      </c>
      <c r="K709" s="313">
        <v>1.0074507897716976E-10</v>
      </c>
      <c r="L709" s="313"/>
      <c r="M709" s="313">
        <v>125</v>
      </c>
      <c r="N709" s="534"/>
      <c r="O709" s="534"/>
      <c r="P709" s="534"/>
      <c r="Q709" s="534"/>
      <c r="R709" s="534"/>
      <c r="S709" s="534">
        <v>1.0074507897716977E-10</v>
      </c>
      <c r="T709" s="534"/>
      <c r="U709" s="531">
        <v>1.2924697071141057E-14</v>
      </c>
      <c r="V709" s="535">
        <v>1.2829110069058534E-16</v>
      </c>
    </row>
    <row r="710" spans="1:22">
      <c r="A710" s="313">
        <v>3</v>
      </c>
      <c r="B710" s="313">
        <v>3</v>
      </c>
      <c r="C710" s="313">
        <v>1</v>
      </c>
      <c r="D710" s="313">
        <v>2</v>
      </c>
      <c r="E710" s="313">
        <v>2</v>
      </c>
      <c r="F710" s="313"/>
      <c r="G710" s="313">
        <v>120</v>
      </c>
      <c r="H710" s="313">
        <v>90</v>
      </c>
      <c r="I710" s="313">
        <v>30</v>
      </c>
      <c r="J710" s="314">
        <v>5.2</v>
      </c>
      <c r="K710" s="313">
        <v>1.4605649127543238E-10</v>
      </c>
      <c r="L710" s="313"/>
      <c r="M710" s="313">
        <v>126</v>
      </c>
      <c r="N710" s="534"/>
      <c r="O710" s="534"/>
      <c r="P710" s="534"/>
      <c r="Q710" s="534"/>
      <c r="R710" s="534"/>
      <c r="S710" s="534">
        <v>1.4605649127543236E-10</v>
      </c>
      <c r="T710" s="534"/>
      <c r="U710" s="531">
        <v>-2.5849394142282115E-14</v>
      </c>
      <c r="V710" s="535">
        <v>-1.7698216571241257E-16</v>
      </c>
    </row>
    <row r="711" spans="1:22">
      <c r="A711" s="313">
        <v>3</v>
      </c>
      <c r="B711" s="313">
        <v>3</v>
      </c>
      <c r="C711" s="313">
        <v>1</v>
      </c>
      <c r="D711" s="313">
        <v>3</v>
      </c>
      <c r="E711" s="313">
        <v>3</v>
      </c>
      <c r="F711" s="313"/>
      <c r="G711" s="313">
        <v>120</v>
      </c>
      <c r="H711" s="313">
        <v>90</v>
      </c>
      <c r="I711" s="313">
        <v>30</v>
      </c>
      <c r="J711" s="314">
        <v>13.2</v>
      </c>
      <c r="K711" s="313">
        <v>2.4689706321845727E-10</v>
      </c>
      <c r="L711" s="313"/>
      <c r="M711" s="313">
        <v>127</v>
      </c>
      <c r="N711" s="534"/>
      <c r="O711" s="534"/>
      <c r="P711" s="534"/>
      <c r="Q711" s="534"/>
      <c r="R711" s="534"/>
      <c r="S711" s="534">
        <v>2.4689706321845717E-10</v>
      </c>
      <c r="T711" s="534"/>
      <c r="U711" s="531">
        <v>-1.0339757656912846E-13</v>
      </c>
      <c r="V711" s="535">
        <v>-4.1878819950823444E-16</v>
      </c>
    </row>
    <row r="712" spans="1:22">
      <c r="A712" s="313">
        <v>0</v>
      </c>
      <c r="B712" s="313">
        <v>0</v>
      </c>
      <c r="C712" s="313">
        <v>2</v>
      </c>
      <c r="D712" s="313">
        <v>0</v>
      </c>
      <c r="E712" s="313">
        <v>0</v>
      </c>
      <c r="F712" s="313"/>
      <c r="G712" s="313">
        <v>90</v>
      </c>
      <c r="H712" s="313">
        <v>60</v>
      </c>
      <c r="I712" s="313">
        <v>40</v>
      </c>
      <c r="J712" s="314">
        <v>1.21</v>
      </c>
      <c r="K712" s="313">
        <v>2.6929016371148695E-11</v>
      </c>
      <c r="L712" s="313"/>
      <c r="M712" s="313">
        <v>128</v>
      </c>
      <c r="N712" s="534">
        <v>1.0209240686743272E-13</v>
      </c>
      <c r="O712" s="534">
        <v>-2.9283562610103484E-12</v>
      </c>
      <c r="P712" s="534">
        <v>3.8932033670599722E-11</v>
      </c>
      <c r="Q712" s="534">
        <v>-1.607220089493422E-11</v>
      </c>
      <c r="R712" s="534">
        <v>1.2607060929666762E-11</v>
      </c>
      <c r="S712" s="534">
        <v>2.6929016371148663E-11</v>
      </c>
      <c r="T712" s="534"/>
      <c r="U712" s="531">
        <v>-3.2311742677852644E-14</v>
      </c>
      <c r="V712" s="535">
        <v>-1.1998857378419107E-15</v>
      </c>
    </row>
    <row r="713" spans="1:22">
      <c r="A713" s="313">
        <v>0</v>
      </c>
      <c r="B713" s="313">
        <v>0</v>
      </c>
      <c r="C713" s="313">
        <v>2</v>
      </c>
      <c r="D713" s="313">
        <v>1</v>
      </c>
      <c r="E713" s="313">
        <v>1</v>
      </c>
      <c r="F713" s="313"/>
      <c r="G713" s="313">
        <v>90</v>
      </c>
      <c r="H713" s="313">
        <v>60</v>
      </c>
      <c r="I713" s="313">
        <v>40</v>
      </c>
      <c r="J713" s="314">
        <v>3.2</v>
      </c>
      <c r="K713" s="313">
        <v>8.1869302726470968E-11</v>
      </c>
      <c r="L713" s="313"/>
      <c r="M713" s="313">
        <v>129</v>
      </c>
      <c r="N713" s="534"/>
      <c r="O713" s="534"/>
      <c r="P713" s="534"/>
      <c r="Q713" s="534"/>
      <c r="R713" s="534"/>
      <c r="S713" s="534">
        <v>8.1869302726470968E-11</v>
      </c>
      <c r="T713" s="534"/>
      <c r="U713" s="531">
        <v>0</v>
      </c>
      <c r="V713" s="535">
        <v>0</v>
      </c>
    </row>
    <row r="714" spans="1:22">
      <c r="A714" s="313">
        <v>0</v>
      </c>
      <c r="B714" s="313">
        <v>0</v>
      </c>
      <c r="C714" s="313">
        <v>2</v>
      </c>
      <c r="D714" s="313">
        <v>2</v>
      </c>
      <c r="E714" s="313">
        <v>2</v>
      </c>
      <c r="F714" s="313"/>
      <c r="G714" s="313">
        <v>90</v>
      </c>
      <c r="H714" s="313">
        <v>60</v>
      </c>
      <c r="I714" s="313">
        <v>40</v>
      </c>
      <c r="J714" s="314">
        <v>5.2</v>
      </c>
      <c r="K714" s="313">
        <v>1.215466300392805E-10</v>
      </c>
      <c r="L714" s="313"/>
      <c r="M714" s="313">
        <v>130</v>
      </c>
      <c r="N714" s="534"/>
      <c r="O714" s="534"/>
      <c r="P714" s="534"/>
      <c r="Q714" s="534"/>
      <c r="R714" s="534"/>
      <c r="S714" s="534">
        <v>1.2154663003928052E-10</v>
      </c>
      <c r="T714" s="534"/>
      <c r="U714" s="531">
        <v>2.5849394142282115E-14</v>
      </c>
      <c r="V714" s="535">
        <v>2.1267059509530054E-16</v>
      </c>
    </row>
    <row r="715" spans="1:22">
      <c r="A715" s="313">
        <v>0</v>
      </c>
      <c r="B715" s="313">
        <v>0</v>
      </c>
      <c r="C715" s="313">
        <v>2</v>
      </c>
      <c r="D715" s="313">
        <v>3</v>
      </c>
      <c r="E715" s="313">
        <v>3</v>
      </c>
      <c r="F715" s="313"/>
      <c r="G715" s="313">
        <v>90</v>
      </c>
      <c r="H715" s="313">
        <v>60</v>
      </c>
      <c r="I715" s="313">
        <v>40</v>
      </c>
      <c r="J715" s="314">
        <v>13.2</v>
      </c>
      <c r="K715" s="313">
        <v>2.2240311747661458E-10</v>
      </c>
      <c r="L715" s="313"/>
      <c r="M715" s="313">
        <v>131</v>
      </c>
      <c r="N715" s="534"/>
      <c r="O715" s="534"/>
      <c r="P715" s="534"/>
      <c r="Q715" s="534"/>
      <c r="R715" s="534"/>
      <c r="S715" s="534">
        <v>2.2240311747661453E-10</v>
      </c>
      <c r="T715" s="534"/>
      <c r="U715" s="531">
        <v>-5.169878828456423E-14</v>
      </c>
      <c r="V715" s="535">
        <v>-2.324553219898111E-16</v>
      </c>
    </row>
    <row r="716" spans="1:22">
      <c r="A716" s="313">
        <v>1</v>
      </c>
      <c r="B716" s="313">
        <v>0</v>
      </c>
      <c r="C716" s="313">
        <v>2</v>
      </c>
      <c r="D716" s="313">
        <v>0</v>
      </c>
      <c r="E716" s="313">
        <v>0</v>
      </c>
      <c r="F716" s="313"/>
      <c r="G716" s="313">
        <v>100</v>
      </c>
      <c r="H716" s="313">
        <v>60</v>
      </c>
      <c r="I716" s="313">
        <v>40</v>
      </c>
      <c r="J716" s="314">
        <v>1.21</v>
      </c>
      <c r="K716" s="313">
        <v>2.8838875688251435E-11</v>
      </c>
      <c r="L716" s="313"/>
      <c r="M716" s="313">
        <v>132</v>
      </c>
      <c r="N716" s="534">
        <v>1.1011867239920898E-13</v>
      </c>
      <c r="O716" s="534">
        <v>-3.1803063496483381E-12</v>
      </c>
      <c r="P716" s="534">
        <v>4.2549370736251978E-11</v>
      </c>
      <c r="Q716" s="534">
        <v>-1.8184658321487554E-11</v>
      </c>
      <c r="R716" s="534">
        <v>1.3754965956717057E-11</v>
      </c>
      <c r="S716" s="534">
        <v>2.8838875688251419E-11</v>
      </c>
      <c r="T716" s="534"/>
      <c r="U716" s="531">
        <v>-1.6155871338926322E-14</v>
      </c>
      <c r="V716" s="535">
        <v>-5.6021155309837555E-16</v>
      </c>
    </row>
    <row r="717" spans="1:22">
      <c r="A717" s="313">
        <v>1</v>
      </c>
      <c r="B717" s="313">
        <v>0</v>
      </c>
      <c r="C717" s="313">
        <v>2</v>
      </c>
      <c r="D717" s="313">
        <v>1</v>
      </c>
      <c r="E717" s="313">
        <v>1</v>
      </c>
      <c r="F717" s="313"/>
      <c r="G717" s="313">
        <v>100</v>
      </c>
      <c r="H717" s="313">
        <v>60</v>
      </c>
      <c r="I717" s="313">
        <v>40</v>
      </c>
      <c r="J717" s="314">
        <v>3.2</v>
      </c>
      <c r="K717" s="313">
        <v>8.9015359671297065E-11</v>
      </c>
      <c r="L717" s="313"/>
      <c r="M717" s="313">
        <v>133</v>
      </c>
      <c r="N717" s="534"/>
      <c r="O717" s="534"/>
      <c r="P717" s="534"/>
      <c r="Q717" s="534"/>
      <c r="R717" s="534"/>
      <c r="S717" s="534">
        <v>8.9015359671297078E-11</v>
      </c>
      <c r="T717" s="534"/>
      <c r="U717" s="531">
        <v>1.2924697071141057E-14</v>
      </c>
      <c r="V717" s="535">
        <v>1.4519625735229845E-16</v>
      </c>
    </row>
    <row r="718" spans="1:22">
      <c r="A718" s="313">
        <v>1</v>
      </c>
      <c r="B718" s="313">
        <v>0</v>
      </c>
      <c r="C718" s="313">
        <v>2</v>
      </c>
      <c r="D718" s="313">
        <v>2</v>
      </c>
      <c r="E718" s="313">
        <v>2</v>
      </c>
      <c r="F718" s="313"/>
      <c r="G718" s="313">
        <v>100</v>
      </c>
      <c r="H718" s="313">
        <v>60</v>
      </c>
      <c r="I718" s="313">
        <v>40</v>
      </c>
      <c r="J718" s="314">
        <v>5.2</v>
      </c>
      <c r="K718" s="313">
        <v>1.3256015210123963E-10</v>
      </c>
      <c r="L718" s="313"/>
      <c r="M718" s="313">
        <v>134</v>
      </c>
      <c r="N718" s="534"/>
      <c r="O718" s="534"/>
      <c r="P718" s="534"/>
      <c r="Q718" s="534"/>
      <c r="R718" s="534"/>
      <c r="S718" s="534">
        <v>1.3256015210123966E-10</v>
      </c>
      <c r="T718" s="534"/>
      <c r="U718" s="531">
        <v>2.5849394142282115E-14</v>
      </c>
      <c r="V718" s="535">
        <v>1.9500124081436072E-16</v>
      </c>
    </row>
    <row r="719" spans="1:22">
      <c r="A719" s="313">
        <v>1</v>
      </c>
      <c r="B719" s="313">
        <v>0</v>
      </c>
      <c r="C719" s="313">
        <v>2</v>
      </c>
      <c r="D719" s="313">
        <v>3</v>
      </c>
      <c r="E719" s="313">
        <v>3</v>
      </c>
      <c r="F719" s="313"/>
      <c r="G719" s="313">
        <v>100</v>
      </c>
      <c r="H719" s="313">
        <v>60</v>
      </c>
      <c r="I719" s="313">
        <v>40</v>
      </c>
      <c r="J719" s="314">
        <v>13.2</v>
      </c>
      <c r="K719" s="313">
        <v>2.4259987975497608E-10</v>
      </c>
      <c r="L719" s="313"/>
      <c r="M719" s="313">
        <v>135</v>
      </c>
      <c r="N719" s="534"/>
      <c r="O719" s="534"/>
      <c r="P719" s="534"/>
      <c r="Q719" s="534"/>
      <c r="R719" s="534"/>
      <c r="S719" s="534">
        <v>2.4259987975497613E-10</v>
      </c>
      <c r="T719" s="534"/>
      <c r="U719" s="531">
        <v>5.169878828456423E-14</v>
      </c>
      <c r="V719" s="535">
        <v>2.1310310762222797E-16</v>
      </c>
    </row>
    <row r="720" spans="1:22">
      <c r="A720" s="313">
        <v>2</v>
      </c>
      <c r="B720" s="313">
        <v>0</v>
      </c>
      <c r="C720" s="313">
        <v>2</v>
      </c>
      <c r="D720" s="313">
        <v>0</v>
      </c>
      <c r="E720" s="313">
        <v>0</v>
      </c>
      <c r="F720" s="313"/>
      <c r="G720" s="313">
        <v>110</v>
      </c>
      <c r="H720" s="313">
        <v>60</v>
      </c>
      <c r="I720" s="313">
        <v>40</v>
      </c>
      <c r="J720" s="314">
        <v>1.21</v>
      </c>
      <c r="K720" s="313">
        <v>3.2594932345220169E-11</v>
      </c>
      <c r="L720" s="313"/>
      <c r="M720" s="313">
        <v>136</v>
      </c>
      <c r="N720" s="534">
        <v>1.400178826389132E-13</v>
      </c>
      <c r="O720" s="534">
        <v>-3.9027226071889221E-12</v>
      </c>
      <c r="P720" s="534">
        <v>4.8692544280242119E-11</v>
      </c>
      <c r="Q720" s="534">
        <v>-2.0857120284873207E-11</v>
      </c>
      <c r="R720" s="534">
        <v>1.4676075189861406E-11</v>
      </c>
      <c r="S720" s="534">
        <v>3.259493234522013E-11</v>
      </c>
      <c r="T720" s="534"/>
      <c r="U720" s="531">
        <v>-3.8774091213423172E-14</v>
      </c>
      <c r="V720" s="535">
        <v>-1.1895742197823317E-15</v>
      </c>
    </row>
    <row r="721" spans="1:22">
      <c r="A721" s="313">
        <v>2</v>
      </c>
      <c r="B721" s="313">
        <v>0</v>
      </c>
      <c r="C721" s="313">
        <v>2</v>
      </c>
      <c r="D721" s="313">
        <v>1</v>
      </c>
      <c r="E721" s="313">
        <v>1</v>
      </c>
      <c r="F721" s="313"/>
      <c r="G721" s="313">
        <v>110</v>
      </c>
      <c r="H721" s="313">
        <v>60</v>
      </c>
      <c r="I721" s="313">
        <v>40</v>
      </c>
      <c r="J721" s="314">
        <v>3.2</v>
      </c>
      <c r="K721" s="313">
        <v>9.9583247892598916E-11</v>
      </c>
      <c r="L721" s="313"/>
      <c r="M721" s="313">
        <v>137</v>
      </c>
      <c r="N721" s="534"/>
      <c r="O721" s="534"/>
      <c r="P721" s="534"/>
      <c r="Q721" s="534"/>
      <c r="R721" s="534"/>
      <c r="S721" s="534">
        <v>9.9583247892598916E-11</v>
      </c>
      <c r="T721" s="534"/>
      <c r="U721" s="531">
        <v>0</v>
      </c>
      <c r="V721" s="535">
        <v>0</v>
      </c>
    </row>
    <row r="722" spans="1:22">
      <c r="A722" s="313">
        <v>2</v>
      </c>
      <c r="B722" s="313">
        <v>0</v>
      </c>
      <c r="C722" s="313">
        <v>2</v>
      </c>
      <c r="D722" s="313">
        <v>2</v>
      </c>
      <c r="E722" s="313">
        <v>2</v>
      </c>
      <c r="F722" s="313"/>
      <c r="G722" s="313">
        <v>110</v>
      </c>
      <c r="H722" s="313">
        <v>60</v>
      </c>
      <c r="I722" s="313">
        <v>40</v>
      </c>
      <c r="J722" s="314">
        <v>5.2</v>
      </c>
      <c r="K722" s="313">
        <v>1.4650212511608967E-10</v>
      </c>
      <c r="L722" s="313"/>
      <c r="M722" s="313">
        <v>138</v>
      </c>
      <c r="N722" s="534"/>
      <c r="O722" s="534"/>
      <c r="P722" s="534"/>
      <c r="Q722" s="534"/>
      <c r="R722" s="534"/>
      <c r="S722" s="534">
        <v>1.4650212511608967E-10</v>
      </c>
      <c r="T722" s="534"/>
      <c r="U722" s="531">
        <v>0</v>
      </c>
      <c r="V722" s="535">
        <v>0</v>
      </c>
    </row>
    <row r="723" spans="1:22">
      <c r="A723" s="313">
        <v>2</v>
      </c>
      <c r="B723" s="313">
        <v>0</v>
      </c>
      <c r="C723" s="313">
        <v>2</v>
      </c>
      <c r="D723" s="313">
        <v>3</v>
      </c>
      <c r="E723" s="313">
        <v>3</v>
      </c>
      <c r="F723" s="313"/>
      <c r="G723" s="313">
        <v>110</v>
      </c>
      <c r="H723" s="313">
        <v>60</v>
      </c>
      <c r="I723" s="313">
        <v>40</v>
      </c>
      <c r="J723" s="314">
        <v>13.2</v>
      </c>
      <c r="K723" s="313">
        <v>2.639107266349809E-10</v>
      </c>
      <c r="L723" s="313"/>
      <c r="M723" s="313">
        <v>139</v>
      </c>
      <c r="N723" s="534"/>
      <c r="O723" s="534"/>
      <c r="P723" s="534"/>
      <c r="Q723" s="534"/>
      <c r="R723" s="534"/>
      <c r="S723" s="534">
        <v>2.639107266349809E-10</v>
      </c>
      <c r="T723" s="534"/>
      <c r="U723" s="531">
        <v>0</v>
      </c>
      <c r="V723" s="535">
        <v>0</v>
      </c>
    </row>
    <row r="724" spans="1:22">
      <c r="A724" s="313">
        <v>3</v>
      </c>
      <c r="B724" s="313">
        <v>0</v>
      </c>
      <c r="C724" s="313">
        <v>2</v>
      </c>
      <c r="D724" s="313">
        <v>0</v>
      </c>
      <c r="E724" s="313">
        <v>0</v>
      </c>
      <c r="F724" s="313"/>
      <c r="G724" s="313">
        <v>120</v>
      </c>
      <c r="H724" s="313">
        <v>60</v>
      </c>
      <c r="I724" s="313">
        <v>40</v>
      </c>
      <c r="J724" s="314">
        <v>1.21</v>
      </c>
      <c r="K724" s="313">
        <v>3.3470284532225594E-11</v>
      </c>
      <c r="L724" s="313"/>
      <c r="M724" s="313">
        <v>140</v>
      </c>
      <c r="N724" s="534">
        <v>1.2664402618448993E-13</v>
      </c>
      <c r="O724" s="534">
        <v>-3.6886501310265707E-12</v>
      </c>
      <c r="P724" s="534">
        <v>4.9716299069313877E-11</v>
      </c>
      <c r="Q724" s="534">
        <v>-2.151024230247959E-11</v>
      </c>
      <c r="R724" s="534">
        <v>1.6028892206142516E-11</v>
      </c>
      <c r="S724" s="534">
        <v>3.347028453222562E-11</v>
      </c>
      <c r="T724" s="534"/>
      <c r="U724" s="531">
        <v>2.5849394142282115E-14</v>
      </c>
      <c r="V724" s="535">
        <v>7.7230876592620558E-16</v>
      </c>
    </row>
    <row r="725" spans="1:22">
      <c r="A725" s="313">
        <v>3</v>
      </c>
      <c r="B725" s="313">
        <v>0</v>
      </c>
      <c r="C725" s="313">
        <v>2</v>
      </c>
      <c r="D725" s="313">
        <v>1</v>
      </c>
      <c r="E725" s="313">
        <v>1</v>
      </c>
      <c r="F725" s="313"/>
      <c r="G725" s="313">
        <v>120</v>
      </c>
      <c r="H725" s="313">
        <v>60</v>
      </c>
      <c r="I725" s="313">
        <v>40</v>
      </c>
      <c r="J725" s="314">
        <v>3.2</v>
      </c>
      <c r="K725" s="313">
        <v>1.0396000882762605E-10</v>
      </c>
      <c r="L725" s="313"/>
      <c r="M725" s="313">
        <v>141</v>
      </c>
      <c r="N725" s="534"/>
      <c r="O725" s="534"/>
      <c r="P725" s="534"/>
      <c r="Q725" s="534"/>
      <c r="R725" s="534"/>
      <c r="S725" s="534">
        <v>1.039600088276261E-10</v>
      </c>
      <c r="T725" s="534"/>
      <c r="U725" s="531">
        <v>5.169878828456423E-14</v>
      </c>
      <c r="V725" s="535">
        <v>4.9729495858628605E-16</v>
      </c>
    </row>
    <row r="726" spans="1:22">
      <c r="A726" s="313">
        <v>3</v>
      </c>
      <c r="B726" s="313">
        <v>0</v>
      </c>
      <c r="C726" s="313">
        <v>2</v>
      </c>
      <c r="D726" s="313">
        <v>2</v>
      </c>
      <c r="E726" s="313">
        <v>2</v>
      </c>
      <c r="F726" s="313"/>
      <c r="G726" s="313">
        <v>120</v>
      </c>
      <c r="H726" s="313">
        <v>60</v>
      </c>
      <c r="I726" s="313">
        <v>40</v>
      </c>
      <c r="J726" s="314">
        <v>5.2</v>
      </c>
      <c r="K726" s="313">
        <v>1.5508057654874282E-10</v>
      </c>
      <c r="L726" s="313"/>
      <c r="M726" s="313">
        <v>142</v>
      </c>
      <c r="N726" s="534"/>
      <c r="O726" s="534"/>
      <c r="P726" s="534"/>
      <c r="Q726" s="534"/>
      <c r="R726" s="534"/>
      <c r="S726" s="534">
        <v>1.5508057654874287E-10</v>
      </c>
      <c r="T726" s="534"/>
      <c r="U726" s="531">
        <v>5.169878828456423E-14</v>
      </c>
      <c r="V726" s="535">
        <v>3.3336726903588066E-16</v>
      </c>
    </row>
    <row r="727" spans="1:22">
      <c r="A727" s="313">
        <v>3</v>
      </c>
      <c r="B727" s="313">
        <v>0</v>
      </c>
      <c r="C727" s="313">
        <v>2</v>
      </c>
      <c r="D727" s="313">
        <v>3</v>
      </c>
      <c r="E727" s="313">
        <v>3</v>
      </c>
      <c r="F727" s="313"/>
      <c r="G727" s="313">
        <v>120</v>
      </c>
      <c r="H727" s="313">
        <v>60</v>
      </c>
      <c r="I727" s="313">
        <v>40</v>
      </c>
      <c r="J727" s="314">
        <v>13.2</v>
      </c>
      <c r="K727" s="313">
        <v>2.8331171419788292E-10</v>
      </c>
      <c r="L727" s="313"/>
      <c r="M727" s="313">
        <v>143</v>
      </c>
      <c r="N727" s="534"/>
      <c r="O727" s="534"/>
      <c r="P727" s="534"/>
      <c r="Q727" s="534"/>
      <c r="R727" s="534"/>
      <c r="S727" s="534">
        <v>2.8331171419788277E-10</v>
      </c>
      <c r="T727" s="534"/>
      <c r="U727" s="531">
        <v>-1.5509636485369269E-13</v>
      </c>
      <c r="V727" s="535">
        <v>-5.4744070605341621E-16</v>
      </c>
    </row>
    <row r="728" spans="1:22">
      <c r="A728" s="313">
        <v>0</v>
      </c>
      <c r="B728" s="313">
        <v>1</v>
      </c>
      <c r="C728" s="313">
        <v>2</v>
      </c>
      <c r="D728" s="313">
        <v>0</v>
      </c>
      <c r="E728" s="313">
        <v>0</v>
      </c>
      <c r="F728" s="313"/>
      <c r="G728" s="313">
        <v>90</v>
      </c>
      <c r="H728" s="313">
        <v>70</v>
      </c>
      <c r="I728" s="313">
        <v>40</v>
      </c>
      <c r="J728" s="314">
        <v>1.21</v>
      </c>
      <c r="K728" s="313">
        <v>2.753380515489789E-11</v>
      </c>
      <c r="L728" s="313"/>
      <c r="M728" s="313">
        <v>144</v>
      </c>
      <c r="N728" s="534">
        <v>1.0532048436494389E-13</v>
      </c>
      <c r="O728" s="534">
        <v>-3.0523943592866971E-12</v>
      </c>
      <c r="P728" s="534">
        <v>4.044447327697741E-11</v>
      </c>
      <c r="Q728" s="534">
        <v>-1.7121578591415172E-11</v>
      </c>
      <c r="R728" s="534">
        <v>1.2708522205887848E-11</v>
      </c>
      <c r="S728" s="534">
        <v>2.753380515489788E-11</v>
      </c>
      <c r="T728" s="534"/>
      <c r="U728" s="531">
        <v>-9.6935228033557931E-15</v>
      </c>
      <c r="V728" s="535">
        <v>-3.5205895984309481E-16</v>
      </c>
    </row>
    <row r="729" spans="1:22">
      <c r="A729" s="313">
        <v>0</v>
      </c>
      <c r="B729" s="313">
        <v>1</v>
      </c>
      <c r="C729" s="313">
        <v>2</v>
      </c>
      <c r="D729" s="313">
        <v>1</v>
      </c>
      <c r="E729" s="313">
        <v>1</v>
      </c>
      <c r="F729" s="313"/>
      <c r="G729" s="313">
        <v>90</v>
      </c>
      <c r="H729" s="313">
        <v>70</v>
      </c>
      <c r="I729" s="313">
        <v>40</v>
      </c>
      <c r="J729" s="314">
        <v>3.2</v>
      </c>
      <c r="K729" s="313">
        <v>8.4495359287487251E-11</v>
      </c>
      <c r="L729" s="313"/>
      <c r="M729" s="313">
        <v>145</v>
      </c>
      <c r="N729" s="534"/>
      <c r="O729" s="534"/>
      <c r="P729" s="534"/>
      <c r="Q729" s="534"/>
      <c r="R729" s="534"/>
      <c r="S729" s="534">
        <v>8.4495359287487251E-11</v>
      </c>
      <c r="T729" s="534"/>
      <c r="U729" s="531">
        <v>0</v>
      </c>
      <c r="V729" s="535">
        <v>0</v>
      </c>
    </row>
    <row r="730" spans="1:22">
      <c r="A730" s="313">
        <v>0</v>
      </c>
      <c r="B730" s="313">
        <v>1</v>
      </c>
      <c r="C730" s="313">
        <v>2</v>
      </c>
      <c r="D730" s="313">
        <v>2</v>
      </c>
      <c r="E730" s="313">
        <v>2</v>
      </c>
      <c r="F730" s="313"/>
      <c r="G730" s="313">
        <v>90</v>
      </c>
      <c r="H730" s="313">
        <v>70</v>
      </c>
      <c r="I730" s="313">
        <v>40</v>
      </c>
      <c r="J730" s="314">
        <v>5.2</v>
      </c>
      <c r="K730" s="313">
        <v>1.254618416393411E-10</v>
      </c>
      <c r="L730" s="313"/>
      <c r="M730" s="313">
        <v>146</v>
      </c>
      <c r="N730" s="534"/>
      <c r="O730" s="534"/>
      <c r="P730" s="534"/>
      <c r="Q730" s="534"/>
      <c r="R730" s="534"/>
      <c r="S730" s="534">
        <v>1.254618416393411E-10</v>
      </c>
      <c r="T730" s="534"/>
      <c r="U730" s="531">
        <v>0</v>
      </c>
      <c r="V730" s="535">
        <v>0</v>
      </c>
    </row>
    <row r="731" spans="1:22">
      <c r="A731" s="313">
        <v>0</v>
      </c>
      <c r="B731" s="313">
        <v>1</v>
      </c>
      <c r="C731" s="313">
        <v>2</v>
      </c>
      <c r="D731" s="313">
        <v>3</v>
      </c>
      <c r="E731" s="313">
        <v>3</v>
      </c>
      <c r="F731" s="313"/>
      <c r="G731" s="313">
        <v>90</v>
      </c>
      <c r="H731" s="313">
        <v>70</v>
      </c>
      <c r="I731" s="313">
        <v>40</v>
      </c>
      <c r="J731" s="314">
        <v>13.2</v>
      </c>
      <c r="K731" s="313">
        <v>2.2713001928644387E-10</v>
      </c>
      <c r="L731" s="313"/>
      <c r="M731" s="313">
        <v>147</v>
      </c>
      <c r="N731" s="534"/>
      <c r="O731" s="534"/>
      <c r="P731" s="534"/>
      <c r="Q731" s="534"/>
      <c r="R731" s="534"/>
      <c r="S731" s="534">
        <v>2.2713001928644382E-10</v>
      </c>
      <c r="T731" s="534"/>
      <c r="U731" s="531">
        <v>-5.169878828456423E-14</v>
      </c>
      <c r="V731" s="535">
        <v>-2.2761759298476773E-16</v>
      </c>
    </row>
    <row r="732" spans="1:22">
      <c r="A732" s="313">
        <v>1</v>
      </c>
      <c r="B732" s="313">
        <v>1</v>
      </c>
      <c r="C732" s="313">
        <v>2</v>
      </c>
      <c r="D732" s="313">
        <v>0</v>
      </c>
      <c r="E732" s="313">
        <v>0</v>
      </c>
      <c r="F732" s="313"/>
      <c r="G732" s="313">
        <v>100</v>
      </c>
      <c r="H732" s="313">
        <v>70</v>
      </c>
      <c r="I732" s="313">
        <v>40</v>
      </c>
      <c r="J732" s="314">
        <v>1.21</v>
      </c>
      <c r="K732" s="313">
        <v>2.9555072932164971E-11</v>
      </c>
      <c r="L732" s="313"/>
      <c r="M732" s="313">
        <v>148</v>
      </c>
      <c r="N732" s="534">
        <v>1.1342887217010135E-13</v>
      </c>
      <c r="O732" s="534">
        <v>-3.3091024442126942E-12</v>
      </c>
      <c r="P732" s="534">
        <v>4.4065518489849845E-11</v>
      </c>
      <c r="Q732" s="534">
        <v>-1.9120293718192085E-11</v>
      </c>
      <c r="R732" s="534">
        <v>1.3794754692490032E-11</v>
      </c>
      <c r="S732" s="534">
        <v>2.9555072932164959E-11</v>
      </c>
      <c r="T732" s="534"/>
      <c r="U732" s="531">
        <v>-1.2924697071141057E-14</v>
      </c>
      <c r="V732" s="535">
        <v>-4.3730892157857033E-16</v>
      </c>
    </row>
    <row r="733" spans="1:22">
      <c r="A733" s="313">
        <v>1</v>
      </c>
      <c r="B733" s="313">
        <v>1</v>
      </c>
      <c r="C733" s="313">
        <v>2</v>
      </c>
      <c r="D733" s="313">
        <v>1</v>
      </c>
      <c r="E733" s="313">
        <v>1</v>
      </c>
      <c r="F733" s="313"/>
      <c r="G733" s="313">
        <v>100</v>
      </c>
      <c r="H733" s="313">
        <v>70</v>
      </c>
      <c r="I733" s="313">
        <v>40</v>
      </c>
      <c r="J733" s="314">
        <v>3.2</v>
      </c>
      <c r="K733" s="313">
        <v>9.1720993703859298E-11</v>
      </c>
      <c r="L733" s="313"/>
      <c r="M733" s="313">
        <v>149</v>
      </c>
      <c r="N733" s="534"/>
      <c r="O733" s="534"/>
      <c r="P733" s="534"/>
      <c r="Q733" s="534"/>
      <c r="R733" s="534"/>
      <c r="S733" s="534">
        <v>9.1720993703859311E-11</v>
      </c>
      <c r="T733" s="534"/>
      <c r="U733" s="531">
        <v>1.2924697071141057E-14</v>
      </c>
      <c r="V733" s="535">
        <v>1.4091318191417754E-16</v>
      </c>
    </row>
    <row r="734" spans="1:22">
      <c r="A734" s="313">
        <v>1</v>
      </c>
      <c r="B734" s="313">
        <v>1</v>
      </c>
      <c r="C734" s="313">
        <v>2</v>
      </c>
      <c r="D734" s="313">
        <v>2</v>
      </c>
      <c r="E734" s="313">
        <v>2</v>
      </c>
      <c r="F734" s="313"/>
      <c r="G734" s="313">
        <v>100</v>
      </c>
      <c r="H734" s="313">
        <v>70</v>
      </c>
      <c r="I734" s="313">
        <v>40</v>
      </c>
      <c r="J734" s="314">
        <v>5.2</v>
      </c>
      <c r="K734" s="313">
        <v>1.3649127919560945E-10</v>
      </c>
      <c r="L734" s="313"/>
      <c r="M734" s="313">
        <v>150</v>
      </c>
      <c r="N734" s="534"/>
      <c r="O734" s="534"/>
      <c r="P734" s="534"/>
      <c r="Q734" s="534"/>
      <c r="R734" s="534"/>
      <c r="S734" s="534">
        <v>1.3649127919560948E-10</v>
      </c>
      <c r="T734" s="534"/>
      <c r="U734" s="531">
        <v>2.5849394142282115E-14</v>
      </c>
      <c r="V734" s="535">
        <v>1.8938495041310755E-16</v>
      </c>
    </row>
    <row r="735" spans="1:22">
      <c r="A735" s="313">
        <v>1</v>
      </c>
      <c r="B735" s="313">
        <v>1</v>
      </c>
      <c r="C735" s="313">
        <v>2</v>
      </c>
      <c r="D735" s="313">
        <v>3</v>
      </c>
      <c r="E735" s="313">
        <v>3</v>
      </c>
      <c r="F735" s="313"/>
      <c r="G735" s="313">
        <v>100</v>
      </c>
      <c r="H735" s="313">
        <v>70</v>
      </c>
      <c r="I735" s="313">
        <v>40</v>
      </c>
      <c r="J735" s="314">
        <v>13.2</v>
      </c>
      <c r="K735" s="313">
        <v>2.468493167355297E-10</v>
      </c>
      <c r="L735" s="313"/>
      <c r="M735" s="313">
        <v>151</v>
      </c>
      <c r="N735" s="534"/>
      <c r="O735" s="534"/>
      <c r="P735" s="534"/>
      <c r="Q735" s="534"/>
      <c r="R735" s="534"/>
      <c r="S735" s="534">
        <v>2.4684931673552975E-10</v>
      </c>
      <c r="T735" s="534"/>
      <c r="U735" s="531">
        <v>5.169878828456423E-14</v>
      </c>
      <c r="V735" s="535">
        <v>2.0943460151422442E-16</v>
      </c>
    </row>
    <row r="736" spans="1:22">
      <c r="A736" s="313">
        <v>2</v>
      </c>
      <c r="B736" s="313">
        <v>1</v>
      </c>
      <c r="C736" s="313">
        <v>2</v>
      </c>
      <c r="D736" s="313">
        <v>0</v>
      </c>
      <c r="E736" s="313">
        <v>0</v>
      </c>
      <c r="F736" s="313"/>
      <c r="G736" s="313">
        <v>110</v>
      </c>
      <c r="H736" s="313">
        <v>70</v>
      </c>
      <c r="I736" s="313">
        <v>40</v>
      </c>
      <c r="J736" s="314">
        <v>1.21</v>
      </c>
      <c r="K736" s="313">
        <v>3.3915918372882907E-11</v>
      </c>
      <c r="L736" s="313"/>
      <c r="M736" s="313">
        <v>152</v>
      </c>
      <c r="N736" s="534">
        <v>1.5478667153760478E-13</v>
      </c>
      <c r="O736" s="534">
        <v>-4.2941439465074762E-12</v>
      </c>
      <c r="P736" s="534">
        <v>5.1932178665632445E-11</v>
      </c>
      <c r="Q736" s="534">
        <v>-2.2909175691066528E-11</v>
      </c>
      <c r="R736" s="534">
        <v>1.4699948431325192E-11</v>
      </c>
      <c r="S736" s="534">
        <v>3.3915918372882965E-11</v>
      </c>
      <c r="T736" s="534"/>
      <c r="U736" s="531">
        <v>5.8161136820134758E-14</v>
      </c>
      <c r="V736" s="535">
        <v>1.7148625073539759E-15</v>
      </c>
    </row>
    <row r="737" spans="1:22">
      <c r="A737" s="313">
        <v>2</v>
      </c>
      <c r="B737" s="313">
        <v>1</v>
      </c>
      <c r="C737" s="313">
        <v>2</v>
      </c>
      <c r="D737" s="313">
        <v>1</v>
      </c>
      <c r="E737" s="313">
        <v>1</v>
      </c>
      <c r="F737" s="313"/>
      <c r="G737" s="313">
        <v>110</v>
      </c>
      <c r="H737" s="313">
        <v>70</v>
      </c>
      <c r="I737" s="313">
        <v>40</v>
      </c>
      <c r="J737" s="314">
        <v>3.2</v>
      </c>
      <c r="K737" s="313">
        <v>1.0437381167966496E-10</v>
      </c>
      <c r="L737" s="313"/>
      <c r="M737" s="313">
        <v>153</v>
      </c>
      <c r="N737" s="534"/>
      <c r="O737" s="534"/>
      <c r="P737" s="534"/>
      <c r="Q737" s="534"/>
      <c r="R737" s="534"/>
      <c r="S737" s="534">
        <v>1.0437381167966496E-10</v>
      </c>
      <c r="T737" s="534"/>
      <c r="U737" s="531">
        <v>0</v>
      </c>
      <c r="V737" s="535">
        <v>0</v>
      </c>
    </row>
    <row r="738" spans="1:22">
      <c r="A738" s="313">
        <v>2</v>
      </c>
      <c r="B738" s="313">
        <v>1</v>
      </c>
      <c r="C738" s="313">
        <v>2</v>
      </c>
      <c r="D738" s="313">
        <v>2</v>
      </c>
      <c r="E738" s="313">
        <v>2</v>
      </c>
      <c r="F738" s="313"/>
      <c r="G738" s="313">
        <v>110</v>
      </c>
      <c r="H738" s="313">
        <v>70</v>
      </c>
      <c r="I738" s="313">
        <v>40</v>
      </c>
      <c r="J738" s="314">
        <v>5.2</v>
      </c>
      <c r="K738" s="313">
        <v>1.5278874536821954E-10</v>
      </c>
      <c r="L738" s="313"/>
      <c r="M738" s="313">
        <v>154</v>
      </c>
      <c r="N738" s="534"/>
      <c r="O738" s="534"/>
      <c r="P738" s="534"/>
      <c r="Q738" s="534"/>
      <c r="R738" s="534"/>
      <c r="S738" s="534">
        <v>1.5278874536821954E-10</v>
      </c>
      <c r="T738" s="534"/>
      <c r="U738" s="531">
        <v>0</v>
      </c>
      <c r="V738" s="535">
        <v>0</v>
      </c>
    </row>
    <row r="739" spans="1:22">
      <c r="A739" s="313">
        <v>2</v>
      </c>
      <c r="B739" s="313">
        <v>1</v>
      </c>
      <c r="C739" s="313">
        <v>2</v>
      </c>
      <c r="D739" s="313">
        <v>3</v>
      </c>
      <c r="E739" s="313">
        <v>3</v>
      </c>
      <c r="F739" s="313"/>
      <c r="G739" s="313">
        <v>110</v>
      </c>
      <c r="H739" s="313">
        <v>70</v>
      </c>
      <c r="I739" s="313">
        <v>40</v>
      </c>
      <c r="J739" s="314">
        <v>13.2</v>
      </c>
      <c r="K739" s="313">
        <v>2.7038833281882105E-10</v>
      </c>
      <c r="L739" s="313"/>
      <c r="M739" s="313">
        <v>155</v>
      </c>
      <c r="N739" s="534"/>
      <c r="O739" s="534"/>
      <c r="P739" s="534"/>
      <c r="Q739" s="534"/>
      <c r="R739" s="534"/>
      <c r="S739" s="534">
        <v>2.7038833281882095E-10</v>
      </c>
      <c r="T739" s="534"/>
      <c r="U739" s="531">
        <v>-1.0339757656912846E-13</v>
      </c>
      <c r="V739" s="535">
        <v>-3.8240398722533642E-16</v>
      </c>
    </row>
    <row r="740" spans="1:22">
      <c r="A740" s="313">
        <v>3</v>
      </c>
      <c r="B740" s="313">
        <v>1</v>
      </c>
      <c r="C740" s="313">
        <v>2</v>
      </c>
      <c r="D740" s="313">
        <v>0</v>
      </c>
      <c r="E740" s="313">
        <v>0</v>
      </c>
      <c r="F740" s="313"/>
      <c r="G740" s="313">
        <v>120</v>
      </c>
      <c r="H740" s="313">
        <v>70</v>
      </c>
      <c r="I740" s="313">
        <v>40</v>
      </c>
      <c r="J740" s="314">
        <v>1.21</v>
      </c>
      <c r="K740" s="313">
        <v>3.4186481776139121E-11</v>
      </c>
      <c r="L740" s="313"/>
      <c r="M740" s="313">
        <v>156</v>
      </c>
      <c r="N740" s="534">
        <v>1.2980447372201865E-13</v>
      </c>
      <c r="O740" s="534">
        <v>-3.8179915072487073E-12</v>
      </c>
      <c r="P740" s="534">
        <v>5.1229186334950887E-11</v>
      </c>
      <c r="Q740" s="534">
        <v>-2.2440868866660017E-11</v>
      </c>
      <c r="R740" s="534">
        <v>1.6014966148621973E-11</v>
      </c>
      <c r="S740" s="534">
        <v>3.4186481776139179E-11</v>
      </c>
      <c r="T740" s="534"/>
      <c r="U740" s="531">
        <v>5.8161136820134758E-14</v>
      </c>
      <c r="V740" s="535">
        <v>1.7012905042697037E-15</v>
      </c>
    </row>
    <row r="741" spans="1:22">
      <c r="A741" s="313">
        <v>3</v>
      </c>
      <c r="B741" s="313">
        <v>1</v>
      </c>
      <c r="C741" s="313">
        <v>2</v>
      </c>
      <c r="D741" s="313">
        <v>1</v>
      </c>
      <c r="E741" s="313">
        <v>1</v>
      </c>
      <c r="F741" s="313"/>
      <c r="G741" s="313">
        <v>120</v>
      </c>
      <c r="H741" s="313">
        <v>70</v>
      </c>
      <c r="I741" s="313">
        <v>40</v>
      </c>
      <c r="J741" s="314">
        <v>3.2</v>
      </c>
      <c r="K741" s="313">
        <v>1.0664972736587908E-10</v>
      </c>
      <c r="L741" s="313"/>
      <c r="M741" s="313">
        <v>157</v>
      </c>
      <c r="N741" s="534"/>
      <c r="O741" s="534"/>
      <c r="P741" s="534"/>
      <c r="Q741" s="534"/>
      <c r="R741" s="534"/>
      <c r="S741" s="534">
        <v>1.0664972736587917E-10</v>
      </c>
      <c r="T741" s="534"/>
      <c r="U741" s="531">
        <v>9.0472879497987402E-14</v>
      </c>
      <c r="V741" s="535">
        <v>8.4831796322934433E-16</v>
      </c>
    </row>
    <row r="742" spans="1:22">
      <c r="A742" s="313">
        <v>3</v>
      </c>
      <c r="B742" s="313">
        <v>1</v>
      </c>
      <c r="C742" s="313">
        <v>2</v>
      </c>
      <c r="D742" s="313">
        <v>2</v>
      </c>
      <c r="E742" s="313">
        <v>2</v>
      </c>
      <c r="F742" s="313"/>
      <c r="G742" s="313">
        <v>120</v>
      </c>
      <c r="H742" s="313">
        <v>70</v>
      </c>
      <c r="I742" s="313">
        <v>40</v>
      </c>
      <c r="J742" s="314">
        <v>5.2</v>
      </c>
      <c r="K742" s="313">
        <v>1.5896395716018507E-10</v>
      </c>
      <c r="L742" s="313"/>
      <c r="M742" s="313">
        <v>158</v>
      </c>
      <c r="N742" s="534"/>
      <c r="O742" s="534"/>
      <c r="P742" s="534"/>
      <c r="Q742" s="534"/>
      <c r="R742" s="534"/>
      <c r="S742" s="534">
        <v>1.5896395716018517E-10</v>
      </c>
      <c r="T742" s="534"/>
      <c r="U742" s="531">
        <v>1.0339757656912846E-13</v>
      </c>
      <c r="V742" s="535">
        <v>6.5044666990100541E-16</v>
      </c>
    </row>
    <row r="743" spans="1:22">
      <c r="A743" s="313">
        <v>3</v>
      </c>
      <c r="B743" s="313">
        <v>1</v>
      </c>
      <c r="C743" s="313">
        <v>2</v>
      </c>
      <c r="D743" s="313">
        <v>3</v>
      </c>
      <c r="E743" s="313">
        <v>3</v>
      </c>
      <c r="F743" s="313"/>
      <c r="G743" s="313">
        <v>120</v>
      </c>
      <c r="H743" s="313">
        <v>70</v>
      </c>
      <c r="I743" s="313">
        <v>40</v>
      </c>
      <c r="J743" s="314">
        <v>13.2</v>
      </c>
      <c r="K743" s="313">
        <v>2.8708368634916082E-10</v>
      </c>
      <c r="L743" s="313"/>
      <c r="M743" s="313">
        <v>159</v>
      </c>
      <c r="N743" s="534"/>
      <c r="O743" s="534"/>
      <c r="P743" s="534"/>
      <c r="Q743" s="534"/>
      <c r="R743" s="534"/>
      <c r="S743" s="534">
        <v>2.8708368634916077E-10</v>
      </c>
      <c r="T743" s="534"/>
      <c r="U743" s="531">
        <v>-5.169878828456423E-14</v>
      </c>
      <c r="V743" s="535">
        <v>-1.8008264050812843E-16</v>
      </c>
    </row>
    <row r="744" spans="1:22">
      <c r="A744" s="313">
        <v>0</v>
      </c>
      <c r="B744" s="313">
        <v>2</v>
      </c>
      <c r="C744" s="313">
        <v>2</v>
      </c>
      <c r="D744" s="313">
        <v>0</v>
      </c>
      <c r="E744" s="313">
        <v>0</v>
      </c>
      <c r="F744" s="313"/>
      <c r="G744" s="313">
        <v>90</v>
      </c>
      <c r="H744" s="313">
        <v>80</v>
      </c>
      <c r="I744" s="313">
        <v>40</v>
      </c>
      <c r="J744" s="314">
        <v>1.21</v>
      </c>
      <c r="K744" s="313">
        <v>2.8186340421574669E-11</v>
      </c>
      <c r="L744" s="313"/>
      <c r="M744" s="313">
        <v>160</v>
      </c>
      <c r="N744" s="534">
        <v>1.0884693558978566E-13</v>
      </c>
      <c r="O744" s="534">
        <v>-3.1775058507440392E-12</v>
      </c>
      <c r="P744" s="534">
        <v>4.2116953764944297E-11</v>
      </c>
      <c r="Q744" s="534">
        <v>-1.8315816303993951E-11</v>
      </c>
      <c r="R744" s="534">
        <v>1.3030810965648931E-11</v>
      </c>
      <c r="S744" s="534">
        <v>2.8186340421574682E-11</v>
      </c>
      <c r="T744" s="534"/>
      <c r="U744" s="531">
        <v>1.2924697071141057E-14</v>
      </c>
      <c r="V744" s="535">
        <v>4.5854470207306896E-16</v>
      </c>
    </row>
    <row r="745" spans="1:22">
      <c r="A745" s="313">
        <v>0</v>
      </c>
      <c r="B745" s="313">
        <v>2</v>
      </c>
      <c r="C745" s="313">
        <v>2</v>
      </c>
      <c r="D745" s="313">
        <v>1</v>
      </c>
      <c r="E745" s="313">
        <v>1</v>
      </c>
      <c r="F745" s="313"/>
      <c r="G745" s="313">
        <v>90</v>
      </c>
      <c r="H745" s="313">
        <v>80</v>
      </c>
      <c r="I745" s="313">
        <v>40</v>
      </c>
      <c r="J745" s="314">
        <v>3.2</v>
      </c>
      <c r="K745" s="313">
        <v>8.748747221761487E-11</v>
      </c>
      <c r="L745" s="313"/>
      <c r="M745" s="313">
        <v>161</v>
      </c>
      <c r="N745" s="534"/>
      <c r="O745" s="534"/>
      <c r="P745" s="534"/>
      <c r="Q745" s="534"/>
      <c r="R745" s="534"/>
      <c r="S745" s="534">
        <v>8.7487472217614935E-11</v>
      </c>
      <c r="T745" s="534"/>
      <c r="U745" s="531">
        <v>6.4623485355705287E-14</v>
      </c>
      <c r="V745" s="535">
        <v>7.386598757243999E-16</v>
      </c>
    </row>
    <row r="746" spans="1:22">
      <c r="A746" s="313">
        <v>0</v>
      </c>
      <c r="B746" s="313">
        <v>2</v>
      </c>
      <c r="C746" s="313">
        <v>2</v>
      </c>
      <c r="D746" s="313">
        <v>2</v>
      </c>
      <c r="E746" s="313">
        <v>2</v>
      </c>
      <c r="F746" s="313"/>
      <c r="G746" s="313">
        <v>90</v>
      </c>
      <c r="H746" s="313">
        <v>80</v>
      </c>
      <c r="I746" s="313">
        <v>40</v>
      </c>
      <c r="J746" s="314">
        <v>5.2</v>
      </c>
      <c r="K746" s="313">
        <v>1.300773349890061E-10</v>
      </c>
      <c r="L746" s="313"/>
      <c r="M746" s="313">
        <v>162</v>
      </c>
      <c r="N746" s="534"/>
      <c r="O746" s="534"/>
      <c r="P746" s="534"/>
      <c r="Q746" s="534"/>
      <c r="R746" s="534"/>
      <c r="S746" s="534">
        <v>1.3007733498900617E-10</v>
      </c>
      <c r="T746" s="534"/>
      <c r="U746" s="531">
        <v>7.7548182426846345E-14</v>
      </c>
      <c r="V746" s="535">
        <v>5.9616982799809497E-16</v>
      </c>
    </row>
    <row r="747" spans="1:22">
      <c r="A747" s="313">
        <v>0</v>
      </c>
      <c r="B747" s="313">
        <v>2</v>
      </c>
      <c r="C747" s="313">
        <v>2</v>
      </c>
      <c r="D747" s="313">
        <v>3</v>
      </c>
      <c r="E747" s="313">
        <v>3</v>
      </c>
      <c r="F747" s="313"/>
      <c r="G747" s="313">
        <v>90</v>
      </c>
      <c r="H747" s="313">
        <v>80</v>
      </c>
      <c r="I747" s="313">
        <v>40</v>
      </c>
      <c r="J747" s="314">
        <v>13.2</v>
      </c>
      <c r="K747" s="313">
        <v>2.3432382271419753E-10</v>
      </c>
      <c r="L747" s="313"/>
      <c r="M747" s="313">
        <v>163</v>
      </c>
      <c r="N747" s="534"/>
      <c r="O747" s="534"/>
      <c r="P747" s="534"/>
      <c r="Q747" s="534"/>
      <c r="R747" s="534"/>
      <c r="S747" s="534">
        <v>2.3432382271419753E-10</v>
      </c>
      <c r="T747" s="534"/>
      <c r="U747" s="531">
        <v>0</v>
      </c>
      <c r="V747" s="535">
        <v>0</v>
      </c>
    </row>
    <row r="748" spans="1:22">
      <c r="A748" s="313">
        <v>1</v>
      </c>
      <c r="B748" s="313">
        <v>2</v>
      </c>
      <c r="C748" s="313">
        <v>2</v>
      </c>
      <c r="D748" s="313">
        <v>0</v>
      </c>
      <c r="E748" s="313">
        <v>0</v>
      </c>
      <c r="F748" s="313"/>
      <c r="G748" s="313">
        <v>100</v>
      </c>
      <c r="H748" s="313">
        <v>80</v>
      </c>
      <c r="I748" s="313">
        <v>40</v>
      </c>
      <c r="J748" s="314">
        <v>1.21</v>
      </c>
      <c r="K748" s="313">
        <v>3.0303101164696883E-11</v>
      </c>
      <c r="L748" s="313"/>
      <c r="M748" s="313">
        <v>164</v>
      </c>
      <c r="N748" s="534">
        <v>1.1730334099100586E-13</v>
      </c>
      <c r="O748" s="534">
        <v>-3.4435216088547746E-12</v>
      </c>
      <c r="P748" s="534">
        <v>4.575762958801584E-11</v>
      </c>
      <c r="Q748" s="534">
        <v>-2.0229780673347359E-11</v>
      </c>
      <c r="R748" s="534">
        <v>1.4059349785380302E-11</v>
      </c>
      <c r="S748" s="534">
        <v>3.0303101164696902E-11</v>
      </c>
      <c r="T748" s="534"/>
      <c r="U748" s="531">
        <v>1.9387045606711586E-14</v>
      </c>
      <c r="V748" s="535">
        <v>6.3977100895856482E-16</v>
      </c>
    </row>
    <row r="749" spans="1:22">
      <c r="A749" s="313">
        <v>1</v>
      </c>
      <c r="B749" s="313">
        <v>2</v>
      </c>
      <c r="C749" s="313">
        <v>2</v>
      </c>
      <c r="D749" s="313">
        <v>1</v>
      </c>
      <c r="E749" s="313">
        <v>1</v>
      </c>
      <c r="F749" s="313"/>
      <c r="G749" s="313">
        <v>100</v>
      </c>
      <c r="H749" s="313">
        <v>80</v>
      </c>
      <c r="I749" s="313">
        <v>40</v>
      </c>
      <c r="J749" s="314">
        <v>3.2</v>
      </c>
      <c r="K749" s="313">
        <v>9.4776768611223688E-11</v>
      </c>
      <c r="L749" s="313"/>
      <c r="M749" s="313">
        <v>165</v>
      </c>
      <c r="N749" s="534"/>
      <c r="O749" s="534"/>
      <c r="P749" s="534"/>
      <c r="Q749" s="534"/>
      <c r="R749" s="534"/>
      <c r="S749" s="534">
        <v>9.4776768611223726E-11</v>
      </c>
      <c r="T749" s="534"/>
      <c r="U749" s="531">
        <v>3.8774091213423172E-14</v>
      </c>
      <c r="V749" s="535">
        <v>4.0910965610650134E-16</v>
      </c>
    </row>
    <row r="750" spans="1:22">
      <c r="A750" s="313">
        <v>1</v>
      </c>
      <c r="B750" s="313">
        <v>2</v>
      </c>
      <c r="C750" s="313">
        <v>2</v>
      </c>
      <c r="D750" s="313">
        <v>2</v>
      </c>
      <c r="E750" s="313">
        <v>2</v>
      </c>
      <c r="F750" s="313"/>
      <c r="G750" s="313">
        <v>100</v>
      </c>
      <c r="H750" s="313">
        <v>80</v>
      </c>
      <c r="I750" s="313">
        <v>40</v>
      </c>
      <c r="J750" s="314">
        <v>5.2</v>
      </c>
      <c r="K750" s="313">
        <v>1.4109085705096523E-10</v>
      </c>
      <c r="L750" s="313"/>
      <c r="M750" s="313">
        <v>166</v>
      </c>
      <c r="N750" s="534"/>
      <c r="O750" s="534"/>
      <c r="P750" s="534"/>
      <c r="Q750" s="534"/>
      <c r="R750" s="534"/>
      <c r="S750" s="534">
        <v>1.4109085705096528E-10</v>
      </c>
      <c r="T750" s="534"/>
      <c r="U750" s="531">
        <v>5.169878828456423E-14</v>
      </c>
      <c r="V750" s="535">
        <v>3.6642195933283932E-16</v>
      </c>
    </row>
    <row r="751" spans="1:22">
      <c r="A751" s="313">
        <v>1</v>
      </c>
      <c r="B751" s="313">
        <v>2</v>
      </c>
      <c r="C751" s="313">
        <v>2</v>
      </c>
      <c r="D751" s="313">
        <v>3</v>
      </c>
      <c r="E751" s="313">
        <v>3</v>
      </c>
      <c r="F751" s="313"/>
      <c r="G751" s="313">
        <v>100</v>
      </c>
      <c r="H751" s="313">
        <v>80</v>
      </c>
      <c r="I751" s="313">
        <v>40</v>
      </c>
      <c r="J751" s="314">
        <v>13.2</v>
      </c>
      <c r="K751" s="313">
        <v>2.5356565533400764E-10</v>
      </c>
      <c r="L751" s="313"/>
      <c r="M751" s="313">
        <v>167</v>
      </c>
      <c r="N751" s="534"/>
      <c r="O751" s="534"/>
      <c r="P751" s="534"/>
      <c r="Q751" s="534"/>
      <c r="R751" s="534"/>
      <c r="S751" s="534">
        <v>2.5356565533400753E-10</v>
      </c>
      <c r="T751" s="534"/>
      <c r="U751" s="531">
        <v>-1.0339757656912846E-13</v>
      </c>
      <c r="V751" s="535">
        <v>-4.0777437477851134E-16</v>
      </c>
    </row>
    <row r="752" spans="1:22">
      <c r="A752" s="313">
        <v>2</v>
      </c>
      <c r="B752" s="313">
        <v>2</v>
      </c>
      <c r="C752" s="313">
        <v>2</v>
      </c>
      <c r="D752" s="313">
        <v>0</v>
      </c>
      <c r="E752" s="313">
        <v>0</v>
      </c>
      <c r="F752" s="313"/>
      <c r="G752" s="313">
        <v>110</v>
      </c>
      <c r="H752" s="313">
        <v>80</v>
      </c>
      <c r="I752" s="313">
        <v>40</v>
      </c>
      <c r="J752" s="314">
        <v>1.21</v>
      </c>
      <c r="K752" s="313">
        <v>3.3040566185877475E-11</v>
      </c>
      <c r="L752" s="313"/>
      <c r="M752" s="313">
        <v>168</v>
      </c>
      <c r="N752" s="534">
        <v>1.2629809892037399E-13</v>
      </c>
      <c r="O752" s="534">
        <v>-3.7185795137482646E-12</v>
      </c>
      <c r="P752" s="534">
        <v>4.9333823015580479E-11</v>
      </c>
      <c r="Q752" s="534">
        <v>-2.1432732183317439E-11</v>
      </c>
      <c r="R752" s="534">
        <v>1.5002342823199784E-11</v>
      </c>
      <c r="S752" s="534">
        <v>3.3040566185877584E-11</v>
      </c>
      <c r="T752" s="534"/>
      <c r="U752" s="531">
        <v>1.0985992510469899E-13</v>
      </c>
      <c r="V752" s="535">
        <v>3.3250012874070059E-15</v>
      </c>
    </row>
    <row r="753" spans="1:22">
      <c r="A753" s="313">
        <v>2</v>
      </c>
      <c r="B753" s="313">
        <v>2</v>
      </c>
      <c r="C753" s="313">
        <v>2</v>
      </c>
      <c r="D753" s="313">
        <v>1</v>
      </c>
      <c r="E753" s="313">
        <v>1</v>
      </c>
      <c r="F753" s="313"/>
      <c r="G753" s="313">
        <v>110</v>
      </c>
      <c r="H753" s="313">
        <v>80</v>
      </c>
      <c r="I753" s="313">
        <v>40</v>
      </c>
      <c r="J753" s="314">
        <v>3.2</v>
      </c>
      <c r="K753" s="313">
        <v>1.0249578335118061E-10</v>
      </c>
      <c r="L753" s="313"/>
      <c r="M753" s="313">
        <v>169</v>
      </c>
      <c r="N753" s="534"/>
      <c r="O753" s="534"/>
      <c r="P753" s="534"/>
      <c r="Q753" s="534"/>
      <c r="R753" s="534"/>
      <c r="S753" s="534">
        <v>1.0249578335118068E-10</v>
      </c>
      <c r="T753" s="534"/>
      <c r="U753" s="531">
        <v>6.4623485355705287E-14</v>
      </c>
      <c r="V753" s="535">
        <v>6.3049896535046988E-16</v>
      </c>
    </row>
    <row r="754" spans="1:22">
      <c r="A754" s="313">
        <v>2</v>
      </c>
      <c r="B754" s="313">
        <v>2</v>
      </c>
      <c r="C754" s="313">
        <v>2</v>
      </c>
      <c r="D754" s="313">
        <v>2</v>
      </c>
      <c r="E754" s="313">
        <v>2</v>
      </c>
      <c r="F754" s="313"/>
      <c r="G754" s="313">
        <v>110</v>
      </c>
      <c r="H754" s="313">
        <v>80</v>
      </c>
      <c r="I754" s="313">
        <v>40</v>
      </c>
      <c r="J754" s="314">
        <v>5.2</v>
      </c>
      <c r="K754" s="313">
        <v>1.5231128053894387E-10</v>
      </c>
      <c r="L754" s="313"/>
      <c r="M754" s="313">
        <v>170</v>
      </c>
      <c r="N754" s="534"/>
      <c r="O754" s="534"/>
      <c r="P754" s="534"/>
      <c r="Q754" s="534"/>
      <c r="R754" s="534"/>
      <c r="S754" s="534">
        <v>1.5231128053894392E-10</v>
      </c>
      <c r="T754" s="534"/>
      <c r="U754" s="531">
        <v>5.169878828456423E-14</v>
      </c>
      <c r="V754" s="535">
        <v>3.3942849210926023E-16</v>
      </c>
    </row>
    <row r="755" spans="1:22">
      <c r="A755" s="313">
        <v>2</v>
      </c>
      <c r="B755" s="313">
        <v>2</v>
      </c>
      <c r="C755" s="313">
        <v>2</v>
      </c>
      <c r="D755" s="313">
        <v>3</v>
      </c>
      <c r="E755" s="313">
        <v>3</v>
      </c>
      <c r="F755" s="313"/>
      <c r="G755" s="313">
        <v>110</v>
      </c>
      <c r="H755" s="313">
        <v>80</v>
      </c>
      <c r="I755" s="313">
        <v>40</v>
      </c>
      <c r="J755" s="314">
        <v>13.2</v>
      </c>
      <c r="K755" s="313">
        <v>2.7233002312454212E-10</v>
      </c>
      <c r="L755" s="313"/>
      <c r="M755" s="313">
        <v>171</v>
      </c>
      <c r="N755" s="534"/>
      <c r="O755" s="534"/>
      <c r="P755" s="534"/>
      <c r="Q755" s="534"/>
      <c r="R755" s="534"/>
      <c r="S755" s="534">
        <v>2.7233002312454197E-10</v>
      </c>
      <c r="T755" s="534"/>
      <c r="U755" s="531">
        <v>-1.5509636485369269E-13</v>
      </c>
      <c r="V755" s="535">
        <v>-5.6951621813201231E-16</v>
      </c>
    </row>
    <row r="756" spans="1:22">
      <c r="A756" s="313">
        <v>3</v>
      </c>
      <c r="B756" s="313">
        <v>2</v>
      </c>
      <c r="C756" s="313">
        <v>2</v>
      </c>
      <c r="D756" s="313">
        <v>0</v>
      </c>
      <c r="E756" s="313">
        <v>0</v>
      </c>
      <c r="F756" s="313"/>
      <c r="G756" s="313">
        <v>120</v>
      </c>
      <c r="H756" s="313">
        <v>80</v>
      </c>
      <c r="I756" s="313">
        <v>40</v>
      </c>
      <c r="J756" s="314">
        <v>1.21</v>
      </c>
      <c r="K756" s="313">
        <v>3.491859451436184E-11</v>
      </c>
      <c r="L756" s="313"/>
      <c r="M756" s="313">
        <v>172</v>
      </c>
      <c r="N756" s="534">
        <v>1.331620684210821E-13</v>
      </c>
      <c r="O756" s="534">
        <v>-3.9474134449038287E-12</v>
      </c>
      <c r="P756" s="534">
        <v>5.2883317337612311E-11</v>
      </c>
      <c r="Q756" s="534">
        <v>-2.3526716166559459E-11</v>
      </c>
      <c r="R756" s="534">
        <v>1.6194015459600356E-11</v>
      </c>
      <c r="S756" s="534">
        <v>3.4918594514361866E-11</v>
      </c>
      <c r="T756" s="534"/>
      <c r="U756" s="531">
        <v>2.5849394142282115E-14</v>
      </c>
      <c r="V756" s="535">
        <v>7.4027590462297647E-16</v>
      </c>
    </row>
    <row r="757" spans="1:22">
      <c r="A757" s="313">
        <v>3</v>
      </c>
      <c r="B757" s="313">
        <v>2</v>
      </c>
      <c r="C757" s="313">
        <v>2</v>
      </c>
      <c r="D757" s="313">
        <v>1</v>
      </c>
      <c r="E757" s="313">
        <v>1</v>
      </c>
      <c r="F757" s="313"/>
      <c r="G757" s="313">
        <v>120</v>
      </c>
      <c r="H757" s="313">
        <v>80</v>
      </c>
      <c r="I757" s="313">
        <v>40</v>
      </c>
      <c r="J757" s="314">
        <v>3.2</v>
      </c>
      <c r="K757" s="313">
        <v>1.0964184029600672E-10</v>
      </c>
      <c r="L757" s="313"/>
      <c r="M757" s="313">
        <v>173</v>
      </c>
      <c r="N757" s="534"/>
      <c r="O757" s="534"/>
      <c r="P757" s="534"/>
      <c r="Q757" s="534"/>
      <c r="R757" s="534"/>
      <c r="S757" s="534">
        <v>1.0964184029600675E-10</v>
      </c>
      <c r="T757" s="534"/>
      <c r="U757" s="531">
        <v>2.5849394142282115E-14</v>
      </c>
      <c r="V757" s="535">
        <v>2.3576213307342286E-16</v>
      </c>
    </row>
    <row r="758" spans="1:22">
      <c r="A758" s="313">
        <v>3</v>
      </c>
      <c r="B758" s="313">
        <v>2</v>
      </c>
      <c r="C758" s="313">
        <v>2</v>
      </c>
      <c r="D758" s="313">
        <v>2</v>
      </c>
      <c r="E758" s="313">
        <v>2</v>
      </c>
      <c r="F758" s="313"/>
      <c r="G758" s="313">
        <v>120</v>
      </c>
      <c r="H758" s="313">
        <v>80</v>
      </c>
      <c r="I758" s="313">
        <v>40</v>
      </c>
      <c r="J758" s="314">
        <v>5.2</v>
      </c>
      <c r="K758" s="313">
        <v>1.6345212655537652E-10</v>
      </c>
      <c r="L758" s="313"/>
      <c r="M758" s="313">
        <v>174</v>
      </c>
      <c r="N758" s="534"/>
      <c r="O758" s="534"/>
      <c r="P758" s="534"/>
      <c r="Q758" s="534"/>
      <c r="R758" s="534"/>
      <c r="S758" s="534">
        <v>1.6345212655537655E-10</v>
      </c>
      <c r="T758" s="534"/>
      <c r="U758" s="531">
        <v>2.5849394142282115E-14</v>
      </c>
      <c r="V758" s="535">
        <v>1.5814657592432429E-16</v>
      </c>
    </row>
    <row r="759" spans="1:22">
      <c r="A759" s="313">
        <v>3</v>
      </c>
      <c r="B759" s="313">
        <v>2</v>
      </c>
      <c r="C759" s="313">
        <v>2</v>
      </c>
      <c r="D759" s="313">
        <v>3</v>
      </c>
      <c r="E759" s="313">
        <v>3</v>
      </c>
      <c r="F759" s="313"/>
      <c r="G759" s="313">
        <v>120</v>
      </c>
      <c r="H759" s="313">
        <v>80</v>
      </c>
      <c r="I759" s="313">
        <v>40</v>
      </c>
      <c r="J759" s="314">
        <v>13.2</v>
      </c>
      <c r="K759" s="313">
        <v>2.9300425023217934E-10</v>
      </c>
      <c r="L759" s="313"/>
      <c r="M759" s="313">
        <v>175</v>
      </c>
      <c r="N759" s="534"/>
      <c r="O759" s="534"/>
      <c r="P759" s="534"/>
      <c r="Q759" s="534"/>
      <c r="R759" s="534"/>
      <c r="S759" s="534">
        <v>2.9300425023217934E-10</v>
      </c>
      <c r="T759" s="534"/>
      <c r="U759" s="531">
        <v>0</v>
      </c>
      <c r="V759" s="535">
        <v>0</v>
      </c>
    </row>
    <row r="760" spans="1:22">
      <c r="A760" s="313">
        <v>0</v>
      </c>
      <c r="B760" s="313">
        <v>3</v>
      </c>
      <c r="C760" s="313">
        <v>2</v>
      </c>
      <c r="D760" s="313">
        <v>0</v>
      </c>
      <c r="E760" s="313">
        <v>0</v>
      </c>
      <c r="F760" s="313"/>
      <c r="G760" s="313">
        <v>90</v>
      </c>
      <c r="H760" s="313">
        <v>90</v>
      </c>
      <c r="I760" s="313">
        <v>40</v>
      </c>
      <c r="J760" s="314">
        <v>1.21</v>
      </c>
      <c r="K760" s="313">
        <v>3.0255354681769305E-11</v>
      </c>
      <c r="L760" s="313"/>
      <c r="M760" s="313">
        <v>176</v>
      </c>
      <c r="N760" s="534">
        <v>1.4543952330438583E-13</v>
      </c>
      <c r="O760" s="534">
        <v>-3.9947631420261579E-12</v>
      </c>
      <c r="P760" s="534">
        <v>4.7462434269954735E-11</v>
      </c>
      <c r="Q760" s="534">
        <v>-2.1583113055980119E-11</v>
      </c>
      <c r="R760" s="534">
        <v>1.3215828586993262E-11</v>
      </c>
      <c r="S760" s="534">
        <v>3.0255354681769254E-11</v>
      </c>
      <c r="T760" s="534"/>
      <c r="U760" s="531">
        <v>-5.169878828456423E-14</v>
      </c>
      <c r="V760" s="535">
        <v>-1.7087483795295217E-15</v>
      </c>
    </row>
    <row r="761" spans="1:22">
      <c r="A761" s="313">
        <v>0</v>
      </c>
      <c r="B761" s="313">
        <v>3</v>
      </c>
      <c r="C761" s="313">
        <v>2</v>
      </c>
      <c r="D761" s="313">
        <v>1</v>
      </c>
      <c r="E761" s="313">
        <v>1</v>
      </c>
      <c r="F761" s="313"/>
      <c r="G761" s="313">
        <v>90</v>
      </c>
      <c r="H761" s="313">
        <v>90</v>
      </c>
      <c r="I761" s="313">
        <v>40</v>
      </c>
      <c r="J761" s="314">
        <v>3.2</v>
      </c>
      <c r="K761" s="313">
        <v>9.4156064333165297E-11</v>
      </c>
      <c r="L761" s="313"/>
      <c r="M761" s="313">
        <v>177</v>
      </c>
      <c r="N761" s="534"/>
      <c r="O761" s="534"/>
      <c r="P761" s="534"/>
      <c r="Q761" s="534"/>
      <c r="R761" s="534"/>
      <c r="S761" s="534">
        <v>9.4156064333165297E-11</v>
      </c>
      <c r="T761" s="534"/>
      <c r="U761" s="531">
        <v>0</v>
      </c>
      <c r="V761" s="535">
        <v>0</v>
      </c>
    </row>
    <row r="762" spans="1:22">
      <c r="A762" s="313">
        <v>0</v>
      </c>
      <c r="B762" s="313">
        <v>3</v>
      </c>
      <c r="C762" s="313">
        <v>2</v>
      </c>
      <c r="D762" s="313">
        <v>2</v>
      </c>
      <c r="E762" s="313">
        <v>2</v>
      </c>
      <c r="F762" s="313"/>
      <c r="G762" s="313">
        <v>90</v>
      </c>
      <c r="H762" s="313">
        <v>90</v>
      </c>
      <c r="I762" s="313">
        <v>40</v>
      </c>
      <c r="J762" s="314">
        <v>5.2</v>
      </c>
      <c r="K762" s="313">
        <v>1.3765311028018027E-10</v>
      </c>
      <c r="L762" s="313"/>
      <c r="M762" s="313">
        <v>178</v>
      </c>
      <c r="N762" s="534"/>
      <c r="O762" s="534"/>
      <c r="P762" s="534"/>
      <c r="Q762" s="534"/>
      <c r="R762" s="534"/>
      <c r="S762" s="534">
        <v>1.3765311028018027E-10</v>
      </c>
      <c r="T762" s="534"/>
      <c r="U762" s="531">
        <v>0</v>
      </c>
      <c r="V762" s="535">
        <v>0</v>
      </c>
    </row>
    <row r="763" spans="1:22">
      <c r="A763" s="313">
        <v>0</v>
      </c>
      <c r="B763" s="313">
        <v>3</v>
      </c>
      <c r="C763" s="313">
        <v>2</v>
      </c>
      <c r="D763" s="313">
        <v>3</v>
      </c>
      <c r="E763" s="313">
        <v>3</v>
      </c>
      <c r="F763" s="313"/>
      <c r="G763" s="313">
        <v>90</v>
      </c>
      <c r="H763" s="313">
        <v>90</v>
      </c>
      <c r="I763" s="313">
        <v>40</v>
      </c>
      <c r="J763" s="314">
        <v>13.2</v>
      </c>
      <c r="K763" s="313">
        <v>2.4337973897612635E-10</v>
      </c>
      <c r="L763" s="313"/>
      <c r="M763" s="313">
        <v>179</v>
      </c>
      <c r="N763" s="534"/>
      <c r="O763" s="534"/>
      <c r="P763" s="534"/>
      <c r="Q763" s="534"/>
      <c r="R763" s="534"/>
      <c r="S763" s="534">
        <v>2.4337973897612641E-10</v>
      </c>
      <c r="T763" s="534"/>
      <c r="U763" s="531">
        <v>5.169878828456423E-14</v>
      </c>
      <c r="V763" s="535">
        <v>2.1242026350285253E-16</v>
      </c>
    </row>
    <row r="764" spans="1:22">
      <c r="A764" s="313">
        <v>1</v>
      </c>
      <c r="B764" s="313">
        <v>3</v>
      </c>
      <c r="C764" s="313">
        <v>2</v>
      </c>
      <c r="D764" s="313">
        <v>0</v>
      </c>
      <c r="E764" s="313">
        <v>0</v>
      </c>
      <c r="F764" s="313"/>
      <c r="G764" s="313">
        <v>100</v>
      </c>
      <c r="H764" s="313">
        <v>90</v>
      </c>
      <c r="I764" s="313">
        <v>40</v>
      </c>
      <c r="J764" s="314">
        <v>1.21</v>
      </c>
      <c r="K764" s="313">
        <v>3.1576340709432037E-11</v>
      </c>
      <c r="L764" s="313"/>
      <c r="M764" s="313">
        <v>180</v>
      </c>
      <c r="N764" s="534">
        <v>1.3322669443007402E-13</v>
      </c>
      <c r="O764" s="534">
        <v>-3.8177054823261049E-12</v>
      </c>
      <c r="P764" s="534">
        <v>4.8575355967098293E-11</v>
      </c>
      <c r="Q764" s="534">
        <v>-2.1846356630094451E-11</v>
      </c>
      <c r="R764" s="534">
        <v>1.4290124452863561E-11</v>
      </c>
      <c r="S764" s="534">
        <v>3.1576340709432069E-11</v>
      </c>
      <c r="T764" s="534"/>
      <c r="U764" s="531">
        <v>3.2311742677852644E-14</v>
      </c>
      <c r="V764" s="535">
        <v>1.0232896514256617E-15</v>
      </c>
    </row>
    <row r="765" spans="1:22">
      <c r="A765" s="313">
        <v>1</v>
      </c>
      <c r="B765" s="313">
        <v>3</v>
      </c>
      <c r="C765" s="313">
        <v>2</v>
      </c>
      <c r="D765" s="313">
        <v>1</v>
      </c>
      <c r="E765" s="313">
        <v>1</v>
      </c>
      <c r="F765" s="313"/>
      <c r="G765" s="313">
        <v>100</v>
      </c>
      <c r="H765" s="313">
        <v>90</v>
      </c>
      <c r="I765" s="313">
        <v>40</v>
      </c>
      <c r="J765" s="314">
        <v>3.2</v>
      </c>
      <c r="K765" s="313">
        <v>9.8867050648685409E-11</v>
      </c>
      <c r="L765" s="313"/>
      <c r="M765" s="313">
        <v>181</v>
      </c>
      <c r="N765" s="534"/>
      <c r="O765" s="534"/>
      <c r="P765" s="534"/>
      <c r="Q765" s="534"/>
      <c r="R765" s="534"/>
      <c r="S765" s="534">
        <v>9.8867050648685447E-11</v>
      </c>
      <c r="T765" s="534"/>
      <c r="U765" s="531">
        <v>3.8774091213423172E-14</v>
      </c>
      <c r="V765" s="535">
        <v>3.9218416003126452E-16</v>
      </c>
    </row>
    <row r="766" spans="1:22">
      <c r="A766" s="313">
        <v>1</v>
      </c>
      <c r="B766" s="313">
        <v>3</v>
      </c>
      <c r="C766" s="313">
        <v>2</v>
      </c>
      <c r="D766" s="313">
        <v>2</v>
      </c>
      <c r="E766" s="313">
        <v>2</v>
      </c>
      <c r="F766" s="313"/>
      <c r="G766" s="313">
        <v>100</v>
      </c>
      <c r="H766" s="313">
        <v>90</v>
      </c>
      <c r="I766" s="313">
        <v>40</v>
      </c>
      <c r="J766" s="314">
        <v>5.2</v>
      </c>
      <c r="K766" s="313">
        <v>1.4624747720714262E-10</v>
      </c>
      <c r="L766" s="313"/>
      <c r="M766" s="313">
        <v>182</v>
      </c>
      <c r="N766" s="534"/>
      <c r="O766" s="534"/>
      <c r="P766" s="534"/>
      <c r="Q766" s="534"/>
      <c r="R766" s="534"/>
      <c r="S766" s="534">
        <v>1.4624747720714262E-10</v>
      </c>
      <c r="T766" s="534"/>
      <c r="U766" s="531">
        <v>0</v>
      </c>
      <c r="V766" s="535">
        <v>0</v>
      </c>
    </row>
    <row r="767" spans="1:22">
      <c r="A767" s="313">
        <v>1</v>
      </c>
      <c r="B767" s="313">
        <v>3</v>
      </c>
      <c r="C767" s="313">
        <v>2</v>
      </c>
      <c r="D767" s="313">
        <v>3</v>
      </c>
      <c r="E767" s="313">
        <v>3</v>
      </c>
      <c r="F767" s="313"/>
      <c r="G767" s="313">
        <v>100</v>
      </c>
      <c r="H767" s="313">
        <v>90</v>
      </c>
      <c r="I767" s="313">
        <v>40</v>
      </c>
      <c r="J767" s="314">
        <v>13.2</v>
      </c>
      <c r="K767" s="313">
        <v>2.6056847283005109E-10</v>
      </c>
      <c r="L767" s="313"/>
      <c r="M767" s="313">
        <v>183</v>
      </c>
      <c r="N767" s="534"/>
      <c r="O767" s="534"/>
      <c r="P767" s="534"/>
      <c r="Q767" s="534"/>
      <c r="R767" s="534"/>
      <c r="S767" s="534">
        <v>2.6056847283005099E-10</v>
      </c>
      <c r="T767" s="534"/>
      <c r="U767" s="531">
        <v>-1.0339757656912846E-13</v>
      </c>
      <c r="V767" s="535">
        <v>-3.968153761893013E-16</v>
      </c>
    </row>
    <row r="768" spans="1:22">
      <c r="A768" s="313">
        <v>2</v>
      </c>
      <c r="B768" s="313">
        <v>3</v>
      </c>
      <c r="C768" s="313">
        <v>2</v>
      </c>
      <c r="D768" s="313">
        <v>0</v>
      </c>
      <c r="E768" s="313">
        <v>0</v>
      </c>
      <c r="F768" s="313"/>
      <c r="G768" s="313">
        <v>110</v>
      </c>
      <c r="H768" s="313">
        <v>90</v>
      </c>
      <c r="I768" s="313">
        <v>40</v>
      </c>
      <c r="J768" s="314">
        <v>1.21</v>
      </c>
      <c r="K768" s="313">
        <v>3.4138735293211556E-11</v>
      </c>
      <c r="L768" s="313"/>
      <c r="M768" s="313">
        <v>184</v>
      </c>
      <c r="N768" s="534">
        <v>1.4162120005149211E-13</v>
      </c>
      <c r="O768" s="534">
        <v>-4.0849704730183624E-12</v>
      </c>
      <c r="P768" s="534">
        <v>5.2102539025508064E-11</v>
      </c>
      <c r="Q768" s="534">
        <v>-2.3175422252891316E-11</v>
      </c>
      <c r="R768" s="534">
        <v>1.5165476639868982E-11</v>
      </c>
      <c r="S768" s="534">
        <v>3.4138735293211673E-11</v>
      </c>
      <c r="T768" s="534"/>
      <c r="U768" s="531">
        <v>1.1632227364026952E-13</v>
      </c>
      <c r="V768" s="535">
        <v>3.4073398630968047E-15</v>
      </c>
    </row>
    <row r="769" spans="1:22">
      <c r="A769" s="313">
        <v>2</v>
      </c>
      <c r="B769" s="313">
        <v>3</v>
      </c>
      <c r="C769" s="313">
        <v>2</v>
      </c>
      <c r="D769" s="313">
        <v>1</v>
      </c>
      <c r="E769" s="313">
        <v>1</v>
      </c>
      <c r="F769" s="313"/>
      <c r="G769" s="313">
        <v>110</v>
      </c>
      <c r="H769" s="313">
        <v>90</v>
      </c>
      <c r="I769" s="313">
        <v>40</v>
      </c>
      <c r="J769" s="314">
        <v>3.2</v>
      </c>
      <c r="K769" s="313">
        <v>1.0636324846831366E-10</v>
      </c>
      <c r="L769" s="313"/>
      <c r="M769" s="313">
        <v>185</v>
      </c>
      <c r="N769" s="534"/>
      <c r="O769" s="534"/>
      <c r="P769" s="534"/>
      <c r="Q769" s="534"/>
      <c r="R769" s="534"/>
      <c r="S769" s="534">
        <v>1.0636324846831378E-10</v>
      </c>
      <c r="T769" s="534"/>
      <c r="U769" s="531">
        <v>1.1632227364026952E-13</v>
      </c>
      <c r="V769" s="535">
        <v>1.093632202056359E-15</v>
      </c>
    </row>
    <row r="770" spans="1:22">
      <c r="A770" s="313">
        <v>2</v>
      </c>
      <c r="B770" s="313">
        <v>3</v>
      </c>
      <c r="C770" s="313">
        <v>2</v>
      </c>
      <c r="D770" s="313">
        <v>2</v>
      </c>
      <c r="E770" s="313">
        <v>2</v>
      </c>
      <c r="F770" s="313"/>
      <c r="G770" s="313">
        <v>110</v>
      </c>
      <c r="H770" s="313">
        <v>90</v>
      </c>
      <c r="I770" s="313">
        <v>40</v>
      </c>
      <c r="J770" s="314">
        <v>5.2</v>
      </c>
      <c r="K770" s="313">
        <v>1.5721325278617423E-10</v>
      </c>
      <c r="L770" s="313"/>
      <c r="M770" s="313">
        <v>186</v>
      </c>
      <c r="N770" s="534"/>
      <c r="O770" s="534"/>
      <c r="P770" s="534"/>
      <c r="Q770" s="534"/>
      <c r="R770" s="534"/>
      <c r="S770" s="534">
        <v>1.5721325278617431E-10</v>
      </c>
      <c r="T770" s="534"/>
      <c r="U770" s="531">
        <v>7.7548182426846345E-14</v>
      </c>
      <c r="V770" s="535">
        <v>4.9326746347726573E-16</v>
      </c>
    </row>
    <row r="771" spans="1:22">
      <c r="A771" s="313">
        <v>2</v>
      </c>
      <c r="B771" s="313">
        <v>3</v>
      </c>
      <c r="C771" s="313">
        <v>2</v>
      </c>
      <c r="D771" s="313">
        <v>3</v>
      </c>
      <c r="E771" s="313">
        <v>3</v>
      </c>
      <c r="F771" s="313"/>
      <c r="G771" s="313">
        <v>110</v>
      </c>
      <c r="H771" s="313">
        <v>90</v>
      </c>
      <c r="I771" s="313">
        <v>40</v>
      </c>
      <c r="J771" s="314">
        <v>13.2</v>
      </c>
      <c r="K771" s="313">
        <v>2.7853706590512606E-10</v>
      </c>
      <c r="L771" s="313"/>
      <c r="M771" s="313">
        <v>187</v>
      </c>
      <c r="N771" s="534"/>
      <c r="O771" s="534"/>
      <c r="P771" s="534"/>
      <c r="Q771" s="534"/>
      <c r="R771" s="534"/>
      <c r="S771" s="534">
        <v>2.78537065905126E-10</v>
      </c>
      <c r="T771" s="534"/>
      <c r="U771" s="531">
        <v>-5.169878828456423E-14</v>
      </c>
      <c r="V771" s="535">
        <v>-1.8560828921122339E-16</v>
      </c>
    </row>
    <row r="772" spans="1:22">
      <c r="A772" s="313">
        <v>3</v>
      </c>
      <c r="B772" s="313">
        <v>3</v>
      </c>
      <c r="C772" s="313">
        <v>2</v>
      </c>
      <c r="D772" s="313">
        <v>0</v>
      </c>
      <c r="E772" s="313">
        <v>0</v>
      </c>
      <c r="F772" s="313"/>
      <c r="G772" s="313">
        <v>120</v>
      </c>
      <c r="H772" s="313">
        <v>90</v>
      </c>
      <c r="I772" s="313">
        <v>40</v>
      </c>
      <c r="J772" s="314">
        <v>1.21</v>
      </c>
      <c r="K772" s="313">
        <v>3.6128172081860249E-11</v>
      </c>
      <c r="L772" s="313"/>
      <c r="M772" s="313">
        <v>188</v>
      </c>
      <c r="N772" s="534">
        <v>1.4831798896986069E-13</v>
      </c>
      <c r="O772" s="534">
        <v>-4.3141721771726921E-12</v>
      </c>
      <c r="P772" s="534">
        <v>5.5640263776265505E-11</v>
      </c>
      <c r="Q772" s="534">
        <v>-2.5142921967679879E-11</v>
      </c>
      <c r="R772" s="534">
        <v>1.6293487299032786E-11</v>
      </c>
      <c r="S772" s="534">
        <v>3.6128172081860275E-11</v>
      </c>
      <c r="T772" s="534"/>
      <c r="U772" s="531">
        <v>2.5849394142282115E-14</v>
      </c>
      <c r="V772" s="535">
        <v>7.1549133689110575E-16</v>
      </c>
    </row>
    <row r="773" spans="1:22">
      <c r="A773" s="313">
        <v>3</v>
      </c>
      <c r="B773" s="313">
        <v>3</v>
      </c>
      <c r="C773" s="313">
        <v>2</v>
      </c>
      <c r="D773" s="313">
        <v>1</v>
      </c>
      <c r="E773" s="313">
        <v>1</v>
      </c>
      <c r="F773" s="313"/>
      <c r="G773" s="313">
        <v>120</v>
      </c>
      <c r="H773" s="313">
        <v>90</v>
      </c>
      <c r="I773" s="313">
        <v>40</v>
      </c>
      <c r="J773" s="314">
        <v>3.2</v>
      </c>
      <c r="K773" s="313">
        <v>1.1358888288468572E-10</v>
      </c>
      <c r="L773" s="313"/>
      <c r="M773" s="313">
        <v>189</v>
      </c>
      <c r="N773" s="534"/>
      <c r="O773" s="534"/>
      <c r="P773" s="534"/>
      <c r="Q773" s="534"/>
      <c r="R773" s="534"/>
      <c r="S773" s="534">
        <v>1.1358888288468575E-10</v>
      </c>
      <c r="T773" s="534"/>
      <c r="U773" s="531">
        <v>2.5849394142282115E-14</v>
      </c>
      <c r="V773" s="535">
        <v>2.2756975406232454E-16</v>
      </c>
    </row>
    <row r="774" spans="1:22">
      <c r="A774" s="313">
        <v>3</v>
      </c>
      <c r="B774" s="313">
        <v>3</v>
      </c>
      <c r="C774" s="313">
        <v>2</v>
      </c>
      <c r="D774" s="313">
        <v>2</v>
      </c>
      <c r="E774" s="313">
        <v>2</v>
      </c>
      <c r="F774" s="313"/>
      <c r="G774" s="313">
        <v>120</v>
      </c>
      <c r="H774" s="313">
        <v>90</v>
      </c>
      <c r="I774" s="313">
        <v>40</v>
      </c>
      <c r="J774" s="314">
        <v>5.2</v>
      </c>
      <c r="K774" s="313">
        <v>1.6838592979122529E-10</v>
      </c>
      <c r="L774" s="313"/>
      <c r="M774" s="313">
        <v>190</v>
      </c>
      <c r="N774" s="534"/>
      <c r="O774" s="534"/>
      <c r="P774" s="534"/>
      <c r="Q774" s="534"/>
      <c r="R774" s="534"/>
      <c r="S774" s="534">
        <v>1.6838592979122529E-10</v>
      </c>
      <c r="T774" s="534"/>
      <c r="U774" s="531">
        <v>0</v>
      </c>
      <c r="V774" s="535">
        <v>0</v>
      </c>
    </row>
    <row r="775" spans="1:22">
      <c r="A775" s="313">
        <v>3</v>
      </c>
      <c r="B775" s="313">
        <v>3</v>
      </c>
      <c r="C775" s="313">
        <v>2</v>
      </c>
      <c r="D775" s="313">
        <v>3</v>
      </c>
      <c r="E775" s="313">
        <v>3</v>
      </c>
      <c r="F775" s="313"/>
      <c r="G775" s="313">
        <v>120</v>
      </c>
      <c r="H775" s="313">
        <v>90</v>
      </c>
      <c r="I775" s="313">
        <v>40</v>
      </c>
      <c r="J775" s="314">
        <v>13.2</v>
      </c>
      <c r="K775" s="313">
        <v>2.9873382818348755E-10</v>
      </c>
      <c r="L775" s="313"/>
      <c r="M775" s="313">
        <v>191</v>
      </c>
      <c r="N775" s="534"/>
      <c r="O775" s="534"/>
      <c r="P775" s="534"/>
      <c r="Q775" s="534"/>
      <c r="R775" s="534"/>
      <c r="S775" s="534">
        <v>2.987338281834875E-10</v>
      </c>
      <c r="T775" s="534"/>
      <c r="U775" s="531">
        <v>-5.169878828456423E-14</v>
      </c>
      <c r="V775" s="535">
        <v>-1.7305970535352269E-16</v>
      </c>
    </row>
  </sheetData>
  <sheetProtection selectLockedCells="1"/>
  <mergeCells count="7">
    <mergeCell ref="AB25:AB30"/>
    <mergeCell ref="AB31:AB33"/>
    <mergeCell ref="AB34:AB35"/>
    <mergeCell ref="F2:K2"/>
    <mergeCell ref="S2:V2"/>
    <mergeCell ref="N2:Q2"/>
    <mergeCell ref="AB11:AB13"/>
  </mergeCells>
  <phoneticPr fontId="2"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sheetPr codeName="Sheet26"/>
  <dimension ref="B2:G36"/>
  <sheetViews>
    <sheetView workbookViewId="0">
      <selection activeCell="B5" sqref="B5"/>
    </sheetView>
  </sheetViews>
  <sheetFormatPr defaultRowHeight="12.75"/>
  <cols>
    <col min="2" max="2" width="45.28515625" bestFit="1" customWidth="1"/>
  </cols>
  <sheetData>
    <row r="2" spans="2:7" ht="13.5" thickBot="1">
      <c r="B2" s="314" t="s">
        <v>1214</v>
      </c>
    </row>
    <row r="3" spans="2:7" ht="13.5" thickBot="1">
      <c r="B3" s="140" t="s">
        <v>1187</v>
      </c>
      <c r="C3" s="358" t="s">
        <v>821</v>
      </c>
      <c r="D3" s="393" t="s">
        <v>1199</v>
      </c>
      <c r="E3" s="393" t="s">
        <v>1200</v>
      </c>
      <c r="F3" s="393" t="s">
        <v>1201</v>
      </c>
      <c r="G3" s="394">
        <v>1210</v>
      </c>
    </row>
    <row r="4" spans="2:7">
      <c r="B4" s="108" t="s">
        <v>1192</v>
      </c>
      <c r="C4" s="163" t="s">
        <v>870</v>
      </c>
      <c r="D4" s="513">
        <v>0.6</v>
      </c>
      <c r="E4" s="513">
        <v>0.6</v>
      </c>
      <c r="F4" s="513">
        <v>0.6</v>
      </c>
      <c r="G4" s="514">
        <v>0.6</v>
      </c>
    </row>
    <row r="5" spans="2:7">
      <c r="B5" s="110" t="s">
        <v>1193</v>
      </c>
      <c r="C5" s="165" t="s">
        <v>870</v>
      </c>
      <c r="D5" s="400">
        <v>3.6</v>
      </c>
      <c r="E5" s="400">
        <v>3.6</v>
      </c>
      <c r="F5" s="400">
        <v>3.6</v>
      </c>
      <c r="G5" s="515">
        <v>3.6</v>
      </c>
    </row>
    <row r="6" spans="2:7">
      <c r="B6" s="110" t="s">
        <v>1194</v>
      </c>
      <c r="C6" s="165" t="s">
        <v>870</v>
      </c>
      <c r="D6" s="574">
        <v>20</v>
      </c>
      <c r="E6" s="574">
        <v>20</v>
      </c>
      <c r="F6" s="574">
        <v>20</v>
      </c>
      <c r="G6" s="575">
        <v>20</v>
      </c>
    </row>
    <row r="7" spans="2:7">
      <c r="B7" s="110" t="s">
        <v>1198</v>
      </c>
      <c r="C7" s="165" t="s">
        <v>870</v>
      </c>
      <c r="D7" s="400">
        <v>5</v>
      </c>
      <c r="E7" s="400">
        <v>5</v>
      </c>
      <c r="F7" s="400">
        <v>5</v>
      </c>
      <c r="G7" s="515">
        <v>5</v>
      </c>
    </row>
    <row r="8" spans="2:7">
      <c r="B8" s="110" t="s">
        <v>1188</v>
      </c>
      <c r="C8" s="165" t="s">
        <v>870</v>
      </c>
      <c r="D8" s="400">
        <v>90</v>
      </c>
      <c r="E8" s="400">
        <v>80</v>
      </c>
      <c r="F8" s="400">
        <v>120</v>
      </c>
      <c r="G8" s="515">
        <v>160</v>
      </c>
    </row>
    <row r="9" spans="2:7">
      <c r="B9" s="110" t="s">
        <v>1189</v>
      </c>
      <c r="C9" s="165" t="s">
        <v>870</v>
      </c>
      <c r="D9" s="400">
        <v>60</v>
      </c>
      <c r="E9" s="400">
        <v>80</v>
      </c>
      <c r="F9" s="400">
        <v>120</v>
      </c>
      <c r="G9" s="515">
        <v>160</v>
      </c>
    </row>
    <row r="10" spans="2:7">
      <c r="B10" s="110" t="s">
        <v>1186</v>
      </c>
      <c r="C10" s="165" t="s">
        <v>870</v>
      </c>
      <c r="D10" s="400">
        <v>26</v>
      </c>
      <c r="E10" s="400">
        <v>30</v>
      </c>
      <c r="F10" s="400">
        <v>30</v>
      </c>
      <c r="G10" s="515">
        <v>30</v>
      </c>
    </row>
    <row r="11" spans="2:7">
      <c r="B11" s="110"/>
      <c r="C11" s="165"/>
      <c r="D11" s="400"/>
      <c r="E11" s="400"/>
      <c r="F11" s="400"/>
      <c r="G11" s="515"/>
    </row>
    <row r="12" spans="2:7">
      <c r="B12" s="110"/>
      <c r="C12" s="165"/>
      <c r="D12" s="400"/>
      <c r="E12" s="400"/>
      <c r="F12" s="400"/>
      <c r="G12" s="515"/>
    </row>
    <row r="13" spans="2:7">
      <c r="B13" s="110" t="s">
        <v>1195</v>
      </c>
      <c r="C13" s="165" t="s">
        <v>870</v>
      </c>
      <c r="D13" s="401">
        <v>60</v>
      </c>
      <c r="E13" s="401">
        <v>60</v>
      </c>
      <c r="F13" s="401">
        <v>60</v>
      </c>
      <c r="G13" s="516">
        <v>60</v>
      </c>
    </row>
    <row r="14" spans="2:7">
      <c r="B14" s="110" t="s">
        <v>1196</v>
      </c>
      <c r="C14" s="165" t="s">
        <v>870</v>
      </c>
      <c r="D14" s="402">
        <v>15</v>
      </c>
      <c r="E14" s="402">
        <v>15</v>
      </c>
      <c r="F14" s="402">
        <v>15</v>
      </c>
      <c r="G14" s="517">
        <v>15</v>
      </c>
    </row>
    <row r="15" spans="2:7" ht="13.5" thickBot="1">
      <c r="B15" s="111" t="s">
        <v>1197</v>
      </c>
      <c r="C15" s="352" t="s">
        <v>870</v>
      </c>
      <c r="D15" s="518">
        <v>2.7</v>
      </c>
      <c r="E15" s="518">
        <v>2.7</v>
      </c>
      <c r="F15" s="518">
        <v>2.7</v>
      </c>
      <c r="G15" s="519">
        <v>2.7</v>
      </c>
    </row>
    <row r="16" spans="2:7" ht="13.5" thickBot="1">
      <c r="B16" s="142" t="s">
        <v>1190</v>
      </c>
      <c r="C16" s="112" t="s">
        <v>881</v>
      </c>
      <c r="D16" s="359">
        <f ca="1">((Calc0603!$J$63+Calc0603!$D$53*Calc0603!$J$68)*Calc0603!$D$72)*1000000000</f>
        <v>0.40044788241269236</v>
      </c>
      <c r="E16" s="395"/>
      <c r="F16" s="396"/>
      <c r="G16" s="561"/>
    </row>
    <row r="17" spans="2:7" ht="13.5" thickBot="1">
      <c r="B17" s="147" t="s">
        <v>1191</v>
      </c>
      <c r="C17" s="139" t="s">
        <v>881</v>
      </c>
      <c r="D17" s="360">
        <f ca="1">((Calc0603!$J$63+Calc0603!$D$54*Calc0603!$J$68)*Calc0603!$D$72)*1000000000</f>
        <v>0.17019046849449326</v>
      </c>
      <c r="E17" s="397"/>
      <c r="F17" s="398"/>
      <c r="G17" s="562"/>
    </row>
    <row r="21" spans="2:7" ht="13.5" thickBot="1">
      <c r="B21" s="314" t="s">
        <v>1213</v>
      </c>
    </row>
    <row r="22" spans="2:7" ht="13.5" thickBot="1">
      <c r="B22" s="140" t="s">
        <v>1187</v>
      </c>
      <c r="C22" s="358" t="s">
        <v>821</v>
      </c>
      <c r="D22" s="393" t="s">
        <v>1199</v>
      </c>
      <c r="E22" s="393" t="s">
        <v>1200</v>
      </c>
      <c r="F22" s="393" t="s">
        <v>1201</v>
      </c>
      <c r="G22" s="394">
        <v>1210</v>
      </c>
    </row>
    <row r="23" spans="2:7">
      <c r="B23" s="108" t="s">
        <v>1192</v>
      </c>
      <c r="C23" s="163" t="s">
        <v>870</v>
      </c>
      <c r="D23" s="513">
        <v>0.6</v>
      </c>
      <c r="E23" s="513">
        <v>0.6</v>
      </c>
      <c r="F23" s="513">
        <v>0.6</v>
      </c>
      <c r="G23" s="514">
        <v>0.6</v>
      </c>
    </row>
    <row r="24" spans="2:7">
      <c r="B24" s="110" t="s">
        <v>1193</v>
      </c>
      <c r="C24" s="165" t="s">
        <v>870</v>
      </c>
      <c r="D24" s="400">
        <v>3.6</v>
      </c>
      <c r="E24" s="400">
        <v>3.6</v>
      </c>
      <c r="F24" s="400">
        <v>3.6</v>
      </c>
      <c r="G24" s="515">
        <v>3.6</v>
      </c>
    </row>
    <row r="25" spans="2:7">
      <c r="B25" s="110" t="s">
        <v>1194</v>
      </c>
      <c r="C25" s="165" t="s">
        <v>870</v>
      </c>
      <c r="D25" s="574">
        <v>20</v>
      </c>
      <c r="E25" s="574">
        <v>20</v>
      </c>
      <c r="F25" s="574">
        <v>20</v>
      </c>
      <c r="G25" s="575">
        <v>20</v>
      </c>
    </row>
    <row r="26" spans="2:7">
      <c r="B26" s="110" t="s">
        <v>1198</v>
      </c>
      <c r="C26" s="165" t="s">
        <v>870</v>
      </c>
      <c r="D26" s="400">
        <v>5</v>
      </c>
      <c r="E26" s="400">
        <v>5</v>
      </c>
      <c r="F26" s="400">
        <v>5</v>
      </c>
      <c r="G26" s="515">
        <v>5</v>
      </c>
    </row>
    <row r="27" spans="2:7">
      <c r="B27" s="110" t="s">
        <v>1188</v>
      </c>
      <c r="C27" s="165" t="s">
        <v>870</v>
      </c>
      <c r="D27" s="400">
        <v>90</v>
      </c>
      <c r="E27" s="400">
        <v>80</v>
      </c>
      <c r="F27" s="400">
        <v>120</v>
      </c>
      <c r="G27" s="515">
        <v>160</v>
      </c>
    </row>
    <row r="28" spans="2:7">
      <c r="B28" s="110" t="s">
        <v>1189</v>
      </c>
      <c r="C28" s="165" t="s">
        <v>870</v>
      </c>
      <c r="D28" s="400">
        <v>60</v>
      </c>
      <c r="E28" s="400">
        <v>80</v>
      </c>
      <c r="F28" s="400">
        <v>120</v>
      </c>
      <c r="G28" s="515">
        <v>160</v>
      </c>
    </row>
    <row r="29" spans="2:7">
      <c r="B29" s="110" t="s">
        <v>1186</v>
      </c>
      <c r="C29" s="165" t="s">
        <v>870</v>
      </c>
      <c r="D29" s="400">
        <v>26</v>
      </c>
      <c r="E29" s="400">
        <v>30</v>
      </c>
      <c r="F29" s="400">
        <v>30</v>
      </c>
      <c r="G29" s="515">
        <v>30</v>
      </c>
    </row>
    <row r="30" spans="2:7">
      <c r="B30" s="110"/>
      <c r="C30" s="165"/>
      <c r="D30" s="400"/>
      <c r="E30" s="400"/>
      <c r="F30" s="400"/>
      <c r="G30" s="515"/>
    </row>
    <row r="31" spans="2:7">
      <c r="B31" s="110"/>
      <c r="C31" s="165"/>
      <c r="D31" s="400"/>
      <c r="E31" s="400"/>
      <c r="F31" s="400"/>
      <c r="G31" s="515"/>
    </row>
    <row r="32" spans="2:7">
      <c r="B32" s="110" t="s">
        <v>1195</v>
      </c>
      <c r="C32" s="165" t="s">
        <v>870</v>
      </c>
      <c r="D32" s="401">
        <v>60</v>
      </c>
      <c r="E32" s="401">
        <v>60</v>
      </c>
      <c r="F32" s="401">
        <v>60</v>
      </c>
      <c r="G32" s="516">
        <v>60</v>
      </c>
    </row>
    <row r="33" spans="2:7">
      <c r="B33" s="110" t="s">
        <v>1196</v>
      </c>
      <c r="C33" s="165" t="s">
        <v>870</v>
      </c>
      <c r="D33" s="402">
        <v>15</v>
      </c>
      <c r="E33" s="402">
        <v>15</v>
      </c>
      <c r="F33" s="402">
        <v>15</v>
      </c>
      <c r="G33" s="517">
        <v>15</v>
      </c>
    </row>
    <row r="34" spans="2:7" ht="13.5" thickBot="1">
      <c r="B34" s="111" t="s">
        <v>1197</v>
      </c>
      <c r="C34" s="352" t="s">
        <v>870</v>
      </c>
      <c r="D34" s="518">
        <v>2.7</v>
      </c>
      <c r="E34" s="518">
        <v>2.7</v>
      </c>
      <c r="F34" s="518">
        <v>2.7</v>
      </c>
      <c r="G34" s="519">
        <v>2.7</v>
      </c>
    </row>
    <row r="35" spans="2:7" ht="13.5" thickBot="1">
      <c r="B35" s="142" t="s">
        <v>1190</v>
      </c>
      <c r="C35" s="112" t="s">
        <v>881</v>
      </c>
      <c r="D35" s="359">
        <f ca="1">((Calc0603!$J$63+Calc0603!$D$53*Calc0603!$J$68)*Calc0603!$D$72)*1000000000</f>
        <v>0.40044788241269236</v>
      </c>
      <c r="E35" s="361"/>
      <c r="F35" s="362"/>
      <c r="G35" s="559"/>
    </row>
    <row r="36" spans="2:7" ht="13.5" thickBot="1">
      <c r="B36" s="147" t="s">
        <v>1191</v>
      </c>
      <c r="C36" s="139" t="s">
        <v>881</v>
      </c>
      <c r="D36" s="360">
        <f ca="1">((Calc0603!$J$63+Calc0603!$D$54*Calc0603!$J$68)*Calc0603!$D$72)*1000000000</f>
        <v>0.17019046849449326</v>
      </c>
      <c r="E36" s="363"/>
      <c r="F36" s="364"/>
      <c r="G36" s="560"/>
    </row>
  </sheetData>
  <sheetProtection selectLockedCells="1"/>
  <phoneticPr fontId="2" type="noConversion"/>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sheetPr codeName="Sheet14"/>
  <dimension ref="A1:S110"/>
  <sheetViews>
    <sheetView topLeftCell="A4" workbookViewId="0">
      <selection activeCell="B5" sqref="B5"/>
    </sheetView>
  </sheetViews>
  <sheetFormatPr defaultRowHeight="12.75"/>
  <cols>
    <col min="1" max="1" width="1.140625" style="21" customWidth="1"/>
    <col min="2" max="2" width="19.7109375" style="21" bestFit="1" customWidth="1"/>
    <col min="3" max="3" width="9.140625" style="21"/>
    <col min="4" max="4" width="10" style="21" bestFit="1" customWidth="1"/>
    <col min="5" max="5" width="9.7109375" style="21" bestFit="1" customWidth="1"/>
    <col min="6" max="6" width="9.140625" style="21"/>
    <col min="7" max="7" width="12" style="21" bestFit="1" customWidth="1"/>
    <col min="8" max="10" width="9.140625" style="21"/>
    <col min="11" max="11" width="11.140625" style="21" bestFit="1" customWidth="1"/>
    <col min="12" max="14" width="9.140625" style="21"/>
    <col min="15" max="15" width="9.7109375" style="21" bestFit="1" customWidth="1"/>
    <col min="16" max="16" width="1.5703125" style="21" customWidth="1"/>
    <col min="17" max="16384" width="9.140625" style="21"/>
  </cols>
  <sheetData>
    <row r="1" spans="1:19">
      <c r="A1" s="20"/>
      <c r="B1" s="20"/>
      <c r="C1" s="20"/>
      <c r="D1" s="20"/>
      <c r="E1" s="20"/>
      <c r="F1" s="20"/>
      <c r="G1" s="20"/>
      <c r="H1" s="20"/>
      <c r="I1" s="20"/>
      <c r="J1" s="20"/>
      <c r="K1" s="20"/>
      <c r="L1" s="20"/>
      <c r="M1" s="20"/>
      <c r="N1" s="20"/>
      <c r="O1" s="20"/>
      <c r="P1" s="20"/>
    </row>
    <row r="2" spans="1:19" ht="15.75">
      <c r="A2" s="20"/>
      <c r="B2" s="20"/>
      <c r="C2" s="20"/>
      <c r="D2" s="20"/>
      <c r="E2" s="20"/>
      <c r="F2" s="20"/>
      <c r="G2" s="24"/>
      <c r="H2" s="24"/>
      <c r="I2" s="24"/>
      <c r="J2" s="24"/>
      <c r="K2" s="24"/>
      <c r="L2" s="24"/>
      <c r="M2" s="805"/>
      <c r="N2" s="734"/>
      <c r="O2" s="734"/>
      <c r="P2" s="734"/>
    </row>
    <row r="3" spans="1:19">
      <c r="A3" s="20"/>
      <c r="B3" s="20"/>
      <c r="C3" s="20"/>
      <c r="D3" s="20"/>
      <c r="E3" s="20"/>
      <c r="F3" s="20"/>
      <c r="G3" s="20"/>
      <c r="H3" s="20"/>
      <c r="I3" s="20"/>
      <c r="J3" s="20"/>
      <c r="K3" s="20"/>
      <c r="L3" s="20"/>
      <c r="M3" s="20"/>
      <c r="N3" s="20"/>
      <c r="O3" s="20"/>
      <c r="P3" s="20"/>
    </row>
    <row r="4" spans="1:19" ht="14.25" customHeight="1">
      <c r="A4" s="25"/>
      <c r="B4" s="25"/>
      <c r="C4" s="25"/>
      <c r="D4" s="25"/>
      <c r="E4" s="25"/>
      <c r="F4" s="25"/>
      <c r="G4" s="25"/>
      <c r="H4" s="25"/>
      <c r="I4" s="25"/>
      <c r="J4" s="25"/>
      <c r="K4" s="25"/>
      <c r="L4" s="25"/>
      <c r="M4" s="25"/>
      <c r="N4" s="25"/>
      <c r="O4" s="25"/>
      <c r="P4" s="25"/>
    </row>
    <row r="5" spans="1:19" ht="3" customHeight="1">
      <c r="A5" s="26"/>
      <c r="B5" s="26"/>
      <c r="C5" s="26"/>
      <c r="D5" s="26"/>
      <c r="E5" s="26"/>
      <c r="F5" s="26"/>
      <c r="G5" s="26"/>
      <c r="H5" s="26"/>
      <c r="I5" s="26"/>
      <c r="J5" s="26"/>
      <c r="K5" s="26"/>
      <c r="L5" s="26"/>
      <c r="M5" s="26"/>
      <c r="N5" s="26"/>
      <c r="O5" s="26"/>
      <c r="P5" s="26"/>
      <c r="Q5" s="27"/>
    </row>
    <row r="6" spans="1:19">
      <c r="A6" s="29"/>
      <c r="B6" s="30"/>
      <c r="C6" s="30"/>
      <c r="D6" s="31"/>
      <c r="E6" s="32"/>
      <c r="F6" s="32"/>
      <c r="G6" s="32"/>
      <c r="H6" s="32"/>
      <c r="I6" s="32"/>
      <c r="J6" s="30"/>
      <c r="K6" s="30"/>
      <c r="L6" s="30"/>
      <c r="M6" s="30"/>
      <c r="N6" s="30"/>
      <c r="O6" s="30"/>
      <c r="P6" s="29"/>
      <c r="Q6" s="33"/>
    </row>
    <row r="7" spans="1:19" ht="15.75">
      <c r="A7" s="29"/>
      <c r="B7" s="103" t="s">
        <v>1048</v>
      </c>
      <c r="C7" s="32"/>
      <c r="D7" s="32"/>
      <c r="E7" s="32"/>
      <c r="F7" s="32"/>
      <c r="G7" s="32"/>
      <c r="H7" s="32"/>
      <c r="I7" s="32"/>
      <c r="J7" s="30"/>
      <c r="K7" s="30"/>
      <c r="L7" s="30"/>
      <c r="M7" s="30"/>
      <c r="N7" s="30"/>
      <c r="O7" s="30"/>
      <c r="P7" s="29"/>
      <c r="Q7" s="33"/>
      <c r="R7" s="104" t="s">
        <v>1065</v>
      </c>
      <c r="S7" s="105"/>
    </row>
    <row r="8" spans="1:19" ht="13.5" thickBot="1">
      <c r="A8" s="29"/>
      <c r="B8" s="29"/>
      <c r="C8" s="29"/>
      <c r="D8" s="29"/>
      <c r="E8" s="29"/>
      <c r="F8" s="29"/>
      <c r="G8" s="29"/>
      <c r="H8" s="29"/>
      <c r="I8" s="29"/>
      <c r="J8" s="30"/>
      <c r="K8" s="30"/>
      <c r="L8" s="30"/>
      <c r="M8" s="30"/>
      <c r="N8" s="30"/>
      <c r="O8" s="30"/>
      <c r="P8" s="32"/>
      <c r="Q8" s="33"/>
    </row>
    <row r="9" spans="1:19" ht="13.5" thickBot="1">
      <c r="A9" s="29"/>
      <c r="B9" s="813" t="s">
        <v>998</v>
      </c>
      <c r="C9" s="808">
        <v>201</v>
      </c>
      <c r="D9" s="809"/>
      <c r="E9" s="808">
        <v>402</v>
      </c>
      <c r="F9" s="809"/>
      <c r="G9" s="808">
        <v>603</v>
      </c>
      <c r="H9" s="809"/>
      <c r="I9" s="808">
        <v>805</v>
      </c>
      <c r="J9" s="809"/>
      <c r="K9" s="808">
        <v>1206</v>
      </c>
      <c r="L9" s="809"/>
      <c r="M9" s="810" t="s">
        <v>882</v>
      </c>
      <c r="N9" s="811"/>
      <c r="O9" s="812"/>
      <c r="P9" s="32"/>
      <c r="Q9" s="33"/>
      <c r="R9" s="92"/>
    </row>
    <row r="10" spans="1:19" ht="13.5" thickBot="1">
      <c r="A10" s="29"/>
      <c r="B10" s="814"/>
      <c r="C10" s="56" t="s">
        <v>995</v>
      </c>
      <c r="D10" s="106" t="s">
        <v>901</v>
      </c>
      <c r="E10" s="56" t="s">
        <v>995</v>
      </c>
      <c r="F10" s="106" t="s">
        <v>901</v>
      </c>
      <c r="G10" s="56" t="s">
        <v>995</v>
      </c>
      <c r="H10" s="106" t="s">
        <v>901</v>
      </c>
      <c r="I10" s="56" t="s">
        <v>995</v>
      </c>
      <c r="J10" s="106" t="s">
        <v>901</v>
      </c>
      <c r="K10" s="56" t="s">
        <v>995</v>
      </c>
      <c r="L10" s="112" t="s">
        <v>901</v>
      </c>
      <c r="M10" s="112" t="s">
        <v>995</v>
      </c>
      <c r="N10" s="56" t="s">
        <v>901</v>
      </c>
      <c r="O10" s="113" t="s">
        <v>996</v>
      </c>
      <c r="P10" s="32"/>
      <c r="Q10" s="33"/>
      <c r="R10" s="107"/>
    </row>
    <row r="11" spans="1:19">
      <c r="A11" s="29"/>
      <c r="B11" s="108">
        <v>1E-3</v>
      </c>
      <c r="C11" s="464">
        <v>0.10100000000000001</v>
      </c>
      <c r="D11" s="465">
        <v>0.3</v>
      </c>
      <c r="E11" s="466">
        <v>0.161</v>
      </c>
      <c r="F11" s="467">
        <v>0.4</v>
      </c>
      <c r="G11" s="464">
        <v>0.26100000000000001</v>
      </c>
      <c r="H11" s="465">
        <v>0.5</v>
      </c>
      <c r="I11" s="464">
        <v>0.27600000000000002</v>
      </c>
      <c r="J11" s="465">
        <v>0.6</v>
      </c>
      <c r="K11" s="464">
        <v>0.41499999999999998</v>
      </c>
      <c r="L11" s="468">
        <v>1</v>
      </c>
      <c r="M11" s="432">
        <v>1E-3</v>
      </c>
      <c r="N11" s="433">
        <v>0.3</v>
      </c>
      <c r="O11" s="434">
        <v>1</v>
      </c>
      <c r="P11" s="32"/>
      <c r="Q11" s="33"/>
      <c r="R11" s="109"/>
    </row>
    <row r="12" spans="1:19">
      <c r="A12" s="29"/>
      <c r="B12" s="110">
        <v>2.2000000000000001E-3</v>
      </c>
      <c r="C12" s="469">
        <v>0.1</v>
      </c>
      <c r="D12" s="470">
        <v>0.3</v>
      </c>
      <c r="E12" s="471">
        <v>0.115</v>
      </c>
      <c r="F12" s="472">
        <v>0.4</v>
      </c>
      <c r="G12" s="469">
        <v>0.186</v>
      </c>
      <c r="H12" s="470">
        <v>0.5</v>
      </c>
      <c r="I12" s="469">
        <v>0.17899999999999999</v>
      </c>
      <c r="J12" s="470">
        <v>0.6</v>
      </c>
      <c r="K12" s="469">
        <v>0.26900000000000002</v>
      </c>
      <c r="L12" s="473">
        <v>1</v>
      </c>
      <c r="M12" s="437">
        <v>1E-3</v>
      </c>
      <c r="N12" s="438">
        <v>0.3</v>
      </c>
      <c r="O12" s="439">
        <v>1</v>
      </c>
      <c r="P12" s="32"/>
      <c r="Q12" s="33"/>
      <c r="R12" s="109"/>
    </row>
    <row r="13" spans="1:19" ht="13.5" thickBot="1">
      <c r="A13" s="29"/>
      <c r="B13" s="137">
        <v>4.7000000000000002E-3</v>
      </c>
      <c r="C13" s="474">
        <v>7.1999999999999995E-2</v>
      </c>
      <c r="D13" s="475">
        <v>0.3</v>
      </c>
      <c r="E13" s="476">
        <v>8.3000000000000004E-2</v>
      </c>
      <c r="F13" s="477">
        <v>0.4</v>
      </c>
      <c r="G13" s="474">
        <v>0.13400000000000001</v>
      </c>
      <c r="H13" s="475">
        <v>0.5</v>
      </c>
      <c r="I13" s="474">
        <v>0.11799999999999999</v>
      </c>
      <c r="J13" s="475">
        <v>0.6</v>
      </c>
      <c r="K13" s="474">
        <v>0.17699999999999999</v>
      </c>
      <c r="L13" s="478">
        <v>1</v>
      </c>
      <c r="M13" s="437">
        <v>1E-3</v>
      </c>
      <c r="N13" s="438">
        <v>0.3</v>
      </c>
      <c r="O13" s="439">
        <v>1</v>
      </c>
      <c r="P13" s="32"/>
      <c r="Q13" s="33"/>
      <c r="R13" s="109"/>
    </row>
    <row r="14" spans="1:19">
      <c r="A14" s="29"/>
      <c r="B14" s="108">
        <v>0.01</v>
      </c>
      <c r="C14" s="469">
        <v>5.1999999999999998E-2</v>
      </c>
      <c r="D14" s="470">
        <v>0.3</v>
      </c>
      <c r="E14" s="471">
        <v>0.06</v>
      </c>
      <c r="F14" s="472">
        <v>0.4</v>
      </c>
      <c r="G14" s="469">
        <v>9.7000000000000003E-2</v>
      </c>
      <c r="H14" s="470">
        <v>0.5</v>
      </c>
      <c r="I14" s="469">
        <v>7.8E-2</v>
      </c>
      <c r="J14" s="470">
        <v>0.6</v>
      </c>
      <c r="K14" s="469">
        <v>0.11700000000000001</v>
      </c>
      <c r="L14" s="473">
        <v>1</v>
      </c>
      <c r="M14" s="437">
        <v>1E-3</v>
      </c>
      <c r="N14" s="438">
        <v>0.3</v>
      </c>
      <c r="O14" s="439">
        <v>1</v>
      </c>
      <c r="P14" s="32"/>
      <c r="Q14" s="33"/>
      <c r="R14" s="109"/>
    </row>
    <row r="15" spans="1:19">
      <c r="A15" s="29"/>
      <c r="B15" s="110">
        <v>2.1999999999999999E-2</v>
      </c>
      <c r="C15" s="474">
        <v>3.9E-2</v>
      </c>
      <c r="D15" s="475">
        <v>0.3</v>
      </c>
      <c r="E15" s="476">
        <v>4.2999999999999997E-2</v>
      </c>
      <c r="F15" s="477">
        <v>0.4</v>
      </c>
      <c r="G15" s="474">
        <v>6.9000000000000006E-2</v>
      </c>
      <c r="H15" s="475">
        <v>0.5</v>
      </c>
      <c r="I15" s="474">
        <v>5.0999999999999997E-2</v>
      </c>
      <c r="J15" s="475">
        <v>0.6</v>
      </c>
      <c r="K15" s="474">
        <v>7.5999999999999998E-2</v>
      </c>
      <c r="L15" s="478">
        <v>1</v>
      </c>
      <c r="M15" s="437">
        <v>1E-3</v>
      </c>
      <c r="N15" s="438">
        <v>0.3</v>
      </c>
      <c r="O15" s="439">
        <v>1</v>
      </c>
      <c r="P15" s="32"/>
      <c r="Q15" s="33"/>
      <c r="R15" s="109"/>
    </row>
    <row r="16" spans="1:19" ht="13.5" thickBot="1">
      <c r="A16" s="29"/>
      <c r="B16" s="111">
        <v>4.7E-2</v>
      </c>
      <c r="C16" s="469">
        <v>3.5999999999999997E-2</v>
      </c>
      <c r="D16" s="470">
        <v>0.3</v>
      </c>
      <c r="E16" s="471">
        <v>3.7999999999999999E-2</v>
      </c>
      <c r="F16" s="472">
        <v>0.4</v>
      </c>
      <c r="G16" s="469">
        <v>0.05</v>
      </c>
      <c r="H16" s="470">
        <v>0.5</v>
      </c>
      <c r="I16" s="469">
        <v>3.3000000000000002E-2</v>
      </c>
      <c r="J16" s="470">
        <v>0.6</v>
      </c>
      <c r="K16" s="469">
        <v>0.05</v>
      </c>
      <c r="L16" s="473">
        <v>1</v>
      </c>
      <c r="M16" s="437">
        <v>1E-3</v>
      </c>
      <c r="N16" s="438">
        <v>0.3</v>
      </c>
      <c r="O16" s="439">
        <v>1</v>
      </c>
      <c r="P16" s="32"/>
      <c r="Q16" s="33"/>
      <c r="R16" s="109"/>
    </row>
    <row r="17" spans="1:17">
      <c r="A17" s="29"/>
      <c r="B17" s="108">
        <v>0.1</v>
      </c>
      <c r="C17" s="474">
        <v>2.5999999999999999E-2</v>
      </c>
      <c r="D17" s="475">
        <v>0.3</v>
      </c>
      <c r="E17" s="476">
        <v>2.8000000000000001E-2</v>
      </c>
      <c r="F17" s="477">
        <v>0.4</v>
      </c>
      <c r="G17" s="474">
        <v>3.5999999999999997E-2</v>
      </c>
      <c r="H17" s="475">
        <v>0.5</v>
      </c>
      <c r="I17" s="474">
        <v>2.1999999999999999E-2</v>
      </c>
      <c r="J17" s="475">
        <v>0.6</v>
      </c>
      <c r="K17" s="474">
        <v>3.3000000000000002E-2</v>
      </c>
      <c r="L17" s="478">
        <v>1</v>
      </c>
      <c r="M17" s="437">
        <v>1E-3</v>
      </c>
      <c r="N17" s="438">
        <v>0.3</v>
      </c>
      <c r="O17" s="439">
        <v>1</v>
      </c>
      <c r="P17" s="32"/>
      <c r="Q17" s="33"/>
    </row>
    <row r="18" spans="1:17">
      <c r="A18" s="29"/>
      <c r="B18" s="110">
        <v>0.22</v>
      </c>
      <c r="C18" s="469">
        <v>1.7999999999999999E-2</v>
      </c>
      <c r="D18" s="470">
        <v>0.3</v>
      </c>
      <c r="E18" s="471">
        <v>0.02</v>
      </c>
      <c r="F18" s="472">
        <v>0.4</v>
      </c>
      <c r="G18" s="469">
        <v>2.5999999999999999E-2</v>
      </c>
      <c r="H18" s="470">
        <v>0.5</v>
      </c>
      <c r="I18" s="469">
        <v>1.4E-2</v>
      </c>
      <c r="J18" s="470">
        <v>0.6</v>
      </c>
      <c r="K18" s="469">
        <v>2.1000000000000001E-2</v>
      </c>
      <c r="L18" s="473">
        <v>1</v>
      </c>
      <c r="M18" s="437">
        <v>1E-3</v>
      </c>
      <c r="N18" s="438">
        <v>0.3</v>
      </c>
      <c r="O18" s="439">
        <v>1</v>
      </c>
      <c r="P18" s="32"/>
      <c r="Q18" s="33"/>
    </row>
    <row r="19" spans="1:17" ht="13.5" thickBot="1">
      <c r="A19" s="29"/>
      <c r="B19" s="111">
        <v>0.47</v>
      </c>
      <c r="C19" s="474">
        <v>1.4E-2</v>
      </c>
      <c r="D19" s="475">
        <v>0.3</v>
      </c>
      <c r="E19" s="474">
        <v>1.6E-2</v>
      </c>
      <c r="F19" s="475">
        <v>0.4</v>
      </c>
      <c r="G19" s="474">
        <v>2.3E-2</v>
      </c>
      <c r="H19" s="475">
        <v>0.5</v>
      </c>
      <c r="I19" s="474">
        <v>8.9999999999999993E-3</v>
      </c>
      <c r="J19" s="475">
        <v>0.6</v>
      </c>
      <c r="K19" s="474">
        <v>1.4E-2</v>
      </c>
      <c r="L19" s="478">
        <v>1</v>
      </c>
      <c r="M19" s="437">
        <v>1E-3</v>
      </c>
      <c r="N19" s="438">
        <v>0.3</v>
      </c>
      <c r="O19" s="439">
        <v>1</v>
      </c>
      <c r="P19" s="32"/>
      <c r="Q19" s="33"/>
    </row>
    <row r="20" spans="1:17">
      <c r="A20" s="29"/>
      <c r="B20" s="108">
        <v>1</v>
      </c>
      <c r="C20" s="469">
        <v>0.01</v>
      </c>
      <c r="D20" s="470">
        <v>0.3</v>
      </c>
      <c r="E20" s="469">
        <v>1.2E-2</v>
      </c>
      <c r="F20" s="470">
        <v>0.4</v>
      </c>
      <c r="G20" s="469">
        <v>1.7000000000000001E-2</v>
      </c>
      <c r="H20" s="470">
        <v>0.5</v>
      </c>
      <c r="I20" s="469">
        <v>7.0000000000000001E-3</v>
      </c>
      <c r="J20" s="470">
        <v>0.6</v>
      </c>
      <c r="K20" s="469">
        <v>8.9999999999999993E-3</v>
      </c>
      <c r="L20" s="473">
        <v>1</v>
      </c>
      <c r="M20" s="437">
        <v>1E-3</v>
      </c>
      <c r="N20" s="438">
        <v>0.3</v>
      </c>
      <c r="O20" s="439">
        <v>1</v>
      </c>
      <c r="P20" s="32"/>
      <c r="Q20" s="33"/>
    </row>
    <row r="21" spans="1:17">
      <c r="A21" s="29"/>
      <c r="B21" s="110">
        <v>2.2000000000000002</v>
      </c>
      <c r="C21" s="474">
        <v>8.0000000000000002E-3</v>
      </c>
      <c r="D21" s="475">
        <v>0.3</v>
      </c>
      <c r="E21" s="474">
        <v>8.9999999999999993E-3</v>
      </c>
      <c r="F21" s="475">
        <v>0.4</v>
      </c>
      <c r="G21" s="474">
        <v>1.2E-2</v>
      </c>
      <c r="H21" s="475">
        <v>0.5</v>
      </c>
      <c r="I21" s="474">
        <v>6.0000000000000001E-3</v>
      </c>
      <c r="J21" s="475">
        <v>0.6</v>
      </c>
      <c r="K21" s="474">
        <v>6.0000000000000001E-3</v>
      </c>
      <c r="L21" s="478">
        <v>1</v>
      </c>
      <c r="M21" s="437">
        <v>1E-3</v>
      </c>
      <c r="N21" s="438">
        <v>0.3</v>
      </c>
      <c r="O21" s="439">
        <v>1</v>
      </c>
      <c r="P21" s="32"/>
    </row>
    <row r="22" spans="1:17" ht="13.5" thickBot="1">
      <c r="A22" s="29"/>
      <c r="B22" s="111">
        <v>4.7</v>
      </c>
      <c r="C22" s="479">
        <v>6.0000000000000001E-3</v>
      </c>
      <c r="D22" s="480">
        <v>0.3</v>
      </c>
      <c r="E22" s="479">
        <v>7.0000000000000001E-3</v>
      </c>
      <c r="F22" s="480">
        <v>0.4</v>
      </c>
      <c r="G22" s="479">
        <v>8.0000000000000002E-3</v>
      </c>
      <c r="H22" s="480">
        <v>0.5</v>
      </c>
      <c r="I22" s="479">
        <v>4.0000000000000001E-3</v>
      </c>
      <c r="J22" s="480">
        <v>0.6</v>
      </c>
      <c r="K22" s="479">
        <v>5.0000000000000001E-3</v>
      </c>
      <c r="L22" s="481">
        <v>1</v>
      </c>
      <c r="M22" s="437">
        <v>1E-3</v>
      </c>
      <c r="N22" s="438">
        <v>0.3</v>
      </c>
      <c r="O22" s="439">
        <v>1</v>
      </c>
      <c r="P22" s="32"/>
    </row>
    <row r="23" spans="1:17">
      <c r="A23" s="29"/>
      <c r="B23" s="108" t="s">
        <v>883</v>
      </c>
      <c r="C23" s="437">
        <v>1E-3</v>
      </c>
      <c r="D23" s="439">
        <v>0.3</v>
      </c>
      <c r="E23" s="437">
        <v>2E-3</v>
      </c>
      <c r="F23" s="439">
        <v>0.4</v>
      </c>
      <c r="G23" s="437">
        <v>3.0000000000000001E-3</v>
      </c>
      <c r="H23" s="439">
        <v>0.5</v>
      </c>
      <c r="I23" s="437">
        <v>4.0000000000000001E-3</v>
      </c>
      <c r="J23" s="439">
        <v>0.6</v>
      </c>
      <c r="K23" s="437">
        <v>5.0000000000000001E-3</v>
      </c>
      <c r="L23" s="482">
        <v>1</v>
      </c>
      <c r="M23" s="437">
        <v>1E-3</v>
      </c>
      <c r="N23" s="438">
        <v>0.3</v>
      </c>
      <c r="O23" s="439">
        <v>1</v>
      </c>
      <c r="P23" s="32"/>
    </row>
    <row r="24" spans="1:17">
      <c r="A24" s="29"/>
      <c r="B24" s="110" t="s">
        <v>884</v>
      </c>
      <c r="C24" s="437">
        <v>1E-3</v>
      </c>
      <c r="D24" s="439">
        <v>0.3</v>
      </c>
      <c r="E24" s="437">
        <v>2E-3</v>
      </c>
      <c r="F24" s="439">
        <v>0.4</v>
      </c>
      <c r="G24" s="437">
        <v>3.0000000000000001E-3</v>
      </c>
      <c r="H24" s="439">
        <v>0.5</v>
      </c>
      <c r="I24" s="437">
        <v>4.0000000000000001E-3</v>
      </c>
      <c r="J24" s="439">
        <v>0.6</v>
      </c>
      <c r="K24" s="437">
        <v>5.0000000000000001E-3</v>
      </c>
      <c r="L24" s="482">
        <v>1</v>
      </c>
      <c r="M24" s="437">
        <v>1E-3</v>
      </c>
      <c r="N24" s="438">
        <v>0.3</v>
      </c>
      <c r="O24" s="439">
        <v>1</v>
      </c>
      <c r="P24" s="32"/>
    </row>
    <row r="25" spans="1:17">
      <c r="A25" s="29"/>
      <c r="B25" s="110" t="s">
        <v>885</v>
      </c>
      <c r="C25" s="437">
        <v>1E-3</v>
      </c>
      <c r="D25" s="439">
        <v>0.3</v>
      </c>
      <c r="E25" s="437">
        <v>2E-3</v>
      </c>
      <c r="F25" s="439">
        <v>0.4</v>
      </c>
      <c r="G25" s="437">
        <v>3.0000000000000001E-3</v>
      </c>
      <c r="H25" s="439">
        <v>0.5</v>
      </c>
      <c r="I25" s="437">
        <v>4.0000000000000001E-3</v>
      </c>
      <c r="J25" s="439">
        <v>0.6</v>
      </c>
      <c r="K25" s="437">
        <v>5.0000000000000001E-3</v>
      </c>
      <c r="L25" s="482">
        <v>1</v>
      </c>
      <c r="M25" s="437">
        <v>1E-3</v>
      </c>
      <c r="N25" s="438">
        <v>0.3</v>
      </c>
      <c r="O25" s="439">
        <v>1</v>
      </c>
      <c r="P25" s="32"/>
    </row>
    <row r="26" spans="1:17" ht="13.5" thickBot="1">
      <c r="A26" s="29"/>
      <c r="B26" s="111" t="s">
        <v>886</v>
      </c>
      <c r="C26" s="448">
        <v>1E-3</v>
      </c>
      <c r="D26" s="450">
        <v>0.3</v>
      </c>
      <c r="E26" s="448">
        <v>2E-3</v>
      </c>
      <c r="F26" s="450">
        <v>0.4</v>
      </c>
      <c r="G26" s="448">
        <v>3.0000000000000001E-3</v>
      </c>
      <c r="H26" s="450">
        <v>0.5</v>
      </c>
      <c r="I26" s="448">
        <v>4.0000000000000001E-3</v>
      </c>
      <c r="J26" s="450">
        <v>0.6</v>
      </c>
      <c r="K26" s="448">
        <v>5.0000000000000001E-3</v>
      </c>
      <c r="L26" s="483">
        <v>1</v>
      </c>
      <c r="M26" s="448">
        <v>1E-3</v>
      </c>
      <c r="N26" s="449">
        <v>0.3</v>
      </c>
      <c r="O26" s="450">
        <v>1</v>
      </c>
      <c r="P26" s="32"/>
    </row>
    <row r="27" spans="1:17" ht="13.5" thickBot="1">
      <c r="A27" s="29"/>
      <c r="B27" s="29"/>
      <c r="C27" s="29"/>
      <c r="D27" s="29"/>
      <c r="E27" s="29"/>
      <c r="F27" s="29"/>
      <c r="G27" s="29"/>
      <c r="H27" s="30"/>
      <c r="I27" s="30"/>
      <c r="J27" s="30"/>
      <c r="K27" s="30"/>
      <c r="L27" s="32"/>
      <c r="M27" s="32"/>
      <c r="N27" s="32"/>
      <c r="O27" s="32"/>
      <c r="P27" s="32"/>
    </row>
    <row r="28" spans="1:17" ht="13.5" thickBot="1">
      <c r="A28" s="29"/>
      <c r="B28" s="813" t="s">
        <v>999</v>
      </c>
      <c r="C28" s="810" t="s">
        <v>889</v>
      </c>
      <c r="D28" s="811"/>
      <c r="E28" s="812"/>
      <c r="F28" s="810" t="s">
        <v>882</v>
      </c>
      <c r="G28" s="811"/>
      <c r="H28" s="812"/>
      <c r="I28" s="30"/>
      <c r="J28" s="815" t="s">
        <v>1076</v>
      </c>
      <c r="K28" s="816"/>
      <c r="L28" s="808" t="s">
        <v>882</v>
      </c>
      <c r="M28" s="821"/>
      <c r="N28" s="822"/>
      <c r="O28" s="32"/>
      <c r="P28" s="32"/>
    </row>
    <row r="29" spans="1:17" ht="13.5" thickBot="1">
      <c r="A29" s="29"/>
      <c r="B29" s="814"/>
      <c r="C29" s="139" t="s">
        <v>995</v>
      </c>
      <c r="D29" s="64" t="s">
        <v>901</v>
      </c>
      <c r="E29" s="113" t="s">
        <v>996</v>
      </c>
      <c r="F29" s="112" t="s">
        <v>995</v>
      </c>
      <c r="G29" s="56" t="s">
        <v>901</v>
      </c>
      <c r="H29" s="113" t="s">
        <v>996</v>
      </c>
      <c r="I29" s="30"/>
      <c r="J29" s="817"/>
      <c r="K29" s="818"/>
      <c r="L29" s="112" t="s">
        <v>995</v>
      </c>
      <c r="M29" s="56" t="s">
        <v>901</v>
      </c>
      <c r="N29" s="56" t="s">
        <v>1075</v>
      </c>
      <c r="O29" s="32"/>
      <c r="P29" s="32"/>
    </row>
    <row r="30" spans="1:17" ht="13.5" thickBot="1">
      <c r="A30" s="29"/>
      <c r="B30" s="108">
        <v>10</v>
      </c>
      <c r="C30" s="430">
        <v>0.19</v>
      </c>
      <c r="D30" s="430">
        <v>2.2000000000000002</v>
      </c>
      <c r="E30" s="431">
        <v>1.5</v>
      </c>
      <c r="F30" s="432">
        <v>0.03</v>
      </c>
      <c r="G30" s="433">
        <v>2.2999999999999998</v>
      </c>
      <c r="H30" s="434">
        <v>1.7</v>
      </c>
      <c r="I30" s="30"/>
      <c r="J30" s="819" t="s">
        <v>852</v>
      </c>
      <c r="K30" s="820"/>
      <c r="L30" s="488">
        <v>4.0000000000000002E-4</v>
      </c>
      <c r="M30" s="489">
        <v>1.7999999999999999E-2</v>
      </c>
      <c r="N30" s="490"/>
      <c r="O30" s="32"/>
      <c r="P30" s="32"/>
    </row>
    <row r="31" spans="1:17" ht="13.5" thickBot="1">
      <c r="A31" s="29"/>
      <c r="B31" s="110">
        <v>22</v>
      </c>
      <c r="C31" s="435">
        <v>0.14699999999999999</v>
      </c>
      <c r="D31" s="435">
        <v>2.2000000000000002</v>
      </c>
      <c r="E31" s="436">
        <v>1.5</v>
      </c>
      <c r="F31" s="437">
        <v>0.03</v>
      </c>
      <c r="G31" s="438">
        <v>2.2999999999999998</v>
      </c>
      <c r="H31" s="439">
        <v>1.7</v>
      </c>
      <c r="I31" s="30"/>
      <c r="J31" s="819" t="s">
        <v>930</v>
      </c>
      <c r="K31" s="820"/>
      <c r="L31" s="457">
        <v>1.4999999999999999E-2</v>
      </c>
      <c r="M31" s="491"/>
      <c r="N31" s="207">
        <v>1.4999999999999999E-2</v>
      </c>
      <c r="O31" s="32"/>
      <c r="P31" s="32"/>
    </row>
    <row r="32" spans="1:17" ht="13.5" thickBot="1">
      <c r="A32" s="29"/>
      <c r="B32" s="111">
        <v>47</v>
      </c>
      <c r="C32" s="440">
        <v>0.14000000000000001</v>
      </c>
      <c r="D32" s="440">
        <v>2.2000000000000002</v>
      </c>
      <c r="E32" s="441">
        <v>1.5</v>
      </c>
      <c r="F32" s="437">
        <v>0.03</v>
      </c>
      <c r="G32" s="438">
        <v>2.2999999999999998</v>
      </c>
      <c r="H32" s="439">
        <v>1.7</v>
      </c>
      <c r="I32" s="30"/>
      <c r="J32" s="30"/>
      <c r="K32" s="30"/>
      <c r="L32" s="32"/>
      <c r="M32" s="32"/>
      <c r="N32" s="32"/>
      <c r="O32" s="32"/>
      <c r="P32" s="32"/>
    </row>
    <row r="33" spans="1:17">
      <c r="A33" s="29"/>
      <c r="B33" s="201">
        <v>100</v>
      </c>
      <c r="C33" s="435">
        <v>0.06</v>
      </c>
      <c r="D33" s="435">
        <v>2.2999999999999998</v>
      </c>
      <c r="E33" s="436">
        <v>1.6</v>
      </c>
      <c r="F33" s="437">
        <v>0.03</v>
      </c>
      <c r="G33" s="438">
        <v>2.2999999999999998</v>
      </c>
      <c r="H33" s="439">
        <v>1.7</v>
      </c>
      <c r="I33" s="30"/>
      <c r="J33" s="30"/>
      <c r="K33" s="30"/>
      <c r="L33" s="32"/>
      <c r="M33" s="32"/>
      <c r="N33" s="32"/>
      <c r="O33" s="32"/>
      <c r="P33" s="32"/>
    </row>
    <row r="34" spans="1:17">
      <c r="A34" s="29"/>
      <c r="B34" s="110">
        <v>220</v>
      </c>
      <c r="C34" s="440">
        <v>5.6000000000000001E-2</v>
      </c>
      <c r="D34" s="440">
        <v>2.2999999999999998</v>
      </c>
      <c r="E34" s="441">
        <v>1.6</v>
      </c>
      <c r="F34" s="437">
        <v>0.03</v>
      </c>
      <c r="G34" s="438">
        <v>2.2999999999999998</v>
      </c>
      <c r="H34" s="439">
        <v>1.7</v>
      </c>
      <c r="I34" s="30"/>
      <c r="J34" s="30"/>
      <c r="K34" s="30"/>
      <c r="L34" s="32"/>
      <c r="M34" s="32"/>
      <c r="N34" s="32"/>
      <c r="O34" s="32"/>
      <c r="P34" s="32"/>
    </row>
    <row r="35" spans="1:17">
      <c r="A35" s="29"/>
      <c r="B35" s="110">
        <v>330</v>
      </c>
      <c r="C35" s="435">
        <v>4.9000000000000002E-2</v>
      </c>
      <c r="D35" s="435">
        <v>2.2999999999999998</v>
      </c>
      <c r="E35" s="436">
        <v>1.7</v>
      </c>
      <c r="F35" s="437">
        <v>0.03</v>
      </c>
      <c r="G35" s="438">
        <v>2.2999999999999998</v>
      </c>
      <c r="H35" s="439">
        <v>1.7</v>
      </c>
      <c r="I35" s="30"/>
      <c r="J35" s="30"/>
      <c r="K35" s="30"/>
      <c r="L35" s="32"/>
      <c r="M35" s="32"/>
      <c r="N35" s="32"/>
      <c r="O35" s="32"/>
      <c r="P35" s="32"/>
    </row>
    <row r="36" spans="1:17" ht="13.5" thickBot="1">
      <c r="A36" s="29"/>
      <c r="B36" s="137">
        <v>470</v>
      </c>
      <c r="C36" s="442">
        <v>4.9000000000000002E-2</v>
      </c>
      <c r="D36" s="442">
        <v>2.2999999999999998</v>
      </c>
      <c r="E36" s="443">
        <v>1.7</v>
      </c>
      <c r="F36" s="437">
        <v>0.03</v>
      </c>
      <c r="G36" s="438">
        <v>2.2999999999999998</v>
      </c>
      <c r="H36" s="439">
        <v>1.7</v>
      </c>
      <c r="I36" s="30"/>
      <c r="J36" s="30"/>
      <c r="K36" s="30"/>
      <c r="L36" s="32"/>
      <c r="M36" s="32"/>
      <c r="N36" s="32"/>
      <c r="O36" s="32"/>
      <c r="P36" s="32"/>
      <c r="Q36" s="33"/>
    </row>
    <row r="37" spans="1:17">
      <c r="A37" s="29"/>
      <c r="B37" s="108" t="s">
        <v>887</v>
      </c>
      <c r="C37" s="444">
        <v>0.03</v>
      </c>
      <c r="D37" s="444">
        <v>2.2999999999999998</v>
      </c>
      <c r="E37" s="445">
        <v>1.7</v>
      </c>
      <c r="F37" s="437">
        <v>0.03</v>
      </c>
      <c r="G37" s="438">
        <v>2.2999999999999998</v>
      </c>
      <c r="H37" s="439">
        <v>1.7</v>
      </c>
      <c r="I37" s="30"/>
      <c r="J37" s="30"/>
      <c r="K37" s="30"/>
      <c r="L37" s="32"/>
      <c r="M37" s="32"/>
      <c r="N37" s="32"/>
      <c r="O37" s="32"/>
      <c r="P37" s="32"/>
      <c r="Q37" s="33"/>
    </row>
    <row r="38" spans="1:17" ht="13.5" thickBot="1">
      <c r="A38" s="29"/>
      <c r="B38" s="111" t="s">
        <v>888</v>
      </c>
      <c r="C38" s="446">
        <v>0.03</v>
      </c>
      <c r="D38" s="446">
        <v>2.2999999999999998</v>
      </c>
      <c r="E38" s="447">
        <v>1.7</v>
      </c>
      <c r="F38" s="448">
        <v>0.03</v>
      </c>
      <c r="G38" s="449">
        <v>2.2999999999999998</v>
      </c>
      <c r="H38" s="450">
        <v>1.7</v>
      </c>
      <c r="I38" s="30"/>
      <c r="J38" s="30"/>
      <c r="K38" s="30"/>
      <c r="L38" s="32"/>
      <c r="M38" s="32"/>
      <c r="N38" s="32"/>
      <c r="O38" s="32"/>
      <c r="P38" s="32"/>
      <c r="Q38" s="33"/>
    </row>
    <row r="39" spans="1:17" ht="13.5" thickBot="1">
      <c r="A39" s="29"/>
      <c r="B39" s="29"/>
      <c r="C39" s="29"/>
      <c r="D39" s="29"/>
      <c r="E39" s="29"/>
      <c r="F39" s="29"/>
      <c r="G39" s="29"/>
      <c r="H39" s="29"/>
      <c r="I39" s="29"/>
      <c r="J39" s="30"/>
      <c r="K39" s="30"/>
      <c r="L39" s="30"/>
      <c r="M39" s="30"/>
      <c r="N39" s="30"/>
      <c r="O39" s="30"/>
      <c r="P39" s="32"/>
      <c r="Q39" s="33"/>
    </row>
    <row r="40" spans="1:17" ht="13.5" thickBot="1">
      <c r="A40" s="29"/>
      <c r="B40" s="119" t="s">
        <v>822</v>
      </c>
      <c r="C40" s="120" t="s">
        <v>995</v>
      </c>
      <c r="D40" s="39" t="s">
        <v>901</v>
      </c>
      <c r="E40" s="29"/>
      <c r="F40" s="353"/>
      <c r="G40" s="808">
        <v>603</v>
      </c>
      <c r="H40" s="809"/>
      <c r="I40" s="808">
        <v>805</v>
      </c>
      <c r="J40" s="809"/>
      <c r="K40" s="808">
        <v>1206</v>
      </c>
      <c r="L40" s="809"/>
      <c r="M40" s="808">
        <v>1210</v>
      </c>
      <c r="N40" s="809"/>
      <c r="O40" s="30"/>
      <c r="P40" s="29"/>
      <c r="Q40" s="33"/>
    </row>
    <row r="41" spans="1:17" ht="13.5" thickBot="1">
      <c r="A41" s="29"/>
      <c r="B41" s="108" t="s">
        <v>1018</v>
      </c>
      <c r="C41" s="451">
        <v>1.0000000000000001E+50</v>
      </c>
      <c r="D41" s="452">
        <v>1.0000000000000001E+50</v>
      </c>
      <c r="E41" s="29"/>
      <c r="F41" s="354" t="s">
        <v>1206</v>
      </c>
      <c r="G41" s="56" t="s">
        <v>995</v>
      </c>
      <c r="H41" s="106" t="s">
        <v>901</v>
      </c>
      <c r="I41" s="56" t="s">
        <v>995</v>
      </c>
      <c r="J41" s="106" t="s">
        <v>901</v>
      </c>
      <c r="K41" s="56" t="s">
        <v>995</v>
      </c>
      <c r="L41" s="106" t="s">
        <v>901</v>
      </c>
      <c r="M41" s="56" t="s">
        <v>995</v>
      </c>
      <c r="N41" s="106" t="s">
        <v>901</v>
      </c>
      <c r="O41" s="30"/>
      <c r="P41" s="29"/>
      <c r="Q41" s="33"/>
    </row>
    <row r="42" spans="1:17">
      <c r="A42" s="29"/>
      <c r="B42" s="110" t="s">
        <v>846</v>
      </c>
      <c r="C42" s="453">
        <v>1E-3</v>
      </c>
      <c r="D42" s="454">
        <v>10</v>
      </c>
      <c r="E42" s="29"/>
      <c r="F42" s="163">
        <v>1E-3</v>
      </c>
      <c r="G42" s="413">
        <v>9.4700000000000006E-2</v>
      </c>
      <c r="H42" s="414">
        <v>5.6000000000000001E-2</v>
      </c>
      <c r="I42" s="413"/>
      <c r="J42" s="493"/>
      <c r="K42" s="494"/>
      <c r="L42" s="494"/>
      <c r="M42" s="494"/>
      <c r="N42" s="495"/>
      <c r="O42" s="30"/>
      <c r="P42" s="29"/>
      <c r="Q42" s="33"/>
    </row>
    <row r="43" spans="1:17">
      <c r="A43" s="29"/>
      <c r="B43" s="110" t="s">
        <v>847</v>
      </c>
      <c r="C43" s="455">
        <v>1E-3</v>
      </c>
      <c r="D43" s="456">
        <v>20</v>
      </c>
      <c r="E43" s="29"/>
      <c r="F43" s="165">
        <v>2.2000000000000001E-3</v>
      </c>
      <c r="G43" s="417">
        <v>6.4000000000000001E-2</v>
      </c>
      <c r="H43" s="418">
        <v>5.6000000000000001E-2</v>
      </c>
      <c r="I43" s="417"/>
      <c r="J43" s="496"/>
      <c r="K43" s="497"/>
      <c r="L43" s="497"/>
      <c r="M43" s="497"/>
      <c r="N43" s="498"/>
      <c r="O43" s="30"/>
      <c r="P43" s="29"/>
      <c r="Q43" s="33"/>
    </row>
    <row r="44" spans="1:17" ht="13.5" thickBot="1">
      <c r="A44" s="29"/>
      <c r="B44" s="111" t="s">
        <v>882</v>
      </c>
      <c r="C44" s="457">
        <v>1E-3</v>
      </c>
      <c r="D44" s="458">
        <v>30</v>
      </c>
      <c r="E44" s="29"/>
      <c r="F44" s="352">
        <v>4.7000000000000002E-3</v>
      </c>
      <c r="G44" s="413">
        <v>4.1000000000000002E-2</v>
      </c>
      <c r="H44" s="414">
        <v>5.6000000000000001E-2</v>
      </c>
      <c r="I44" s="413"/>
      <c r="J44" s="493"/>
      <c r="K44" s="494"/>
      <c r="L44" s="494"/>
      <c r="M44" s="494"/>
      <c r="N44" s="495"/>
      <c r="O44" s="30"/>
      <c r="P44" s="29"/>
      <c r="Q44" s="33"/>
    </row>
    <row r="45" spans="1:17" ht="13.5" thickBot="1">
      <c r="A45" s="29"/>
      <c r="B45" s="121"/>
      <c r="C45" s="34"/>
      <c r="D45" s="34"/>
      <c r="E45" s="29"/>
      <c r="F45" s="163">
        <v>0.01</v>
      </c>
      <c r="G45" s="417">
        <v>0.03</v>
      </c>
      <c r="H45" s="418">
        <v>5.6000000000000001E-2</v>
      </c>
      <c r="I45" s="417"/>
      <c r="J45" s="496"/>
      <c r="K45" s="497"/>
      <c r="L45" s="497"/>
      <c r="M45" s="497"/>
      <c r="N45" s="498"/>
      <c r="O45" s="30"/>
      <c r="P45" s="29"/>
      <c r="Q45" s="33"/>
    </row>
    <row r="46" spans="1:17" ht="13.5" thickBot="1">
      <c r="A46" s="29"/>
      <c r="B46" s="122" t="s">
        <v>1009</v>
      </c>
      <c r="C46" s="120" t="s">
        <v>1008</v>
      </c>
      <c r="D46" s="39" t="s">
        <v>997</v>
      </c>
      <c r="E46" s="29"/>
      <c r="F46" s="165">
        <v>2.1999999999999999E-2</v>
      </c>
      <c r="G46" s="413">
        <v>0.02</v>
      </c>
      <c r="H46" s="414">
        <v>5.6000000000000001E-2</v>
      </c>
      <c r="I46" s="413"/>
      <c r="J46" s="493"/>
      <c r="K46" s="494"/>
      <c r="L46" s="494"/>
      <c r="M46" s="494"/>
      <c r="N46" s="495"/>
      <c r="O46" s="29"/>
      <c r="P46" s="29"/>
      <c r="Q46" s="33"/>
    </row>
    <row r="47" spans="1:17" ht="13.5" thickBot="1">
      <c r="A47" s="29"/>
      <c r="B47" s="201" t="s">
        <v>1018</v>
      </c>
      <c r="C47" s="459">
        <v>1E-50</v>
      </c>
      <c r="D47" s="460">
        <v>1E-50</v>
      </c>
      <c r="E47" s="29"/>
      <c r="F47" s="167">
        <v>4.7E-2</v>
      </c>
      <c r="G47" s="417">
        <v>1.6500000000000001E-2</v>
      </c>
      <c r="H47" s="418">
        <v>5.6000000000000001E-2</v>
      </c>
      <c r="I47" s="417"/>
      <c r="J47" s="496"/>
      <c r="K47" s="497"/>
      <c r="L47" s="497"/>
      <c r="M47" s="497"/>
      <c r="N47" s="498"/>
      <c r="O47" s="29"/>
      <c r="P47" s="29"/>
      <c r="Q47" s="33"/>
    </row>
    <row r="48" spans="1:17">
      <c r="A48" s="29"/>
      <c r="B48" s="110" t="s">
        <v>1039</v>
      </c>
      <c r="C48" s="453">
        <v>5.0000000000000001E-4</v>
      </c>
      <c r="D48" s="461">
        <v>1.4999999999999999E-2</v>
      </c>
      <c r="E48" s="29"/>
      <c r="F48" s="163">
        <v>0.1</v>
      </c>
      <c r="G48" s="413">
        <v>0.01</v>
      </c>
      <c r="H48" s="414">
        <v>5.6000000000000001E-2</v>
      </c>
      <c r="I48" s="413"/>
      <c r="J48" s="493"/>
      <c r="K48" s="494"/>
      <c r="L48" s="494"/>
      <c r="M48" s="494"/>
      <c r="N48" s="495"/>
      <c r="O48" s="29"/>
      <c r="P48" s="29"/>
      <c r="Q48" s="33"/>
    </row>
    <row r="49" spans="1:17">
      <c r="A49" s="29"/>
      <c r="B49" s="110" t="s">
        <v>1041</v>
      </c>
      <c r="C49" s="455">
        <v>1E-3</v>
      </c>
      <c r="D49" s="462">
        <v>0.03</v>
      </c>
      <c r="E49" s="29"/>
      <c r="F49" s="165">
        <v>0.22</v>
      </c>
      <c r="G49" s="417">
        <v>6.7999999999999996E-3</v>
      </c>
      <c r="H49" s="418">
        <v>5.6000000000000001E-2</v>
      </c>
      <c r="I49" s="417"/>
      <c r="J49" s="496"/>
      <c r="K49" s="497"/>
      <c r="L49" s="497"/>
      <c r="M49" s="497"/>
      <c r="N49" s="498"/>
      <c r="O49" s="29"/>
      <c r="P49" s="29"/>
      <c r="Q49" s="33"/>
    </row>
    <row r="50" spans="1:17">
      <c r="A50" s="29"/>
      <c r="B50" s="137" t="s">
        <v>1040</v>
      </c>
      <c r="C50" s="453">
        <v>1.5E-3</v>
      </c>
      <c r="D50" s="461">
        <v>4.4999999999999998E-2</v>
      </c>
      <c r="E50" s="29"/>
      <c r="F50" s="58">
        <v>0.33</v>
      </c>
      <c r="G50" s="421">
        <v>7.4999999999999997E-3</v>
      </c>
      <c r="H50" s="422">
        <v>5.6000000000000001E-2</v>
      </c>
      <c r="I50" s="413"/>
      <c r="J50" s="493"/>
      <c r="K50" s="413"/>
      <c r="L50" s="494"/>
      <c r="M50" s="494"/>
      <c r="N50" s="495"/>
      <c r="O50" s="29"/>
      <c r="P50" s="29"/>
      <c r="Q50" s="33"/>
    </row>
    <row r="51" spans="1:17" ht="13.5" thickBot="1">
      <c r="A51" s="29"/>
      <c r="B51" s="111" t="s">
        <v>1019</v>
      </c>
      <c r="C51" s="457">
        <v>2E-3</v>
      </c>
      <c r="D51" s="463">
        <v>0.02</v>
      </c>
      <c r="E51" s="29"/>
      <c r="F51" s="351">
        <v>0.47</v>
      </c>
      <c r="G51" s="417">
        <v>8.2000000000000007E-3</v>
      </c>
      <c r="H51" s="418">
        <v>5.6000000000000001E-2</v>
      </c>
      <c r="I51" s="417"/>
      <c r="J51" s="496"/>
      <c r="K51" s="417"/>
      <c r="L51" s="497"/>
      <c r="M51" s="497"/>
      <c r="N51" s="498"/>
      <c r="O51" s="29"/>
      <c r="P51" s="29"/>
      <c r="Q51" s="33"/>
    </row>
    <row r="52" spans="1:17" ht="13.5" thickBot="1">
      <c r="A52" s="29"/>
      <c r="B52" s="123"/>
      <c r="C52" s="34"/>
      <c r="D52" s="34"/>
      <c r="E52" s="29"/>
      <c r="F52" s="58">
        <v>1</v>
      </c>
      <c r="G52" s="413">
        <v>5.4000000000000003E-3</v>
      </c>
      <c r="H52" s="414">
        <v>5.6000000000000001E-2</v>
      </c>
      <c r="I52" s="413"/>
      <c r="J52" s="494"/>
      <c r="K52" s="413"/>
      <c r="L52" s="494"/>
      <c r="M52" s="494"/>
      <c r="N52" s="495"/>
      <c r="O52" s="29"/>
      <c r="P52" s="29"/>
      <c r="Q52" s="33"/>
    </row>
    <row r="53" spans="1:17" ht="13.5" thickBot="1">
      <c r="A53" s="29"/>
      <c r="B53" s="122" t="s">
        <v>828</v>
      </c>
      <c r="C53" s="113" t="s">
        <v>829</v>
      </c>
      <c r="D53" s="29"/>
      <c r="E53" s="29"/>
      <c r="F53" s="58">
        <v>0.18</v>
      </c>
      <c r="G53" s="424"/>
      <c r="H53" s="424"/>
      <c r="I53" s="423">
        <v>7.0000000000000001E-3</v>
      </c>
      <c r="J53" s="419">
        <v>5.6000000000000001E-2</v>
      </c>
      <c r="K53" s="419"/>
      <c r="L53" s="419"/>
      <c r="M53" s="419"/>
      <c r="N53" s="420"/>
      <c r="O53" s="29"/>
      <c r="P53" s="29"/>
      <c r="Q53" s="33"/>
    </row>
    <row r="54" spans="1:17">
      <c r="A54" s="29"/>
      <c r="B54" s="201" t="s">
        <v>994</v>
      </c>
      <c r="C54" s="484">
        <v>4</v>
      </c>
      <c r="D54" s="55"/>
      <c r="E54" s="55"/>
      <c r="F54" s="58">
        <v>0.22</v>
      </c>
      <c r="G54" s="425"/>
      <c r="H54" s="425"/>
      <c r="I54" s="414"/>
      <c r="J54" s="414"/>
      <c r="K54" s="415">
        <v>8.3000000000000001E-3</v>
      </c>
      <c r="L54" s="415">
        <v>5.6000000000000001E-2</v>
      </c>
      <c r="M54" s="415"/>
      <c r="N54" s="416"/>
      <c r="O54" s="29"/>
      <c r="P54" s="29"/>
      <c r="Q54" s="33"/>
    </row>
    <row r="55" spans="1:17">
      <c r="A55" s="29"/>
      <c r="B55" s="110" t="s">
        <v>865</v>
      </c>
      <c r="C55" s="485">
        <v>4.0999999999999996</v>
      </c>
      <c r="D55" s="55"/>
      <c r="E55" s="55"/>
      <c r="F55" s="58">
        <v>0.47</v>
      </c>
      <c r="G55" s="424"/>
      <c r="H55" s="424"/>
      <c r="I55" s="418"/>
      <c r="J55" s="418"/>
      <c r="K55" s="419">
        <v>6.3E-3</v>
      </c>
      <c r="L55" s="419">
        <v>5.6000000000000001E-2</v>
      </c>
      <c r="M55" s="419"/>
      <c r="N55" s="420"/>
      <c r="O55" s="29"/>
      <c r="P55" s="29"/>
      <c r="Q55" s="33"/>
    </row>
    <row r="56" spans="1:17">
      <c r="A56" s="29"/>
      <c r="B56" s="110" t="s">
        <v>1024</v>
      </c>
      <c r="C56" s="486">
        <v>3.4</v>
      </c>
      <c r="D56" s="55"/>
      <c r="E56" s="55"/>
      <c r="F56" s="58">
        <v>1</v>
      </c>
      <c r="G56" s="425"/>
      <c r="H56" s="425"/>
      <c r="I56" s="414"/>
      <c r="J56" s="414"/>
      <c r="K56" s="415"/>
      <c r="L56" s="415"/>
      <c r="M56" s="415">
        <v>3.0999999999999999E-3</v>
      </c>
      <c r="N56" s="416">
        <v>5.6000000000000001E-2</v>
      </c>
      <c r="O56" s="29"/>
      <c r="P56" s="29"/>
      <c r="Q56" s="33"/>
    </row>
    <row r="57" spans="1:17" ht="13.5" thickBot="1">
      <c r="A57" s="29"/>
      <c r="B57" s="110" t="s">
        <v>1010</v>
      </c>
      <c r="C57" s="486">
        <v>3.8</v>
      </c>
      <c r="D57" s="55"/>
      <c r="E57" s="55"/>
      <c r="F57" s="59">
        <v>10</v>
      </c>
      <c r="G57" s="426"/>
      <c r="H57" s="427"/>
      <c r="I57" s="427"/>
      <c r="J57" s="427"/>
      <c r="K57" s="427"/>
      <c r="L57" s="427"/>
      <c r="M57" s="427">
        <v>0.01</v>
      </c>
      <c r="N57" s="428">
        <v>5.6000000000000001E-2</v>
      </c>
      <c r="O57" s="30"/>
      <c r="P57" s="29"/>
      <c r="Q57" s="33"/>
    </row>
    <row r="58" spans="1:17">
      <c r="A58" s="29"/>
      <c r="B58" s="110" t="s">
        <v>1022</v>
      </c>
      <c r="C58" s="486">
        <v>3.7</v>
      </c>
      <c r="D58" s="55"/>
      <c r="E58" s="55"/>
      <c r="F58" s="55"/>
      <c r="G58" s="55"/>
      <c r="H58" s="30"/>
      <c r="I58" s="30"/>
      <c r="J58" s="30"/>
      <c r="K58" s="30"/>
      <c r="L58" s="30"/>
      <c r="M58" s="30"/>
      <c r="N58" s="30"/>
      <c r="O58" s="30"/>
      <c r="P58" s="29"/>
      <c r="Q58" s="33"/>
    </row>
    <row r="59" spans="1:17">
      <c r="A59" s="29"/>
      <c r="B59" s="110" t="s">
        <v>1023</v>
      </c>
      <c r="C59" s="485">
        <v>4.04</v>
      </c>
      <c r="D59" s="55"/>
      <c r="E59" s="55"/>
      <c r="F59" s="55"/>
      <c r="G59" s="55"/>
      <c r="H59" s="30"/>
      <c r="I59" s="30"/>
      <c r="J59" s="30"/>
      <c r="K59" s="30"/>
      <c r="L59" s="30"/>
      <c r="M59" s="30"/>
      <c r="N59" s="30"/>
      <c r="O59" s="30"/>
      <c r="P59" s="29"/>
      <c r="Q59" s="33"/>
    </row>
    <row r="60" spans="1:17">
      <c r="A60" s="29"/>
      <c r="B60" s="110" t="s">
        <v>1011</v>
      </c>
      <c r="C60" s="485">
        <v>3.6</v>
      </c>
      <c r="D60" s="55"/>
      <c r="E60" s="55"/>
      <c r="F60" s="55"/>
      <c r="G60" s="55"/>
      <c r="H60" s="30"/>
      <c r="I60" s="30"/>
      <c r="J60" s="30"/>
      <c r="K60" s="30"/>
      <c r="L60" s="30"/>
      <c r="M60" s="30"/>
      <c r="N60" s="30"/>
      <c r="O60" s="30"/>
      <c r="P60" s="29"/>
      <c r="Q60" s="33"/>
    </row>
    <row r="61" spans="1:17">
      <c r="A61" s="29"/>
      <c r="B61" s="137" t="s">
        <v>866</v>
      </c>
      <c r="C61" s="486">
        <v>3.48</v>
      </c>
      <c r="D61" s="55"/>
      <c r="E61" s="55"/>
      <c r="F61" s="55"/>
      <c r="G61" s="55"/>
      <c r="H61" s="30"/>
      <c r="I61" s="30"/>
      <c r="J61" s="30"/>
      <c r="K61" s="30"/>
      <c r="L61" s="30"/>
      <c r="M61" s="30"/>
      <c r="N61" s="30"/>
      <c r="O61" s="30"/>
      <c r="P61" s="29"/>
      <c r="Q61" s="33"/>
    </row>
    <row r="62" spans="1:17" ht="13.5" thickBot="1">
      <c r="A62" s="29"/>
      <c r="B62" s="111" t="s">
        <v>1019</v>
      </c>
      <c r="C62" s="487">
        <v>3.8</v>
      </c>
      <c r="D62" s="55"/>
      <c r="E62" s="55"/>
      <c r="F62" s="55"/>
      <c r="G62" s="55"/>
      <c r="H62" s="30"/>
      <c r="I62" s="30"/>
      <c r="J62" s="30"/>
      <c r="K62" s="30"/>
      <c r="L62" s="30"/>
      <c r="M62" s="30"/>
      <c r="N62" s="30"/>
      <c r="O62" s="30"/>
      <c r="P62" s="29"/>
      <c r="Q62" s="33"/>
    </row>
    <row r="63" spans="1:17">
      <c r="A63" s="29"/>
      <c r="B63" s="30"/>
      <c r="C63" s="30"/>
      <c r="D63" s="30"/>
      <c r="E63" s="30"/>
      <c r="F63" s="32"/>
      <c r="G63" s="32"/>
      <c r="H63" s="32"/>
      <c r="I63" s="32"/>
      <c r="J63" s="30"/>
      <c r="K63" s="30"/>
      <c r="L63" s="30"/>
      <c r="M63" s="30"/>
      <c r="N63" s="30"/>
      <c r="O63" s="30"/>
      <c r="P63" s="29"/>
      <c r="Q63" s="33"/>
    </row>
    <row r="69" spans="2:4">
      <c r="B69" s="22"/>
    </row>
    <row r="70" spans="2:4" ht="13.5" thickBot="1">
      <c r="B70" s="35"/>
    </row>
    <row r="71" spans="2:4" ht="13.5" thickBot="1">
      <c r="B71" s="177" t="s">
        <v>823</v>
      </c>
      <c r="D71" s="56" t="s">
        <v>1211</v>
      </c>
    </row>
    <row r="72" spans="2:4">
      <c r="B72" s="366" t="s">
        <v>1207</v>
      </c>
      <c r="D72" s="266">
        <v>1E-3</v>
      </c>
    </row>
    <row r="73" spans="2:4">
      <c r="B73" s="367" t="s">
        <v>1208</v>
      </c>
      <c r="D73" s="130">
        <v>2.2000000000000001E-3</v>
      </c>
    </row>
    <row r="74" spans="2:4">
      <c r="B74" s="366" t="s">
        <v>1199</v>
      </c>
      <c r="D74" s="132">
        <v>4.7000000000000002E-3</v>
      </c>
    </row>
    <row r="75" spans="2:4">
      <c r="B75" s="367" t="s">
        <v>1200</v>
      </c>
      <c r="D75" s="130">
        <v>0.01</v>
      </c>
    </row>
    <row r="76" spans="2:4">
      <c r="B76" s="366">
        <v>1206</v>
      </c>
      <c r="D76" s="132">
        <v>2.1999999999999999E-2</v>
      </c>
    </row>
    <row r="77" spans="2:4">
      <c r="B77" s="367" t="s">
        <v>882</v>
      </c>
      <c r="D77" s="130">
        <v>4.7E-2</v>
      </c>
    </row>
    <row r="78" spans="2:4">
      <c r="B78" s="366" t="s">
        <v>1202</v>
      </c>
      <c r="D78" s="132">
        <v>0.1</v>
      </c>
    </row>
    <row r="79" spans="2:4">
      <c r="B79" s="367" t="s">
        <v>1203</v>
      </c>
      <c r="D79" s="130">
        <v>0.18</v>
      </c>
    </row>
    <row r="80" spans="2:4">
      <c r="B80" s="366" t="s">
        <v>1204</v>
      </c>
      <c r="D80" s="132">
        <v>0.22</v>
      </c>
    </row>
    <row r="81" spans="2:9">
      <c r="B81" s="367" t="s">
        <v>1205</v>
      </c>
      <c r="D81" s="130">
        <v>0.33</v>
      </c>
    </row>
    <row r="82" spans="2:9">
      <c r="D82" s="132">
        <v>0.47</v>
      </c>
    </row>
    <row r="83" spans="2:9" ht="13.5" thickBot="1">
      <c r="D83" s="130">
        <v>1</v>
      </c>
    </row>
    <row r="84" spans="2:9" ht="13.5" thickBot="1">
      <c r="B84" s="56" t="s">
        <v>1020</v>
      </c>
      <c r="D84" s="132">
        <v>2.2000000000000002</v>
      </c>
    </row>
    <row r="85" spans="2:9" ht="13.5" thickBot="1">
      <c r="B85" s="125">
        <v>10</v>
      </c>
      <c r="D85" s="128">
        <v>4.7</v>
      </c>
    </row>
    <row r="86" spans="2:9">
      <c r="B86" s="130">
        <v>20</v>
      </c>
      <c r="H86" s="107"/>
    </row>
    <row r="87" spans="2:9">
      <c r="B87" s="132">
        <v>30</v>
      </c>
      <c r="H87" s="107"/>
    </row>
    <row r="88" spans="2:9" ht="13.5" thickBot="1">
      <c r="B88" s="132">
        <v>35</v>
      </c>
      <c r="H88" s="107"/>
    </row>
    <row r="89" spans="2:9" ht="13.5" thickBot="1">
      <c r="B89" s="130">
        <v>40</v>
      </c>
      <c r="D89" s="56" t="s">
        <v>1015</v>
      </c>
      <c r="H89" s="107"/>
    </row>
    <row r="90" spans="2:9">
      <c r="B90" s="130">
        <v>45</v>
      </c>
      <c r="D90" s="125" t="s">
        <v>889</v>
      </c>
      <c r="H90" s="107"/>
    </row>
    <row r="91" spans="2:9" ht="13.5" thickBot="1">
      <c r="B91" s="132">
        <v>50</v>
      </c>
      <c r="D91" s="128" t="s">
        <v>882</v>
      </c>
      <c r="H91" s="107"/>
    </row>
    <row r="92" spans="2:9">
      <c r="B92" s="132">
        <v>55</v>
      </c>
      <c r="H92" s="107"/>
      <c r="I92" s="107"/>
    </row>
    <row r="93" spans="2:9" ht="13.5" thickBot="1">
      <c r="B93" s="130">
        <v>60</v>
      </c>
      <c r="H93" s="107"/>
    </row>
    <row r="94" spans="2:9" ht="13.5" thickBot="1">
      <c r="B94" s="130">
        <v>65</v>
      </c>
      <c r="D94" s="56" t="s">
        <v>890</v>
      </c>
      <c r="H94" s="107"/>
    </row>
    <row r="95" spans="2:9">
      <c r="B95" s="132">
        <v>70</v>
      </c>
      <c r="D95" s="125" t="s">
        <v>826</v>
      </c>
      <c r="H95" s="107"/>
    </row>
    <row r="96" spans="2:9" ht="13.5" thickBot="1">
      <c r="B96" s="132">
        <v>75</v>
      </c>
      <c r="D96" s="128" t="s">
        <v>827</v>
      </c>
      <c r="H96" s="107"/>
    </row>
    <row r="97" spans="2:10">
      <c r="B97" s="130">
        <v>80</v>
      </c>
      <c r="J97" s="107"/>
    </row>
    <row r="98" spans="2:10" ht="13.5" thickBot="1">
      <c r="B98" s="135">
        <v>90</v>
      </c>
      <c r="J98" s="107"/>
    </row>
    <row r="99" spans="2:10" ht="13.5" thickBot="1">
      <c r="J99" s="107"/>
    </row>
    <row r="100" spans="2:10" ht="13.5" thickBot="1">
      <c r="B100" s="56" t="s">
        <v>1021</v>
      </c>
      <c r="D100" s="56" t="s">
        <v>1028</v>
      </c>
      <c r="J100" s="107"/>
    </row>
    <row r="101" spans="2:10">
      <c r="B101" s="126">
        <v>2</v>
      </c>
      <c r="D101" s="134" t="s">
        <v>1018</v>
      </c>
    </row>
    <row r="102" spans="2:10">
      <c r="B102" s="129">
        <v>3</v>
      </c>
      <c r="D102" s="205" t="s">
        <v>1091</v>
      </c>
    </row>
    <row r="103" spans="2:10" ht="13.5" thickBot="1">
      <c r="B103" s="131">
        <v>5</v>
      </c>
      <c r="D103" s="135" t="s">
        <v>882</v>
      </c>
    </row>
    <row r="104" spans="2:10">
      <c r="B104" s="129">
        <v>10</v>
      </c>
    </row>
    <row r="105" spans="2:10" ht="13.5" thickBot="1">
      <c r="B105" s="133">
        <v>15</v>
      </c>
    </row>
    <row r="107" spans="2:10" ht="13.5" thickBot="1"/>
    <row r="108" spans="2:10" ht="13.5" thickBot="1">
      <c r="B108" s="56" t="s">
        <v>849</v>
      </c>
    </row>
    <row r="109" spans="2:10">
      <c r="B109" s="125" t="s">
        <v>824</v>
      </c>
    </row>
    <row r="110" spans="2:10" ht="13.5" thickBot="1">
      <c r="B110" s="128" t="s">
        <v>825</v>
      </c>
    </row>
  </sheetData>
  <sheetProtection selectLockedCells="1" selectUnlockedCells="1"/>
  <mergeCells count="19">
    <mergeCell ref="B28:B29"/>
    <mergeCell ref="B9:B10"/>
    <mergeCell ref="J28:K29"/>
    <mergeCell ref="L28:N28"/>
    <mergeCell ref="M9:O9"/>
    <mergeCell ref="C28:E28"/>
    <mergeCell ref="F28:H28"/>
    <mergeCell ref="J31:K31"/>
    <mergeCell ref="M40:N40"/>
    <mergeCell ref="M2:P2"/>
    <mergeCell ref="C9:D9"/>
    <mergeCell ref="E9:F9"/>
    <mergeCell ref="G9:H9"/>
    <mergeCell ref="I9:J9"/>
    <mergeCell ref="G40:H40"/>
    <mergeCell ref="I40:J40"/>
    <mergeCell ref="K40:L40"/>
    <mergeCell ref="J30:K30"/>
    <mergeCell ref="K9:L9"/>
  </mergeCells>
  <phoneticPr fontId="2" type="noConversion"/>
  <pageMargins left="0.75" right="0.75" top="1" bottom="1" header="0.5" footer="0.5"/>
  <pageSetup orientation="portrait" r:id="rId1"/>
  <headerFooter alignWithMargins="0"/>
  <drawing r:id="rId2"/>
  <legacyDrawing r:id="rId3"/>
</worksheet>
</file>

<file path=xl/worksheets/sheet34.xml><?xml version="1.0" encoding="utf-8"?>
<worksheet xmlns="http://schemas.openxmlformats.org/spreadsheetml/2006/main" xmlns:r="http://schemas.openxmlformats.org/officeDocument/2006/relationships">
  <sheetPr codeName="Sheet10"/>
  <dimension ref="A1:T88"/>
  <sheetViews>
    <sheetView topLeftCell="A4" workbookViewId="0">
      <selection activeCell="B5" sqref="B5"/>
    </sheetView>
  </sheetViews>
  <sheetFormatPr defaultRowHeight="12.75"/>
  <cols>
    <col min="1" max="1" width="1.140625" style="21" customWidth="1"/>
    <col min="2" max="2" width="19.7109375" style="21" bestFit="1" customWidth="1"/>
    <col min="3" max="3" width="9.140625" style="21"/>
    <col min="4" max="4" width="10" style="21" bestFit="1" customWidth="1"/>
    <col min="5" max="5" width="9.7109375" style="21" bestFit="1" customWidth="1"/>
    <col min="6" max="6" width="9.140625" style="21"/>
    <col min="7" max="7" width="12" style="21" bestFit="1" customWidth="1"/>
    <col min="8" max="10" width="9.140625" style="21"/>
    <col min="11" max="11" width="11.140625" style="21" bestFit="1" customWidth="1"/>
    <col min="12" max="14" width="9.140625" style="21"/>
    <col min="15" max="15" width="9.7109375" style="21" bestFit="1" customWidth="1"/>
    <col min="16" max="16" width="1.5703125" style="21" customWidth="1"/>
    <col min="17" max="16384" width="9.140625" style="21"/>
  </cols>
  <sheetData>
    <row r="1" spans="1:19">
      <c r="A1" s="20"/>
      <c r="B1" s="20"/>
      <c r="C1" s="20"/>
      <c r="D1" s="20"/>
      <c r="E1" s="20"/>
      <c r="F1" s="20"/>
      <c r="G1" s="20"/>
      <c r="H1" s="20"/>
      <c r="I1" s="20"/>
      <c r="J1" s="20"/>
      <c r="K1" s="20"/>
      <c r="L1" s="20"/>
      <c r="M1" s="20"/>
      <c r="N1" s="20"/>
      <c r="O1" s="20"/>
      <c r="P1" s="20"/>
    </row>
    <row r="2" spans="1:19" ht="15.75">
      <c r="A2" s="20"/>
      <c r="B2" s="20"/>
      <c r="C2" s="20"/>
      <c r="D2" s="20"/>
      <c r="E2" s="20"/>
      <c r="F2" s="20"/>
      <c r="G2" s="24"/>
      <c r="H2" s="24"/>
      <c r="I2" s="24"/>
      <c r="J2" s="24"/>
      <c r="K2" s="24"/>
      <c r="L2" s="24"/>
      <c r="M2" s="805"/>
      <c r="N2" s="734"/>
      <c r="O2" s="734"/>
      <c r="P2" s="734"/>
    </row>
    <row r="3" spans="1:19">
      <c r="A3" s="20"/>
      <c r="B3" s="20"/>
      <c r="C3" s="20"/>
      <c r="D3" s="20"/>
      <c r="E3" s="20"/>
      <c r="F3" s="20"/>
      <c r="G3" s="20"/>
      <c r="H3" s="20"/>
      <c r="I3" s="20"/>
      <c r="J3" s="20"/>
      <c r="K3" s="20"/>
      <c r="L3" s="20"/>
      <c r="M3" s="20"/>
      <c r="N3" s="20"/>
      <c r="O3" s="20"/>
      <c r="P3" s="20"/>
    </row>
    <row r="4" spans="1:19" ht="14.25" customHeight="1">
      <c r="A4" s="25"/>
      <c r="B4" s="25"/>
      <c r="C4" s="25"/>
      <c r="D4" s="25"/>
      <c r="E4" s="25"/>
      <c r="F4" s="25"/>
      <c r="G4" s="25"/>
      <c r="H4" s="25"/>
      <c r="I4" s="25"/>
      <c r="J4" s="25"/>
      <c r="K4" s="25"/>
      <c r="L4" s="25"/>
      <c r="M4" s="25"/>
      <c r="N4" s="25"/>
      <c r="O4" s="25"/>
      <c r="P4" s="25"/>
    </row>
    <row r="5" spans="1:19" ht="3" customHeight="1">
      <c r="A5" s="26"/>
      <c r="B5" s="26"/>
      <c r="C5" s="26"/>
      <c r="D5" s="26"/>
      <c r="E5" s="26"/>
      <c r="F5" s="26"/>
      <c r="G5" s="26"/>
      <c r="H5" s="26"/>
      <c r="I5" s="26"/>
      <c r="J5" s="26"/>
      <c r="K5" s="26"/>
      <c r="L5" s="26"/>
      <c r="M5" s="26"/>
      <c r="N5" s="26"/>
      <c r="O5" s="26"/>
      <c r="P5" s="26"/>
      <c r="Q5" s="27"/>
    </row>
    <row r="6" spans="1:19">
      <c r="A6" s="29"/>
      <c r="B6" s="30"/>
      <c r="C6" s="30"/>
      <c r="D6" s="31"/>
      <c r="E6" s="32"/>
      <c r="F6" s="32"/>
      <c r="G6" s="32"/>
      <c r="H6" s="32"/>
      <c r="I6" s="32"/>
      <c r="J6" s="30"/>
      <c r="K6" s="30"/>
      <c r="L6" s="30"/>
      <c r="M6" s="30"/>
      <c r="N6" s="30"/>
      <c r="O6" s="30"/>
      <c r="P6" s="29"/>
      <c r="Q6" s="33"/>
    </row>
    <row r="7" spans="1:19" ht="15.75">
      <c r="A7" s="29"/>
      <c r="B7" s="103" t="s">
        <v>1064</v>
      </c>
      <c r="C7" s="32"/>
      <c r="D7" s="32"/>
      <c r="E7" s="32"/>
      <c r="F7" s="32"/>
      <c r="G7" s="32"/>
      <c r="H7" s="32"/>
      <c r="I7" s="32"/>
      <c r="J7" s="30"/>
      <c r="K7" s="30"/>
      <c r="L7" s="30"/>
      <c r="M7" s="30"/>
      <c r="N7" s="30"/>
      <c r="O7" s="30"/>
      <c r="P7" s="29"/>
      <c r="Q7" s="33"/>
      <c r="R7" s="104" t="s">
        <v>1065</v>
      </c>
      <c r="S7" s="105"/>
    </row>
    <row r="8" spans="1:19" ht="13.5" thickBot="1">
      <c r="A8" s="29"/>
      <c r="B8" s="29"/>
      <c r="C8" s="29"/>
      <c r="D8" s="29"/>
      <c r="E8" s="29"/>
      <c r="F8" s="29"/>
      <c r="G8" s="29"/>
      <c r="H8" s="29"/>
      <c r="I8" s="29"/>
      <c r="J8" s="30"/>
      <c r="K8" s="30"/>
      <c r="L8" s="30"/>
      <c r="M8" s="30"/>
      <c r="N8" s="30"/>
      <c r="O8" s="30"/>
      <c r="P8" s="32"/>
      <c r="Q8" s="33"/>
    </row>
    <row r="9" spans="1:19" ht="13.5" thickBot="1">
      <c r="A9" s="29"/>
      <c r="B9" s="813" t="s">
        <v>998</v>
      </c>
      <c r="C9" s="808">
        <v>201</v>
      </c>
      <c r="D9" s="809"/>
      <c r="E9" s="808">
        <v>402</v>
      </c>
      <c r="F9" s="809"/>
      <c r="G9" s="808">
        <v>603</v>
      </c>
      <c r="H9" s="809"/>
      <c r="I9" s="808">
        <v>805</v>
      </c>
      <c r="J9" s="809"/>
      <c r="K9" s="808">
        <v>1206</v>
      </c>
      <c r="L9" s="809"/>
      <c r="M9" s="810" t="s">
        <v>882</v>
      </c>
      <c r="N9" s="811"/>
      <c r="O9" s="812"/>
      <c r="P9" s="32"/>
      <c r="Q9" s="33"/>
      <c r="R9" s="92"/>
    </row>
    <row r="10" spans="1:19" ht="13.5" thickBot="1">
      <c r="A10" s="29"/>
      <c r="B10" s="814"/>
      <c r="C10" s="56" t="s">
        <v>995</v>
      </c>
      <c r="D10" s="106" t="s">
        <v>901</v>
      </c>
      <c r="E10" s="56" t="s">
        <v>995</v>
      </c>
      <c r="F10" s="106" t="s">
        <v>901</v>
      </c>
      <c r="G10" s="56" t="s">
        <v>995</v>
      </c>
      <c r="H10" s="106" t="s">
        <v>901</v>
      </c>
      <c r="I10" s="56" t="s">
        <v>995</v>
      </c>
      <c r="J10" s="106" t="s">
        <v>901</v>
      </c>
      <c r="K10" s="56" t="s">
        <v>995</v>
      </c>
      <c r="L10" s="112" t="s">
        <v>901</v>
      </c>
      <c r="M10" s="112" t="s">
        <v>995</v>
      </c>
      <c r="N10" s="56" t="s">
        <v>901</v>
      </c>
      <c r="O10" s="113" t="s">
        <v>996</v>
      </c>
      <c r="P10" s="32"/>
      <c r="Q10" s="33"/>
      <c r="R10" s="107"/>
    </row>
    <row r="11" spans="1:19">
      <c r="A11" s="29"/>
      <c r="B11" s="108">
        <v>1E-3</v>
      </c>
      <c r="C11" s="464">
        <v>0.10100000000000001</v>
      </c>
      <c r="D11" s="465">
        <v>0.3</v>
      </c>
      <c r="E11" s="466">
        <v>0.161</v>
      </c>
      <c r="F11" s="467">
        <v>0.4</v>
      </c>
      <c r="G11" s="464">
        <v>0.26100000000000001</v>
      </c>
      <c r="H11" s="465">
        <v>0.5</v>
      </c>
      <c r="I11" s="464">
        <v>0.27600000000000002</v>
      </c>
      <c r="J11" s="465">
        <v>0.6</v>
      </c>
      <c r="K11" s="464">
        <v>0.41499999999999998</v>
      </c>
      <c r="L11" s="468">
        <v>1</v>
      </c>
      <c r="M11" s="432">
        <v>1E-3</v>
      </c>
      <c r="N11" s="433">
        <v>0.3</v>
      </c>
      <c r="O11" s="434">
        <v>1</v>
      </c>
      <c r="P11" s="32"/>
      <c r="Q11" s="33"/>
      <c r="R11" s="109"/>
    </row>
    <row r="12" spans="1:19">
      <c r="A12" s="29"/>
      <c r="B12" s="110">
        <v>2.2000000000000001E-3</v>
      </c>
      <c r="C12" s="469">
        <v>0.1</v>
      </c>
      <c r="D12" s="470">
        <v>0.3</v>
      </c>
      <c r="E12" s="471">
        <v>0.115</v>
      </c>
      <c r="F12" s="472">
        <v>0.4</v>
      </c>
      <c r="G12" s="469">
        <v>0.186</v>
      </c>
      <c r="H12" s="470">
        <v>0.5</v>
      </c>
      <c r="I12" s="469">
        <v>0.17899999999999999</v>
      </c>
      <c r="J12" s="470">
        <v>0.6</v>
      </c>
      <c r="K12" s="469">
        <v>0.26900000000000002</v>
      </c>
      <c r="L12" s="473">
        <v>1</v>
      </c>
      <c r="M12" s="437">
        <v>1E-3</v>
      </c>
      <c r="N12" s="438">
        <v>0.3</v>
      </c>
      <c r="O12" s="439">
        <v>1</v>
      </c>
      <c r="P12" s="32"/>
      <c r="Q12" s="33"/>
      <c r="R12" s="109"/>
    </row>
    <row r="13" spans="1:19" ht="13.5" thickBot="1">
      <c r="A13" s="29"/>
      <c r="B13" s="137">
        <v>4.7000000000000002E-3</v>
      </c>
      <c r="C13" s="474">
        <v>7.1999999999999995E-2</v>
      </c>
      <c r="D13" s="475">
        <v>0.3</v>
      </c>
      <c r="E13" s="476">
        <v>8.3000000000000004E-2</v>
      </c>
      <c r="F13" s="477">
        <v>0.4</v>
      </c>
      <c r="G13" s="474">
        <v>0.13400000000000001</v>
      </c>
      <c r="H13" s="475">
        <v>0.5</v>
      </c>
      <c r="I13" s="474">
        <v>0.11799999999999999</v>
      </c>
      <c r="J13" s="475">
        <v>0.6</v>
      </c>
      <c r="K13" s="474">
        <v>0.17699999999999999</v>
      </c>
      <c r="L13" s="478">
        <v>1</v>
      </c>
      <c r="M13" s="437">
        <v>1E-3</v>
      </c>
      <c r="N13" s="438">
        <v>0.3</v>
      </c>
      <c r="O13" s="439">
        <v>1</v>
      </c>
      <c r="P13" s="32"/>
      <c r="Q13" s="33"/>
      <c r="R13" s="109"/>
    </row>
    <row r="14" spans="1:19">
      <c r="A14" s="29"/>
      <c r="B14" s="108">
        <v>0.01</v>
      </c>
      <c r="C14" s="469">
        <v>5.1999999999999998E-2</v>
      </c>
      <c r="D14" s="470">
        <v>0.3</v>
      </c>
      <c r="E14" s="471">
        <v>0.06</v>
      </c>
      <c r="F14" s="472">
        <v>0.4</v>
      </c>
      <c r="G14" s="469">
        <v>9.7000000000000003E-2</v>
      </c>
      <c r="H14" s="470">
        <v>0.5</v>
      </c>
      <c r="I14" s="469">
        <v>7.8E-2</v>
      </c>
      <c r="J14" s="470">
        <v>0.6</v>
      </c>
      <c r="K14" s="469">
        <v>0.11700000000000001</v>
      </c>
      <c r="L14" s="473">
        <v>1</v>
      </c>
      <c r="M14" s="437">
        <v>1E-3</v>
      </c>
      <c r="N14" s="438">
        <v>0.3</v>
      </c>
      <c r="O14" s="439">
        <v>1</v>
      </c>
      <c r="P14" s="32"/>
      <c r="Q14" s="33"/>
      <c r="R14" s="109"/>
    </row>
    <row r="15" spans="1:19">
      <c r="A15" s="29"/>
      <c r="B15" s="110">
        <v>2.1999999999999999E-2</v>
      </c>
      <c r="C15" s="474">
        <v>3.9E-2</v>
      </c>
      <c r="D15" s="475">
        <v>0.3</v>
      </c>
      <c r="E15" s="476">
        <v>4.2999999999999997E-2</v>
      </c>
      <c r="F15" s="477">
        <v>0.4</v>
      </c>
      <c r="G15" s="474">
        <v>6.9000000000000006E-2</v>
      </c>
      <c r="H15" s="475">
        <v>0.5</v>
      </c>
      <c r="I15" s="474">
        <v>5.0999999999999997E-2</v>
      </c>
      <c r="J15" s="475">
        <v>0.6</v>
      </c>
      <c r="K15" s="474">
        <v>7.5999999999999998E-2</v>
      </c>
      <c r="L15" s="478">
        <v>1</v>
      </c>
      <c r="M15" s="437">
        <v>1E-3</v>
      </c>
      <c r="N15" s="438">
        <v>0.3</v>
      </c>
      <c r="O15" s="439">
        <v>1</v>
      </c>
      <c r="P15" s="32"/>
      <c r="Q15" s="33"/>
      <c r="R15" s="109"/>
    </row>
    <row r="16" spans="1:19" ht="13.5" thickBot="1">
      <c r="A16" s="29"/>
      <c r="B16" s="111">
        <v>4.7E-2</v>
      </c>
      <c r="C16" s="469">
        <v>3.5999999999999997E-2</v>
      </c>
      <c r="D16" s="470">
        <v>0.3</v>
      </c>
      <c r="E16" s="471">
        <v>3.7999999999999999E-2</v>
      </c>
      <c r="F16" s="472">
        <v>0.4</v>
      </c>
      <c r="G16" s="469">
        <v>0.05</v>
      </c>
      <c r="H16" s="470">
        <v>0.5</v>
      </c>
      <c r="I16" s="469">
        <v>3.3000000000000002E-2</v>
      </c>
      <c r="J16" s="470">
        <v>0.6</v>
      </c>
      <c r="K16" s="469">
        <v>0.05</v>
      </c>
      <c r="L16" s="473">
        <v>1</v>
      </c>
      <c r="M16" s="437">
        <v>1E-3</v>
      </c>
      <c r="N16" s="438">
        <v>0.3</v>
      </c>
      <c r="O16" s="439">
        <v>1</v>
      </c>
      <c r="P16" s="32"/>
      <c r="Q16" s="33"/>
      <c r="R16" s="109"/>
    </row>
    <row r="17" spans="1:17">
      <c r="A17" s="29"/>
      <c r="B17" s="108">
        <v>0.1</v>
      </c>
      <c r="C17" s="474">
        <v>2.5999999999999999E-2</v>
      </c>
      <c r="D17" s="475">
        <v>0.3</v>
      </c>
      <c r="E17" s="476">
        <v>2.8000000000000001E-2</v>
      </c>
      <c r="F17" s="477">
        <v>0.4</v>
      </c>
      <c r="G17" s="474">
        <v>3.5999999999999997E-2</v>
      </c>
      <c r="H17" s="475">
        <v>0.5</v>
      </c>
      <c r="I17" s="474">
        <v>2.1999999999999999E-2</v>
      </c>
      <c r="J17" s="475">
        <v>0.6</v>
      </c>
      <c r="K17" s="474">
        <v>3.3000000000000002E-2</v>
      </c>
      <c r="L17" s="478">
        <v>1</v>
      </c>
      <c r="M17" s="437">
        <v>1E-3</v>
      </c>
      <c r="N17" s="438">
        <v>0.3</v>
      </c>
      <c r="O17" s="439">
        <v>1</v>
      </c>
      <c r="P17" s="32"/>
      <c r="Q17" s="33"/>
    </row>
    <row r="18" spans="1:17">
      <c r="A18" s="29"/>
      <c r="B18" s="110">
        <v>0.22</v>
      </c>
      <c r="C18" s="469">
        <v>1.7999999999999999E-2</v>
      </c>
      <c r="D18" s="470">
        <v>0.3</v>
      </c>
      <c r="E18" s="471">
        <v>0.02</v>
      </c>
      <c r="F18" s="472">
        <v>0.4</v>
      </c>
      <c r="G18" s="469">
        <v>2.5999999999999999E-2</v>
      </c>
      <c r="H18" s="470">
        <v>0.5</v>
      </c>
      <c r="I18" s="469">
        <v>1.4E-2</v>
      </c>
      <c r="J18" s="470">
        <v>0.6</v>
      </c>
      <c r="K18" s="469">
        <v>2.1000000000000001E-2</v>
      </c>
      <c r="L18" s="473">
        <v>1</v>
      </c>
      <c r="M18" s="437">
        <v>1E-3</v>
      </c>
      <c r="N18" s="438">
        <v>0.3</v>
      </c>
      <c r="O18" s="439">
        <v>1</v>
      </c>
      <c r="P18" s="32"/>
      <c r="Q18" s="33"/>
    </row>
    <row r="19" spans="1:17" ht="13.5" thickBot="1">
      <c r="A19" s="29"/>
      <c r="B19" s="111">
        <v>0.47</v>
      </c>
      <c r="C19" s="474">
        <v>1.4E-2</v>
      </c>
      <c r="D19" s="475">
        <v>0.3</v>
      </c>
      <c r="E19" s="474">
        <v>1.6E-2</v>
      </c>
      <c r="F19" s="475">
        <v>0.4</v>
      </c>
      <c r="G19" s="474">
        <v>2.3E-2</v>
      </c>
      <c r="H19" s="475">
        <v>0.5</v>
      </c>
      <c r="I19" s="474">
        <v>8.9999999999999993E-3</v>
      </c>
      <c r="J19" s="475">
        <v>0.6</v>
      </c>
      <c r="K19" s="474">
        <v>1.4E-2</v>
      </c>
      <c r="L19" s="478">
        <v>1</v>
      </c>
      <c r="M19" s="437">
        <v>1E-3</v>
      </c>
      <c r="N19" s="438">
        <v>0.3</v>
      </c>
      <c r="O19" s="439">
        <v>1</v>
      </c>
      <c r="P19" s="32"/>
      <c r="Q19" s="33"/>
    </row>
    <row r="20" spans="1:17">
      <c r="A20" s="29"/>
      <c r="B20" s="108">
        <v>1</v>
      </c>
      <c r="C20" s="469">
        <v>0.01</v>
      </c>
      <c r="D20" s="470">
        <v>0.3</v>
      </c>
      <c r="E20" s="469">
        <v>1.2E-2</v>
      </c>
      <c r="F20" s="470">
        <v>0.4</v>
      </c>
      <c r="G20" s="469">
        <v>1.7000000000000001E-2</v>
      </c>
      <c r="H20" s="470">
        <v>0.5</v>
      </c>
      <c r="I20" s="469">
        <v>7.0000000000000001E-3</v>
      </c>
      <c r="J20" s="470">
        <v>0.6</v>
      </c>
      <c r="K20" s="469">
        <v>8.9999999999999993E-3</v>
      </c>
      <c r="L20" s="473">
        <v>1</v>
      </c>
      <c r="M20" s="437">
        <v>1E-3</v>
      </c>
      <c r="N20" s="438">
        <v>0.3</v>
      </c>
      <c r="O20" s="439">
        <v>1</v>
      </c>
      <c r="P20" s="32"/>
      <c r="Q20" s="33"/>
    </row>
    <row r="21" spans="1:17">
      <c r="A21" s="29"/>
      <c r="B21" s="110">
        <v>2.2000000000000002</v>
      </c>
      <c r="C21" s="474">
        <v>8.0000000000000002E-3</v>
      </c>
      <c r="D21" s="475">
        <v>0.3</v>
      </c>
      <c r="E21" s="474">
        <v>8.9999999999999993E-3</v>
      </c>
      <c r="F21" s="475">
        <v>0.4</v>
      </c>
      <c r="G21" s="474">
        <v>1.2E-2</v>
      </c>
      <c r="H21" s="475">
        <v>0.5</v>
      </c>
      <c r="I21" s="474">
        <v>6.0000000000000001E-3</v>
      </c>
      <c r="J21" s="475">
        <v>0.6</v>
      </c>
      <c r="K21" s="474">
        <v>6.0000000000000001E-3</v>
      </c>
      <c r="L21" s="478">
        <v>1</v>
      </c>
      <c r="M21" s="437">
        <v>1E-3</v>
      </c>
      <c r="N21" s="438">
        <v>0.3</v>
      </c>
      <c r="O21" s="439">
        <v>1</v>
      </c>
      <c r="P21" s="32"/>
      <c r="Q21" s="33"/>
    </row>
    <row r="22" spans="1:17" ht="13.5" thickBot="1">
      <c r="A22" s="29"/>
      <c r="B22" s="111">
        <v>4.7</v>
      </c>
      <c r="C22" s="479">
        <v>6.0000000000000001E-3</v>
      </c>
      <c r="D22" s="480">
        <v>0.3</v>
      </c>
      <c r="E22" s="479">
        <v>7.0000000000000001E-3</v>
      </c>
      <c r="F22" s="480">
        <v>0.4</v>
      </c>
      <c r="G22" s="479">
        <v>8.0000000000000002E-3</v>
      </c>
      <c r="H22" s="480">
        <v>0.5</v>
      </c>
      <c r="I22" s="479">
        <v>4.0000000000000001E-3</v>
      </c>
      <c r="J22" s="480">
        <v>0.6</v>
      </c>
      <c r="K22" s="479">
        <v>5.0000000000000001E-3</v>
      </c>
      <c r="L22" s="481">
        <v>1</v>
      </c>
      <c r="M22" s="437">
        <v>1E-3</v>
      </c>
      <c r="N22" s="438">
        <v>0.3</v>
      </c>
      <c r="O22" s="439">
        <v>1</v>
      </c>
      <c r="P22" s="32"/>
      <c r="Q22" s="33"/>
    </row>
    <row r="23" spans="1:17">
      <c r="A23" s="29"/>
      <c r="B23" s="108" t="s">
        <v>883</v>
      </c>
      <c r="C23" s="437">
        <v>1E-3</v>
      </c>
      <c r="D23" s="439">
        <v>0.3</v>
      </c>
      <c r="E23" s="437">
        <v>2E-3</v>
      </c>
      <c r="F23" s="439">
        <v>0.4</v>
      </c>
      <c r="G23" s="437">
        <v>3.0000000000000001E-3</v>
      </c>
      <c r="H23" s="439">
        <v>0.5</v>
      </c>
      <c r="I23" s="437">
        <v>4.0000000000000001E-3</v>
      </c>
      <c r="J23" s="439">
        <v>0.6</v>
      </c>
      <c r="K23" s="437">
        <v>5.0000000000000001E-3</v>
      </c>
      <c r="L23" s="482">
        <v>1</v>
      </c>
      <c r="M23" s="437">
        <v>1E-3</v>
      </c>
      <c r="N23" s="438">
        <v>0.3</v>
      </c>
      <c r="O23" s="439">
        <v>1</v>
      </c>
      <c r="P23" s="32"/>
      <c r="Q23" s="33"/>
    </row>
    <row r="24" spans="1:17">
      <c r="A24" s="29"/>
      <c r="B24" s="110" t="s">
        <v>884</v>
      </c>
      <c r="C24" s="437">
        <v>1E-3</v>
      </c>
      <c r="D24" s="439">
        <v>0.3</v>
      </c>
      <c r="E24" s="437">
        <v>2E-3</v>
      </c>
      <c r="F24" s="439">
        <v>0.4</v>
      </c>
      <c r="G24" s="437">
        <v>3.0000000000000001E-3</v>
      </c>
      <c r="H24" s="439">
        <v>0.5</v>
      </c>
      <c r="I24" s="437">
        <v>4.0000000000000001E-3</v>
      </c>
      <c r="J24" s="439">
        <v>0.6</v>
      </c>
      <c r="K24" s="437">
        <v>5.0000000000000001E-3</v>
      </c>
      <c r="L24" s="482">
        <v>1</v>
      </c>
      <c r="M24" s="437">
        <v>1E-3</v>
      </c>
      <c r="N24" s="438">
        <v>0.3</v>
      </c>
      <c r="O24" s="439">
        <v>1</v>
      </c>
      <c r="P24" s="32"/>
      <c r="Q24" s="33"/>
    </row>
    <row r="25" spans="1:17">
      <c r="A25" s="29"/>
      <c r="B25" s="110" t="s">
        <v>885</v>
      </c>
      <c r="C25" s="437">
        <v>1E-3</v>
      </c>
      <c r="D25" s="439">
        <v>0.3</v>
      </c>
      <c r="E25" s="437">
        <v>2E-3</v>
      </c>
      <c r="F25" s="439">
        <v>0.4</v>
      </c>
      <c r="G25" s="437">
        <v>3.0000000000000001E-3</v>
      </c>
      <c r="H25" s="439">
        <v>0.5</v>
      </c>
      <c r="I25" s="437">
        <v>4.0000000000000001E-3</v>
      </c>
      <c r="J25" s="439">
        <v>0.6</v>
      </c>
      <c r="K25" s="437">
        <v>5.0000000000000001E-3</v>
      </c>
      <c r="L25" s="482">
        <v>1</v>
      </c>
      <c r="M25" s="437">
        <v>1E-3</v>
      </c>
      <c r="N25" s="438">
        <v>0.3</v>
      </c>
      <c r="O25" s="439">
        <v>1</v>
      </c>
      <c r="P25" s="32"/>
      <c r="Q25" s="33"/>
    </row>
    <row r="26" spans="1:17" ht="13.5" thickBot="1">
      <c r="A26" s="29"/>
      <c r="B26" s="111" t="s">
        <v>886</v>
      </c>
      <c r="C26" s="448">
        <v>1E-3</v>
      </c>
      <c r="D26" s="450">
        <v>0.3</v>
      </c>
      <c r="E26" s="448">
        <v>2E-3</v>
      </c>
      <c r="F26" s="450">
        <v>0.4</v>
      </c>
      <c r="G26" s="448">
        <v>3.0000000000000001E-3</v>
      </c>
      <c r="H26" s="450">
        <v>0.5</v>
      </c>
      <c r="I26" s="448">
        <v>4.0000000000000001E-3</v>
      </c>
      <c r="J26" s="450">
        <v>0.6</v>
      </c>
      <c r="K26" s="448">
        <v>5.0000000000000001E-3</v>
      </c>
      <c r="L26" s="483">
        <v>1</v>
      </c>
      <c r="M26" s="448">
        <v>1E-3</v>
      </c>
      <c r="N26" s="449">
        <v>0.3</v>
      </c>
      <c r="O26" s="450">
        <v>1</v>
      </c>
      <c r="P26" s="32"/>
      <c r="Q26" s="33"/>
    </row>
    <row r="27" spans="1:17" ht="13.5" thickBot="1">
      <c r="A27" s="29"/>
      <c r="B27" s="29"/>
      <c r="C27" s="29"/>
      <c r="D27" s="29"/>
      <c r="E27" s="29"/>
      <c r="F27" s="29"/>
      <c r="G27" s="29"/>
      <c r="H27" s="30"/>
      <c r="I27" s="30"/>
      <c r="J27" s="30"/>
      <c r="K27" s="30"/>
      <c r="L27" s="32"/>
      <c r="M27" s="32"/>
      <c r="N27" s="32"/>
      <c r="O27" s="32"/>
      <c r="P27" s="32"/>
      <c r="Q27" s="33"/>
    </row>
    <row r="28" spans="1:17" ht="13.5" thickBot="1">
      <c r="A28" s="29"/>
      <c r="B28" s="813" t="s">
        <v>999</v>
      </c>
      <c r="C28" s="810" t="s">
        <v>889</v>
      </c>
      <c r="D28" s="811"/>
      <c r="E28" s="812"/>
      <c r="F28" s="810" t="s">
        <v>882</v>
      </c>
      <c r="G28" s="811"/>
      <c r="H28" s="812"/>
      <c r="I28" s="30"/>
      <c r="J28" s="815" t="s">
        <v>1076</v>
      </c>
      <c r="K28" s="816"/>
      <c r="L28" s="808" t="s">
        <v>882</v>
      </c>
      <c r="M28" s="821"/>
      <c r="N28" s="822"/>
      <c r="O28" s="32"/>
      <c r="P28" s="32"/>
      <c r="Q28" s="33"/>
    </row>
    <row r="29" spans="1:17" ht="13.5" thickBot="1">
      <c r="A29" s="29"/>
      <c r="B29" s="814"/>
      <c r="C29" s="139" t="s">
        <v>995</v>
      </c>
      <c r="D29" s="64" t="s">
        <v>901</v>
      </c>
      <c r="E29" s="113" t="s">
        <v>996</v>
      </c>
      <c r="F29" s="112" t="s">
        <v>995</v>
      </c>
      <c r="G29" s="56" t="s">
        <v>901</v>
      </c>
      <c r="H29" s="113" t="s">
        <v>996</v>
      </c>
      <c r="I29" s="30"/>
      <c r="J29" s="817"/>
      <c r="K29" s="818"/>
      <c r="L29" s="112" t="s">
        <v>995</v>
      </c>
      <c r="M29" s="56" t="s">
        <v>901</v>
      </c>
      <c r="N29" s="56" t="s">
        <v>1075</v>
      </c>
      <c r="O29" s="32"/>
      <c r="P29" s="32"/>
      <c r="Q29" s="33"/>
    </row>
    <row r="30" spans="1:17" ht="13.5" thickBot="1">
      <c r="A30" s="29"/>
      <c r="B30" s="108">
        <v>10</v>
      </c>
      <c r="C30" s="430">
        <v>0.19</v>
      </c>
      <c r="D30" s="430">
        <v>2.2000000000000002</v>
      </c>
      <c r="E30" s="431">
        <v>1.5</v>
      </c>
      <c r="F30" s="432">
        <v>0.03</v>
      </c>
      <c r="G30" s="433">
        <v>2.2999999999999998</v>
      </c>
      <c r="H30" s="434">
        <v>1.7</v>
      </c>
      <c r="I30" s="30"/>
      <c r="J30" s="819" t="s">
        <v>852</v>
      </c>
      <c r="K30" s="820"/>
      <c r="L30" s="488">
        <v>4.0000000000000002E-4</v>
      </c>
      <c r="M30" s="489">
        <v>1.7999999999999999E-2</v>
      </c>
      <c r="N30" s="490"/>
      <c r="O30" s="32"/>
      <c r="P30" s="32"/>
      <c r="Q30" s="33"/>
    </row>
    <row r="31" spans="1:17" ht="13.5" thickBot="1">
      <c r="A31" s="29"/>
      <c r="B31" s="110">
        <v>22</v>
      </c>
      <c r="C31" s="435">
        <v>0.14699999999999999</v>
      </c>
      <c r="D31" s="435">
        <v>2.2000000000000002</v>
      </c>
      <c r="E31" s="436">
        <v>1.5</v>
      </c>
      <c r="F31" s="437">
        <v>0.03</v>
      </c>
      <c r="G31" s="438">
        <v>2.2999999999999998</v>
      </c>
      <c r="H31" s="439">
        <v>1.7</v>
      </c>
      <c r="I31" s="30"/>
      <c r="J31" s="819" t="s">
        <v>930</v>
      </c>
      <c r="K31" s="820"/>
      <c r="L31" s="457">
        <v>1.4999999999999999E-2</v>
      </c>
      <c r="M31" s="491"/>
      <c r="N31" s="207">
        <v>1.4999999999999999E-2</v>
      </c>
      <c r="O31" s="32"/>
      <c r="P31" s="32"/>
      <c r="Q31" s="33"/>
    </row>
    <row r="32" spans="1:17" ht="13.5" thickBot="1">
      <c r="A32" s="29"/>
      <c r="B32" s="111">
        <v>47</v>
      </c>
      <c r="C32" s="440">
        <v>0.14000000000000001</v>
      </c>
      <c r="D32" s="440">
        <v>2.2000000000000002</v>
      </c>
      <c r="E32" s="441">
        <v>1.5</v>
      </c>
      <c r="F32" s="437">
        <v>0.03</v>
      </c>
      <c r="G32" s="438">
        <v>2.2999999999999998</v>
      </c>
      <c r="H32" s="439">
        <v>1.7</v>
      </c>
      <c r="I32" s="30"/>
      <c r="J32" s="30"/>
      <c r="K32" s="30"/>
      <c r="L32" s="32"/>
      <c r="M32" s="32"/>
      <c r="N32" s="32"/>
      <c r="O32" s="32"/>
      <c r="P32" s="32"/>
      <c r="Q32" s="33"/>
    </row>
    <row r="33" spans="1:20">
      <c r="A33" s="29"/>
      <c r="B33" s="201">
        <v>100</v>
      </c>
      <c r="C33" s="435">
        <v>0.06</v>
      </c>
      <c r="D33" s="435">
        <v>2.2999999999999998</v>
      </c>
      <c r="E33" s="436">
        <v>1.6</v>
      </c>
      <c r="F33" s="437">
        <v>0.03</v>
      </c>
      <c r="G33" s="438">
        <v>2.2999999999999998</v>
      </c>
      <c r="H33" s="439">
        <v>1.7</v>
      </c>
      <c r="I33" s="30"/>
      <c r="J33" s="30"/>
      <c r="K33" s="30"/>
      <c r="L33" s="32"/>
      <c r="M33" s="32"/>
      <c r="N33" s="32"/>
      <c r="O33" s="32"/>
      <c r="P33" s="32"/>
      <c r="Q33" s="33"/>
    </row>
    <row r="34" spans="1:20">
      <c r="A34" s="29"/>
      <c r="B34" s="110">
        <v>220</v>
      </c>
      <c r="C34" s="440">
        <v>5.6000000000000001E-2</v>
      </c>
      <c r="D34" s="440">
        <v>2.2999999999999998</v>
      </c>
      <c r="E34" s="441">
        <v>1.6</v>
      </c>
      <c r="F34" s="437">
        <v>0.03</v>
      </c>
      <c r="G34" s="438">
        <v>2.2999999999999998</v>
      </c>
      <c r="H34" s="439">
        <v>1.7</v>
      </c>
      <c r="I34" s="30"/>
      <c r="J34" s="30"/>
      <c r="K34" s="30"/>
      <c r="L34" s="32"/>
      <c r="M34" s="32"/>
      <c r="N34" s="32"/>
      <c r="O34" s="32"/>
      <c r="P34" s="32"/>
      <c r="Q34" s="33"/>
    </row>
    <row r="35" spans="1:20">
      <c r="A35" s="29"/>
      <c r="B35" s="110">
        <v>330</v>
      </c>
      <c r="C35" s="435">
        <v>4.9000000000000002E-2</v>
      </c>
      <c r="D35" s="435">
        <v>2.2999999999999998</v>
      </c>
      <c r="E35" s="436">
        <v>1.7</v>
      </c>
      <c r="F35" s="437">
        <v>0.03</v>
      </c>
      <c r="G35" s="438">
        <v>2.2999999999999998</v>
      </c>
      <c r="H35" s="439">
        <v>1.7</v>
      </c>
      <c r="I35" s="30"/>
      <c r="J35" s="30"/>
      <c r="K35" s="30"/>
      <c r="L35" s="32"/>
      <c r="M35" s="32"/>
      <c r="N35" s="32"/>
      <c r="O35" s="32"/>
      <c r="P35" s="32"/>
      <c r="Q35" s="33"/>
      <c r="T35" s="107"/>
    </row>
    <row r="36" spans="1:20" ht="13.5" thickBot="1">
      <c r="A36" s="29"/>
      <c r="B36" s="137">
        <v>470</v>
      </c>
      <c r="C36" s="442">
        <v>4.9000000000000002E-2</v>
      </c>
      <c r="D36" s="442">
        <v>2.2999999999999998</v>
      </c>
      <c r="E36" s="443">
        <v>1.7</v>
      </c>
      <c r="F36" s="437">
        <v>0.03</v>
      </c>
      <c r="G36" s="438">
        <v>2.2999999999999998</v>
      </c>
      <c r="H36" s="439">
        <v>1.7</v>
      </c>
      <c r="I36" s="30"/>
      <c r="J36" s="30"/>
      <c r="K36" s="30"/>
      <c r="L36" s="32"/>
      <c r="M36" s="32"/>
      <c r="N36" s="32"/>
      <c r="O36" s="32"/>
      <c r="P36" s="32"/>
      <c r="Q36" s="33"/>
    </row>
    <row r="37" spans="1:20">
      <c r="A37" s="29"/>
      <c r="B37" s="108" t="s">
        <v>887</v>
      </c>
      <c r="C37" s="444">
        <v>0.03</v>
      </c>
      <c r="D37" s="444">
        <v>2.2999999999999998</v>
      </c>
      <c r="E37" s="445">
        <v>1.7</v>
      </c>
      <c r="F37" s="437">
        <v>0.03</v>
      </c>
      <c r="G37" s="438">
        <v>2.2999999999999998</v>
      </c>
      <c r="H37" s="439">
        <v>1.7</v>
      </c>
      <c r="I37" s="30"/>
      <c r="J37" s="30"/>
      <c r="K37" s="30"/>
      <c r="L37" s="32"/>
      <c r="M37" s="32"/>
      <c r="N37" s="32"/>
      <c r="O37" s="32"/>
      <c r="P37" s="32"/>
      <c r="Q37" s="33"/>
    </row>
    <row r="38" spans="1:20" ht="13.5" thickBot="1">
      <c r="A38" s="29"/>
      <c r="B38" s="111" t="s">
        <v>888</v>
      </c>
      <c r="C38" s="446">
        <v>0.03</v>
      </c>
      <c r="D38" s="446">
        <v>2.2999999999999998</v>
      </c>
      <c r="E38" s="447">
        <v>1.7</v>
      </c>
      <c r="F38" s="448">
        <v>0.03</v>
      </c>
      <c r="G38" s="449">
        <v>2.2999999999999998</v>
      </c>
      <c r="H38" s="450">
        <v>1.7</v>
      </c>
      <c r="I38" s="30"/>
      <c r="J38" s="30"/>
      <c r="K38" s="30"/>
      <c r="L38" s="32"/>
      <c r="M38" s="32"/>
      <c r="N38" s="32"/>
      <c r="O38" s="32"/>
      <c r="P38" s="32"/>
      <c r="Q38" s="33"/>
    </row>
    <row r="39" spans="1:20" ht="13.5" thickBot="1">
      <c r="A39" s="29"/>
      <c r="B39" s="29"/>
      <c r="C39" s="29"/>
      <c r="D39" s="29"/>
      <c r="E39" s="29"/>
      <c r="F39" s="29"/>
      <c r="G39" s="29"/>
      <c r="H39" s="29"/>
      <c r="I39" s="29"/>
      <c r="J39" s="30"/>
      <c r="K39" s="30"/>
      <c r="L39" s="30"/>
      <c r="M39" s="30"/>
      <c r="N39" s="30"/>
      <c r="O39" s="30"/>
      <c r="P39" s="32"/>
      <c r="Q39" s="33"/>
    </row>
    <row r="40" spans="1:20" ht="13.5" thickBot="1">
      <c r="A40" s="29"/>
      <c r="B40" s="119" t="s">
        <v>822</v>
      </c>
      <c r="C40" s="120" t="s">
        <v>995</v>
      </c>
      <c r="D40" s="39" t="s">
        <v>901</v>
      </c>
      <c r="E40" s="29"/>
      <c r="F40" s="353"/>
      <c r="G40" s="808">
        <v>603</v>
      </c>
      <c r="H40" s="809"/>
      <c r="I40" s="808">
        <v>805</v>
      </c>
      <c r="J40" s="809"/>
      <c r="K40" s="808">
        <v>1206</v>
      </c>
      <c r="L40" s="809"/>
      <c r="M40" s="808">
        <v>1210</v>
      </c>
      <c r="N40" s="809"/>
      <c r="O40" s="30"/>
      <c r="P40" s="29"/>
      <c r="Q40" s="33"/>
    </row>
    <row r="41" spans="1:20" ht="13.5" thickBot="1">
      <c r="A41" s="29"/>
      <c r="B41" s="108" t="s">
        <v>1018</v>
      </c>
      <c r="C41" s="451">
        <v>1.0000000000000001E+50</v>
      </c>
      <c r="D41" s="452">
        <v>1.0000000000000001E+50</v>
      </c>
      <c r="E41" s="29"/>
      <c r="F41" s="354" t="s">
        <v>1206</v>
      </c>
      <c r="G41" s="56" t="s">
        <v>995</v>
      </c>
      <c r="H41" s="106" t="s">
        <v>901</v>
      </c>
      <c r="I41" s="56" t="s">
        <v>995</v>
      </c>
      <c r="J41" s="106" t="s">
        <v>901</v>
      </c>
      <c r="K41" s="56" t="s">
        <v>995</v>
      </c>
      <c r="L41" s="106" t="s">
        <v>901</v>
      </c>
      <c r="M41" s="56" t="s">
        <v>995</v>
      </c>
      <c r="N41" s="106" t="s">
        <v>901</v>
      </c>
      <c r="O41" s="30"/>
      <c r="P41" s="29"/>
      <c r="Q41" s="33"/>
    </row>
    <row r="42" spans="1:20">
      <c r="A42" s="29"/>
      <c r="B42" s="110" t="s">
        <v>846</v>
      </c>
      <c r="C42" s="453">
        <v>1E-3</v>
      </c>
      <c r="D42" s="454">
        <v>10</v>
      </c>
      <c r="E42" s="29"/>
      <c r="F42" s="163">
        <v>1E-3</v>
      </c>
      <c r="G42" s="413">
        <v>9.4700000000000006E-2</v>
      </c>
      <c r="H42" s="414">
        <v>5.6000000000000001E-2</v>
      </c>
      <c r="I42" s="413"/>
      <c r="J42" s="493"/>
      <c r="K42" s="494"/>
      <c r="L42" s="494"/>
      <c r="M42" s="494"/>
      <c r="N42" s="495"/>
      <c r="O42" s="30"/>
      <c r="P42" s="29"/>
      <c r="Q42" s="33"/>
    </row>
    <row r="43" spans="1:20">
      <c r="A43" s="29"/>
      <c r="B43" s="110" t="s">
        <v>847</v>
      </c>
      <c r="C43" s="455">
        <v>1E-3</v>
      </c>
      <c r="D43" s="456">
        <v>20</v>
      </c>
      <c r="E43" s="29"/>
      <c r="F43" s="165">
        <v>2.2000000000000001E-3</v>
      </c>
      <c r="G43" s="417">
        <v>6.4000000000000001E-2</v>
      </c>
      <c r="H43" s="418">
        <v>5.6000000000000001E-2</v>
      </c>
      <c r="I43" s="417"/>
      <c r="J43" s="496"/>
      <c r="K43" s="497"/>
      <c r="L43" s="497"/>
      <c r="M43" s="497"/>
      <c r="N43" s="498"/>
      <c r="O43" s="30"/>
      <c r="P43" s="29"/>
      <c r="Q43" s="33"/>
    </row>
    <row r="44" spans="1:20" ht="13.5" thickBot="1">
      <c r="A44" s="29"/>
      <c r="B44" s="111" t="s">
        <v>882</v>
      </c>
      <c r="C44" s="457">
        <v>1E-3</v>
      </c>
      <c r="D44" s="458">
        <v>30</v>
      </c>
      <c r="E44" s="29"/>
      <c r="F44" s="352">
        <v>4.7000000000000002E-3</v>
      </c>
      <c r="G44" s="413">
        <v>4.1000000000000002E-2</v>
      </c>
      <c r="H44" s="414">
        <v>5.6000000000000001E-2</v>
      </c>
      <c r="I44" s="413"/>
      <c r="J44" s="493"/>
      <c r="K44" s="494"/>
      <c r="L44" s="494"/>
      <c r="M44" s="494"/>
      <c r="N44" s="495"/>
      <c r="O44" s="30"/>
      <c r="P44" s="29"/>
      <c r="Q44" s="33"/>
    </row>
    <row r="45" spans="1:20" ht="13.5" thickBot="1">
      <c r="A45" s="29"/>
      <c r="B45" s="121"/>
      <c r="C45" s="34"/>
      <c r="D45" s="34"/>
      <c r="E45" s="29"/>
      <c r="F45" s="163">
        <v>0.01</v>
      </c>
      <c r="G45" s="417">
        <v>0.03</v>
      </c>
      <c r="H45" s="418">
        <v>5.6000000000000001E-2</v>
      </c>
      <c r="I45" s="417"/>
      <c r="J45" s="496"/>
      <c r="K45" s="497"/>
      <c r="L45" s="497"/>
      <c r="M45" s="497"/>
      <c r="N45" s="498"/>
      <c r="O45" s="30"/>
      <c r="P45" s="29"/>
      <c r="Q45" s="33"/>
    </row>
    <row r="46" spans="1:20" ht="13.5" thickBot="1">
      <c r="A46" s="29"/>
      <c r="B46" s="122" t="s">
        <v>1009</v>
      </c>
      <c r="C46" s="120" t="s">
        <v>1008</v>
      </c>
      <c r="D46" s="39" t="s">
        <v>997</v>
      </c>
      <c r="E46" s="29"/>
      <c r="F46" s="165">
        <v>2.1999999999999999E-2</v>
      </c>
      <c r="G46" s="413">
        <v>0.02</v>
      </c>
      <c r="H46" s="414">
        <v>5.6000000000000001E-2</v>
      </c>
      <c r="I46" s="413"/>
      <c r="J46" s="493"/>
      <c r="K46" s="494"/>
      <c r="L46" s="494"/>
      <c r="M46" s="494"/>
      <c r="N46" s="495"/>
      <c r="O46" s="29"/>
      <c r="P46" s="29"/>
      <c r="Q46" s="33"/>
    </row>
    <row r="47" spans="1:20" ht="13.5" thickBot="1">
      <c r="A47" s="29"/>
      <c r="B47" s="201" t="s">
        <v>1018</v>
      </c>
      <c r="C47" s="459">
        <v>1E-50</v>
      </c>
      <c r="D47" s="460">
        <v>1E-50</v>
      </c>
      <c r="E47" s="29"/>
      <c r="F47" s="167">
        <v>4.7E-2</v>
      </c>
      <c r="G47" s="417">
        <v>1.6500000000000001E-2</v>
      </c>
      <c r="H47" s="418">
        <v>5.6000000000000001E-2</v>
      </c>
      <c r="I47" s="417"/>
      <c r="J47" s="496"/>
      <c r="K47" s="497"/>
      <c r="L47" s="497"/>
      <c r="M47" s="497"/>
      <c r="N47" s="498"/>
      <c r="O47" s="29"/>
      <c r="P47" s="29"/>
      <c r="Q47" s="33"/>
    </row>
    <row r="48" spans="1:20">
      <c r="A48" s="29"/>
      <c r="B48" s="110" t="s">
        <v>1039</v>
      </c>
      <c r="C48" s="453">
        <v>5.0000000000000001E-4</v>
      </c>
      <c r="D48" s="461">
        <v>1.4999999999999999E-2</v>
      </c>
      <c r="E48" s="29"/>
      <c r="F48" s="163">
        <v>0.1</v>
      </c>
      <c r="G48" s="413">
        <v>0.01</v>
      </c>
      <c r="H48" s="414">
        <v>5.6000000000000001E-2</v>
      </c>
      <c r="I48" s="413"/>
      <c r="J48" s="493"/>
      <c r="K48" s="494"/>
      <c r="L48" s="494"/>
      <c r="M48" s="494"/>
      <c r="N48" s="495"/>
      <c r="O48" s="29"/>
      <c r="P48" s="29"/>
      <c r="Q48" s="33"/>
    </row>
    <row r="49" spans="1:17">
      <c r="A49" s="29"/>
      <c r="B49" s="110" t="s">
        <v>1041</v>
      </c>
      <c r="C49" s="455">
        <v>1E-3</v>
      </c>
      <c r="D49" s="462">
        <v>0.03</v>
      </c>
      <c r="E49" s="29"/>
      <c r="F49" s="165">
        <v>0.22</v>
      </c>
      <c r="G49" s="417">
        <v>6.7999999999999996E-3</v>
      </c>
      <c r="H49" s="418">
        <v>5.6000000000000001E-2</v>
      </c>
      <c r="I49" s="417"/>
      <c r="J49" s="496"/>
      <c r="K49" s="497"/>
      <c r="L49" s="497"/>
      <c r="M49" s="497"/>
      <c r="N49" s="498"/>
      <c r="O49" s="29"/>
      <c r="P49" s="29"/>
      <c r="Q49" s="33"/>
    </row>
    <row r="50" spans="1:17">
      <c r="A50" s="29"/>
      <c r="B50" s="137" t="s">
        <v>1040</v>
      </c>
      <c r="C50" s="453">
        <v>1.5E-3</v>
      </c>
      <c r="D50" s="461">
        <v>4.4999999999999998E-2</v>
      </c>
      <c r="E50" s="29"/>
      <c r="F50" s="58">
        <v>0.33</v>
      </c>
      <c r="G50" s="421">
        <v>7.4999999999999997E-3</v>
      </c>
      <c r="H50" s="422">
        <v>5.6000000000000001E-2</v>
      </c>
      <c r="I50" s="413"/>
      <c r="J50" s="493"/>
      <c r="K50" s="413"/>
      <c r="L50" s="494"/>
      <c r="M50" s="494"/>
      <c r="N50" s="495"/>
      <c r="O50" s="29"/>
      <c r="P50" s="29"/>
      <c r="Q50" s="33"/>
    </row>
    <row r="51" spans="1:17" ht="13.5" thickBot="1">
      <c r="A51" s="29"/>
      <c r="B51" s="111" t="s">
        <v>1019</v>
      </c>
      <c r="C51" s="457">
        <v>2E-3</v>
      </c>
      <c r="D51" s="463">
        <v>0.02</v>
      </c>
      <c r="E51" s="29"/>
      <c r="F51" s="351">
        <v>0.47</v>
      </c>
      <c r="G51" s="417">
        <v>8.2000000000000007E-3</v>
      </c>
      <c r="H51" s="418">
        <v>5.6000000000000001E-2</v>
      </c>
      <c r="I51" s="417"/>
      <c r="J51" s="496"/>
      <c r="K51" s="417"/>
      <c r="L51" s="497"/>
      <c r="M51" s="497"/>
      <c r="N51" s="498"/>
      <c r="O51" s="29"/>
      <c r="P51" s="29"/>
      <c r="Q51" s="33"/>
    </row>
    <row r="52" spans="1:17" ht="13.5" thickBot="1">
      <c r="A52" s="29"/>
      <c r="B52" s="123"/>
      <c r="C52" s="34"/>
      <c r="D52" s="34"/>
      <c r="E52" s="29"/>
      <c r="F52" s="58">
        <v>1</v>
      </c>
      <c r="G52" s="413">
        <v>5.4000000000000003E-3</v>
      </c>
      <c r="H52" s="414">
        <v>5.6000000000000001E-2</v>
      </c>
      <c r="I52" s="413"/>
      <c r="J52" s="494"/>
      <c r="K52" s="413"/>
      <c r="L52" s="494"/>
      <c r="M52" s="494"/>
      <c r="N52" s="495"/>
      <c r="O52" s="29"/>
      <c r="P52" s="29"/>
      <c r="Q52" s="33"/>
    </row>
    <row r="53" spans="1:17" ht="13.5" thickBot="1">
      <c r="A53" s="29"/>
      <c r="B53" s="122" t="s">
        <v>828</v>
      </c>
      <c r="C53" s="113" t="s">
        <v>829</v>
      </c>
      <c r="D53" s="29"/>
      <c r="E53" s="29"/>
      <c r="F53" s="58">
        <v>0.18</v>
      </c>
      <c r="G53" s="424"/>
      <c r="H53" s="424"/>
      <c r="I53" s="423">
        <v>7.0000000000000001E-3</v>
      </c>
      <c r="J53" s="419">
        <v>5.6000000000000001E-2</v>
      </c>
      <c r="K53" s="419"/>
      <c r="L53" s="419"/>
      <c r="M53" s="419"/>
      <c r="N53" s="420"/>
      <c r="O53" s="29"/>
      <c r="P53" s="29"/>
      <c r="Q53" s="33"/>
    </row>
    <row r="54" spans="1:17">
      <c r="A54" s="29"/>
      <c r="B54" s="201" t="s">
        <v>994</v>
      </c>
      <c r="C54" s="484">
        <v>4</v>
      </c>
      <c r="D54" s="55"/>
      <c r="E54" s="55"/>
      <c r="F54" s="58">
        <v>0.22</v>
      </c>
      <c r="G54" s="425"/>
      <c r="H54" s="425"/>
      <c r="I54" s="414"/>
      <c r="J54" s="414"/>
      <c r="K54" s="415">
        <v>8.3000000000000001E-3</v>
      </c>
      <c r="L54" s="415">
        <v>5.6000000000000001E-2</v>
      </c>
      <c r="M54" s="415"/>
      <c r="N54" s="416"/>
      <c r="O54" s="29"/>
      <c r="P54" s="29"/>
      <c r="Q54" s="33"/>
    </row>
    <row r="55" spans="1:17">
      <c r="A55" s="29"/>
      <c r="B55" s="110" t="s">
        <v>865</v>
      </c>
      <c r="C55" s="485">
        <v>4.0999999999999996</v>
      </c>
      <c r="D55" s="55"/>
      <c r="E55" s="55"/>
      <c r="F55" s="58">
        <v>0.47</v>
      </c>
      <c r="G55" s="424"/>
      <c r="H55" s="424"/>
      <c r="I55" s="418"/>
      <c r="J55" s="418"/>
      <c r="K55" s="419">
        <v>6.3E-3</v>
      </c>
      <c r="L55" s="419">
        <v>5.6000000000000001E-2</v>
      </c>
      <c r="M55" s="419"/>
      <c r="N55" s="420"/>
      <c r="O55" s="29"/>
      <c r="P55" s="29"/>
      <c r="Q55" s="33"/>
    </row>
    <row r="56" spans="1:17">
      <c r="A56" s="29"/>
      <c r="B56" s="110" t="s">
        <v>1024</v>
      </c>
      <c r="C56" s="486">
        <v>3.4</v>
      </c>
      <c r="D56" s="55"/>
      <c r="E56" s="55"/>
      <c r="F56" s="58">
        <v>1</v>
      </c>
      <c r="G56" s="425"/>
      <c r="H56" s="425"/>
      <c r="I56" s="414"/>
      <c r="J56" s="414"/>
      <c r="K56" s="415"/>
      <c r="L56" s="415"/>
      <c r="M56" s="415">
        <v>3.0999999999999999E-3</v>
      </c>
      <c r="N56" s="416">
        <v>5.6000000000000001E-2</v>
      </c>
      <c r="O56" s="29"/>
      <c r="P56" s="29"/>
      <c r="Q56" s="33"/>
    </row>
    <row r="57" spans="1:17" ht="13.5" thickBot="1">
      <c r="A57" s="29"/>
      <c r="B57" s="110" t="s">
        <v>1010</v>
      </c>
      <c r="C57" s="486">
        <v>3.8</v>
      </c>
      <c r="D57" s="55"/>
      <c r="E57" s="55"/>
      <c r="F57" s="59">
        <v>0.1</v>
      </c>
      <c r="G57" s="426"/>
      <c r="H57" s="427"/>
      <c r="I57" s="427"/>
      <c r="J57" s="427"/>
      <c r="K57" s="427"/>
      <c r="L57" s="427"/>
      <c r="M57" s="427">
        <v>0.01</v>
      </c>
      <c r="N57" s="428">
        <v>5.6000000000000001E-2</v>
      </c>
      <c r="O57" s="30"/>
      <c r="P57" s="29"/>
      <c r="Q57" s="33"/>
    </row>
    <row r="58" spans="1:17">
      <c r="A58" s="29"/>
      <c r="B58" s="110" t="s">
        <v>1022</v>
      </c>
      <c r="C58" s="486">
        <v>3.7</v>
      </c>
      <c r="D58" s="55"/>
      <c r="E58" s="55"/>
      <c r="F58" s="55"/>
      <c r="G58" s="55"/>
      <c r="H58" s="30"/>
      <c r="I58" s="30"/>
      <c r="J58" s="30"/>
      <c r="K58" s="30"/>
      <c r="L58" s="30"/>
      <c r="M58" s="30"/>
      <c r="N58" s="30"/>
      <c r="O58" s="30"/>
      <c r="P58" s="29"/>
      <c r="Q58" s="33"/>
    </row>
    <row r="59" spans="1:17">
      <c r="A59" s="29"/>
      <c r="B59" s="110" t="s">
        <v>1023</v>
      </c>
      <c r="C59" s="485">
        <v>4.04</v>
      </c>
      <c r="D59" s="55"/>
      <c r="E59" s="55"/>
      <c r="F59" s="55"/>
      <c r="G59" s="55"/>
      <c r="H59" s="30"/>
      <c r="I59" s="30"/>
      <c r="J59" s="30"/>
      <c r="K59" s="30"/>
      <c r="L59" s="30"/>
      <c r="M59" s="30"/>
      <c r="N59" s="30"/>
      <c r="O59" s="30"/>
      <c r="P59" s="29"/>
      <c r="Q59" s="33"/>
    </row>
    <row r="60" spans="1:17">
      <c r="A60" s="29"/>
      <c r="B60" s="110" t="s">
        <v>1011</v>
      </c>
      <c r="C60" s="485">
        <v>3.6</v>
      </c>
      <c r="D60" s="55"/>
      <c r="E60" s="55"/>
      <c r="F60" s="55"/>
      <c r="G60" s="55"/>
      <c r="H60" s="30"/>
      <c r="I60" s="30"/>
      <c r="J60" s="30"/>
      <c r="K60" s="30"/>
      <c r="L60" s="30"/>
      <c r="M60" s="30"/>
      <c r="N60" s="30"/>
      <c r="O60" s="30"/>
      <c r="P60" s="29"/>
      <c r="Q60" s="33"/>
    </row>
    <row r="61" spans="1:17">
      <c r="A61" s="29"/>
      <c r="B61" s="137" t="s">
        <v>866</v>
      </c>
      <c r="C61" s="486">
        <v>3.48</v>
      </c>
      <c r="D61" s="55"/>
      <c r="E61" s="55"/>
      <c r="F61" s="55"/>
      <c r="G61" s="55"/>
      <c r="H61" s="30"/>
      <c r="I61" s="30"/>
      <c r="J61" s="30"/>
      <c r="K61" s="30"/>
      <c r="L61" s="30"/>
      <c r="M61" s="30"/>
      <c r="N61" s="30"/>
      <c r="O61" s="30"/>
      <c r="P61" s="29"/>
      <c r="Q61" s="33"/>
    </row>
    <row r="62" spans="1:17" ht="13.5" thickBot="1">
      <c r="A62" s="29"/>
      <c r="B62" s="111" t="s">
        <v>1019</v>
      </c>
      <c r="C62" s="487">
        <v>3.8</v>
      </c>
      <c r="D62" s="55"/>
      <c r="E62" s="55"/>
      <c r="F62" s="55"/>
      <c r="G62" s="55"/>
      <c r="H62" s="30"/>
      <c r="I62" s="30"/>
      <c r="J62" s="30"/>
      <c r="K62" s="30"/>
      <c r="L62" s="30"/>
      <c r="M62" s="30"/>
      <c r="N62" s="30"/>
      <c r="O62" s="30"/>
      <c r="P62" s="29"/>
      <c r="Q62" s="33"/>
    </row>
    <row r="63" spans="1:17">
      <c r="A63" s="29"/>
      <c r="B63" s="30"/>
      <c r="C63" s="30"/>
      <c r="D63" s="30"/>
      <c r="E63" s="30"/>
      <c r="F63" s="32"/>
      <c r="G63" s="32"/>
      <c r="H63" s="32"/>
      <c r="I63" s="32"/>
      <c r="J63" s="30"/>
      <c r="K63" s="30"/>
      <c r="L63" s="30"/>
      <c r="M63" s="30"/>
      <c r="N63" s="30"/>
      <c r="O63" s="30"/>
      <c r="P63" s="29"/>
      <c r="Q63" s="33"/>
    </row>
    <row r="64" spans="1:17">
      <c r="Q64" s="27"/>
    </row>
    <row r="65" spans="2:17" hidden="1">
      <c r="B65" s="22" t="s">
        <v>1031</v>
      </c>
      <c r="Q65" s="27"/>
    </row>
    <row r="66" spans="2:17" ht="13.5" hidden="1" thickBot="1">
      <c r="B66" s="35"/>
      <c r="Q66" s="27"/>
    </row>
    <row r="67" spans="2:17" ht="13.5" hidden="1" thickBot="1">
      <c r="B67" s="64" t="s">
        <v>823</v>
      </c>
      <c r="D67" s="56" t="s">
        <v>890</v>
      </c>
      <c r="F67" s="56" t="s">
        <v>1021</v>
      </c>
      <c r="H67" s="56" t="s">
        <v>1000</v>
      </c>
      <c r="Q67" s="27"/>
    </row>
    <row r="68" spans="2:17" hidden="1">
      <c r="B68" s="196">
        <v>201</v>
      </c>
      <c r="D68" s="125" t="s">
        <v>826</v>
      </c>
      <c r="F68" s="126">
        <v>2</v>
      </c>
      <c r="H68" s="125">
        <v>10</v>
      </c>
      <c r="K68" s="27"/>
    </row>
    <row r="69" spans="2:17" ht="13.5" hidden="1" thickBot="1">
      <c r="B69" s="127">
        <v>402</v>
      </c>
      <c r="D69" s="128" t="s">
        <v>827</v>
      </c>
      <c r="F69" s="129">
        <v>3</v>
      </c>
      <c r="H69" s="130">
        <v>20</v>
      </c>
      <c r="K69" s="27"/>
    </row>
    <row r="70" spans="2:17" hidden="1">
      <c r="B70" s="124">
        <v>603</v>
      </c>
      <c r="F70" s="131">
        <v>5</v>
      </c>
      <c r="H70" s="132">
        <v>30</v>
      </c>
      <c r="K70" s="27"/>
    </row>
    <row r="71" spans="2:17" hidden="1">
      <c r="B71" s="127">
        <v>805</v>
      </c>
      <c r="F71" s="129">
        <v>10</v>
      </c>
      <c r="H71" s="130">
        <v>40</v>
      </c>
      <c r="K71" s="27"/>
    </row>
    <row r="72" spans="2:17" ht="13.5" hidden="1" thickBot="1">
      <c r="B72" s="124">
        <v>1206</v>
      </c>
      <c r="F72" s="133">
        <v>15</v>
      </c>
      <c r="H72" s="132">
        <v>50</v>
      </c>
      <c r="K72" s="27"/>
    </row>
    <row r="73" spans="2:17" ht="13.5" hidden="1" thickBot="1">
      <c r="B73" s="197" t="s">
        <v>882</v>
      </c>
      <c r="H73" s="130">
        <v>60</v>
      </c>
      <c r="K73" s="27"/>
    </row>
    <row r="74" spans="2:17" ht="13.5" hidden="1" thickBot="1">
      <c r="H74" s="132">
        <v>70</v>
      </c>
      <c r="K74" s="27"/>
    </row>
    <row r="75" spans="2:17" ht="13.5" hidden="1" thickBot="1">
      <c r="B75" s="56" t="s">
        <v>849</v>
      </c>
      <c r="D75" s="56" t="s">
        <v>1028</v>
      </c>
      <c r="H75" s="130">
        <v>80</v>
      </c>
      <c r="K75" s="27"/>
    </row>
    <row r="76" spans="2:17" hidden="1">
      <c r="B76" s="125" t="s">
        <v>824</v>
      </c>
      <c r="D76" s="134" t="s">
        <v>1018</v>
      </c>
      <c r="H76" s="132">
        <v>90</v>
      </c>
      <c r="K76" s="27"/>
    </row>
    <row r="77" spans="2:17" ht="13.5" hidden="1" thickBot="1">
      <c r="B77" s="128" t="s">
        <v>825</v>
      </c>
      <c r="D77" s="208" t="s">
        <v>1027</v>
      </c>
      <c r="H77" s="128">
        <v>100</v>
      </c>
      <c r="K77" s="27"/>
    </row>
    <row r="78" spans="2:17" ht="13.5" hidden="1" thickBot="1">
      <c r="K78" s="27"/>
    </row>
    <row r="79" spans="2:17" ht="13.5" hidden="1" thickBot="1">
      <c r="B79" s="56" t="s">
        <v>1020</v>
      </c>
      <c r="D79" s="56" t="s">
        <v>1015</v>
      </c>
      <c r="L79" s="27"/>
      <c r="M79" s="27"/>
      <c r="N79" s="27"/>
      <c r="O79" s="27"/>
    </row>
    <row r="80" spans="2:17" hidden="1">
      <c r="B80" s="125">
        <v>10</v>
      </c>
      <c r="D80" s="125" t="s">
        <v>889</v>
      </c>
      <c r="P80" s="27"/>
    </row>
    <row r="81" spans="2:16" ht="13.5" hidden="1" thickBot="1">
      <c r="B81" s="130">
        <v>20</v>
      </c>
      <c r="D81" s="128" t="s">
        <v>882</v>
      </c>
      <c r="P81" s="27"/>
    </row>
    <row r="82" spans="2:16" hidden="1">
      <c r="B82" s="132">
        <v>30</v>
      </c>
      <c r="P82" s="27"/>
    </row>
    <row r="83" spans="2:16" hidden="1">
      <c r="B83" s="130">
        <v>40</v>
      </c>
      <c r="P83" s="27"/>
    </row>
    <row r="84" spans="2:16" hidden="1">
      <c r="B84" s="132">
        <v>50</v>
      </c>
    </row>
    <row r="85" spans="2:16" hidden="1">
      <c r="B85" s="130">
        <v>60</v>
      </c>
    </row>
    <row r="86" spans="2:16" hidden="1">
      <c r="B86" s="132">
        <v>70</v>
      </c>
    </row>
    <row r="87" spans="2:16" hidden="1">
      <c r="B87" s="130">
        <v>80</v>
      </c>
    </row>
    <row r="88" spans="2:16" ht="13.5" hidden="1" thickBot="1">
      <c r="B88" s="135">
        <v>90</v>
      </c>
    </row>
  </sheetData>
  <sheetProtection selectLockedCells="1"/>
  <mergeCells count="19">
    <mergeCell ref="B28:B29"/>
    <mergeCell ref="B9:B10"/>
    <mergeCell ref="J28:K29"/>
    <mergeCell ref="L28:N28"/>
    <mergeCell ref="M9:O9"/>
    <mergeCell ref="C28:E28"/>
    <mergeCell ref="F28:H28"/>
    <mergeCell ref="J31:K31"/>
    <mergeCell ref="M40:N40"/>
    <mergeCell ref="M2:P2"/>
    <mergeCell ref="C9:D9"/>
    <mergeCell ref="E9:F9"/>
    <mergeCell ref="G9:H9"/>
    <mergeCell ref="I9:J9"/>
    <mergeCell ref="G40:H40"/>
    <mergeCell ref="I40:J40"/>
    <mergeCell ref="K40:L40"/>
    <mergeCell ref="J30:K30"/>
    <mergeCell ref="K9:L9"/>
  </mergeCells>
  <phoneticPr fontId="2" type="noConversion"/>
  <pageMargins left="0.75" right="0.75" top="1" bottom="1" header="0.5" footer="0.5"/>
  <pageSetup orientation="portrait" r:id="rId1"/>
  <headerFooter alignWithMargins="0"/>
  <drawing r:id="rId2"/>
  <legacyDrawing r:id="rId3"/>
</worksheet>
</file>

<file path=xl/worksheets/sheet35.xml><?xml version="1.0" encoding="utf-8"?>
<worksheet xmlns="http://schemas.openxmlformats.org/spreadsheetml/2006/main" xmlns:r="http://schemas.openxmlformats.org/officeDocument/2006/relationships">
  <sheetPr codeName="Sheet16"/>
  <dimension ref="A1:R54"/>
  <sheetViews>
    <sheetView workbookViewId="0">
      <selection activeCell="B5" sqref="B5"/>
    </sheetView>
  </sheetViews>
  <sheetFormatPr defaultRowHeight="12.75"/>
  <cols>
    <col min="1" max="1" width="1.140625" style="21" customWidth="1"/>
    <col min="2" max="2" width="33.140625" style="21" bestFit="1" customWidth="1"/>
    <col min="3" max="3" width="7.85546875" style="21" bestFit="1" customWidth="1"/>
    <col min="4" max="4" width="4.7109375" style="21" bestFit="1" customWidth="1"/>
    <col min="5" max="14" width="9.140625" style="21"/>
    <col min="15" max="15" width="1.5703125" style="21" customWidth="1"/>
    <col min="16" max="16384" width="9.140625" style="21"/>
  </cols>
  <sheetData>
    <row r="1" spans="1:16">
      <c r="A1" s="20"/>
      <c r="B1" s="20"/>
      <c r="C1" s="20"/>
      <c r="D1" s="20"/>
      <c r="E1" s="20"/>
      <c r="F1" s="20"/>
      <c r="G1" s="20"/>
      <c r="H1" s="20"/>
      <c r="I1" s="20"/>
      <c r="J1" s="20"/>
      <c r="K1" s="20"/>
      <c r="L1" s="20"/>
      <c r="M1" s="20"/>
      <c r="N1" s="20"/>
      <c r="O1" s="20"/>
    </row>
    <row r="2" spans="1:16" ht="15.75">
      <c r="A2" s="20"/>
      <c r="B2" s="20"/>
      <c r="C2" s="20"/>
      <c r="D2" s="20"/>
      <c r="E2" s="20"/>
      <c r="F2" s="20"/>
      <c r="G2" s="24"/>
      <c r="H2" s="24"/>
      <c r="I2" s="24"/>
      <c r="J2" s="24"/>
      <c r="K2" s="24"/>
      <c r="L2" s="805"/>
      <c r="M2" s="734"/>
      <c r="N2" s="734"/>
      <c r="O2" s="734"/>
    </row>
    <row r="3" spans="1:16">
      <c r="A3" s="20"/>
      <c r="B3" s="20"/>
      <c r="C3" s="20"/>
      <c r="D3" s="20"/>
      <c r="E3" s="20"/>
      <c r="F3" s="20"/>
      <c r="G3" s="20"/>
      <c r="H3" s="20"/>
      <c r="I3" s="20"/>
      <c r="J3" s="20"/>
      <c r="K3" s="20"/>
      <c r="L3" s="20"/>
      <c r="M3" s="20"/>
      <c r="N3" s="20"/>
      <c r="O3" s="20"/>
    </row>
    <row r="4" spans="1:16" ht="14.25" customHeight="1">
      <c r="A4" s="25"/>
      <c r="B4" s="25"/>
      <c r="C4" s="25"/>
      <c r="D4" s="25"/>
      <c r="E4" s="25"/>
      <c r="F4" s="25"/>
      <c r="G4" s="25"/>
      <c r="H4" s="25"/>
      <c r="I4" s="25"/>
      <c r="J4" s="25"/>
      <c r="K4" s="25"/>
      <c r="L4" s="25"/>
      <c r="M4" s="25"/>
      <c r="N4" s="25"/>
      <c r="O4" s="25"/>
    </row>
    <row r="5" spans="1:16" ht="3" customHeight="1">
      <c r="A5" s="26"/>
      <c r="B5" s="26"/>
      <c r="C5" s="26"/>
      <c r="D5" s="26"/>
      <c r="E5" s="26"/>
      <c r="F5" s="26"/>
      <c r="G5" s="26"/>
      <c r="H5" s="26"/>
      <c r="I5" s="26"/>
      <c r="J5" s="26"/>
      <c r="K5" s="26"/>
      <c r="L5" s="26"/>
      <c r="M5" s="26"/>
      <c r="N5" s="26"/>
      <c r="O5" s="26"/>
      <c r="P5" s="27"/>
    </row>
    <row r="6" spans="1:16">
      <c r="A6" s="29"/>
      <c r="B6" s="30"/>
      <c r="C6" s="30"/>
      <c r="D6" s="31"/>
      <c r="E6" s="32"/>
      <c r="F6" s="32"/>
      <c r="G6" s="32"/>
      <c r="H6" s="32"/>
      <c r="I6" s="32"/>
      <c r="J6" s="30"/>
      <c r="K6" s="30"/>
      <c r="L6" s="30"/>
      <c r="M6" s="30"/>
      <c r="N6" s="32"/>
      <c r="O6" s="29"/>
      <c r="P6" s="33"/>
    </row>
    <row r="7" spans="1:16" ht="13.5" thickBot="1">
      <c r="A7" s="29"/>
      <c r="B7" s="103" t="s">
        <v>1049</v>
      </c>
      <c r="C7" s="30"/>
      <c r="D7" s="32"/>
      <c r="E7" s="32"/>
      <c r="F7" s="32"/>
      <c r="G7" s="32"/>
      <c r="H7" s="32"/>
      <c r="I7" s="32"/>
      <c r="J7" s="30"/>
      <c r="K7" s="30"/>
      <c r="L7" s="30"/>
      <c r="M7" s="30"/>
      <c r="N7" s="32"/>
      <c r="O7" s="29"/>
      <c r="P7" s="33"/>
    </row>
    <row r="8" spans="1:16" ht="13.5" thickBot="1">
      <c r="A8" s="29"/>
      <c r="B8" s="29"/>
      <c r="C8" s="29"/>
      <c r="D8" s="29"/>
      <c r="E8" s="808">
        <v>201</v>
      </c>
      <c r="F8" s="824"/>
      <c r="G8" s="825">
        <v>402</v>
      </c>
      <c r="H8" s="826"/>
      <c r="I8" s="808">
        <v>603</v>
      </c>
      <c r="J8" s="824"/>
      <c r="K8" s="825">
        <v>805</v>
      </c>
      <c r="L8" s="826"/>
      <c r="M8" s="808">
        <v>1206</v>
      </c>
      <c r="N8" s="823"/>
      <c r="O8" s="32"/>
      <c r="P8" s="33"/>
    </row>
    <row r="9" spans="1:16" ht="13.5" thickBot="1">
      <c r="A9" s="29"/>
      <c r="B9" s="122" t="s">
        <v>962</v>
      </c>
      <c r="C9" s="112" t="s">
        <v>830</v>
      </c>
      <c r="D9" s="56" t="s">
        <v>867</v>
      </c>
      <c r="E9" s="139" t="s">
        <v>824</v>
      </c>
      <c r="F9" s="64" t="s">
        <v>825</v>
      </c>
      <c r="G9" s="273" t="s">
        <v>824</v>
      </c>
      <c r="H9" s="139" t="s">
        <v>825</v>
      </c>
      <c r="I9" s="139" t="s">
        <v>824</v>
      </c>
      <c r="J9" s="64" t="s">
        <v>825</v>
      </c>
      <c r="K9" s="273" t="s">
        <v>824</v>
      </c>
      <c r="L9" s="139" t="s">
        <v>825</v>
      </c>
      <c r="M9" s="139" t="s">
        <v>824</v>
      </c>
      <c r="N9" s="64" t="s">
        <v>825</v>
      </c>
      <c r="O9" s="32"/>
      <c r="P9" s="33"/>
    </row>
    <row r="10" spans="1:16">
      <c r="A10" s="29"/>
      <c r="B10" s="140" t="s">
        <v>963</v>
      </c>
      <c r="C10" s="141" t="s">
        <v>836</v>
      </c>
      <c r="D10" s="163" t="s">
        <v>870</v>
      </c>
      <c r="E10" s="572">
        <v>11.8</v>
      </c>
      <c r="F10" s="223">
        <v>11.8</v>
      </c>
      <c r="G10" s="209">
        <v>19.600000000000001</v>
      </c>
      <c r="H10" s="275">
        <v>19.600000000000001</v>
      </c>
      <c r="I10" s="211">
        <v>31.5</v>
      </c>
      <c r="J10" s="210">
        <v>31.5</v>
      </c>
      <c r="K10" s="209">
        <v>47.2</v>
      </c>
      <c r="L10" s="275">
        <v>47.2</v>
      </c>
      <c r="M10" s="211">
        <v>78.7</v>
      </c>
      <c r="N10" s="210">
        <v>78.7</v>
      </c>
      <c r="O10" s="32"/>
      <c r="P10" s="33"/>
    </row>
    <row r="11" spans="1:16">
      <c r="A11" s="29"/>
      <c r="B11" s="142" t="s">
        <v>964</v>
      </c>
      <c r="C11" s="86" t="s">
        <v>837</v>
      </c>
      <c r="D11" s="165" t="s">
        <v>870</v>
      </c>
      <c r="E11" s="214">
        <v>9.8000000000000007</v>
      </c>
      <c r="F11" s="213">
        <v>9.8000000000000007</v>
      </c>
      <c r="G11" s="212">
        <v>15.7</v>
      </c>
      <c r="H11" s="276">
        <v>15.7</v>
      </c>
      <c r="I11" s="214">
        <v>23.6</v>
      </c>
      <c r="J11" s="213">
        <v>23.6</v>
      </c>
      <c r="K11" s="212">
        <v>39.4</v>
      </c>
      <c r="L11" s="276">
        <v>39.4</v>
      </c>
      <c r="M11" s="214">
        <v>47.2</v>
      </c>
      <c r="N11" s="213">
        <v>47.2</v>
      </c>
      <c r="O11" s="32"/>
      <c r="P11" s="33"/>
    </row>
    <row r="12" spans="1:16">
      <c r="A12" s="29"/>
      <c r="B12" s="142" t="s">
        <v>965</v>
      </c>
      <c r="C12" s="86" t="s">
        <v>838</v>
      </c>
      <c r="D12" s="165" t="s">
        <v>870</v>
      </c>
      <c r="E12" s="214">
        <v>30</v>
      </c>
      <c r="F12" s="213">
        <v>31.5</v>
      </c>
      <c r="G12" s="212">
        <v>36</v>
      </c>
      <c r="H12" s="276">
        <v>55.1</v>
      </c>
      <c r="I12" s="214">
        <v>44</v>
      </c>
      <c r="J12" s="213">
        <v>78.7</v>
      </c>
      <c r="K12" s="212">
        <v>60</v>
      </c>
      <c r="L12" s="276">
        <v>98.4</v>
      </c>
      <c r="M12" s="214">
        <v>67</v>
      </c>
      <c r="N12" s="213">
        <v>157.5</v>
      </c>
      <c r="O12" s="32"/>
      <c r="P12" s="33"/>
    </row>
    <row r="13" spans="1:16">
      <c r="A13" s="29"/>
      <c r="B13" s="142" t="s">
        <v>966</v>
      </c>
      <c r="C13" s="86" t="s">
        <v>839</v>
      </c>
      <c r="D13" s="165" t="s">
        <v>870</v>
      </c>
      <c r="E13" s="214">
        <v>0.6</v>
      </c>
      <c r="F13" s="213">
        <v>0.6</v>
      </c>
      <c r="G13" s="212">
        <v>0.6</v>
      </c>
      <c r="H13" s="276">
        <v>0.6</v>
      </c>
      <c r="I13" s="214">
        <v>0.6</v>
      </c>
      <c r="J13" s="213">
        <v>0.6</v>
      </c>
      <c r="K13" s="212">
        <v>0.6</v>
      </c>
      <c r="L13" s="276">
        <v>0.6</v>
      </c>
      <c r="M13" s="214">
        <v>0.6</v>
      </c>
      <c r="N13" s="213">
        <v>0.6</v>
      </c>
      <c r="O13" s="29"/>
      <c r="P13" s="33"/>
    </row>
    <row r="14" spans="1:16">
      <c r="A14" s="29"/>
      <c r="B14" s="142" t="s">
        <v>967</v>
      </c>
      <c r="C14" s="86" t="s">
        <v>831</v>
      </c>
      <c r="D14" s="165" t="s">
        <v>870</v>
      </c>
      <c r="E14" s="214">
        <v>3.6</v>
      </c>
      <c r="F14" s="213">
        <v>3.6</v>
      </c>
      <c r="G14" s="212">
        <v>3.6</v>
      </c>
      <c r="H14" s="276">
        <v>3.6</v>
      </c>
      <c r="I14" s="214">
        <v>3.6</v>
      </c>
      <c r="J14" s="213">
        <v>3.6</v>
      </c>
      <c r="K14" s="212">
        <v>3.6</v>
      </c>
      <c r="L14" s="276">
        <v>3.6</v>
      </c>
      <c r="M14" s="214">
        <v>3.6</v>
      </c>
      <c r="N14" s="213">
        <v>3.6</v>
      </c>
      <c r="O14" s="29"/>
      <c r="P14" s="33"/>
    </row>
    <row r="15" spans="1:16">
      <c r="A15" s="29"/>
      <c r="B15" s="142" t="s">
        <v>968</v>
      </c>
      <c r="C15" s="86" t="s">
        <v>974</v>
      </c>
      <c r="D15" s="165" t="s">
        <v>870</v>
      </c>
      <c r="E15" s="214">
        <v>20</v>
      </c>
      <c r="F15" s="213">
        <v>20</v>
      </c>
      <c r="G15" s="212">
        <v>20</v>
      </c>
      <c r="H15" s="276">
        <v>20</v>
      </c>
      <c r="I15" s="214">
        <v>20</v>
      </c>
      <c r="J15" s="213">
        <v>20</v>
      </c>
      <c r="K15" s="212">
        <v>20</v>
      </c>
      <c r="L15" s="276">
        <v>20</v>
      </c>
      <c r="M15" s="214">
        <v>20</v>
      </c>
      <c r="N15" s="213">
        <v>20</v>
      </c>
      <c r="O15" s="29"/>
      <c r="P15" s="33"/>
    </row>
    <row r="16" spans="1:16">
      <c r="A16" s="29"/>
      <c r="B16" s="142" t="s">
        <v>969</v>
      </c>
      <c r="C16" s="86" t="s">
        <v>832</v>
      </c>
      <c r="D16" s="165" t="s">
        <v>870</v>
      </c>
      <c r="E16" s="214">
        <v>20</v>
      </c>
      <c r="F16" s="213">
        <v>20</v>
      </c>
      <c r="G16" s="212">
        <v>20</v>
      </c>
      <c r="H16" s="276">
        <v>20</v>
      </c>
      <c r="I16" s="214">
        <v>20</v>
      </c>
      <c r="J16" s="213">
        <v>20</v>
      </c>
      <c r="K16" s="212">
        <v>20</v>
      </c>
      <c r="L16" s="276">
        <v>20</v>
      </c>
      <c r="M16" s="214">
        <v>20</v>
      </c>
      <c r="N16" s="213">
        <v>20</v>
      </c>
      <c r="O16" s="29"/>
      <c r="P16" s="33"/>
    </row>
    <row r="17" spans="1:18">
      <c r="A17" s="29"/>
      <c r="B17" s="142" t="s">
        <v>864</v>
      </c>
      <c r="C17" s="86" t="s">
        <v>833</v>
      </c>
      <c r="D17" s="165" t="s">
        <v>870</v>
      </c>
      <c r="E17" s="214">
        <v>5</v>
      </c>
      <c r="F17" s="213">
        <v>5</v>
      </c>
      <c r="G17" s="212">
        <v>5</v>
      </c>
      <c r="H17" s="276">
        <v>5</v>
      </c>
      <c r="I17" s="214">
        <v>5</v>
      </c>
      <c r="J17" s="213">
        <v>5</v>
      </c>
      <c r="K17" s="212">
        <v>5</v>
      </c>
      <c r="L17" s="276">
        <v>5</v>
      </c>
      <c r="M17" s="214">
        <v>5</v>
      </c>
      <c r="N17" s="213">
        <v>5</v>
      </c>
      <c r="O17" s="29"/>
      <c r="P17" s="33"/>
    </row>
    <row r="18" spans="1:18">
      <c r="A18" s="29"/>
      <c r="B18" s="142" t="s">
        <v>845</v>
      </c>
      <c r="C18" s="86" t="s">
        <v>834</v>
      </c>
      <c r="D18" s="165" t="s">
        <v>870</v>
      </c>
      <c r="E18" s="214">
        <v>30</v>
      </c>
      <c r="F18" s="213">
        <v>71.5</v>
      </c>
      <c r="G18" s="212">
        <v>36</v>
      </c>
      <c r="H18" s="276">
        <v>95.1</v>
      </c>
      <c r="I18" s="214">
        <v>44</v>
      </c>
      <c r="J18" s="213">
        <v>118.7</v>
      </c>
      <c r="K18" s="212">
        <v>60</v>
      </c>
      <c r="L18" s="276">
        <v>138.4</v>
      </c>
      <c r="M18" s="214">
        <v>67</v>
      </c>
      <c r="N18" s="213">
        <v>197.5</v>
      </c>
      <c r="O18" s="29"/>
      <c r="P18" s="33"/>
    </row>
    <row r="19" spans="1:18">
      <c r="A19" s="29"/>
      <c r="B19" s="142" t="s">
        <v>840</v>
      </c>
      <c r="C19" s="86" t="s">
        <v>841</v>
      </c>
      <c r="D19" s="165" t="s">
        <v>870</v>
      </c>
      <c r="E19" s="214">
        <v>60</v>
      </c>
      <c r="F19" s="573">
        <v>60</v>
      </c>
      <c r="G19" s="214">
        <v>60</v>
      </c>
      <c r="H19" s="573">
        <v>60</v>
      </c>
      <c r="I19" s="214">
        <v>60</v>
      </c>
      <c r="J19" s="573">
        <v>60</v>
      </c>
      <c r="K19" s="214">
        <v>60</v>
      </c>
      <c r="L19" s="573">
        <v>60</v>
      </c>
      <c r="M19" s="214">
        <v>60</v>
      </c>
      <c r="N19" s="573">
        <v>60</v>
      </c>
      <c r="O19" s="29"/>
      <c r="P19" s="33"/>
      <c r="R19" s="143"/>
    </row>
    <row r="20" spans="1:18">
      <c r="A20" s="29"/>
      <c r="B20" s="142" t="s">
        <v>970</v>
      </c>
      <c r="C20" s="86" t="s">
        <v>842</v>
      </c>
      <c r="D20" s="165" t="s">
        <v>870</v>
      </c>
      <c r="E20" s="214">
        <v>15</v>
      </c>
      <c r="F20" s="573">
        <v>15</v>
      </c>
      <c r="G20" s="214">
        <v>15</v>
      </c>
      <c r="H20" s="573">
        <v>15</v>
      </c>
      <c r="I20" s="214">
        <v>15</v>
      </c>
      <c r="J20" s="573">
        <v>15</v>
      </c>
      <c r="K20" s="214">
        <v>15</v>
      </c>
      <c r="L20" s="573">
        <v>15</v>
      </c>
      <c r="M20" s="214">
        <v>15</v>
      </c>
      <c r="N20" s="573">
        <v>15</v>
      </c>
      <c r="O20" s="29"/>
      <c r="P20" s="33"/>
    </row>
    <row r="21" spans="1:18" ht="13.5" thickBot="1">
      <c r="A21" s="29"/>
      <c r="B21" s="142" t="s">
        <v>971</v>
      </c>
      <c r="C21" s="144" t="s">
        <v>863</v>
      </c>
      <c r="D21" s="352" t="s">
        <v>870</v>
      </c>
      <c r="E21" s="570">
        <v>2.7</v>
      </c>
      <c r="F21" s="571">
        <v>2.7</v>
      </c>
      <c r="G21" s="215">
        <v>2.7</v>
      </c>
      <c r="H21" s="277">
        <v>2.7</v>
      </c>
      <c r="I21" s="217">
        <v>2.7</v>
      </c>
      <c r="J21" s="216">
        <v>2.7</v>
      </c>
      <c r="K21" s="215">
        <v>2.7</v>
      </c>
      <c r="L21" s="277">
        <v>2.7</v>
      </c>
      <c r="M21" s="570">
        <v>2.7</v>
      </c>
      <c r="N21" s="571">
        <v>2.7</v>
      </c>
      <c r="O21" s="29"/>
      <c r="P21" s="33"/>
    </row>
    <row r="22" spans="1:18" ht="13.5" thickBot="1">
      <c r="A22" s="29"/>
      <c r="B22" s="140" t="s">
        <v>972</v>
      </c>
      <c r="C22" s="56" t="s">
        <v>879</v>
      </c>
      <c r="D22" s="112" t="s">
        <v>881</v>
      </c>
      <c r="E22" s="145">
        <f t="shared" ref="E22:N22" si="0">SUM(E48+E49+E51+E53)/1000</f>
        <v>1.6922827317647104</v>
      </c>
      <c r="F22" s="146">
        <f t="shared" si="0"/>
        <v>2.2347150796073012</v>
      </c>
      <c r="G22" s="274">
        <f t="shared" si="0"/>
        <v>1.7614632007263678</v>
      </c>
      <c r="H22" s="278">
        <f t="shared" si="0"/>
        <v>2.461235926377447</v>
      </c>
      <c r="I22" s="145">
        <f t="shared" si="0"/>
        <v>1.8587616774440983</v>
      </c>
      <c r="J22" s="146">
        <f t="shared" si="0"/>
        <v>2.6048532085135974</v>
      </c>
      <c r="K22" s="274">
        <f t="shared" si="0"/>
        <v>2.0067056968422374</v>
      </c>
      <c r="L22" s="278">
        <f t="shared" si="0"/>
        <v>2.6170539120396374</v>
      </c>
      <c r="M22" s="145">
        <f t="shared" si="0"/>
        <v>2.0992807029558964</v>
      </c>
      <c r="N22" s="146">
        <f t="shared" si="0"/>
        <v>2.9595385394372906</v>
      </c>
      <c r="O22" s="29"/>
      <c r="P22" s="33"/>
    </row>
    <row r="23" spans="1:18" ht="13.5" thickBot="1">
      <c r="A23" s="29"/>
      <c r="B23" s="147" t="s">
        <v>973</v>
      </c>
      <c r="C23" s="64" t="s">
        <v>880</v>
      </c>
      <c r="D23" s="139" t="s">
        <v>881</v>
      </c>
      <c r="E23" s="145">
        <f t="shared" ref="E23:N23" si="1">SUM(E48+E49+E52+E53)/1000</f>
        <v>0.87100068784976581</v>
      </c>
      <c r="F23" s="146">
        <f t="shared" si="1"/>
        <v>1.0153419284492275</v>
      </c>
      <c r="G23" s="274">
        <f t="shared" si="1"/>
        <v>0.85661111106303656</v>
      </c>
      <c r="H23" s="278">
        <f t="shared" si="1"/>
        <v>1.111122277046684</v>
      </c>
      <c r="I23" s="145">
        <f t="shared" si="1"/>
        <v>0.86192891640527647</v>
      </c>
      <c r="J23" s="146">
        <f t="shared" si="1"/>
        <v>1.1531333634184613</v>
      </c>
      <c r="K23" s="274">
        <f t="shared" si="1"/>
        <v>0.86770838870747447</v>
      </c>
      <c r="L23" s="278">
        <f t="shared" si="1"/>
        <v>1.0949525082133953</v>
      </c>
      <c r="M23" s="145">
        <f t="shared" si="1"/>
        <v>0.90970357119517931</v>
      </c>
      <c r="N23" s="146">
        <f t="shared" si="1"/>
        <v>1.274446437666217</v>
      </c>
      <c r="O23" s="29"/>
      <c r="P23" s="33"/>
    </row>
    <row r="24" spans="1:18">
      <c r="A24" s="29"/>
      <c r="B24" s="61"/>
      <c r="C24" s="53"/>
      <c r="D24" s="53"/>
      <c r="E24" s="55"/>
      <c r="F24" s="55"/>
      <c r="G24" s="55"/>
      <c r="H24" s="55"/>
      <c r="I24" s="55"/>
      <c r="J24" s="55"/>
      <c r="K24" s="55"/>
      <c r="L24" s="55"/>
      <c r="M24" s="55"/>
      <c r="N24" s="55"/>
      <c r="O24" s="29"/>
      <c r="P24" s="33"/>
    </row>
    <row r="25" spans="1:18" ht="13.5" thickBot="1">
      <c r="A25" s="29"/>
      <c r="B25" s="103" t="s">
        <v>1077</v>
      </c>
      <c r="C25" s="30"/>
      <c r="D25" s="32"/>
      <c r="E25" s="32"/>
      <c r="F25" s="32"/>
      <c r="G25" s="32"/>
      <c r="H25" s="32"/>
      <c r="I25" s="32"/>
      <c r="J25" s="30"/>
      <c r="K25" s="30"/>
      <c r="L25" s="30"/>
      <c r="M25" s="30"/>
      <c r="N25" s="32"/>
      <c r="O25" s="29"/>
      <c r="P25" s="33"/>
    </row>
    <row r="26" spans="1:18" ht="13.5" thickBot="1">
      <c r="A26" s="29"/>
      <c r="B26" s="29"/>
      <c r="C26" s="29"/>
      <c r="D26" s="29"/>
      <c r="E26" s="808">
        <v>201</v>
      </c>
      <c r="F26" s="824"/>
      <c r="G26" s="825">
        <v>402</v>
      </c>
      <c r="H26" s="826"/>
      <c r="I26" s="808">
        <v>603</v>
      </c>
      <c r="J26" s="824"/>
      <c r="K26" s="825">
        <v>805</v>
      </c>
      <c r="L26" s="826"/>
      <c r="M26" s="808">
        <v>1206</v>
      </c>
      <c r="N26" s="823"/>
      <c r="O26" s="32"/>
      <c r="P26" s="33"/>
    </row>
    <row r="27" spans="1:18" ht="13.5" thickBot="1">
      <c r="A27" s="29"/>
      <c r="B27" s="122" t="s">
        <v>962</v>
      </c>
      <c r="C27" s="112" t="s">
        <v>830</v>
      </c>
      <c r="D27" s="56" t="s">
        <v>867</v>
      </c>
      <c r="E27" s="139" t="s">
        <v>824</v>
      </c>
      <c r="F27" s="64" t="s">
        <v>825</v>
      </c>
      <c r="G27" s="273" t="s">
        <v>824</v>
      </c>
      <c r="H27" s="139" t="s">
        <v>825</v>
      </c>
      <c r="I27" s="139" t="s">
        <v>824</v>
      </c>
      <c r="J27" s="64" t="s">
        <v>825</v>
      </c>
      <c r="K27" s="273" t="s">
        <v>824</v>
      </c>
      <c r="L27" s="139" t="s">
        <v>825</v>
      </c>
      <c r="M27" s="139" t="s">
        <v>824</v>
      </c>
      <c r="N27" s="64" t="s">
        <v>825</v>
      </c>
      <c r="O27" s="32"/>
      <c r="P27" s="33"/>
    </row>
    <row r="28" spans="1:18">
      <c r="A28" s="29"/>
      <c r="B28" s="140" t="s">
        <v>963</v>
      </c>
      <c r="C28" s="141" t="s">
        <v>836</v>
      </c>
      <c r="D28" s="141" t="s">
        <v>870</v>
      </c>
      <c r="E28" s="211">
        <v>11.8</v>
      </c>
      <c r="F28" s="210">
        <v>11.8</v>
      </c>
      <c r="G28" s="209">
        <v>19.600000000000001</v>
      </c>
      <c r="H28" s="275">
        <v>19.600000000000001</v>
      </c>
      <c r="I28" s="211">
        <v>31.5</v>
      </c>
      <c r="J28" s="210">
        <v>31.5</v>
      </c>
      <c r="K28" s="209">
        <v>47.2</v>
      </c>
      <c r="L28" s="275">
        <v>47.2</v>
      </c>
      <c r="M28" s="572">
        <v>78.7</v>
      </c>
      <c r="N28" s="223">
        <v>78.7</v>
      </c>
      <c r="O28" s="32"/>
      <c r="P28" s="33"/>
    </row>
    <row r="29" spans="1:18">
      <c r="A29" s="29"/>
      <c r="B29" s="142" t="s">
        <v>964</v>
      </c>
      <c r="C29" s="86" t="s">
        <v>837</v>
      </c>
      <c r="D29" s="86" t="s">
        <v>870</v>
      </c>
      <c r="E29" s="214">
        <v>9.8000000000000007</v>
      </c>
      <c r="F29" s="213">
        <v>9.8000000000000007</v>
      </c>
      <c r="G29" s="212">
        <v>15.7</v>
      </c>
      <c r="H29" s="276">
        <v>15.7</v>
      </c>
      <c r="I29" s="214">
        <v>23.6</v>
      </c>
      <c r="J29" s="213">
        <v>23.6</v>
      </c>
      <c r="K29" s="212">
        <v>39.4</v>
      </c>
      <c r="L29" s="276">
        <v>39.4</v>
      </c>
      <c r="M29" s="214">
        <v>47.2</v>
      </c>
      <c r="N29" s="213">
        <v>47.2</v>
      </c>
      <c r="O29" s="32"/>
      <c r="P29" s="33"/>
    </row>
    <row r="30" spans="1:18">
      <c r="A30" s="29"/>
      <c r="B30" s="142" t="s">
        <v>965</v>
      </c>
      <c r="C30" s="86" t="s">
        <v>838</v>
      </c>
      <c r="D30" s="86" t="s">
        <v>870</v>
      </c>
      <c r="E30" s="214">
        <v>30</v>
      </c>
      <c r="F30" s="213">
        <v>31.5</v>
      </c>
      <c r="G30" s="212">
        <v>36</v>
      </c>
      <c r="H30" s="276">
        <v>55.1</v>
      </c>
      <c r="I30" s="214">
        <v>44</v>
      </c>
      <c r="J30" s="213">
        <v>78.7</v>
      </c>
      <c r="K30" s="212">
        <v>60</v>
      </c>
      <c r="L30" s="276">
        <v>98.4</v>
      </c>
      <c r="M30" s="214">
        <v>67</v>
      </c>
      <c r="N30" s="213">
        <v>157.5</v>
      </c>
      <c r="O30" s="32"/>
      <c r="P30" s="33"/>
    </row>
    <row r="31" spans="1:18">
      <c r="A31" s="29"/>
      <c r="B31" s="142" t="s">
        <v>966</v>
      </c>
      <c r="C31" s="86" t="s">
        <v>839</v>
      </c>
      <c r="D31" s="86" t="s">
        <v>870</v>
      </c>
      <c r="E31" s="214">
        <v>0.6</v>
      </c>
      <c r="F31" s="213">
        <v>0.6</v>
      </c>
      <c r="G31" s="212">
        <v>0.6</v>
      </c>
      <c r="H31" s="276">
        <v>0.6</v>
      </c>
      <c r="I31" s="214">
        <v>0.6</v>
      </c>
      <c r="J31" s="213">
        <v>0.6</v>
      </c>
      <c r="K31" s="212">
        <v>0.6</v>
      </c>
      <c r="L31" s="276">
        <v>0.6</v>
      </c>
      <c r="M31" s="214">
        <v>0.6</v>
      </c>
      <c r="N31" s="213">
        <v>0.6</v>
      </c>
      <c r="O31" s="29"/>
      <c r="P31" s="33"/>
    </row>
    <row r="32" spans="1:18">
      <c r="A32" s="29"/>
      <c r="B32" s="142" t="s">
        <v>967</v>
      </c>
      <c r="C32" s="86" t="s">
        <v>831</v>
      </c>
      <c r="D32" s="86" t="s">
        <v>870</v>
      </c>
      <c r="E32" s="214">
        <v>3.6</v>
      </c>
      <c r="F32" s="213">
        <v>3.6</v>
      </c>
      <c r="G32" s="212">
        <v>3.6</v>
      </c>
      <c r="H32" s="276">
        <v>3.6</v>
      </c>
      <c r="I32" s="214">
        <v>3.6</v>
      </c>
      <c r="J32" s="213">
        <v>3.6</v>
      </c>
      <c r="K32" s="212">
        <v>3.6</v>
      </c>
      <c r="L32" s="276">
        <v>3.6</v>
      </c>
      <c r="M32" s="214">
        <v>3.6</v>
      </c>
      <c r="N32" s="213">
        <v>3.6</v>
      </c>
      <c r="O32" s="29"/>
      <c r="P32" s="33"/>
    </row>
    <row r="33" spans="1:18">
      <c r="A33" s="29"/>
      <c r="B33" s="142" t="s">
        <v>968</v>
      </c>
      <c r="C33" s="86" t="s">
        <v>974</v>
      </c>
      <c r="D33" s="86" t="s">
        <v>870</v>
      </c>
      <c r="E33" s="214">
        <v>20</v>
      </c>
      <c r="F33" s="213">
        <v>20</v>
      </c>
      <c r="G33" s="212">
        <v>20</v>
      </c>
      <c r="H33" s="276">
        <v>20</v>
      </c>
      <c r="I33" s="214">
        <v>20</v>
      </c>
      <c r="J33" s="213">
        <v>20</v>
      </c>
      <c r="K33" s="212">
        <v>20</v>
      </c>
      <c r="L33" s="276">
        <v>20</v>
      </c>
      <c r="M33" s="214">
        <v>20</v>
      </c>
      <c r="N33" s="213">
        <v>20</v>
      </c>
      <c r="O33" s="29"/>
      <c r="P33" s="33"/>
    </row>
    <row r="34" spans="1:18">
      <c r="A34" s="29"/>
      <c r="B34" s="142" t="s">
        <v>969</v>
      </c>
      <c r="C34" s="86" t="s">
        <v>832</v>
      </c>
      <c r="D34" s="86" t="s">
        <v>870</v>
      </c>
      <c r="E34" s="214">
        <v>20</v>
      </c>
      <c r="F34" s="213">
        <v>20</v>
      </c>
      <c r="G34" s="212">
        <v>20</v>
      </c>
      <c r="H34" s="276">
        <v>20</v>
      </c>
      <c r="I34" s="214">
        <v>20</v>
      </c>
      <c r="J34" s="213">
        <v>20</v>
      </c>
      <c r="K34" s="212">
        <v>20</v>
      </c>
      <c r="L34" s="276">
        <v>20</v>
      </c>
      <c r="M34" s="214">
        <v>20</v>
      </c>
      <c r="N34" s="213">
        <v>20</v>
      </c>
      <c r="O34" s="29"/>
      <c r="P34" s="33"/>
    </row>
    <row r="35" spans="1:18">
      <c r="A35" s="29"/>
      <c r="B35" s="142" t="s">
        <v>864</v>
      </c>
      <c r="C35" s="86" t="s">
        <v>833</v>
      </c>
      <c r="D35" s="86" t="s">
        <v>870</v>
      </c>
      <c r="E35" s="214">
        <v>5</v>
      </c>
      <c r="F35" s="213">
        <v>5</v>
      </c>
      <c r="G35" s="212">
        <v>5</v>
      </c>
      <c r="H35" s="276">
        <v>5</v>
      </c>
      <c r="I35" s="214">
        <v>5</v>
      </c>
      <c r="J35" s="213">
        <v>5</v>
      </c>
      <c r="K35" s="212">
        <v>5</v>
      </c>
      <c r="L35" s="276">
        <v>5</v>
      </c>
      <c r="M35" s="214">
        <v>5</v>
      </c>
      <c r="N35" s="213">
        <v>5</v>
      </c>
      <c r="O35" s="29"/>
      <c r="P35" s="33"/>
    </row>
    <row r="36" spans="1:18">
      <c r="A36" s="29"/>
      <c r="B36" s="142" t="s">
        <v>845</v>
      </c>
      <c r="C36" s="86" t="s">
        <v>834</v>
      </c>
      <c r="D36" s="86" t="s">
        <v>870</v>
      </c>
      <c r="E36" s="214">
        <v>30</v>
      </c>
      <c r="F36" s="213">
        <v>71.5</v>
      </c>
      <c r="G36" s="212">
        <v>36</v>
      </c>
      <c r="H36" s="276">
        <v>95.1</v>
      </c>
      <c r="I36" s="214">
        <v>44</v>
      </c>
      <c r="J36" s="213">
        <v>118.7</v>
      </c>
      <c r="K36" s="212">
        <v>60</v>
      </c>
      <c r="L36" s="276">
        <v>138.4</v>
      </c>
      <c r="M36" s="214">
        <v>67</v>
      </c>
      <c r="N36" s="213">
        <v>197.5</v>
      </c>
      <c r="O36" s="29"/>
      <c r="P36" s="33"/>
    </row>
    <row r="37" spans="1:18">
      <c r="A37" s="29"/>
      <c r="B37" s="142" t="s">
        <v>840</v>
      </c>
      <c r="C37" s="86" t="s">
        <v>841</v>
      </c>
      <c r="D37" s="86" t="s">
        <v>870</v>
      </c>
      <c r="E37" s="214">
        <v>60</v>
      </c>
      <c r="F37" s="573">
        <v>60</v>
      </c>
      <c r="G37" s="214">
        <v>60</v>
      </c>
      <c r="H37" s="573">
        <v>60</v>
      </c>
      <c r="I37" s="214">
        <v>60</v>
      </c>
      <c r="J37" s="573">
        <v>60</v>
      </c>
      <c r="K37" s="214">
        <v>60</v>
      </c>
      <c r="L37" s="573">
        <v>60</v>
      </c>
      <c r="M37" s="214">
        <v>60</v>
      </c>
      <c r="N37" s="573">
        <v>60</v>
      </c>
      <c r="O37" s="29"/>
      <c r="P37" s="33"/>
      <c r="R37" s="143"/>
    </row>
    <row r="38" spans="1:18">
      <c r="A38" s="29"/>
      <c r="B38" s="142" t="s">
        <v>970</v>
      </c>
      <c r="C38" s="86" t="s">
        <v>842</v>
      </c>
      <c r="D38" s="86" t="s">
        <v>870</v>
      </c>
      <c r="E38" s="214">
        <v>15</v>
      </c>
      <c r="F38" s="573">
        <v>15</v>
      </c>
      <c r="G38" s="214">
        <v>15</v>
      </c>
      <c r="H38" s="573">
        <v>15</v>
      </c>
      <c r="I38" s="214">
        <v>15</v>
      </c>
      <c r="J38" s="573">
        <v>15</v>
      </c>
      <c r="K38" s="214">
        <v>15</v>
      </c>
      <c r="L38" s="573">
        <v>15</v>
      </c>
      <c r="M38" s="214">
        <v>15</v>
      </c>
      <c r="N38" s="573">
        <v>15</v>
      </c>
      <c r="O38" s="29"/>
      <c r="P38" s="33"/>
    </row>
    <row r="39" spans="1:18" ht="13.5" thickBot="1">
      <c r="A39" s="29"/>
      <c r="B39" s="142" t="s">
        <v>971</v>
      </c>
      <c r="C39" s="144" t="s">
        <v>863</v>
      </c>
      <c r="D39" s="144" t="s">
        <v>870</v>
      </c>
      <c r="E39" s="217">
        <v>2.7</v>
      </c>
      <c r="F39" s="216">
        <v>2.7</v>
      </c>
      <c r="G39" s="215">
        <v>2.7</v>
      </c>
      <c r="H39" s="277">
        <v>2.7</v>
      </c>
      <c r="I39" s="217">
        <v>2.7</v>
      </c>
      <c r="J39" s="216">
        <v>2.7</v>
      </c>
      <c r="K39" s="215">
        <v>2.7</v>
      </c>
      <c r="L39" s="277">
        <v>2.7</v>
      </c>
      <c r="M39" s="570">
        <v>2.7</v>
      </c>
      <c r="N39" s="571">
        <v>2.7</v>
      </c>
      <c r="O39" s="29"/>
      <c r="P39" s="33"/>
    </row>
    <row r="40" spans="1:18" ht="13.5" thickBot="1">
      <c r="A40" s="29"/>
      <c r="B40" s="140" t="s">
        <v>972</v>
      </c>
      <c r="C40" s="56" t="s">
        <v>879</v>
      </c>
      <c r="D40" s="112" t="s">
        <v>881</v>
      </c>
      <c r="E40" s="145">
        <f>SUM(E48+E49+E51+E53)/1000</f>
        <v>1.6922827317647104</v>
      </c>
      <c r="F40" s="146">
        <f t="shared" ref="F40:N40" si="2">SUM(F48+F49+F51+F53)/1000</f>
        <v>2.2347150796073012</v>
      </c>
      <c r="G40" s="274">
        <f t="shared" si="2"/>
        <v>1.7614632007263678</v>
      </c>
      <c r="H40" s="278">
        <f t="shared" si="2"/>
        <v>2.461235926377447</v>
      </c>
      <c r="I40" s="145">
        <f t="shared" si="2"/>
        <v>1.8587616774440983</v>
      </c>
      <c r="J40" s="146">
        <f t="shared" si="2"/>
        <v>2.6048532085135974</v>
      </c>
      <c r="K40" s="274">
        <f t="shared" si="2"/>
        <v>2.0067056968422374</v>
      </c>
      <c r="L40" s="278">
        <f t="shared" si="2"/>
        <v>2.6170539120396374</v>
      </c>
      <c r="M40" s="145">
        <f t="shared" si="2"/>
        <v>2.0992807029558964</v>
      </c>
      <c r="N40" s="146">
        <f t="shared" si="2"/>
        <v>2.9595385394372906</v>
      </c>
      <c r="O40" s="29"/>
      <c r="P40" s="33"/>
    </row>
    <row r="41" spans="1:18" ht="13.5" thickBot="1">
      <c r="A41" s="29"/>
      <c r="B41" s="147" t="s">
        <v>973</v>
      </c>
      <c r="C41" s="64" t="s">
        <v>880</v>
      </c>
      <c r="D41" s="139" t="s">
        <v>881</v>
      </c>
      <c r="E41" s="145">
        <f>SUM(E48+E49+E52+E53)/1000</f>
        <v>0.87100068784976581</v>
      </c>
      <c r="F41" s="146">
        <f t="shared" ref="F41:N41" si="3">SUM(F48+F49+F52+F53)/1000</f>
        <v>1.0153419284492275</v>
      </c>
      <c r="G41" s="274">
        <f t="shared" si="3"/>
        <v>0.85661111106303656</v>
      </c>
      <c r="H41" s="278">
        <f t="shared" si="3"/>
        <v>1.111122277046684</v>
      </c>
      <c r="I41" s="145">
        <f t="shared" si="3"/>
        <v>0.86192891640527647</v>
      </c>
      <c r="J41" s="146">
        <f t="shared" si="3"/>
        <v>1.1531333634184613</v>
      </c>
      <c r="K41" s="274">
        <f t="shared" si="3"/>
        <v>0.86770838870747447</v>
      </c>
      <c r="L41" s="278">
        <f t="shared" si="3"/>
        <v>1.0949525082133953</v>
      </c>
      <c r="M41" s="145">
        <f t="shared" si="3"/>
        <v>0.90970357119517931</v>
      </c>
      <c r="N41" s="146">
        <f t="shared" si="3"/>
        <v>1.274446437666217</v>
      </c>
      <c r="O41" s="29"/>
      <c r="P41" s="33"/>
    </row>
    <row r="42" spans="1:18">
      <c r="A42" s="29"/>
      <c r="B42" s="30"/>
      <c r="C42" s="30"/>
      <c r="D42" s="31"/>
      <c r="E42" s="32"/>
      <c r="F42" s="32"/>
      <c r="G42" s="32"/>
      <c r="H42" s="32"/>
      <c r="I42" s="32"/>
      <c r="J42" s="30"/>
      <c r="K42" s="30"/>
      <c r="L42" s="30"/>
      <c r="M42" s="30"/>
      <c r="N42" s="32"/>
      <c r="O42" s="29"/>
      <c r="P42" s="33"/>
    </row>
    <row r="43" spans="1:18">
      <c r="P43" s="27"/>
    </row>
    <row r="44" spans="1:18" hidden="1">
      <c r="B44" s="148" t="s">
        <v>1032</v>
      </c>
      <c r="C44" s="149"/>
      <c r="D44" s="150"/>
      <c r="E44" s="150"/>
      <c r="F44" s="150"/>
      <c r="G44" s="150"/>
      <c r="H44" s="150"/>
      <c r="I44" s="150"/>
      <c r="J44" s="150"/>
      <c r="K44" s="150"/>
      <c r="L44" s="150"/>
      <c r="M44" s="150"/>
      <c r="N44" s="150"/>
    </row>
    <row r="45" spans="1:18" hidden="1">
      <c r="B45" s="148"/>
      <c r="C45" s="149"/>
      <c r="D45" s="150"/>
      <c r="E45" s="150"/>
      <c r="F45" s="150"/>
      <c r="G45" s="150"/>
      <c r="H45" s="150"/>
      <c r="I45" s="150"/>
      <c r="J45" s="150"/>
      <c r="K45" s="150"/>
      <c r="L45" s="150"/>
      <c r="M45" s="150"/>
      <c r="N45" s="150"/>
    </row>
    <row r="46" spans="1:18" hidden="1">
      <c r="B46" s="151" t="s">
        <v>855</v>
      </c>
      <c r="C46" s="152"/>
      <c r="D46" s="153"/>
      <c r="E46" s="154">
        <v>32</v>
      </c>
      <c r="F46" s="155"/>
      <c r="G46" s="150"/>
      <c r="H46" s="150"/>
      <c r="I46" s="150"/>
      <c r="J46" s="150"/>
      <c r="K46" s="150"/>
      <c r="L46" s="150"/>
      <c r="M46" s="150"/>
      <c r="N46" s="150"/>
    </row>
    <row r="47" spans="1:18" hidden="1">
      <c r="B47" s="156" t="s">
        <v>856</v>
      </c>
      <c r="C47" s="157"/>
      <c r="D47" s="158"/>
      <c r="E47" s="159">
        <v>1.4</v>
      </c>
      <c r="F47" s="150"/>
      <c r="G47" s="150"/>
      <c r="H47" s="150"/>
      <c r="I47" s="150"/>
      <c r="J47" s="150"/>
      <c r="K47" s="150"/>
      <c r="L47" s="150"/>
      <c r="M47" s="150"/>
      <c r="N47" s="150"/>
    </row>
    <row r="48" spans="1:18" hidden="1">
      <c r="B48" s="152" t="s">
        <v>857</v>
      </c>
      <c r="C48" s="152"/>
      <c r="D48" s="153"/>
      <c r="E48" s="160">
        <f t="shared" ref="E48:N48" si="4">$E$46*((E12-E10)/(E11/E14+$E47))+$E$46*E10/(E11/((E13+E14)+$E47))</f>
        <v>357.05444743935311</v>
      </c>
      <c r="F48" s="160">
        <f t="shared" si="4"/>
        <v>368.69865229110508</v>
      </c>
      <c r="G48" s="160">
        <f t="shared" si="4"/>
        <v>314.80818873649491</v>
      </c>
      <c r="H48" s="160">
        <f t="shared" si="4"/>
        <v>420.89883483099828</v>
      </c>
      <c r="I48" s="160">
        <f t="shared" si="4"/>
        <v>289.46577028690461</v>
      </c>
      <c r="J48" s="160">
        <f t="shared" si="4"/>
        <v>429.04118928131805</v>
      </c>
      <c r="K48" s="160">
        <f t="shared" si="4"/>
        <v>247.85706022378889</v>
      </c>
      <c r="L48" s="160">
        <f t="shared" si="4"/>
        <v>347.3998144992164</v>
      </c>
      <c r="M48" s="160">
        <f t="shared" si="4"/>
        <v>272.99230150284217</v>
      </c>
      <c r="N48" s="160">
        <f t="shared" si="4"/>
        <v>472.56351130376106</v>
      </c>
    </row>
    <row r="49" spans="2:14" hidden="1">
      <c r="B49" s="152" t="s">
        <v>858</v>
      </c>
      <c r="C49" s="152"/>
      <c r="D49" s="153"/>
      <c r="E49" s="160">
        <f t="shared" ref="E49:N49" si="5">$E$46*(2*E15/(E16/E14+$E47))</f>
        <v>184.02555910543131</v>
      </c>
      <c r="F49" s="160">
        <f t="shared" si="5"/>
        <v>184.02555910543131</v>
      </c>
      <c r="G49" s="160">
        <f t="shared" si="5"/>
        <v>184.02555910543131</v>
      </c>
      <c r="H49" s="160">
        <f t="shared" si="5"/>
        <v>184.02555910543131</v>
      </c>
      <c r="I49" s="160">
        <f t="shared" si="5"/>
        <v>184.02555910543131</v>
      </c>
      <c r="J49" s="160">
        <f t="shared" si="5"/>
        <v>184.02555910543131</v>
      </c>
      <c r="K49" s="160">
        <f t="shared" si="5"/>
        <v>184.02555910543131</v>
      </c>
      <c r="L49" s="160">
        <f t="shared" si="5"/>
        <v>184.02555910543131</v>
      </c>
      <c r="M49" s="160">
        <f t="shared" si="5"/>
        <v>184.02555910543131</v>
      </c>
      <c r="N49" s="160">
        <f t="shared" si="5"/>
        <v>184.02555910543131</v>
      </c>
    </row>
    <row r="50" spans="2:14" hidden="1">
      <c r="B50" s="152" t="s">
        <v>860</v>
      </c>
      <c r="C50" s="152"/>
      <c r="D50" s="153"/>
      <c r="E50" s="160">
        <f t="shared" ref="E50:N50" si="6">$E$46/PI()*LN(E18/E17)</f>
        <v>18.250712086998764</v>
      </c>
      <c r="F50" s="160">
        <f t="shared" si="6"/>
        <v>27.097181136846082</v>
      </c>
      <c r="G50" s="160">
        <f t="shared" si="6"/>
        <v>20.107824214740692</v>
      </c>
      <c r="H50" s="160">
        <f t="shared" si="6"/>
        <v>30.002525540683628</v>
      </c>
      <c r="I50" s="160">
        <f t="shared" si="6"/>
        <v>22.151839134196038</v>
      </c>
      <c r="J50" s="160">
        <f t="shared" si="6"/>
        <v>32.260441002114135</v>
      </c>
      <c r="K50" s="160">
        <f t="shared" si="6"/>
        <v>25.311051291883619</v>
      </c>
      <c r="L50" s="160">
        <f t="shared" si="6"/>
        <v>33.824475640583167</v>
      </c>
      <c r="M50" s="160">
        <f t="shared" si="6"/>
        <v>26.435047372460382</v>
      </c>
      <c r="N50" s="160">
        <f t="shared" si="6"/>
        <v>37.446491150468312</v>
      </c>
    </row>
    <row r="51" spans="2:14" hidden="1">
      <c r="B51" s="152" t="s">
        <v>861</v>
      </c>
      <c r="C51" s="152"/>
      <c r="D51" s="153"/>
      <c r="E51" s="160">
        <f t="shared" ref="E51:N51" si="7">E50*E19</f>
        <v>1095.0427252199258</v>
      </c>
      <c r="F51" s="160">
        <f t="shared" si="7"/>
        <v>1625.8308682107649</v>
      </c>
      <c r="G51" s="160">
        <f t="shared" si="7"/>
        <v>1206.4694528844416</v>
      </c>
      <c r="H51" s="160">
        <f t="shared" si="7"/>
        <v>1800.1515324410177</v>
      </c>
      <c r="I51" s="160">
        <f t="shared" si="7"/>
        <v>1329.1103480517622</v>
      </c>
      <c r="J51" s="160">
        <f t="shared" si="7"/>
        <v>1935.6264601268481</v>
      </c>
      <c r="K51" s="160">
        <f t="shared" si="7"/>
        <v>1518.663077513017</v>
      </c>
      <c r="L51" s="160">
        <f t="shared" si="7"/>
        <v>2029.46853843499</v>
      </c>
      <c r="M51" s="160">
        <f t="shared" si="7"/>
        <v>1586.102842347623</v>
      </c>
      <c r="N51" s="160">
        <f t="shared" si="7"/>
        <v>2246.7894690280987</v>
      </c>
    </row>
    <row r="52" spans="2:14" hidden="1">
      <c r="B52" s="152" t="s">
        <v>862</v>
      </c>
      <c r="C52" s="154"/>
      <c r="D52" s="154"/>
      <c r="E52" s="160">
        <f t="shared" ref="E52:N52" si="8">E50*E20</f>
        <v>273.76068130498146</v>
      </c>
      <c r="F52" s="160">
        <f t="shared" si="8"/>
        <v>406.45771705269124</v>
      </c>
      <c r="G52" s="160">
        <f t="shared" si="8"/>
        <v>301.61736322111039</v>
      </c>
      <c r="H52" s="160">
        <f t="shared" si="8"/>
        <v>450.03788311025443</v>
      </c>
      <c r="I52" s="160">
        <f t="shared" si="8"/>
        <v>332.27758701294056</v>
      </c>
      <c r="J52" s="160">
        <f t="shared" si="8"/>
        <v>483.90661503171202</v>
      </c>
      <c r="K52" s="160">
        <f t="shared" si="8"/>
        <v>379.66576937825425</v>
      </c>
      <c r="L52" s="160">
        <f t="shared" si="8"/>
        <v>507.36713460874751</v>
      </c>
      <c r="M52" s="160">
        <f t="shared" si="8"/>
        <v>396.52571058690575</v>
      </c>
      <c r="N52" s="160">
        <f t="shared" si="8"/>
        <v>561.69736725702467</v>
      </c>
    </row>
    <row r="53" spans="2:14" hidden="1">
      <c r="B53" s="151" t="s">
        <v>859</v>
      </c>
      <c r="C53" s="154"/>
      <c r="D53" s="154"/>
      <c r="E53" s="160">
        <f t="shared" ref="E53:N53" si="9">$E$46*E21*0.65</f>
        <v>56.160000000000004</v>
      </c>
      <c r="F53" s="160">
        <f t="shared" si="9"/>
        <v>56.160000000000004</v>
      </c>
      <c r="G53" s="160">
        <f t="shared" si="9"/>
        <v>56.160000000000004</v>
      </c>
      <c r="H53" s="160">
        <f t="shared" si="9"/>
        <v>56.160000000000004</v>
      </c>
      <c r="I53" s="160">
        <f t="shared" si="9"/>
        <v>56.160000000000004</v>
      </c>
      <c r="J53" s="160">
        <f t="shared" si="9"/>
        <v>56.160000000000004</v>
      </c>
      <c r="K53" s="160">
        <f t="shared" si="9"/>
        <v>56.160000000000004</v>
      </c>
      <c r="L53" s="160">
        <f t="shared" si="9"/>
        <v>56.160000000000004</v>
      </c>
      <c r="M53" s="160">
        <f t="shared" si="9"/>
        <v>56.160000000000004</v>
      </c>
      <c r="N53" s="160">
        <f t="shared" si="9"/>
        <v>56.160000000000004</v>
      </c>
    </row>
    <row r="54" spans="2:14" hidden="1"/>
  </sheetData>
  <sheetProtection selectLockedCells="1"/>
  <mergeCells count="11">
    <mergeCell ref="L2:O2"/>
    <mergeCell ref="E8:F8"/>
    <mergeCell ref="G8:H8"/>
    <mergeCell ref="I8:J8"/>
    <mergeCell ref="K8:L8"/>
    <mergeCell ref="M8:N8"/>
    <mergeCell ref="M26:N26"/>
    <mergeCell ref="E26:F26"/>
    <mergeCell ref="G26:H26"/>
    <mergeCell ref="I26:J26"/>
    <mergeCell ref="K26:L26"/>
  </mergeCells>
  <phoneticPr fontId="2" type="noConversion"/>
  <pageMargins left="0.75" right="0.75" top="1" bottom="1" header="0.5" footer="0.5"/>
  <headerFooter alignWithMargins="0"/>
  <drawing r:id="rId1"/>
  <legacyDrawing r:id="rId2"/>
</worksheet>
</file>

<file path=xl/worksheets/sheet36.xml><?xml version="1.0" encoding="utf-8"?>
<worksheet xmlns="http://schemas.openxmlformats.org/spreadsheetml/2006/main" xmlns:r="http://schemas.openxmlformats.org/officeDocument/2006/relationships">
  <sheetPr codeName="Sheet6"/>
  <dimension ref="A1:J49"/>
  <sheetViews>
    <sheetView workbookViewId="0">
      <selection activeCell="B5" sqref="B5"/>
    </sheetView>
  </sheetViews>
  <sheetFormatPr defaultRowHeight="12.75"/>
  <cols>
    <col min="1" max="1" width="1.140625" style="21" customWidth="1"/>
    <col min="2" max="2" width="25.7109375" style="21" bestFit="1" customWidth="1"/>
    <col min="3" max="3" width="8.42578125" style="21" bestFit="1" customWidth="1"/>
    <col min="4" max="4" width="17.85546875" style="21" bestFit="1" customWidth="1"/>
    <col min="5" max="8" width="9.140625" style="21"/>
    <col min="9" max="9" width="1.5703125" style="21" customWidth="1"/>
    <col min="10" max="16384" width="9.140625" style="21"/>
  </cols>
  <sheetData>
    <row r="1" spans="1:10">
      <c r="A1" s="20"/>
      <c r="B1" s="20"/>
      <c r="C1" s="20"/>
      <c r="D1" s="20"/>
      <c r="E1" s="20"/>
      <c r="F1" s="20"/>
      <c r="G1" s="20"/>
      <c r="H1" s="20"/>
      <c r="I1" s="20"/>
    </row>
    <row r="2" spans="1:10" ht="15.75">
      <c r="A2" s="20"/>
      <c r="B2" s="20"/>
      <c r="C2" s="20"/>
      <c r="D2" s="20"/>
      <c r="E2" s="20"/>
      <c r="F2" s="805"/>
      <c r="G2" s="734"/>
      <c r="H2" s="734"/>
      <c r="I2" s="734"/>
    </row>
    <row r="3" spans="1:10">
      <c r="A3" s="20"/>
      <c r="B3" s="20"/>
      <c r="C3" s="20"/>
      <c r="D3" s="20"/>
      <c r="E3" s="20"/>
      <c r="F3" s="20"/>
      <c r="G3" s="20"/>
      <c r="H3" s="20"/>
      <c r="I3" s="20"/>
    </row>
    <row r="4" spans="1:10" ht="14.25" customHeight="1">
      <c r="A4" s="25"/>
      <c r="B4" s="25"/>
      <c r="C4" s="25"/>
      <c r="D4" s="25"/>
      <c r="E4" s="25"/>
      <c r="F4" s="25"/>
      <c r="G4" s="25"/>
      <c r="H4" s="25"/>
      <c r="I4" s="25"/>
    </row>
    <row r="5" spans="1:10" ht="3" customHeight="1">
      <c r="A5" s="26"/>
      <c r="B5" s="26"/>
      <c r="C5" s="26"/>
      <c r="D5" s="26"/>
      <c r="E5" s="26"/>
      <c r="F5" s="26"/>
      <c r="G5" s="26"/>
      <c r="H5" s="26"/>
      <c r="I5" s="26"/>
      <c r="J5" s="27"/>
    </row>
    <row r="6" spans="1:10">
      <c r="A6" s="29"/>
      <c r="B6" s="30"/>
      <c r="C6" s="30"/>
      <c r="D6" s="31"/>
      <c r="E6" s="32"/>
      <c r="F6" s="30"/>
      <c r="G6" s="30"/>
      <c r="H6" s="32"/>
      <c r="I6" s="29"/>
      <c r="J6" s="33"/>
    </row>
    <row r="7" spans="1:10" ht="13.5" thickBot="1">
      <c r="A7" s="29"/>
      <c r="B7" s="103" t="s">
        <v>1073</v>
      </c>
      <c r="C7" s="30"/>
      <c r="D7" s="161"/>
      <c r="E7" s="32"/>
      <c r="F7" s="30"/>
      <c r="G7" s="30"/>
      <c r="H7" s="32"/>
      <c r="I7" s="29"/>
      <c r="J7" s="33"/>
    </row>
    <row r="8" spans="1:10" ht="13.5" thickBot="1">
      <c r="A8" s="29"/>
      <c r="B8" s="122" t="s">
        <v>976</v>
      </c>
      <c r="C8" s="64" t="s">
        <v>830</v>
      </c>
      <c r="D8" s="64" t="s">
        <v>867</v>
      </c>
      <c r="E8" s="64" t="s">
        <v>894</v>
      </c>
      <c r="F8" s="30"/>
      <c r="G8" s="30"/>
      <c r="H8" s="32"/>
      <c r="I8" s="29"/>
      <c r="J8" s="33"/>
    </row>
    <row r="9" spans="1:10">
      <c r="A9" s="29"/>
      <c r="B9" s="117" t="s">
        <v>977</v>
      </c>
      <c r="C9" s="162" t="s">
        <v>871</v>
      </c>
      <c r="D9" s="162" t="s">
        <v>870</v>
      </c>
      <c r="E9" s="210">
        <v>15000</v>
      </c>
      <c r="F9" s="30"/>
      <c r="G9" s="30"/>
      <c r="H9" s="32"/>
      <c r="I9" s="29"/>
      <c r="J9" s="33"/>
    </row>
    <row r="10" spans="1:10">
      <c r="A10" s="29"/>
      <c r="B10" s="115" t="s">
        <v>978</v>
      </c>
      <c r="C10" s="86" t="s">
        <v>837</v>
      </c>
      <c r="D10" s="86" t="s">
        <v>870</v>
      </c>
      <c r="E10" s="213">
        <v>11000</v>
      </c>
      <c r="F10" s="30"/>
      <c r="G10" s="30"/>
      <c r="H10" s="32"/>
      <c r="I10" s="29"/>
      <c r="J10" s="33"/>
    </row>
    <row r="11" spans="1:10">
      <c r="A11" s="29"/>
      <c r="B11" s="115" t="s">
        <v>1096</v>
      </c>
      <c r="C11" s="86" t="s">
        <v>839</v>
      </c>
      <c r="D11" s="86" t="s">
        <v>870</v>
      </c>
      <c r="E11" s="213">
        <v>1.2</v>
      </c>
      <c r="F11" s="30"/>
      <c r="G11" s="30"/>
      <c r="H11" s="32"/>
      <c r="I11" s="29"/>
      <c r="J11" s="33"/>
    </row>
    <row r="12" spans="1:10">
      <c r="A12" s="29"/>
      <c r="B12" s="115" t="s">
        <v>868</v>
      </c>
      <c r="C12" s="86" t="s">
        <v>873</v>
      </c>
      <c r="D12" s="86" t="s">
        <v>870</v>
      </c>
      <c r="E12" s="219">
        <v>2.7</v>
      </c>
      <c r="F12" s="30"/>
      <c r="G12" s="30"/>
      <c r="H12" s="32"/>
      <c r="I12" s="29"/>
      <c r="J12" s="33"/>
    </row>
    <row r="13" spans="1:10">
      <c r="A13" s="29"/>
      <c r="B13" s="115" t="s">
        <v>869</v>
      </c>
      <c r="C13" s="86" t="s">
        <v>872</v>
      </c>
      <c r="D13" s="86" t="s">
        <v>870</v>
      </c>
      <c r="E13" s="220">
        <v>18.600000000000001</v>
      </c>
      <c r="F13" s="30"/>
      <c r="G13" s="30"/>
      <c r="H13" s="32"/>
      <c r="I13" s="29"/>
      <c r="J13" s="33"/>
    </row>
    <row r="14" spans="1:10">
      <c r="A14" s="29"/>
      <c r="B14" s="115" t="s">
        <v>980</v>
      </c>
      <c r="C14" s="86" t="s">
        <v>874</v>
      </c>
      <c r="D14" s="221" t="s">
        <v>994</v>
      </c>
      <c r="E14" s="429">
        <f>VLOOKUP(D14,Library!$B$54:$C$62,2,FALSE)</f>
        <v>4</v>
      </c>
      <c r="F14" s="30"/>
      <c r="G14" s="30"/>
      <c r="H14" s="32"/>
      <c r="I14" s="29"/>
      <c r="J14" s="33"/>
    </row>
    <row r="15" spans="1:10" ht="13.5" thickBot="1">
      <c r="A15" s="29"/>
      <c r="B15" s="116" t="s">
        <v>981</v>
      </c>
      <c r="C15" s="89" t="s">
        <v>875</v>
      </c>
      <c r="D15" s="271" t="s">
        <v>994</v>
      </c>
      <c r="E15" s="492">
        <f>VLOOKUP(D15,Library!$B$54:$C$62,2,FALSE)</f>
        <v>4</v>
      </c>
      <c r="F15" s="30"/>
      <c r="G15" s="30"/>
      <c r="H15" s="32"/>
      <c r="I15" s="29"/>
      <c r="J15" s="33"/>
    </row>
    <row r="16" spans="1:10">
      <c r="A16" s="29"/>
      <c r="B16" s="61"/>
      <c r="C16" s="53"/>
      <c r="D16" s="53"/>
      <c r="E16" s="218"/>
      <c r="F16" s="30"/>
      <c r="G16" s="30"/>
      <c r="H16" s="32"/>
      <c r="I16" s="29"/>
      <c r="J16" s="33"/>
    </row>
    <row r="17" spans="1:10" ht="13.5" thickBot="1">
      <c r="A17" s="29"/>
      <c r="B17" s="103" t="s">
        <v>1078</v>
      </c>
      <c r="C17" s="30"/>
      <c r="D17" s="161"/>
      <c r="E17" s="32"/>
      <c r="F17" s="30"/>
      <c r="G17" s="30"/>
      <c r="H17" s="32"/>
      <c r="I17" s="29"/>
      <c r="J17" s="33"/>
    </row>
    <row r="18" spans="1:10" ht="13.5" thickBot="1">
      <c r="A18" s="29"/>
      <c r="B18" s="122" t="s">
        <v>976</v>
      </c>
      <c r="C18" s="64" t="s">
        <v>830</v>
      </c>
      <c r="D18" s="64" t="s">
        <v>867</v>
      </c>
      <c r="E18" s="64" t="s">
        <v>894</v>
      </c>
      <c r="F18" s="30"/>
      <c r="G18" s="30"/>
      <c r="H18" s="32"/>
      <c r="I18" s="29"/>
      <c r="J18" s="33"/>
    </row>
    <row r="19" spans="1:10">
      <c r="A19" s="29"/>
      <c r="B19" s="114" t="s">
        <v>977</v>
      </c>
      <c r="C19" s="141" t="s">
        <v>871</v>
      </c>
      <c r="D19" s="141" t="s">
        <v>870</v>
      </c>
      <c r="E19" s="210">
        <v>15000</v>
      </c>
      <c r="F19" s="30"/>
      <c r="G19" s="30"/>
      <c r="H19" s="32"/>
      <c r="I19" s="29"/>
      <c r="J19" s="33"/>
    </row>
    <row r="20" spans="1:10">
      <c r="A20" s="29"/>
      <c r="B20" s="115" t="s">
        <v>978</v>
      </c>
      <c r="C20" s="86" t="s">
        <v>837</v>
      </c>
      <c r="D20" s="86" t="s">
        <v>870</v>
      </c>
      <c r="E20" s="213">
        <v>11000</v>
      </c>
      <c r="F20" s="30"/>
      <c r="G20" s="30"/>
      <c r="H20" s="32"/>
      <c r="I20" s="29"/>
      <c r="J20" s="33"/>
    </row>
    <row r="21" spans="1:10">
      <c r="A21" s="29"/>
      <c r="B21" s="115" t="s">
        <v>1096</v>
      </c>
      <c r="C21" s="86" t="s">
        <v>839</v>
      </c>
      <c r="D21" s="86" t="s">
        <v>870</v>
      </c>
      <c r="E21" s="213">
        <v>1.2</v>
      </c>
      <c r="F21" s="30"/>
      <c r="G21" s="30"/>
      <c r="H21" s="32"/>
      <c r="I21" s="29"/>
      <c r="J21" s="33"/>
    </row>
    <row r="22" spans="1:10">
      <c r="A22" s="29"/>
      <c r="B22" s="115" t="s">
        <v>868</v>
      </c>
      <c r="C22" s="86" t="s">
        <v>873</v>
      </c>
      <c r="D22" s="86" t="s">
        <v>870</v>
      </c>
      <c r="E22" s="219">
        <v>2.7</v>
      </c>
      <c r="F22" s="30"/>
      <c r="G22" s="30"/>
      <c r="H22" s="32"/>
      <c r="I22" s="29"/>
      <c r="J22" s="33"/>
    </row>
    <row r="23" spans="1:10">
      <c r="A23" s="29"/>
      <c r="B23" s="115" t="s">
        <v>869</v>
      </c>
      <c r="C23" s="86" t="s">
        <v>872</v>
      </c>
      <c r="D23" s="86" t="s">
        <v>870</v>
      </c>
      <c r="E23" s="220">
        <v>18.600000000000001</v>
      </c>
      <c r="F23" s="30"/>
      <c r="G23" s="30"/>
      <c r="H23" s="32"/>
      <c r="I23" s="29"/>
      <c r="J23" s="33"/>
    </row>
    <row r="24" spans="1:10">
      <c r="A24" s="29"/>
      <c r="B24" s="115" t="s">
        <v>980</v>
      </c>
      <c r="C24" s="86" t="s">
        <v>874</v>
      </c>
      <c r="D24" s="221" t="s">
        <v>994</v>
      </c>
      <c r="E24" s="429">
        <f>VLOOKUP(D24,Library!$B$54:$C$62,2,FALSE)</f>
        <v>4</v>
      </c>
      <c r="F24" s="30"/>
      <c r="G24" s="30"/>
      <c r="H24" s="32"/>
      <c r="I24" s="29"/>
      <c r="J24" s="33"/>
    </row>
    <row r="25" spans="1:10" ht="13.5" thickBot="1">
      <c r="A25" s="29"/>
      <c r="B25" s="116" t="s">
        <v>981</v>
      </c>
      <c r="C25" s="89" t="s">
        <v>875</v>
      </c>
      <c r="D25" s="271" t="s">
        <v>994</v>
      </c>
      <c r="E25" s="492">
        <f>VLOOKUP(D25,Library!$B$54:$C$62,2,FALSE)</f>
        <v>4</v>
      </c>
      <c r="F25" s="30"/>
      <c r="G25" s="30"/>
      <c r="H25" s="32"/>
      <c r="I25" s="29"/>
      <c r="J25" s="33"/>
    </row>
    <row r="26" spans="1:10">
      <c r="A26" s="29"/>
      <c r="B26" s="61"/>
      <c r="C26" s="53"/>
      <c r="D26" s="53"/>
      <c r="E26" s="218"/>
      <c r="F26" s="30"/>
      <c r="G26" s="30"/>
      <c r="H26" s="32"/>
      <c r="I26" s="29"/>
      <c r="J26" s="33"/>
    </row>
    <row r="27" spans="1:10">
      <c r="A27" s="29"/>
      <c r="B27" s="30"/>
      <c r="C27" s="30"/>
      <c r="D27" s="30"/>
      <c r="E27" s="30"/>
      <c r="F27" s="30"/>
      <c r="G27" s="30"/>
      <c r="H27" s="32"/>
      <c r="I27" s="29"/>
      <c r="J27" s="33"/>
    </row>
    <row r="28" spans="1:10">
      <c r="J28" s="27"/>
    </row>
    <row r="29" spans="1:10" hidden="1">
      <c r="B29" s="169" t="s">
        <v>1033</v>
      </c>
      <c r="J29" s="27"/>
    </row>
    <row r="30" spans="1:10" hidden="1">
      <c r="B30" s="169"/>
      <c r="J30" s="27"/>
    </row>
    <row r="31" spans="1:10" hidden="1">
      <c r="B31" s="170" t="s">
        <v>1013</v>
      </c>
      <c r="C31" s="171"/>
      <c r="J31" s="27"/>
    </row>
    <row r="32" spans="1:10" hidden="1">
      <c r="B32" s="170" t="s">
        <v>877</v>
      </c>
      <c r="C32" s="172">
        <v>8.8500000000000005E-12</v>
      </c>
      <c r="J32" s="27"/>
    </row>
    <row r="33" spans="2:10" hidden="1">
      <c r="B33" s="170" t="s">
        <v>878</v>
      </c>
      <c r="C33" s="172">
        <f>C32/39370.078</f>
        <v>2.2479000422605207E-16</v>
      </c>
      <c r="J33" s="27"/>
    </row>
    <row r="34" spans="2:10" hidden="1">
      <c r="J34" s="27"/>
    </row>
    <row r="35" spans="2:10">
      <c r="B35" s="149"/>
      <c r="J35" s="27"/>
    </row>
    <row r="36" spans="2:10">
      <c r="B36" s="173"/>
      <c r="J36" s="27"/>
    </row>
    <row r="37" spans="2:10">
      <c r="B37" s="173"/>
      <c r="J37" s="27"/>
    </row>
    <row r="38" spans="2:10">
      <c r="B38" s="173"/>
      <c r="J38" s="27"/>
    </row>
    <row r="39" spans="2:10">
      <c r="B39" s="173"/>
      <c r="J39" s="27"/>
    </row>
    <row r="40" spans="2:10">
      <c r="B40" s="173"/>
      <c r="J40" s="27"/>
    </row>
    <row r="41" spans="2:10">
      <c r="B41" s="173"/>
      <c r="J41" s="27"/>
    </row>
    <row r="42" spans="2:10">
      <c r="B42" s="173"/>
      <c r="J42" s="27"/>
    </row>
    <row r="43" spans="2:10">
      <c r="B43" s="173"/>
      <c r="J43" s="27"/>
    </row>
    <row r="44" spans="2:10">
      <c r="J44" s="27"/>
    </row>
    <row r="45" spans="2:10">
      <c r="J45" s="27"/>
    </row>
    <row r="46" spans="2:10">
      <c r="J46" s="27"/>
    </row>
    <row r="47" spans="2:10">
      <c r="J47" s="27"/>
    </row>
    <row r="48" spans="2:10">
      <c r="J48" s="27"/>
    </row>
    <row r="49" spans="10:10">
      <c r="J49" s="27"/>
    </row>
  </sheetData>
  <sheetProtection selectLockedCells="1"/>
  <mergeCells count="1">
    <mergeCell ref="F2:I2"/>
  </mergeCells>
  <phoneticPr fontId="2" type="noConversion"/>
  <dataValidations disablePrompts="1" count="1">
    <dataValidation type="list" allowBlank="1" showInputMessage="1" showErrorMessage="1" sqref="D14:D15 D24:D25">
      <formula1>Dielectric_options</formula1>
    </dataValidation>
  </dataValidations>
  <pageMargins left="0.75" right="0.75" top="1" bottom="1" header="0.5" footer="0.5"/>
  <headerFooter alignWithMargins="0"/>
  <drawing r:id="rId1"/>
  <legacyDrawing r:id="rId2"/>
</worksheet>
</file>

<file path=xl/worksheets/sheet37.xml><?xml version="1.0" encoding="utf-8"?>
<worksheet xmlns="http://schemas.openxmlformats.org/spreadsheetml/2006/main" xmlns:r="http://schemas.openxmlformats.org/officeDocument/2006/relationships">
  <sheetPr codeName="Sheet11"/>
  <dimension ref="A1:J42"/>
  <sheetViews>
    <sheetView workbookViewId="0">
      <selection activeCell="E14" sqref="E14"/>
    </sheetView>
  </sheetViews>
  <sheetFormatPr defaultRowHeight="12.75"/>
  <cols>
    <col min="1" max="1" width="1.140625" style="21" customWidth="1"/>
    <col min="2" max="2" width="33" style="21" bestFit="1" customWidth="1"/>
    <col min="3" max="8" width="9.140625" style="21"/>
    <col min="9" max="9" width="1.5703125" style="21" customWidth="1"/>
    <col min="10" max="16384" width="9.140625" style="21"/>
  </cols>
  <sheetData>
    <row r="1" spans="1:10">
      <c r="A1" s="20"/>
      <c r="B1" s="20"/>
      <c r="C1" s="20"/>
      <c r="D1" s="20"/>
      <c r="E1" s="20"/>
      <c r="F1" s="20"/>
      <c r="G1" s="20"/>
      <c r="H1" s="20"/>
      <c r="I1" s="20"/>
    </row>
    <row r="2" spans="1:10" ht="15.75">
      <c r="A2" s="20"/>
      <c r="B2" s="20"/>
      <c r="C2" s="20"/>
      <c r="D2" s="20"/>
      <c r="E2" s="20"/>
      <c r="F2" s="805"/>
      <c r="G2" s="734"/>
      <c r="H2" s="734"/>
      <c r="I2" s="734"/>
    </row>
    <row r="3" spans="1:10">
      <c r="A3" s="20"/>
      <c r="B3" s="20"/>
      <c r="C3" s="20"/>
      <c r="D3" s="20"/>
      <c r="E3" s="20"/>
      <c r="F3" s="20"/>
      <c r="G3" s="20"/>
      <c r="H3" s="20"/>
      <c r="I3" s="20"/>
    </row>
    <row r="4" spans="1:10" ht="14.25" customHeight="1">
      <c r="A4" s="25"/>
      <c r="B4" s="25"/>
      <c r="C4" s="25"/>
      <c r="D4" s="25"/>
      <c r="E4" s="25"/>
      <c r="F4" s="25"/>
      <c r="G4" s="25"/>
      <c r="H4" s="25"/>
      <c r="I4" s="25"/>
    </row>
    <row r="5" spans="1:10" ht="3.75" customHeight="1">
      <c r="A5" s="26"/>
      <c r="B5" s="26"/>
      <c r="C5" s="26"/>
      <c r="D5" s="26"/>
      <c r="E5" s="26"/>
      <c r="F5" s="26"/>
      <c r="G5" s="26"/>
      <c r="H5" s="26"/>
      <c r="I5" s="26"/>
      <c r="J5" s="27"/>
    </row>
    <row r="6" spans="1:10">
      <c r="A6" s="29"/>
      <c r="B6" s="30"/>
      <c r="C6" s="30"/>
      <c r="D6" s="31"/>
      <c r="E6" s="32"/>
      <c r="F6" s="30"/>
      <c r="G6" s="30"/>
      <c r="H6" s="32"/>
      <c r="I6" s="29"/>
      <c r="J6" s="33"/>
    </row>
    <row r="7" spans="1:10" ht="13.5" thickBot="1">
      <c r="A7" s="29"/>
      <c r="B7" s="103" t="s">
        <v>1050</v>
      </c>
      <c r="C7" s="174"/>
      <c r="D7" s="32"/>
      <c r="E7" s="32"/>
      <c r="F7" s="30"/>
      <c r="G7" s="30"/>
      <c r="H7" s="32"/>
      <c r="I7" s="29"/>
      <c r="J7" s="33"/>
    </row>
    <row r="8" spans="1:10" ht="13.5" thickBot="1">
      <c r="A8" s="29"/>
      <c r="B8" s="175" t="s">
        <v>848</v>
      </c>
      <c r="C8" s="38" t="s">
        <v>830</v>
      </c>
      <c r="D8" s="38" t="s">
        <v>867</v>
      </c>
      <c r="E8" s="39" t="s">
        <v>894</v>
      </c>
      <c r="F8" s="30"/>
      <c r="G8" s="30"/>
      <c r="H8" s="32"/>
      <c r="I8" s="32"/>
      <c r="J8" s="33"/>
    </row>
    <row r="9" spans="1:10">
      <c r="A9" s="29"/>
      <c r="B9" s="40" t="s">
        <v>1093</v>
      </c>
      <c r="C9" s="176" t="s">
        <v>1092</v>
      </c>
      <c r="D9" s="176" t="s">
        <v>870</v>
      </c>
      <c r="E9" s="223">
        <v>12</v>
      </c>
      <c r="F9" s="30"/>
      <c r="G9" s="30"/>
      <c r="H9" s="32"/>
      <c r="I9" s="32"/>
      <c r="J9" s="33"/>
    </row>
    <row r="10" spans="1:10">
      <c r="A10" s="29"/>
      <c r="B10" s="269" t="s">
        <v>1097</v>
      </c>
      <c r="C10" s="270" t="s">
        <v>1095</v>
      </c>
      <c r="D10" s="270" t="s">
        <v>870</v>
      </c>
      <c r="E10" s="213">
        <v>10</v>
      </c>
      <c r="F10" s="30"/>
      <c r="G10" s="30"/>
      <c r="H10" s="32"/>
      <c r="I10" s="32"/>
      <c r="J10" s="33"/>
    </row>
    <row r="11" spans="1:10">
      <c r="A11" s="29"/>
      <c r="B11" s="44" t="s">
        <v>845</v>
      </c>
      <c r="C11" s="177" t="s">
        <v>834</v>
      </c>
      <c r="D11" s="177" t="s">
        <v>870</v>
      </c>
      <c r="E11" s="213">
        <v>50</v>
      </c>
      <c r="F11" s="30"/>
      <c r="G11" s="30"/>
      <c r="H11" s="32"/>
      <c r="I11" s="32"/>
      <c r="J11" s="33"/>
    </row>
    <row r="12" spans="1:10">
      <c r="A12" s="29"/>
      <c r="B12" s="44" t="s">
        <v>844</v>
      </c>
      <c r="C12" s="177" t="s">
        <v>835</v>
      </c>
      <c r="D12" s="177" t="s">
        <v>870</v>
      </c>
      <c r="E12" s="213">
        <v>60</v>
      </c>
      <c r="F12" s="30"/>
      <c r="G12" s="30"/>
      <c r="H12" s="32"/>
      <c r="I12" s="32"/>
      <c r="J12" s="33"/>
    </row>
    <row r="13" spans="1:10" ht="13.5" thickBot="1">
      <c r="A13" s="29"/>
      <c r="B13" s="49" t="s">
        <v>991</v>
      </c>
      <c r="C13" s="182"/>
      <c r="D13" s="182"/>
      <c r="E13" s="207">
        <v>60</v>
      </c>
      <c r="F13" s="30"/>
      <c r="G13" s="30"/>
      <c r="H13" s="32"/>
      <c r="I13" s="29"/>
      <c r="J13" s="33"/>
    </row>
    <row r="14" spans="1:10">
      <c r="A14" s="29"/>
      <c r="B14" s="61"/>
      <c r="C14" s="53"/>
      <c r="D14" s="53"/>
      <c r="E14" s="222"/>
      <c r="F14" s="30"/>
      <c r="G14" s="30"/>
      <c r="H14" s="32"/>
      <c r="I14" s="29"/>
      <c r="J14" s="33"/>
    </row>
    <row r="15" spans="1:10" ht="13.5" thickBot="1">
      <c r="A15" s="29"/>
      <c r="B15" s="103" t="s">
        <v>1079</v>
      </c>
      <c r="C15" s="174"/>
      <c r="D15" s="32"/>
      <c r="E15" s="32"/>
      <c r="F15" s="30"/>
      <c r="G15" s="30"/>
      <c r="H15" s="32"/>
      <c r="I15" s="29"/>
      <c r="J15" s="33"/>
    </row>
    <row r="16" spans="1:10" ht="13.5" thickBot="1">
      <c r="A16" s="29"/>
      <c r="B16" s="175" t="s">
        <v>848</v>
      </c>
      <c r="C16" s="38" t="s">
        <v>830</v>
      </c>
      <c r="D16" s="38" t="s">
        <v>867</v>
      </c>
      <c r="E16" s="39" t="s">
        <v>894</v>
      </c>
      <c r="F16" s="30"/>
      <c r="G16" s="30"/>
      <c r="H16" s="32"/>
      <c r="I16" s="32"/>
      <c r="J16" s="33"/>
    </row>
    <row r="17" spans="1:10">
      <c r="A17" s="29"/>
      <c r="B17" s="40" t="s">
        <v>1093</v>
      </c>
      <c r="C17" s="176" t="s">
        <v>1092</v>
      </c>
      <c r="D17" s="176" t="s">
        <v>870</v>
      </c>
      <c r="E17" s="223">
        <v>12</v>
      </c>
      <c r="F17" s="30"/>
      <c r="G17" s="30"/>
      <c r="H17" s="32"/>
      <c r="I17" s="32"/>
      <c r="J17" s="33"/>
    </row>
    <row r="18" spans="1:10">
      <c r="A18" s="29"/>
      <c r="B18" s="269" t="s">
        <v>1094</v>
      </c>
      <c r="C18" s="270" t="s">
        <v>1095</v>
      </c>
      <c r="D18" s="270" t="s">
        <v>870</v>
      </c>
      <c r="E18" s="213">
        <v>10</v>
      </c>
      <c r="F18" s="30"/>
      <c r="G18" s="30"/>
      <c r="H18" s="32"/>
      <c r="I18" s="32"/>
      <c r="J18" s="33"/>
    </row>
    <row r="19" spans="1:10">
      <c r="A19" s="29"/>
      <c r="B19" s="44" t="s">
        <v>845</v>
      </c>
      <c r="C19" s="177" t="s">
        <v>834</v>
      </c>
      <c r="D19" s="177" t="s">
        <v>870</v>
      </c>
      <c r="E19" s="213">
        <v>50</v>
      </c>
      <c r="F19" s="30"/>
      <c r="G19" s="30"/>
      <c r="H19" s="32"/>
      <c r="I19" s="32"/>
      <c r="J19" s="33"/>
    </row>
    <row r="20" spans="1:10">
      <c r="A20" s="29"/>
      <c r="B20" s="44" t="s">
        <v>844</v>
      </c>
      <c r="C20" s="177" t="s">
        <v>835</v>
      </c>
      <c r="D20" s="177" t="s">
        <v>870</v>
      </c>
      <c r="E20" s="213">
        <v>60</v>
      </c>
      <c r="F20" s="30"/>
      <c r="G20" s="30"/>
      <c r="H20" s="32"/>
      <c r="I20" s="32"/>
      <c r="J20" s="33"/>
    </row>
    <row r="21" spans="1:10" ht="13.5" thickBot="1">
      <c r="A21" s="29"/>
      <c r="B21" s="49" t="s">
        <v>991</v>
      </c>
      <c r="C21" s="182"/>
      <c r="D21" s="182"/>
      <c r="E21" s="207">
        <v>60</v>
      </c>
      <c r="F21" s="30"/>
      <c r="G21" s="30"/>
      <c r="H21" s="32"/>
      <c r="I21" s="29"/>
      <c r="J21" s="33"/>
    </row>
    <row r="22" spans="1:10">
      <c r="A22" s="29"/>
      <c r="B22" s="30"/>
      <c r="C22" s="30"/>
      <c r="D22" s="31"/>
      <c r="E22" s="32"/>
      <c r="F22" s="30"/>
      <c r="G22" s="30"/>
      <c r="H22" s="32"/>
      <c r="I22" s="29"/>
      <c r="J22" s="33"/>
    </row>
    <row r="23" spans="1:10">
      <c r="J23" s="27"/>
    </row>
    <row r="24" spans="1:10">
      <c r="J24" s="27"/>
    </row>
    <row r="25" spans="1:10">
      <c r="J25" s="27"/>
    </row>
    <row r="26" spans="1:10">
      <c r="J26" s="27"/>
    </row>
    <row r="27" spans="1:10">
      <c r="J27" s="27"/>
    </row>
    <row r="28" spans="1:10">
      <c r="J28" s="27"/>
    </row>
    <row r="29" spans="1:10">
      <c r="J29" s="27"/>
    </row>
    <row r="30" spans="1:10">
      <c r="J30" s="27"/>
    </row>
    <row r="31" spans="1:10">
      <c r="J31" s="27"/>
    </row>
    <row r="32" spans="1:10">
      <c r="J32" s="27"/>
    </row>
    <row r="33" spans="10:10">
      <c r="J33" s="27"/>
    </row>
    <row r="34" spans="10:10">
      <c r="J34" s="27"/>
    </row>
    <row r="35" spans="10:10">
      <c r="J35" s="27"/>
    </row>
    <row r="36" spans="10:10">
      <c r="J36" s="27"/>
    </row>
    <row r="37" spans="10:10">
      <c r="J37" s="27"/>
    </row>
    <row r="38" spans="10:10">
      <c r="J38" s="27"/>
    </row>
    <row r="39" spans="10:10">
      <c r="J39" s="27"/>
    </row>
    <row r="40" spans="10:10">
      <c r="J40" s="27"/>
    </row>
    <row r="41" spans="10:10">
      <c r="J41" s="27"/>
    </row>
    <row r="42" spans="10:10">
      <c r="J42" s="27"/>
    </row>
  </sheetData>
  <sheetProtection selectLockedCells="1"/>
  <mergeCells count="1">
    <mergeCell ref="F2:I2"/>
  </mergeCells>
  <phoneticPr fontId="2" type="noConversion"/>
  <pageMargins left="0.75" right="0.75" top="1" bottom="1" header="0.5" footer="0.5"/>
  <headerFooter alignWithMargins="0"/>
  <drawing r:id="rId1"/>
  <legacyDrawing r:id="rId2"/>
</worksheet>
</file>

<file path=xl/worksheets/sheet38.xml><?xml version="1.0" encoding="utf-8"?>
<worksheet xmlns="http://schemas.openxmlformats.org/spreadsheetml/2006/main" xmlns:r="http://schemas.openxmlformats.org/officeDocument/2006/relationships">
  <sheetPr codeName="Sheet23"/>
  <dimension ref="A2:H18"/>
  <sheetViews>
    <sheetView workbookViewId="0">
      <selection activeCell="H28" sqref="H28"/>
    </sheetView>
  </sheetViews>
  <sheetFormatPr defaultRowHeight="12.75"/>
  <sheetData>
    <row r="2" spans="1:8">
      <c r="A2" s="594" t="s">
        <v>107</v>
      </c>
      <c r="H2" s="593" t="s">
        <v>112</v>
      </c>
    </row>
    <row r="6" spans="1:8">
      <c r="A6" s="593" t="s">
        <v>108</v>
      </c>
    </row>
    <row r="14" spans="1:8">
      <c r="A14" s="594" t="s">
        <v>109</v>
      </c>
    </row>
    <row r="15" spans="1:8">
      <c r="A15" s="593" t="s">
        <v>110</v>
      </c>
    </row>
    <row r="18" spans="1:1">
      <c r="A18" s="593" t="s">
        <v>111</v>
      </c>
    </row>
  </sheetData>
  <phoneticPr fontId="2" type="noConversion"/>
  <pageMargins left="0.75" right="0.75" top="1" bottom="1" header="0.5" footer="0.5"/>
  <pageSetup orientation="portrait" r:id="rId1"/>
  <headerFooter alignWithMargins="0"/>
  <legacyDrawing r:id="rId2"/>
  <controls>
    <control shapeId="221186" r:id="rId3" name="cmdBuildFamilyTab"/>
    <control shapeId="221188" r:id="rId4" name="cmdUnhideAllUseful"/>
    <control shapeId="221189" r:id="rId5" name="cmdUnhideAll"/>
    <control shapeId="221190" r:id="rId6" name="cmdPrepareForRelease"/>
    <control shapeId="221191" r:id="rId7" name="cmdDataCheck"/>
  </controls>
</worksheet>
</file>

<file path=xl/worksheets/sheet39.xml><?xml version="1.0" encoding="utf-8"?>
<worksheet xmlns="http://schemas.openxmlformats.org/spreadsheetml/2006/main" xmlns:r="http://schemas.openxmlformats.org/officeDocument/2006/relationships">
  <sheetPr codeName="Sheet24"/>
  <dimension ref="A1:X200"/>
  <sheetViews>
    <sheetView topLeftCell="A32" workbookViewId="0">
      <selection activeCell="B29" sqref="B29"/>
    </sheetView>
  </sheetViews>
  <sheetFormatPr defaultRowHeight="12.75"/>
  <cols>
    <col min="1" max="1" width="21" bestFit="1" customWidth="1"/>
    <col min="2" max="5" width="15.85546875" bestFit="1" customWidth="1"/>
    <col min="6" max="6" width="15" bestFit="1" customWidth="1"/>
    <col min="7" max="7" width="20.140625" bestFit="1" customWidth="1"/>
    <col min="8" max="8" width="23" bestFit="1" customWidth="1"/>
    <col min="9" max="9" width="20.42578125" bestFit="1" customWidth="1"/>
    <col min="10" max="10" width="23.5703125" bestFit="1" customWidth="1"/>
    <col min="11" max="11" width="20.7109375" bestFit="1" customWidth="1"/>
    <col min="12" max="12" width="24" bestFit="1" customWidth="1"/>
    <col min="13" max="13" width="20.7109375" bestFit="1" customWidth="1"/>
    <col min="14" max="14" width="23.7109375" bestFit="1" customWidth="1"/>
    <col min="15" max="15" width="20.7109375" bestFit="1" customWidth="1"/>
    <col min="16" max="16" width="23.7109375" bestFit="1" customWidth="1"/>
    <col min="17" max="17" width="19.5703125" bestFit="1" customWidth="1"/>
    <col min="18" max="18" width="19.7109375" bestFit="1" customWidth="1"/>
    <col min="19" max="19" width="20.140625" bestFit="1" customWidth="1"/>
    <col min="20" max="20" width="20.42578125" bestFit="1" customWidth="1"/>
    <col min="21" max="21" width="23.5703125" bestFit="1" customWidth="1"/>
    <col min="22" max="22" width="20.42578125" customWidth="1"/>
    <col min="23" max="23" width="23.5703125" bestFit="1" customWidth="1"/>
    <col min="24" max="25" width="20.7109375" bestFit="1" customWidth="1"/>
    <col min="26" max="26" width="23.7109375" bestFit="1" customWidth="1"/>
    <col min="27" max="27" width="20.85546875" bestFit="1" customWidth="1"/>
    <col min="28" max="28" width="24" bestFit="1" customWidth="1"/>
    <col min="29" max="29" width="20.7109375" bestFit="1" customWidth="1"/>
    <col min="30" max="30" width="23.7109375" bestFit="1" customWidth="1"/>
    <col min="31" max="31" width="20.7109375" bestFit="1" customWidth="1"/>
    <col min="32" max="32" width="23.7109375" bestFit="1" customWidth="1"/>
    <col min="33" max="33" width="20.7109375" bestFit="1" customWidth="1"/>
    <col min="34" max="34" width="23.7109375" bestFit="1" customWidth="1"/>
  </cols>
  <sheetData>
    <row r="1" spans="1:24">
      <c r="A1" s="669" t="s">
        <v>1276</v>
      </c>
      <c r="B1" s="669"/>
      <c r="C1" s="669"/>
      <c r="D1" s="669"/>
      <c r="E1" s="669"/>
      <c r="F1" s="669"/>
      <c r="G1" s="669"/>
      <c r="H1" s="669"/>
      <c r="I1" s="669"/>
      <c r="J1" s="669"/>
      <c r="K1" s="669"/>
      <c r="L1" s="669"/>
      <c r="M1" s="669"/>
      <c r="N1" s="669"/>
      <c r="O1" s="669"/>
      <c r="P1" s="669"/>
      <c r="Q1" s="669"/>
      <c r="R1" s="669"/>
      <c r="S1" s="669"/>
      <c r="T1" s="669"/>
    </row>
    <row r="2" spans="1:24">
      <c r="A2" s="676" t="s">
        <v>102</v>
      </c>
      <c r="B2" s="669"/>
      <c r="C2" s="669"/>
      <c r="D2" s="669"/>
      <c r="E2" s="669"/>
      <c r="F2" s="669"/>
      <c r="G2" s="669"/>
      <c r="H2" s="669"/>
      <c r="I2" s="669"/>
      <c r="J2" s="669"/>
      <c r="K2" s="669"/>
      <c r="L2" s="669"/>
      <c r="M2" s="669"/>
      <c r="N2" s="669"/>
      <c r="O2" s="669"/>
      <c r="P2" s="669"/>
      <c r="Q2" s="669"/>
      <c r="R2" s="669"/>
      <c r="S2" s="669"/>
      <c r="T2" s="669"/>
    </row>
    <row r="3" spans="1:24">
      <c r="A3" s="669" t="s">
        <v>1331</v>
      </c>
      <c r="B3" s="669"/>
      <c r="C3" s="669"/>
      <c r="D3" s="669"/>
      <c r="E3" s="669"/>
      <c r="F3" s="669"/>
      <c r="G3" s="669"/>
      <c r="H3" s="669"/>
      <c r="I3" s="669"/>
      <c r="J3" s="669"/>
      <c r="K3" s="669"/>
      <c r="L3" s="669"/>
      <c r="M3" s="669"/>
      <c r="N3" s="669"/>
      <c r="O3" s="669"/>
      <c r="P3" s="669"/>
      <c r="Q3" s="669"/>
      <c r="R3" s="669"/>
      <c r="S3" s="669"/>
      <c r="T3" s="669"/>
    </row>
    <row r="4" spans="1:24">
      <c r="A4" s="669" t="s">
        <v>1276</v>
      </c>
      <c r="B4" s="669" t="s">
        <v>1292</v>
      </c>
      <c r="C4" s="669" t="s">
        <v>1293</v>
      </c>
      <c r="D4" s="669" t="s">
        <v>1277</v>
      </c>
      <c r="E4" s="669" t="s">
        <v>1278</v>
      </c>
      <c r="F4" s="669" t="s">
        <v>1281</v>
      </c>
      <c r="G4" s="669" t="s">
        <v>1282</v>
      </c>
      <c r="H4" s="669" t="s">
        <v>1283</v>
      </c>
      <c r="I4" s="669" t="s">
        <v>1284</v>
      </c>
      <c r="J4" s="669" t="s">
        <v>1286</v>
      </c>
      <c r="K4" s="669" t="s">
        <v>1287</v>
      </c>
      <c r="L4" s="669" t="s">
        <v>1288</v>
      </c>
      <c r="M4" s="669" t="s">
        <v>1289</v>
      </c>
      <c r="N4" s="669" t="s">
        <v>1290</v>
      </c>
      <c r="O4" s="669" t="s">
        <v>1291</v>
      </c>
      <c r="P4" s="669" t="s">
        <v>1294</v>
      </c>
      <c r="Q4" s="669" t="s">
        <v>1295</v>
      </c>
      <c r="R4" s="669" t="s">
        <v>1279</v>
      </c>
      <c r="S4" s="669" t="s">
        <v>1280</v>
      </c>
    </row>
    <row r="5" spans="1:24">
      <c r="A5" s="669" t="s">
        <v>102</v>
      </c>
      <c r="B5" s="669" t="s">
        <v>1314</v>
      </c>
      <c r="C5" s="669" t="s">
        <v>1315</v>
      </c>
      <c r="D5" s="669" t="s">
        <v>1308</v>
      </c>
      <c r="E5" s="669" t="s">
        <v>1309</v>
      </c>
      <c r="F5" s="669" t="s">
        <v>1310</v>
      </c>
      <c r="G5" s="669" t="s">
        <v>1311</v>
      </c>
      <c r="H5" s="669" t="s">
        <v>1312</v>
      </c>
      <c r="I5" s="669" t="s">
        <v>1313</v>
      </c>
      <c r="J5" s="669"/>
      <c r="K5" s="669"/>
      <c r="L5" s="669"/>
      <c r="M5" s="669"/>
      <c r="N5" s="669"/>
      <c r="O5" s="669"/>
      <c r="P5" s="669"/>
      <c r="R5" s="669"/>
    </row>
    <row r="6" spans="1:24">
      <c r="A6" s="669" t="s">
        <v>1330</v>
      </c>
      <c r="B6" s="669"/>
      <c r="C6" s="669"/>
      <c r="D6" s="669"/>
      <c r="E6" s="669"/>
      <c r="F6" s="669"/>
      <c r="G6" s="669"/>
      <c r="H6" s="669"/>
      <c r="I6" s="669"/>
      <c r="J6" s="669"/>
      <c r="K6" s="669"/>
      <c r="L6" s="669"/>
      <c r="M6" s="669"/>
      <c r="N6" s="669"/>
      <c r="O6" s="669"/>
      <c r="P6" s="669"/>
      <c r="Q6" s="669"/>
      <c r="R6" s="669"/>
      <c r="S6" s="669"/>
      <c r="T6" s="669"/>
    </row>
    <row r="7" spans="1:24">
      <c r="A7" s="669" t="s">
        <v>1277</v>
      </c>
      <c r="B7" s="669" t="s">
        <v>1267</v>
      </c>
      <c r="C7" s="669" t="s">
        <v>1296</v>
      </c>
      <c r="D7" s="669" t="s">
        <v>1297</v>
      </c>
      <c r="E7" s="669" t="s">
        <v>1298</v>
      </c>
      <c r="F7" s="669" t="s">
        <v>1299</v>
      </c>
      <c r="G7" s="669" t="s">
        <v>1300</v>
      </c>
      <c r="H7" s="669" t="s">
        <v>1301</v>
      </c>
      <c r="I7" s="669" t="s">
        <v>1302</v>
      </c>
      <c r="J7" s="669" t="s">
        <v>1303</v>
      </c>
      <c r="K7" s="669" t="s">
        <v>1304</v>
      </c>
      <c r="L7" s="669" t="s">
        <v>1305</v>
      </c>
      <c r="M7" s="669" t="s">
        <v>1306</v>
      </c>
      <c r="N7" s="669" t="s">
        <v>1307</v>
      </c>
      <c r="O7" s="669"/>
      <c r="P7" s="669"/>
      <c r="Q7" s="669"/>
      <c r="R7" s="669"/>
      <c r="S7" s="669"/>
      <c r="T7" s="669"/>
    </row>
    <row r="8" spans="1:24">
      <c r="A8" s="669" t="s">
        <v>1278</v>
      </c>
      <c r="B8" s="669" t="s">
        <v>1267</v>
      </c>
      <c r="C8" s="669" t="s">
        <v>1296</v>
      </c>
      <c r="D8" s="669" t="s">
        <v>1297</v>
      </c>
      <c r="E8" s="669" t="s">
        <v>1298</v>
      </c>
      <c r="F8" s="669" t="s">
        <v>1299</v>
      </c>
      <c r="G8" s="669" t="s">
        <v>1300</v>
      </c>
      <c r="H8" s="669" t="s">
        <v>1301</v>
      </c>
      <c r="I8" s="669" t="s">
        <v>1302</v>
      </c>
      <c r="J8" s="669" t="s">
        <v>1303</v>
      </c>
      <c r="K8" s="669" t="s">
        <v>1304</v>
      </c>
      <c r="L8" s="669" t="s">
        <v>1305</v>
      </c>
      <c r="M8" s="669" t="s">
        <v>1306</v>
      </c>
      <c r="N8" s="669" t="s">
        <v>1307</v>
      </c>
      <c r="O8" s="669"/>
      <c r="P8" s="669"/>
      <c r="Q8" s="669"/>
      <c r="R8" s="669"/>
      <c r="S8" s="669"/>
      <c r="T8" s="669"/>
    </row>
    <row r="9" spans="1:24">
      <c r="A9" s="669" t="s">
        <v>1279</v>
      </c>
      <c r="B9" s="669" t="s">
        <v>1267</v>
      </c>
      <c r="C9" s="669" t="s">
        <v>1296</v>
      </c>
      <c r="D9" s="669" t="s">
        <v>1297</v>
      </c>
      <c r="E9" s="669" t="s">
        <v>1298</v>
      </c>
      <c r="F9" s="669" t="s">
        <v>1299</v>
      </c>
      <c r="G9" s="669" t="s">
        <v>1300</v>
      </c>
      <c r="H9" s="669" t="s">
        <v>1301</v>
      </c>
      <c r="I9" s="669" t="s">
        <v>1302</v>
      </c>
      <c r="J9" s="669" t="s">
        <v>1303</v>
      </c>
      <c r="K9" s="669" t="s">
        <v>1304</v>
      </c>
      <c r="L9" s="669" t="s">
        <v>1305</v>
      </c>
      <c r="M9" s="669" t="s">
        <v>1333</v>
      </c>
      <c r="N9" s="669" t="s">
        <v>1334</v>
      </c>
      <c r="O9" s="669" t="s">
        <v>1306</v>
      </c>
      <c r="P9" s="669" t="s">
        <v>1307</v>
      </c>
      <c r="Q9" s="669" t="s">
        <v>1335</v>
      </c>
      <c r="R9" s="669" t="s">
        <v>1336</v>
      </c>
      <c r="S9" s="669"/>
      <c r="T9" s="669"/>
    </row>
    <row r="10" spans="1:24">
      <c r="A10" s="669" t="s">
        <v>1280</v>
      </c>
      <c r="B10" s="669" t="s">
        <v>1267</v>
      </c>
      <c r="C10" s="669" t="s">
        <v>1296</v>
      </c>
      <c r="D10" s="669" t="s">
        <v>1297</v>
      </c>
      <c r="E10" s="669" t="s">
        <v>1298</v>
      </c>
      <c r="F10" s="669" t="s">
        <v>1299</v>
      </c>
      <c r="G10" s="669" t="s">
        <v>1300</v>
      </c>
      <c r="H10" s="669" t="s">
        <v>1301</v>
      </c>
      <c r="I10" s="669" t="s">
        <v>1302</v>
      </c>
      <c r="J10" s="669" t="s">
        <v>1303</v>
      </c>
      <c r="K10" s="669" t="s">
        <v>1304</v>
      </c>
      <c r="L10" s="669" t="s">
        <v>1305</v>
      </c>
      <c r="M10" s="669" t="s">
        <v>1333</v>
      </c>
      <c r="N10" s="669" t="s">
        <v>1334</v>
      </c>
      <c r="O10" s="669" t="s">
        <v>1306</v>
      </c>
      <c r="P10" s="669" t="s">
        <v>1307</v>
      </c>
      <c r="Q10" s="669" t="s">
        <v>1335</v>
      </c>
      <c r="R10" s="669" t="s">
        <v>1336</v>
      </c>
      <c r="S10" s="669"/>
      <c r="T10" s="669"/>
    </row>
    <row r="11" spans="1:24">
      <c r="A11" s="669" t="s">
        <v>1281</v>
      </c>
      <c r="B11" s="669" t="s">
        <v>1267</v>
      </c>
      <c r="C11" s="669" t="s">
        <v>1296</v>
      </c>
      <c r="D11" s="669" t="s">
        <v>1297</v>
      </c>
      <c r="E11" s="669" t="s">
        <v>1298</v>
      </c>
      <c r="F11" s="669" t="s">
        <v>1299</v>
      </c>
      <c r="G11" s="669" t="s">
        <v>1300</v>
      </c>
      <c r="H11" s="669" t="s">
        <v>1301</v>
      </c>
      <c r="I11" s="669" t="s">
        <v>1302</v>
      </c>
      <c r="J11" s="669" t="s">
        <v>1303</v>
      </c>
      <c r="K11" s="669" t="s">
        <v>1304</v>
      </c>
      <c r="L11" s="669" t="s">
        <v>1305</v>
      </c>
      <c r="M11" s="669" t="s">
        <v>1333</v>
      </c>
      <c r="N11" s="669" t="s">
        <v>1334</v>
      </c>
      <c r="O11" s="669" t="s">
        <v>1306</v>
      </c>
      <c r="P11" s="669" t="s">
        <v>1307</v>
      </c>
      <c r="Q11" s="669" t="s">
        <v>1335</v>
      </c>
      <c r="R11" s="669" t="s">
        <v>1336</v>
      </c>
      <c r="S11" s="669"/>
      <c r="T11" s="669"/>
      <c r="U11" s="585"/>
      <c r="V11" s="585"/>
      <c r="W11" s="585"/>
      <c r="X11" s="585"/>
    </row>
    <row r="12" spans="1:24">
      <c r="A12" s="669" t="s">
        <v>1282</v>
      </c>
      <c r="B12" s="669" t="s">
        <v>1267</v>
      </c>
      <c r="C12" s="669" t="s">
        <v>1296</v>
      </c>
      <c r="D12" s="669" t="s">
        <v>1297</v>
      </c>
      <c r="E12" s="669" t="s">
        <v>1298</v>
      </c>
      <c r="F12" s="669" t="s">
        <v>1299</v>
      </c>
      <c r="G12" s="669" t="s">
        <v>1300</v>
      </c>
      <c r="H12" s="669" t="s">
        <v>1301</v>
      </c>
      <c r="I12" s="669" t="s">
        <v>1302</v>
      </c>
      <c r="J12" s="669" t="s">
        <v>1303</v>
      </c>
      <c r="K12" s="669" t="s">
        <v>1304</v>
      </c>
      <c r="L12" s="669" t="s">
        <v>1305</v>
      </c>
      <c r="M12" s="669" t="s">
        <v>1333</v>
      </c>
      <c r="N12" s="669" t="s">
        <v>1334</v>
      </c>
      <c r="O12" s="669" t="s">
        <v>1306</v>
      </c>
      <c r="P12" s="669" t="s">
        <v>1307</v>
      </c>
      <c r="Q12" s="669" t="s">
        <v>1335</v>
      </c>
      <c r="R12" s="669" t="s">
        <v>1336</v>
      </c>
      <c r="S12" s="669"/>
      <c r="T12" s="669"/>
    </row>
    <row r="13" spans="1:24">
      <c r="A13" s="669" t="s">
        <v>1283</v>
      </c>
      <c r="B13" s="669" t="s">
        <v>1267</v>
      </c>
      <c r="C13" s="669" t="s">
        <v>1296</v>
      </c>
      <c r="D13" s="669" t="s">
        <v>1297</v>
      </c>
      <c r="E13" s="669" t="s">
        <v>1298</v>
      </c>
      <c r="F13" s="669" t="s">
        <v>1299</v>
      </c>
      <c r="G13" s="669" t="s">
        <v>1300</v>
      </c>
      <c r="H13" s="669" t="s">
        <v>1301</v>
      </c>
      <c r="I13" s="669" t="s">
        <v>1302</v>
      </c>
      <c r="J13" s="669" t="s">
        <v>1303</v>
      </c>
      <c r="K13" s="669" t="s">
        <v>1304</v>
      </c>
      <c r="L13" s="669" t="s">
        <v>1305</v>
      </c>
      <c r="M13" s="669" t="s">
        <v>1333</v>
      </c>
      <c r="N13" s="669" t="s">
        <v>1334</v>
      </c>
      <c r="O13" s="669" t="s">
        <v>1306</v>
      </c>
      <c r="P13" s="669" t="s">
        <v>1307</v>
      </c>
      <c r="Q13" s="669" t="s">
        <v>1335</v>
      </c>
      <c r="R13" s="669" t="s">
        <v>1336</v>
      </c>
      <c r="S13" s="669"/>
      <c r="T13" s="669"/>
      <c r="U13" s="585"/>
      <c r="V13" s="585"/>
      <c r="W13" s="585"/>
      <c r="X13" s="585"/>
    </row>
    <row r="14" spans="1:24">
      <c r="A14" s="669" t="s">
        <v>1284</v>
      </c>
      <c r="B14" s="669" t="s">
        <v>1267</v>
      </c>
      <c r="C14" s="669" t="s">
        <v>1296</v>
      </c>
      <c r="D14" s="669" t="s">
        <v>1297</v>
      </c>
      <c r="E14" s="669" t="s">
        <v>1298</v>
      </c>
      <c r="F14" s="669" t="s">
        <v>1299</v>
      </c>
      <c r="G14" s="669" t="s">
        <v>1300</v>
      </c>
      <c r="H14" s="669" t="s">
        <v>1301</v>
      </c>
      <c r="I14" s="669" t="s">
        <v>1302</v>
      </c>
      <c r="J14" s="669" t="s">
        <v>1303</v>
      </c>
      <c r="K14" s="669" t="s">
        <v>1304</v>
      </c>
      <c r="L14" s="669" t="s">
        <v>1305</v>
      </c>
      <c r="M14" s="669" t="s">
        <v>1333</v>
      </c>
      <c r="N14" s="669" t="s">
        <v>1334</v>
      </c>
      <c r="O14" s="669" t="s">
        <v>1306</v>
      </c>
      <c r="P14" s="669" t="s">
        <v>1307</v>
      </c>
      <c r="Q14" s="669" t="s">
        <v>1335</v>
      </c>
      <c r="R14" s="669" t="s">
        <v>1336</v>
      </c>
      <c r="S14" s="669"/>
      <c r="T14" s="669"/>
      <c r="U14" s="585"/>
      <c r="V14" s="585"/>
      <c r="W14" s="585"/>
      <c r="X14" s="585"/>
    </row>
    <row r="15" spans="1:24">
      <c r="A15" s="669" t="s">
        <v>1285</v>
      </c>
      <c r="B15" s="669" t="s">
        <v>1267</v>
      </c>
      <c r="C15" s="669" t="s">
        <v>1296</v>
      </c>
      <c r="D15" s="669" t="s">
        <v>1297</v>
      </c>
      <c r="E15" s="669" t="s">
        <v>1298</v>
      </c>
      <c r="F15" s="669" t="s">
        <v>1299</v>
      </c>
      <c r="G15" s="669" t="s">
        <v>1300</v>
      </c>
      <c r="H15" s="669" t="s">
        <v>1301</v>
      </c>
      <c r="I15" s="669" t="s">
        <v>1302</v>
      </c>
      <c r="J15" s="669" t="s">
        <v>1303</v>
      </c>
      <c r="K15" s="669" t="s">
        <v>1304</v>
      </c>
      <c r="L15" s="669" t="s">
        <v>1305</v>
      </c>
      <c r="M15" s="669" t="s">
        <v>1333</v>
      </c>
      <c r="N15" s="669" t="s">
        <v>1334</v>
      </c>
      <c r="O15" s="669" t="s">
        <v>1306</v>
      </c>
      <c r="P15" s="669" t="s">
        <v>1307</v>
      </c>
      <c r="Q15" s="669" t="s">
        <v>1335</v>
      </c>
      <c r="R15" s="669" t="s">
        <v>1336</v>
      </c>
      <c r="S15" s="669"/>
      <c r="T15" s="669"/>
      <c r="U15" s="585"/>
      <c r="V15" s="585"/>
      <c r="W15" s="585"/>
      <c r="X15" s="585"/>
    </row>
    <row r="16" spans="1:24">
      <c r="A16" s="669" t="s">
        <v>1286</v>
      </c>
      <c r="B16" s="669" t="s">
        <v>1267</v>
      </c>
      <c r="C16" s="669" t="s">
        <v>1296</v>
      </c>
      <c r="D16" s="669" t="s">
        <v>1297</v>
      </c>
      <c r="E16" s="669" t="s">
        <v>1298</v>
      </c>
      <c r="F16" s="669" t="s">
        <v>1299</v>
      </c>
      <c r="G16" s="669" t="s">
        <v>1300</v>
      </c>
      <c r="H16" s="669" t="s">
        <v>1301</v>
      </c>
      <c r="I16" s="669" t="s">
        <v>1302</v>
      </c>
      <c r="J16" s="669" t="s">
        <v>1303</v>
      </c>
      <c r="K16" s="669" t="s">
        <v>1304</v>
      </c>
      <c r="L16" s="669" t="s">
        <v>1305</v>
      </c>
      <c r="M16" s="669" t="s">
        <v>1333</v>
      </c>
      <c r="N16" s="669" t="s">
        <v>1334</v>
      </c>
      <c r="O16" s="669" t="s">
        <v>1306</v>
      </c>
      <c r="P16" s="669" t="s">
        <v>1307</v>
      </c>
      <c r="Q16" s="669" t="s">
        <v>1335</v>
      </c>
      <c r="R16" s="669" t="s">
        <v>1336</v>
      </c>
      <c r="S16" s="669"/>
      <c r="T16" s="669"/>
      <c r="U16" s="585"/>
      <c r="V16" s="585"/>
      <c r="W16" s="585"/>
      <c r="X16" s="585"/>
    </row>
    <row r="17" spans="1:24">
      <c r="A17" s="669" t="s">
        <v>1287</v>
      </c>
      <c r="B17" s="669" t="s">
        <v>1267</v>
      </c>
      <c r="C17" s="669" t="s">
        <v>1296</v>
      </c>
      <c r="D17" s="669" t="s">
        <v>1297</v>
      </c>
      <c r="E17" s="669" t="s">
        <v>1298</v>
      </c>
      <c r="F17" s="669" t="s">
        <v>1299</v>
      </c>
      <c r="G17" s="669" t="s">
        <v>1300</v>
      </c>
      <c r="H17" s="669" t="s">
        <v>1301</v>
      </c>
      <c r="I17" s="669" t="s">
        <v>1302</v>
      </c>
      <c r="J17" s="669" t="s">
        <v>1303</v>
      </c>
      <c r="K17" s="669" t="s">
        <v>1304</v>
      </c>
      <c r="L17" s="669" t="s">
        <v>1305</v>
      </c>
      <c r="M17" s="669" t="s">
        <v>1333</v>
      </c>
      <c r="N17" s="669" t="s">
        <v>1334</v>
      </c>
      <c r="O17" s="669" t="s">
        <v>1306</v>
      </c>
      <c r="P17" s="669" t="s">
        <v>1307</v>
      </c>
      <c r="Q17" s="669" t="s">
        <v>1335</v>
      </c>
      <c r="R17" s="669" t="s">
        <v>1336</v>
      </c>
      <c r="S17" s="669"/>
      <c r="T17" s="669"/>
      <c r="U17" s="585"/>
      <c r="V17" s="585"/>
      <c r="W17" s="585"/>
      <c r="X17" s="585"/>
    </row>
    <row r="18" spans="1:24">
      <c r="A18" s="669" t="s">
        <v>1288</v>
      </c>
      <c r="B18" s="669" t="s">
        <v>1267</v>
      </c>
      <c r="C18" s="669" t="s">
        <v>1296</v>
      </c>
      <c r="D18" s="669" t="s">
        <v>1297</v>
      </c>
      <c r="E18" s="669" t="s">
        <v>1298</v>
      </c>
      <c r="F18" s="669" t="s">
        <v>1299</v>
      </c>
      <c r="G18" s="669" t="s">
        <v>1300</v>
      </c>
      <c r="H18" s="669" t="s">
        <v>1301</v>
      </c>
      <c r="I18" s="669" t="s">
        <v>1302</v>
      </c>
      <c r="J18" s="669" t="s">
        <v>1303</v>
      </c>
      <c r="K18" s="669" t="s">
        <v>1304</v>
      </c>
      <c r="L18" s="669" t="s">
        <v>1305</v>
      </c>
      <c r="M18" s="669" t="s">
        <v>1333</v>
      </c>
      <c r="N18" s="669" t="s">
        <v>1334</v>
      </c>
      <c r="O18" s="669" t="s">
        <v>1306</v>
      </c>
      <c r="P18" s="669" t="s">
        <v>1307</v>
      </c>
      <c r="Q18" s="669" t="s">
        <v>1335</v>
      </c>
      <c r="R18" s="669" t="s">
        <v>1336</v>
      </c>
      <c r="S18" s="669"/>
      <c r="T18" s="669"/>
      <c r="U18" s="585"/>
      <c r="V18" s="585"/>
      <c r="W18" s="585"/>
      <c r="X18" s="585"/>
    </row>
    <row r="19" spans="1:24">
      <c r="A19" s="669" t="s">
        <v>1289</v>
      </c>
      <c r="B19" s="669" t="s">
        <v>1267</v>
      </c>
      <c r="C19" s="669" t="s">
        <v>1296</v>
      </c>
      <c r="D19" s="669" t="s">
        <v>1297</v>
      </c>
      <c r="E19" s="669" t="s">
        <v>1298</v>
      </c>
      <c r="F19" s="669" t="s">
        <v>1299</v>
      </c>
      <c r="G19" s="669" t="s">
        <v>1300</v>
      </c>
      <c r="H19" s="669" t="s">
        <v>1301</v>
      </c>
      <c r="I19" s="669" t="s">
        <v>1302</v>
      </c>
      <c r="J19" s="669" t="s">
        <v>1303</v>
      </c>
      <c r="K19" s="669" t="s">
        <v>1304</v>
      </c>
      <c r="L19" s="669" t="s">
        <v>1305</v>
      </c>
      <c r="M19" s="669" t="s">
        <v>1333</v>
      </c>
      <c r="N19" s="669" t="s">
        <v>1334</v>
      </c>
      <c r="O19" s="669" t="s">
        <v>1306</v>
      </c>
      <c r="P19" s="669" t="s">
        <v>1307</v>
      </c>
      <c r="Q19" s="669" t="s">
        <v>1335</v>
      </c>
      <c r="R19" s="669" t="s">
        <v>1336</v>
      </c>
      <c r="S19" s="669"/>
      <c r="T19" s="669"/>
      <c r="U19" s="585"/>
      <c r="V19" s="585"/>
      <c r="W19" s="585"/>
      <c r="X19" s="585"/>
    </row>
    <row r="20" spans="1:24">
      <c r="A20" s="669" t="s">
        <v>1290</v>
      </c>
      <c r="B20" s="669" t="s">
        <v>1267</v>
      </c>
      <c r="C20" s="669" t="s">
        <v>1296</v>
      </c>
      <c r="D20" s="669" t="s">
        <v>1297</v>
      </c>
      <c r="E20" s="669" t="s">
        <v>1298</v>
      </c>
      <c r="F20" s="669" t="s">
        <v>1299</v>
      </c>
      <c r="G20" s="669" t="s">
        <v>1300</v>
      </c>
      <c r="H20" s="669" t="s">
        <v>1301</v>
      </c>
      <c r="I20" s="669" t="s">
        <v>1302</v>
      </c>
      <c r="J20" s="669" t="s">
        <v>1303</v>
      </c>
      <c r="K20" s="669" t="s">
        <v>1304</v>
      </c>
      <c r="L20" s="669" t="s">
        <v>1305</v>
      </c>
      <c r="M20" s="669" t="s">
        <v>1333</v>
      </c>
      <c r="N20" s="669" t="s">
        <v>1334</v>
      </c>
      <c r="O20" s="669" t="s">
        <v>1306</v>
      </c>
      <c r="P20" s="669" t="s">
        <v>1307</v>
      </c>
      <c r="Q20" s="669" t="s">
        <v>1335</v>
      </c>
      <c r="R20" s="669" t="s">
        <v>1336</v>
      </c>
      <c r="S20" s="669"/>
      <c r="T20" s="669"/>
      <c r="U20" s="585"/>
      <c r="V20" s="585"/>
      <c r="W20" s="585"/>
      <c r="X20" s="585"/>
    </row>
    <row r="21" spans="1:24">
      <c r="A21" s="669" t="s">
        <v>1291</v>
      </c>
      <c r="B21" s="669" t="s">
        <v>1267</v>
      </c>
      <c r="C21" s="669" t="s">
        <v>1296</v>
      </c>
      <c r="D21" s="669" t="s">
        <v>1297</v>
      </c>
      <c r="E21" s="669" t="s">
        <v>1298</v>
      </c>
      <c r="F21" s="669" t="s">
        <v>1299</v>
      </c>
      <c r="G21" s="669" t="s">
        <v>1300</v>
      </c>
      <c r="H21" s="669" t="s">
        <v>1301</v>
      </c>
      <c r="I21" s="669" t="s">
        <v>1302</v>
      </c>
      <c r="J21" s="669" t="s">
        <v>1303</v>
      </c>
      <c r="K21" s="669" t="s">
        <v>1304</v>
      </c>
      <c r="L21" s="669" t="s">
        <v>1305</v>
      </c>
      <c r="M21" s="669" t="s">
        <v>1333</v>
      </c>
      <c r="N21" s="669" t="s">
        <v>1334</v>
      </c>
      <c r="O21" s="669" t="s">
        <v>1306</v>
      </c>
      <c r="P21" s="669" t="s">
        <v>1307</v>
      </c>
      <c r="Q21" s="669" t="s">
        <v>1335</v>
      </c>
      <c r="R21" s="669" t="s">
        <v>1336</v>
      </c>
      <c r="S21" s="669"/>
      <c r="T21" s="669"/>
      <c r="U21" s="585"/>
      <c r="V21" s="585"/>
      <c r="W21" s="585"/>
      <c r="X21" s="585"/>
    </row>
    <row r="22" spans="1:24">
      <c r="A22" s="669" t="s">
        <v>1292</v>
      </c>
      <c r="B22" s="669" t="s">
        <v>1267</v>
      </c>
      <c r="C22" s="669" t="s">
        <v>1296</v>
      </c>
      <c r="D22" s="669" t="s">
        <v>1297</v>
      </c>
      <c r="E22" s="669" t="s">
        <v>1298</v>
      </c>
      <c r="F22" s="669" t="s">
        <v>1299</v>
      </c>
      <c r="G22" s="669" t="s">
        <v>1300</v>
      </c>
      <c r="H22" s="669" t="s">
        <v>1301</v>
      </c>
      <c r="I22" s="669" t="s">
        <v>1302</v>
      </c>
      <c r="J22" s="669" t="s">
        <v>1303</v>
      </c>
      <c r="K22" s="669" t="s">
        <v>1304</v>
      </c>
      <c r="L22" s="669" t="s">
        <v>1305</v>
      </c>
      <c r="M22" s="669" t="s">
        <v>1306</v>
      </c>
      <c r="N22" s="669" t="s">
        <v>1307</v>
      </c>
      <c r="O22" s="669"/>
      <c r="P22" s="669"/>
      <c r="Q22" s="669"/>
      <c r="R22" s="669"/>
      <c r="S22" s="669"/>
      <c r="T22" s="669"/>
      <c r="U22" s="585"/>
      <c r="V22" s="585"/>
      <c r="W22" s="585"/>
      <c r="X22" s="585"/>
    </row>
    <row r="23" spans="1:24">
      <c r="A23" s="669" t="s">
        <v>1293</v>
      </c>
      <c r="B23" s="669" t="s">
        <v>1267</v>
      </c>
      <c r="C23" s="669" t="s">
        <v>1296</v>
      </c>
      <c r="D23" s="669" t="s">
        <v>1297</v>
      </c>
      <c r="E23" s="669" t="s">
        <v>1298</v>
      </c>
      <c r="F23" s="669" t="s">
        <v>1299</v>
      </c>
      <c r="G23" s="669" t="s">
        <v>1300</v>
      </c>
      <c r="H23" s="669" t="s">
        <v>1301</v>
      </c>
      <c r="I23" s="669" t="s">
        <v>1302</v>
      </c>
      <c r="J23" s="669" t="s">
        <v>1303</v>
      </c>
      <c r="K23" s="669" t="s">
        <v>1304</v>
      </c>
      <c r="L23" s="669" t="s">
        <v>1305</v>
      </c>
      <c r="M23" s="669" t="s">
        <v>1306</v>
      </c>
      <c r="N23" s="669" t="s">
        <v>1307</v>
      </c>
      <c r="O23" s="669"/>
      <c r="P23" s="669"/>
      <c r="Q23" s="669"/>
      <c r="R23" s="669"/>
      <c r="S23" s="669"/>
      <c r="T23" s="669"/>
      <c r="U23" s="585"/>
      <c r="V23" s="585"/>
      <c r="W23" s="585"/>
      <c r="X23" s="585"/>
    </row>
    <row r="24" spans="1:24">
      <c r="A24" s="669" t="s">
        <v>1294</v>
      </c>
      <c r="B24" s="669" t="s">
        <v>1267</v>
      </c>
      <c r="C24" s="669" t="s">
        <v>1296</v>
      </c>
      <c r="D24" s="669" t="s">
        <v>1297</v>
      </c>
      <c r="E24" s="669" t="s">
        <v>1298</v>
      </c>
      <c r="F24" s="669" t="s">
        <v>1299</v>
      </c>
      <c r="G24" s="669" t="s">
        <v>1300</v>
      </c>
      <c r="H24" s="669" t="s">
        <v>1301</v>
      </c>
      <c r="I24" s="669" t="s">
        <v>1302</v>
      </c>
      <c r="J24" s="669" t="s">
        <v>1303</v>
      </c>
      <c r="K24" s="669" t="s">
        <v>1304</v>
      </c>
      <c r="L24" s="669" t="s">
        <v>1305</v>
      </c>
      <c r="M24" s="669" t="s">
        <v>1333</v>
      </c>
      <c r="N24" s="669" t="s">
        <v>1334</v>
      </c>
      <c r="O24" s="669" t="s">
        <v>1306</v>
      </c>
      <c r="P24" s="669" t="s">
        <v>1307</v>
      </c>
      <c r="Q24" s="669" t="s">
        <v>1335</v>
      </c>
      <c r="R24" s="669" t="s">
        <v>1336</v>
      </c>
      <c r="S24" s="669"/>
      <c r="T24" s="669"/>
      <c r="U24" s="585"/>
      <c r="V24" s="585"/>
      <c r="W24" s="585"/>
      <c r="X24" s="585"/>
    </row>
    <row r="25" spans="1:24">
      <c r="A25" s="669" t="s">
        <v>1295</v>
      </c>
      <c r="B25" s="669" t="s">
        <v>1267</v>
      </c>
      <c r="C25" s="669" t="s">
        <v>1296</v>
      </c>
      <c r="D25" s="669" t="s">
        <v>1297</v>
      </c>
      <c r="E25" s="669" t="s">
        <v>1298</v>
      </c>
      <c r="F25" s="669" t="s">
        <v>1299</v>
      </c>
      <c r="G25" s="669" t="s">
        <v>1300</v>
      </c>
      <c r="H25" s="669" t="s">
        <v>1301</v>
      </c>
      <c r="I25" s="669" t="s">
        <v>1302</v>
      </c>
      <c r="J25" s="669" t="s">
        <v>1303</v>
      </c>
      <c r="K25" s="669" t="s">
        <v>1304</v>
      </c>
      <c r="L25" s="669" t="s">
        <v>1305</v>
      </c>
      <c r="M25" s="669" t="s">
        <v>1333</v>
      </c>
      <c r="N25" s="669" t="s">
        <v>1334</v>
      </c>
      <c r="O25" s="669" t="s">
        <v>1306</v>
      </c>
      <c r="P25" s="669" t="s">
        <v>1307</v>
      </c>
      <c r="Q25" s="669" t="s">
        <v>1335</v>
      </c>
      <c r="R25" s="669" t="s">
        <v>1336</v>
      </c>
      <c r="S25" s="669"/>
      <c r="T25" s="669"/>
      <c r="U25" s="585"/>
      <c r="V25" s="585"/>
      <c r="W25" s="585"/>
      <c r="X25" s="585"/>
    </row>
    <row r="26" spans="1:24">
      <c r="A26" s="669" t="s">
        <v>1308</v>
      </c>
      <c r="B26" s="669" t="s">
        <v>1267</v>
      </c>
      <c r="C26" s="669" t="s">
        <v>1298</v>
      </c>
      <c r="D26" s="669" t="s">
        <v>1299</v>
      </c>
      <c r="E26" s="669" t="s">
        <v>1300</v>
      </c>
      <c r="F26" s="669" t="s">
        <v>1301</v>
      </c>
      <c r="G26" s="669" t="s">
        <v>1302</v>
      </c>
      <c r="H26" s="669" t="s">
        <v>1303</v>
      </c>
      <c r="I26" s="669" t="s">
        <v>1325</v>
      </c>
      <c r="J26" s="669" t="s">
        <v>1111</v>
      </c>
      <c r="K26" s="669" t="s">
        <v>1326</v>
      </c>
      <c r="L26" s="669" t="s">
        <v>815</v>
      </c>
      <c r="M26" s="669" t="s">
        <v>1327</v>
      </c>
      <c r="N26" s="669" t="s">
        <v>1328</v>
      </c>
      <c r="O26" s="669" t="s">
        <v>1329</v>
      </c>
      <c r="P26" s="669" t="s">
        <v>1112</v>
      </c>
      <c r="Q26" s="669" t="s">
        <v>1113</v>
      </c>
      <c r="R26" s="669"/>
      <c r="S26" s="669"/>
      <c r="T26" s="669"/>
      <c r="U26" s="585"/>
      <c r="V26" s="585"/>
      <c r="W26" s="585"/>
      <c r="X26" s="585"/>
    </row>
    <row r="27" spans="1:24">
      <c r="A27" s="669" t="s">
        <v>1309</v>
      </c>
      <c r="B27" s="669" t="s">
        <v>1267</v>
      </c>
      <c r="C27" s="669" t="s">
        <v>1298</v>
      </c>
      <c r="D27" s="669" t="s">
        <v>1299</v>
      </c>
      <c r="E27" s="669" t="s">
        <v>1300</v>
      </c>
      <c r="F27" s="669" t="s">
        <v>1301</v>
      </c>
      <c r="G27" s="669" t="s">
        <v>1302</v>
      </c>
      <c r="H27" s="669" t="s">
        <v>1303</v>
      </c>
      <c r="I27" s="669" t="s">
        <v>1325</v>
      </c>
      <c r="J27" s="669" t="s">
        <v>1111</v>
      </c>
      <c r="K27" s="669" t="s">
        <v>1326</v>
      </c>
      <c r="L27" s="669" t="s">
        <v>815</v>
      </c>
      <c r="M27" s="669" t="s">
        <v>1327</v>
      </c>
      <c r="N27" s="669" t="s">
        <v>1328</v>
      </c>
      <c r="O27" s="669" t="s">
        <v>1329</v>
      </c>
      <c r="P27" s="669" t="s">
        <v>1337</v>
      </c>
      <c r="Q27" s="669" t="s">
        <v>1112</v>
      </c>
      <c r="R27" s="669" t="s">
        <v>1113</v>
      </c>
      <c r="S27" s="669"/>
      <c r="T27" s="669"/>
      <c r="U27" s="585"/>
      <c r="V27" s="585"/>
      <c r="W27" s="585"/>
      <c r="X27" s="585"/>
    </row>
    <row r="28" spans="1:24">
      <c r="A28" s="669" t="s">
        <v>1310</v>
      </c>
      <c r="B28" s="669" t="s">
        <v>1267</v>
      </c>
      <c r="C28" s="669" t="s">
        <v>1298</v>
      </c>
      <c r="D28" s="669" t="s">
        <v>1299</v>
      </c>
      <c r="E28" s="669" t="s">
        <v>1300</v>
      </c>
      <c r="F28" s="669" t="s">
        <v>1301</v>
      </c>
      <c r="G28" s="669" t="s">
        <v>1302</v>
      </c>
      <c r="H28" s="669" t="s">
        <v>1303</v>
      </c>
      <c r="I28" s="669" t="s">
        <v>1325</v>
      </c>
      <c r="J28" s="669" t="s">
        <v>1111</v>
      </c>
      <c r="K28" s="669" t="s">
        <v>1326</v>
      </c>
      <c r="L28" s="669" t="s">
        <v>815</v>
      </c>
      <c r="M28" s="669" t="s">
        <v>1327</v>
      </c>
      <c r="N28" s="669" t="s">
        <v>1328</v>
      </c>
      <c r="O28" s="669" t="s">
        <v>1329</v>
      </c>
      <c r="P28" s="669" t="s">
        <v>1337</v>
      </c>
      <c r="Q28" s="669" t="s">
        <v>1112</v>
      </c>
      <c r="R28" s="669" t="s">
        <v>1113</v>
      </c>
      <c r="S28" s="669"/>
      <c r="T28" s="669"/>
      <c r="U28" s="585"/>
      <c r="V28" s="585"/>
      <c r="W28" s="585"/>
      <c r="X28" s="585"/>
    </row>
    <row r="29" spans="1:24">
      <c r="A29" s="669" t="s">
        <v>1311</v>
      </c>
      <c r="B29" s="669" t="s">
        <v>1267</v>
      </c>
      <c r="C29" s="669" t="s">
        <v>1298</v>
      </c>
      <c r="D29" s="669" t="s">
        <v>1299</v>
      </c>
      <c r="E29" s="669" t="s">
        <v>1300</v>
      </c>
      <c r="F29" s="669" t="s">
        <v>1301</v>
      </c>
      <c r="G29" s="669" t="s">
        <v>1302</v>
      </c>
      <c r="H29" s="669" t="s">
        <v>1303</v>
      </c>
      <c r="I29" s="669" t="s">
        <v>1325</v>
      </c>
      <c r="J29" s="669" t="s">
        <v>1111</v>
      </c>
      <c r="K29" s="669" t="s">
        <v>1326</v>
      </c>
      <c r="L29" s="669" t="s">
        <v>815</v>
      </c>
      <c r="M29" s="669" t="s">
        <v>1327</v>
      </c>
      <c r="N29" s="669" t="s">
        <v>1328</v>
      </c>
      <c r="O29" s="669" t="s">
        <v>1329</v>
      </c>
      <c r="P29" s="669" t="s">
        <v>1112</v>
      </c>
      <c r="Q29" s="669" t="s">
        <v>1113</v>
      </c>
      <c r="R29" s="669"/>
      <c r="S29" s="669"/>
      <c r="T29" s="669"/>
      <c r="U29" s="585"/>
      <c r="V29" s="585"/>
      <c r="W29" s="585"/>
      <c r="X29" s="585"/>
    </row>
    <row r="30" spans="1:24">
      <c r="A30" s="669" t="s">
        <v>1312</v>
      </c>
      <c r="B30" s="669" t="s">
        <v>1267</v>
      </c>
      <c r="C30" s="669" t="s">
        <v>1298</v>
      </c>
      <c r="D30" s="669" t="s">
        <v>1299</v>
      </c>
      <c r="E30" s="669" t="s">
        <v>1300</v>
      </c>
      <c r="F30" s="669" t="s">
        <v>1301</v>
      </c>
      <c r="G30" s="669" t="s">
        <v>1302</v>
      </c>
      <c r="H30" s="669" t="s">
        <v>1303</v>
      </c>
      <c r="I30" s="669" t="s">
        <v>1325</v>
      </c>
      <c r="J30" s="669" t="s">
        <v>1111</v>
      </c>
      <c r="K30" s="669" t="s">
        <v>1326</v>
      </c>
      <c r="L30" s="669" t="s">
        <v>815</v>
      </c>
      <c r="M30" s="669" t="s">
        <v>1327</v>
      </c>
      <c r="N30" s="669" t="s">
        <v>1328</v>
      </c>
      <c r="O30" s="669" t="s">
        <v>1329</v>
      </c>
      <c r="P30" s="669" t="s">
        <v>1337</v>
      </c>
      <c r="Q30" s="669" t="s">
        <v>1112</v>
      </c>
      <c r="R30" s="669" t="s">
        <v>1113</v>
      </c>
      <c r="S30" s="669"/>
      <c r="T30" s="669"/>
    </row>
    <row r="31" spans="1:24">
      <c r="A31" s="669" t="s">
        <v>1313</v>
      </c>
      <c r="B31" s="669" t="s">
        <v>1267</v>
      </c>
      <c r="C31" s="669" t="s">
        <v>1298</v>
      </c>
      <c r="D31" s="669" t="s">
        <v>1299</v>
      </c>
      <c r="E31" s="669" t="s">
        <v>1300</v>
      </c>
      <c r="F31" s="669" t="s">
        <v>1301</v>
      </c>
      <c r="G31" s="669" t="s">
        <v>1302</v>
      </c>
      <c r="H31" s="669" t="s">
        <v>1303</v>
      </c>
      <c r="I31" s="669" t="s">
        <v>1325</v>
      </c>
      <c r="J31" s="669" t="s">
        <v>1111</v>
      </c>
      <c r="K31" s="669" t="s">
        <v>1326</v>
      </c>
      <c r="L31" s="669" t="s">
        <v>815</v>
      </c>
      <c r="M31" s="669" t="s">
        <v>1327</v>
      </c>
      <c r="N31" s="669" t="s">
        <v>1328</v>
      </c>
      <c r="O31" s="669" t="s">
        <v>1329</v>
      </c>
      <c r="P31" s="669" t="s">
        <v>1337</v>
      </c>
      <c r="Q31" s="669" t="s">
        <v>1112</v>
      </c>
      <c r="R31" s="669" t="s">
        <v>1113</v>
      </c>
      <c r="S31" s="669"/>
      <c r="T31" s="669"/>
    </row>
    <row r="32" spans="1:24">
      <c r="A32" s="669" t="s">
        <v>1314</v>
      </c>
      <c r="B32" s="669" t="s">
        <v>1267</v>
      </c>
      <c r="C32" s="669" t="s">
        <v>1298</v>
      </c>
      <c r="D32" s="669" t="s">
        <v>1299</v>
      </c>
      <c r="E32" s="669" t="s">
        <v>1300</v>
      </c>
      <c r="F32" s="669" t="s">
        <v>1301</v>
      </c>
      <c r="G32" s="669" t="s">
        <v>1302</v>
      </c>
      <c r="H32" s="669" t="s">
        <v>1303</v>
      </c>
      <c r="I32" s="669" t="s">
        <v>1325</v>
      </c>
      <c r="J32" s="669" t="s">
        <v>1111</v>
      </c>
      <c r="K32" s="669" t="s">
        <v>1326</v>
      </c>
      <c r="L32" s="669" t="s">
        <v>815</v>
      </c>
      <c r="M32" s="669" t="s">
        <v>1327</v>
      </c>
      <c r="N32" s="669" t="s">
        <v>1329</v>
      </c>
      <c r="O32" s="669" t="s">
        <v>1112</v>
      </c>
      <c r="P32" s="669" t="s">
        <v>1113</v>
      </c>
      <c r="Q32" s="669"/>
      <c r="R32" s="669"/>
      <c r="S32" s="669"/>
      <c r="T32" s="669"/>
    </row>
    <row r="33" spans="1:20">
      <c r="A33" s="669" t="s">
        <v>1315</v>
      </c>
      <c r="B33" s="669" t="s">
        <v>1267</v>
      </c>
      <c r="C33" s="669" t="s">
        <v>1298</v>
      </c>
      <c r="D33" s="669" t="s">
        <v>1299</v>
      </c>
      <c r="E33" s="669" t="s">
        <v>1300</v>
      </c>
      <c r="F33" s="669" t="s">
        <v>1301</v>
      </c>
      <c r="G33" s="669" t="s">
        <v>1302</v>
      </c>
      <c r="H33" s="669" t="s">
        <v>1303</v>
      </c>
      <c r="I33" s="669" t="s">
        <v>1325</v>
      </c>
      <c r="J33" s="669" t="s">
        <v>1111</v>
      </c>
      <c r="K33" s="669" t="s">
        <v>1326</v>
      </c>
      <c r="L33" s="669" t="s">
        <v>815</v>
      </c>
      <c r="M33" s="669" t="s">
        <v>1327</v>
      </c>
      <c r="N33" s="669" t="s">
        <v>1329</v>
      </c>
      <c r="O33" s="669" t="s">
        <v>1112</v>
      </c>
      <c r="P33" s="669" t="s">
        <v>1113</v>
      </c>
      <c r="Q33" s="669"/>
      <c r="R33" s="669"/>
      <c r="S33" s="669"/>
      <c r="T33" s="669"/>
    </row>
    <row r="34" spans="1:20">
      <c r="A34" s="669" t="s">
        <v>1316</v>
      </c>
      <c r="B34" s="669" t="s">
        <v>1267</v>
      </c>
      <c r="C34" s="669" t="s">
        <v>1298</v>
      </c>
      <c r="D34" s="669" t="s">
        <v>1299</v>
      </c>
      <c r="E34" s="669" t="s">
        <v>1300</v>
      </c>
      <c r="F34" s="669" t="s">
        <v>1301</v>
      </c>
      <c r="G34" s="669" t="s">
        <v>1302</v>
      </c>
      <c r="H34" s="669" t="s">
        <v>1303</v>
      </c>
      <c r="I34" s="669" t="s">
        <v>1325</v>
      </c>
      <c r="J34" s="669" t="s">
        <v>1111</v>
      </c>
      <c r="K34" s="669" t="s">
        <v>1326</v>
      </c>
      <c r="L34" s="669" t="s">
        <v>815</v>
      </c>
      <c r="M34" s="669" t="s">
        <v>1327</v>
      </c>
      <c r="N34" s="669" t="s">
        <v>1329</v>
      </c>
      <c r="O34" s="669" t="s">
        <v>1112</v>
      </c>
      <c r="P34" s="669" t="s">
        <v>1113</v>
      </c>
      <c r="Q34" s="669"/>
      <c r="R34" s="669"/>
      <c r="S34" s="669"/>
      <c r="T34" s="669"/>
    </row>
    <row r="35" spans="1:20">
      <c r="A35" s="669" t="s">
        <v>1317</v>
      </c>
      <c r="B35" s="669" t="s">
        <v>1267</v>
      </c>
      <c r="C35" s="669" t="s">
        <v>1298</v>
      </c>
      <c r="D35" s="669" t="s">
        <v>1299</v>
      </c>
      <c r="E35" s="669" t="s">
        <v>1300</v>
      </c>
      <c r="F35" s="669" t="s">
        <v>1301</v>
      </c>
      <c r="G35" s="669" t="s">
        <v>1302</v>
      </c>
      <c r="H35" s="669" t="s">
        <v>1303</v>
      </c>
      <c r="I35" s="669" t="s">
        <v>1325</v>
      </c>
      <c r="J35" s="669" t="s">
        <v>1111</v>
      </c>
      <c r="K35" s="669" t="s">
        <v>1326</v>
      </c>
      <c r="L35" s="669" t="s">
        <v>815</v>
      </c>
      <c r="M35" s="669" t="s">
        <v>1327</v>
      </c>
      <c r="N35" s="669" t="s">
        <v>1329</v>
      </c>
      <c r="O35" s="669" t="s">
        <v>1112</v>
      </c>
      <c r="P35" s="669" t="s">
        <v>1113</v>
      </c>
      <c r="Q35" s="669"/>
      <c r="R35" s="669"/>
      <c r="S35" s="669"/>
      <c r="T35" s="669"/>
    </row>
    <row r="36" spans="1:20">
      <c r="A36" s="669" t="s">
        <v>1318</v>
      </c>
      <c r="B36" s="669" t="s">
        <v>1267</v>
      </c>
      <c r="C36" s="669" t="s">
        <v>1298</v>
      </c>
      <c r="D36" s="669" t="s">
        <v>1299</v>
      </c>
      <c r="E36" s="669" t="s">
        <v>1300</v>
      </c>
      <c r="F36" s="669" t="s">
        <v>1301</v>
      </c>
      <c r="G36" s="669" t="s">
        <v>1302</v>
      </c>
      <c r="H36" s="669" t="s">
        <v>1303</v>
      </c>
      <c r="I36" s="669" t="s">
        <v>1325</v>
      </c>
      <c r="J36" s="669" t="s">
        <v>1111</v>
      </c>
      <c r="K36" s="669" t="s">
        <v>1326</v>
      </c>
      <c r="L36" s="669" t="s">
        <v>815</v>
      </c>
      <c r="M36" s="669" t="s">
        <v>1327</v>
      </c>
      <c r="N36" s="669" t="s">
        <v>1329</v>
      </c>
      <c r="O36" s="669" t="s">
        <v>1112</v>
      </c>
      <c r="P36" s="669" t="s">
        <v>1113</v>
      </c>
      <c r="Q36" s="669"/>
      <c r="R36" s="669"/>
      <c r="S36" s="669"/>
      <c r="T36" s="669"/>
    </row>
    <row r="37" spans="1:20">
      <c r="A37" s="669" t="s">
        <v>1319</v>
      </c>
      <c r="B37" s="669" t="s">
        <v>1267</v>
      </c>
      <c r="C37" s="669" t="s">
        <v>1298</v>
      </c>
      <c r="D37" s="669" t="s">
        <v>1299</v>
      </c>
      <c r="E37" s="669" t="s">
        <v>1300</v>
      </c>
      <c r="F37" s="669" t="s">
        <v>1301</v>
      </c>
      <c r="G37" s="669" t="s">
        <v>1302</v>
      </c>
      <c r="H37" s="669" t="s">
        <v>1303</v>
      </c>
      <c r="I37" s="669" t="s">
        <v>1325</v>
      </c>
      <c r="J37" s="669" t="s">
        <v>1111</v>
      </c>
      <c r="K37" s="669" t="s">
        <v>1326</v>
      </c>
      <c r="L37" s="669" t="s">
        <v>815</v>
      </c>
      <c r="M37" s="669" t="s">
        <v>1327</v>
      </c>
      <c r="N37" s="669" t="s">
        <v>1329</v>
      </c>
      <c r="O37" s="669" t="s">
        <v>1112</v>
      </c>
      <c r="P37" s="669" t="s">
        <v>1113</v>
      </c>
      <c r="Q37" s="669"/>
      <c r="R37" s="669"/>
      <c r="S37" s="669"/>
      <c r="T37" s="669"/>
    </row>
    <row r="38" spans="1:20">
      <c r="A38" s="669" t="s">
        <v>1320</v>
      </c>
      <c r="B38" s="669" t="s">
        <v>1267</v>
      </c>
      <c r="C38" s="669" t="s">
        <v>1298</v>
      </c>
      <c r="D38" s="669" t="s">
        <v>1299</v>
      </c>
      <c r="E38" s="669" t="s">
        <v>1300</v>
      </c>
      <c r="F38" s="669" t="s">
        <v>1301</v>
      </c>
      <c r="G38" s="669" t="s">
        <v>1302</v>
      </c>
      <c r="H38" s="669" t="s">
        <v>1303</v>
      </c>
      <c r="I38" s="669" t="s">
        <v>1325</v>
      </c>
      <c r="J38" s="669" t="s">
        <v>1111</v>
      </c>
      <c r="K38" s="669" t="s">
        <v>1326</v>
      </c>
      <c r="L38" s="669" t="s">
        <v>815</v>
      </c>
      <c r="M38" s="669" t="s">
        <v>1327</v>
      </c>
      <c r="N38" s="669" t="s">
        <v>1328</v>
      </c>
      <c r="O38" s="669" t="s">
        <v>1329</v>
      </c>
      <c r="P38" s="669" t="s">
        <v>1112</v>
      </c>
      <c r="Q38" s="669" t="s">
        <v>1113</v>
      </c>
      <c r="R38" s="669"/>
      <c r="S38" s="669"/>
      <c r="T38" s="669"/>
    </row>
    <row r="39" spans="1:20">
      <c r="A39" s="669" t="s">
        <v>1321</v>
      </c>
      <c r="B39" s="669" t="s">
        <v>1267</v>
      </c>
      <c r="C39" s="669" t="s">
        <v>1298</v>
      </c>
      <c r="D39" s="669" t="s">
        <v>1299</v>
      </c>
      <c r="E39" s="669" t="s">
        <v>1300</v>
      </c>
      <c r="F39" s="669" t="s">
        <v>1301</v>
      </c>
      <c r="G39" s="669" t="s">
        <v>1302</v>
      </c>
      <c r="H39" s="669" t="s">
        <v>1303</v>
      </c>
      <c r="I39" s="669" t="s">
        <v>1325</v>
      </c>
      <c r="J39" s="669" t="s">
        <v>1111</v>
      </c>
      <c r="K39" s="669" t="s">
        <v>1326</v>
      </c>
      <c r="L39" s="669" t="s">
        <v>815</v>
      </c>
      <c r="M39" s="669" t="s">
        <v>1327</v>
      </c>
      <c r="N39" s="669" t="s">
        <v>1328</v>
      </c>
      <c r="O39" s="669" t="s">
        <v>1329</v>
      </c>
      <c r="P39" s="669" t="s">
        <v>1112</v>
      </c>
      <c r="Q39" s="669" t="s">
        <v>1113</v>
      </c>
      <c r="R39" s="669"/>
      <c r="S39" s="669"/>
      <c r="T39" s="669"/>
    </row>
    <row r="40" spans="1:20">
      <c r="A40" s="669" t="s">
        <v>1322</v>
      </c>
      <c r="B40" s="669" t="s">
        <v>1267</v>
      </c>
      <c r="C40" s="669" t="s">
        <v>1298</v>
      </c>
      <c r="D40" s="669" t="s">
        <v>1299</v>
      </c>
      <c r="E40" s="669" t="s">
        <v>1300</v>
      </c>
      <c r="F40" s="669" t="s">
        <v>1301</v>
      </c>
      <c r="G40" s="669" t="s">
        <v>1302</v>
      </c>
      <c r="H40" s="669" t="s">
        <v>1303</v>
      </c>
      <c r="I40" s="669" t="s">
        <v>1325</v>
      </c>
      <c r="J40" s="669" t="s">
        <v>1111</v>
      </c>
      <c r="K40" s="669" t="s">
        <v>1326</v>
      </c>
      <c r="L40" s="669" t="s">
        <v>815</v>
      </c>
      <c r="M40" s="669" t="s">
        <v>1327</v>
      </c>
      <c r="N40" s="669" t="s">
        <v>1328</v>
      </c>
      <c r="O40" s="669" t="s">
        <v>1329</v>
      </c>
      <c r="P40" s="669" t="s">
        <v>1337</v>
      </c>
      <c r="Q40" s="669" t="s">
        <v>1112</v>
      </c>
      <c r="R40" s="669" t="s">
        <v>1113</v>
      </c>
      <c r="S40" s="669"/>
      <c r="T40" s="669"/>
    </row>
    <row r="41" spans="1:20">
      <c r="A41" s="669" t="s">
        <v>1323</v>
      </c>
      <c r="B41" s="669" t="s">
        <v>1267</v>
      </c>
      <c r="C41" s="669" t="s">
        <v>1298</v>
      </c>
      <c r="D41" s="669" t="s">
        <v>1299</v>
      </c>
      <c r="E41" s="669" t="s">
        <v>1300</v>
      </c>
      <c r="F41" s="669" t="s">
        <v>1301</v>
      </c>
      <c r="G41" s="669" t="s">
        <v>1302</v>
      </c>
      <c r="H41" s="669" t="s">
        <v>1303</v>
      </c>
      <c r="I41" s="669" t="s">
        <v>1325</v>
      </c>
      <c r="J41" s="669" t="s">
        <v>1111</v>
      </c>
      <c r="K41" s="669" t="s">
        <v>1326</v>
      </c>
      <c r="L41" s="669" t="s">
        <v>815</v>
      </c>
      <c r="M41" s="669" t="s">
        <v>1327</v>
      </c>
      <c r="N41" s="669" t="s">
        <v>1328</v>
      </c>
      <c r="O41" s="669" t="s">
        <v>1329</v>
      </c>
      <c r="P41" s="669" t="s">
        <v>1112</v>
      </c>
      <c r="Q41" s="669" t="s">
        <v>1113</v>
      </c>
      <c r="R41" s="669"/>
      <c r="S41" s="669"/>
      <c r="T41" s="669"/>
    </row>
    <row r="42" spans="1:20">
      <c r="A42" s="669" t="s">
        <v>1324</v>
      </c>
      <c r="B42" s="669" t="s">
        <v>1267</v>
      </c>
      <c r="C42" s="669" t="s">
        <v>1298</v>
      </c>
      <c r="D42" s="669" t="s">
        <v>1299</v>
      </c>
      <c r="E42" s="669" t="s">
        <v>1300</v>
      </c>
      <c r="F42" s="669" t="s">
        <v>1301</v>
      </c>
      <c r="G42" s="669" t="s">
        <v>1302</v>
      </c>
      <c r="H42" s="669" t="s">
        <v>1303</v>
      </c>
      <c r="I42" s="669" t="s">
        <v>1325</v>
      </c>
      <c r="J42" s="669" t="s">
        <v>1111</v>
      </c>
      <c r="K42" s="669" t="s">
        <v>1326</v>
      </c>
      <c r="L42" s="669" t="s">
        <v>815</v>
      </c>
      <c r="M42" s="669" t="s">
        <v>1327</v>
      </c>
      <c r="N42" s="669" t="s">
        <v>1328</v>
      </c>
      <c r="O42" s="669" t="s">
        <v>1329</v>
      </c>
      <c r="P42" s="669" t="s">
        <v>1337</v>
      </c>
      <c r="Q42" s="669" t="s">
        <v>1112</v>
      </c>
      <c r="R42" s="669" t="s">
        <v>1113</v>
      </c>
      <c r="S42" s="669"/>
      <c r="T42" s="669"/>
    </row>
    <row r="43" spans="1:20">
      <c r="A43" s="669" t="s">
        <v>1332</v>
      </c>
      <c r="B43" s="669"/>
      <c r="C43" s="669"/>
      <c r="D43" s="669"/>
      <c r="E43" s="669"/>
      <c r="F43" s="669"/>
      <c r="G43" s="669"/>
      <c r="H43" s="669"/>
      <c r="I43" s="669"/>
      <c r="J43" s="669"/>
      <c r="K43" s="669"/>
      <c r="L43" s="669"/>
      <c r="M43" s="669"/>
      <c r="N43" s="669"/>
      <c r="O43" s="669"/>
      <c r="P43" s="669"/>
      <c r="Q43" s="669"/>
      <c r="R43" s="669"/>
      <c r="S43" s="669"/>
      <c r="T43" s="669"/>
    </row>
    <row r="44" spans="1:20">
      <c r="A44" s="669" t="s">
        <v>1277</v>
      </c>
      <c r="B44" s="669" t="s">
        <v>1339</v>
      </c>
      <c r="C44" s="669" t="s">
        <v>1340</v>
      </c>
      <c r="D44" s="669"/>
      <c r="E44" s="669"/>
      <c r="F44" s="669"/>
      <c r="G44" s="669"/>
      <c r="H44" s="669"/>
      <c r="I44" s="669"/>
      <c r="J44" s="669"/>
      <c r="K44" s="669"/>
      <c r="L44" s="669"/>
      <c r="M44" s="669"/>
      <c r="N44" s="669"/>
      <c r="O44" s="669"/>
      <c r="P44" s="669"/>
      <c r="Q44" s="669"/>
      <c r="R44" s="669"/>
      <c r="S44" s="669"/>
      <c r="T44" s="669"/>
    </row>
    <row r="45" spans="1:20">
      <c r="A45" s="669" t="s">
        <v>1278</v>
      </c>
      <c r="B45" s="669" t="s">
        <v>1339</v>
      </c>
      <c r="C45" s="669" t="s">
        <v>1341</v>
      </c>
      <c r="D45" s="669"/>
      <c r="E45" s="669"/>
      <c r="F45" s="669"/>
      <c r="G45" s="669"/>
      <c r="H45" s="669"/>
      <c r="I45" s="669"/>
      <c r="J45" s="669"/>
      <c r="K45" s="669"/>
      <c r="L45" s="669"/>
      <c r="M45" s="669"/>
      <c r="N45" s="669"/>
      <c r="O45" s="669"/>
      <c r="P45" s="669"/>
      <c r="Q45" s="669"/>
      <c r="R45" s="669"/>
      <c r="S45" s="669"/>
      <c r="T45" s="669"/>
    </row>
    <row r="46" spans="1:20">
      <c r="A46" s="669" t="s">
        <v>1279</v>
      </c>
      <c r="B46" s="669" t="s">
        <v>1342</v>
      </c>
      <c r="C46" s="669" t="s">
        <v>1343</v>
      </c>
      <c r="D46" s="669"/>
      <c r="E46" s="669"/>
      <c r="F46" s="669"/>
      <c r="G46" s="669"/>
      <c r="H46" s="669"/>
      <c r="I46" s="669"/>
      <c r="J46" s="669"/>
      <c r="K46" s="669"/>
      <c r="L46" s="669"/>
      <c r="M46" s="669"/>
      <c r="N46" s="669"/>
      <c r="O46" s="669"/>
      <c r="P46" s="669"/>
      <c r="Q46" s="669"/>
      <c r="R46" s="669"/>
      <c r="S46" s="669"/>
      <c r="T46" s="669"/>
    </row>
    <row r="47" spans="1:20">
      <c r="A47" s="669" t="s">
        <v>1280</v>
      </c>
      <c r="B47" s="669" t="s">
        <v>1342</v>
      </c>
      <c r="C47" s="669" t="s">
        <v>1344</v>
      </c>
      <c r="D47" s="669"/>
      <c r="E47" s="669"/>
      <c r="F47" s="669"/>
      <c r="G47" s="669"/>
      <c r="H47" s="669"/>
      <c r="I47" s="669"/>
      <c r="J47" s="669"/>
      <c r="K47" s="669"/>
      <c r="L47" s="669"/>
      <c r="M47" s="669"/>
      <c r="N47" s="669"/>
      <c r="O47" s="669"/>
      <c r="P47" s="669"/>
      <c r="Q47" s="669"/>
      <c r="R47" s="669"/>
      <c r="S47" s="669"/>
      <c r="T47" s="669"/>
    </row>
    <row r="48" spans="1:20">
      <c r="A48" s="669" t="s">
        <v>1281</v>
      </c>
      <c r="B48" s="669" t="s">
        <v>1345</v>
      </c>
      <c r="C48" s="669" t="s">
        <v>1340</v>
      </c>
      <c r="D48" s="669"/>
      <c r="E48" s="669"/>
      <c r="F48" s="669"/>
      <c r="G48" s="669"/>
      <c r="H48" s="669"/>
      <c r="I48" s="669"/>
      <c r="J48" s="669"/>
      <c r="K48" s="669"/>
      <c r="L48" s="669"/>
      <c r="M48" s="669"/>
      <c r="N48" s="669"/>
      <c r="O48" s="669"/>
      <c r="P48" s="669"/>
      <c r="Q48" s="669"/>
      <c r="R48" s="669"/>
      <c r="S48" s="669"/>
      <c r="T48" s="669"/>
    </row>
    <row r="49" spans="1:20">
      <c r="A49" s="669" t="s">
        <v>1282</v>
      </c>
      <c r="B49" s="669" t="s">
        <v>1345</v>
      </c>
      <c r="C49" s="669" t="s">
        <v>1341</v>
      </c>
      <c r="D49" s="669"/>
      <c r="E49" s="669"/>
      <c r="F49" s="669"/>
      <c r="G49" s="669"/>
      <c r="H49" s="669"/>
      <c r="I49" s="669"/>
      <c r="J49" s="669"/>
      <c r="K49" s="669"/>
      <c r="L49" s="669"/>
      <c r="M49" s="669"/>
      <c r="N49" s="669"/>
      <c r="O49" s="669"/>
      <c r="P49" s="669"/>
      <c r="Q49" s="669"/>
      <c r="R49" s="669"/>
      <c r="S49" s="669"/>
      <c r="T49" s="669"/>
    </row>
    <row r="50" spans="1:20">
      <c r="A50" s="669" t="s">
        <v>1283</v>
      </c>
      <c r="B50" s="669" t="s">
        <v>1345</v>
      </c>
      <c r="C50" s="669" t="s">
        <v>1343</v>
      </c>
      <c r="D50" s="669"/>
      <c r="E50" s="669"/>
      <c r="F50" s="669"/>
      <c r="G50" s="669"/>
      <c r="H50" s="669"/>
      <c r="I50" s="669"/>
      <c r="J50" s="669"/>
      <c r="K50" s="669"/>
      <c r="L50" s="669"/>
      <c r="M50" s="669"/>
      <c r="N50" s="669"/>
      <c r="O50" s="669"/>
      <c r="P50" s="669"/>
      <c r="Q50" s="669"/>
      <c r="R50" s="669"/>
      <c r="S50" s="669"/>
      <c r="T50" s="669"/>
    </row>
    <row r="51" spans="1:20">
      <c r="A51" s="669" t="s">
        <v>1284</v>
      </c>
      <c r="B51" s="669" t="s">
        <v>1346</v>
      </c>
      <c r="C51" s="669" t="s">
        <v>1340</v>
      </c>
      <c r="D51" s="669"/>
      <c r="E51" s="669"/>
      <c r="F51" s="669"/>
      <c r="G51" s="669"/>
      <c r="H51" s="669"/>
      <c r="I51" s="669"/>
      <c r="J51" s="669"/>
      <c r="K51" s="669"/>
      <c r="L51" s="669"/>
      <c r="M51" s="669"/>
      <c r="N51" s="669"/>
      <c r="O51" s="669"/>
      <c r="P51" s="669"/>
      <c r="Q51" s="669"/>
      <c r="R51" s="669"/>
      <c r="S51" s="669"/>
      <c r="T51" s="669"/>
    </row>
    <row r="52" spans="1:20">
      <c r="A52" s="669" t="s">
        <v>1285</v>
      </c>
      <c r="B52" s="669" t="s">
        <v>1346</v>
      </c>
      <c r="C52" s="669" t="s">
        <v>1341</v>
      </c>
      <c r="D52" s="669"/>
      <c r="E52" s="669"/>
      <c r="F52" s="669"/>
      <c r="G52" s="669"/>
      <c r="H52" s="669"/>
      <c r="I52" s="669"/>
      <c r="J52" s="669"/>
      <c r="K52" s="669"/>
      <c r="L52" s="669"/>
      <c r="M52" s="669"/>
      <c r="N52" s="669"/>
      <c r="O52" s="669"/>
      <c r="P52" s="669"/>
      <c r="Q52" s="669"/>
      <c r="R52" s="669"/>
      <c r="S52" s="669"/>
      <c r="T52" s="669"/>
    </row>
    <row r="53" spans="1:20">
      <c r="A53" s="669" t="s">
        <v>1286</v>
      </c>
      <c r="B53" s="669" t="s">
        <v>1347</v>
      </c>
      <c r="C53" s="669" t="s">
        <v>1343</v>
      </c>
      <c r="D53" s="669"/>
      <c r="E53" s="669"/>
      <c r="F53" s="669"/>
      <c r="G53" s="669"/>
      <c r="H53" s="669"/>
      <c r="I53" s="669"/>
      <c r="J53" s="669"/>
      <c r="K53" s="669"/>
      <c r="L53" s="669"/>
      <c r="M53" s="669"/>
      <c r="N53" s="669"/>
      <c r="O53" s="669"/>
      <c r="P53" s="669"/>
      <c r="Q53" s="669"/>
      <c r="R53" s="669"/>
      <c r="S53" s="669"/>
      <c r="T53" s="669"/>
    </row>
    <row r="54" spans="1:20">
      <c r="A54" s="669" t="s">
        <v>1287</v>
      </c>
      <c r="B54" s="669" t="s">
        <v>1347</v>
      </c>
      <c r="C54" s="669" t="s">
        <v>1344</v>
      </c>
      <c r="D54" s="669"/>
      <c r="E54" s="669"/>
      <c r="F54" s="669"/>
      <c r="G54" s="669"/>
      <c r="H54" s="669"/>
      <c r="I54" s="669"/>
      <c r="J54" s="669"/>
      <c r="K54" s="669"/>
      <c r="L54" s="669"/>
      <c r="M54" s="669"/>
      <c r="N54" s="669"/>
      <c r="O54" s="669"/>
      <c r="P54" s="669"/>
      <c r="Q54" s="669"/>
      <c r="R54" s="669"/>
      <c r="S54" s="669"/>
      <c r="T54" s="669"/>
    </row>
    <row r="55" spans="1:20">
      <c r="A55" s="669" t="s">
        <v>1288</v>
      </c>
      <c r="B55" s="669" t="s">
        <v>1348</v>
      </c>
      <c r="C55" s="669" t="s">
        <v>1343</v>
      </c>
      <c r="D55" s="669"/>
      <c r="E55" s="669"/>
      <c r="F55" s="669"/>
      <c r="G55" s="669"/>
      <c r="H55" s="669"/>
      <c r="I55" s="669"/>
      <c r="J55" s="669"/>
      <c r="K55" s="669"/>
      <c r="L55" s="669"/>
      <c r="M55" s="669"/>
      <c r="N55" s="669"/>
      <c r="O55" s="669"/>
      <c r="P55" s="669"/>
      <c r="Q55" s="669"/>
      <c r="R55" s="669"/>
      <c r="S55" s="669"/>
      <c r="T55" s="669"/>
    </row>
    <row r="56" spans="1:20">
      <c r="A56" s="669" t="s">
        <v>1289</v>
      </c>
      <c r="B56" s="669" t="s">
        <v>1348</v>
      </c>
      <c r="C56" s="669" t="s">
        <v>1344</v>
      </c>
      <c r="D56" s="669"/>
      <c r="E56" s="669"/>
      <c r="F56" s="669"/>
      <c r="G56" s="669"/>
      <c r="H56" s="669"/>
      <c r="I56" s="669"/>
      <c r="J56" s="669"/>
      <c r="K56" s="669"/>
      <c r="L56" s="669"/>
      <c r="M56" s="669"/>
      <c r="N56" s="669"/>
      <c r="O56" s="669"/>
      <c r="P56" s="669"/>
      <c r="Q56" s="669"/>
      <c r="R56" s="669"/>
      <c r="S56" s="669"/>
      <c r="T56" s="669"/>
    </row>
    <row r="57" spans="1:20">
      <c r="A57" s="669" t="s">
        <v>1290</v>
      </c>
      <c r="B57" s="669" t="s">
        <v>1349</v>
      </c>
      <c r="C57" s="669" t="s">
        <v>1343</v>
      </c>
      <c r="D57" s="669"/>
      <c r="E57" s="669"/>
      <c r="F57" s="669"/>
      <c r="G57" s="669"/>
      <c r="H57" s="669"/>
      <c r="I57" s="669"/>
      <c r="J57" s="669"/>
      <c r="K57" s="669"/>
      <c r="L57" s="669"/>
      <c r="M57" s="669"/>
      <c r="N57" s="669"/>
      <c r="O57" s="669"/>
      <c r="P57" s="669"/>
      <c r="Q57" s="669"/>
      <c r="R57" s="669"/>
      <c r="S57" s="669"/>
      <c r="T57" s="669"/>
    </row>
    <row r="58" spans="1:20">
      <c r="A58" s="669" t="s">
        <v>1291</v>
      </c>
      <c r="B58" s="669" t="s">
        <v>1349</v>
      </c>
      <c r="C58" s="669" t="s">
        <v>1344</v>
      </c>
      <c r="D58" s="669"/>
      <c r="E58" s="669"/>
      <c r="F58" s="669"/>
      <c r="G58" s="669"/>
      <c r="H58" s="669"/>
      <c r="I58" s="669"/>
      <c r="J58" s="669"/>
      <c r="K58" s="669"/>
      <c r="L58" s="669"/>
      <c r="M58" s="669"/>
      <c r="N58" s="669"/>
      <c r="O58" s="669"/>
      <c r="P58" s="669"/>
      <c r="Q58" s="669"/>
      <c r="R58" s="669"/>
      <c r="S58" s="669"/>
      <c r="T58" s="669"/>
    </row>
    <row r="59" spans="1:20">
      <c r="A59" s="669" t="s">
        <v>1292</v>
      </c>
      <c r="B59" s="669" t="s">
        <v>1350</v>
      </c>
      <c r="C59" s="669" t="s">
        <v>1340</v>
      </c>
      <c r="D59" s="669"/>
      <c r="E59" s="669"/>
      <c r="F59" s="669"/>
      <c r="G59" s="669"/>
      <c r="H59" s="669"/>
      <c r="I59" s="669"/>
      <c r="J59" s="669"/>
      <c r="K59" s="669"/>
      <c r="L59" s="669"/>
      <c r="M59" s="669"/>
      <c r="N59" s="669"/>
      <c r="O59" s="669"/>
      <c r="P59" s="669"/>
      <c r="Q59" s="669"/>
      <c r="R59" s="669"/>
      <c r="S59" s="669"/>
      <c r="T59" s="669"/>
    </row>
    <row r="60" spans="1:20">
      <c r="A60" s="669" t="s">
        <v>1293</v>
      </c>
      <c r="B60" s="669" t="s">
        <v>1350</v>
      </c>
      <c r="C60" s="669" t="s">
        <v>1341</v>
      </c>
      <c r="D60" s="669"/>
      <c r="E60" s="669"/>
      <c r="F60" s="669"/>
      <c r="G60" s="669"/>
      <c r="H60" s="669"/>
      <c r="I60" s="669"/>
      <c r="J60" s="669"/>
      <c r="K60" s="669"/>
      <c r="L60" s="669"/>
      <c r="M60" s="669"/>
      <c r="N60" s="669"/>
      <c r="O60" s="669"/>
      <c r="P60" s="669"/>
      <c r="Q60" s="669"/>
      <c r="R60" s="669"/>
      <c r="S60" s="669"/>
      <c r="T60" s="669"/>
    </row>
    <row r="61" spans="1:20">
      <c r="A61" s="669" t="s">
        <v>1294</v>
      </c>
      <c r="B61" s="669" t="s">
        <v>1351</v>
      </c>
      <c r="C61" s="669" t="s">
        <v>1343</v>
      </c>
      <c r="D61" s="669"/>
      <c r="E61" s="669"/>
      <c r="F61" s="669"/>
      <c r="G61" s="669"/>
      <c r="H61" s="669"/>
      <c r="I61" s="669"/>
      <c r="J61" s="669"/>
      <c r="K61" s="669"/>
      <c r="L61" s="669"/>
      <c r="M61" s="669"/>
      <c r="N61" s="669"/>
      <c r="O61" s="669"/>
      <c r="P61" s="669"/>
      <c r="Q61" s="669"/>
      <c r="R61" s="669"/>
      <c r="S61" s="669"/>
      <c r="T61" s="669"/>
    </row>
    <row r="62" spans="1:20">
      <c r="A62" s="669" t="s">
        <v>1295</v>
      </c>
      <c r="B62" s="669" t="s">
        <v>1351</v>
      </c>
      <c r="C62" s="669" t="s">
        <v>1344</v>
      </c>
      <c r="D62" s="669"/>
      <c r="E62" s="669"/>
      <c r="F62" s="669"/>
      <c r="G62" s="669"/>
      <c r="H62" s="669"/>
      <c r="I62" s="669"/>
      <c r="J62" s="669"/>
      <c r="K62" s="669"/>
      <c r="L62" s="669"/>
      <c r="M62" s="669"/>
      <c r="N62" s="669"/>
      <c r="O62" s="669"/>
      <c r="P62" s="669"/>
      <c r="Q62" s="669"/>
      <c r="R62" s="669"/>
      <c r="S62" s="669"/>
      <c r="T62" s="669"/>
    </row>
    <row r="63" spans="1:20">
      <c r="A63" s="669" t="s">
        <v>1308</v>
      </c>
      <c r="B63" s="669" t="s">
        <v>1352</v>
      </c>
      <c r="C63" s="669" t="s">
        <v>1343</v>
      </c>
      <c r="D63" s="669"/>
      <c r="E63" s="669"/>
      <c r="F63" s="669"/>
      <c r="G63" s="669"/>
      <c r="H63" s="669"/>
      <c r="I63" s="669"/>
      <c r="J63" s="669"/>
      <c r="K63" s="669"/>
      <c r="L63" s="669"/>
      <c r="M63" s="669"/>
      <c r="N63" s="669"/>
      <c r="O63" s="669"/>
      <c r="P63" s="669"/>
      <c r="Q63" s="669"/>
      <c r="R63" s="669"/>
      <c r="S63" s="669"/>
      <c r="T63" s="669"/>
    </row>
    <row r="64" spans="1:20">
      <c r="A64" s="669" t="s">
        <v>1309</v>
      </c>
      <c r="B64" s="669" t="s">
        <v>1352</v>
      </c>
      <c r="C64" s="669" t="s">
        <v>1353</v>
      </c>
      <c r="D64" s="669"/>
      <c r="E64" s="669"/>
      <c r="F64" s="669"/>
      <c r="G64" s="669"/>
      <c r="H64" s="669"/>
      <c r="I64" s="669"/>
      <c r="J64" s="669"/>
      <c r="K64" s="669"/>
      <c r="L64" s="669"/>
      <c r="M64" s="669"/>
      <c r="N64" s="669"/>
      <c r="O64" s="669"/>
      <c r="P64" s="669"/>
      <c r="Q64" s="669"/>
      <c r="R64" s="669"/>
      <c r="S64" s="669"/>
      <c r="T64" s="669"/>
    </row>
    <row r="65" spans="1:20">
      <c r="A65" s="669" t="s">
        <v>1310</v>
      </c>
      <c r="B65" s="669" t="s">
        <v>1352</v>
      </c>
      <c r="C65" s="669" t="s">
        <v>1354</v>
      </c>
      <c r="D65" s="669"/>
      <c r="E65" s="669"/>
      <c r="F65" s="669"/>
      <c r="G65" s="669"/>
      <c r="H65" s="669"/>
      <c r="I65" s="669"/>
      <c r="J65" s="669"/>
      <c r="K65" s="669"/>
      <c r="L65" s="669"/>
      <c r="M65" s="669"/>
      <c r="N65" s="669"/>
      <c r="O65" s="669"/>
      <c r="P65" s="669"/>
      <c r="Q65" s="669"/>
      <c r="R65" s="669"/>
      <c r="S65" s="669"/>
      <c r="T65" s="669"/>
    </row>
    <row r="66" spans="1:20">
      <c r="A66" s="669" t="s">
        <v>1311</v>
      </c>
      <c r="B66" s="669" t="s">
        <v>1355</v>
      </c>
      <c r="C66" s="669" t="s">
        <v>1343</v>
      </c>
      <c r="D66" s="669"/>
      <c r="E66" s="669"/>
      <c r="F66" s="669"/>
      <c r="G66" s="669"/>
      <c r="H66" s="669"/>
      <c r="I66" s="669"/>
      <c r="J66" s="669"/>
      <c r="K66" s="669"/>
      <c r="L66" s="669"/>
      <c r="M66" s="669"/>
      <c r="N66" s="669"/>
      <c r="O66" s="669"/>
      <c r="P66" s="669"/>
      <c r="Q66" s="669"/>
      <c r="R66" s="669"/>
      <c r="S66" s="669"/>
      <c r="T66" s="669"/>
    </row>
    <row r="67" spans="1:20">
      <c r="A67" s="669" t="s">
        <v>1312</v>
      </c>
      <c r="B67" s="669" t="s">
        <v>1355</v>
      </c>
      <c r="C67" s="669" t="s">
        <v>1353</v>
      </c>
      <c r="D67" s="669"/>
      <c r="E67" s="669"/>
      <c r="F67" s="669"/>
      <c r="G67" s="669"/>
      <c r="H67" s="669"/>
      <c r="I67" s="669"/>
      <c r="J67" s="669"/>
      <c r="K67" s="669"/>
      <c r="L67" s="669"/>
      <c r="M67" s="669"/>
      <c r="N67" s="669"/>
      <c r="O67" s="669"/>
      <c r="P67" s="669"/>
      <c r="Q67" s="669"/>
      <c r="R67" s="669"/>
      <c r="S67" s="669"/>
      <c r="T67" s="669"/>
    </row>
    <row r="68" spans="1:20">
      <c r="A68" s="669" t="s">
        <v>1313</v>
      </c>
      <c r="B68" s="669" t="s">
        <v>1355</v>
      </c>
      <c r="C68" s="669" t="s">
        <v>1354</v>
      </c>
      <c r="D68" s="669"/>
      <c r="E68" s="669"/>
      <c r="F68" s="669"/>
      <c r="G68" s="669"/>
      <c r="H68" s="669"/>
      <c r="I68" s="669"/>
      <c r="J68" s="669"/>
      <c r="K68" s="669"/>
      <c r="L68" s="669"/>
      <c r="M68" s="669"/>
      <c r="N68" s="669"/>
      <c r="O68" s="669"/>
      <c r="P68" s="669"/>
      <c r="Q68" s="669"/>
      <c r="R68" s="669"/>
      <c r="S68" s="669"/>
      <c r="T68" s="669"/>
    </row>
    <row r="69" spans="1:20">
      <c r="A69" s="669" t="s">
        <v>1314</v>
      </c>
      <c r="B69" s="669" t="s">
        <v>1356</v>
      </c>
      <c r="C69" s="669" t="s">
        <v>1357</v>
      </c>
      <c r="D69" s="669"/>
      <c r="E69" s="669"/>
      <c r="F69" s="669"/>
      <c r="G69" s="669"/>
      <c r="H69" s="669"/>
      <c r="I69" s="669"/>
      <c r="J69" s="669"/>
      <c r="K69" s="669"/>
      <c r="L69" s="669"/>
      <c r="M69" s="669"/>
      <c r="N69" s="669"/>
      <c r="O69" s="669"/>
      <c r="P69" s="669"/>
      <c r="Q69" s="669"/>
      <c r="R69" s="669"/>
      <c r="S69" s="669"/>
      <c r="T69" s="669"/>
    </row>
    <row r="70" spans="1:20">
      <c r="A70" s="669" t="s">
        <v>1315</v>
      </c>
      <c r="B70" s="669" t="s">
        <v>1356</v>
      </c>
      <c r="C70" s="669" t="s">
        <v>1358</v>
      </c>
      <c r="D70" s="669"/>
      <c r="E70" s="669"/>
      <c r="F70" s="669"/>
      <c r="G70" s="669"/>
      <c r="H70" s="669"/>
      <c r="I70" s="669"/>
      <c r="J70" s="669"/>
      <c r="K70" s="669"/>
      <c r="L70" s="669"/>
      <c r="M70" s="669"/>
      <c r="N70" s="669"/>
      <c r="O70" s="669"/>
      <c r="P70" s="669"/>
      <c r="Q70" s="669"/>
      <c r="R70" s="669"/>
      <c r="S70" s="669"/>
      <c r="T70" s="669"/>
    </row>
    <row r="71" spans="1:20">
      <c r="A71" s="669" t="s">
        <v>1316</v>
      </c>
      <c r="B71" s="669" t="s">
        <v>1359</v>
      </c>
      <c r="C71" s="669" t="s">
        <v>1357</v>
      </c>
      <c r="D71" s="669"/>
      <c r="E71" s="669"/>
      <c r="F71" s="669"/>
      <c r="G71" s="669"/>
      <c r="H71" s="669"/>
      <c r="I71" s="669"/>
      <c r="J71" s="669"/>
      <c r="K71" s="669"/>
      <c r="L71" s="669"/>
      <c r="M71" s="669"/>
      <c r="N71" s="669"/>
      <c r="O71" s="669"/>
      <c r="P71" s="669"/>
      <c r="Q71" s="669"/>
      <c r="R71" s="669"/>
      <c r="S71" s="669"/>
      <c r="T71" s="669"/>
    </row>
    <row r="72" spans="1:20">
      <c r="A72" s="669" t="s">
        <v>1317</v>
      </c>
      <c r="B72" s="669" t="s">
        <v>1359</v>
      </c>
      <c r="C72" s="669" t="s">
        <v>1360</v>
      </c>
      <c r="D72" s="669"/>
      <c r="E72" s="669"/>
      <c r="F72" s="669"/>
      <c r="G72" s="669"/>
      <c r="H72" s="669"/>
      <c r="I72" s="669"/>
      <c r="J72" s="669"/>
      <c r="K72" s="669"/>
      <c r="L72" s="669"/>
      <c r="M72" s="669"/>
      <c r="N72" s="669"/>
      <c r="O72" s="669"/>
      <c r="P72" s="669"/>
      <c r="Q72" s="669"/>
      <c r="R72" s="669"/>
      <c r="S72" s="669"/>
      <c r="T72" s="669"/>
    </row>
    <row r="73" spans="1:20">
      <c r="A73" s="669" t="s">
        <v>1318</v>
      </c>
      <c r="B73" s="669" t="s">
        <v>1361</v>
      </c>
      <c r="C73" s="669" t="s">
        <v>1357</v>
      </c>
      <c r="D73" s="669"/>
      <c r="E73" s="669"/>
      <c r="F73" s="669"/>
      <c r="G73" s="669"/>
      <c r="H73" s="669"/>
      <c r="I73" s="669"/>
      <c r="J73" s="669"/>
      <c r="K73" s="669"/>
      <c r="L73" s="669"/>
      <c r="M73" s="669"/>
      <c r="N73" s="669"/>
      <c r="O73" s="669"/>
      <c r="P73" s="669"/>
      <c r="Q73" s="669"/>
      <c r="R73" s="669"/>
      <c r="S73" s="669"/>
      <c r="T73" s="669"/>
    </row>
    <row r="74" spans="1:20">
      <c r="A74" s="669" t="s">
        <v>1319</v>
      </c>
      <c r="B74" s="669" t="s">
        <v>1361</v>
      </c>
      <c r="C74" s="669" t="s">
        <v>1360</v>
      </c>
      <c r="D74" s="669"/>
      <c r="E74" s="669"/>
      <c r="F74" s="669"/>
      <c r="G74" s="669"/>
      <c r="H74" s="669"/>
      <c r="I74" s="669"/>
      <c r="J74" s="669"/>
      <c r="K74" s="669"/>
      <c r="L74" s="669"/>
      <c r="M74" s="669"/>
      <c r="N74" s="669"/>
      <c r="O74" s="669"/>
      <c r="P74" s="669"/>
      <c r="Q74" s="669"/>
      <c r="R74" s="669"/>
      <c r="S74" s="669"/>
      <c r="T74" s="669"/>
    </row>
    <row r="75" spans="1:20">
      <c r="A75" s="669" t="s">
        <v>1320</v>
      </c>
      <c r="B75" s="669" t="s">
        <v>1362</v>
      </c>
      <c r="C75" s="669" t="s">
        <v>1343</v>
      </c>
      <c r="D75" s="669"/>
      <c r="E75" s="669"/>
      <c r="F75" s="669"/>
      <c r="G75" s="669"/>
      <c r="H75" s="669"/>
      <c r="I75" s="669"/>
      <c r="J75" s="669"/>
      <c r="K75" s="669"/>
      <c r="L75" s="669"/>
      <c r="M75" s="669"/>
      <c r="N75" s="669"/>
      <c r="O75" s="669"/>
      <c r="P75" s="669"/>
      <c r="Q75" s="669"/>
      <c r="R75" s="669"/>
      <c r="S75" s="669"/>
      <c r="T75" s="669"/>
    </row>
    <row r="76" spans="1:20">
      <c r="A76" s="669" t="s">
        <v>1321</v>
      </c>
      <c r="B76" s="669" t="s">
        <v>1363</v>
      </c>
      <c r="C76" s="669" t="s">
        <v>1343</v>
      </c>
      <c r="D76" s="669"/>
      <c r="E76" s="669"/>
      <c r="F76" s="669"/>
      <c r="G76" s="669"/>
      <c r="H76" s="669"/>
      <c r="I76" s="669"/>
      <c r="J76" s="669"/>
      <c r="K76" s="669"/>
      <c r="L76" s="669"/>
      <c r="M76" s="669"/>
      <c r="N76" s="669"/>
      <c r="O76" s="669"/>
      <c r="P76" s="669"/>
      <c r="Q76" s="669"/>
      <c r="R76" s="669"/>
      <c r="S76" s="669"/>
      <c r="T76" s="669"/>
    </row>
    <row r="77" spans="1:20">
      <c r="A77" s="669" t="s">
        <v>1322</v>
      </c>
      <c r="B77" s="669" t="s">
        <v>1363</v>
      </c>
      <c r="C77" s="669" t="s">
        <v>1353</v>
      </c>
      <c r="D77" s="669"/>
      <c r="E77" s="669"/>
      <c r="F77" s="669"/>
      <c r="G77" s="669"/>
      <c r="H77" s="669"/>
      <c r="I77" s="669"/>
      <c r="J77" s="669"/>
      <c r="K77" s="669"/>
      <c r="L77" s="669"/>
      <c r="M77" s="669"/>
      <c r="N77" s="669"/>
      <c r="O77" s="669"/>
      <c r="P77" s="669"/>
      <c r="Q77" s="669"/>
      <c r="R77" s="669"/>
      <c r="S77" s="669"/>
      <c r="T77" s="669"/>
    </row>
    <row r="78" spans="1:20">
      <c r="A78" s="669" t="s">
        <v>1323</v>
      </c>
      <c r="B78" s="669" t="s">
        <v>1364</v>
      </c>
      <c r="C78" s="669" t="s">
        <v>1343</v>
      </c>
      <c r="D78" s="669"/>
      <c r="E78" s="669"/>
      <c r="F78" s="669"/>
      <c r="G78" s="669"/>
      <c r="H78" s="669"/>
      <c r="I78" s="669"/>
      <c r="J78" s="669"/>
      <c r="K78" s="669"/>
      <c r="L78" s="669"/>
      <c r="M78" s="669"/>
      <c r="N78" s="669"/>
      <c r="O78" s="669"/>
      <c r="P78" s="669"/>
      <c r="Q78" s="669"/>
      <c r="R78" s="669"/>
      <c r="S78" s="669"/>
      <c r="T78" s="669"/>
    </row>
    <row r="79" spans="1:20">
      <c r="A79" s="669" t="s">
        <v>1324</v>
      </c>
      <c r="B79" s="669" t="s">
        <v>1364</v>
      </c>
      <c r="C79" s="669" t="s">
        <v>1353</v>
      </c>
      <c r="D79" s="669"/>
      <c r="E79" s="669"/>
      <c r="F79" s="669"/>
      <c r="G79" s="669"/>
      <c r="H79" s="669"/>
      <c r="I79" s="669"/>
      <c r="J79" s="669"/>
      <c r="K79" s="669"/>
      <c r="L79" s="669"/>
      <c r="M79" s="669"/>
      <c r="N79" s="669"/>
      <c r="O79" s="669"/>
      <c r="P79" s="669"/>
      <c r="Q79" s="669"/>
      <c r="R79" s="669"/>
      <c r="S79" s="669"/>
      <c r="T79" s="669"/>
    </row>
    <row r="80" spans="1:20">
      <c r="A80" s="669" t="s">
        <v>1338</v>
      </c>
      <c r="B80" s="669"/>
      <c r="C80" s="669"/>
      <c r="D80" s="669"/>
      <c r="E80" s="669"/>
      <c r="F80" s="669"/>
      <c r="G80" s="669"/>
      <c r="H80" s="669"/>
      <c r="I80" s="669"/>
      <c r="J80" s="669"/>
      <c r="K80" s="669"/>
      <c r="L80" s="669"/>
      <c r="M80" s="669"/>
      <c r="N80" s="669"/>
      <c r="O80" s="669"/>
      <c r="P80" s="669"/>
      <c r="Q80" s="669"/>
      <c r="R80" s="669"/>
      <c r="S80" s="669"/>
      <c r="T80" s="669"/>
    </row>
    <row r="81" spans="1:20">
      <c r="A81" s="664"/>
      <c r="B81" s="664"/>
    </row>
    <row r="82" spans="1:20">
      <c r="A82" s="664"/>
      <c r="B82" s="664"/>
    </row>
    <row r="83" spans="1:20">
      <c r="A83" s="664"/>
      <c r="B83" s="664"/>
    </row>
    <row r="84" spans="1:20">
      <c r="A84" s="664"/>
      <c r="B84" s="664"/>
    </row>
    <row r="85" spans="1:20">
      <c r="A85" s="664"/>
      <c r="B85" s="664"/>
    </row>
    <row r="86" spans="1:20">
      <c r="A86" s="664" t="s">
        <v>1219</v>
      </c>
      <c r="B86" s="664"/>
    </row>
    <row r="87" spans="1:20">
      <c r="A87" s="676" t="s">
        <v>102</v>
      </c>
      <c r="B87" s="669" t="s">
        <v>1314</v>
      </c>
      <c r="C87" s="669" t="s">
        <v>1315</v>
      </c>
      <c r="D87" s="669" t="s">
        <v>1316</v>
      </c>
      <c r="E87" s="669" t="s">
        <v>1317</v>
      </c>
      <c r="F87" s="669" t="s">
        <v>1318</v>
      </c>
      <c r="G87" s="669" t="s">
        <v>1319</v>
      </c>
      <c r="H87" s="669" t="s">
        <v>1320</v>
      </c>
      <c r="I87" s="669" t="s">
        <v>1321</v>
      </c>
      <c r="J87" s="669" t="s">
        <v>1322</v>
      </c>
      <c r="K87" s="669" t="s">
        <v>1323</v>
      </c>
      <c r="L87" s="669" t="s">
        <v>1324</v>
      </c>
      <c r="P87" s="669"/>
      <c r="Q87" s="669"/>
    </row>
    <row r="88" spans="1:20">
      <c r="A88" s="669" t="s">
        <v>1276</v>
      </c>
      <c r="B88" s="669" t="s">
        <v>1277</v>
      </c>
      <c r="C88" s="669" t="s">
        <v>1278</v>
      </c>
      <c r="D88" s="669" t="s">
        <v>1279</v>
      </c>
      <c r="E88" s="669" t="s">
        <v>1280</v>
      </c>
      <c r="F88" s="669" t="s">
        <v>1281</v>
      </c>
      <c r="G88" s="669" t="s">
        <v>1282</v>
      </c>
      <c r="H88" s="669" t="s">
        <v>1283</v>
      </c>
      <c r="I88" s="669" t="s">
        <v>1284</v>
      </c>
      <c r="J88" s="669" t="s">
        <v>1285</v>
      </c>
      <c r="K88" s="669" t="s">
        <v>1286</v>
      </c>
      <c r="L88" s="669" t="s">
        <v>1287</v>
      </c>
      <c r="M88" s="669" t="s">
        <v>1288</v>
      </c>
      <c r="N88" s="669" t="s">
        <v>1289</v>
      </c>
      <c r="O88" s="669" t="s">
        <v>1290</v>
      </c>
      <c r="P88" s="669" t="s">
        <v>1291</v>
      </c>
      <c r="Q88" s="669" t="s">
        <v>1292</v>
      </c>
      <c r="R88" s="669" t="s">
        <v>1293</v>
      </c>
      <c r="S88" s="669" t="s">
        <v>1294</v>
      </c>
      <c r="T88" s="669" t="s">
        <v>1295</v>
      </c>
    </row>
    <row r="89" spans="1:20">
      <c r="B89" s="314"/>
    </row>
    <row r="99" spans="1:24">
      <c r="A99" s="314"/>
    </row>
    <row r="100" spans="1:24">
      <c r="A100" s="314"/>
    </row>
    <row r="101" spans="1:24">
      <c r="B101" s="314"/>
    </row>
    <row r="102" spans="1:24">
      <c r="B102" s="312"/>
      <c r="C102" s="312"/>
    </row>
    <row r="103" spans="1:24">
      <c r="B103" s="312"/>
      <c r="C103" s="312"/>
    </row>
    <row r="104" spans="1:24">
      <c r="B104" s="312"/>
      <c r="C104" s="312"/>
      <c r="H104" s="312"/>
      <c r="I104" s="312"/>
      <c r="J104" s="312"/>
    </row>
    <row r="105" spans="1:24">
      <c r="B105" s="312"/>
      <c r="C105" s="312"/>
      <c r="H105" s="312"/>
      <c r="I105" s="312"/>
      <c r="J105" s="312"/>
    </row>
    <row r="106" spans="1:24">
      <c r="B106" s="312"/>
      <c r="C106" s="312"/>
      <c r="H106" s="312"/>
      <c r="I106" s="312"/>
      <c r="J106" s="312"/>
      <c r="K106" s="312"/>
      <c r="L106" s="312"/>
      <c r="M106" s="312"/>
      <c r="N106" s="312"/>
      <c r="O106" s="312"/>
      <c r="P106" s="312"/>
      <c r="Q106" s="312"/>
      <c r="R106" s="312"/>
      <c r="S106" s="312"/>
      <c r="T106" s="312"/>
      <c r="U106" s="312"/>
      <c r="V106" s="312"/>
      <c r="W106" s="312"/>
      <c r="X106" s="312"/>
    </row>
    <row r="107" spans="1:24">
      <c r="B107" s="312"/>
      <c r="C107" s="312"/>
      <c r="D107" s="312"/>
      <c r="H107" s="312"/>
      <c r="I107" s="312"/>
      <c r="J107" s="312"/>
      <c r="K107" s="312"/>
      <c r="L107" s="312"/>
      <c r="M107" s="312"/>
      <c r="N107" s="312"/>
      <c r="O107" s="312"/>
      <c r="P107" s="312"/>
      <c r="Q107" s="312"/>
      <c r="R107" s="312"/>
      <c r="S107" s="312"/>
      <c r="T107" s="312"/>
      <c r="U107" s="312"/>
      <c r="V107" s="312"/>
      <c r="W107" s="312"/>
      <c r="X107" s="312"/>
    </row>
    <row r="108" spans="1:24">
      <c r="B108" s="580"/>
      <c r="C108" s="312"/>
      <c r="D108" s="312"/>
      <c r="H108" s="312"/>
      <c r="I108" s="312"/>
      <c r="J108" s="312"/>
      <c r="K108" s="312"/>
      <c r="L108" s="312"/>
      <c r="M108" s="312"/>
      <c r="N108" s="312"/>
      <c r="O108" s="312"/>
      <c r="P108" s="312"/>
      <c r="Q108" s="312"/>
      <c r="R108" s="312"/>
      <c r="S108" s="312"/>
      <c r="T108" s="312"/>
      <c r="U108" s="312"/>
      <c r="V108" s="312"/>
      <c r="W108" s="312"/>
      <c r="X108" s="312"/>
    </row>
    <row r="109" spans="1:24">
      <c r="B109" s="580"/>
      <c r="C109" s="312"/>
      <c r="D109" s="312"/>
      <c r="H109" s="312"/>
      <c r="I109" s="312"/>
      <c r="J109" s="312"/>
      <c r="K109" s="312"/>
      <c r="L109" s="312"/>
      <c r="M109" s="312"/>
      <c r="N109" s="312"/>
      <c r="O109" s="312"/>
      <c r="P109" s="312"/>
      <c r="Q109" s="312"/>
      <c r="R109" s="312"/>
      <c r="S109" s="312"/>
      <c r="T109" s="312"/>
      <c r="U109" s="312"/>
      <c r="V109" s="312"/>
      <c r="W109" s="312"/>
      <c r="X109" s="312"/>
    </row>
    <row r="110" spans="1:24">
      <c r="B110" s="580"/>
      <c r="C110" s="312"/>
      <c r="D110" s="312"/>
      <c r="H110" s="312"/>
      <c r="I110" s="312"/>
      <c r="J110" s="312"/>
      <c r="K110" s="312"/>
      <c r="L110" s="312"/>
      <c r="M110" s="312"/>
      <c r="N110" s="312"/>
      <c r="O110" s="312"/>
      <c r="P110" s="312"/>
      <c r="Q110" s="312"/>
      <c r="R110" s="312"/>
      <c r="S110" s="312"/>
      <c r="T110" s="312"/>
      <c r="U110" s="312"/>
      <c r="V110" s="312"/>
      <c r="W110" s="312"/>
      <c r="X110" s="312"/>
    </row>
    <row r="111" spans="1:24">
      <c r="H111" s="312"/>
      <c r="I111" s="312"/>
      <c r="J111" s="312"/>
    </row>
    <row r="114" spans="1:20">
      <c r="A114" s="314"/>
    </row>
    <row r="115" spans="1:20">
      <c r="A115" s="314"/>
    </row>
    <row r="116" spans="1:20">
      <c r="A116" s="314"/>
    </row>
    <row r="117" spans="1:20">
      <c r="A117" s="314"/>
      <c r="D117" s="585"/>
      <c r="E117" s="585"/>
      <c r="F117" s="585"/>
      <c r="G117" s="585"/>
      <c r="H117" s="585"/>
      <c r="I117" s="585"/>
      <c r="J117" s="585"/>
      <c r="K117" s="585"/>
      <c r="L117" s="585"/>
      <c r="M117" s="585"/>
      <c r="N117" s="585"/>
      <c r="O117" s="585"/>
      <c r="P117" s="585"/>
      <c r="Q117" s="585"/>
      <c r="R117" s="585"/>
      <c r="S117" s="585"/>
      <c r="T117" s="585"/>
    </row>
    <row r="118" spans="1:20">
      <c r="A118" s="314"/>
      <c r="D118" s="585"/>
      <c r="E118" s="585"/>
      <c r="F118" s="585"/>
      <c r="G118" s="585"/>
      <c r="H118" s="585"/>
      <c r="I118" s="585"/>
      <c r="J118" s="585"/>
      <c r="K118" s="585"/>
      <c r="L118" s="585"/>
      <c r="M118" s="585"/>
      <c r="N118" s="585"/>
      <c r="O118" s="585"/>
      <c r="P118" s="585"/>
      <c r="Q118" s="585"/>
      <c r="R118" s="585"/>
      <c r="S118" s="585"/>
      <c r="T118" s="585"/>
    </row>
    <row r="119" spans="1:20">
      <c r="A119" s="314"/>
      <c r="D119" s="585"/>
      <c r="E119" s="585"/>
      <c r="F119" s="585"/>
      <c r="G119" s="585"/>
      <c r="H119" s="585"/>
      <c r="I119" s="585"/>
      <c r="J119" s="585"/>
      <c r="K119" s="585"/>
      <c r="L119" s="585"/>
      <c r="M119" s="585"/>
      <c r="N119" s="585"/>
      <c r="O119" s="585"/>
      <c r="P119" s="585"/>
      <c r="Q119" s="585"/>
      <c r="R119" s="585"/>
      <c r="S119" s="585"/>
      <c r="T119" s="585"/>
    </row>
    <row r="120" spans="1:20">
      <c r="A120" s="314"/>
      <c r="B120" s="585"/>
      <c r="D120" s="585"/>
      <c r="E120" s="585"/>
      <c r="F120" s="585"/>
      <c r="G120" s="585"/>
      <c r="H120" s="585"/>
      <c r="I120" s="585"/>
      <c r="J120" s="585"/>
      <c r="K120" s="585"/>
      <c r="L120" s="585"/>
      <c r="M120" s="585"/>
      <c r="N120" s="585"/>
      <c r="O120" s="585"/>
      <c r="P120" s="585"/>
      <c r="Q120" s="585"/>
      <c r="R120" s="585"/>
      <c r="S120" s="585"/>
      <c r="T120" s="585"/>
    </row>
    <row r="121" spans="1:20">
      <c r="A121" s="314"/>
      <c r="B121" s="585"/>
      <c r="D121" s="585"/>
      <c r="E121" s="585"/>
      <c r="F121" s="585"/>
      <c r="G121" s="585"/>
      <c r="H121" s="585"/>
      <c r="I121" s="585"/>
      <c r="J121" s="585"/>
      <c r="K121" s="585"/>
      <c r="L121" s="585"/>
      <c r="M121" s="585"/>
      <c r="N121" s="585"/>
      <c r="O121" s="585"/>
      <c r="P121" s="585"/>
      <c r="Q121" s="585"/>
      <c r="R121" s="585"/>
      <c r="S121" s="585"/>
      <c r="T121" s="585"/>
    </row>
    <row r="122" spans="1:20">
      <c r="A122" s="314"/>
      <c r="B122" s="585"/>
      <c r="D122" s="585"/>
      <c r="E122" s="585"/>
      <c r="F122" s="585"/>
      <c r="G122" s="585"/>
      <c r="H122" s="585"/>
      <c r="I122" s="585"/>
      <c r="J122" s="585"/>
      <c r="K122" s="585"/>
      <c r="L122" s="585"/>
      <c r="M122" s="585"/>
      <c r="N122" s="585"/>
      <c r="O122" s="585"/>
      <c r="P122" s="585"/>
      <c r="Q122" s="585"/>
      <c r="R122" s="585"/>
      <c r="S122" s="585"/>
      <c r="T122" s="585"/>
    </row>
    <row r="123" spans="1:20">
      <c r="A123" s="314"/>
      <c r="B123" s="585"/>
      <c r="D123" s="585"/>
      <c r="E123" s="585"/>
      <c r="F123" s="585"/>
      <c r="G123" s="585"/>
      <c r="H123" s="585"/>
      <c r="I123" s="585"/>
      <c r="J123" s="585"/>
      <c r="K123" s="585"/>
      <c r="L123" s="585"/>
      <c r="M123" s="585"/>
      <c r="N123" s="585"/>
      <c r="O123" s="585"/>
      <c r="P123" s="585"/>
      <c r="Q123" s="585"/>
      <c r="R123" s="585"/>
      <c r="S123" s="585"/>
      <c r="T123" s="585"/>
    </row>
    <row r="124" spans="1:20">
      <c r="A124" s="314"/>
      <c r="B124" s="585"/>
      <c r="D124" s="585"/>
      <c r="E124" s="585"/>
      <c r="F124" s="585"/>
      <c r="G124" s="585"/>
      <c r="H124" s="585"/>
      <c r="I124" s="585"/>
      <c r="J124" s="585"/>
      <c r="K124" s="585"/>
      <c r="L124" s="585"/>
      <c r="M124" s="585"/>
      <c r="N124" s="585"/>
      <c r="O124" s="585"/>
      <c r="P124" s="585"/>
      <c r="Q124" s="585"/>
      <c r="R124" s="585"/>
      <c r="S124" s="585"/>
      <c r="T124" s="585"/>
    </row>
    <row r="125" spans="1:20">
      <c r="A125" s="314"/>
      <c r="B125" s="585"/>
      <c r="D125" s="585"/>
      <c r="E125" s="585"/>
      <c r="F125" s="585"/>
      <c r="G125" s="585"/>
      <c r="H125" s="585"/>
      <c r="I125" s="585"/>
      <c r="J125" s="585"/>
      <c r="K125" s="585"/>
      <c r="L125" s="585"/>
      <c r="M125" s="585"/>
      <c r="N125" s="585"/>
      <c r="O125" s="585"/>
      <c r="P125" s="585"/>
      <c r="Q125" s="585"/>
      <c r="R125" s="585"/>
      <c r="S125" s="585"/>
      <c r="T125" s="585"/>
    </row>
    <row r="126" spans="1:20">
      <c r="A126" s="314"/>
      <c r="B126" s="585"/>
      <c r="D126" s="585"/>
      <c r="E126" s="585"/>
      <c r="F126" s="585"/>
      <c r="G126" s="585"/>
      <c r="H126" s="585"/>
      <c r="I126" s="585"/>
      <c r="J126" s="585"/>
      <c r="K126" s="585"/>
      <c r="L126" s="585"/>
      <c r="M126" s="585"/>
      <c r="N126" s="585"/>
      <c r="O126" s="585"/>
      <c r="P126" s="585"/>
      <c r="Q126" s="585"/>
      <c r="R126" s="585"/>
      <c r="S126" s="585"/>
      <c r="T126" s="585"/>
    </row>
    <row r="127" spans="1:20">
      <c r="A127" s="314"/>
      <c r="B127" s="585"/>
      <c r="D127" s="585"/>
      <c r="E127" s="585"/>
      <c r="F127" s="585"/>
      <c r="G127" s="585"/>
      <c r="H127" s="585"/>
      <c r="I127" s="585"/>
      <c r="J127" s="585"/>
      <c r="K127" s="585"/>
      <c r="L127" s="585"/>
      <c r="M127" s="585"/>
      <c r="N127" s="585"/>
      <c r="O127" s="585"/>
      <c r="P127" s="585"/>
      <c r="Q127" s="585"/>
      <c r="R127" s="585"/>
      <c r="S127" s="585"/>
      <c r="T127" s="585"/>
    </row>
    <row r="128" spans="1:20">
      <c r="A128" s="314"/>
      <c r="B128" s="585"/>
      <c r="D128" s="585"/>
      <c r="E128" s="585"/>
      <c r="F128" s="585"/>
      <c r="G128" s="585"/>
      <c r="H128" s="585"/>
      <c r="I128" s="585"/>
      <c r="J128" s="585"/>
      <c r="K128" s="585"/>
      <c r="L128" s="585"/>
      <c r="M128" s="585"/>
      <c r="N128" s="585"/>
      <c r="O128" s="585"/>
      <c r="P128" s="585"/>
      <c r="Q128" s="585"/>
      <c r="R128" s="585"/>
      <c r="S128" s="585"/>
      <c r="T128" s="585"/>
    </row>
    <row r="129" spans="1:20">
      <c r="A129" s="314"/>
      <c r="B129" s="585"/>
      <c r="D129" s="585"/>
      <c r="E129" s="585"/>
      <c r="F129" s="585"/>
      <c r="G129" s="585"/>
      <c r="H129" s="585"/>
      <c r="I129" s="585"/>
      <c r="J129" s="585"/>
      <c r="K129" s="585"/>
      <c r="L129" s="585"/>
      <c r="M129" s="585"/>
      <c r="N129" s="585"/>
      <c r="O129" s="585"/>
      <c r="P129" s="585"/>
      <c r="Q129" s="585"/>
      <c r="R129" s="585"/>
      <c r="S129" s="585"/>
      <c r="T129" s="585"/>
    </row>
    <row r="130" spans="1:20">
      <c r="A130" s="314"/>
      <c r="B130" s="585"/>
      <c r="D130" s="585"/>
      <c r="E130" s="585"/>
      <c r="F130" s="585"/>
      <c r="G130" s="585"/>
      <c r="H130" s="585"/>
      <c r="I130" s="585"/>
      <c r="J130" s="585"/>
      <c r="K130" s="585"/>
      <c r="L130" s="585"/>
      <c r="M130" s="585"/>
      <c r="N130" s="585"/>
      <c r="O130" s="585"/>
      <c r="P130" s="585"/>
      <c r="Q130" s="585"/>
      <c r="R130" s="585"/>
      <c r="S130" s="585"/>
      <c r="T130" s="585"/>
    </row>
    <row r="131" spans="1:20">
      <c r="A131" s="314"/>
      <c r="B131" s="585"/>
      <c r="D131" s="585"/>
      <c r="E131" s="585"/>
      <c r="F131" s="585"/>
      <c r="G131" s="585"/>
      <c r="H131" s="585"/>
      <c r="I131" s="585"/>
      <c r="J131" s="585"/>
      <c r="K131" s="585"/>
      <c r="L131" s="585"/>
      <c r="M131" s="585"/>
      <c r="N131" s="585"/>
      <c r="O131" s="585"/>
      <c r="P131" s="585"/>
      <c r="Q131" s="585"/>
      <c r="R131" s="585"/>
      <c r="S131" s="585"/>
      <c r="T131" s="585"/>
    </row>
    <row r="132" spans="1:20">
      <c r="A132" s="314"/>
      <c r="B132" s="585"/>
      <c r="D132" s="585"/>
      <c r="E132" s="585"/>
      <c r="F132" s="585"/>
      <c r="G132" s="585"/>
      <c r="H132" s="585"/>
      <c r="I132" s="585"/>
      <c r="J132" s="585"/>
      <c r="K132" s="585"/>
      <c r="L132" s="585"/>
      <c r="M132" s="585"/>
      <c r="N132" s="585"/>
      <c r="O132" s="585"/>
      <c r="P132" s="585"/>
      <c r="Q132" s="585"/>
      <c r="R132" s="585"/>
      <c r="S132" s="585"/>
      <c r="T132" s="585"/>
    </row>
    <row r="133" spans="1:20">
      <c r="A133" s="314"/>
      <c r="B133" s="585"/>
      <c r="D133" s="585"/>
      <c r="E133" s="585"/>
      <c r="F133" s="585"/>
      <c r="G133" s="585"/>
      <c r="H133" s="585"/>
      <c r="I133" s="585"/>
      <c r="J133" s="585"/>
      <c r="K133" s="585"/>
      <c r="L133" s="585"/>
      <c r="M133" s="585"/>
      <c r="N133" s="585"/>
      <c r="O133" s="585"/>
      <c r="P133" s="585"/>
      <c r="Q133" s="585"/>
      <c r="R133" s="585"/>
      <c r="S133" s="585"/>
      <c r="T133" s="585"/>
    </row>
    <row r="134" spans="1:20">
      <c r="A134" s="314"/>
      <c r="B134" s="585"/>
      <c r="D134" s="585"/>
      <c r="E134" s="585"/>
      <c r="F134" s="585"/>
      <c r="G134" s="585"/>
      <c r="H134" s="585"/>
      <c r="I134" s="585"/>
      <c r="J134" s="585"/>
      <c r="K134" s="585"/>
      <c r="L134" s="585"/>
      <c r="M134" s="585"/>
      <c r="N134" s="585"/>
      <c r="O134" s="585"/>
      <c r="P134" s="585"/>
      <c r="Q134" s="585"/>
      <c r="R134" s="585"/>
      <c r="S134" s="585"/>
      <c r="T134" s="585"/>
    </row>
    <row r="135" spans="1:20">
      <c r="A135" s="314"/>
      <c r="B135" s="585"/>
      <c r="D135" s="585"/>
      <c r="E135" s="585"/>
      <c r="F135" s="585"/>
      <c r="G135" s="585"/>
      <c r="H135" s="585"/>
      <c r="I135" s="585"/>
      <c r="J135" s="585"/>
      <c r="K135" s="585"/>
      <c r="L135" s="585"/>
      <c r="M135" s="585"/>
      <c r="N135" s="585"/>
      <c r="O135" s="585"/>
      <c r="P135" s="585"/>
      <c r="Q135" s="585"/>
      <c r="R135" s="585"/>
      <c r="S135" s="585"/>
      <c r="T135" s="585"/>
    </row>
    <row r="136" spans="1:20">
      <c r="A136" s="314"/>
      <c r="B136" s="585"/>
    </row>
    <row r="137" spans="1:20">
      <c r="A137" s="314"/>
    </row>
    <row r="198" spans="4:10">
      <c r="D198" s="537"/>
      <c r="E198" s="537"/>
      <c r="F198" s="579"/>
      <c r="G198" s="579"/>
      <c r="H198" s="579"/>
      <c r="I198" s="537"/>
      <c r="J198" s="537"/>
    </row>
    <row r="199" spans="4:10">
      <c r="D199" s="537"/>
      <c r="E199" s="537"/>
      <c r="F199" s="579"/>
      <c r="G199" s="579"/>
      <c r="H199" s="579"/>
      <c r="I199" s="537"/>
      <c r="J199" s="537"/>
    </row>
    <row r="200" spans="4:10">
      <c r="D200" s="537"/>
      <c r="E200" s="537"/>
      <c r="F200" s="579"/>
      <c r="G200" s="579"/>
      <c r="H200" s="579"/>
      <c r="I200" s="537"/>
      <c r="J200" s="537"/>
    </row>
  </sheetData>
  <sheetProtection selectLockedCells="1"/>
  <dataConsolidate/>
  <phoneticPr fontId="2" type="noConversion"/>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sheetPr codeName="Sheet40"/>
  <dimension ref="A1:J276"/>
  <sheetViews>
    <sheetView workbookViewId="0">
      <pane ySplit="510" topLeftCell="A166" activePane="bottomLeft"/>
      <selection activeCell="B5" sqref="B5"/>
      <selection pane="bottomLeft" activeCell="A194" sqref="A194"/>
    </sheetView>
  </sheetViews>
  <sheetFormatPr defaultRowHeight="12.75"/>
  <cols>
    <col min="1" max="1" width="25.5703125" bestFit="1" customWidth="1"/>
    <col min="2" max="2" width="13.5703125" style="8" customWidth="1"/>
    <col min="3" max="3" width="12.5703125" bestFit="1" customWidth="1"/>
    <col min="4" max="4" width="13.7109375" bestFit="1" customWidth="1"/>
    <col min="5" max="5" width="8.5703125" bestFit="1" customWidth="1"/>
    <col min="7" max="7" width="13.7109375" customWidth="1"/>
  </cols>
  <sheetData>
    <row r="1" spans="1:10">
      <c r="A1" s="672" t="s">
        <v>1365</v>
      </c>
      <c r="B1" s="677" t="s">
        <v>1366</v>
      </c>
      <c r="C1" s="672" t="s">
        <v>1367</v>
      </c>
      <c r="D1" s="672" t="s">
        <v>802</v>
      </c>
      <c r="E1" s="661" t="s">
        <v>212</v>
      </c>
    </row>
    <row r="2" spans="1:10">
      <c r="A2" s="670" t="s">
        <v>1368</v>
      </c>
      <c r="B2" s="684">
        <f>B15/D2</f>
        <v>60</v>
      </c>
      <c r="C2" s="689">
        <f>C15*D2</f>
        <v>13.666666666666666</v>
      </c>
      <c r="D2" s="681">
        <f>10/120</f>
        <v>8.3333333333333329E-2</v>
      </c>
      <c r="E2" s="661" t="s">
        <v>384</v>
      </c>
    </row>
    <row r="3" spans="1:10">
      <c r="A3" s="670" t="s">
        <v>1369</v>
      </c>
      <c r="B3" s="684">
        <f>B16/D3</f>
        <v>213.28125</v>
      </c>
      <c r="C3" s="689">
        <f>C16*D3</f>
        <v>0.6104615384615385</v>
      </c>
      <c r="D3" s="681">
        <f>256/780</f>
        <v>0.3282051282051282</v>
      </c>
      <c r="E3" s="661" t="s">
        <v>385</v>
      </c>
    </row>
    <row r="4" spans="1:10">
      <c r="A4" s="670" t="s">
        <v>1370</v>
      </c>
      <c r="B4" s="684">
        <f t="shared" ref="B4:B10" si="0">B17/D4</f>
        <v>60.9375</v>
      </c>
      <c r="C4" s="689">
        <f t="shared" ref="C4:C10" si="1">C17*D4</f>
        <v>0.6104615384615385</v>
      </c>
      <c r="D4" s="681">
        <f t="shared" ref="D4:D10" si="2">256/780</f>
        <v>0.3282051282051282</v>
      </c>
      <c r="E4" s="661" t="s">
        <v>385</v>
      </c>
    </row>
    <row r="5" spans="1:10">
      <c r="A5" s="670" t="s">
        <v>1371</v>
      </c>
      <c r="B5" s="684">
        <f t="shared" si="0"/>
        <v>365.625</v>
      </c>
      <c r="C5" s="689">
        <f t="shared" si="1"/>
        <v>0.67938461538461536</v>
      </c>
      <c r="D5" s="681">
        <f t="shared" si="2"/>
        <v>0.3282051282051282</v>
      </c>
      <c r="E5" s="661" t="s">
        <v>385</v>
      </c>
    </row>
    <row r="6" spans="1:10">
      <c r="A6" s="670" t="s">
        <v>1372</v>
      </c>
      <c r="B6" s="684">
        <f t="shared" si="0"/>
        <v>350.390625</v>
      </c>
      <c r="C6" s="689">
        <f t="shared" si="1"/>
        <v>0.68266666666666664</v>
      </c>
      <c r="D6" s="681">
        <f t="shared" si="2"/>
        <v>0.3282051282051282</v>
      </c>
      <c r="E6" s="661" t="s">
        <v>385</v>
      </c>
    </row>
    <row r="7" spans="1:10">
      <c r="A7" s="670" t="s">
        <v>1373</v>
      </c>
      <c r="B7" s="684">
        <f t="shared" si="0"/>
        <v>195</v>
      </c>
      <c r="C7" s="689">
        <f t="shared" si="1"/>
        <v>0.60717948717948722</v>
      </c>
      <c r="D7" s="681">
        <f t="shared" si="2"/>
        <v>0.3282051282051282</v>
      </c>
      <c r="E7" s="661" t="s">
        <v>385</v>
      </c>
    </row>
    <row r="8" spans="1:10">
      <c r="A8" s="670" t="s">
        <v>1374</v>
      </c>
      <c r="B8" s="684">
        <f t="shared" si="0"/>
        <v>134.0625</v>
      </c>
      <c r="C8" s="689">
        <f t="shared" si="1"/>
        <v>0.60389743589743594</v>
      </c>
      <c r="D8" s="681">
        <f t="shared" si="2"/>
        <v>0.3282051282051282</v>
      </c>
      <c r="E8" s="661" t="s">
        <v>385</v>
      </c>
    </row>
    <row r="9" spans="1:10">
      <c r="A9" s="670" t="s">
        <v>1375</v>
      </c>
      <c r="B9" s="684">
        <f t="shared" si="0"/>
        <v>374.765625</v>
      </c>
      <c r="C9" s="689">
        <f t="shared" si="1"/>
        <v>0.67938461538461536</v>
      </c>
      <c r="D9" s="681">
        <f t="shared" si="2"/>
        <v>0.3282051282051282</v>
      </c>
      <c r="E9" s="661" t="s">
        <v>385</v>
      </c>
    </row>
    <row r="10" spans="1:10">
      <c r="A10" s="670" t="s">
        <v>1376</v>
      </c>
      <c r="B10" s="684">
        <f t="shared" si="0"/>
        <v>149.296875</v>
      </c>
      <c r="C10" s="689">
        <f t="shared" si="1"/>
        <v>0.67938461538461536</v>
      </c>
      <c r="D10" s="681">
        <f t="shared" si="2"/>
        <v>0.3282051282051282</v>
      </c>
      <c r="E10" s="661" t="s">
        <v>385</v>
      </c>
    </row>
    <row r="11" spans="1:10">
      <c r="A11" s="670" t="s">
        <v>1377</v>
      </c>
      <c r="B11" s="684">
        <f>B24/D11</f>
        <v>50</v>
      </c>
      <c r="C11" s="689">
        <f>C24*D11</f>
        <v>3.49</v>
      </c>
      <c r="D11" s="681">
        <v>1</v>
      </c>
      <c r="E11" s="661" t="s">
        <v>1265</v>
      </c>
    </row>
    <row r="12" spans="1:10">
      <c r="A12" s="670" t="s">
        <v>1378</v>
      </c>
      <c r="B12" s="684">
        <f>B25/D12</f>
        <v>50</v>
      </c>
      <c r="C12" s="689">
        <f>C25*D12</f>
        <v>3.49</v>
      </c>
      <c r="D12" s="681">
        <v>1</v>
      </c>
      <c r="E12" s="661" t="s">
        <v>1265</v>
      </c>
    </row>
    <row r="13" spans="1:10">
      <c r="A13" s="670" t="s">
        <v>1379</v>
      </c>
      <c r="B13" s="684">
        <f>B28/D13</f>
        <v>50</v>
      </c>
      <c r="C13" s="689">
        <f>C28*D13</f>
        <v>0.22</v>
      </c>
      <c r="D13" s="681">
        <v>1</v>
      </c>
      <c r="E13" s="661" t="s">
        <v>1265</v>
      </c>
    </row>
    <row r="14" spans="1:10">
      <c r="A14" s="670" t="s">
        <v>1380</v>
      </c>
      <c r="B14" s="684">
        <f>B29/D14</f>
        <v>50</v>
      </c>
      <c r="C14" s="689">
        <f>C29*D14</f>
        <v>0.22</v>
      </c>
      <c r="D14" s="681">
        <v>1</v>
      </c>
      <c r="E14" s="661" t="s">
        <v>1265</v>
      </c>
      <c r="G14" s="587"/>
      <c r="H14" s="587"/>
      <c r="I14" s="587"/>
      <c r="J14" s="587"/>
    </row>
    <row r="15" spans="1:10" s="586" customFormat="1">
      <c r="A15" s="675" t="s">
        <v>1381</v>
      </c>
      <c r="B15" s="591">
        <v>5</v>
      </c>
      <c r="C15" s="690">
        <v>164</v>
      </c>
      <c r="D15" s="682">
        <v>1</v>
      </c>
      <c r="E15" s="590" t="s">
        <v>122</v>
      </c>
    </row>
    <row r="16" spans="1:10" s="586" customFormat="1">
      <c r="A16" s="675" t="s">
        <v>1382</v>
      </c>
      <c r="B16" s="591">
        <v>70</v>
      </c>
      <c r="C16" s="690">
        <v>1.86</v>
      </c>
      <c r="D16" s="682">
        <v>1</v>
      </c>
      <c r="E16" s="590" t="s">
        <v>122</v>
      </c>
    </row>
    <row r="17" spans="1:5" s="586" customFormat="1">
      <c r="A17" s="675" t="s">
        <v>1383</v>
      </c>
      <c r="B17" s="591">
        <v>20</v>
      </c>
      <c r="C17" s="690">
        <v>1.86</v>
      </c>
      <c r="D17" s="682">
        <v>1</v>
      </c>
      <c r="E17" s="590" t="s">
        <v>122</v>
      </c>
    </row>
    <row r="18" spans="1:5" s="586" customFormat="1">
      <c r="A18" s="675" t="s">
        <v>1384</v>
      </c>
      <c r="B18" s="591">
        <v>120</v>
      </c>
      <c r="C18" s="690">
        <v>2.0699999999999998</v>
      </c>
      <c r="D18" s="682">
        <v>1</v>
      </c>
      <c r="E18" s="590" t="s">
        <v>122</v>
      </c>
    </row>
    <row r="19" spans="1:5" s="586" customFormat="1">
      <c r="A19" s="675" t="s">
        <v>1385</v>
      </c>
      <c r="B19" s="591">
        <v>115</v>
      </c>
      <c r="C19" s="690">
        <v>2.08</v>
      </c>
      <c r="D19" s="682">
        <v>1</v>
      </c>
      <c r="E19" s="590" t="s">
        <v>122</v>
      </c>
    </row>
    <row r="20" spans="1:5" s="586" customFormat="1">
      <c r="A20" s="675" t="s">
        <v>1386</v>
      </c>
      <c r="B20" s="591">
        <v>64</v>
      </c>
      <c r="C20" s="690">
        <v>1.85</v>
      </c>
      <c r="D20" s="682">
        <v>1</v>
      </c>
      <c r="E20" s="590" t="s">
        <v>122</v>
      </c>
    </row>
    <row r="21" spans="1:5" s="586" customFormat="1">
      <c r="A21" s="675" t="s">
        <v>1387</v>
      </c>
      <c r="B21" s="591">
        <v>44</v>
      </c>
      <c r="C21" s="690">
        <v>1.84</v>
      </c>
      <c r="D21" s="682">
        <v>1</v>
      </c>
      <c r="E21" s="590" t="s">
        <v>122</v>
      </c>
    </row>
    <row r="22" spans="1:5" s="586" customFormat="1">
      <c r="A22" s="675" t="s">
        <v>1388</v>
      </c>
      <c r="B22" s="591">
        <v>123</v>
      </c>
      <c r="C22" s="690">
        <v>2.0699999999999998</v>
      </c>
      <c r="D22" s="682">
        <v>1</v>
      </c>
      <c r="E22" s="590" t="s">
        <v>122</v>
      </c>
    </row>
    <row r="23" spans="1:5" s="586" customFormat="1">
      <c r="A23" s="675" t="s">
        <v>1389</v>
      </c>
      <c r="B23" s="591">
        <v>49</v>
      </c>
      <c r="C23" s="690">
        <v>2.0699999999999998</v>
      </c>
      <c r="D23" s="682">
        <v>1</v>
      </c>
      <c r="E23" s="590" t="s">
        <v>122</v>
      </c>
    </row>
    <row r="24" spans="1:5" s="586" customFormat="1">
      <c r="A24" s="675" t="s">
        <v>1390</v>
      </c>
      <c r="B24" s="591">
        <v>50</v>
      </c>
      <c r="C24" s="589">
        <v>3.49</v>
      </c>
      <c r="D24" s="682">
        <v>1</v>
      </c>
      <c r="E24" s="590" t="s">
        <v>122</v>
      </c>
    </row>
    <row r="25" spans="1:5" s="586" customFormat="1">
      <c r="A25" s="675" t="s">
        <v>1391</v>
      </c>
      <c r="B25" s="591">
        <v>50</v>
      </c>
      <c r="C25" s="589">
        <v>3.49</v>
      </c>
      <c r="D25" s="682">
        <v>1</v>
      </c>
      <c r="E25" s="590" t="s">
        <v>122</v>
      </c>
    </row>
    <row r="26" spans="1:5" s="586" customFormat="1">
      <c r="A26" s="675" t="s">
        <v>1392</v>
      </c>
      <c r="B26" s="591">
        <v>50</v>
      </c>
      <c r="C26" s="589">
        <v>3.57</v>
      </c>
      <c r="D26" s="682">
        <v>1</v>
      </c>
      <c r="E26" s="590" t="s">
        <v>122</v>
      </c>
    </row>
    <row r="27" spans="1:5" s="586" customFormat="1">
      <c r="A27" s="675" t="s">
        <v>1393</v>
      </c>
      <c r="B27" s="591">
        <v>50</v>
      </c>
      <c r="C27" s="589">
        <v>3.56</v>
      </c>
      <c r="D27" s="682">
        <v>1</v>
      </c>
      <c r="E27" s="590" t="s">
        <v>122</v>
      </c>
    </row>
    <row r="28" spans="1:5" s="586" customFormat="1">
      <c r="A28" s="675" t="s">
        <v>1394</v>
      </c>
      <c r="B28" s="591">
        <v>50</v>
      </c>
      <c r="C28" s="690">
        <v>0.22</v>
      </c>
      <c r="D28" s="682">
        <v>1</v>
      </c>
      <c r="E28" s="590" t="s">
        <v>122</v>
      </c>
    </row>
    <row r="29" spans="1:5" s="586" customFormat="1">
      <c r="A29" s="675" t="s">
        <v>1395</v>
      </c>
      <c r="B29" s="591">
        <v>50</v>
      </c>
      <c r="C29" s="690">
        <v>0.22</v>
      </c>
      <c r="D29" s="682">
        <v>1</v>
      </c>
      <c r="E29" s="590" t="s">
        <v>122</v>
      </c>
    </row>
    <row r="30" spans="1:5" s="586" customFormat="1">
      <c r="A30" s="675" t="s">
        <v>1396</v>
      </c>
      <c r="B30" s="591">
        <v>50</v>
      </c>
      <c r="C30" s="690">
        <v>0.22</v>
      </c>
      <c r="D30" s="682">
        <v>1</v>
      </c>
      <c r="E30" s="590" t="s">
        <v>122</v>
      </c>
    </row>
    <row r="31" spans="1:5" s="586" customFormat="1">
      <c r="A31" s="675" t="s">
        <v>1397</v>
      </c>
      <c r="B31" s="591">
        <v>50</v>
      </c>
      <c r="C31" s="690">
        <v>0.22</v>
      </c>
      <c r="D31" s="682">
        <v>1</v>
      </c>
      <c r="E31" s="590" t="s">
        <v>122</v>
      </c>
    </row>
    <row r="32" spans="1:5">
      <c r="A32" s="670" t="s">
        <v>1398</v>
      </c>
      <c r="B32" s="684">
        <f>B15/D32</f>
        <v>37.5</v>
      </c>
      <c r="C32" s="689">
        <f>C15*D32</f>
        <v>21.866666666666667</v>
      </c>
      <c r="D32" s="681">
        <f>16/120</f>
        <v>0.13333333333333333</v>
      </c>
      <c r="E32" s="661" t="s">
        <v>1098</v>
      </c>
    </row>
    <row r="33" spans="1:5">
      <c r="A33" s="670" t="s">
        <v>1399</v>
      </c>
      <c r="B33" s="684">
        <f t="shared" ref="B33:B48" si="3">B16/D33</f>
        <v>112.80991735537189</v>
      </c>
      <c r="C33" s="689">
        <f t="shared" ref="C33:C48" si="4">C16*D33</f>
        <v>1.1541538461538463</v>
      </c>
      <c r="D33" s="681">
        <f>484/780</f>
        <v>0.62051282051282053</v>
      </c>
      <c r="E33" s="661" t="s">
        <v>385</v>
      </c>
    </row>
    <row r="34" spans="1:5">
      <c r="A34" s="670" t="s">
        <v>1400</v>
      </c>
      <c r="B34" s="684">
        <f t="shared" si="3"/>
        <v>32.231404958677686</v>
      </c>
      <c r="C34" s="689">
        <f t="shared" si="4"/>
        <v>1.1541538461538463</v>
      </c>
      <c r="D34" s="681">
        <f t="shared" ref="D34:D40" si="5">484/780</f>
        <v>0.62051282051282053</v>
      </c>
      <c r="E34" s="661"/>
    </row>
    <row r="35" spans="1:5">
      <c r="A35" s="670" t="s">
        <v>1401</v>
      </c>
      <c r="B35" s="684">
        <f t="shared" si="3"/>
        <v>193.38842975206612</v>
      </c>
      <c r="C35" s="689">
        <f t="shared" si="4"/>
        <v>1.2844615384615383</v>
      </c>
      <c r="D35" s="681">
        <f t="shared" si="5"/>
        <v>0.62051282051282053</v>
      </c>
      <c r="E35" s="661"/>
    </row>
    <row r="36" spans="1:5">
      <c r="A36" s="670" t="s">
        <v>1402</v>
      </c>
      <c r="B36" s="684">
        <f t="shared" si="3"/>
        <v>185.3305785123967</v>
      </c>
      <c r="C36" s="689">
        <f t="shared" si="4"/>
        <v>1.2906666666666669</v>
      </c>
      <c r="D36" s="681">
        <f t="shared" si="5"/>
        <v>0.62051282051282053</v>
      </c>
      <c r="E36" s="661"/>
    </row>
    <row r="37" spans="1:5">
      <c r="A37" s="670" t="s">
        <v>1403</v>
      </c>
      <c r="B37" s="684">
        <f t="shared" si="3"/>
        <v>103.14049586776859</v>
      </c>
      <c r="C37" s="689">
        <f t="shared" si="4"/>
        <v>1.147948717948718</v>
      </c>
      <c r="D37" s="681">
        <f t="shared" si="5"/>
        <v>0.62051282051282053</v>
      </c>
      <c r="E37" s="661"/>
    </row>
    <row r="38" spans="1:5">
      <c r="A38" s="670" t="s">
        <v>1404</v>
      </c>
      <c r="B38" s="684">
        <f t="shared" si="3"/>
        <v>70.909090909090907</v>
      </c>
      <c r="C38" s="689">
        <f t="shared" si="4"/>
        <v>1.1417435897435899</v>
      </c>
      <c r="D38" s="681">
        <f t="shared" si="5"/>
        <v>0.62051282051282053</v>
      </c>
      <c r="E38" s="661"/>
    </row>
    <row r="39" spans="1:5">
      <c r="A39" s="670" t="s">
        <v>1405</v>
      </c>
      <c r="B39" s="684">
        <f t="shared" si="3"/>
        <v>198.22314049586777</v>
      </c>
      <c r="C39" s="689">
        <f t="shared" si="4"/>
        <v>1.2844615384615383</v>
      </c>
      <c r="D39" s="681">
        <f t="shared" si="5"/>
        <v>0.62051282051282053</v>
      </c>
      <c r="E39" s="661"/>
    </row>
    <row r="40" spans="1:5">
      <c r="A40" s="670" t="s">
        <v>1406</v>
      </c>
      <c r="B40" s="684">
        <f t="shared" si="3"/>
        <v>78.966942148760324</v>
      </c>
      <c r="C40" s="689">
        <f t="shared" si="4"/>
        <v>1.2844615384615383</v>
      </c>
      <c r="D40" s="681">
        <f t="shared" si="5"/>
        <v>0.62051282051282053</v>
      </c>
      <c r="E40" s="661"/>
    </row>
    <row r="41" spans="1:5">
      <c r="A41" s="670" t="s">
        <v>1407</v>
      </c>
      <c r="B41" s="684">
        <f t="shared" si="3"/>
        <v>50</v>
      </c>
      <c r="C41" s="689">
        <f t="shared" si="4"/>
        <v>3.49</v>
      </c>
      <c r="D41" s="681">
        <v>1</v>
      </c>
      <c r="E41" s="661"/>
    </row>
    <row r="42" spans="1:5">
      <c r="A42" s="670" t="s">
        <v>1408</v>
      </c>
      <c r="B42" s="684">
        <f t="shared" si="3"/>
        <v>50</v>
      </c>
      <c r="C42" s="689">
        <f t="shared" si="4"/>
        <v>3.49</v>
      </c>
      <c r="D42" s="681">
        <v>1</v>
      </c>
      <c r="E42" s="661"/>
    </row>
    <row r="43" spans="1:5">
      <c r="A43" s="670" t="s">
        <v>1409</v>
      </c>
      <c r="B43" s="684">
        <f t="shared" si="3"/>
        <v>50</v>
      </c>
      <c r="C43" s="689">
        <f t="shared" si="4"/>
        <v>3.57</v>
      </c>
      <c r="D43" s="681">
        <v>1</v>
      </c>
      <c r="E43" s="661"/>
    </row>
    <row r="44" spans="1:5">
      <c r="A44" s="670" t="s">
        <v>1410</v>
      </c>
      <c r="B44" s="684">
        <f t="shared" si="3"/>
        <v>50</v>
      </c>
      <c r="C44" s="689">
        <f t="shared" si="4"/>
        <v>3.56</v>
      </c>
      <c r="D44" s="681">
        <v>1</v>
      </c>
      <c r="E44" s="661"/>
    </row>
    <row r="45" spans="1:5">
      <c r="A45" s="670" t="s">
        <v>1411</v>
      </c>
      <c r="B45" s="684">
        <f t="shared" si="3"/>
        <v>50</v>
      </c>
      <c r="C45" s="689">
        <f t="shared" si="4"/>
        <v>0.22</v>
      </c>
      <c r="D45" s="681">
        <v>1</v>
      </c>
      <c r="E45" s="661"/>
    </row>
    <row r="46" spans="1:5">
      <c r="A46" s="670" t="s">
        <v>1412</v>
      </c>
      <c r="B46" s="684">
        <f t="shared" si="3"/>
        <v>50</v>
      </c>
      <c r="C46" s="689">
        <f t="shared" si="4"/>
        <v>0.22</v>
      </c>
      <c r="D46" s="681">
        <v>1</v>
      </c>
      <c r="E46" s="661"/>
    </row>
    <row r="47" spans="1:5">
      <c r="A47" s="670" t="s">
        <v>1413</v>
      </c>
      <c r="B47" s="684">
        <f t="shared" si="3"/>
        <v>50</v>
      </c>
      <c r="C47" s="689">
        <f t="shared" si="4"/>
        <v>0.22</v>
      </c>
      <c r="D47" s="681">
        <v>1</v>
      </c>
      <c r="E47" s="661"/>
    </row>
    <row r="48" spans="1:5">
      <c r="A48" s="670" t="s">
        <v>1414</v>
      </c>
      <c r="B48" s="684">
        <f t="shared" si="3"/>
        <v>50</v>
      </c>
      <c r="C48" s="689">
        <f t="shared" si="4"/>
        <v>0.22</v>
      </c>
      <c r="D48" s="681">
        <v>1</v>
      </c>
      <c r="E48" s="661"/>
    </row>
    <row r="49" spans="1:5">
      <c r="A49" s="670" t="s">
        <v>1415</v>
      </c>
      <c r="B49" s="684">
        <f>B15/D49</f>
        <v>24</v>
      </c>
      <c r="C49" s="689">
        <f>C15*D49</f>
        <v>34.166666666666671</v>
      </c>
      <c r="D49" s="681">
        <f>25/120</f>
        <v>0.20833333333333334</v>
      </c>
      <c r="E49" s="661" t="s">
        <v>1099</v>
      </c>
    </row>
    <row r="50" spans="1:5">
      <c r="A50" s="670" t="s">
        <v>1416</v>
      </c>
      <c r="B50" s="684">
        <f t="shared" ref="B50:B65" si="6">B16/D50</f>
        <v>213.28125</v>
      </c>
      <c r="C50" s="689">
        <f t="shared" ref="C50:C65" si="7">C16*D50</f>
        <v>0.6104615384615385</v>
      </c>
      <c r="D50" s="681">
        <f>256/780</f>
        <v>0.3282051282051282</v>
      </c>
      <c r="E50" s="661" t="s">
        <v>385</v>
      </c>
    </row>
    <row r="51" spans="1:5">
      <c r="A51" s="670" t="s">
        <v>1417</v>
      </c>
      <c r="B51" s="684">
        <f t="shared" si="6"/>
        <v>60.9375</v>
      </c>
      <c r="C51" s="689">
        <f t="shared" si="7"/>
        <v>0.6104615384615385</v>
      </c>
      <c r="D51" s="681">
        <f t="shared" ref="D51:D57" si="8">256/780</f>
        <v>0.3282051282051282</v>
      </c>
      <c r="E51" s="661"/>
    </row>
    <row r="52" spans="1:5">
      <c r="A52" s="670" t="s">
        <v>1418</v>
      </c>
      <c r="B52" s="684">
        <f t="shared" si="6"/>
        <v>365.625</v>
      </c>
      <c r="C52" s="689">
        <f t="shared" si="7"/>
        <v>0.67938461538461536</v>
      </c>
      <c r="D52" s="681">
        <f t="shared" si="8"/>
        <v>0.3282051282051282</v>
      </c>
      <c r="E52" s="661"/>
    </row>
    <row r="53" spans="1:5">
      <c r="A53" s="670" t="s">
        <v>1419</v>
      </c>
      <c r="B53" s="684">
        <f t="shared" si="6"/>
        <v>350.390625</v>
      </c>
      <c r="C53" s="689">
        <f t="shared" si="7"/>
        <v>0.68266666666666664</v>
      </c>
      <c r="D53" s="681">
        <f t="shared" si="8"/>
        <v>0.3282051282051282</v>
      </c>
      <c r="E53" s="661"/>
    </row>
    <row r="54" spans="1:5">
      <c r="A54" s="670" t="s">
        <v>1420</v>
      </c>
      <c r="B54" s="684">
        <f t="shared" si="6"/>
        <v>195</v>
      </c>
      <c r="C54" s="689">
        <f t="shared" si="7"/>
        <v>0.60717948717948722</v>
      </c>
      <c r="D54" s="681">
        <f t="shared" si="8"/>
        <v>0.3282051282051282</v>
      </c>
      <c r="E54" s="661"/>
    </row>
    <row r="55" spans="1:5">
      <c r="A55" s="670" t="s">
        <v>1421</v>
      </c>
      <c r="B55" s="684">
        <f t="shared" si="6"/>
        <v>134.0625</v>
      </c>
      <c r="C55" s="689">
        <f t="shared" si="7"/>
        <v>0.60389743589743594</v>
      </c>
      <c r="D55" s="681">
        <f t="shared" si="8"/>
        <v>0.3282051282051282</v>
      </c>
      <c r="E55" s="661"/>
    </row>
    <row r="56" spans="1:5">
      <c r="A56" s="670" t="s">
        <v>1422</v>
      </c>
      <c r="B56" s="684">
        <f t="shared" si="6"/>
        <v>374.765625</v>
      </c>
      <c r="C56" s="689">
        <f t="shared" si="7"/>
        <v>0.67938461538461536</v>
      </c>
      <c r="D56" s="681">
        <f t="shared" si="8"/>
        <v>0.3282051282051282</v>
      </c>
      <c r="E56" s="661"/>
    </row>
    <row r="57" spans="1:5">
      <c r="A57" s="670" t="s">
        <v>1423</v>
      </c>
      <c r="B57" s="684">
        <f t="shared" si="6"/>
        <v>149.296875</v>
      </c>
      <c r="C57" s="689">
        <f t="shared" si="7"/>
        <v>0.67938461538461536</v>
      </c>
      <c r="D57" s="681">
        <f t="shared" si="8"/>
        <v>0.3282051282051282</v>
      </c>
      <c r="E57" s="661"/>
    </row>
    <row r="58" spans="1:5">
      <c r="A58" s="670" t="s">
        <v>1424</v>
      </c>
      <c r="B58" s="684">
        <f t="shared" si="6"/>
        <v>50</v>
      </c>
      <c r="C58" s="689">
        <f t="shared" si="7"/>
        <v>3.49</v>
      </c>
      <c r="D58" s="681">
        <v>1</v>
      </c>
      <c r="E58" s="661"/>
    </row>
    <row r="59" spans="1:5">
      <c r="A59" s="670" t="s">
        <v>1425</v>
      </c>
      <c r="B59" s="684">
        <f t="shared" si="6"/>
        <v>50</v>
      </c>
      <c r="C59" s="689">
        <f t="shared" si="7"/>
        <v>3.49</v>
      </c>
      <c r="D59" s="681">
        <v>1</v>
      </c>
      <c r="E59" s="661"/>
    </row>
    <row r="60" spans="1:5">
      <c r="A60" s="670" t="s">
        <v>1426</v>
      </c>
      <c r="B60" s="684">
        <f t="shared" si="6"/>
        <v>50</v>
      </c>
      <c r="C60" s="689">
        <f t="shared" si="7"/>
        <v>3.57</v>
      </c>
      <c r="D60" s="681">
        <v>1</v>
      </c>
      <c r="E60" s="661"/>
    </row>
    <row r="61" spans="1:5">
      <c r="A61" s="670" t="s">
        <v>1427</v>
      </c>
      <c r="B61" s="684">
        <f t="shared" si="6"/>
        <v>50</v>
      </c>
      <c r="C61" s="689">
        <f t="shared" si="7"/>
        <v>3.56</v>
      </c>
      <c r="D61" s="681">
        <v>1</v>
      </c>
      <c r="E61" s="661"/>
    </row>
    <row r="62" spans="1:5">
      <c r="A62" s="670" t="s">
        <v>1428</v>
      </c>
      <c r="B62" s="684">
        <f t="shared" si="6"/>
        <v>50</v>
      </c>
      <c r="C62" s="689">
        <f t="shared" si="7"/>
        <v>0.22</v>
      </c>
      <c r="D62" s="681">
        <v>1</v>
      </c>
      <c r="E62" s="661"/>
    </row>
    <row r="63" spans="1:5">
      <c r="A63" s="670" t="s">
        <v>1429</v>
      </c>
      <c r="B63" s="684">
        <f t="shared" si="6"/>
        <v>50</v>
      </c>
      <c r="C63" s="689">
        <f t="shared" si="7"/>
        <v>0.22</v>
      </c>
      <c r="D63" s="681">
        <v>1</v>
      </c>
      <c r="E63" s="661"/>
    </row>
    <row r="64" spans="1:5">
      <c r="A64" s="670" t="s">
        <v>1430</v>
      </c>
      <c r="B64" s="684">
        <f t="shared" si="6"/>
        <v>50</v>
      </c>
      <c r="C64" s="689">
        <f t="shared" si="7"/>
        <v>0.22</v>
      </c>
      <c r="D64" s="681">
        <v>1</v>
      </c>
      <c r="E64" s="661"/>
    </row>
    <row r="65" spans="1:5">
      <c r="A65" s="670" t="s">
        <v>1431</v>
      </c>
      <c r="B65" s="684">
        <f t="shared" si="6"/>
        <v>50</v>
      </c>
      <c r="C65" s="689">
        <f t="shared" si="7"/>
        <v>0.22</v>
      </c>
      <c r="D65" s="681">
        <v>1</v>
      </c>
      <c r="E65" s="661"/>
    </row>
    <row r="66" spans="1:5" s="5" customFormat="1">
      <c r="A66" s="673" t="s">
        <v>1432</v>
      </c>
      <c r="B66" s="687">
        <f t="shared" ref="B66:C81" si="9">B83</f>
        <v>15</v>
      </c>
      <c r="C66" s="691">
        <f t="shared" si="9"/>
        <v>54.666666666666664</v>
      </c>
      <c r="D66" s="683"/>
      <c r="E66" s="588" t="s">
        <v>1217</v>
      </c>
    </row>
    <row r="67" spans="1:5" s="5" customFormat="1">
      <c r="A67" s="673" t="s">
        <v>1433</v>
      </c>
      <c r="B67" s="687">
        <f t="shared" si="9"/>
        <v>70</v>
      </c>
      <c r="C67" s="691">
        <f t="shared" si="9"/>
        <v>1.86</v>
      </c>
      <c r="D67" s="683"/>
      <c r="E67" s="588"/>
    </row>
    <row r="68" spans="1:5" s="5" customFormat="1">
      <c r="A68" s="673" t="s">
        <v>1434</v>
      </c>
      <c r="B68" s="687">
        <f t="shared" si="9"/>
        <v>20</v>
      </c>
      <c r="C68" s="691">
        <f t="shared" si="9"/>
        <v>1.86</v>
      </c>
      <c r="D68" s="683"/>
      <c r="E68" s="588"/>
    </row>
    <row r="69" spans="1:5" s="5" customFormat="1">
      <c r="A69" s="673" t="s">
        <v>1435</v>
      </c>
      <c r="B69" s="687">
        <f t="shared" si="9"/>
        <v>120</v>
      </c>
      <c r="C69" s="691">
        <f t="shared" si="9"/>
        <v>2.0699999999999998</v>
      </c>
      <c r="D69" s="683"/>
      <c r="E69" s="588"/>
    </row>
    <row r="70" spans="1:5" s="5" customFormat="1">
      <c r="A70" s="673" t="s">
        <v>1436</v>
      </c>
      <c r="B70" s="687">
        <f t="shared" si="9"/>
        <v>115</v>
      </c>
      <c r="C70" s="691">
        <f t="shared" si="9"/>
        <v>2.08</v>
      </c>
      <c r="D70" s="683"/>
      <c r="E70" s="588"/>
    </row>
    <row r="71" spans="1:5" s="5" customFormat="1">
      <c r="A71" s="673" t="s">
        <v>1437</v>
      </c>
      <c r="B71" s="687">
        <f t="shared" si="9"/>
        <v>64</v>
      </c>
      <c r="C71" s="691">
        <f t="shared" si="9"/>
        <v>1.85</v>
      </c>
      <c r="D71" s="683"/>
      <c r="E71" s="588"/>
    </row>
    <row r="72" spans="1:5" s="5" customFormat="1">
      <c r="A72" s="673" t="s">
        <v>1438</v>
      </c>
      <c r="B72" s="687">
        <f t="shared" si="9"/>
        <v>44</v>
      </c>
      <c r="C72" s="691">
        <f t="shared" si="9"/>
        <v>1.84</v>
      </c>
      <c r="D72" s="683"/>
      <c r="E72" s="588"/>
    </row>
    <row r="73" spans="1:5" s="5" customFormat="1">
      <c r="A73" s="673" t="s">
        <v>1439</v>
      </c>
      <c r="B73" s="687">
        <f t="shared" si="9"/>
        <v>123</v>
      </c>
      <c r="C73" s="691">
        <f t="shared" si="9"/>
        <v>2.0699999999999998</v>
      </c>
      <c r="D73" s="683"/>
      <c r="E73" s="588"/>
    </row>
    <row r="74" spans="1:5" s="5" customFormat="1">
      <c r="A74" s="673" t="s">
        <v>1440</v>
      </c>
      <c r="B74" s="687">
        <f t="shared" si="9"/>
        <v>49</v>
      </c>
      <c r="C74" s="691">
        <f t="shared" si="9"/>
        <v>2.0699999999999998</v>
      </c>
      <c r="D74" s="683"/>
      <c r="E74" s="588"/>
    </row>
    <row r="75" spans="1:5" s="5" customFormat="1">
      <c r="A75" s="673" t="s">
        <v>1441</v>
      </c>
      <c r="B75" s="687">
        <f t="shared" si="9"/>
        <v>50</v>
      </c>
      <c r="C75" s="691">
        <f t="shared" si="9"/>
        <v>3.49</v>
      </c>
      <c r="D75" s="683"/>
      <c r="E75" s="588"/>
    </row>
    <row r="76" spans="1:5" s="5" customFormat="1">
      <c r="A76" s="673" t="s">
        <v>1442</v>
      </c>
      <c r="B76" s="687">
        <f t="shared" si="9"/>
        <v>50</v>
      </c>
      <c r="C76" s="691">
        <f t="shared" si="9"/>
        <v>3.49</v>
      </c>
      <c r="D76" s="683"/>
      <c r="E76" s="588"/>
    </row>
    <row r="77" spans="1:5" s="5" customFormat="1">
      <c r="A77" s="673" t="s">
        <v>1443</v>
      </c>
      <c r="B77" s="687">
        <f t="shared" si="9"/>
        <v>50</v>
      </c>
      <c r="C77" s="691">
        <f t="shared" si="9"/>
        <v>3.57</v>
      </c>
      <c r="D77" s="683"/>
      <c r="E77" s="588"/>
    </row>
    <row r="78" spans="1:5" s="5" customFormat="1">
      <c r="A78" s="673" t="s">
        <v>1444</v>
      </c>
      <c r="B78" s="687">
        <f t="shared" si="9"/>
        <v>50</v>
      </c>
      <c r="C78" s="691">
        <f t="shared" si="9"/>
        <v>3.56</v>
      </c>
      <c r="D78" s="683"/>
      <c r="E78" s="588"/>
    </row>
    <row r="79" spans="1:5" s="5" customFormat="1">
      <c r="A79" s="673" t="s">
        <v>1445</v>
      </c>
      <c r="B79" s="687">
        <f t="shared" si="9"/>
        <v>50</v>
      </c>
      <c r="C79" s="691">
        <f t="shared" si="9"/>
        <v>0.22</v>
      </c>
      <c r="D79" s="683"/>
      <c r="E79" s="588"/>
    </row>
    <row r="80" spans="1:5" s="5" customFormat="1">
      <c r="A80" s="673" t="s">
        <v>1446</v>
      </c>
      <c r="B80" s="687">
        <f t="shared" si="9"/>
        <v>50</v>
      </c>
      <c r="C80" s="691">
        <f t="shared" si="9"/>
        <v>0.22</v>
      </c>
      <c r="D80" s="683"/>
      <c r="E80" s="588"/>
    </row>
    <row r="81" spans="1:5" s="5" customFormat="1">
      <c r="A81" s="673" t="s">
        <v>1447</v>
      </c>
      <c r="B81" s="687">
        <f t="shared" si="9"/>
        <v>50</v>
      </c>
      <c r="C81" s="691">
        <f t="shared" si="9"/>
        <v>0.22</v>
      </c>
      <c r="D81" s="683"/>
      <c r="E81" s="588"/>
    </row>
    <row r="82" spans="1:5" s="5" customFormat="1">
      <c r="A82" s="673" t="s">
        <v>1448</v>
      </c>
      <c r="B82" s="687">
        <f>B99</f>
        <v>50</v>
      </c>
      <c r="C82" s="691">
        <f>C99</f>
        <v>0.22</v>
      </c>
      <c r="D82" s="683"/>
      <c r="E82" s="588"/>
    </row>
    <row r="83" spans="1:5">
      <c r="A83" s="670" t="s">
        <v>1449</v>
      </c>
      <c r="B83" s="684">
        <f>B15/D83</f>
        <v>15</v>
      </c>
      <c r="C83" s="689">
        <f>C15*D83</f>
        <v>54.666666666666664</v>
      </c>
      <c r="D83" s="681">
        <f>40/120</f>
        <v>0.33333333333333331</v>
      </c>
      <c r="E83" s="661" t="s">
        <v>384</v>
      </c>
    </row>
    <row r="84" spans="1:5">
      <c r="A84" s="670" t="s">
        <v>1450</v>
      </c>
      <c r="B84" s="684">
        <f t="shared" ref="B84:B99" si="10">B16/D84</f>
        <v>70</v>
      </c>
      <c r="C84" s="689">
        <f t="shared" ref="C84:C99" si="11">C16*D84</f>
        <v>1.86</v>
      </c>
      <c r="D84" s="681">
        <f>780/780</f>
        <v>1</v>
      </c>
      <c r="E84" s="661" t="s">
        <v>385</v>
      </c>
    </row>
    <row r="85" spans="1:5">
      <c r="A85" s="670" t="s">
        <v>1451</v>
      </c>
      <c r="B85" s="684">
        <f t="shared" si="10"/>
        <v>20</v>
      </c>
      <c r="C85" s="689">
        <f t="shared" si="11"/>
        <v>1.86</v>
      </c>
      <c r="D85" s="681">
        <f>780/780</f>
        <v>1</v>
      </c>
      <c r="E85" s="661"/>
    </row>
    <row r="86" spans="1:5">
      <c r="A86" s="670" t="s">
        <v>1452</v>
      </c>
      <c r="B86" s="684">
        <f t="shared" si="10"/>
        <v>120</v>
      </c>
      <c r="C86" s="689">
        <f t="shared" si="11"/>
        <v>2.0699999999999998</v>
      </c>
      <c r="D86" s="681">
        <f t="shared" ref="D86:D91" si="12">780/780</f>
        <v>1</v>
      </c>
      <c r="E86" s="661"/>
    </row>
    <row r="87" spans="1:5">
      <c r="A87" s="670" t="s">
        <v>1453</v>
      </c>
      <c r="B87" s="684">
        <f t="shared" si="10"/>
        <v>115</v>
      </c>
      <c r="C87" s="689">
        <f t="shared" si="11"/>
        <v>2.08</v>
      </c>
      <c r="D87" s="681">
        <f t="shared" si="12"/>
        <v>1</v>
      </c>
      <c r="E87" s="661"/>
    </row>
    <row r="88" spans="1:5">
      <c r="A88" s="670" t="s">
        <v>1454</v>
      </c>
      <c r="B88" s="684">
        <f t="shared" si="10"/>
        <v>64</v>
      </c>
      <c r="C88" s="689">
        <f t="shared" si="11"/>
        <v>1.85</v>
      </c>
      <c r="D88" s="681">
        <f t="shared" si="12"/>
        <v>1</v>
      </c>
      <c r="E88" s="661"/>
    </row>
    <row r="89" spans="1:5">
      <c r="A89" s="670" t="s">
        <v>1455</v>
      </c>
      <c r="B89" s="684">
        <f t="shared" si="10"/>
        <v>44</v>
      </c>
      <c r="C89" s="689">
        <f t="shared" si="11"/>
        <v>1.84</v>
      </c>
      <c r="D89" s="681">
        <f t="shared" si="12"/>
        <v>1</v>
      </c>
      <c r="E89" s="661"/>
    </row>
    <row r="90" spans="1:5">
      <c r="A90" s="670" t="s">
        <v>0</v>
      </c>
      <c r="B90" s="684">
        <f t="shared" si="10"/>
        <v>123</v>
      </c>
      <c r="C90" s="689">
        <f t="shared" si="11"/>
        <v>2.0699999999999998</v>
      </c>
      <c r="D90" s="681">
        <f t="shared" si="12"/>
        <v>1</v>
      </c>
      <c r="E90" s="661"/>
    </row>
    <row r="91" spans="1:5">
      <c r="A91" s="670" t="s">
        <v>1</v>
      </c>
      <c r="B91" s="684">
        <f t="shared" si="10"/>
        <v>49</v>
      </c>
      <c r="C91" s="689">
        <f t="shared" si="11"/>
        <v>2.0699999999999998</v>
      </c>
      <c r="D91" s="681">
        <f t="shared" si="12"/>
        <v>1</v>
      </c>
      <c r="E91" s="661"/>
    </row>
    <row r="92" spans="1:5">
      <c r="A92" s="670" t="s">
        <v>2</v>
      </c>
      <c r="B92" s="684">
        <f t="shared" si="10"/>
        <v>50</v>
      </c>
      <c r="C92" s="689">
        <f t="shared" si="11"/>
        <v>3.49</v>
      </c>
      <c r="D92" s="681">
        <v>1</v>
      </c>
      <c r="E92" s="661"/>
    </row>
    <row r="93" spans="1:5">
      <c r="A93" s="670" t="s">
        <v>3</v>
      </c>
      <c r="B93" s="684">
        <f t="shared" si="10"/>
        <v>50</v>
      </c>
      <c r="C93" s="689">
        <f t="shared" si="11"/>
        <v>3.49</v>
      </c>
      <c r="D93" s="681">
        <v>1</v>
      </c>
      <c r="E93" s="661"/>
    </row>
    <row r="94" spans="1:5">
      <c r="A94" s="670" t="s">
        <v>4</v>
      </c>
      <c r="B94" s="684">
        <f t="shared" si="10"/>
        <v>50</v>
      </c>
      <c r="C94" s="689">
        <f t="shared" si="11"/>
        <v>3.57</v>
      </c>
      <c r="D94" s="681">
        <v>1</v>
      </c>
      <c r="E94" s="661"/>
    </row>
    <row r="95" spans="1:5">
      <c r="A95" s="670" t="s">
        <v>5</v>
      </c>
      <c r="B95" s="684">
        <f t="shared" si="10"/>
        <v>50</v>
      </c>
      <c r="C95" s="689">
        <f t="shared" si="11"/>
        <v>3.56</v>
      </c>
      <c r="D95" s="681">
        <v>1</v>
      </c>
      <c r="E95" s="661"/>
    </row>
    <row r="96" spans="1:5">
      <c r="A96" s="670" t="s">
        <v>6</v>
      </c>
      <c r="B96" s="684">
        <f t="shared" si="10"/>
        <v>50</v>
      </c>
      <c r="C96" s="689">
        <f t="shared" si="11"/>
        <v>0.22</v>
      </c>
      <c r="D96" s="681">
        <v>1</v>
      </c>
      <c r="E96" s="661"/>
    </row>
    <row r="97" spans="1:5">
      <c r="A97" s="670" t="s">
        <v>7</v>
      </c>
      <c r="B97" s="684">
        <f t="shared" si="10"/>
        <v>50</v>
      </c>
      <c r="C97" s="689">
        <f t="shared" si="11"/>
        <v>0.22</v>
      </c>
      <c r="D97" s="681">
        <v>1</v>
      </c>
      <c r="E97" s="661"/>
    </row>
    <row r="98" spans="1:5">
      <c r="A98" s="670" t="s">
        <v>8</v>
      </c>
      <c r="B98" s="684">
        <f t="shared" si="10"/>
        <v>50</v>
      </c>
      <c r="C98" s="689">
        <f t="shared" si="11"/>
        <v>0.22</v>
      </c>
      <c r="D98" s="681">
        <v>1</v>
      </c>
      <c r="E98" s="661"/>
    </row>
    <row r="99" spans="1:5">
      <c r="A99" s="670" t="s">
        <v>9</v>
      </c>
      <c r="B99" s="684">
        <f t="shared" si="10"/>
        <v>50</v>
      </c>
      <c r="C99" s="689">
        <f t="shared" si="11"/>
        <v>0.22</v>
      </c>
      <c r="D99" s="681">
        <v>1</v>
      </c>
      <c r="E99" s="661"/>
    </row>
    <row r="100" spans="1:5">
      <c r="A100" s="670" t="s">
        <v>10</v>
      </c>
      <c r="B100" s="684">
        <f>B15/D100</f>
        <v>10.90909090909091</v>
      </c>
      <c r="C100" s="689">
        <f>C15*D100</f>
        <v>75.166666666666657</v>
      </c>
      <c r="D100" s="681">
        <f>55/120</f>
        <v>0.45833333333333331</v>
      </c>
      <c r="E100" s="661"/>
    </row>
    <row r="101" spans="1:5">
      <c r="A101" s="670" t="s">
        <v>11</v>
      </c>
      <c r="B101" s="684">
        <f t="shared" ref="B101:B116" si="13">B16/D101</f>
        <v>70</v>
      </c>
      <c r="C101" s="689">
        <f t="shared" ref="C101:C116" si="14">C16*D101</f>
        <v>1.86</v>
      </c>
      <c r="D101" s="681">
        <f>780/780</f>
        <v>1</v>
      </c>
      <c r="E101" s="661"/>
    </row>
    <row r="102" spans="1:5">
      <c r="A102" s="670" t="s">
        <v>12</v>
      </c>
      <c r="B102" s="684">
        <f t="shared" si="13"/>
        <v>20</v>
      </c>
      <c r="C102" s="689">
        <f t="shared" si="14"/>
        <v>1.86</v>
      </c>
      <c r="D102" s="681">
        <f t="shared" ref="D102:D108" si="15">780/780</f>
        <v>1</v>
      </c>
      <c r="E102" s="661"/>
    </row>
    <row r="103" spans="1:5">
      <c r="A103" s="670" t="s">
        <v>13</v>
      </c>
      <c r="B103" s="684">
        <f t="shared" si="13"/>
        <v>120</v>
      </c>
      <c r="C103" s="689">
        <f t="shared" si="14"/>
        <v>2.0699999999999998</v>
      </c>
      <c r="D103" s="681">
        <f t="shared" si="15"/>
        <v>1</v>
      </c>
      <c r="E103" s="661"/>
    </row>
    <row r="104" spans="1:5">
      <c r="A104" s="670" t="s">
        <v>14</v>
      </c>
      <c r="B104" s="684">
        <f t="shared" si="13"/>
        <v>115</v>
      </c>
      <c r="C104" s="689">
        <f t="shared" si="14"/>
        <v>2.08</v>
      </c>
      <c r="D104" s="681">
        <f t="shared" si="15"/>
        <v>1</v>
      </c>
      <c r="E104" s="661"/>
    </row>
    <row r="105" spans="1:5">
      <c r="A105" s="670" t="s">
        <v>15</v>
      </c>
      <c r="B105" s="684">
        <f t="shared" si="13"/>
        <v>64</v>
      </c>
      <c r="C105" s="689">
        <f t="shared" si="14"/>
        <v>1.85</v>
      </c>
      <c r="D105" s="681">
        <f t="shared" si="15"/>
        <v>1</v>
      </c>
      <c r="E105" s="661"/>
    </row>
    <row r="106" spans="1:5">
      <c r="A106" s="670" t="s">
        <v>16</v>
      </c>
      <c r="B106" s="684">
        <f t="shared" si="13"/>
        <v>44</v>
      </c>
      <c r="C106" s="689">
        <f t="shared" si="14"/>
        <v>1.84</v>
      </c>
      <c r="D106" s="681">
        <f t="shared" si="15"/>
        <v>1</v>
      </c>
      <c r="E106" s="661"/>
    </row>
    <row r="107" spans="1:5">
      <c r="A107" s="670" t="s">
        <v>17</v>
      </c>
      <c r="B107" s="684">
        <f t="shared" si="13"/>
        <v>123</v>
      </c>
      <c r="C107" s="689">
        <f t="shared" si="14"/>
        <v>2.0699999999999998</v>
      </c>
      <c r="D107" s="681">
        <f t="shared" si="15"/>
        <v>1</v>
      </c>
      <c r="E107" s="661"/>
    </row>
    <row r="108" spans="1:5">
      <c r="A108" s="670" t="s">
        <v>18</v>
      </c>
      <c r="B108" s="684">
        <f t="shared" si="13"/>
        <v>49</v>
      </c>
      <c r="C108" s="689">
        <f t="shared" si="14"/>
        <v>2.0699999999999998</v>
      </c>
      <c r="D108" s="681">
        <f t="shared" si="15"/>
        <v>1</v>
      </c>
      <c r="E108" s="661"/>
    </row>
    <row r="109" spans="1:5">
      <c r="A109" s="670" t="s">
        <v>19</v>
      </c>
      <c r="B109" s="684">
        <f t="shared" si="13"/>
        <v>50</v>
      </c>
      <c r="C109" s="689">
        <f t="shared" si="14"/>
        <v>3.49</v>
      </c>
      <c r="D109" s="681">
        <v>1</v>
      </c>
      <c r="E109" s="661"/>
    </row>
    <row r="110" spans="1:5">
      <c r="A110" s="670" t="s">
        <v>20</v>
      </c>
      <c r="B110" s="684">
        <f t="shared" si="13"/>
        <v>50</v>
      </c>
      <c r="C110" s="689">
        <f t="shared" si="14"/>
        <v>3.49</v>
      </c>
      <c r="D110" s="681">
        <v>1</v>
      </c>
      <c r="E110" s="661"/>
    </row>
    <row r="111" spans="1:5">
      <c r="A111" s="670" t="s">
        <v>21</v>
      </c>
      <c r="B111" s="684">
        <f t="shared" si="13"/>
        <v>50</v>
      </c>
      <c r="C111" s="689">
        <f t="shared" si="14"/>
        <v>3.57</v>
      </c>
      <c r="D111" s="681">
        <v>1</v>
      </c>
      <c r="E111" s="661"/>
    </row>
    <row r="112" spans="1:5">
      <c r="A112" s="670" t="s">
        <v>22</v>
      </c>
      <c r="B112" s="684">
        <f t="shared" si="13"/>
        <v>50</v>
      </c>
      <c r="C112" s="689">
        <f t="shared" si="14"/>
        <v>3.56</v>
      </c>
      <c r="D112" s="681">
        <v>1</v>
      </c>
      <c r="E112" s="661"/>
    </row>
    <row r="113" spans="1:5">
      <c r="A113" s="670" t="s">
        <v>23</v>
      </c>
      <c r="B113" s="684">
        <f t="shared" si="13"/>
        <v>50</v>
      </c>
      <c r="C113" s="689">
        <f t="shared" si="14"/>
        <v>0.22</v>
      </c>
      <c r="D113" s="681">
        <v>1</v>
      </c>
      <c r="E113" s="661"/>
    </row>
    <row r="114" spans="1:5">
      <c r="A114" s="670" t="s">
        <v>24</v>
      </c>
      <c r="B114" s="684">
        <f t="shared" si="13"/>
        <v>50</v>
      </c>
      <c r="C114" s="689">
        <f t="shared" si="14"/>
        <v>0.22</v>
      </c>
      <c r="D114" s="681">
        <v>1</v>
      </c>
      <c r="E114" s="661"/>
    </row>
    <row r="115" spans="1:5">
      <c r="A115" s="670" t="s">
        <v>25</v>
      </c>
      <c r="B115" s="684">
        <f t="shared" si="13"/>
        <v>50</v>
      </c>
      <c r="C115" s="689">
        <f t="shared" si="14"/>
        <v>0.22</v>
      </c>
      <c r="D115" s="681">
        <v>1</v>
      </c>
      <c r="E115" s="661"/>
    </row>
    <row r="116" spans="1:5">
      <c r="A116" s="670" t="s">
        <v>26</v>
      </c>
      <c r="B116" s="684">
        <f t="shared" si="13"/>
        <v>50</v>
      </c>
      <c r="C116" s="689">
        <f t="shared" si="14"/>
        <v>0.22</v>
      </c>
      <c r="D116" s="681">
        <v>1</v>
      </c>
      <c r="E116" s="661"/>
    </row>
    <row r="117" spans="1:5" s="5" customFormat="1">
      <c r="A117" s="673" t="s">
        <v>27</v>
      </c>
      <c r="B117" s="687">
        <f t="shared" ref="B117:C129" si="16">B2</f>
        <v>60</v>
      </c>
      <c r="C117" s="691">
        <f t="shared" si="16"/>
        <v>13.666666666666666</v>
      </c>
      <c r="D117" s="683"/>
      <c r="E117" s="588" t="s">
        <v>1216</v>
      </c>
    </row>
    <row r="118" spans="1:5" s="5" customFormat="1">
      <c r="A118" s="673" t="s">
        <v>28</v>
      </c>
      <c r="B118" s="687">
        <f t="shared" si="16"/>
        <v>213.28125</v>
      </c>
      <c r="C118" s="691">
        <f t="shared" si="16"/>
        <v>0.6104615384615385</v>
      </c>
      <c r="D118" s="683"/>
      <c r="E118" s="588"/>
    </row>
    <row r="119" spans="1:5" s="5" customFormat="1">
      <c r="A119" s="673" t="s">
        <v>29</v>
      </c>
      <c r="B119" s="687">
        <f t="shared" si="16"/>
        <v>60.9375</v>
      </c>
      <c r="C119" s="691">
        <f t="shared" si="16"/>
        <v>0.6104615384615385</v>
      </c>
      <c r="D119" s="683"/>
      <c r="E119" s="588"/>
    </row>
    <row r="120" spans="1:5" s="5" customFormat="1">
      <c r="A120" s="673" t="s">
        <v>30</v>
      </c>
      <c r="B120" s="687">
        <f t="shared" si="16"/>
        <v>365.625</v>
      </c>
      <c r="C120" s="691">
        <f t="shared" si="16"/>
        <v>0.67938461538461536</v>
      </c>
      <c r="D120" s="683"/>
      <c r="E120" s="588"/>
    </row>
    <row r="121" spans="1:5" s="5" customFormat="1">
      <c r="A121" s="673" t="s">
        <v>31</v>
      </c>
      <c r="B121" s="687">
        <f t="shared" si="16"/>
        <v>350.390625</v>
      </c>
      <c r="C121" s="691">
        <f t="shared" si="16"/>
        <v>0.68266666666666664</v>
      </c>
      <c r="D121" s="683"/>
      <c r="E121" s="588"/>
    </row>
    <row r="122" spans="1:5" s="5" customFormat="1">
      <c r="A122" s="673" t="s">
        <v>32</v>
      </c>
      <c r="B122" s="687">
        <f t="shared" si="16"/>
        <v>195</v>
      </c>
      <c r="C122" s="691">
        <f t="shared" si="16"/>
        <v>0.60717948717948722</v>
      </c>
      <c r="D122" s="683"/>
      <c r="E122" s="588"/>
    </row>
    <row r="123" spans="1:5" s="5" customFormat="1">
      <c r="A123" s="673" t="s">
        <v>33</v>
      </c>
      <c r="B123" s="687">
        <f t="shared" si="16"/>
        <v>134.0625</v>
      </c>
      <c r="C123" s="691">
        <f t="shared" si="16"/>
        <v>0.60389743589743594</v>
      </c>
      <c r="D123" s="683"/>
      <c r="E123" s="588"/>
    </row>
    <row r="124" spans="1:5" s="5" customFormat="1">
      <c r="A124" s="673" t="s">
        <v>34</v>
      </c>
      <c r="B124" s="687">
        <f t="shared" si="16"/>
        <v>374.765625</v>
      </c>
      <c r="C124" s="691">
        <f t="shared" si="16"/>
        <v>0.67938461538461536</v>
      </c>
      <c r="D124" s="683"/>
      <c r="E124" s="588"/>
    </row>
    <row r="125" spans="1:5" s="5" customFormat="1">
      <c r="A125" s="673" t="s">
        <v>35</v>
      </c>
      <c r="B125" s="687">
        <f t="shared" si="16"/>
        <v>149.296875</v>
      </c>
      <c r="C125" s="691">
        <f t="shared" si="16"/>
        <v>0.67938461538461536</v>
      </c>
      <c r="D125" s="683"/>
      <c r="E125" s="588"/>
    </row>
    <row r="126" spans="1:5" s="5" customFormat="1">
      <c r="A126" s="673" t="s">
        <v>36</v>
      </c>
      <c r="B126" s="687">
        <f t="shared" si="16"/>
        <v>50</v>
      </c>
      <c r="C126" s="691">
        <f t="shared" si="16"/>
        <v>3.49</v>
      </c>
      <c r="D126" s="683"/>
      <c r="E126" s="588"/>
    </row>
    <row r="127" spans="1:5" s="5" customFormat="1">
      <c r="A127" s="673" t="s">
        <v>37</v>
      </c>
      <c r="B127" s="687">
        <f t="shared" si="16"/>
        <v>50</v>
      </c>
      <c r="C127" s="691">
        <f t="shared" si="16"/>
        <v>3.49</v>
      </c>
      <c r="D127" s="683"/>
      <c r="E127" s="588"/>
    </row>
    <row r="128" spans="1:5" s="5" customFormat="1">
      <c r="A128" s="673" t="s">
        <v>38</v>
      </c>
      <c r="B128" s="687">
        <f t="shared" si="16"/>
        <v>50</v>
      </c>
      <c r="C128" s="691">
        <f t="shared" si="16"/>
        <v>0.22</v>
      </c>
      <c r="D128" s="683"/>
      <c r="E128" s="588"/>
    </row>
    <row r="129" spans="1:5" s="5" customFormat="1">
      <c r="A129" s="673" t="s">
        <v>39</v>
      </c>
      <c r="B129" s="687">
        <f t="shared" si="16"/>
        <v>50</v>
      </c>
      <c r="C129" s="691">
        <f t="shared" si="16"/>
        <v>0.22</v>
      </c>
      <c r="D129" s="683"/>
      <c r="E129" s="588"/>
    </row>
    <row r="130" spans="1:5">
      <c r="A130" s="670" t="s">
        <v>40</v>
      </c>
      <c r="B130" s="684">
        <f>B15/D130</f>
        <v>7.5</v>
      </c>
      <c r="C130" s="689">
        <f>C15*D130</f>
        <v>109.33333333333333</v>
      </c>
      <c r="D130" s="681">
        <f>80/120</f>
        <v>0.66666666666666663</v>
      </c>
      <c r="E130" s="661"/>
    </row>
    <row r="131" spans="1:5">
      <c r="A131" s="670" t="s">
        <v>41</v>
      </c>
      <c r="B131" s="684">
        <f t="shared" ref="B131:B146" si="17">B16/D131</f>
        <v>70</v>
      </c>
      <c r="C131" s="689">
        <f t="shared" ref="C131:C146" si="18">C16*D131</f>
        <v>1.86</v>
      </c>
      <c r="D131" s="681">
        <v>1</v>
      </c>
      <c r="E131" s="661"/>
    </row>
    <row r="132" spans="1:5">
      <c r="A132" s="670" t="s">
        <v>42</v>
      </c>
      <c r="B132" s="684">
        <f t="shared" si="17"/>
        <v>20</v>
      </c>
      <c r="C132" s="689">
        <f t="shared" si="18"/>
        <v>1.86</v>
      </c>
      <c r="D132" s="681">
        <v>1</v>
      </c>
      <c r="E132" s="661"/>
    </row>
    <row r="133" spans="1:5">
      <c r="A133" s="670" t="s">
        <v>43</v>
      </c>
      <c r="B133" s="684">
        <f t="shared" si="17"/>
        <v>120</v>
      </c>
      <c r="C133" s="689">
        <f t="shared" si="18"/>
        <v>2.0699999999999998</v>
      </c>
      <c r="D133" s="681">
        <v>1</v>
      </c>
      <c r="E133" s="661"/>
    </row>
    <row r="134" spans="1:5">
      <c r="A134" s="670" t="s">
        <v>44</v>
      </c>
      <c r="B134" s="684">
        <f t="shared" si="17"/>
        <v>115</v>
      </c>
      <c r="C134" s="689">
        <f t="shared" si="18"/>
        <v>2.08</v>
      </c>
      <c r="D134" s="681">
        <v>1</v>
      </c>
      <c r="E134" s="661"/>
    </row>
    <row r="135" spans="1:5">
      <c r="A135" s="670" t="s">
        <v>45</v>
      </c>
      <c r="B135" s="684">
        <f t="shared" si="17"/>
        <v>64</v>
      </c>
      <c r="C135" s="689">
        <f t="shared" si="18"/>
        <v>1.85</v>
      </c>
      <c r="D135" s="681">
        <v>1</v>
      </c>
      <c r="E135" s="661"/>
    </row>
    <row r="136" spans="1:5">
      <c r="A136" s="670" t="s">
        <v>46</v>
      </c>
      <c r="B136" s="684">
        <f t="shared" si="17"/>
        <v>44</v>
      </c>
      <c r="C136" s="689">
        <f t="shared" si="18"/>
        <v>1.84</v>
      </c>
      <c r="D136" s="681">
        <v>1</v>
      </c>
      <c r="E136" s="661"/>
    </row>
    <row r="137" spans="1:5">
      <c r="A137" s="670" t="s">
        <v>47</v>
      </c>
      <c r="B137" s="684">
        <f t="shared" si="17"/>
        <v>123</v>
      </c>
      <c r="C137" s="689">
        <f t="shared" si="18"/>
        <v>2.0699999999999998</v>
      </c>
      <c r="D137" s="681">
        <v>1</v>
      </c>
      <c r="E137" s="661"/>
    </row>
    <row r="138" spans="1:5">
      <c r="A138" s="670" t="s">
        <v>48</v>
      </c>
      <c r="B138" s="684">
        <f t="shared" si="17"/>
        <v>49</v>
      </c>
      <c r="C138" s="689">
        <f t="shared" si="18"/>
        <v>2.0699999999999998</v>
      </c>
      <c r="D138" s="681">
        <v>1</v>
      </c>
      <c r="E138" s="661"/>
    </row>
    <row r="139" spans="1:5">
      <c r="A139" s="670" t="s">
        <v>49</v>
      </c>
      <c r="B139" s="684">
        <f t="shared" si="17"/>
        <v>50</v>
      </c>
      <c r="C139" s="689">
        <f t="shared" si="18"/>
        <v>3.49</v>
      </c>
      <c r="D139" s="681">
        <v>1</v>
      </c>
      <c r="E139" s="661"/>
    </row>
    <row r="140" spans="1:5">
      <c r="A140" s="670" t="s">
        <v>50</v>
      </c>
      <c r="B140" s="684">
        <f t="shared" si="17"/>
        <v>50</v>
      </c>
      <c r="C140" s="689">
        <f t="shared" si="18"/>
        <v>3.49</v>
      </c>
      <c r="D140" s="681">
        <v>1</v>
      </c>
      <c r="E140" s="661"/>
    </row>
    <row r="141" spans="1:5">
      <c r="A141" s="670" t="s">
        <v>51</v>
      </c>
      <c r="B141" s="684">
        <f t="shared" si="17"/>
        <v>50</v>
      </c>
      <c r="C141" s="689">
        <f t="shared" si="18"/>
        <v>3.57</v>
      </c>
      <c r="D141" s="681">
        <v>1</v>
      </c>
      <c r="E141" s="661"/>
    </row>
    <row r="142" spans="1:5">
      <c r="A142" s="670" t="s">
        <v>52</v>
      </c>
      <c r="B142" s="684">
        <f t="shared" si="17"/>
        <v>50</v>
      </c>
      <c r="C142" s="689">
        <f t="shared" si="18"/>
        <v>3.56</v>
      </c>
      <c r="D142" s="681">
        <v>1</v>
      </c>
      <c r="E142" s="661"/>
    </row>
    <row r="143" spans="1:5">
      <c r="A143" s="670" t="s">
        <v>53</v>
      </c>
      <c r="B143" s="684">
        <f t="shared" si="17"/>
        <v>50</v>
      </c>
      <c r="C143" s="689">
        <f t="shared" si="18"/>
        <v>0.22</v>
      </c>
      <c r="D143" s="681">
        <v>1</v>
      </c>
      <c r="E143" s="661"/>
    </row>
    <row r="144" spans="1:5">
      <c r="A144" s="670" t="s">
        <v>54</v>
      </c>
      <c r="B144" s="684">
        <f t="shared" si="17"/>
        <v>50</v>
      </c>
      <c r="C144" s="689">
        <f t="shared" si="18"/>
        <v>0.22</v>
      </c>
      <c r="D144" s="681">
        <v>1</v>
      </c>
      <c r="E144" s="661"/>
    </row>
    <row r="145" spans="1:5">
      <c r="A145" s="670" t="s">
        <v>55</v>
      </c>
      <c r="B145" s="684">
        <f t="shared" si="17"/>
        <v>50</v>
      </c>
      <c r="C145" s="689">
        <f t="shared" si="18"/>
        <v>0.22</v>
      </c>
      <c r="D145" s="681">
        <v>1</v>
      </c>
      <c r="E145" s="661"/>
    </row>
    <row r="146" spans="1:5">
      <c r="A146" s="670" t="s">
        <v>56</v>
      </c>
      <c r="B146" s="684">
        <f t="shared" si="17"/>
        <v>50</v>
      </c>
      <c r="C146" s="689">
        <f t="shared" si="18"/>
        <v>0.22</v>
      </c>
      <c r="D146" s="681">
        <v>1</v>
      </c>
      <c r="E146" s="661"/>
    </row>
    <row r="147" spans="1:5" s="586" customFormat="1">
      <c r="A147" s="675" t="s">
        <v>89</v>
      </c>
      <c r="B147" s="590">
        <v>12</v>
      </c>
      <c r="C147" s="589">
        <v>40.68</v>
      </c>
      <c r="D147" s="682"/>
      <c r="E147" s="590" t="s">
        <v>123</v>
      </c>
    </row>
    <row r="148" spans="1:5" s="586" customFormat="1">
      <c r="A148" s="675" t="s">
        <v>90</v>
      </c>
      <c r="B148" s="590">
        <v>252</v>
      </c>
      <c r="C148" s="589">
        <v>0.28000000000000003</v>
      </c>
      <c r="D148" s="682"/>
      <c r="E148" s="590"/>
    </row>
    <row r="149" spans="1:5" s="586" customFormat="1">
      <c r="A149" s="675" t="s">
        <v>91</v>
      </c>
      <c r="B149" s="590">
        <v>36</v>
      </c>
      <c r="C149" s="589">
        <v>0.28999999999999998</v>
      </c>
      <c r="D149" s="682"/>
      <c r="E149" s="590"/>
    </row>
    <row r="150" spans="1:5" s="586" customFormat="1">
      <c r="A150" s="675" t="s">
        <v>92</v>
      </c>
      <c r="B150" s="590">
        <v>43</v>
      </c>
      <c r="C150" s="589">
        <v>0.3</v>
      </c>
      <c r="D150" s="682"/>
      <c r="E150" s="590"/>
    </row>
    <row r="151" spans="1:5" s="586" customFormat="1">
      <c r="A151" s="675" t="s">
        <v>93</v>
      </c>
      <c r="B151" s="590">
        <v>43</v>
      </c>
      <c r="C151" s="589">
        <v>0.31</v>
      </c>
      <c r="D151" s="682"/>
      <c r="E151" s="590"/>
    </row>
    <row r="152" spans="1:5" s="586" customFormat="1">
      <c r="A152" s="675" t="s">
        <v>94</v>
      </c>
      <c r="B152" s="590">
        <v>59</v>
      </c>
      <c r="C152" s="589">
        <v>0.3</v>
      </c>
      <c r="D152" s="682"/>
      <c r="E152" s="590"/>
    </row>
    <row r="153" spans="1:5" s="586" customFormat="1">
      <c r="A153" s="675" t="s">
        <v>95</v>
      </c>
      <c r="B153" s="590">
        <v>310</v>
      </c>
      <c r="C153" s="589">
        <v>0.15</v>
      </c>
      <c r="D153" s="682"/>
      <c r="E153" s="590"/>
    </row>
    <row r="154" spans="1:5" s="586" customFormat="1">
      <c r="A154" s="675" t="s">
        <v>96</v>
      </c>
      <c r="B154" s="686">
        <v>0</v>
      </c>
      <c r="C154" s="690">
        <v>0</v>
      </c>
      <c r="D154" s="682"/>
      <c r="E154" s="590" t="s">
        <v>762</v>
      </c>
    </row>
    <row r="155" spans="1:5" s="586" customFormat="1">
      <c r="A155" s="675" t="s">
        <v>97</v>
      </c>
      <c r="B155" s="686">
        <v>1153.75</v>
      </c>
      <c r="C155" s="690">
        <v>1.603</v>
      </c>
      <c r="D155" s="682"/>
      <c r="E155" s="590" t="s">
        <v>760</v>
      </c>
    </row>
    <row r="156" spans="1:5" s="586" customFormat="1">
      <c r="A156" s="675" t="s">
        <v>98</v>
      </c>
      <c r="B156" s="590">
        <v>470</v>
      </c>
      <c r="C156" s="589">
        <v>0.314</v>
      </c>
      <c r="D156" s="682"/>
      <c r="E156" s="590" t="s">
        <v>758</v>
      </c>
    </row>
    <row r="157" spans="1:5" s="586" customFormat="1">
      <c r="A157" s="675" t="s">
        <v>99</v>
      </c>
      <c r="B157" s="686">
        <v>3675.66</v>
      </c>
      <c r="C157" s="690">
        <v>0.29565999999999998</v>
      </c>
      <c r="D157" s="682"/>
      <c r="E157" s="590" t="s">
        <v>761</v>
      </c>
    </row>
    <row r="158" spans="1:5" s="586" customFormat="1">
      <c r="A158" s="675" t="s">
        <v>100</v>
      </c>
      <c r="B158" s="686">
        <v>769</v>
      </c>
      <c r="C158" s="690">
        <v>4.2999999999999997E-2</v>
      </c>
      <c r="D158" s="682"/>
      <c r="E158" s="590"/>
    </row>
    <row r="159" spans="1:5" s="586" customFormat="1">
      <c r="A159" s="675" t="s">
        <v>101</v>
      </c>
      <c r="B159" s="686">
        <v>746</v>
      </c>
      <c r="C159" s="690">
        <v>0.04</v>
      </c>
      <c r="D159" s="682"/>
      <c r="E159" s="590"/>
    </row>
    <row r="160" spans="1:5" s="586" customFormat="1">
      <c r="A160" s="675" t="s">
        <v>103</v>
      </c>
      <c r="B160" s="686">
        <v>734</v>
      </c>
      <c r="C160" s="690">
        <v>0.41299999999999998</v>
      </c>
      <c r="D160" s="682"/>
      <c r="E160" s="590" t="s">
        <v>759</v>
      </c>
    </row>
    <row r="161" spans="1:5" s="586" customFormat="1">
      <c r="A161" s="675" t="s">
        <v>125</v>
      </c>
      <c r="B161" s="686">
        <v>17</v>
      </c>
      <c r="C161" s="690">
        <v>5.34</v>
      </c>
      <c r="D161" s="682"/>
      <c r="E161" s="590" t="s">
        <v>757</v>
      </c>
    </row>
    <row r="162" spans="1:5">
      <c r="A162" s="670" t="s">
        <v>73</v>
      </c>
      <c r="B162" s="684">
        <f>B147/D162</f>
        <v>1.2</v>
      </c>
      <c r="C162" s="685">
        <f>C147*D162</f>
        <v>406.8</v>
      </c>
      <c r="D162" s="681">
        <f>150/15</f>
        <v>10</v>
      </c>
      <c r="E162" s="661" t="s">
        <v>105</v>
      </c>
    </row>
    <row r="163" spans="1:5">
      <c r="A163" s="670" t="s">
        <v>74</v>
      </c>
      <c r="B163" s="684">
        <f t="shared" ref="B163:B173" si="19">B148/D163</f>
        <v>47.531249999999993</v>
      </c>
      <c r="C163" s="685">
        <f t="shared" ref="C163:C173" si="20">C148*D163</f>
        <v>1.4844970414201186</v>
      </c>
      <c r="D163" s="681">
        <f>896/169</f>
        <v>5.3017751479289945</v>
      </c>
      <c r="E163" s="661" t="s">
        <v>106</v>
      </c>
    </row>
    <row r="164" spans="1:5">
      <c r="A164" s="670" t="s">
        <v>75</v>
      </c>
      <c r="B164" s="684">
        <f t="shared" si="19"/>
        <v>6.7901785714285712</v>
      </c>
      <c r="C164" s="685">
        <f t="shared" si="20"/>
        <v>1.5375147928994084</v>
      </c>
      <c r="D164" s="681">
        <f t="shared" ref="D164:D169" si="21">896/169</f>
        <v>5.3017751479289945</v>
      </c>
      <c r="E164" s="661"/>
    </row>
    <row r="165" spans="1:5">
      <c r="A165" s="670" t="s">
        <v>76</v>
      </c>
      <c r="B165" s="684">
        <f t="shared" si="19"/>
        <v>8.1104910714285712</v>
      </c>
      <c r="C165" s="685">
        <f t="shared" si="20"/>
        <v>1.5905325443786984</v>
      </c>
      <c r="D165" s="681">
        <f t="shared" si="21"/>
        <v>5.3017751479289945</v>
      </c>
      <c r="E165" s="661"/>
    </row>
    <row r="166" spans="1:5">
      <c r="A166" s="670" t="s">
        <v>77</v>
      </c>
      <c r="B166" s="684">
        <f t="shared" si="19"/>
        <v>8.1104910714285712</v>
      </c>
      <c r="C166" s="685">
        <f t="shared" si="20"/>
        <v>1.6435502958579884</v>
      </c>
      <c r="D166" s="681">
        <f t="shared" si="21"/>
        <v>5.3017751479289945</v>
      </c>
      <c r="E166" s="661"/>
    </row>
    <row r="167" spans="1:5">
      <c r="A167" s="670" t="s">
        <v>78</v>
      </c>
      <c r="B167" s="684">
        <f t="shared" si="19"/>
        <v>11.128348214285714</v>
      </c>
      <c r="C167" s="685">
        <f t="shared" si="20"/>
        <v>1.5905325443786984</v>
      </c>
      <c r="D167" s="681">
        <f t="shared" si="21"/>
        <v>5.3017751479289945</v>
      </c>
      <c r="E167" s="661"/>
    </row>
    <row r="168" spans="1:5">
      <c r="A168" s="670" t="s">
        <v>79</v>
      </c>
      <c r="B168" s="684">
        <f t="shared" si="19"/>
        <v>58.470982142857139</v>
      </c>
      <c r="C168" s="685">
        <f t="shared" si="20"/>
        <v>0.7952662721893492</v>
      </c>
      <c r="D168" s="681">
        <f t="shared" si="21"/>
        <v>5.3017751479289945</v>
      </c>
      <c r="E168" s="661"/>
    </row>
    <row r="169" spans="1:5">
      <c r="A169" s="670" t="s">
        <v>80</v>
      </c>
      <c r="B169" s="684">
        <f t="shared" si="19"/>
        <v>0</v>
      </c>
      <c r="C169" s="685">
        <f t="shared" si="20"/>
        <v>0</v>
      </c>
      <c r="D169" s="681">
        <f t="shared" si="21"/>
        <v>5.3017751479289945</v>
      </c>
      <c r="E169" s="661"/>
    </row>
    <row r="170" spans="1:5">
      <c r="A170" s="670" t="s">
        <v>81</v>
      </c>
      <c r="B170" s="684">
        <f t="shared" si="19"/>
        <v>1153.75</v>
      </c>
      <c r="C170" s="685">
        <f t="shared" si="20"/>
        <v>1.603</v>
      </c>
      <c r="D170" s="681">
        <v>1</v>
      </c>
      <c r="E170" s="661"/>
    </row>
    <row r="171" spans="1:5">
      <c r="A171" s="670" t="s">
        <v>82</v>
      </c>
      <c r="B171" s="684">
        <f t="shared" si="19"/>
        <v>470</v>
      </c>
      <c r="C171" s="685">
        <f t="shared" si="20"/>
        <v>0.314</v>
      </c>
      <c r="D171" s="681">
        <v>1</v>
      </c>
      <c r="E171" s="661"/>
    </row>
    <row r="172" spans="1:5">
      <c r="A172" s="670" t="s">
        <v>83</v>
      </c>
      <c r="B172" s="684">
        <f t="shared" si="19"/>
        <v>3675.66</v>
      </c>
      <c r="C172" s="685">
        <f t="shared" si="20"/>
        <v>0.29565999999999998</v>
      </c>
      <c r="D172" s="681">
        <v>1</v>
      </c>
      <c r="E172" s="661"/>
    </row>
    <row r="173" spans="1:5">
      <c r="A173" s="670" t="s">
        <v>84</v>
      </c>
      <c r="B173" s="684">
        <f t="shared" si="19"/>
        <v>769</v>
      </c>
      <c r="C173" s="685">
        <f t="shared" si="20"/>
        <v>4.2999999999999997E-2</v>
      </c>
      <c r="D173" s="681">
        <v>1</v>
      </c>
      <c r="E173" s="661"/>
    </row>
    <row r="174" spans="1:5">
      <c r="A174" s="670" t="s">
        <v>85</v>
      </c>
      <c r="B174" s="684">
        <f>B173</f>
        <v>769</v>
      </c>
      <c r="C174" s="685">
        <f>C173</f>
        <v>4.2999999999999997E-2</v>
      </c>
      <c r="D174" s="681">
        <v>1</v>
      </c>
      <c r="E174" s="661"/>
    </row>
    <row r="175" spans="1:5">
      <c r="A175" s="670" t="s">
        <v>86</v>
      </c>
      <c r="B175" s="684">
        <f>B159/D175</f>
        <v>746</v>
      </c>
      <c r="C175" s="685">
        <f>C159*D175</f>
        <v>0.04</v>
      </c>
      <c r="D175" s="681">
        <v>1</v>
      </c>
      <c r="E175" s="661"/>
    </row>
    <row r="176" spans="1:5">
      <c r="A176" s="678" t="s">
        <v>124</v>
      </c>
      <c r="B176" s="684">
        <f>B175</f>
        <v>746</v>
      </c>
      <c r="C176" s="685">
        <f>C175</f>
        <v>0.04</v>
      </c>
      <c r="D176" s="684">
        <f>D175</f>
        <v>1</v>
      </c>
      <c r="E176" s="661"/>
    </row>
    <row r="177" spans="1:5">
      <c r="A177" s="670" t="s">
        <v>87</v>
      </c>
      <c r="B177" s="684">
        <f>B160/D177</f>
        <v>734</v>
      </c>
      <c r="C177" s="685">
        <f>C160*D177</f>
        <v>0.41299999999999998</v>
      </c>
      <c r="D177" s="681">
        <v>1</v>
      </c>
      <c r="E177" s="661"/>
    </row>
    <row r="178" spans="1:5">
      <c r="A178" s="670" t="s">
        <v>88</v>
      </c>
      <c r="B178" s="684">
        <f>B161/D178</f>
        <v>17</v>
      </c>
      <c r="C178" s="685">
        <f>C161*D178</f>
        <v>5.34</v>
      </c>
      <c r="D178" s="681">
        <v>1</v>
      </c>
      <c r="E178" s="661"/>
    </row>
    <row r="179" spans="1:5" s="705" customFormat="1">
      <c r="A179" s="706" t="s">
        <v>57</v>
      </c>
      <c r="B179" s="707">
        <f t="shared" ref="B179:C195" si="22">B162</f>
        <v>1.2</v>
      </c>
      <c r="C179" s="707">
        <f t="shared" si="22"/>
        <v>406.8</v>
      </c>
      <c r="D179" s="708"/>
      <c r="E179" s="704" t="s">
        <v>1457</v>
      </c>
    </row>
    <row r="180" spans="1:5" s="705" customFormat="1">
      <c r="A180" s="706" t="s">
        <v>58</v>
      </c>
      <c r="B180" s="707">
        <f t="shared" si="22"/>
        <v>47.531249999999993</v>
      </c>
      <c r="C180" s="707">
        <f t="shared" si="22"/>
        <v>1.4844970414201186</v>
      </c>
      <c r="D180" s="708"/>
      <c r="E180" s="704"/>
    </row>
    <row r="181" spans="1:5" s="705" customFormat="1">
      <c r="A181" s="706" t="s">
        <v>59</v>
      </c>
      <c r="B181" s="707">
        <f t="shared" si="22"/>
        <v>6.7901785714285712</v>
      </c>
      <c r="C181" s="707">
        <f t="shared" si="22"/>
        <v>1.5375147928994084</v>
      </c>
      <c r="D181" s="708"/>
      <c r="E181" s="704"/>
    </row>
    <row r="182" spans="1:5" s="705" customFormat="1">
      <c r="A182" s="706" t="s">
        <v>60</v>
      </c>
      <c r="B182" s="707">
        <f t="shared" si="22"/>
        <v>8.1104910714285712</v>
      </c>
      <c r="C182" s="707">
        <f t="shared" si="22"/>
        <v>1.5905325443786984</v>
      </c>
      <c r="D182" s="708"/>
      <c r="E182" s="704"/>
    </row>
    <row r="183" spans="1:5" s="705" customFormat="1">
      <c r="A183" s="706" t="s">
        <v>61</v>
      </c>
      <c r="B183" s="707">
        <f t="shared" si="22"/>
        <v>8.1104910714285712</v>
      </c>
      <c r="C183" s="707">
        <f t="shared" si="22"/>
        <v>1.6435502958579884</v>
      </c>
      <c r="D183" s="708"/>
      <c r="E183" s="704"/>
    </row>
    <row r="184" spans="1:5" s="705" customFormat="1">
      <c r="A184" s="706" t="s">
        <v>62</v>
      </c>
      <c r="B184" s="707">
        <f t="shared" si="22"/>
        <v>11.128348214285714</v>
      </c>
      <c r="C184" s="707">
        <f t="shared" si="22"/>
        <v>1.5905325443786984</v>
      </c>
      <c r="D184" s="708"/>
      <c r="E184" s="704"/>
    </row>
    <row r="185" spans="1:5" s="705" customFormat="1">
      <c r="A185" s="706" t="s">
        <v>63</v>
      </c>
      <c r="B185" s="707">
        <f t="shared" si="22"/>
        <v>58.470982142857139</v>
      </c>
      <c r="C185" s="707">
        <f t="shared" si="22"/>
        <v>0.7952662721893492</v>
      </c>
      <c r="D185" s="708"/>
      <c r="E185" s="704"/>
    </row>
    <row r="186" spans="1:5" s="705" customFormat="1">
      <c r="A186" s="706" t="s">
        <v>64</v>
      </c>
      <c r="B186" s="707">
        <f t="shared" si="22"/>
        <v>0</v>
      </c>
      <c r="C186" s="707">
        <f t="shared" si="22"/>
        <v>0</v>
      </c>
      <c r="D186" s="708"/>
      <c r="E186" s="704"/>
    </row>
    <row r="187" spans="1:5" s="705" customFormat="1">
      <c r="A187" s="706" t="s">
        <v>65</v>
      </c>
      <c r="B187" s="707">
        <f t="shared" si="22"/>
        <v>1153.75</v>
      </c>
      <c r="C187" s="707">
        <f t="shared" si="22"/>
        <v>1.603</v>
      </c>
      <c r="D187" s="708"/>
      <c r="E187" s="704"/>
    </row>
    <row r="188" spans="1:5" s="705" customFormat="1">
      <c r="A188" s="706" t="s">
        <v>66</v>
      </c>
      <c r="B188" s="707">
        <f t="shared" si="22"/>
        <v>470</v>
      </c>
      <c r="C188" s="707">
        <f t="shared" si="22"/>
        <v>0.314</v>
      </c>
      <c r="D188" s="708"/>
      <c r="E188" s="704"/>
    </row>
    <row r="189" spans="1:5" s="705" customFormat="1">
      <c r="A189" s="706" t="s">
        <v>67</v>
      </c>
      <c r="B189" s="707">
        <f t="shared" si="22"/>
        <v>3675.66</v>
      </c>
      <c r="C189" s="707">
        <f t="shared" si="22"/>
        <v>0.29565999999999998</v>
      </c>
      <c r="D189" s="708"/>
      <c r="E189" s="704"/>
    </row>
    <row r="190" spans="1:5" s="705" customFormat="1">
      <c r="A190" s="706" t="s">
        <v>68</v>
      </c>
      <c r="B190" s="707">
        <f t="shared" si="22"/>
        <v>769</v>
      </c>
      <c r="C190" s="707">
        <f t="shared" si="22"/>
        <v>4.2999999999999997E-2</v>
      </c>
      <c r="D190" s="708"/>
      <c r="E190" s="704"/>
    </row>
    <row r="191" spans="1:5" s="705" customFormat="1">
      <c r="A191" s="706" t="s">
        <v>69</v>
      </c>
      <c r="B191" s="707">
        <f t="shared" si="22"/>
        <v>769</v>
      </c>
      <c r="C191" s="707">
        <f t="shared" si="22"/>
        <v>4.2999999999999997E-2</v>
      </c>
      <c r="D191" s="708"/>
      <c r="E191" s="704"/>
    </row>
    <row r="192" spans="1:5" s="705" customFormat="1">
      <c r="A192" s="706" t="s">
        <v>70</v>
      </c>
      <c r="B192" s="707">
        <f t="shared" si="22"/>
        <v>746</v>
      </c>
      <c r="C192" s="707">
        <f t="shared" si="22"/>
        <v>0.04</v>
      </c>
      <c r="D192" s="708"/>
      <c r="E192" s="704"/>
    </row>
    <row r="193" spans="1:5" s="705" customFormat="1">
      <c r="A193" s="709" t="s">
        <v>1467</v>
      </c>
      <c r="B193" s="707">
        <f t="shared" si="22"/>
        <v>746</v>
      </c>
      <c r="C193" s="707">
        <f t="shared" si="22"/>
        <v>0.04</v>
      </c>
      <c r="D193" s="708"/>
      <c r="E193" s="704"/>
    </row>
    <row r="194" spans="1:5" s="705" customFormat="1">
      <c r="A194" s="706" t="s">
        <v>71</v>
      </c>
      <c r="B194" s="707">
        <f t="shared" si="22"/>
        <v>734</v>
      </c>
      <c r="C194" s="707">
        <f t="shared" si="22"/>
        <v>0.41299999999999998</v>
      </c>
      <c r="D194" s="708"/>
      <c r="E194" s="704"/>
    </row>
    <row r="195" spans="1:5" s="705" customFormat="1">
      <c r="A195" s="706" t="s">
        <v>72</v>
      </c>
      <c r="B195" s="707">
        <f t="shared" si="22"/>
        <v>17</v>
      </c>
      <c r="C195" s="707">
        <f t="shared" si="22"/>
        <v>5.34</v>
      </c>
      <c r="D195" s="708"/>
      <c r="E195" s="704"/>
    </row>
    <row r="196" spans="1:5">
      <c r="A196" s="678" t="s">
        <v>386</v>
      </c>
      <c r="B196" s="684"/>
      <c r="C196" s="685"/>
      <c r="D196" s="681"/>
      <c r="E196" s="661"/>
    </row>
    <row r="197" spans="1:5">
      <c r="A197" s="670"/>
      <c r="B197" s="684"/>
      <c r="C197" s="685"/>
      <c r="D197" s="681"/>
      <c r="E197" s="661"/>
    </row>
    <row r="198" spans="1:5">
      <c r="A198" s="672" t="s">
        <v>1218</v>
      </c>
      <c r="B198" s="684"/>
      <c r="C198" s="685"/>
      <c r="D198" s="681"/>
      <c r="E198" s="661"/>
    </row>
    <row r="199" spans="1:5">
      <c r="A199" s="670" t="s">
        <v>126</v>
      </c>
      <c r="B199" s="684"/>
      <c r="C199" s="685"/>
      <c r="D199" s="681"/>
      <c r="E199" s="661"/>
    </row>
    <row r="200" spans="1:5">
      <c r="A200" s="670" t="s">
        <v>127</v>
      </c>
      <c r="B200" s="684"/>
      <c r="C200" s="685"/>
      <c r="D200" s="681"/>
      <c r="E200" s="661"/>
    </row>
    <row r="201" spans="1:5">
      <c r="A201" s="670" t="s">
        <v>128</v>
      </c>
      <c r="B201" s="684"/>
      <c r="C201" s="685"/>
      <c r="D201" s="681"/>
      <c r="E201" s="661"/>
    </row>
    <row r="202" spans="1:5">
      <c r="A202" s="670" t="s">
        <v>129</v>
      </c>
      <c r="B202" s="684"/>
      <c r="C202" s="685"/>
      <c r="D202" s="681"/>
      <c r="E202" s="661"/>
    </row>
    <row r="203" spans="1:5">
      <c r="A203" s="670" t="s">
        <v>130</v>
      </c>
      <c r="B203" s="684"/>
      <c r="C203" s="685"/>
      <c r="D203" s="681"/>
      <c r="E203" s="661"/>
    </row>
    <row r="204" spans="1:5">
      <c r="A204" s="670" t="s">
        <v>131</v>
      </c>
      <c r="B204" s="684"/>
      <c r="C204" s="685"/>
      <c r="D204" s="681"/>
      <c r="E204" s="661"/>
    </row>
    <row r="205" spans="1:5">
      <c r="A205" s="670" t="s">
        <v>132</v>
      </c>
      <c r="B205" s="684"/>
      <c r="C205" s="685"/>
      <c r="D205" s="681"/>
      <c r="E205" s="661"/>
    </row>
    <row r="206" spans="1:5">
      <c r="A206" s="670" t="s">
        <v>133</v>
      </c>
      <c r="B206" s="684"/>
      <c r="C206" s="685"/>
      <c r="D206" s="681"/>
      <c r="E206" s="661"/>
    </row>
    <row r="207" spans="1:5">
      <c r="A207" s="670" t="s">
        <v>134</v>
      </c>
      <c r="B207" s="684"/>
      <c r="C207" s="685"/>
      <c r="D207" s="681"/>
      <c r="E207" s="661"/>
    </row>
    <row r="208" spans="1:5">
      <c r="A208" s="670" t="s">
        <v>135</v>
      </c>
      <c r="B208" s="684"/>
      <c r="C208" s="685"/>
      <c r="D208" s="681"/>
      <c r="E208" s="661"/>
    </row>
    <row r="209" spans="1:5">
      <c r="A209" s="670" t="s">
        <v>136</v>
      </c>
      <c r="B209" s="684"/>
      <c r="C209" s="685"/>
      <c r="D209" s="681"/>
      <c r="E209" s="661"/>
    </row>
    <row r="210" spans="1:5">
      <c r="A210" s="670" t="s">
        <v>137</v>
      </c>
      <c r="B210" s="684"/>
      <c r="C210" s="685"/>
      <c r="D210" s="681"/>
      <c r="E210" s="661"/>
    </row>
    <row r="211" spans="1:5">
      <c r="A211" s="670" t="s">
        <v>138</v>
      </c>
      <c r="B211" s="684"/>
      <c r="C211" s="685"/>
      <c r="D211" s="681"/>
      <c r="E211" s="661"/>
    </row>
    <row r="212" spans="1:5">
      <c r="A212" s="670" t="s">
        <v>139</v>
      </c>
      <c r="B212" s="684"/>
      <c r="C212" s="685"/>
      <c r="D212" s="681"/>
      <c r="E212" s="661"/>
    </row>
    <row r="213" spans="1:5">
      <c r="A213" s="670" t="s">
        <v>140</v>
      </c>
      <c r="B213" s="684"/>
      <c r="C213" s="685"/>
      <c r="D213" s="681"/>
      <c r="E213" s="661"/>
    </row>
    <row r="214" spans="1:5">
      <c r="A214" s="670" t="s">
        <v>141</v>
      </c>
      <c r="B214" s="684"/>
      <c r="C214" s="685"/>
      <c r="D214" s="681"/>
      <c r="E214" s="661"/>
    </row>
    <row r="215" spans="1:5">
      <c r="A215" s="670" t="s">
        <v>142</v>
      </c>
      <c r="B215" s="684"/>
      <c r="C215" s="685"/>
      <c r="D215" s="681"/>
      <c r="E215" s="661"/>
    </row>
    <row r="216" spans="1:5">
      <c r="A216" s="670" t="s">
        <v>143</v>
      </c>
      <c r="B216" s="684"/>
      <c r="C216" s="685"/>
      <c r="D216" s="681"/>
      <c r="E216" s="661"/>
    </row>
    <row r="217" spans="1:5">
      <c r="A217" s="670" t="s">
        <v>144</v>
      </c>
      <c r="B217" s="684"/>
      <c r="C217" s="685"/>
      <c r="D217" s="681"/>
      <c r="E217" s="661"/>
    </row>
    <row r="218" spans="1:5">
      <c r="A218" s="670" t="s">
        <v>145</v>
      </c>
      <c r="B218" s="684"/>
      <c r="C218" s="685"/>
      <c r="D218" s="681"/>
      <c r="E218" s="661"/>
    </row>
    <row r="219" spans="1:5">
      <c r="A219" s="670" t="s">
        <v>146</v>
      </c>
      <c r="B219" s="684"/>
      <c r="C219" s="685"/>
      <c r="D219" s="681"/>
      <c r="E219" s="661"/>
    </row>
    <row r="220" spans="1:5">
      <c r="A220" s="670" t="s">
        <v>147</v>
      </c>
      <c r="B220" s="684"/>
      <c r="C220" s="685"/>
      <c r="D220" s="681"/>
      <c r="E220" s="661"/>
    </row>
    <row r="221" spans="1:5">
      <c r="A221" s="670" t="s">
        <v>148</v>
      </c>
      <c r="B221" s="684"/>
      <c r="C221" s="685"/>
      <c r="D221" s="681"/>
      <c r="E221" s="661"/>
    </row>
    <row r="222" spans="1:5">
      <c r="A222" s="670" t="s">
        <v>149</v>
      </c>
      <c r="B222" s="684"/>
      <c r="C222" s="685"/>
      <c r="D222" s="681"/>
      <c r="E222" s="661"/>
    </row>
    <row r="223" spans="1:5">
      <c r="A223" s="670" t="s">
        <v>150</v>
      </c>
      <c r="B223" s="684"/>
      <c r="C223" s="685"/>
      <c r="D223" s="681"/>
      <c r="E223" s="661"/>
    </row>
    <row r="224" spans="1:5">
      <c r="A224" s="670" t="s">
        <v>151</v>
      </c>
      <c r="B224" s="684"/>
      <c r="C224" s="685"/>
      <c r="D224" s="681"/>
      <c r="E224" s="661"/>
    </row>
    <row r="225" spans="1:5">
      <c r="A225" s="670" t="s">
        <v>152</v>
      </c>
      <c r="B225" s="684"/>
      <c r="C225" s="685"/>
      <c r="D225" s="681"/>
      <c r="E225" s="661"/>
    </row>
    <row r="226" spans="1:5">
      <c r="A226" s="670" t="s">
        <v>153</v>
      </c>
      <c r="B226" s="684"/>
      <c r="C226" s="685"/>
      <c r="D226" s="681"/>
      <c r="E226" s="661"/>
    </row>
    <row r="227" spans="1:5">
      <c r="A227" s="670" t="s">
        <v>154</v>
      </c>
      <c r="B227" s="684"/>
      <c r="C227" s="685"/>
      <c r="D227" s="681"/>
      <c r="E227" s="661"/>
    </row>
    <row r="228" spans="1:5">
      <c r="A228" s="670" t="s">
        <v>155</v>
      </c>
      <c r="B228" s="684"/>
      <c r="C228" s="685"/>
      <c r="D228" s="681"/>
      <c r="E228" s="661"/>
    </row>
    <row r="229" spans="1:5">
      <c r="A229" s="670" t="s">
        <v>156</v>
      </c>
      <c r="B229" s="684"/>
      <c r="C229" s="685"/>
      <c r="D229" s="681"/>
      <c r="E229" s="661"/>
    </row>
    <row r="230" spans="1:5">
      <c r="A230" s="670" t="s">
        <v>157</v>
      </c>
      <c r="B230" s="684"/>
      <c r="C230" s="685"/>
      <c r="D230" s="681"/>
      <c r="E230" s="661"/>
    </row>
    <row r="231" spans="1:5">
      <c r="A231" s="670" t="s">
        <v>158</v>
      </c>
      <c r="B231" s="684"/>
      <c r="C231" s="685"/>
      <c r="D231" s="681"/>
      <c r="E231" s="661"/>
    </row>
    <row r="232" spans="1:5">
      <c r="A232" s="670" t="s">
        <v>159</v>
      </c>
      <c r="B232" s="684"/>
      <c r="C232" s="685"/>
      <c r="D232" s="681"/>
      <c r="E232" s="661"/>
    </row>
    <row r="233" spans="1:5">
      <c r="A233" s="670" t="s">
        <v>160</v>
      </c>
      <c r="B233" s="684"/>
      <c r="C233" s="685"/>
      <c r="D233" s="681"/>
      <c r="E233" s="661"/>
    </row>
    <row r="234" spans="1:5">
      <c r="A234" s="670" t="s">
        <v>161</v>
      </c>
      <c r="B234" s="684"/>
      <c r="C234" s="685"/>
      <c r="D234" s="681"/>
      <c r="E234" s="661"/>
    </row>
    <row r="235" spans="1:5">
      <c r="A235" s="670" t="s">
        <v>162</v>
      </c>
      <c r="B235" s="684"/>
      <c r="C235" s="685"/>
      <c r="D235" s="681"/>
      <c r="E235" s="661"/>
    </row>
    <row r="236" spans="1:5">
      <c r="A236" s="670" t="s">
        <v>163</v>
      </c>
      <c r="B236" s="684"/>
      <c r="C236" s="685"/>
      <c r="D236" s="681"/>
      <c r="E236" s="661"/>
    </row>
    <row r="237" spans="1:5">
      <c r="A237" s="670" t="s">
        <v>164</v>
      </c>
      <c r="B237" s="684"/>
      <c r="C237" s="685"/>
      <c r="D237" s="681"/>
      <c r="E237" s="661"/>
    </row>
    <row r="238" spans="1:5">
      <c r="A238" s="670" t="s">
        <v>165</v>
      </c>
      <c r="B238" s="684"/>
      <c r="C238" s="685"/>
      <c r="D238" s="681"/>
      <c r="E238" s="661"/>
    </row>
    <row r="239" spans="1:5">
      <c r="A239" s="670" t="s">
        <v>166</v>
      </c>
      <c r="B239" s="684"/>
      <c r="C239" s="685"/>
      <c r="D239" s="681"/>
      <c r="E239" s="661"/>
    </row>
    <row r="240" spans="1:5">
      <c r="A240" s="670" t="s">
        <v>167</v>
      </c>
      <c r="B240" s="684"/>
      <c r="C240" s="685"/>
      <c r="D240" s="681"/>
      <c r="E240" s="661"/>
    </row>
    <row r="241" spans="1:5">
      <c r="A241" s="670" t="s">
        <v>168</v>
      </c>
      <c r="B241" s="684"/>
      <c r="C241" s="685"/>
      <c r="D241" s="681"/>
      <c r="E241" s="661"/>
    </row>
    <row r="242" spans="1:5">
      <c r="A242" s="670" t="s">
        <v>169</v>
      </c>
      <c r="B242" s="684"/>
      <c r="C242" s="685"/>
      <c r="D242" s="681"/>
      <c r="E242" s="661"/>
    </row>
    <row r="243" spans="1:5">
      <c r="A243" s="670" t="s">
        <v>170</v>
      </c>
      <c r="B243" s="684"/>
      <c r="C243" s="685"/>
      <c r="D243" s="681"/>
      <c r="E243" s="661"/>
    </row>
    <row r="244" spans="1:5">
      <c r="A244" s="670" t="s">
        <v>171</v>
      </c>
      <c r="B244" s="684"/>
      <c r="C244" s="685"/>
      <c r="D244" s="681"/>
      <c r="E244" s="661"/>
    </row>
    <row r="245" spans="1:5">
      <c r="A245" s="670" t="s">
        <v>172</v>
      </c>
      <c r="B245" s="684"/>
      <c r="C245" s="685"/>
      <c r="D245" s="681"/>
      <c r="E245" s="661"/>
    </row>
    <row r="246" spans="1:5">
      <c r="A246" s="670" t="s">
        <v>173</v>
      </c>
      <c r="B246" s="684"/>
      <c r="C246" s="685"/>
      <c r="D246" s="681"/>
      <c r="E246" s="661"/>
    </row>
    <row r="247" spans="1:5">
      <c r="A247" s="670" t="s">
        <v>174</v>
      </c>
      <c r="B247" s="684"/>
      <c r="C247" s="685"/>
      <c r="D247" s="681"/>
      <c r="E247" s="661"/>
    </row>
    <row r="248" spans="1:5">
      <c r="A248" s="670" t="s">
        <v>175</v>
      </c>
      <c r="B248" s="684"/>
      <c r="C248" s="685"/>
      <c r="D248" s="681"/>
      <c r="E248" s="661"/>
    </row>
    <row r="249" spans="1:5">
      <c r="A249" s="670" t="s">
        <v>176</v>
      </c>
      <c r="B249" s="684"/>
      <c r="C249" s="685"/>
      <c r="D249" s="681"/>
      <c r="E249" s="661"/>
    </row>
    <row r="250" spans="1:5">
      <c r="A250" s="670" t="s">
        <v>177</v>
      </c>
      <c r="B250" s="684"/>
      <c r="C250" s="685"/>
      <c r="D250" s="681"/>
      <c r="E250" s="661"/>
    </row>
    <row r="251" spans="1:5">
      <c r="A251" s="670" t="s">
        <v>178</v>
      </c>
      <c r="B251" s="684"/>
      <c r="C251" s="685"/>
      <c r="D251" s="681"/>
      <c r="E251" s="661"/>
    </row>
    <row r="252" spans="1:5">
      <c r="A252" s="670" t="s">
        <v>179</v>
      </c>
      <c r="B252" s="684"/>
      <c r="C252" s="685"/>
      <c r="D252" s="681"/>
      <c r="E252" s="661"/>
    </row>
    <row r="253" spans="1:5">
      <c r="A253" s="670" t="s">
        <v>180</v>
      </c>
      <c r="B253" s="684"/>
      <c r="C253" s="685"/>
      <c r="D253" s="681"/>
      <c r="E253" s="661"/>
    </row>
    <row r="254" spans="1:5">
      <c r="A254" s="670" t="s">
        <v>181</v>
      </c>
      <c r="B254" s="684"/>
      <c r="C254" s="685"/>
      <c r="D254" s="681"/>
      <c r="E254" s="661"/>
    </row>
    <row r="255" spans="1:5">
      <c r="A255" s="670" t="s">
        <v>182</v>
      </c>
      <c r="B255" s="684"/>
      <c r="C255" s="685"/>
      <c r="D255" s="681"/>
      <c r="E255" s="661"/>
    </row>
    <row r="256" spans="1:5">
      <c r="A256" s="670" t="s">
        <v>183</v>
      </c>
      <c r="B256" s="684"/>
      <c r="C256" s="685"/>
      <c r="D256" s="681"/>
      <c r="E256" s="661"/>
    </row>
    <row r="257" spans="1:5">
      <c r="A257" s="670" t="s">
        <v>184</v>
      </c>
      <c r="B257" s="684"/>
      <c r="C257" s="685"/>
      <c r="D257" s="681"/>
      <c r="E257" s="661"/>
    </row>
    <row r="258" spans="1:5">
      <c r="A258" s="670" t="s">
        <v>185</v>
      </c>
      <c r="B258" s="684"/>
      <c r="C258" s="685"/>
      <c r="D258" s="681"/>
      <c r="E258" s="661"/>
    </row>
    <row r="259" spans="1:5">
      <c r="A259" s="670" t="s">
        <v>186</v>
      </c>
      <c r="B259" s="684"/>
      <c r="C259" s="685"/>
      <c r="D259" s="681"/>
      <c r="E259" s="661"/>
    </row>
    <row r="260" spans="1:5">
      <c r="A260" s="670" t="s">
        <v>187</v>
      </c>
      <c r="B260" s="684"/>
      <c r="C260" s="685"/>
      <c r="D260" s="681"/>
      <c r="E260" s="661"/>
    </row>
    <row r="261" spans="1:5">
      <c r="A261" s="670" t="s">
        <v>188</v>
      </c>
      <c r="B261" s="684"/>
      <c r="C261" s="685"/>
      <c r="D261" s="681"/>
      <c r="E261" s="661"/>
    </row>
    <row r="262" spans="1:5">
      <c r="A262" s="670" t="s">
        <v>189</v>
      </c>
      <c r="B262" s="684"/>
      <c r="C262" s="685"/>
      <c r="D262" s="681"/>
      <c r="E262" s="661"/>
    </row>
    <row r="263" spans="1:5">
      <c r="A263" s="670" t="s">
        <v>190</v>
      </c>
      <c r="B263" s="684"/>
      <c r="C263" s="685"/>
      <c r="D263" s="681"/>
      <c r="E263" s="661"/>
    </row>
    <row r="264" spans="1:5">
      <c r="A264" s="670" t="s">
        <v>191</v>
      </c>
      <c r="B264" s="684"/>
      <c r="C264" s="685"/>
      <c r="D264" s="681"/>
      <c r="E264" s="661"/>
    </row>
    <row r="265" spans="1:5">
      <c r="A265" s="670" t="s">
        <v>192</v>
      </c>
      <c r="B265" s="684"/>
      <c r="C265" s="685"/>
      <c r="D265" s="681"/>
      <c r="E265" s="661"/>
    </row>
    <row r="266" spans="1:5">
      <c r="A266" s="670" t="s">
        <v>193</v>
      </c>
      <c r="B266" s="684"/>
      <c r="C266" s="685"/>
      <c r="D266" s="681"/>
      <c r="E266" s="661"/>
    </row>
    <row r="267" spans="1:5">
      <c r="A267" s="670" t="s">
        <v>194</v>
      </c>
      <c r="B267" s="684"/>
      <c r="C267" s="685"/>
      <c r="D267" s="681"/>
      <c r="E267" s="661"/>
    </row>
    <row r="268" spans="1:5">
      <c r="A268" s="670" t="s">
        <v>195</v>
      </c>
      <c r="B268" s="684"/>
      <c r="C268" s="685"/>
      <c r="D268" s="681"/>
      <c r="E268" s="661"/>
    </row>
    <row r="269" spans="1:5">
      <c r="A269" s="670" t="s">
        <v>196</v>
      </c>
      <c r="B269" s="684"/>
      <c r="C269" s="685"/>
      <c r="D269" s="681"/>
      <c r="E269" s="661"/>
    </row>
    <row r="270" spans="1:5">
      <c r="A270" s="670" t="s">
        <v>197</v>
      </c>
      <c r="B270" s="684"/>
      <c r="C270" s="685"/>
      <c r="D270" s="681"/>
      <c r="E270" s="661"/>
    </row>
    <row r="271" spans="1:5">
      <c r="A271" s="670" t="s">
        <v>198</v>
      </c>
      <c r="B271" s="684"/>
      <c r="C271" s="685"/>
      <c r="D271" s="681"/>
      <c r="E271" s="661"/>
    </row>
    <row r="272" spans="1:5">
      <c r="A272" s="670" t="s">
        <v>199</v>
      </c>
      <c r="B272" s="684"/>
      <c r="C272" s="685"/>
      <c r="D272" s="681"/>
      <c r="E272" s="661"/>
    </row>
    <row r="273" spans="1:5">
      <c r="A273" s="670" t="s">
        <v>200</v>
      </c>
      <c r="B273" s="684"/>
      <c r="C273" s="685"/>
      <c r="D273" s="681"/>
      <c r="E273" s="661"/>
    </row>
    <row r="274" spans="1:5">
      <c r="A274" s="670" t="s">
        <v>201</v>
      </c>
      <c r="B274" s="684"/>
      <c r="C274" s="685"/>
      <c r="D274" s="681"/>
      <c r="E274" s="661"/>
    </row>
    <row r="275" spans="1:5">
      <c r="A275" s="670" t="s">
        <v>202</v>
      </c>
      <c r="B275" s="684"/>
      <c r="C275" s="685"/>
      <c r="D275" s="681"/>
      <c r="E275" s="661"/>
    </row>
    <row r="276" spans="1:5">
      <c r="A276" s="670" t="s">
        <v>203</v>
      </c>
      <c r="B276" s="684"/>
      <c r="C276" s="685"/>
      <c r="D276" s="681"/>
      <c r="E276" s="661"/>
    </row>
  </sheetData>
  <phoneticPr fontId="2"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sheetPr codeName="Sheet41"/>
  <dimension ref="A1:I586"/>
  <sheetViews>
    <sheetView topLeftCell="A355" zoomScaleNormal="100" workbookViewId="0">
      <pane ySplit="4845" topLeftCell="A371" activePane="bottomLeft"/>
      <selection activeCell="A358" sqref="A358"/>
      <selection pane="bottomLeft" activeCell="B383" sqref="B383"/>
    </sheetView>
  </sheetViews>
  <sheetFormatPr defaultRowHeight="12.75"/>
  <cols>
    <col min="1" max="1" width="29.85546875" bestFit="1" customWidth="1"/>
    <col min="2" max="2" width="13.28515625" bestFit="1" customWidth="1"/>
    <col min="3" max="4" width="10.7109375" customWidth="1"/>
    <col min="5" max="5" width="10.7109375" style="5" customWidth="1"/>
    <col min="6" max="6" width="36.28515625" style="5" customWidth="1"/>
    <col min="7" max="7" width="21.140625" customWidth="1"/>
    <col min="8" max="9" width="10.7109375" customWidth="1"/>
    <col min="12" max="12" width="24.140625" bestFit="1" customWidth="1"/>
  </cols>
  <sheetData>
    <row r="1" spans="1:9">
      <c r="A1" s="671" t="s">
        <v>204</v>
      </c>
      <c r="B1" s="671" t="s">
        <v>205</v>
      </c>
      <c r="C1" s="671" t="s">
        <v>206</v>
      </c>
      <c r="D1" s="671" t="s">
        <v>207</v>
      </c>
      <c r="E1" s="671" t="s">
        <v>208</v>
      </c>
      <c r="F1" s="671" t="s">
        <v>209</v>
      </c>
      <c r="G1" s="671" t="s">
        <v>210</v>
      </c>
      <c r="H1" s="671" t="s">
        <v>211</v>
      </c>
      <c r="I1" s="671" t="s">
        <v>803</v>
      </c>
    </row>
    <row r="2" spans="1:9">
      <c r="A2" s="671" t="s">
        <v>213</v>
      </c>
      <c r="B2" s="661">
        <v>14.089920338127129</v>
      </c>
      <c r="C2" s="698">
        <v>0.97829929999999998</v>
      </c>
      <c r="D2" s="671"/>
      <c r="E2" s="671"/>
      <c r="F2" s="671"/>
      <c r="G2" s="671"/>
      <c r="H2" s="671"/>
      <c r="I2" s="661"/>
    </row>
    <row r="3" spans="1:9">
      <c r="A3" s="671" t="s">
        <v>214</v>
      </c>
      <c r="B3" s="671">
        <v>109.92</v>
      </c>
      <c r="C3" s="698">
        <v>7.5934600000000003</v>
      </c>
      <c r="D3" s="661"/>
      <c r="E3" s="671"/>
      <c r="F3" s="671"/>
      <c r="G3" s="671"/>
      <c r="H3" s="671"/>
      <c r="I3" s="661"/>
    </row>
    <row r="4" spans="1:9">
      <c r="A4" s="671" t="s">
        <v>215</v>
      </c>
      <c r="B4" s="671">
        <v>115.72</v>
      </c>
      <c r="C4" s="698">
        <v>7.9008900000000004</v>
      </c>
      <c r="D4" s="661"/>
      <c r="E4" s="671"/>
      <c r="F4" s="671"/>
      <c r="G4" s="671"/>
      <c r="H4" s="671"/>
      <c r="I4" s="661"/>
    </row>
    <row r="5" spans="1:9">
      <c r="A5" s="671" t="s">
        <v>216</v>
      </c>
      <c r="B5" s="671">
        <v>56.11869338677355</v>
      </c>
      <c r="C5" s="700">
        <v>4.1123247589320417</v>
      </c>
      <c r="D5" s="661"/>
      <c r="E5" s="671"/>
      <c r="F5" s="671"/>
      <c r="G5" s="671"/>
      <c r="H5" s="671"/>
      <c r="I5" s="661"/>
    </row>
    <row r="6" spans="1:9">
      <c r="A6" s="671" t="s">
        <v>217</v>
      </c>
      <c r="B6" s="671">
        <v>55.971175997856953</v>
      </c>
      <c r="C6" s="700">
        <v>3.7690117425188934</v>
      </c>
      <c r="D6" s="661"/>
      <c r="E6" s="671"/>
      <c r="F6" s="671"/>
      <c r="G6" s="671"/>
      <c r="H6" s="671"/>
      <c r="I6" s="661"/>
    </row>
    <row r="7" spans="1:9">
      <c r="A7" s="671" t="s">
        <v>218</v>
      </c>
      <c r="B7" s="671">
        <v>108.34</v>
      </c>
      <c r="C7" s="698">
        <v>7.8803400000000003</v>
      </c>
      <c r="D7" s="661"/>
      <c r="E7" s="671"/>
      <c r="F7" s="671"/>
      <c r="G7" s="671"/>
      <c r="H7" s="671"/>
      <c r="I7" s="661"/>
    </row>
    <row r="8" spans="1:9">
      <c r="A8" s="671" t="s">
        <v>219</v>
      </c>
      <c r="B8" s="671">
        <v>110.74</v>
      </c>
      <c r="C8" s="698">
        <v>7.6811199999999999</v>
      </c>
      <c r="D8" s="661"/>
      <c r="E8" s="671"/>
      <c r="F8" s="671"/>
      <c r="G8" s="671"/>
      <c r="H8" s="671"/>
      <c r="I8" s="661"/>
    </row>
    <row r="9" spans="1:9">
      <c r="A9" s="671" t="s">
        <v>220</v>
      </c>
      <c r="B9" s="671">
        <v>56.054978146463299</v>
      </c>
      <c r="C9" s="700">
        <v>3.7653711180709708</v>
      </c>
      <c r="D9" s="661"/>
      <c r="E9" s="671"/>
      <c r="F9" s="671"/>
      <c r="G9" s="671"/>
      <c r="H9" s="671"/>
      <c r="I9" s="661"/>
    </row>
    <row r="10" spans="1:9">
      <c r="A10" s="671" t="s">
        <v>221</v>
      </c>
      <c r="B10" s="671">
        <v>57.485346551874073</v>
      </c>
      <c r="C10" s="700">
        <v>3.9216032564488503</v>
      </c>
      <c r="D10" s="661"/>
      <c r="E10" s="671"/>
      <c r="F10" s="671"/>
      <c r="G10" s="671"/>
      <c r="H10" s="671"/>
      <c r="I10" s="661"/>
    </row>
    <row r="11" spans="1:9">
      <c r="A11" s="671" t="s">
        <v>222</v>
      </c>
      <c r="B11" s="671">
        <v>63.21</v>
      </c>
      <c r="C11" s="698">
        <v>8.5538699999999999</v>
      </c>
      <c r="D11" s="671"/>
      <c r="E11" s="671"/>
      <c r="F11" s="671"/>
      <c r="G11" s="671"/>
      <c r="H11" s="671"/>
      <c r="I11" s="661"/>
    </row>
    <row r="12" spans="1:9">
      <c r="A12" s="671" t="s">
        <v>223</v>
      </c>
      <c r="B12" s="671">
        <v>63.09</v>
      </c>
      <c r="C12" s="698">
        <v>8.5778700000000008</v>
      </c>
      <c r="D12" s="671"/>
      <c r="E12" s="671"/>
      <c r="F12" s="671"/>
      <c r="G12" s="671"/>
      <c r="H12" s="671"/>
      <c r="I12" s="661"/>
    </row>
    <row r="13" spans="1:9">
      <c r="A13" s="671" t="s">
        <v>224</v>
      </c>
      <c r="B13" s="671">
        <v>118.03</v>
      </c>
      <c r="C13" s="698">
        <v>9.3476300000000005</v>
      </c>
      <c r="D13" s="671"/>
      <c r="E13" s="671"/>
      <c r="F13" s="671"/>
      <c r="G13" s="671"/>
      <c r="H13" s="671"/>
      <c r="I13" s="661"/>
    </row>
    <row r="14" spans="1:9">
      <c r="A14" s="671" t="s">
        <v>225</v>
      </c>
      <c r="B14" s="671">
        <v>116.69</v>
      </c>
      <c r="C14" s="698">
        <v>9.25305</v>
      </c>
      <c r="D14" s="671"/>
      <c r="E14" s="671"/>
      <c r="F14" s="671"/>
      <c r="G14" s="671"/>
      <c r="H14" s="671"/>
      <c r="I14" s="661"/>
    </row>
    <row r="15" spans="1:9" s="8" customFormat="1">
      <c r="A15" s="692" t="s">
        <v>235</v>
      </c>
      <c r="B15" s="692">
        <v>27.75</v>
      </c>
      <c r="C15" s="692">
        <v>1.46</v>
      </c>
      <c r="D15" s="693"/>
      <c r="E15" s="693"/>
      <c r="F15" s="693"/>
      <c r="G15" s="692"/>
      <c r="H15" s="692"/>
      <c r="I15" s="692"/>
    </row>
    <row r="16" spans="1:9" s="8" customFormat="1">
      <c r="A16" s="692" t="s">
        <v>236</v>
      </c>
      <c r="B16" s="692">
        <v>26.54</v>
      </c>
      <c r="C16" s="692">
        <v>1.35</v>
      </c>
      <c r="D16" s="693"/>
      <c r="E16" s="694"/>
      <c r="F16" s="693"/>
      <c r="G16" s="692"/>
      <c r="H16" s="692"/>
      <c r="I16" s="692"/>
    </row>
    <row r="17" spans="1:9" s="8" customFormat="1">
      <c r="A17" s="692" t="s">
        <v>237</v>
      </c>
      <c r="B17" s="692">
        <v>63.73</v>
      </c>
      <c r="C17" s="692">
        <v>3.35</v>
      </c>
      <c r="D17" s="693"/>
      <c r="E17" s="693"/>
      <c r="F17" s="693"/>
      <c r="G17" s="692"/>
      <c r="H17" s="692"/>
      <c r="I17" s="692"/>
    </row>
    <row r="18" spans="1:9" s="8" customFormat="1">
      <c r="A18" s="692" t="s">
        <v>238</v>
      </c>
      <c r="B18" s="692">
        <v>63.92</v>
      </c>
      <c r="C18" s="692">
        <v>3.29</v>
      </c>
      <c r="D18" s="693"/>
      <c r="E18" s="693"/>
      <c r="F18" s="693"/>
      <c r="G18" s="692"/>
      <c r="H18" s="692"/>
      <c r="I18" s="692"/>
    </row>
    <row r="19" spans="1:9" s="8" customFormat="1">
      <c r="A19" s="692" t="s">
        <v>226</v>
      </c>
      <c r="B19" s="692">
        <v>6.79</v>
      </c>
      <c r="C19" s="692">
        <v>0.32</v>
      </c>
      <c r="D19" s="693"/>
      <c r="E19" s="693"/>
      <c r="F19" s="693"/>
      <c r="G19" s="692"/>
      <c r="H19" s="692"/>
      <c r="I19" s="692"/>
    </row>
    <row r="20" spans="1:9" s="8" customFormat="1">
      <c r="A20" s="692" t="s">
        <v>227</v>
      </c>
      <c r="B20" s="692">
        <v>29.88</v>
      </c>
      <c r="C20" s="692">
        <v>1.41</v>
      </c>
      <c r="D20" s="693"/>
      <c r="E20" s="693"/>
      <c r="F20" s="693"/>
      <c r="G20" s="692"/>
      <c r="H20" s="692"/>
      <c r="I20" s="692"/>
    </row>
    <row r="21" spans="1:9" s="8" customFormat="1">
      <c r="A21" s="692" t="s">
        <v>228</v>
      </c>
      <c r="B21" s="692">
        <v>34.450000000000003</v>
      </c>
      <c r="C21" s="692">
        <v>1.61</v>
      </c>
      <c r="D21" s="693"/>
      <c r="E21" s="693"/>
      <c r="F21" s="693"/>
      <c r="G21" s="692"/>
      <c r="H21" s="692"/>
      <c r="I21" s="692"/>
    </row>
    <row r="22" spans="1:9" s="8" customFormat="1">
      <c r="A22" s="692" t="s">
        <v>229</v>
      </c>
      <c r="B22" s="692">
        <v>22.6</v>
      </c>
      <c r="C22" s="692">
        <v>1.0900000000000001</v>
      </c>
      <c r="D22" s="693"/>
      <c r="E22" s="693"/>
      <c r="F22" s="693"/>
      <c r="G22" s="692"/>
      <c r="H22" s="692"/>
      <c r="I22" s="692"/>
    </row>
    <row r="23" spans="1:9" s="8" customFormat="1">
      <c r="A23" s="692" t="s">
        <v>230</v>
      </c>
      <c r="B23" s="692">
        <v>21.37</v>
      </c>
      <c r="C23" s="692">
        <v>1.07</v>
      </c>
      <c r="D23" s="693"/>
      <c r="E23" s="693"/>
      <c r="F23" s="693"/>
      <c r="G23" s="692"/>
      <c r="H23" s="692"/>
      <c r="I23" s="692"/>
    </row>
    <row r="24" spans="1:9" s="8" customFormat="1">
      <c r="A24" s="692" t="s">
        <v>231</v>
      </c>
      <c r="B24" s="692">
        <v>30.36</v>
      </c>
      <c r="C24" s="692">
        <v>1.37</v>
      </c>
      <c r="D24" s="693"/>
      <c r="E24" s="693"/>
      <c r="F24" s="693"/>
      <c r="G24" s="692"/>
      <c r="H24" s="692"/>
      <c r="I24" s="692"/>
    </row>
    <row r="25" spans="1:9" s="8" customFormat="1">
      <c r="A25" s="692" t="s">
        <v>232</v>
      </c>
      <c r="B25" s="692">
        <v>33.619999999999997</v>
      </c>
      <c r="C25" s="692">
        <v>1.62</v>
      </c>
      <c r="D25" s="693"/>
      <c r="E25" s="693"/>
      <c r="F25" s="693"/>
      <c r="G25" s="692"/>
      <c r="H25" s="692"/>
      <c r="I25" s="692"/>
    </row>
    <row r="26" spans="1:9" s="8" customFormat="1">
      <c r="A26" s="692" t="s">
        <v>233</v>
      </c>
      <c r="B26" s="692">
        <v>21.65</v>
      </c>
      <c r="C26" s="692">
        <v>1.17</v>
      </c>
      <c r="D26" s="693"/>
      <c r="E26" s="693"/>
      <c r="F26" s="693"/>
      <c r="G26" s="692"/>
      <c r="H26" s="692"/>
      <c r="I26" s="692"/>
    </row>
    <row r="27" spans="1:9" s="8" customFormat="1">
      <c r="A27" s="692" t="s">
        <v>234</v>
      </c>
      <c r="B27" s="692">
        <v>22.5</v>
      </c>
      <c r="C27" s="692">
        <v>1.19</v>
      </c>
      <c r="D27" s="693"/>
      <c r="E27" s="693"/>
      <c r="F27" s="693"/>
      <c r="G27" s="692"/>
      <c r="H27" s="692"/>
      <c r="I27" s="692"/>
    </row>
    <row r="28" spans="1:9">
      <c r="A28" s="688" t="s">
        <v>248</v>
      </c>
      <c r="B28" s="688">
        <v>29.87</v>
      </c>
      <c r="C28" s="688">
        <v>1.56</v>
      </c>
      <c r="D28" s="671"/>
      <c r="E28" s="671"/>
      <c r="F28" s="671"/>
      <c r="G28" s="688"/>
      <c r="H28" s="688"/>
      <c r="I28" s="688"/>
    </row>
    <row r="29" spans="1:9">
      <c r="A29" s="688" t="s">
        <v>249</v>
      </c>
      <c r="B29" s="688">
        <v>36.36</v>
      </c>
      <c r="C29" s="688">
        <v>2.02</v>
      </c>
      <c r="D29" s="671"/>
      <c r="E29" s="671"/>
      <c r="F29" s="671"/>
      <c r="G29" s="688"/>
      <c r="H29" s="688"/>
      <c r="I29" s="688"/>
    </row>
    <row r="30" spans="1:9">
      <c r="A30" s="688" t="s">
        <v>250</v>
      </c>
      <c r="B30" s="688">
        <v>29.91</v>
      </c>
      <c r="C30" s="688">
        <v>1.41</v>
      </c>
      <c r="D30" s="671"/>
      <c r="E30" s="671"/>
      <c r="F30" s="671"/>
      <c r="G30" s="688"/>
      <c r="H30" s="688"/>
      <c r="I30" s="688"/>
    </row>
    <row r="31" spans="1:9">
      <c r="A31" s="688" t="s">
        <v>251</v>
      </c>
      <c r="B31" s="688">
        <v>35.409999999999997</v>
      </c>
      <c r="C31" s="688">
        <v>1.76</v>
      </c>
      <c r="D31" s="671"/>
      <c r="E31" s="671"/>
      <c r="F31" s="671"/>
      <c r="G31" s="688"/>
      <c r="H31" s="688"/>
      <c r="I31" s="688"/>
    </row>
    <row r="32" spans="1:9">
      <c r="A32" s="688" t="s">
        <v>252</v>
      </c>
      <c r="B32" s="688">
        <v>72.599999999999994</v>
      </c>
      <c r="C32" s="688">
        <v>3.2</v>
      </c>
      <c r="D32" s="671"/>
      <c r="E32" s="671"/>
      <c r="F32" s="671"/>
      <c r="G32" s="688"/>
      <c r="H32" s="688"/>
      <c r="I32" s="688"/>
    </row>
    <row r="33" spans="1:9">
      <c r="A33" s="688" t="s">
        <v>253</v>
      </c>
      <c r="B33" s="688">
        <v>69.959999999999994</v>
      </c>
      <c r="C33" s="688">
        <v>2.68</v>
      </c>
      <c r="D33" s="671"/>
      <c r="E33" s="671"/>
      <c r="F33" s="671"/>
      <c r="G33" s="688"/>
      <c r="H33" s="688"/>
      <c r="I33" s="688"/>
    </row>
    <row r="34" spans="1:9">
      <c r="A34" s="688" t="s">
        <v>254</v>
      </c>
      <c r="B34" s="688">
        <v>65.86</v>
      </c>
      <c r="C34" s="688">
        <v>2.25</v>
      </c>
      <c r="D34" s="671"/>
      <c r="E34" s="671"/>
      <c r="F34" s="671"/>
      <c r="G34" s="688"/>
      <c r="H34" s="688"/>
      <c r="I34" s="688"/>
    </row>
    <row r="35" spans="1:9">
      <c r="A35" s="688" t="s">
        <v>255</v>
      </c>
      <c r="B35" s="688">
        <v>67.33</v>
      </c>
      <c r="C35" s="688">
        <v>2.5</v>
      </c>
      <c r="D35" s="671"/>
      <c r="E35" s="671"/>
      <c r="F35" s="671"/>
      <c r="G35" s="688"/>
      <c r="H35" s="688"/>
      <c r="I35" s="688"/>
    </row>
    <row r="36" spans="1:9">
      <c r="A36" s="688" t="s">
        <v>239</v>
      </c>
      <c r="B36" s="688">
        <v>0.89</v>
      </c>
      <c r="C36" s="688">
        <v>0.05</v>
      </c>
      <c r="D36" s="671"/>
      <c r="E36" s="671"/>
      <c r="F36" s="671"/>
      <c r="G36" s="688"/>
      <c r="H36" s="688"/>
      <c r="I36" s="688"/>
    </row>
    <row r="37" spans="1:9">
      <c r="A37" s="688" t="s">
        <v>240</v>
      </c>
      <c r="B37" s="688">
        <v>13.72</v>
      </c>
      <c r="C37" s="688">
        <v>0.66</v>
      </c>
      <c r="D37" s="671"/>
      <c r="E37" s="671"/>
      <c r="F37" s="671"/>
      <c r="G37" s="688"/>
      <c r="H37" s="688"/>
      <c r="I37" s="688"/>
    </row>
    <row r="38" spans="1:9">
      <c r="A38" s="688" t="s">
        <v>241</v>
      </c>
      <c r="B38" s="688">
        <v>13.4</v>
      </c>
      <c r="C38" s="688">
        <v>0.65</v>
      </c>
      <c r="D38" s="671"/>
      <c r="E38" s="671"/>
      <c r="F38" s="671"/>
      <c r="G38" s="688"/>
      <c r="H38" s="688"/>
      <c r="I38" s="688"/>
    </row>
    <row r="39" spans="1:9">
      <c r="A39" s="688" t="s">
        <v>242</v>
      </c>
      <c r="B39" s="688">
        <v>8.9700000000000006</v>
      </c>
      <c r="C39" s="688">
        <v>0.56000000000000005</v>
      </c>
      <c r="D39" s="671"/>
      <c r="E39" s="671"/>
      <c r="F39" s="671"/>
      <c r="G39" s="688"/>
      <c r="H39" s="688"/>
      <c r="I39" s="688"/>
    </row>
    <row r="40" spans="1:9">
      <c r="A40" s="688" t="s">
        <v>243</v>
      </c>
      <c r="B40" s="688">
        <v>11.28</v>
      </c>
      <c r="C40" s="688">
        <v>0.77</v>
      </c>
      <c r="D40" s="671"/>
      <c r="E40" s="671"/>
      <c r="F40" s="671"/>
      <c r="G40" s="688"/>
      <c r="H40" s="688"/>
      <c r="I40" s="688"/>
    </row>
    <row r="41" spans="1:9">
      <c r="A41" s="688" t="s">
        <v>244</v>
      </c>
      <c r="B41" s="688">
        <v>12.57</v>
      </c>
      <c r="C41" s="688">
        <v>0.7</v>
      </c>
      <c r="D41" s="671"/>
      <c r="E41" s="671"/>
      <c r="F41" s="671"/>
      <c r="G41" s="688"/>
      <c r="H41" s="688"/>
      <c r="I41" s="688"/>
    </row>
    <row r="42" spans="1:9">
      <c r="A42" s="688" t="s">
        <v>245</v>
      </c>
      <c r="B42" s="688">
        <v>12.98</v>
      </c>
      <c r="C42" s="688">
        <v>0.62</v>
      </c>
      <c r="D42" s="671"/>
      <c r="E42" s="671"/>
      <c r="F42" s="671"/>
      <c r="G42" s="688"/>
      <c r="H42" s="688"/>
      <c r="I42" s="688"/>
    </row>
    <row r="43" spans="1:9">
      <c r="A43" s="688" t="s">
        <v>246</v>
      </c>
      <c r="B43" s="688">
        <v>8.0299999999999994</v>
      </c>
      <c r="C43" s="688">
        <v>0.54</v>
      </c>
      <c r="D43" s="671"/>
      <c r="E43" s="671"/>
      <c r="F43" s="671"/>
      <c r="G43" s="688"/>
      <c r="H43" s="688"/>
      <c r="I43" s="688"/>
    </row>
    <row r="44" spans="1:9">
      <c r="A44" s="688" t="s">
        <v>247</v>
      </c>
      <c r="B44" s="688">
        <v>9.18</v>
      </c>
      <c r="C44" s="688">
        <v>0.55000000000000004</v>
      </c>
      <c r="D44" s="671"/>
      <c r="E44" s="671"/>
      <c r="F44" s="671"/>
      <c r="G44" s="688"/>
      <c r="H44" s="688"/>
      <c r="I44" s="688"/>
    </row>
    <row r="45" spans="1:9">
      <c r="A45" s="688" t="s">
        <v>265</v>
      </c>
      <c r="B45" s="688">
        <v>30.44</v>
      </c>
      <c r="C45" s="688">
        <v>1.79</v>
      </c>
      <c r="D45" s="671"/>
      <c r="E45" s="671"/>
      <c r="F45" s="671"/>
      <c r="G45" s="688"/>
      <c r="H45" s="688"/>
      <c r="I45" s="688"/>
    </row>
    <row r="46" spans="1:9">
      <c r="A46" s="688" t="s">
        <v>266</v>
      </c>
      <c r="B46" s="688">
        <v>31.25</v>
      </c>
      <c r="C46" s="688">
        <v>1.74</v>
      </c>
      <c r="D46" s="671"/>
      <c r="E46" s="671"/>
      <c r="F46" s="671"/>
      <c r="G46" s="688"/>
      <c r="H46" s="688"/>
      <c r="I46" s="688"/>
    </row>
    <row r="47" spans="1:9">
      <c r="A47" s="688" t="s">
        <v>267</v>
      </c>
      <c r="B47" s="688">
        <v>35.049999999999997</v>
      </c>
      <c r="C47" s="688">
        <v>2.0299999999999998</v>
      </c>
      <c r="D47" s="671"/>
      <c r="E47" s="671"/>
      <c r="F47" s="671"/>
      <c r="G47" s="688"/>
      <c r="H47" s="688"/>
      <c r="I47" s="688"/>
    </row>
    <row r="48" spans="1:9">
      <c r="A48" s="688" t="s">
        <v>268</v>
      </c>
      <c r="B48" s="688">
        <v>29.38</v>
      </c>
      <c r="C48" s="688">
        <v>1.79</v>
      </c>
      <c r="D48" s="671"/>
      <c r="E48" s="671"/>
      <c r="F48" s="671"/>
      <c r="G48" s="688"/>
      <c r="H48" s="688"/>
      <c r="I48" s="688"/>
    </row>
    <row r="49" spans="1:9">
      <c r="A49" s="688" t="s">
        <v>269</v>
      </c>
      <c r="B49" s="688">
        <v>70.709999999999994</v>
      </c>
      <c r="C49" s="688">
        <v>2.6</v>
      </c>
      <c r="D49" s="671"/>
      <c r="E49" s="671"/>
      <c r="F49" s="671"/>
      <c r="G49" s="688"/>
      <c r="H49" s="688"/>
      <c r="I49" s="688"/>
    </row>
    <row r="50" spans="1:9">
      <c r="A50" s="688" t="s">
        <v>270</v>
      </c>
      <c r="B50" s="688">
        <v>70.19</v>
      </c>
      <c r="C50" s="688">
        <v>2.4900000000000002</v>
      </c>
      <c r="D50" s="671"/>
      <c r="E50" s="671"/>
      <c r="F50" s="671"/>
      <c r="G50" s="688"/>
      <c r="H50" s="688"/>
      <c r="I50" s="688"/>
    </row>
    <row r="51" spans="1:9">
      <c r="A51" s="688" t="s">
        <v>271</v>
      </c>
      <c r="B51" s="688">
        <v>58.07</v>
      </c>
      <c r="C51" s="688">
        <v>1.95</v>
      </c>
      <c r="D51" s="671"/>
      <c r="E51" s="671"/>
      <c r="F51" s="671"/>
      <c r="G51" s="688"/>
      <c r="H51" s="688"/>
      <c r="I51" s="688"/>
    </row>
    <row r="52" spans="1:9">
      <c r="A52" s="688" t="s">
        <v>272</v>
      </c>
      <c r="B52" s="688">
        <v>68.92</v>
      </c>
      <c r="C52" s="688">
        <v>2.5499999999999998</v>
      </c>
      <c r="D52" s="671"/>
      <c r="E52" s="671"/>
      <c r="F52" s="671"/>
      <c r="G52" s="688"/>
      <c r="H52" s="688"/>
      <c r="I52" s="688"/>
    </row>
    <row r="53" spans="1:9">
      <c r="A53" s="688" t="s">
        <v>256</v>
      </c>
      <c r="B53" s="688">
        <v>0.89</v>
      </c>
      <c r="C53" s="688">
        <v>0.05</v>
      </c>
      <c r="D53" s="671"/>
      <c r="E53" s="671"/>
      <c r="F53" s="671"/>
      <c r="G53" s="688"/>
      <c r="H53" s="688"/>
      <c r="I53" s="688"/>
    </row>
    <row r="54" spans="1:9">
      <c r="A54" s="688" t="s">
        <v>257</v>
      </c>
      <c r="B54" s="688">
        <v>20.100000000000001</v>
      </c>
      <c r="C54" s="688">
        <v>1.39</v>
      </c>
      <c r="D54" s="671"/>
      <c r="E54" s="671"/>
      <c r="F54" s="671"/>
      <c r="G54" s="688"/>
      <c r="H54" s="688"/>
      <c r="I54" s="688"/>
    </row>
    <row r="55" spans="1:9">
      <c r="A55" s="688" t="s">
        <v>258</v>
      </c>
      <c r="B55" s="688">
        <v>18.41</v>
      </c>
      <c r="C55" s="688">
        <v>1.08</v>
      </c>
      <c r="D55" s="671"/>
      <c r="E55" s="671"/>
      <c r="F55" s="671"/>
      <c r="G55" s="688"/>
      <c r="H55" s="688"/>
      <c r="I55" s="688"/>
    </row>
    <row r="56" spans="1:9">
      <c r="A56" s="688" t="s">
        <v>259</v>
      </c>
      <c r="B56" s="688">
        <v>9.9600000000000009</v>
      </c>
      <c r="C56" s="688">
        <v>0.59</v>
      </c>
      <c r="D56" s="671"/>
      <c r="E56" s="671"/>
      <c r="F56" s="671"/>
      <c r="G56" s="688"/>
      <c r="H56" s="688"/>
      <c r="I56" s="688"/>
    </row>
    <row r="57" spans="1:9">
      <c r="A57" s="688" t="s">
        <v>260</v>
      </c>
      <c r="B57" s="688">
        <v>11</v>
      </c>
      <c r="C57" s="688">
        <v>0.55000000000000004</v>
      </c>
      <c r="D57" s="671"/>
      <c r="E57" s="671"/>
      <c r="F57" s="671"/>
      <c r="G57" s="688"/>
      <c r="H57" s="688"/>
      <c r="I57" s="688"/>
    </row>
    <row r="58" spans="1:9">
      <c r="A58" s="688" t="s">
        <v>261</v>
      </c>
      <c r="B58" s="688">
        <v>18.59</v>
      </c>
      <c r="C58" s="688">
        <v>1.03</v>
      </c>
      <c r="D58" s="671"/>
      <c r="E58" s="671"/>
      <c r="F58" s="671"/>
      <c r="G58" s="688"/>
      <c r="H58" s="688"/>
      <c r="I58" s="688"/>
    </row>
    <row r="59" spans="1:9">
      <c r="A59" s="688" t="s">
        <v>262</v>
      </c>
      <c r="B59" s="688">
        <v>18.13</v>
      </c>
      <c r="C59" s="688">
        <v>1.1200000000000001</v>
      </c>
      <c r="D59" s="671"/>
      <c r="E59" s="671"/>
      <c r="F59" s="671"/>
      <c r="G59" s="688"/>
      <c r="H59" s="688"/>
      <c r="I59" s="688"/>
    </row>
    <row r="60" spans="1:9">
      <c r="A60" s="688" t="s">
        <v>263</v>
      </c>
      <c r="B60" s="688">
        <v>13.18</v>
      </c>
      <c r="C60" s="688">
        <v>0.67</v>
      </c>
      <c r="D60" s="671"/>
      <c r="E60" s="671"/>
      <c r="F60" s="671"/>
      <c r="G60" s="688"/>
      <c r="H60" s="688"/>
      <c r="I60" s="688"/>
    </row>
    <row r="61" spans="1:9">
      <c r="A61" s="688" t="s">
        <v>264</v>
      </c>
      <c r="B61" s="688">
        <v>9.2799999999999994</v>
      </c>
      <c r="C61" s="688">
        <v>0.5</v>
      </c>
      <c r="D61" s="671"/>
      <c r="E61" s="671"/>
      <c r="F61" s="671"/>
      <c r="G61" s="688"/>
      <c r="H61" s="688"/>
      <c r="I61" s="688"/>
    </row>
    <row r="62" spans="1:9">
      <c r="A62" s="671" t="s">
        <v>273</v>
      </c>
      <c r="B62" s="671">
        <v>9.9947181406876471</v>
      </c>
      <c r="C62" s="701">
        <v>0.61172090924800893</v>
      </c>
      <c r="D62" s="671"/>
      <c r="E62" s="671"/>
      <c r="F62" s="671"/>
      <c r="G62" s="671"/>
      <c r="H62" s="671"/>
      <c r="I62" s="661"/>
    </row>
    <row r="63" spans="1:9">
      <c r="A63" s="671" t="s">
        <v>274</v>
      </c>
      <c r="B63" s="671">
        <v>116.13</v>
      </c>
      <c r="C63" s="698">
        <v>6.9671099999999999</v>
      </c>
      <c r="D63" s="671"/>
      <c r="E63" s="671"/>
      <c r="F63" s="671"/>
      <c r="G63" s="671"/>
      <c r="H63" s="671"/>
      <c r="I63" s="661"/>
    </row>
    <row r="64" spans="1:9">
      <c r="A64" s="671" t="s">
        <v>275</v>
      </c>
      <c r="B64" s="671">
        <v>128.37</v>
      </c>
      <c r="C64" s="698">
        <v>7.5090399999999997</v>
      </c>
      <c r="D64" s="671"/>
      <c r="E64" s="671"/>
      <c r="F64" s="671"/>
      <c r="G64" s="671"/>
      <c r="H64" s="671"/>
      <c r="I64" s="661"/>
    </row>
    <row r="65" spans="1:9">
      <c r="A65" s="671" t="s">
        <v>276</v>
      </c>
      <c r="B65" s="671">
        <v>64.696227142967359</v>
      </c>
      <c r="C65" s="698">
        <v>3.871250061490759</v>
      </c>
      <c r="D65" s="671"/>
      <c r="E65" s="671"/>
      <c r="F65" s="671"/>
      <c r="G65" s="671"/>
      <c r="H65" s="671"/>
      <c r="I65" s="661"/>
    </row>
    <row r="66" spans="1:9">
      <c r="A66" s="671" t="s">
        <v>277</v>
      </c>
      <c r="B66" s="671">
        <v>61.524626604908171</v>
      </c>
      <c r="C66" s="698">
        <v>3.6200732204809074</v>
      </c>
      <c r="D66" s="671"/>
      <c r="E66" s="671"/>
      <c r="F66" s="671"/>
      <c r="G66" s="671"/>
      <c r="H66" s="671"/>
      <c r="I66" s="661"/>
    </row>
    <row r="67" spans="1:9">
      <c r="A67" s="671" t="s">
        <v>278</v>
      </c>
      <c r="B67" s="671">
        <v>122.97</v>
      </c>
      <c r="C67" s="698">
        <v>7.42</v>
      </c>
      <c r="D67" s="671"/>
      <c r="E67" s="671"/>
      <c r="F67" s="671"/>
      <c r="G67" s="671"/>
      <c r="H67" s="671"/>
      <c r="I67" s="661"/>
    </row>
    <row r="68" spans="1:9">
      <c r="A68" s="671" t="s">
        <v>279</v>
      </c>
      <c r="B68" s="671">
        <v>116.09</v>
      </c>
      <c r="C68" s="698">
        <v>6.7921199999999997</v>
      </c>
      <c r="D68" s="671"/>
      <c r="E68" s="671"/>
      <c r="F68" s="671"/>
      <c r="G68" s="671"/>
      <c r="H68" s="671"/>
      <c r="I68" s="661"/>
    </row>
    <row r="69" spans="1:9">
      <c r="A69" s="671" t="s">
        <v>280</v>
      </c>
      <c r="B69" s="671">
        <v>61.001045773060682</v>
      </c>
      <c r="C69" s="698">
        <v>3.4651223226178711</v>
      </c>
      <c r="D69" s="671"/>
      <c r="E69" s="671"/>
      <c r="F69" s="671"/>
      <c r="G69" s="671"/>
      <c r="H69" s="671"/>
      <c r="I69" s="661"/>
    </row>
    <row r="70" spans="1:9">
      <c r="A70" s="671" t="s">
        <v>281</v>
      </c>
      <c r="B70" s="671">
        <v>62.683966362440721</v>
      </c>
      <c r="C70" s="698">
        <v>3.653664429656224</v>
      </c>
      <c r="D70" s="671"/>
      <c r="E70" s="671"/>
      <c r="F70" s="671"/>
      <c r="G70" s="671"/>
      <c r="H70" s="671"/>
      <c r="I70" s="661"/>
    </row>
    <row r="71" spans="1:9">
      <c r="A71" s="671" t="s">
        <v>282</v>
      </c>
      <c r="B71" s="671">
        <v>65.62</v>
      </c>
      <c r="C71" s="696">
        <v>7.6534599999999999</v>
      </c>
      <c r="D71" s="671"/>
      <c r="E71" s="671"/>
      <c r="F71" s="671"/>
      <c r="G71" s="671"/>
      <c r="H71" s="671"/>
      <c r="I71" s="661"/>
    </row>
    <row r="72" spans="1:9">
      <c r="A72" s="671" t="s">
        <v>283</v>
      </c>
      <c r="B72" s="671">
        <v>65.39</v>
      </c>
      <c r="C72" s="696">
        <v>7.6667300000000003</v>
      </c>
      <c r="D72" s="671"/>
      <c r="E72" s="671"/>
      <c r="F72" s="671"/>
      <c r="G72" s="671"/>
      <c r="H72" s="671"/>
      <c r="I72" s="661"/>
    </row>
    <row r="73" spans="1:9">
      <c r="A73" s="671" t="s">
        <v>284</v>
      </c>
      <c r="B73" s="671">
        <v>62.82</v>
      </c>
      <c r="C73" s="696">
        <v>7.4581299999999997</v>
      </c>
      <c r="D73" s="671"/>
      <c r="E73" s="671"/>
      <c r="F73" s="671"/>
      <c r="G73" s="671"/>
      <c r="H73" s="671"/>
      <c r="I73" s="661"/>
    </row>
    <row r="74" spans="1:9">
      <c r="A74" s="671" t="s">
        <v>285</v>
      </c>
      <c r="B74" s="671">
        <v>63.54</v>
      </c>
      <c r="C74" s="696">
        <v>7.3927199999999997</v>
      </c>
      <c r="D74" s="671"/>
      <c r="E74" s="671"/>
      <c r="F74" s="671"/>
      <c r="G74" s="671"/>
      <c r="H74" s="671"/>
      <c r="I74" s="661"/>
    </row>
    <row r="75" spans="1:9">
      <c r="A75" s="671" t="s">
        <v>286</v>
      </c>
      <c r="B75" s="671">
        <v>122.71</v>
      </c>
      <c r="C75" s="696">
        <v>8.5083800000000007</v>
      </c>
      <c r="D75" s="671"/>
      <c r="E75" s="671"/>
      <c r="F75" s="671"/>
      <c r="G75" s="671"/>
      <c r="H75" s="671"/>
      <c r="I75" s="661"/>
    </row>
    <row r="76" spans="1:9">
      <c r="A76" s="671" t="s">
        <v>287</v>
      </c>
      <c r="B76" s="671">
        <v>123.12</v>
      </c>
      <c r="C76" s="696">
        <v>8.6241000000000003</v>
      </c>
      <c r="D76" s="671"/>
      <c r="E76" s="671"/>
      <c r="F76" s="671"/>
      <c r="G76" s="671"/>
      <c r="H76" s="671"/>
      <c r="I76" s="661"/>
    </row>
    <row r="77" spans="1:9">
      <c r="A77" s="671" t="s">
        <v>288</v>
      </c>
      <c r="B77" s="671">
        <v>121.98</v>
      </c>
      <c r="C77" s="696">
        <v>8.4662400000000009</v>
      </c>
      <c r="D77" s="671"/>
      <c r="E77" s="671"/>
      <c r="F77" s="671"/>
      <c r="G77" s="671"/>
      <c r="H77" s="671"/>
      <c r="I77" s="661"/>
    </row>
    <row r="78" spans="1:9">
      <c r="A78" s="671" t="s">
        <v>289</v>
      </c>
      <c r="B78" s="671">
        <v>122.13</v>
      </c>
      <c r="C78" s="696">
        <v>8.4335400000000007</v>
      </c>
      <c r="D78" s="671"/>
      <c r="E78" s="671"/>
      <c r="F78" s="671"/>
      <c r="G78" s="671"/>
      <c r="H78" s="671"/>
      <c r="I78" s="661"/>
    </row>
    <row r="79" spans="1:9">
      <c r="A79" s="688" t="s">
        <v>299</v>
      </c>
      <c r="B79" s="688">
        <v>37.43</v>
      </c>
      <c r="C79" s="688">
        <v>1.66</v>
      </c>
      <c r="D79" s="661"/>
      <c r="E79" s="671"/>
      <c r="F79" s="588"/>
      <c r="G79" s="661"/>
      <c r="H79" s="661"/>
      <c r="I79" s="661"/>
    </row>
    <row r="80" spans="1:9">
      <c r="A80" s="688" t="s">
        <v>300</v>
      </c>
      <c r="B80" s="688">
        <v>35.74</v>
      </c>
      <c r="C80" s="688">
        <v>1.48</v>
      </c>
      <c r="D80" s="661"/>
      <c r="E80" s="671"/>
      <c r="F80" s="588"/>
      <c r="G80" s="661"/>
      <c r="H80" s="661"/>
      <c r="I80" s="661"/>
    </row>
    <row r="81" spans="1:9">
      <c r="A81" s="688" t="s">
        <v>301</v>
      </c>
      <c r="B81" s="688">
        <v>32.200000000000003</v>
      </c>
      <c r="C81" s="688">
        <v>1.44</v>
      </c>
      <c r="D81" s="661"/>
      <c r="E81" s="671"/>
      <c r="F81" s="588"/>
      <c r="G81" s="661"/>
      <c r="H81" s="661"/>
      <c r="I81" s="661"/>
    </row>
    <row r="82" spans="1:9">
      <c r="A82" s="688" t="s">
        <v>302</v>
      </c>
      <c r="B82" s="688">
        <v>34.97</v>
      </c>
      <c r="C82" s="688">
        <v>1.43</v>
      </c>
      <c r="D82" s="661"/>
      <c r="E82" s="671"/>
      <c r="F82" s="588"/>
      <c r="G82" s="661"/>
      <c r="H82" s="661"/>
      <c r="I82" s="661"/>
    </row>
    <row r="83" spans="1:9">
      <c r="A83" s="688" t="s">
        <v>303</v>
      </c>
      <c r="B83" s="688">
        <v>70.849999999999994</v>
      </c>
      <c r="C83" s="688">
        <v>2.2200000000000002</v>
      </c>
      <c r="D83" s="661"/>
      <c r="E83" s="671"/>
      <c r="F83" s="588"/>
      <c r="G83" s="661"/>
      <c r="H83" s="661"/>
      <c r="I83" s="661"/>
    </row>
    <row r="84" spans="1:9">
      <c r="A84" s="688" t="s">
        <v>304</v>
      </c>
      <c r="B84" s="688">
        <v>70.88</v>
      </c>
      <c r="C84" s="688">
        <v>2.25</v>
      </c>
      <c r="D84" s="661"/>
      <c r="E84" s="671"/>
      <c r="F84" s="588"/>
      <c r="G84" s="661"/>
      <c r="H84" s="661"/>
      <c r="I84" s="661"/>
    </row>
    <row r="85" spans="1:9">
      <c r="A85" s="688" t="s">
        <v>305</v>
      </c>
      <c r="B85" s="688">
        <v>67.489999999999995</v>
      </c>
      <c r="C85" s="688">
        <v>2.4500000000000002</v>
      </c>
      <c r="D85" s="661"/>
      <c r="E85" s="671"/>
      <c r="F85" s="588"/>
      <c r="G85" s="661"/>
      <c r="H85" s="661"/>
      <c r="I85" s="661"/>
    </row>
    <row r="86" spans="1:9">
      <c r="A86" s="688" t="s">
        <v>306</v>
      </c>
      <c r="B86" s="688">
        <v>68.52</v>
      </c>
      <c r="C86" s="688">
        <v>2.36</v>
      </c>
      <c r="D86" s="661"/>
      <c r="E86" s="671"/>
      <c r="F86" s="588"/>
      <c r="G86" s="661"/>
      <c r="H86" s="661"/>
      <c r="I86" s="661"/>
    </row>
    <row r="87" spans="1:9">
      <c r="A87" s="688" t="s">
        <v>290</v>
      </c>
      <c r="B87" s="688">
        <v>4.95</v>
      </c>
      <c r="C87" s="688">
        <v>0.17</v>
      </c>
      <c r="D87" s="661"/>
      <c r="E87" s="671"/>
      <c r="F87" s="588"/>
      <c r="G87" s="661"/>
      <c r="H87" s="661"/>
      <c r="I87" s="661"/>
    </row>
    <row r="88" spans="1:9">
      <c r="A88" s="688" t="s">
        <v>291</v>
      </c>
      <c r="B88" s="688">
        <v>21.48</v>
      </c>
      <c r="C88" s="688">
        <v>1</v>
      </c>
      <c r="D88" s="661"/>
      <c r="E88" s="671"/>
      <c r="F88" s="588"/>
      <c r="G88" s="661"/>
      <c r="H88" s="661"/>
      <c r="I88" s="661"/>
    </row>
    <row r="89" spans="1:9">
      <c r="A89" s="688" t="s">
        <v>292</v>
      </c>
      <c r="B89" s="688">
        <v>20.65</v>
      </c>
      <c r="C89" s="688">
        <v>1.02</v>
      </c>
      <c r="D89" s="661"/>
      <c r="E89" s="671"/>
      <c r="F89" s="588"/>
      <c r="G89" s="661"/>
      <c r="H89" s="661"/>
      <c r="I89" s="661"/>
    </row>
    <row r="90" spans="1:9">
      <c r="A90" s="688" t="s">
        <v>293</v>
      </c>
      <c r="B90" s="688">
        <v>20.18</v>
      </c>
      <c r="C90" s="688">
        <v>1.03</v>
      </c>
      <c r="D90" s="661"/>
      <c r="E90" s="671"/>
      <c r="F90" s="588"/>
      <c r="G90" s="661"/>
      <c r="H90" s="661"/>
      <c r="I90" s="661"/>
    </row>
    <row r="91" spans="1:9">
      <c r="A91" s="688" t="s">
        <v>294</v>
      </c>
      <c r="B91" s="688">
        <v>20.93</v>
      </c>
      <c r="C91" s="688">
        <v>1.0900000000000001</v>
      </c>
      <c r="D91" s="661"/>
      <c r="E91" s="671"/>
      <c r="F91" s="588"/>
      <c r="G91" s="661"/>
      <c r="H91" s="661"/>
      <c r="I91" s="661"/>
    </row>
    <row r="92" spans="1:9">
      <c r="A92" s="688" t="s">
        <v>295</v>
      </c>
      <c r="B92" s="688">
        <v>22.21</v>
      </c>
      <c r="C92" s="688">
        <v>1.04</v>
      </c>
      <c r="D92" s="661"/>
      <c r="E92" s="671"/>
      <c r="F92" s="588"/>
      <c r="G92" s="661"/>
      <c r="H92" s="661"/>
      <c r="I92" s="661"/>
    </row>
    <row r="93" spans="1:9">
      <c r="A93" s="688" t="s">
        <v>296</v>
      </c>
      <c r="B93" s="688">
        <v>19.79</v>
      </c>
      <c r="C93" s="688">
        <v>0.96</v>
      </c>
      <c r="D93" s="661"/>
      <c r="E93" s="671"/>
      <c r="F93" s="588"/>
      <c r="G93" s="661"/>
      <c r="H93" s="661"/>
      <c r="I93" s="661"/>
    </row>
    <row r="94" spans="1:9">
      <c r="A94" s="688" t="s">
        <v>297</v>
      </c>
      <c r="B94" s="688">
        <v>22.43</v>
      </c>
      <c r="C94" s="688">
        <v>1.36</v>
      </c>
      <c r="D94" s="661"/>
      <c r="E94" s="671"/>
      <c r="F94" s="588"/>
      <c r="G94" s="661"/>
      <c r="H94" s="661"/>
      <c r="I94" s="661"/>
    </row>
    <row r="95" spans="1:9">
      <c r="A95" s="688" t="s">
        <v>298</v>
      </c>
      <c r="B95" s="688">
        <v>18.97</v>
      </c>
      <c r="C95" s="688">
        <v>1</v>
      </c>
      <c r="D95" s="661"/>
      <c r="E95" s="671"/>
      <c r="F95" s="588"/>
      <c r="G95" s="661"/>
      <c r="H95" s="661"/>
      <c r="I95" s="661"/>
    </row>
    <row r="96" spans="1:9">
      <c r="A96" s="688" t="s">
        <v>316</v>
      </c>
      <c r="B96" s="688">
        <v>56.58</v>
      </c>
      <c r="C96" s="688">
        <v>3.58</v>
      </c>
      <c r="D96" s="661"/>
      <c r="E96" s="671"/>
      <c r="F96" s="588"/>
      <c r="G96" s="661"/>
      <c r="H96" s="661"/>
      <c r="I96" s="661"/>
    </row>
    <row r="97" spans="1:9">
      <c r="A97" s="688" t="s">
        <v>317</v>
      </c>
      <c r="B97" s="688">
        <v>62.79</v>
      </c>
      <c r="C97" s="688">
        <v>4.43</v>
      </c>
      <c r="D97" s="661"/>
      <c r="E97" s="671"/>
      <c r="F97" s="588"/>
      <c r="G97" s="661"/>
      <c r="H97" s="661"/>
      <c r="I97" s="661"/>
    </row>
    <row r="98" spans="1:9">
      <c r="A98" s="688" t="s">
        <v>318</v>
      </c>
      <c r="B98" s="688">
        <v>50.27</v>
      </c>
      <c r="C98" s="688">
        <v>2.94</v>
      </c>
      <c r="D98" s="661"/>
      <c r="E98" s="671"/>
      <c r="F98" s="588"/>
      <c r="G98" s="661"/>
      <c r="H98" s="661"/>
      <c r="I98" s="661"/>
    </row>
    <row r="99" spans="1:9">
      <c r="A99" s="688" t="s">
        <v>319</v>
      </c>
      <c r="B99" s="688">
        <v>65.36</v>
      </c>
      <c r="C99" s="688">
        <v>4.62</v>
      </c>
      <c r="D99" s="661"/>
      <c r="E99" s="671"/>
      <c r="F99" s="588"/>
      <c r="G99" s="661"/>
      <c r="H99" s="661"/>
      <c r="I99" s="661"/>
    </row>
    <row r="100" spans="1:9">
      <c r="A100" s="688" t="s">
        <v>320</v>
      </c>
      <c r="B100" s="688">
        <v>90.22</v>
      </c>
      <c r="C100" s="688">
        <v>4.51</v>
      </c>
      <c r="D100" s="661"/>
      <c r="E100" s="671"/>
      <c r="F100" s="588"/>
      <c r="G100" s="661"/>
      <c r="H100" s="661"/>
      <c r="I100" s="661"/>
    </row>
    <row r="101" spans="1:9">
      <c r="A101" s="688" t="s">
        <v>321</v>
      </c>
      <c r="B101" s="688">
        <v>90.35</v>
      </c>
      <c r="C101" s="688">
        <v>4.4000000000000004</v>
      </c>
      <c r="D101" s="661"/>
      <c r="E101" s="671"/>
      <c r="F101" s="588"/>
      <c r="G101" s="661"/>
      <c r="H101" s="661"/>
      <c r="I101" s="661"/>
    </row>
    <row r="102" spans="1:9">
      <c r="A102" s="688" t="s">
        <v>322</v>
      </c>
      <c r="B102" s="688">
        <v>83.9</v>
      </c>
      <c r="C102" s="688">
        <v>3.84</v>
      </c>
      <c r="D102" s="661"/>
      <c r="E102" s="671"/>
      <c r="F102" s="588"/>
      <c r="G102" s="661"/>
      <c r="H102" s="661"/>
      <c r="I102" s="661"/>
    </row>
    <row r="103" spans="1:9">
      <c r="A103" s="688" t="s">
        <v>323</v>
      </c>
      <c r="B103" s="688">
        <v>89.97</v>
      </c>
      <c r="C103" s="688">
        <v>4.88</v>
      </c>
      <c r="D103" s="661"/>
      <c r="E103" s="671"/>
      <c r="F103" s="588"/>
      <c r="G103" s="661"/>
      <c r="H103" s="661"/>
      <c r="I103" s="661"/>
    </row>
    <row r="104" spans="1:9">
      <c r="A104" s="688" t="s">
        <v>307</v>
      </c>
      <c r="B104" s="688">
        <v>5.08</v>
      </c>
      <c r="C104" s="688">
        <v>0.24</v>
      </c>
      <c r="D104" s="661"/>
      <c r="E104" s="671"/>
      <c r="F104" s="588"/>
      <c r="G104" s="661"/>
      <c r="H104" s="661"/>
      <c r="I104" s="661"/>
    </row>
    <row r="105" spans="1:9">
      <c r="A105" s="688" t="s">
        <v>308</v>
      </c>
      <c r="B105" s="688">
        <v>24.69</v>
      </c>
      <c r="C105" s="688">
        <v>1.41</v>
      </c>
      <c r="D105" s="661"/>
      <c r="E105" s="671"/>
      <c r="F105" s="588"/>
      <c r="G105" s="661"/>
      <c r="H105" s="661"/>
      <c r="I105" s="661"/>
    </row>
    <row r="106" spans="1:9">
      <c r="A106" s="688" t="s">
        <v>309</v>
      </c>
      <c r="B106" s="688">
        <v>22.34</v>
      </c>
      <c r="C106" s="688">
        <v>1.25</v>
      </c>
      <c r="D106" s="661"/>
      <c r="E106" s="671"/>
      <c r="F106" s="588"/>
      <c r="G106" s="661"/>
      <c r="H106" s="661"/>
      <c r="I106" s="661"/>
    </row>
    <row r="107" spans="1:9">
      <c r="A107" s="688" t="s">
        <v>310</v>
      </c>
      <c r="B107" s="688">
        <v>21.03</v>
      </c>
      <c r="C107" s="688">
        <v>1.41</v>
      </c>
      <c r="D107" s="661"/>
      <c r="E107" s="671"/>
      <c r="F107" s="588"/>
      <c r="G107" s="661"/>
      <c r="H107" s="661"/>
      <c r="I107" s="661"/>
    </row>
    <row r="108" spans="1:9">
      <c r="A108" s="688" t="s">
        <v>311</v>
      </c>
      <c r="B108" s="688">
        <v>20.420000000000002</v>
      </c>
      <c r="C108" s="688">
        <v>1.35</v>
      </c>
      <c r="D108" s="661"/>
      <c r="E108" s="671"/>
      <c r="F108" s="588"/>
      <c r="G108" s="661"/>
      <c r="H108" s="661"/>
      <c r="I108" s="661"/>
    </row>
    <row r="109" spans="1:9">
      <c r="A109" s="688" t="s">
        <v>312</v>
      </c>
      <c r="B109" s="688">
        <v>24.85</v>
      </c>
      <c r="C109" s="688">
        <v>1.54</v>
      </c>
      <c r="D109" s="661"/>
      <c r="E109" s="671"/>
      <c r="F109" s="588"/>
      <c r="G109" s="661"/>
      <c r="H109" s="661"/>
      <c r="I109" s="661"/>
    </row>
    <row r="110" spans="1:9">
      <c r="A110" s="688" t="s">
        <v>313</v>
      </c>
      <c r="B110" s="688">
        <v>22.94</v>
      </c>
      <c r="C110" s="688">
        <v>1.39</v>
      </c>
      <c r="D110" s="661"/>
      <c r="E110" s="671"/>
      <c r="F110" s="588"/>
      <c r="G110" s="661"/>
      <c r="H110" s="661"/>
      <c r="I110" s="661"/>
    </row>
    <row r="111" spans="1:9">
      <c r="A111" s="688" t="s">
        <v>314</v>
      </c>
      <c r="B111" s="697">
        <v>24.46</v>
      </c>
      <c r="C111" s="688">
        <v>1.47</v>
      </c>
      <c r="D111" s="661"/>
      <c r="E111" s="671"/>
      <c r="F111" s="588"/>
      <c r="G111" s="661"/>
      <c r="H111" s="661"/>
      <c r="I111" s="661"/>
    </row>
    <row r="112" spans="1:9">
      <c r="A112" s="688" t="s">
        <v>315</v>
      </c>
      <c r="B112" s="697">
        <v>20.84</v>
      </c>
      <c r="C112" s="688">
        <v>1.25</v>
      </c>
      <c r="D112" s="661"/>
      <c r="E112" s="671"/>
      <c r="F112" s="588"/>
      <c r="G112" s="661"/>
      <c r="H112" s="661"/>
      <c r="I112" s="661"/>
    </row>
    <row r="113" spans="1:9">
      <c r="A113" s="671" t="s">
        <v>324</v>
      </c>
      <c r="B113" s="697">
        <v>7.2253962215863288</v>
      </c>
      <c r="C113" s="697">
        <v>0.51795757000634879</v>
      </c>
      <c r="D113" s="671"/>
      <c r="E113" s="671"/>
      <c r="F113" s="671"/>
      <c r="G113" s="671"/>
      <c r="H113" s="671"/>
      <c r="I113" s="661"/>
    </row>
    <row r="114" spans="1:9">
      <c r="A114" s="671" t="s">
        <v>325</v>
      </c>
      <c r="B114" s="697">
        <v>95.4</v>
      </c>
      <c r="C114" s="697">
        <v>6.85025</v>
      </c>
      <c r="D114" s="671"/>
      <c r="E114" s="588"/>
      <c r="F114" s="671"/>
      <c r="G114" s="671"/>
      <c r="H114" s="671"/>
      <c r="I114" s="661"/>
    </row>
    <row r="115" spans="1:9">
      <c r="A115" s="671" t="s">
        <v>326</v>
      </c>
      <c r="B115" s="697">
        <v>106.05</v>
      </c>
      <c r="C115" s="697">
        <v>7.3794199999999996</v>
      </c>
      <c r="D115" s="671"/>
      <c r="E115" s="588"/>
      <c r="F115" s="671"/>
      <c r="G115" s="671"/>
      <c r="H115" s="671"/>
      <c r="I115" s="661"/>
    </row>
    <row r="116" spans="1:9">
      <c r="A116" s="671" t="s">
        <v>327</v>
      </c>
      <c r="B116" s="697">
        <v>53.48485549132949</v>
      </c>
      <c r="C116" s="697">
        <v>3.717715170123792</v>
      </c>
      <c r="D116" s="671"/>
      <c r="E116" s="588"/>
      <c r="F116" s="671"/>
      <c r="G116" s="671"/>
      <c r="H116" s="671"/>
      <c r="I116" s="661"/>
    </row>
    <row r="117" spans="1:9">
      <c r="A117" s="671" t="s">
        <v>328</v>
      </c>
      <c r="B117" s="697">
        <v>51.157446122269462</v>
      </c>
      <c r="C117" s="697">
        <v>3.544027722954985</v>
      </c>
      <c r="D117" s="671"/>
      <c r="E117" s="588"/>
      <c r="F117" s="671"/>
      <c r="G117" s="671"/>
      <c r="H117" s="671"/>
      <c r="I117" s="661"/>
    </row>
    <row r="118" spans="1:9">
      <c r="A118" s="671" t="s">
        <v>329</v>
      </c>
      <c r="B118" s="697">
        <v>103.89</v>
      </c>
      <c r="C118" s="697">
        <v>7.0705400000000003</v>
      </c>
      <c r="D118" s="671"/>
      <c r="E118" s="588"/>
      <c r="F118" s="671"/>
      <c r="G118" s="671"/>
      <c r="H118" s="671"/>
      <c r="I118" s="661"/>
    </row>
    <row r="119" spans="1:9">
      <c r="A119" s="671" t="s">
        <v>330</v>
      </c>
      <c r="B119" s="697">
        <v>95.84</v>
      </c>
      <c r="C119" s="697">
        <v>6.7908200000000001</v>
      </c>
      <c r="D119" s="671"/>
      <c r="E119" s="588"/>
      <c r="F119" s="671"/>
      <c r="G119" s="671"/>
      <c r="H119" s="671"/>
      <c r="I119" s="661"/>
    </row>
    <row r="120" spans="1:9">
      <c r="A120" s="671" t="s">
        <v>331</v>
      </c>
      <c r="B120" s="697">
        <v>50.701340170603032</v>
      </c>
      <c r="C120" s="697">
        <v>3.4218879805321514</v>
      </c>
      <c r="D120" s="671"/>
      <c r="E120" s="588"/>
      <c r="F120" s="671"/>
      <c r="G120" s="671"/>
      <c r="H120" s="671"/>
      <c r="I120" s="661"/>
    </row>
    <row r="121" spans="1:9">
      <c r="A121" s="671" t="s">
        <v>332</v>
      </c>
      <c r="B121" s="697">
        <v>53.532769410118917</v>
      </c>
      <c r="C121" s="697">
        <v>3.5601492212059487</v>
      </c>
      <c r="D121" s="671"/>
      <c r="E121" s="588"/>
      <c r="F121" s="671"/>
      <c r="G121" s="671"/>
      <c r="H121" s="671"/>
      <c r="I121" s="661"/>
    </row>
    <row r="122" spans="1:9">
      <c r="A122" s="671" t="s">
        <v>333</v>
      </c>
      <c r="B122" s="697">
        <v>58.59</v>
      </c>
      <c r="C122" s="697">
        <v>7.6150700000000002</v>
      </c>
      <c r="D122" s="671"/>
      <c r="E122" s="588"/>
      <c r="F122" s="671"/>
      <c r="G122" s="671"/>
      <c r="H122" s="671"/>
      <c r="I122" s="661"/>
    </row>
    <row r="123" spans="1:9">
      <c r="A123" s="671" t="s">
        <v>334</v>
      </c>
      <c r="B123" s="697">
        <v>58.21</v>
      </c>
      <c r="C123" s="697">
        <v>7.7569600000000003</v>
      </c>
      <c r="D123" s="671"/>
      <c r="E123" s="588"/>
      <c r="F123" s="671"/>
      <c r="G123" s="671"/>
      <c r="H123" s="671"/>
      <c r="I123" s="661"/>
    </row>
    <row r="124" spans="1:9">
      <c r="A124" s="671" t="s">
        <v>335</v>
      </c>
      <c r="B124" s="697">
        <v>57.94</v>
      </c>
      <c r="C124" s="697">
        <v>7.4861500000000003</v>
      </c>
      <c r="D124" s="671"/>
      <c r="E124" s="588"/>
      <c r="F124" s="671"/>
      <c r="G124" s="671"/>
      <c r="H124" s="671"/>
      <c r="I124" s="661"/>
    </row>
    <row r="125" spans="1:9">
      <c r="A125" s="671" t="s">
        <v>336</v>
      </c>
      <c r="B125" s="697">
        <v>57.86</v>
      </c>
      <c r="C125" s="697">
        <v>7.44672</v>
      </c>
      <c r="D125" s="671"/>
      <c r="E125" s="671"/>
      <c r="F125" s="671"/>
      <c r="G125" s="671"/>
      <c r="H125" s="671"/>
      <c r="I125" s="661"/>
    </row>
    <row r="126" spans="1:9">
      <c r="A126" s="671" t="s">
        <v>337</v>
      </c>
      <c r="B126" s="697">
        <v>119.51</v>
      </c>
      <c r="C126" s="697">
        <v>8.7523199999999992</v>
      </c>
      <c r="D126" s="671"/>
      <c r="E126" s="671"/>
      <c r="F126" s="671"/>
      <c r="G126" s="671"/>
      <c r="H126" s="671"/>
      <c r="I126" s="661"/>
    </row>
    <row r="127" spans="1:9">
      <c r="A127" s="671" t="s">
        <v>338</v>
      </c>
      <c r="B127" s="697">
        <v>119.76</v>
      </c>
      <c r="C127" s="697">
        <v>8.8497400000000006</v>
      </c>
      <c r="D127" s="671"/>
      <c r="E127" s="671"/>
      <c r="F127" s="671"/>
      <c r="G127" s="671"/>
      <c r="H127" s="671"/>
      <c r="I127" s="661"/>
    </row>
    <row r="128" spans="1:9">
      <c r="A128" s="671" t="s">
        <v>339</v>
      </c>
      <c r="B128" s="697">
        <v>115.25</v>
      </c>
      <c r="C128" s="697">
        <v>8.6355599999999999</v>
      </c>
      <c r="D128" s="671"/>
      <c r="E128" s="671"/>
      <c r="F128" s="671"/>
      <c r="G128" s="671"/>
      <c r="H128" s="671"/>
      <c r="I128" s="661"/>
    </row>
    <row r="129" spans="1:9">
      <c r="A129" s="671" t="s">
        <v>340</v>
      </c>
      <c r="B129" s="697">
        <v>115.42</v>
      </c>
      <c r="C129" s="697">
        <v>8.7081099999999996</v>
      </c>
      <c r="D129" s="671"/>
      <c r="E129" s="671"/>
      <c r="F129" s="671"/>
      <c r="G129" s="671"/>
      <c r="H129" s="671"/>
      <c r="I129" s="661"/>
    </row>
    <row r="130" spans="1:9">
      <c r="A130" s="671" t="s">
        <v>341</v>
      </c>
      <c r="B130" s="671"/>
      <c r="C130" s="671"/>
      <c r="D130" s="671"/>
      <c r="E130" s="671"/>
      <c r="F130" s="671"/>
      <c r="G130" s="671"/>
      <c r="H130" s="671"/>
      <c r="I130" s="661"/>
    </row>
    <row r="131" spans="1:9">
      <c r="A131" s="671" t="s">
        <v>342</v>
      </c>
      <c r="B131" s="671"/>
      <c r="C131" s="671"/>
      <c r="D131" s="671"/>
      <c r="E131" s="671"/>
      <c r="F131" s="671"/>
      <c r="G131" s="671"/>
      <c r="H131" s="671"/>
      <c r="I131" s="661"/>
    </row>
    <row r="132" spans="1:9">
      <c r="A132" s="671" t="s">
        <v>343</v>
      </c>
      <c r="B132" s="671"/>
      <c r="C132" s="671"/>
      <c r="D132" s="671"/>
      <c r="E132" s="671"/>
      <c r="F132" s="671"/>
      <c r="G132" s="671"/>
      <c r="H132" s="671"/>
      <c r="I132" s="661"/>
    </row>
    <row r="133" spans="1:9">
      <c r="A133" s="671" t="s">
        <v>344</v>
      </c>
      <c r="B133" s="671"/>
      <c r="C133" s="671"/>
      <c r="D133" s="671"/>
      <c r="E133" s="671"/>
      <c r="F133" s="671"/>
      <c r="G133" s="671"/>
      <c r="H133" s="671"/>
      <c r="I133" s="661"/>
    </row>
    <row r="134" spans="1:9">
      <c r="A134" s="671" t="s">
        <v>345</v>
      </c>
      <c r="B134" s="671"/>
      <c r="C134" s="671"/>
      <c r="D134" s="671"/>
      <c r="E134" s="671"/>
      <c r="F134" s="671"/>
      <c r="G134" s="671"/>
      <c r="H134" s="671"/>
      <c r="I134" s="661"/>
    </row>
    <row r="135" spans="1:9">
      <c r="A135" s="671" t="s">
        <v>346</v>
      </c>
      <c r="B135" s="671"/>
      <c r="C135" s="671"/>
      <c r="D135" s="671"/>
      <c r="E135" s="671"/>
      <c r="F135" s="671"/>
      <c r="G135" s="671"/>
      <c r="H135" s="671"/>
      <c r="I135" s="661"/>
    </row>
    <row r="136" spans="1:9">
      <c r="A136" s="671" t="s">
        <v>347</v>
      </c>
      <c r="B136" s="671"/>
      <c r="C136" s="671"/>
      <c r="D136" s="671"/>
      <c r="E136" s="671"/>
      <c r="F136" s="671"/>
      <c r="G136" s="671"/>
      <c r="H136" s="671"/>
      <c r="I136" s="661"/>
    </row>
    <row r="137" spans="1:9">
      <c r="A137" s="671" t="s">
        <v>348</v>
      </c>
      <c r="B137" s="671"/>
      <c r="C137" s="671"/>
      <c r="D137" s="671"/>
      <c r="E137" s="671"/>
      <c r="F137" s="671"/>
      <c r="G137" s="671"/>
      <c r="H137" s="671"/>
      <c r="I137" s="661"/>
    </row>
    <row r="138" spans="1:9">
      <c r="A138" s="671" t="s">
        <v>349</v>
      </c>
      <c r="B138" s="671"/>
      <c r="C138" s="671"/>
      <c r="D138" s="671"/>
      <c r="E138" s="671"/>
      <c r="F138" s="671"/>
      <c r="G138" s="671"/>
      <c r="H138" s="671"/>
      <c r="I138" s="661"/>
    </row>
    <row r="139" spans="1:9">
      <c r="A139" s="671" t="s">
        <v>350</v>
      </c>
      <c r="B139" s="671"/>
      <c r="C139" s="671"/>
      <c r="D139" s="671"/>
      <c r="E139" s="671"/>
      <c r="F139" s="671"/>
      <c r="G139" s="671"/>
      <c r="H139" s="671"/>
      <c r="I139" s="661"/>
    </row>
    <row r="140" spans="1:9">
      <c r="A140" s="671" t="s">
        <v>351</v>
      </c>
      <c r="B140" s="671"/>
      <c r="C140" s="671"/>
      <c r="D140" s="671"/>
      <c r="E140" s="671"/>
      <c r="F140" s="671"/>
      <c r="G140" s="671"/>
      <c r="H140" s="671"/>
      <c r="I140" s="661"/>
    </row>
    <row r="141" spans="1:9">
      <c r="A141" s="671" t="s">
        <v>352</v>
      </c>
      <c r="B141" s="671"/>
      <c r="C141" s="671"/>
      <c r="D141" s="671"/>
      <c r="E141" s="671"/>
      <c r="F141" s="671"/>
      <c r="G141" s="671"/>
      <c r="H141" s="671"/>
      <c r="I141" s="661"/>
    </row>
    <row r="142" spans="1:9">
      <c r="A142" s="671" t="s">
        <v>353</v>
      </c>
      <c r="B142" s="671"/>
      <c r="C142" s="671"/>
      <c r="D142" s="671"/>
      <c r="E142" s="671"/>
      <c r="F142" s="671"/>
      <c r="G142" s="671"/>
      <c r="H142" s="671"/>
      <c r="I142" s="661"/>
    </row>
    <row r="143" spans="1:9">
      <c r="A143" s="671" t="s">
        <v>354</v>
      </c>
      <c r="B143" s="671"/>
      <c r="C143" s="671"/>
      <c r="D143" s="671"/>
      <c r="E143" s="671"/>
      <c r="F143" s="671"/>
      <c r="G143" s="671"/>
      <c r="H143" s="671"/>
      <c r="I143" s="661"/>
    </row>
    <row r="144" spans="1:9">
      <c r="A144" s="671" t="s">
        <v>355</v>
      </c>
      <c r="B144" s="671"/>
      <c r="C144" s="671"/>
      <c r="D144" s="671"/>
      <c r="E144" s="671"/>
      <c r="F144" s="671"/>
      <c r="G144" s="671"/>
      <c r="H144" s="671"/>
      <c r="I144" s="661"/>
    </row>
    <row r="145" spans="1:9">
      <c r="A145" s="671" t="s">
        <v>356</v>
      </c>
      <c r="B145" s="671"/>
      <c r="C145" s="671"/>
      <c r="D145" s="671"/>
      <c r="E145" s="671"/>
      <c r="F145" s="671"/>
      <c r="G145" s="671"/>
      <c r="H145" s="671"/>
      <c r="I145" s="661"/>
    </row>
    <row r="146" spans="1:9">
      <c r="A146" s="671" t="s">
        <v>357</v>
      </c>
      <c r="B146" s="671"/>
      <c r="C146" s="671"/>
      <c r="D146" s="671"/>
      <c r="E146" s="671"/>
      <c r="F146" s="671"/>
      <c r="G146" s="671"/>
      <c r="H146" s="671"/>
      <c r="I146" s="661"/>
    </row>
    <row r="147" spans="1:9" s="5" customFormat="1">
      <c r="A147" s="588" t="s">
        <v>367</v>
      </c>
      <c r="B147" s="674">
        <f t="shared" ref="B147:C162" si="0">B181</f>
        <v>39.549999999999997</v>
      </c>
      <c r="C147" s="674">
        <f t="shared" si="0"/>
        <v>1.75</v>
      </c>
      <c r="D147" s="674"/>
      <c r="E147" s="674"/>
      <c r="F147" s="674"/>
      <c r="G147" s="674"/>
      <c r="H147" s="674"/>
      <c r="I147" s="588" t="s">
        <v>805</v>
      </c>
    </row>
    <row r="148" spans="1:9" s="5" customFormat="1">
      <c r="A148" s="588" t="s">
        <v>368</v>
      </c>
      <c r="B148" s="674">
        <f t="shared" si="0"/>
        <v>54.01</v>
      </c>
      <c r="C148" s="674">
        <f t="shared" si="0"/>
        <v>3.71</v>
      </c>
      <c r="D148" s="674"/>
      <c r="E148" s="674"/>
      <c r="F148" s="674"/>
      <c r="G148" s="674"/>
      <c r="H148" s="674"/>
      <c r="I148" s="588"/>
    </row>
    <row r="149" spans="1:9" s="5" customFormat="1">
      <c r="A149" s="588" t="s">
        <v>369</v>
      </c>
      <c r="B149" s="674">
        <f t="shared" si="0"/>
        <v>41.66</v>
      </c>
      <c r="C149" s="674">
        <f t="shared" si="0"/>
        <v>2.23</v>
      </c>
      <c r="D149" s="674"/>
      <c r="E149" s="674"/>
      <c r="F149" s="674"/>
      <c r="G149" s="674"/>
      <c r="H149" s="674"/>
      <c r="I149" s="588"/>
    </row>
    <row r="150" spans="1:9" s="5" customFormat="1">
      <c r="A150" s="588" t="s">
        <v>370</v>
      </c>
      <c r="B150" s="674">
        <f t="shared" si="0"/>
        <v>49.05</v>
      </c>
      <c r="C150" s="674">
        <f t="shared" si="0"/>
        <v>2.77</v>
      </c>
      <c r="D150" s="674"/>
      <c r="E150" s="674"/>
      <c r="F150" s="674"/>
      <c r="G150" s="674"/>
      <c r="H150" s="674"/>
      <c r="I150" s="588"/>
    </row>
    <row r="151" spans="1:9" s="5" customFormat="1">
      <c r="A151" s="588" t="s">
        <v>371</v>
      </c>
      <c r="B151" s="674">
        <f t="shared" si="0"/>
        <v>76.430000000000007</v>
      </c>
      <c r="C151" s="674">
        <f t="shared" si="0"/>
        <v>2.27</v>
      </c>
      <c r="D151" s="674"/>
      <c r="E151" s="674"/>
      <c r="F151" s="674"/>
      <c r="G151" s="674"/>
      <c r="H151" s="674"/>
      <c r="I151" s="588"/>
    </row>
    <row r="152" spans="1:9" s="5" customFormat="1">
      <c r="A152" s="588" t="s">
        <v>372</v>
      </c>
      <c r="B152" s="674">
        <f t="shared" si="0"/>
        <v>78.34</v>
      </c>
      <c r="C152" s="674">
        <f t="shared" si="0"/>
        <v>3.86</v>
      </c>
      <c r="D152" s="674"/>
      <c r="E152" s="674"/>
      <c r="F152" s="674"/>
      <c r="G152" s="674"/>
      <c r="H152" s="674"/>
      <c r="I152" s="588"/>
    </row>
    <row r="153" spans="1:9" s="5" customFormat="1">
      <c r="A153" s="588" t="s">
        <v>373</v>
      </c>
      <c r="B153" s="674">
        <f t="shared" si="0"/>
        <v>77.459999999999994</v>
      </c>
      <c r="C153" s="674">
        <f t="shared" si="0"/>
        <v>2.97</v>
      </c>
      <c r="D153" s="674"/>
      <c r="E153" s="674"/>
      <c r="F153" s="674"/>
      <c r="G153" s="674"/>
      <c r="H153" s="674"/>
      <c r="I153" s="588"/>
    </row>
    <row r="154" spans="1:9" s="5" customFormat="1">
      <c r="A154" s="588" t="s">
        <v>374</v>
      </c>
      <c r="B154" s="674">
        <f t="shared" si="0"/>
        <v>77.150000000000006</v>
      </c>
      <c r="C154" s="674">
        <f t="shared" si="0"/>
        <v>3.28</v>
      </c>
      <c r="D154" s="674"/>
      <c r="E154" s="674"/>
      <c r="F154" s="674"/>
      <c r="G154" s="674"/>
      <c r="H154" s="674"/>
      <c r="I154" s="588"/>
    </row>
    <row r="155" spans="1:9" s="5" customFormat="1">
      <c r="A155" s="588" t="s">
        <v>358</v>
      </c>
      <c r="B155" s="674">
        <f t="shared" si="0"/>
        <v>2.1800000000000002</v>
      </c>
      <c r="C155" s="674">
        <f t="shared" si="0"/>
        <v>0.09</v>
      </c>
      <c r="D155" s="674"/>
      <c r="E155" s="674"/>
      <c r="F155" s="674"/>
      <c r="G155" s="674"/>
      <c r="H155" s="674"/>
      <c r="I155" s="588"/>
    </row>
    <row r="156" spans="1:9" s="5" customFormat="1">
      <c r="A156" s="588" t="s">
        <v>359</v>
      </c>
      <c r="B156" s="674">
        <f t="shared" si="0"/>
        <v>24.64</v>
      </c>
      <c r="C156" s="674">
        <f t="shared" si="0"/>
        <v>1.36</v>
      </c>
      <c r="D156" s="674"/>
      <c r="E156" s="674"/>
      <c r="F156" s="674"/>
      <c r="G156" s="674"/>
      <c r="H156" s="674"/>
      <c r="I156" s="588"/>
    </row>
    <row r="157" spans="1:9" s="5" customFormat="1">
      <c r="A157" s="588" t="s">
        <v>360</v>
      </c>
      <c r="B157" s="674">
        <f t="shared" si="0"/>
        <v>16.52</v>
      </c>
      <c r="C157" s="674">
        <f t="shared" si="0"/>
        <v>1.01</v>
      </c>
      <c r="D157" s="674"/>
      <c r="E157" s="674"/>
      <c r="F157" s="674"/>
      <c r="G157" s="674"/>
      <c r="H157" s="674"/>
      <c r="I157" s="588"/>
    </row>
    <row r="158" spans="1:9" s="5" customFormat="1">
      <c r="A158" s="588" t="s">
        <v>361</v>
      </c>
      <c r="B158" s="674">
        <f t="shared" si="0"/>
        <v>14.72</v>
      </c>
      <c r="C158" s="674">
        <f t="shared" si="0"/>
        <v>0.93</v>
      </c>
      <c r="D158" s="674"/>
      <c r="E158" s="674"/>
      <c r="F158" s="674"/>
      <c r="G158" s="674"/>
      <c r="H158" s="674"/>
      <c r="I158" s="588"/>
    </row>
    <row r="159" spans="1:9" s="5" customFormat="1">
      <c r="A159" s="588" t="s">
        <v>362</v>
      </c>
      <c r="B159" s="674">
        <f t="shared" si="0"/>
        <v>14.86</v>
      </c>
      <c r="C159" s="674">
        <f t="shared" si="0"/>
        <v>0.83</v>
      </c>
      <c r="D159" s="674"/>
      <c r="E159" s="674"/>
      <c r="F159" s="674"/>
      <c r="G159" s="674"/>
      <c r="H159" s="674"/>
      <c r="I159" s="588"/>
    </row>
    <row r="160" spans="1:9" s="5" customFormat="1">
      <c r="A160" s="588" t="s">
        <v>363</v>
      </c>
      <c r="B160" s="674">
        <f t="shared" si="0"/>
        <v>16.39</v>
      </c>
      <c r="C160" s="674">
        <f t="shared" si="0"/>
        <v>0.7</v>
      </c>
      <c r="D160" s="674"/>
      <c r="E160" s="674"/>
      <c r="F160" s="674"/>
      <c r="G160" s="674"/>
      <c r="H160" s="674"/>
      <c r="I160" s="588"/>
    </row>
    <row r="161" spans="1:9" s="5" customFormat="1">
      <c r="A161" s="588" t="s">
        <v>364</v>
      </c>
      <c r="B161" s="674">
        <f t="shared" si="0"/>
        <v>18.68</v>
      </c>
      <c r="C161" s="674">
        <f t="shared" si="0"/>
        <v>1.0900000000000001</v>
      </c>
      <c r="D161" s="674"/>
      <c r="E161" s="674"/>
      <c r="F161" s="674"/>
      <c r="G161" s="674"/>
      <c r="H161" s="674"/>
      <c r="I161" s="588"/>
    </row>
    <row r="162" spans="1:9" s="5" customFormat="1">
      <c r="A162" s="588" t="s">
        <v>365</v>
      </c>
      <c r="B162" s="674">
        <f t="shared" si="0"/>
        <v>15.29</v>
      </c>
      <c r="C162" s="674">
        <f t="shared" si="0"/>
        <v>0.94</v>
      </c>
      <c r="D162" s="674"/>
      <c r="E162" s="674"/>
      <c r="F162" s="674"/>
      <c r="G162" s="674"/>
      <c r="H162" s="674"/>
      <c r="I162" s="588"/>
    </row>
    <row r="163" spans="1:9" s="5" customFormat="1">
      <c r="A163" s="588" t="s">
        <v>366</v>
      </c>
      <c r="B163" s="674">
        <f t="shared" ref="B163:C178" si="1">B197</f>
        <v>15.46</v>
      </c>
      <c r="C163" s="674">
        <f t="shared" si="1"/>
        <v>0.92</v>
      </c>
      <c r="D163" s="674"/>
      <c r="E163" s="674"/>
      <c r="F163" s="674"/>
      <c r="G163" s="674"/>
      <c r="H163" s="674"/>
      <c r="I163" s="588"/>
    </row>
    <row r="164" spans="1:9" s="5" customFormat="1">
      <c r="A164" s="588" t="s">
        <v>387</v>
      </c>
      <c r="B164" s="674">
        <f t="shared" si="1"/>
        <v>72.84</v>
      </c>
      <c r="C164" s="674">
        <f t="shared" si="1"/>
        <v>2.5099999999999998</v>
      </c>
      <c r="D164" s="674"/>
      <c r="E164" s="674"/>
      <c r="F164" s="674"/>
      <c r="G164" s="674"/>
      <c r="H164" s="674"/>
      <c r="I164" s="588"/>
    </row>
    <row r="165" spans="1:9" s="5" customFormat="1">
      <c r="A165" s="588" t="s">
        <v>388</v>
      </c>
      <c r="B165" s="674">
        <f t="shared" si="1"/>
        <v>83.66</v>
      </c>
      <c r="C165" s="674">
        <f t="shared" si="1"/>
        <v>2.79</v>
      </c>
      <c r="D165" s="674"/>
      <c r="E165" s="674"/>
      <c r="F165" s="674"/>
      <c r="G165" s="674"/>
      <c r="H165" s="674"/>
      <c r="I165" s="588"/>
    </row>
    <row r="166" spans="1:9" s="5" customFormat="1">
      <c r="A166" s="588" t="s">
        <v>389</v>
      </c>
      <c r="B166" s="674">
        <f t="shared" si="1"/>
        <v>79.03</v>
      </c>
      <c r="C166" s="674">
        <f t="shared" si="1"/>
        <v>2.56</v>
      </c>
      <c r="D166" s="674"/>
      <c r="E166" s="674"/>
      <c r="F166" s="674"/>
      <c r="G166" s="674"/>
      <c r="H166" s="674"/>
      <c r="I166" s="588"/>
    </row>
    <row r="167" spans="1:9" s="5" customFormat="1">
      <c r="A167" s="588" t="s">
        <v>390</v>
      </c>
      <c r="B167" s="674">
        <f t="shared" si="1"/>
        <v>79.569999999999993</v>
      </c>
      <c r="C167" s="674">
        <f t="shared" si="1"/>
        <v>2.68</v>
      </c>
      <c r="D167" s="674"/>
      <c r="E167" s="674"/>
      <c r="F167" s="674"/>
      <c r="G167" s="674"/>
      <c r="H167" s="674"/>
      <c r="I167" s="588"/>
    </row>
    <row r="168" spans="1:9" s="5" customFormat="1">
      <c r="A168" s="588" t="s">
        <v>391</v>
      </c>
      <c r="B168" s="674">
        <f t="shared" si="1"/>
        <v>98.38</v>
      </c>
      <c r="C168" s="674">
        <f t="shared" si="1"/>
        <v>2.69</v>
      </c>
      <c r="D168" s="674"/>
      <c r="E168" s="674"/>
      <c r="F168" s="674"/>
      <c r="G168" s="674"/>
      <c r="H168" s="674"/>
      <c r="I168" s="588"/>
    </row>
    <row r="169" spans="1:9" s="5" customFormat="1">
      <c r="A169" s="588" t="s">
        <v>392</v>
      </c>
      <c r="B169" s="674">
        <f t="shared" si="1"/>
        <v>100.88</v>
      </c>
      <c r="C169" s="674">
        <f t="shared" si="1"/>
        <v>2.76</v>
      </c>
      <c r="D169" s="674"/>
      <c r="E169" s="674"/>
      <c r="F169" s="674"/>
      <c r="G169" s="674"/>
      <c r="H169" s="674"/>
      <c r="I169" s="588"/>
    </row>
    <row r="170" spans="1:9" s="5" customFormat="1">
      <c r="A170" s="588" t="s">
        <v>393</v>
      </c>
      <c r="B170" s="674">
        <f t="shared" si="1"/>
        <v>102.12</v>
      </c>
      <c r="C170" s="674">
        <f t="shared" si="1"/>
        <v>2.72</v>
      </c>
      <c r="D170" s="674"/>
      <c r="E170" s="674"/>
      <c r="F170" s="674"/>
      <c r="G170" s="674"/>
      <c r="H170" s="674"/>
      <c r="I170" s="588"/>
    </row>
    <row r="171" spans="1:9" s="5" customFormat="1">
      <c r="A171" s="588" t="s">
        <v>394</v>
      </c>
      <c r="B171" s="674">
        <f t="shared" si="1"/>
        <v>96.86</v>
      </c>
      <c r="C171" s="674">
        <f t="shared" si="1"/>
        <v>2.63</v>
      </c>
      <c r="D171" s="674"/>
      <c r="E171" s="674"/>
      <c r="F171" s="674"/>
      <c r="G171" s="674"/>
      <c r="H171" s="674"/>
      <c r="I171" s="588"/>
    </row>
    <row r="172" spans="1:9" s="5" customFormat="1">
      <c r="A172" s="588" t="s">
        <v>375</v>
      </c>
      <c r="B172" s="674">
        <f t="shared" si="1"/>
        <v>2.57</v>
      </c>
      <c r="C172" s="674">
        <f t="shared" si="1"/>
        <v>7.0000000000000007E-2</v>
      </c>
      <c r="D172" s="674"/>
      <c r="E172" s="674"/>
      <c r="F172" s="674"/>
      <c r="G172" s="674"/>
      <c r="H172" s="674"/>
      <c r="I172" s="588"/>
    </row>
    <row r="173" spans="1:9" s="5" customFormat="1">
      <c r="A173" s="588" t="s">
        <v>376</v>
      </c>
      <c r="B173" s="674">
        <f t="shared" si="1"/>
        <v>14.33</v>
      </c>
      <c r="C173" s="674">
        <f t="shared" si="1"/>
        <v>0.55000000000000004</v>
      </c>
      <c r="D173" s="674"/>
      <c r="E173" s="674"/>
      <c r="F173" s="674"/>
      <c r="G173" s="674"/>
      <c r="H173" s="674"/>
      <c r="I173" s="588"/>
    </row>
    <row r="174" spans="1:9" s="5" customFormat="1">
      <c r="A174" s="588" t="s">
        <v>377</v>
      </c>
      <c r="B174" s="674">
        <f t="shared" si="1"/>
        <v>14.11</v>
      </c>
      <c r="C174" s="674">
        <f t="shared" si="1"/>
        <v>0.59</v>
      </c>
      <c r="D174" s="674"/>
      <c r="E174" s="674"/>
      <c r="F174" s="674"/>
      <c r="G174" s="674"/>
      <c r="H174" s="674"/>
      <c r="I174" s="588"/>
    </row>
    <row r="175" spans="1:9" s="5" customFormat="1">
      <c r="A175" s="588" t="s">
        <v>378</v>
      </c>
      <c r="B175" s="674">
        <f t="shared" si="1"/>
        <v>8.74</v>
      </c>
      <c r="C175" s="674">
        <f t="shared" si="1"/>
        <v>0.41</v>
      </c>
      <c r="D175" s="674"/>
      <c r="E175" s="674"/>
      <c r="F175" s="674"/>
      <c r="G175" s="674"/>
      <c r="H175" s="674"/>
      <c r="I175" s="588"/>
    </row>
    <row r="176" spans="1:9" s="5" customFormat="1">
      <c r="A176" s="588" t="s">
        <v>379</v>
      </c>
      <c r="B176" s="674">
        <f t="shared" si="1"/>
        <v>9.25</v>
      </c>
      <c r="C176" s="674">
        <f t="shared" si="1"/>
        <v>0.49</v>
      </c>
      <c r="D176" s="674"/>
      <c r="E176" s="674"/>
      <c r="F176" s="674"/>
      <c r="G176" s="674"/>
      <c r="H176" s="674"/>
      <c r="I176" s="588"/>
    </row>
    <row r="177" spans="1:9" s="5" customFormat="1">
      <c r="A177" s="588" t="s">
        <v>380</v>
      </c>
      <c r="B177" s="674">
        <f t="shared" si="1"/>
        <v>14.87</v>
      </c>
      <c r="C177" s="674">
        <f t="shared" si="1"/>
        <v>0.69</v>
      </c>
      <c r="D177" s="674"/>
      <c r="E177" s="674"/>
      <c r="F177" s="674"/>
      <c r="G177" s="674"/>
      <c r="H177" s="674"/>
      <c r="I177" s="588"/>
    </row>
    <row r="178" spans="1:9" s="5" customFormat="1">
      <c r="A178" s="588" t="s">
        <v>381</v>
      </c>
      <c r="B178" s="674">
        <f t="shared" si="1"/>
        <v>12.77</v>
      </c>
      <c r="C178" s="674">
        <f t="shared" si="1"/>
        <v>0.5</v>
      </c>
      <c r="D178" s="674"/>
      <c r="E178" s="674"/>
      <c r="F178" s="674"/>
      <c r="G178" s="674"/>
      <c r="H178" s="674"/>
      <c r="I178" s="588"/>
    </row>
    <row r="179" spans="1:9" s="5" customFormat="1">
      <c r="A179" s="588" t="s">
        <v>382</v>
      </c>
      <c r="B179" s="674">
        <f>B213</f>
        <v>8.0299999999999994</v>
      </c>
      <c r="C179" s="674">
        <f>C213</f>
        <v>0.36</v>
      </c>
      <c r="D179" s="674"/>
      <c r="E179" s="674"/>
      <c r="F179" s="674"/>
      <c r="G179" s="674"/>
      <c r="H179" s="674"/>
      <c r="I179" s="588"/>
    </row>
    <row r="180" spans="1:9" s="5" customFormat="1">
      <c r="A180" s="588" t="s">
        <v>383</v>
      </c>
      <c r="B180" s="674">
        <f>B214</f>
        <v>8.0399999999999991</v>
      </c>
      <c r="C180" s="674">
        <f>C214</f>
        <v>0.38</v>
      </c>
      <c r="D180" s="674"/>
      <c r="E180" s="674"/>
      <c r="F180" s="674"/>
      <c r="G180" s="674"/>
      <c r="H180" s="674"/>
      <c r="I180" s="588"/>
    </row>
    <row r="181" spans="1:9">
      <c r="A181" s="688" t="s">
        <v>404</v>
      </c>
      <c r="B181" s="688">
        <v>39.549999999999997</v>
      </c>
      <c r="C181" s="688">
        <v>1.75</v>
      </c>
      <c r="D181" s="671"/>
      <c r="E181" s="671"/>
      <c r="F181" s="671"/>
      <c r="G181" s="671"/>
      <c r="H181" s="671"/>
      <c r="I181" s="661"/>
    </row>
    <row r="182" spans="1:9">
      <c r="A182" s="688" t="s">
        <v>405</v>
      </c>
      <c r="B182" s="688">
        <v>54.01</v>
      </c>
      <c r="C182" s="688">
        <v>3.71</v>
      </c>
      <c r="D182" s="671"/>
      <c r="E182" s="671"/>
      <c r="F182" s="671"/>
      <c r="G182" s="671"/>
      <c r="H182" s="671"/>
      <c r="I182" s="661"/>
    </row>
    <row r="183" spans="1:9">
      <c r="A183" s="688" t="s">
        <v>406</v>
      </c>
      <c r="B183" s="688">
        <v>41.66</v>
      </c>
      <c r="C183" s="688">
        <v>2.23</v>
      </c>
      <c r="D183" s="671"/>
      <c r="E183" s="671"/>
      <c r="F183" s="671"/>
      <c r="G183" s="671"/>
      <c r="H183" s="671"/>
      <c r="I183" s="661"/>
    </row>
    <row r="184" spans="1:9">
      <c r="A184" s="688" t="s">
        <v>407</v>
      </c>
      <c r="B184" s="688">
        <v>49.05</v>
      </c>
      <c r="C184" s="688">
        <v>2.77</v>
      </c>
      <c r="D184" s="671"/>
      <c r="E184" s="671"/>
      <c r="F184" s="671"/>
      <c r="G184" s="671"/>
      <c r="H184" s="671"/>
      <c r="I184" s="661"/>
    </row>
    <row r="185" spans="1:9">
      <c r="A185" s="688" t="s">
        <v>408</v>
      </c>
      <c r="B185" s="688">
        <v>76.430000000000007</v>
      </c>
      <c r="C185" s="688">
        <v>2.27</v>
      </c>
      <c r="D185" s="671"/>
      <c r="E185" s="671"/>
      <c r="F185" s="671"/>
      <c r="G185" s="671"/>
      <c r="H185" s="671"/>
      <c r="I185" s="661"/>
    </row>
    <row r="186" spans="1:9">
      <c r="A186" s="688" t="s">
        <v>409</v>
      </c>
      <c r="B186" s="688">
        <v>78.34</v>
      </c>
      <c r="C186" s="688">
        <v>3.86</v>
      </c>
      <c r="D186" s="671"/>
      <c r="E186" s="671"/>
      <c r="F186" s="671"/>
      <c r="G186" s="671"/>
      <c r="H186" s="671"/>
      <c r="I186" s="661"/>
    </row>
    <row r="187" spans="1:9">
      <c r="A187" s="688" t="s">
        <v>410</v>
      </c>
      <c r="B187" s="688">
        <v>77.459999999999994</v>
      </c>
      <c r="C187" s="688">
        <v>2.97</v>
      </c>
      <c r="D187" s="671"/>
      <c r="E187" s="671"/>
      <c r="F187" s="671"/>
      <c r="G187" s="671"/>
      <c r="H187" s="671"/>
      <c r="I187" s="661"/>
    </row>
    <row r="188" spans="1:9">
      <c r="A188" s="688" t="s">
        <v>411</v>
      </c>
      <c r="B188" s="688">
        <v>77.150000000000006</v>
      </c>
      <c r="C188" s="688">
        <v>3.28</v>
      </c>
      <c r="D188" s="671"/>
      <c r="E188" s="671"/>
      <c r="F188" s="671"/>
      <c r="G188" s="671"/>
      <c r="H188" s="671"/>
      <c r="I188" s="661"/>
    </row>
    <row r="189" spans="1:9">
      <c r="A189" s="688" t="s">
        <v>395</v>
      </c>
      <c r="B189" s="688">
        <v>2.1800000000000002</v>
      </c>
      <c r="C189" s="688">
        <v>0.09</v>
      </c>
      <c r="D189" s="671"/>
      <c r="E189" s="671"/>
      <c r="F189" s="671"/>
      <c r="G189" s="671"/>
      <c r="H189" s="671"/>
      <c r="I189" s="661"/>
    </row>
    <row r="190" spans="1:9">
      <c r="A190" s="688" t="s">
        <v>396</v>
      </c>
      <c r="B190" s="688">
        <v>24.64</v>
      </c>
      <c r="C190" s="688">
        <v>1.36</v>
      </c>
      <c r="D190" s="671"/>
      <c r="E190" s="671"/>
      <c r="F190" s="671"/>
      <c r="G190" s="671"/>
      <c r="H190" s="671"/>
      <c r="I190" s="661"/>
    </row>
    <row r="191" spans="1:9">
      <c r="A191" s="688" t="s">
        <v>397</v>
      </c>
      <c r="B191" s="688">
        <v>16.52</v>
      </c>
      <c r="C191" s="688">
        <v>1.01</v>
      </c>
      <c r="D191" s="671"/>
      <c r="E191" s="671"/>
      <c r="F191" s="671"/>
      <c r="G191" s="671"/>
      <c r="H191" s="671"/>
      <c r="I191" s="661"/>
    </row>
    <row r="192" spans="1:9">
      <c r="A192" s="688" t="s">
        <v>398</v>
      </c>
      <c r="B192" s="688">
        <v>14.72</v>
      </c>
      <c r="C192" s="688">
        <v>0.93</v>
      </c>
      <c r="D192" s="671"/>
      <c r="E192" s="671"/>
      <c r="F192" s="671"/>
      <c r="G192" s="671"/>
      <c r="H192" s="671"/>
      <c r="I192" s="661"/>
    </row>
    <row r="193" spans="1:9">
      <c r="A193" s="688" t="s">
        <v>399</v>
      </c>
      <c r="B193" s="688">
        <v>14.86</v>
      </c>
      <c r="C193" s="688">
        <v>0.83</v>
      </c>
      <c r="D193" s="671"/>
      <c r="E193" s="671"/>
      <c r="F193" s="671"/>
      <c r="G193" s="671"/>
      <c r="H193" s="671"/>
      <c r="I193" s="661"/>
    </row>
    <row r="194" spans="1:9">
      <c r="A194" s="688" t="s">
        <v>400</v>
      </c>
      <c r="B194" s="688">
        <v>16.39</v>
      </c>
      <c r="C194" s="688">
        <v>0.7</v>
      </c>
      <c r="D194" s="671"/>
      <c r="E194" s="671"/>
      <c r="F194" s="671"/>
      <c r="G194" s="671"/>
      <c r="H194" s="671"/>
      <c r="I194" s="661"/>
    </row>
    <row r="195" spans="1:9">
      <c r="A195" s="688" t="s">
        <v>401</v>
      </c>
      <c r="B195" s="688">
        <v>18.68</v>
      </c>
      <c r="C195" s="688">
        <v>1.0900000000000001</v>
      </c>
      <c r="D195" s="671"/>
      <c r="E195" s="671"/>
      <c r="F195" s="671"/>
      <c r="G195" s="671"/>
      <c r="H195" s="671"/>
      <c r="I195" s="661"/>
    </row>
    <row r="196" spans="1:9">
      <c r="A196" s="688" t="s">
        <v>402</v>
      </c>
      <c r="B196" s="688">
        <v>15.29</v>
      </c>
      <c r="C196" s="688">
        <v>0.94</v>
      </c>
      <c r="D196" s="671"/>
      <c r="E196" s="671"/>
      <c r="F196" s="671"/>
      <c r="G196" s="671"/>
      <c r="H196" s="671"/>
      <c r="I196" s="661"/>
    </row>
    <row r="197" spans="1:9">
      <c r="A197" s="688" t="s">
        <v>403</v>
      </c>
      <c r="B197" s="688">
        <v>15.46</v>
      </c>
      <c r="C197" s="688">
        <v>0.92</v>
      </c>
      <c r="D197" s="671"/>
      <c r="E197" s="671"/>
      <c r="F197" s="671"/>
      <c r="G197" s="671"/>
      <c r="H197" s="671"/>
      <c r="I197" s="661"/>
    </row>
    <row r="198" spans="1:9">
      <c r="A198" s="688" t="s">
        <v>421</v>
      </c>
      <c r="B198" s="688">
        <v>72.84</v>
      </c>
      <c r="C198" s="688">
        <v>2.5099999999999998</v>
      </c>
      <c r="D198" s="671"/>
      <c r="E198" s="671"/>
      <c r="F198" s="671"/>
      <c r="G198" s="671"/>
      <c r="H198" s="671"/>
      <c r="I198" s="661"/>
    </row>
    <row r="199" spans="1:9">
      <c r="A199" s="688" t="s">
        <v>422</v>
      </c>
      <c r="B199" s="688">
        <v>83.66</v>
      </c>
      <c r="C199" s="688">
        <v>2.79</v>
      </c>
      <c r="D199" s="671"/>
      <c r="E199" s="671"/>
      <c r="F199" s="671"/>
      <c r="G199" s="671"/>
      <c r="H199" s="671"/>
      <c r="I199" s="661"/>
    </row>
    <row r="200" spans="1:9">
      <c r="A200" s="688" t="s">
        <v>423</v>
      </c>
      <c r="B200" s="688">
        <v>79.03</v>
      </c>
      <c r="C200" s="688">
        <v>2.56</v>
      </c>
      <c r="D200" s="671"/>
      <c r="E200" s="671"/>
      <c r="F200" s="671"/>
      <c r="G200" s="671"/>
      <c r="H200" s="671"/>
      <c r="I200" s="661"/>
    </row>
    <row r="201" spans="1:9">
      <c r="A201" s="688" t="s">
        <v>424</v>
      </c>
      <c r="B201" s="688">
        <v>79.569999999999993</v>
      </c>
      <c r="C201" s="688">
        <v>2.68</v>
      </c>
      <c r="D201" s="671"/>
      <c r="E201" s="671"/>
      <c r="F201" s="671"/>
      <c r="G201" s="671"/>
      <c r="H201" s="671"/>
      <c r="I201" s="661"/>
    </row>
    <row r="202" spans="1:9">
      <c r="A202" s="688" t="s">
        <v>425</v>
      </c>
      <c r="B202" s="688">
        <v>98.38</v>
      </c>
      <c r="C202" s="688">
        <v>2.69</v>
      </c>
      <c r="D202" s="671"/>
      <c r="E202" s="671"/>
      <c r="F202" s="671"/>
      <c r="G202" s="671"/>
      <c r="H202" s="671"/>
      <c r="I202" s="661"/>
    </row>
    <row r="203" spans="1:9">
      <c r="A203" s="688" t="s">
        <v>426</v>
      </c>
      <c r="B203" s="688">
        <v>100.88</v>
      </c>
      <c r="C203" s="688">
        <v>2.76</v>
      </c>
      <c r="D203" s="671"/>
      <c r="E203" s="671"/>
      <c r="F203" s="671"/>
      <c r="G203" s="671"/>
      <c r="H203" s="671"/>
      <c r="I203" s="661"/>
    </row>
    <row r="204" spans="1:9">
      <c r="A204" s="688" t="s">
        <v>427</v>
      </c>
      <c r="B204" s="688">
        <v>102.12</v>
      </c>
      <c r="C204" s="688">
        <v>2.72</v>
      </c>
      <c r="D204" s="671"/>
      <c r="E204" s="671"/>
      <c r="F204" s="671"/>
      <c r="G204" s="671"/>
      <c r="H204" s="671"/>
      <c r="I204" s="661"/>
    </row>
    <row r="205" spans="1:9">
      <c r="A205" s="688" t="s">
        <v>428</v>
      </c>
      <c r="B205" s="688">
        <v>96.86</v>
      </c>
      <c r="C205" s="688">
        <v>2.63</v>
      </c>
      <c r="D205" s="671"/>
      <c r="E205" s="671"/>
      <c r="F205" s="671"/>
      <c r="G205" s="671"/>
      <c r="H205" s="671"/>
      <c r="I205" s="661"/>
    </row>
    <row r="206" spans="1:9">
      <c r="A206" s="688" t="s">
        <v>412</v>
      </c>
      <c r="B206" s="688">
        <v>2.57</v>
      </c>
      <c r="C206" s="688">
        <v>7.0000000000000007E-2</v>
      </c>
      <c r="D206" s="671"/>
      <c r="E206" s="671"/>
      <c r="F206" s="671"/>
      <c r="G206" s="671"/>
      <c r="H206" s="671"/>
      <c r="I206" s="661"/>
    </row>
    <row r="207" spans="1:9">
      <c r="A207" s="688" t="s">
        <v>413</v>
      </c>
      <c r="B207" s="688">
        <v>14.33</v>
      </c>
      <c r="C207" s="688">
        <v>0.55000000000000004</v>
      </c>
      <c r="D207" s="671"/>
      <c r="E207" s="671"/>
      <c r="F207" s="671"/>
      <c r="G207" s="671"/>
      <c r="H207" s="671"/>
      <c r="I207" s="661"/>
    </row>
    <row r="208" spans="1:9">
      <c r="A208" s="688" t="s">
        <v>414</v>
      </c>
      <c r="B208" s="688">
        <v>14.11</v>
      </c>
      <c r="C208" s="688">
        <v>0.59</v>
      </c>
      <c r="D208" s="671"/>
      <c r="E208" s="671"/>
      <c r="F208" s="671"/>
      <c r="G208" s="671"/>
      <c r="H208" s="671"/>
      <c r="I208" s="661"/>
    </row>
    <row r="209" spans="1:9">
      <c r="A209" s="688" t="s">
        <v>415</v>
      </c>
      <c r="B209" s="688">
        <v>8.74</v>
      </c>
      <c r="C209" s="688">
        <v>0.41</v>
      </c>
      <c r="D209" s="671"/>
      <c r="E209" s="671"/>
      <c r="F209" s="671"/>
      <c r="G209" s="671"/>
      <c r="H209" s="671"/>
      <c r="I209" s="661"/>
    </row>
    <row r="210" spans="1:9">
      <c r="A210" s="688" t="s">
        <v>416</v>
      </c>
      <c r="B210" s="688">
        <v>9.25</v>
      </c>
      <c r="C210" s="688">
        <v>0.49</v>
      </c>
      <c r="D210" s="671"/>
      <c r="E210" s="671"/>
      <c r="F210" s="671"/>
      <c r="G210" s="671"/>
      <c r="H210" s="671"/>
      <c r="I210" s="661"/>
    </row>
    <row r="211" spans="1:9">
      <c r="A211" s="688" t="s">
        <v>417</v>
      </c>
      <c r="B211" s="688">
        <v>14.87</v>
      </c>
      <c r="C211" s="688">
        <v>0.69</v>
      </c>
      <c r="D211" s="671"/>
      <c r="E211" s="671"/>
      <c r="F211" s="671"/>
      <c r="G211" s="671"/>
      <c r="H211" s="671"/>
      <c r="I211" s="661"/>
    </row>
    <row r="212" spans="1:9">
      <c r="A212" s="688" t="s">
        <v>418</v>
      </c>
      <c r="B212" s="688">
        <v>12.77</v>
      </c>
      <c r="C212" s="688">
        <v>0.5</v>
      </c>
      <c r="D212" s="671"/>
      <c r="E212" s="671"/>
      <c r="F212" s="671"/>
      <c r="G212" s="671"/>
      <c r="H212" s="671"/>
      <c r="I212" s="661"/>
    </row>
    <row r="213" spans="1:9">
      <c r="A213" s="688" t="s">
        <v>419</v>
      </c>
      <c r="B213" s="688">
        <v>8.0299999999999994</v>
      </c>
      <c r="C213" s="688">
        <v>0.36</v>
      </c>
      <c r="D213" s="671"/>
      <c r="E213" s="671"/>
      <c r="F213" s="671"/>
      <c r="G213" s="671"/>
      <c r="H213" s="671"/>
      <c r="I213" s="661"/>
    </row>
    <row r="214" spans="1:9">
      <c r="A214" s="688" t="s">
        <v>420</v>
      </c>
      <c r="B214" s="688">
        <v>8.0399999999999991</v>
      </c>
      <c r="C214" s="688">
        <v>0.38</v>
      </c>
      <c r="D214" s="671"/>
      <c r="E214" s="671"/>
      <c r="F214" s="671"/>
      <c r="G214" s="671"/>
      <c r="H214" s="671"/>
      <c r="I214" s="661"/>
    </row>
    <row r="215" spans="1:9">
      <c r="A215" s="688" t="s">
        <v>438</v>
      </c>
      <c r="B215" s="688">
        <v>37.229999999999997</v>
      </c>
      <c r="C215" s="688">
        <v>2.31</v>
      </c>
      <c r="D215" s="671"/>
      <c r="E215" s="671"/>
      <c r="F215" s="671"/>
      <c r="G215" s="671"/>
      <c r="H215" s="671"/>
      <c r="I215" s="661"/>
    </row>
    <row r="216" spans="1:9">
      <c r="A216" s="688" t="s">
        <v>439</v>
      </c>
      <c r="B216" s="688">
        <v>43.67</v>
      </c>
      <c r="C216" s="688">
        <v>2.82</v>
      </c>
      <c r="D216" s="671"/>
      <c r="E216" s="671"/>
      <c r="F216" s="671"/>
      <c r="G216" s="671"/>
      <c r="H216" s="671"/>
      <c r="I216" s="661"/>
    </row>
    <row r="217" spans="1:9">
      <c r="A217" s="688" t="s">
        <v>440</v>
      </c>
      <c r="B217" s="688">
        <v>37.78</v>
      </c>
      <c r="C217" s="688">
        <v>2.35</v>
      </c>
      <c r="D217" s="671"/>
      <c r="E217" s="671"/>
      <c r="F217" s="671"/>
      <c r="G217" s="671"/>
      <c r="H217" s="671"/>
      <c r="I217" s="661"/>
    </row>
    <row r="218" spans="1:9">
      <c r="A218" s="688" t="s">
        <v>441</v>
      </c>
      <c r="B218" s="688">
        <v>42.76</v>
      </c>
      <c r="C218" s="688">
        <v>2.82</v>
      </c>
      <c r="D218" s="671"/>
      <c r="E218" s="671"/>
      <c r="F218" s="671"/>
      <c r="G218" s="671"/>
      <c r="H218" s="671"/>
      <c r="I218" s="661"/>
    </row>
    <row r="219" spans="1:9">
      <c r="A219" s="688" t="s">
        <v>442</v>
      </c>
      <c r="B219" s="688">
        <v>58.12</v>
      </c>
      <c r="C219" s="688">
        <v>2.64</v>
      </c>
      <c r="D219" s="671"/>
      <c r="E219" s="671"/>
      <c r="F219" s="671"/>
      <c r="G219" s="671"/>
      <c r="H219" s="671"/>
      <c r="I219" s="661"/>
    </row>
    <row r="220" spans="1:9">
      <c r="A220" s="688" t="s">
        <v>443</v>
      </c>
      <c r="B220" s="688">
        <v>68.58</v>
      </c>
      <c r="C220" s="688">
        <v>3.26</v>
      </c>
      <c r="D220" s="671"/>
      <c r="E220" s="671"/>
      <c r="F220" s="671"/>
      <c r="G220" s="671"/>
      <c r="H220" s="671"/>
      <c r="I220" s="661"/>
    </row>
    <row r="221" spans="1:9">
      <c r="A221" s="688" t="s">
        <v>444</v>
      </c>
      <c r="B221" s="688">
        <v>55.95</v>
      </c>
      <c r="C221" s="688">
        <v>2.54</v>
      </c>
      <c r="D221" s="671"/>
      <c r="E221" s="671"/>
      <c r="F221" s="671"/>
      <c r="G221" s="671"/>
      <c r="H221" s="671"/>
      <c r="I221" s="661"/>
    </row>
    <row r="222" spans="1:9">
      <c r="A222" s="688" t="s">
        <v>445</v>
      </c>
      <c r="B222" s="688">
        <v>68.08</v>
      </c>
      <c r="C222" s="688">
        <v>3.01</v>
      </c>
      <c r="D222" s="671"/>
      <c r="E222" s="671"/>
      <c r="F222" s="671"/>
      <c r="G222" s="671"/>
      <c r="H222" s="671"/>
      <c r="I222" s="661"/>
    </row>
    <row r="223" spans="1:9">
      <c r="A223" s="688" t="s">
        <v>429</v>
      </c>
      <c r="B223" s="688">
        <v>1.49</v>
      </c>
      <c r="C223" s="688">
        <v>7.0000000000000007E-2</v>
      </c>
      <c r="D223" s="671"/>
      <c r="E223" s="671"/>
      <c r="F223" s="671"/>
      <c r="G223" s="671"/>
      <c r="H223" s="671"/>
      <c r="I223" s="661"/>
    </row>
    <row r="224" spans="1:9">
      <c r="A224" s="688" t="s">
        <v>430</v>
      </c>
      <c r="B224" s="688">
        <v>20.11</v>
      </c>
      <c r="C224" s="688">
        <v>1.04</v>
      </c>
      <c r="D224" s="671"/>
      <c r="E224" s="671"/>
      <c r="F224" s="671"/>
      <c r="G224" s="671"/>
      <c r="H224" s="671"/>
      <c r="I224" s="661"/>
    </row>
    <row r="225" spans="1:9">
      <c r="A225" s="688" t="s">
        <v>431</v>
      </c>
      <c r="B225" s="688">
        <v>18.170000000000002</v>
      </c>
      <c r="C225" s="688">
        <v>1.02</v>
      </c>
      <c r="D225" s="671"/>
      <c r="E225" s="671"/>
      <c r="F225" s="671"/>
      <c r="G225" s="671"/>
      <c r="H225" s="671"/>
      <c r="I225" s="661"/>
    </row>
    <row r="226" spans="1:9">
      <c r="A226" s="688" t="s">
        <v>432</v>
      </c>
      <c r="B226" s="688">
        <v>11.02</v>
      </c>
      <c r="C226" s="688">
        <v>0.65</v>
      </c>
      <c r="D226" s="671"/>
      <c r="E226" s="671"/>
      <c r="F226" s="671"/>
      <c r="G226" s="671"/>
      <c r="H226" s="671"/>
      <c r="I226" s="661"/>
    </row>
    <row r="227" spans="1:9">
      <c r="A227" s="688" t="s">
        <v>433</v>
      </c>
      <c r="B227" s="688">
        <v>11.76</v>
      </c>
      <c r="C227" s="688">
        <v>0.72</v>
      </c>
      <c r="D227" s="671"/>
      <c r="E227" s="671"/>
      <c r="F227" s="671"/>
      <c r="G227" s="671"/>
      <c r="H227" s="671"/>
      <c r="I227" s="661"/>
    </row>
    <row r="228" spans="1:9">
      <c r="A228" s="688" t="s">
        <v>434</v>
      </c>
      <c r="B228" s="688">
        <v>16.559999999999999</v>
      </c>
      <c r="C228" s="688">
        <v>0.76</v>
      </c>
      <c r="D228" s="671"/>
      <c r="E228" s="671"/>
      <c r="F228" s="671"/>
      <c r="G228" s="671"/>
      <c r="H228" s="671"/>
      <c r="I228" s="661"/>
    </row>
    <row r="229" spans="1:9">
      <c r="A229" s="688" t="s">
        <v>435</v>
      </c>
      <c r="B229" s="688">
        <v>18.12</v>
      </c>
      <c r="C229" s="688">
        <v>1.08</v>
      </c>
      <c r="D229" s="671"/>
      <c r="E229" s="671"/>
      <c r="F229" s="671"/>
      <c r="G229" s="671"/>
      <c r="H229" s="671"/>
      <c r="I229" s="661"/>
    </row>
    <row r="230" spans="1:9">
      <c r="A230" s="688" t="s">
        <v>436</v>
      </c>
      <c r="B230" s="688">
        <v>10.61</v>
      </c>
      <c r="C230" s="688">
        <v>0.59</v>
      </c>
      <c r="D230" s="671"/>
      <c r="E230" s="671"/>
      <c r="F230" s="671"/>
      <c r="G230" s="671"/>
      <c r="H230" s="671"/>
      <c r="I230" s="661"/>
    </row>
    <row r="231" spans="1:9">
      <c r="A231" s="688" t="s">
        <v>437</v>
      </c>
      <c r="B231" s="688">
        <v>10.91</v>
      </c>
      <c r="C231" s="688">
        <v>0.63</v>
      </c>
      <c r="D231" s="671"/>
      <c r="E231" s="671"/>
      <c r="F231" s="671"/>
      <c r="G231" s="671"/>
      <c r="H231" s="671"/>
      <c r="I231" s="661"/>
    </row>
    <row r="232" spans="1:9">
      <c r="A232" s="688" t="s">
        <v>455</v>
      </c>
      <c r="B232" s="688">
        <v>51.91</v>
      </c>
      <c r="C232" s="688">
        <v>2.86</v>
      </c>
      <c r="D232" s="671"/>
      <c r="E232" s="671"/>
      <c r="F232" s="671"/>
      <c r="G232" s="671"/>
      <c r="H232" s="671"/>
      <c r="I232" s="661"/>
    </row>
    <row r="233" spans="1:9">
      <c r="A233" s="688" t="s">
        <v>456</v>
      </c>
      <c r="B233" s="688">
        <v>55.45</v>
      </c>
      <c r="C233" s="688">
        <v>3.2</v>
      </c>
      <c r="D233" s="671"/>
      <c r="E233" s="671"/>
      <c r="F233" s="671"/>
      <c r="G233" s="671"/>
      <c r="H233" s="671"/>
      <c r="I233" s="661"/>
    </row>
    <row r="234" spans="1:9">
      <c r="A234" s="688" t="s">
        <v>457</v>
      </c>
      <c r="B234" s="688">
        <v>49.7</v>
      </c>
      <c r="C234" s="688">
        <v>2.89</v>
      </c>
      <c r="D234" s="671"/>
      <c r="E234" s="671"/>
      <c r="F234" s="671"/>
      <c r="G234" s="671"/>
      <c r="H234" s="671"/>
      <c r="I234" s="661"/>
    </row>
    <row r="235" spans="1:9">
      <c r="A235" s="688" t="s">
        <v>458</v>
      </c>
      <c r="B235" s="688">
        <v>51.91</v>
      </c>
      <c r="C235" s="688">
        <v>2.91</v>
      </c>
      <c r="D235" s="671"/>
      <c r="E235" s="671"/>
      <c r="F235" s="671"/>
      <c r="G235" s="671"/>
      <c r="H235" s="671"/>
      <c r="I235" s="661"/>
    </row>
    <row r="236" spans="1:9">
      <c r="A236" s="688" t="s">
        <v>459</v>
      </c>
      <c r="B236" s="688">
        <v>64.61</v>
      </c>
      <c r="C236" s="688">
        <v>2.57</v>
      </c>
      <c r="D236" s="671"/>
      <c r="E236" s="671"/>
      <c r="F236" s="671"/>
      <c r="G236" s="671"/>
      <c r="H236" s="671"/>
      <c r="I236" s="661"/>
    </row>
    <row r="237" spans="1:9">
      <c r="A237" s="688" t="s">
        <v>460</v>
      </c>
      <c r="B237" s="688">
        <v>64.25</v>
      </c>
      <c r="C237" s="688">
        <v>2.66</v>
      </c>
      <c r="D237" s="671"/>
      <c r="E237" s="671"/>
      <c r="F237" s="671"/>
      <c r="G237" s="671"/>
      <c r="H237" s="671"/>
      <c r="I237" s="661"/>
    </row>
    <row r="238" spans="1:9">
      <c r="A238" s="688" t="s">
        <v>461</v>
      </c>
      <c r="B238" s="688">
        <v>63.62</v>
      </c>
      <c r="C238" s="688">
        <v>2.78</v>
      </c>
      <c r="D238" s="671"/>
      <c r="E238" s="671"/>
      <c r="F238" s="671"/>
      <c r="G238" s="671"/>
      <c r="H238" s="671"/>
      <c r="I238" s="661"/>
    </row>
    <row r="239" spans="1:9">
      <c r="A239" s="688" t="s">
        <v>462</v>
      </c>
      <c r="B239" s="688">
        <v>63.75</v>
      </c>
      <c r="C239" s="688">
        <v>2.3199999999999998</v>
      </c>
      <c r="D239" s="671"/>
      <c r="E239" s="671"/>
      <c r="F239" s="671"/>
      <c r="G239" s="671"/>
      <c r="H239" s="671"/>
      <c r="I239" s="661"/>
    </row>
    <row r="240" spans="1:9">
      <c r="A240" s="688" t="s">
        <v>446</v>
      </c>
      <c r="B240" s="688">
        <v>1.43</v>
      </c>
      <c r="C240" s="688">
        <v>0.06</v>
      </c>
      <c r="D240" s="671"/>
      <c r="E240" s="671"/>
      <c r="F240" s="671"/>
      <c r="G240" s="671"/>
      <c r="H240" s="671"/>
      <c r="I240" s="661"/>
    </row>
    <row r="241" spans="1:9">
      <c r="A241" s="688" t="s">
        <v>447</v>
      </c>
      <c r="B241" s="688">
        <v>24.57</v>
      </c>
      <c r="C241" s="688">
        <v>1.46</v>
      </c>
      <c r="D241" s="671"/>
      <c r="E241" s="671"/>
      <c r="F241" s="671"/>
      <c r="G241" s="671"/>
      <c r="H241" s="671"/>
      <c r="I241" s="661"/>
    </row>
    <row r="242" spans="1:9">
      <c r="A242" s="688" t="s">
        <v>448</v>
      </c>
      <c r="B242" s="688">
        <v>24.46</v>
      </c>
      <c r="C242" s="688">
        <v>1.43</v>
      </c>
      <c r="D242" s="671"/>
      <c r="E242" s="671"/>
      <c r="F242" s="671"/>
      <c r="G242" s="671"/>
      <c r="H242" s="671"/>
      <c r="I242" s="661"/>
    </row>
    <row r="243" spans="1:9">
      <c r="A243" s="688" t="s">
        <v>449</v>
      </c>
      <c r="B243" s="688">
        <v>15.72</v>
      </c>
      <c r="C243" s="688">
        <v>0.99</v>
      </c>
      <c r="D243" s="671"/>
      <c r="E243" s="671"/>
      <c r="F243" s="671"/>
      <c r="G243" s="671"/>
      <c r="H243" s="671"/>
      <c r="I243" s="661"/>
    </row>
    <row r="244" spans="1:9">
      <c r="A244" s="688" t="s">
        <v>450</v>
      </c>
      <c r="B244" s="688">
        <v>16.190000000000001</v>
      </c>
      <c r="C244" s="688">
        <v>1</v>
      </c>
      <c r="D244" s="671"/>
      <c r="E244" s="671"/>
      <c r="F244" s="671"/>
      <c r="G244" s="671"/>
      <c r="H244" s="671"/>
      <c r="I244" s="661"/>
    </row>
    <row r="245" spans="1:9">
      <c r="A245" s="688" t="s">
        <v>451</v>
      </c>
      <c r="B245" s="688">
        <v>21.99</v>
      </c>
      <c r="C245" s="688">
        <v>1.39</v>
      </c>
      <c r="D245" s="671"/>
      <c r="E245" s="671"/>
      <c r="F245" s="671"/>
      <c r="G245" s="671"/>
      <c r="H245" s="671"/>
      <c r="I245" s="661"/>
    </row>
    <row r="246" spans="1:9">
      <c r="A246" s="688" t="s">
        <v>452</v>
      </c>
      <c r="B246" s="688">
        <v>21.71</v>
      </c>
      <c r="C246" s="688">
        <v>1.18</v>
      </c>
      <c r="D246" s="671"/>
      <c r="E246" s="671"/>
      <c r="F246" s="671"/>
      <c r="G246" s="671"/>
      <c r="H246" s="671"/>
      <c r="I246" s="661"/>
    </row>
    <row r="247" spans="1:9">
      <c r="A247" s="688" t="s">
        <v>453</v>
      </c>
      <c r="B247" s="688">
        <v>15.04</v>
      </c>
      <c r="C247" s="688">
        <v>0.98</v>
      </c>
      <c r="D247" s="671"/>
      <c r="E247" s="671"/>
      <c r="F247" s="671"/>
      <c r="G247" s="671"/>
      <c r="H247" s="671"/>
      <c r="I247" s="661"/>
    </row>
    <row r="248" spans="1:9">
      <c r="A248" s="688" t="s">
        <v>454</v>
      </c>
      <c r="B248" s="688">
        <v>14.9</v>
      </c>
      <c r="C248" s="688">
        <v>0.91</v>
      </c>
      <c r="D248" s="671"/>
      <c r="E248" s="671"/>
      <c r="F248" s="671"/>
      <c r="G248" s="671"/>
      <c r="H248" s="671"/>
      <c r="I248" s="661"/>
    </row>
    <row r="249" spans="1:9" s="5" customFormat="1">
      <c r="A249" s="674" t="s">
        <v>463</v>
      </c>
      <c r="B249" s="699">
        <f>B2</f>
        <v>14.089920338127129</v>
      </c>
      <c r="C249" s="699">
        <f>C2</f>
        <v>0.97829929999999998</v>
      </c>
      <c r="D249" s="674"/>
      <c r="E249" s="674"/>
      <c r="F249" s="674"/>
      <c r="G249" s="674"/>
      <c r="H249" s="674"/>
      <c r="I249" s="588" t="s">
        <v>804</v>
      </c>
    </row>
    <row r="250" spans="1:9" s="5" customFormat="1">
      <c r="A250" s="674" t="s">
        <v>464</v>
      </c>
      <c r="B250" s="699">
        <f t="shared" ref="B250:C265" si="2">B3</f>
        <v>109.92</v>
      </c>
      <c r="C250" s="699">
        <f t="shared" si="2"/>
        <v>7.5934600000000003</v>
      </c>
      <c r="D250" s="674"/>
      <c r="E250" s="674"/>
      <c r="F250" s="674"/>
      <c r="G250" s="674"/>
      <c r="H250" s="674"/>
      <c r="I250" s="588"/>
    </row>
    <row r="251" spans="1:9" s="5" customFormat="1">
      <c r="A251" s="674" t="s">
        <v>465</v>
      </c>
      <c r="B251" s="699">
        <f t="shared" si="2"/>
        <v>115.72</v>
      </c>
      <c r="C251" s="699">
        <f t="shared" si="2"/>
        <v>7.9008900000000004</v>
      </c>
      <c r="D251" s="674"/>
      <c r="E251" s="674"/>
      <c r="F251" s="674"/>
      <c r="G251" s="674"/>
      <c r="H251" s="674"/>
      <c r="I251" s="588"/>
    </row>
    <row r="252" spans="1:9" s="5" customFormat="1">
      <c r="A252" s="674" t="s">
        <v>466</v>
      </c>
      <c r="B252" s="699">
        <f t="shared" si="2"/>
        <v>56.11869338677355</v>
      </c>
      <c r="C252" s="699">
        <f t="shared" si="2"/>
        <v>4.1123247589320417</v>
      </c>
      <c r="D252" s="674"/>
      <c r="E252" s="674"/>
      <c r="F252" s="674"/>
      <c r="G252" s="674"/>
      <c r="H252" s="674"/>
      <c r="I252" s="588"/>
    </row>
    <row r="253" spans="1:9" s="5" customFormat="1">
      <c r="A253" s="674" t="s">
        <v>467</v>
      </c>
      <c r="B253" s="699">
        <f t="shared" si="2"/>
        <v>55.971175997856953</v>
      </c>
      <c r="C253" s="699">
        <f t="shared" si="2"/>
        <v>3.7690117425188934</v>
      </c>
      <c r="D253" s="674"/>
      <c r="E253" s="674"/>
      <c r="F253" s="674"/>
      <c r="G253" s="674"/>
      <c r="H253" s="674"/>
      <c r="I253" s="588"/>
    </row>
    <row r="254" spans="1:9" s="5" customFormat="1">
      <c r="A254" s="674" t="s">
        <v>468</v>
      </c>
      <c r="B254" s="699">
        <f t="shared" si="2"/>
        <v>108.34</v>
      </c>
      <c r="C254" s="699">
        <f t="shared" si="2"/>
        <v>7.8803400000000003</v>
      </c>
      <c r="D254" s="674"/>
      <c r="E254" s="674"/>
      <c r="F254" s="674"/>
      <c r="G254" s="674"/>
      <c r="H254" s="674"/>
      <c r="I254" s="588"/>
    </row>
    <row r="255" spans="1:9" s="5" customFormat="1">
      <c r="A255" s="674" t="s">
        <v>469</v>
      </c>
      <c r="B255" s="699">
        <f t="shared" si="2"/>
        <v>110.74</v>
      </c>
      <c r="C255" s="699">
        <f t="shared" si="2"/>
        <v>7.6811199999999999</v>
      </c>
      <c r="D255" s="674"/>
      <c r="E255" s="674"/>
      <c r="F255" s="674"/>
      <c r="G255" s="674"/>
      <c r="H255" s="674"/>
      <c r="I255" s="588"/>
    </row>
    <row r="256" spans="1:9" s="5" customFormat="1">
      <c r="A256" s="674" t="s">
        <v>470</v>
      </c>
      <c r="B256" s="699">
        <f t="shared" si="2"/>
        <v>56.054978146463299</v>
      </c>
      <c r="C256" s="699">
        <f t="shared" si="2"/>
        <v>3.7653711180709708</v>
      </c>
      <c r="D256" s="674"/>
      <c r="E256" s="674"/>
      <c r="F256" s="674"/>
      <c r="G256" s="674"/>
      <c r="H256" s="674"/>
      <c r="I256" s="588"/>
    </row>
    <row r="257" spans="1:9" s="5" customFormat="1">
      <c r="A257" s="674" t="s">
        <v>471</v>
      </c>
      <c r="B257" s="699">
        <f t="shared" si="2"/>
        <v>57.485346551874073</v>
      </c>
      <c r="C257" s="699">
        <f t="shared" si="2"/>
        <v>3.9216032564488503</v>
      </c>
      <c r="D257" s="674"/>
      <c r="E257" s="674"/>
      <c r="F257" s="674"/>
      <c r="G257" s="674"/>
      <c r="H257" s="674"/>
      <c r="I257" s="588"/>
    </row>
    <row r="258" spans="1:9" s="5" customFormat="1">
      <c r="A258" s="674" t="s">
        <v>472</v>
      </c>
      <c r="B258" s="699">
        <f t="shared" si="2"/>
        <v>63.21</v>
      </c>
      <c r="C258" s="699">
        <f t="shared" si="2"/>
        <v>8.5538699999999999</v>
      </c>
      <c r="D258" s="674"/>
      <c r="E258" s="674"/>
      <c r="F258" s="674"/>
      <c r="G258" s="674"/>
      <c r="H258" s="674"/>
      <c r="I258" s="588"/>
    </row>
    <row r="259" spans="1:9" s="5" customFormat="1">
      <c r="A259" s="674" t="s">
        <v>473</v>
      </c>
      <c r="B259" s="699">
        <f t="shared" si="2"/>
        <v>63.09</v>
      </c>
      <c r="C259" s="699">
        <f t="shared" si="2"/>
        <v>8.5778700000000008</v>
      </c>
      <c r="D259" s="674"/>
      <c r="E259" s="674"/>
      <c r="F259" s="674"/>
      <c r="G259" s="674"/>
      <c r="H259" s="674"/>
      <c r="I259" s="588"/>
    </row>
    <row r="260" spans="1:9" s="5" customFormat="1">
      <c r="A260" s="674" t="s">
        <v>474</v>
      </c>
      <c r="B260" s="699">
        <f t="shared" si="2"/>
        <v>118.03</v>
      </c>
      <c r="C260" s="699">
        <f t="shared" si="2"/>
        <v>9.3476300000000005</v>
      </c>
      <c r="D260" s="674"/>
      <c r="E260" s="674"/>
      <c r="F260" s="674"/>
      <c r="G260" s="674"/>
      <c r="H260" s="674"/>
      <c r="I260" s="588"/>
    </row>
    <row r="261" spans="1:9" s="5" customFormat="1">
      <c r="A261" s="674" t="s">
        <v>475</v>
      </c>
      <c r="B261" s="699">
        <f t="shared" si="2"/>
        <v>116.69</v>
      </c>
      <c r="C261" s="699">
        <f t="shared" si="2"/>
        <v>9.25305</v>
      </c>
      <c r="D261" s="674"/>
      <c r="E261" s="674"/>
      <c r="F261" s="674"/>
      <c r="G261" s="674"/>
      <c r="H261" s="674"/>
      <c r="I261" s="588"/>
    </row>
    <row r="262" spans="1:9" s="5" customFormat="1">
      <c r="A262" s="674" t="s">
        <v>485</v>
      </c>
      <c r="B262" s="699">
        <f t="shared" si="2"/>
        <v>27.75</v>
      </c>
      <c r="C262" s="699">
        <f t="shared" si="2"/>
        <v>1.46</v>
      </c>
      <c r="D262" s="674"/>
      <c r="E262" s="674"/>
      <c r="F262" s="674"/>
      <c r="G262" s="674"/>
      <c r="H262" s="674"/>
      <c r="I262" s="588"/>
    </row>
    <row r="263" spans="1:9" s="5" customFormat="1">
      <c r="A263" s="674" t="s">
        <v>486</v>
      </c>
      <c r="B263" s="699">
        <f t="shared" si="2"/>
        <v>26.54</v>
      </c>
      <c r="C263" s="699">
        <f t="shared" si="2"/>
        <v>1.35</v>
      </c>
      <c r="D263" s="674"/>
      <c r="E263" s="674"/>
      <c r="F263" s="674"/>
      <c r="G263" s="674"/>
      <c r="H263" s="674"/>
      <c r="I263" s="588"/>
    </row>
    <row r="264" spans="1:9" s="5" customFormat="1">
      <c r="A264" s="674" t="s">
        <v>487</v>
      </c>
      <c r="B264" s="699">
        <f t="shared" si="2"/>
        <v>63.73</v>
      </c>
      <c r="C264" s="699">
        <f t="shared" si="2"/>
        <v>3.35</v>
      </c>
      <c r="D264" s="674"/>
      <c r="E264" s="674"/>
      <c r="F264" s="674"/>
      <c r="G264" s="674"/>
      <c r="H264" s="674"/>
      <c r="I264" s="588"/>
    </row>
    <row r="265" spans="1:9" s="5" customFormat="1">
      <c r="A265" s="674" t="s">
        <v>488</v>
      </c>
      <c r="B265" s="699">
        <f t="shared" si="2"/>
        <v>63.92</v>
      </c>
      <c r="C265" s="699">
        <f t="shared" si="2"/>
        <v>3.29</v>
      </c>
      <c r="D265" s="674"/>
      <c r="E265" s="674"/>
      <c r="F265" s="674"/>
      <c r="G265" s="674"/>
      <c r="H265" s="674"/>
      <c r="I265" s="588"/>
    </row>
    <row r="266" spans="1:9" s="5" customFormat="1">
      <c r="A266" s="674" t="s">
        <v>476</v>
      </c>
      <c r="B266" s="699">
        <f t="shared" ref="B266:C274" si="3">B19</f>
        <v>6.79</v>
      </c>
      <c r="C266" s="699">
        <f t="shared" si="3"/>
        <v>0.32</v>
      </c>
      <c r="D266" s="674"/>
      <c r="E266" s="674"/>
      <c r="F266" s="674"/>
      <c r="G266" s="674"/>
      <c r="H266" s="674"/>
      <c r="I266" s="588"/>
    </row>
    <row r="267" spans="1:9" s="5" customFormat="1">
      <c r="A267" s="674" t="s">
        <v>477</v>
      </c>
      <c r="B267" s="699">
        <f t="shared" si="3"/>
        <v>29.88</v>
      </c>
      <c r="C267" s="699">
        <f t="shared" si="3"/>
        <v>1.41</v>
      </c>
      <c r="D267" s="674"/>
      <c r="E267" s="674"/>
      <c r="F267" s="674"/>
      <c r="G267" s="674"/>
      <c r="H267" s="674"/>
      <c r="I267" s="588"/>
    </row>
    <row r="268" spans="1:9" s="5" customFormat="1">
      <c r="A268" s="674" t="s">
        <v>478</v>
      </c>
      <c r="B268" s="699">
        <f t="shared" si="3"/>
        <v>34.450000000000003</v>
      </c>
      <c r="C268" s="699">
        <f t="shared" si="3"/>
        <v>1.61</v>
      </c>
      <c r="D268" s="674"/>
      <c r="E268" s="674"/>
      <c r="F268" s="674"/>
      <c r="G268" s="674"/>
      <c r="H268" s="674"/>
      <c r="I268" s="588"/>
    </row>
    <row r="269" spans="1:9" s="5" customFormat="1">
      <c r="A269" s="674" t="s">
        <v>479</v>
      </c>
      <c r="B269" s="699">
        <f t="shared" si="3"/>
        <v>22.6</v>
      </c>
      <c r="C269" s="699">
        <f t="shared" si="3"/>
        <v>1.0900000000000001</v>
      </c>
      <c r="D269" s="674"/>
      <c r="E269" s="674"/>
      <c r="F269" s="674"/>
      <c r="G269" s="674"/>
      <c r="H269" s="674"/>
      <c r="I269" s="588"/>
    </row>
    <row r="270" spans="1:9" s="5" customFormat="1">
      <c r="A270" s="674" t="s">
        <v>480</v>
      </c>
      <c r="B270" s="699">
        <f t="shared" si="3"/>
        <v>21.37</v>
      </c>
      <c r="C270" s="699">
        <f t="shared" si="3"/>
        <v>1.07</v>
      </c>
      <c r="D270" s="674"/>
      <c r="E270" s="674"/>
      <c r="F270" s="674"/>
      <c r="G270" s="674"/>
      <c r="H270" s="674"/>
      <c r="I270" s="588"/>
    </row>
    <row r="271" spans="1:9" s="5" customFormat="1">
      <c r="A271" s="674" t="s">
        <v>481</v>
      </c>
      <c r="B271" s="699">
        <f t="shared" si="3"/>
        <v>30.36</v>
      </c>
      <c r="C271" s="699">
        <f t="shared" si="3"/>
        <v>1.37</v>
      </c>
      <c r="D271" s="674"/>
      <c r="E271" s="674"/>
      <c r="F271" s="674"/>
      <c r="G271" s="674"/>
      <c r="H271" s="674"/>
      <c r="I271" s="588"/>
    </row>
    <row r="272" spans="1:9" s="5" customFormat="1">
      <c r="A272" s="674" t="s">
        <v>482</v>
      </c>
      <c r="B272" s="699">
        <f t="shared" si="3"/>
        <v>33.619999999999997</v>
      </c>
      <c r="C272" s="699">
        <f t="shared" si="3"/>
        <v>1.62</v>
      </c>
      <c r="D272" s="674"/>
      <c r="E272" s="674"/>
      <c r="F272" s="674"/>
      <c r="G272" s="674"/>
      <c r="H272" s="674"/>
      <c r="I272" s="588"/>
    </row>
    <row r="273" spans="1:9" s="5" customFormat="1">
      <c r="A273" s="674" t="s">
        <v>483</v>
      </c>
      <c r="B273" s="699">
        <f t="shared" si="3"/>
        <v>21.65</v>
      </c>
      <c r="C273" s="699">
        <f t="shared" si="3"/>
        <v>1.17</v>
      </c>
      <c r="D273" s="674"/>
      <c r="E273" s="674"/>
      <c r="F273" s="674"/>
      <c r="G273" s="674"/>
      <c r="H273" s="674"/>
      <c r="I273" s="588"/>
    </row>
    <row r="274" spans="1:9" s="5" customFormat="1">
      <c r="A274" s="674" t="s">
        <v>484</v>
      </c>
      <c r="B274" s="699">
        <f t="shared" si="3"/>
        <v>22.5</v>
      </c>
      <c r="C274" s="699">
        <f t="shared" si="3"/>
        <v>1.19</v>
      </c>
      <c r="D274" s="674"/>
      <c r="E274" s="674"/>
      <c r="F274" s="674"/>
      <c r="G274" s="674"/>
      <c r="H274" s="674"/>
      <c r="I274" s="588"/>
    </row>
    <row r="275" spans="1:9">
      <c r="A275" s="688" t="s">
        <v>498</v>
      </c>
      <c r="B275" s="688">
        <v>34.549999999999997</v>
      </c>
      <c r="C275" s="688">
        <v>1.44</v>
      </c>
      <c r="D275" s="671"/>
      <c r="E275" s="671"/>
      <c r="F275" s="688"/>
      <c r="G275" s="688"/>
      <c r="H275" s="688"/>
      <c r="I275" s="661"/>
    </row>
    <row r="276" spans="1:9">
      <c r="A276" s="688" t="s">
        <v>499</v>
      </c>
      <c r="B276" s="688">
        <v>58.11</v>
      </c>
      <c r="C276" s="688">
        <v>3.22</v>
      </c>
      <c r="D276" s="671"/>
      <c r="E276" s="671"/>
      <c r="F276" s="688"/>
      <c r="G276" s="688"/>
      <c r="H276" s="688"/>
      <c r="I276" s="661"/>
    </row>
    <row r="277" spans="1:9">
      <c r="A277" s="688" t="s">
        <v>500</v>
      </c>
      <c r="B277" s="688">
        <v>46.74</v>
      </c>
      <c r="C277" s="688">
        <v>2.38</v>
      </c>
      <c r="D277" s="671"/>
      <c r="E277" s="671"/>
      <c r="F277" s="688"/>
      <c r="G277" s="688"/>
      <c r="H277" s="688"/>
      <c r="I277" s="661"/>
    </row>
    <row r="278" spans="1:9">
      <c r="A278" s="688" t="s">
        <v>501</v>
      </c>
      <c r="B278" s="688">
        <v>41.2</v>
      </c>
      <c r="C278" s="688">
        <v>1.8</v>
      </c>
      <c r="D278" s="671"/>
      <c r="E278" s="671"/>
      <c r="F278" s="688"/>
      <c r="G278" s="688"/>
      <c r="H278" s="688"/>
      <c r="I278" s="661"/>
    </row>
    <row r="279" spans="1:9">
      <c r="A279" s="688" t="s">
        <v>502</v>
      </c>
      <c r="B279" s="688">
        <v>60.28</v>
      </c>
      <c r="C279" s="688">
        <v>2.0299999999999998</v>
      </c>
      <c r="D279" s="671"/>
      <c r="E279" s="671"/>
      <c r="F279" s="688"/>
      <c r="G279" s="688"/>
      <c r="H279" s="688"/>
      <c r="I279" s="661"/>
    </row>
    <row r="280" spans="1:9">
      <c r="A280" s="688" t="s">
        <v>503</v>
      </c>
      <c r="B280" s="688">
        <v>74.55</v>
      </c>
      <c r="C280" s="688">
        <v>2.92</v>
      </c>
      <c r="D280" s="671"/>
      <c r="E280" s="671"/>
      <c r="F280" s="688"/>
      <c r="G280" s="688"/>
      <c r="H280" s="688"/>
      <c r="I280" s="661"/>
    </row>
    <row r="281" spans="1:9">
      <c r="A281" s="688" t="s">
        <v>504</v>
      </c>
      <c r="B281" s="688">
        <v>73.989999999999995</v>
      </c>
      <c r="C281" s="688">
        <v>2.54</v>
      </c>
      <c r="D281" s="671"/>
      <c r="E281" s="671"/>
      <c r="F281" s="688"/>
      <c r="G281" s="688"/>
      <c r="H281" s="688"/>
      <c r="I281" s="661"/>
    </row>
    <row r="282" spans="1:9">
      <c r="A282" s="688" t="s">
        <v>505</v>
      </c>
      <c r="B282" s="688">
        <v>76.540000000000006</v>
      </c>
      <c r="C282" s="688">
        <v>2.57</v>
      </c>
      <c r="D282" s="671"/>
      <c r="E282" s="671"/>
      <c r="F282" s="688"/>
      <c r="G282" s="688"/>
      <c r="H282" s="688"/>
      <c r="I282" s="661"/>
    </row>
    <row r="283" spans="1:9">
      <c r="A283" s="688" t="s">
        <v>489</v>
      </c>
      <c r="B283" s="688">
        <v>1.02</v>
      </c>
      <c r="C283" s="688">
        <v>0.05</v>
      </c>
      <c r="D283" s="671"/>
      <c r="E283" s="671"/>
      <c r="F283" s="688"/>
      <c r="G283" s="688"/>
      <c r="H283" s="688"/>
      <c r="I283" s="661"/>
    </row>
    <row r="284" spans="1:9">
      <c r="A284" s="688" t="s">
        <v>490</v>
      </c>
      <c r="B284" s="688">
        <v>22.54</v>
      </c>
      <c r="C284" s="688">
        <v>1.08</v>
      </c>
      <c r="D284" s="671"/>
      <c r="E284" s="671"/>
      <c r="F284" s="688"/>
      <c r="G284" s="688"/>
      <c r="H284" s="688"/>
      <c r="I284" s="661"/>
    </row>
    <row r="285" spans="1:9">
      <c r="A285" s="688" t="s">
        <v>491</v>
      </c>
      <c r="B285" s="688">
        <v>22.78</v>
      </c>
      <c r="C285" s="688">
        <v>1.07</v>
      </c>
      <c r="D285" s="671"/>
      <c r="E285" s="671"/>
      <c r="F285" s="688"/>
      <c r="G285" s="688"/>
      <c r="H285" s="688"/>
      <c r="I285" s="661"/>
    </row>
    <row r="286" spans="1:9">
      <c r="A286" s="688" t="s">
        <v>492</v>
      </c>
      <c r="B286" s="688">
        <v>15.79</v>
      </c>
      <c r="C286" s="688">
        <v>0.83</v>
      </c>
      <c r="D286" s="671"/>
      <c r="E286" s="671"/>
      <c r="F286" s="688"/>
      <c r="G286" s="688"/>
      <c r="H286" s="688"/>
      <c r="I286" s="661"/>
    </row>
    <row r="287" spans="1:9">
      <c r="A287" s="688" t="s">
        <v>493</v>
      </c>
      <c r="B287" s="688">
        <v>16.100000000000001</v>
      </c>
      <c r="C287" s="688">
        <v>0.75</v>
      </c>
      <c r="D287" s="671"/>
      <c r="E287" s="671"/>
      <c r="F287" s="688"/>
      <c r="G287" s="688"/>
      <c r="H287" s="688"/>
      <c r="I287" s="661"/>
    </row>
    <row r="288" spans="1:9">
      <c r="A288" s="688" t="s">
        <v>494</v>
      </c>
      <c r="B288" s="688">
        <v>20.25</v>
      </c>
      <c r="C288" s="688">
        <v>0.94</v>
      </c>
      <c r="D288" s="671"/>
      <c r="E288" s="671"/>
      <c r="F288" s="688"/>
      <c r="G288" s="688"/>
      <c r="H288" s="688"/>
      <c r="I288" s="661"/>
    </row>
    <row r="289" spans="1:9">
      <c r="A289" s="688" t="s">
        <v>495</v>
      </c>
      <c r="B289" s="688">
        <v>23.25</v>
      </c>
      <c r="C289" s="688">
        <v>1</v>
      </c>
      <c r="D289" s="671"/>
      <c r="E289" s="671"/>
      <c r="F289" s="688"/>
      <c r="G289" s="688"/>
      <c r="H289" s="688"/>
      <c r="I289" s="661"/>
    </row>
    <row r="290" spans="1:9">
      <c r="A290" s="688" t="s">
        <v>496</v>
      </c>
      <c r="B290" s="688">
        <v>14.46</v>
      </c>
      <c r="C290" s="688">
        <v>0.68</v>
      </c>
      <c r="D290" s="671"/>
      <c r="E290" s="671"/>
      <c r="F290" s="688"/>
      <c r="G290" s="688"/>
      <c r="H290" s="688"/>
      <c r="I290" s="661"/>
    </row>
    <row r="291" spans="1:9">
      <c r="A291" s="688" t="s">
        <v>497</v>
      </c>
      <c r="B291" s="688">
        <v>16.059999999999999</v>
      </c>
      <c r="C291" s="688">
        <v>0.83</v>
      </c>
      <c r="D291" s="671"/>
      <c r="E291" s="671"/>
      <c r="F291" s="688"/>
      <c r="G291" s="688"/>
      <c r="H291" s="688"/>
      <c r="I291" s="661"/>
    </row>
    <row r="292" spans="1:9">
      <c r="A292" s="688" t="s">
        <v>515</v>
      </c>
      <c r="B292" s="688">
        <v>44.58</v>
      </c>
      <c r="C292" s="688">
        <v>1.98</v>
      </c>
      <c r="D292" s="671"/>
      <c r="E292" s="671"/>
      <c r="F292" s="688"/>
      <c r="G292" s="688"/>
      <c r="H292" s="688"/>
      <c r="I292" s="661"/>
    </row>
    <row r="293" spans="1:9">
      <c r="A293" s="688" t="s">
        <v>516</v>
      </c>
      <c r="B293" s="688">
        <v>36.14</v>
      </c>
      <c r="C293" s="688">
        <v>1.74</v>
      </c>
      <c r="D293" s="671"/>
      <c r="E293" s="671"/>
      <c r="F293" s="688"/>
      <c r="G293" s="688"/>
      <c r="H293" s="688"/>
      <c r="I293" s="661"/>
    </row>
    <row r="294" spans="1:9">
      <c r="A294" s="688" t="s">
        <v>517</v>
      </c>
      <c r="B294" s="688">
        <v>44.78</v>
      </c>
      <c r="C294" s="688">
        <v>2.04</v>
      </c>
      <c r="D294" s="671"/>
      <c r="E294" s="671"/>
      <c r="F294" s="688"/>
      <c r="G294" s="688"/>
      <c r="H294" s="688"/>
      <c r="I294" s="661"/>
    </row>
    <row r="295" spans="1:9">
      <c r="A295" s="688" t="s">
        <v>518</v>
      </c>
      <c r="B295" s="688">
        <v>44.65</v>
      </c>
      <c r="C295" s="688">
        <v>2.0299999999999998</v>
      </c>
      <c r="D295" s="671"/>
      <c r="E295" s="671"/>
      <c r="F295" s="688"/>
      <c r="G295" s="688"/>
      <c r="H295" s="688"/>
      <c r="I295" s="661"/>
    </row>
    <row r="296" spans="1:9">
      <c r="A296" s="688" t="s">
        <v>519</v>
      </c>
      <c r="B296" s="688">
        <v>62.14</v>
      </c>
      <c r="C296" s="688">
        <v>2.16</v>
      </c>
      <c r="D296" s="671"/>
      <c r="E296" s="671"/>
      <c r="F296" s="688"/>
      <c r="G296" s="688"/>
      <c r="H296" s="688"/>
      <c r="I296" s="661"/>
    </row>
    <row r="297" spans="1:9">
      <c r="A297" s="688" t="s">
        <v>520</v>
      </c>
      <c r="B297" s="688">
        <v>57.26</v>
      </c>
      <c r="C297" s="688">
        <v>1.95</v>
      </c>
      <c r="D297" s="671"/>
      <c r="E297" s="671"/>
      <c r="F297" s="688"/>
      <c r="G297" s="688"/>
      <c r="H297" s="688"/>
      <c r="I297" s="661"/>
    </row>
    <row r="298" spans="1:9">
      <c r="A298" s="688" t="s">
        <v>521</v>
      </c>
      <c r="B298" s="688">
        <v>58.7</v>
      </c>
      <c r="C298" s="688">
        <v>1.76</v>
      </c>
      <c r="D298" s="671"/>
      <c r="E298" s="671"/>
      <c r="F298" s="688"/>
      <c r="G298" s="688"/>
      <c r="H298" s="688"/>
      <c r="I298" s="661"/>
    </row>
    <row r="299" spans="1:9">
      <c r="A299" s="688" t="s">
        <v>522</v>
      </c>
      <c r="B299" s="688">
        <v>68.59</v>
      </c>
      <c r="C299" s="688">
        <v>2.5099999999999998</v>
      </c>
      <c r="D299" s="671"/>
      <c r="E299" s="671"/>
      <c r="F299" s="688"/>
      <c r="G299" s="688"/>
      <c r="H299" s="688"/>
      <c r="I299" s="661"/>
    </row>
    <row r="300" spans="1:9">
      <c r="A300" s="688" t="s">
        <v>506</v>
      </c>
      <c r="B300" s="688">
        <v>0.99</v>
      </c>
      <c r="C300" s="688">
        <v>0.05</v>
      </c>
      <c r="D300" s="671"/>
      <c r="E300" s="671"/>
      <c r="F300" s="688"/>
      <c r="G300" s="688"/>
      <c r="H300" s="688"/>
      <c r="I300" s="661"/>
    </row>
    <row r="301" spans="1:9">
      <c r="A301" s="688" t="s">
        <v>507</v>
      </c>
      <c r="B301" s="688">
        <v>21.67</v>
      </c>
      <c r="C301" s="688">
        <v>1.4</v>
      </c>
      <c r="D301" s="671"/>
      <c r="E301" s="671"/>
      <c r="F301" s="688"/>
      <c r="G301" s="688"/>
      <c r="H301" s="688"/>
      <c r="I301" s="661"/>
    </row>
    <row r="302" spans="1:9">
      <c r="A302" s="688" t="s">
        <v>508</v>
      </c>
      <c r="B302" s="688">
        <v>20.95</v>
      </c>
      <c r="C302" s="688">
        <v>1.46</v>
      </c>
      <c r="D302" s="671"/>
      <c r="E302" s="671"/>
      <c r="F302" s="688"/>
      <c r="G302" s="688"/>
      <c r="H302" s="688"/>
      <c r="I302" s="661"/>
    </row>
    <row r="303" spans="1:9">
      <c r="A303" s="688" t="s">
        <v>509</v>
      </c>
      <c r="B303" s="688">
        <v>10.17</v>
      </c>
      <c r="C303" s="688">
        <v>0.7</v>
      </c>
      <c r="D303" s="671"/>
      <c r="E303" s="671"/>
      <c r="F303" s="688"/>
      <c r="G303" s="688"/>
      <c r="H303" s="688"/>
      <c r="I303" s="661"/>
    </row>
    <row r="304" spans="1:9">
      <c r="A304" s="688" t="s">
        <v>510</v>
      </c>
      <c r="B304" s="688">
        <v>10.23</v>
      </c>
      <c r="C304" s="688">
        <v>0.76</v>
      </c>
      <c r="D304" s="671"/>
      <c r="E304" s="671"/>
      <c r="F304" s="688"/>
      <c r="G304" s="688"/>
      <c r="H304" s="688"/>
      <c r="I304" s="661"/>
    </row>
    <row r="305" spans="1:9">
      <c r="A305" s="688" t="s">
        <v>511</v>
      </c>
      <c r="B305" s="688">
        <v>21.49</v>
      </c>
      <c r="C305" s="688">
        <v>1.52</v>
      </c>
      <c r="D305" s="671"/>
      <c r="E305" s="671"/>
      <c r="F305" s="688"/>
      <c r="G305" s="688"/>
      <c r="H305" s="688"/>
      <c r="I305" s="661"/>
    </row>
    <row r="306" spans="1:9">
      <c r="A306" s="688" t="s">
        <v>512</v>
      </c>
      <c r="B306" s="688">
        <v>21.32</v>
      </c>
      <c r="C306" s="688">
        <v>1.53</v>
      </c>
      <c r="D306" s="671"/>
      <c r="E306" s="671"/>
      <c r="F306" s="688"/>
      <c r="G306" s="688"/>
      <c r="H306" s="688"/>
      <c r="I306" s="661"/>
    </row>
    <row r="307" spans="1:9">
      <c r="A307" s="688" t="s">
        <v>513</v>
      </c>
      <c r="B307" s="688">
        <v>10.16</v>
      </c>
      <c r="C307" s="688">
        <v>0.65</v>
      </c>
      <c r="D307" s="671"/>
      <c r="E307" s="671"/>
      <c r="F307" s="688"/>
      <c r="G307" s="688"/>
      <c r="H307" s="688"/>
      <c r="I307" s="661"/>
    </row>
    <row r="308" spans="1:9">
      <c r="A308" s="688" t="s">
        <v>514</v>
      </c>
      <c r="B308" s="688">
        <v>9.08</v>
      </c>
      <c r="C308" s="688">
        <v>0.53</v>
      </c>
      <c r="D308" s="671"/>
      <c r="E308" s="671"/>
      <c r="F308" s="688"/>
      <c r="G308" s="688"/>
      <c r="H308" s="688"/>
      <c r="I308" s="661"/>
    </row>
    <row r="309" spans="1:9">
      <c r="A309" s="671" t="s">
        <v>623</v>
      </c>
      <c r="B309" s="688">
        <v>3.79</v>
      </c>
      <c r="C309" s="688">
        <v>0.17</v>
      </c>
      <c r="D309" s="671"/>
      <c r="E309" s="671"/>
      <c r="F309" s="661"/>
      <c r="G309" s="661"/>
      <c r="H309" s="661"/>
      <c r="I309" s="661"/>
    </row>
    <row r="310" spans="1:9">
      <c r="A310" s="671" t="s">
        <v>624</v>
      </c>
      <c r="B310" s="688">
        <v>64.08</v>
      </c>
      <c r="C310" s="688">
        <v>2.12</v>
      </c>
      <c r="D310" s="671"/>
      <c r="E310" s="671"/>
      <c r="F310" s="661"/>
      <c r="G310" s="661"/>
      <c r="H310" s="661"/>
      <c r="I310" s="661"/>
    </row>
    <row r="311" spans="1:9">
      <c r="A311" s="671" t="s">
        <v>625</v>
      </c>
      <c r="B311" s="688">
        <v>31.51</v>
      </c>
      <c r="C311" s="688">
        <v>1.07</v>
      </c>
      <c r="D311" s="671"/>
      <c r="E311" s="671"/>
      <c r="F311" s="661"/>
      <c r="G311" s="661"/>
      <c r="H311" s="661"/>
      <c r="I311" s="661"/>
    </row>
    <row r="312" spans="1:9">
      <c r="A312" s="671" t="s">
        <v>626</v>
      </c>
      <c r="B312" s="688">
        <v>22.9</v>
      </c>
      <c r="C312" s="688">
        <v>0.93</v>
      </c>
      <c r="D312" s="671"/>
      <c r="E312" s="671"/>
      <c r="F312" s="661"/>
      <c r="G312" s="661"/>
      <c r="H312" s="661"/>
      <c r="I312" s="661"/>
    </row>
    <row r="313" spans="1:9">
      <c r="A313" s="671" t="s">
        <v>627</v>
      </c>
      <c r="B313" s="688">
        <v>21.54</v>
      </c>
      <c r="C313" s="688">
        <v>1.03</v>
      </c>
      <c r="D313" s="671"/>
      <c r="E313" s="671"/>
      <c r="F313" s="661"/>
      <c r="G313" s="661"/>
      <c r="H313" s="661"/>
      <c r="I313" s="661"/>
    </row>
    <row r="314" spans="1:9">
      <c r="A314" s="671" t="s">
        <v>628</v>
      </c>
      <c r="B314" s="688">
        <v>31.96</v>
      </c>
      <c r="C314" s="688">
        <v>0.98</v>
      </c>
      <c r="D314" s="671"/>
      <c r="E314" s="671"/>
      <c r="F314" s="661"/>
      <c r="G314" s="661"/>
      <c r="H314" s="661"/>
      <c r="I314" s="661"/>
    </row>
    <row r="315" spans="1:9">
      <c r="A315" s="671" t="s">
        <v>629</v>
      </c>
      <c r="B315" s="688">
        <v>60.41</v>
      </c>
      <c r="C315" s="688">
        <v>1.81</v>
      </c>
      <c r="D315" s="671"/>
      <c r="E315" s="671"/>
      <c r="F315" s="661"/>
      <c r="G315" s="661"/>
      <c r="H315" s="661"/>
      <c r="I315" s="661"/>
    </row>
    <row r="316" spans="1:9">
      <c r="A316" s="671" t="s">
        <v>630</v>
      </c>
      <c r="B316" s="688">
        <v>72.319999999999993</v>
      </c>
      <c r="C316" s="688">
        <v>3.04</v>
      </c>
      <c r="D316" s="671"/>
      <c r="E316" s="671"/>
      <c r="F316" s="661"/>
      <c r="G316" s="661"/>
      <c r="H316" s="661"/>
      <c r="I316" s="661"/>
    </row>
    <row r="317" spans="1:9">
      <c r="A317" s="671" t="s">
        <v>631</v>
      </c>
      <c r="B317" s="671">
        <v>52.34</v>
      </c>
      <c r="C317" s="671">
        <v>2.133</v>
      </c>
      <c r="D317" s="671"/>
      <c r="E317" s="671"/>
      <c r="F317" s="661"/>
      <c r="G317" s="661"/>
      <c r="H317" s="661"/>
      <c r="I317" s="661"/>
    </row>
    <row r="318" spans="1:9">
      <c r="A318" s="671" t="s">
        <v>632</v>
      </c>
      <c r="B318" s="688">
        <v>46.95</v>
      </c>
      <c r="C318" s="671">
        <v>1.62</v>
      </c>
      <c r="D318" s="671"/>
      <c r="E318" s="671"/>
      <c r="F318" s="661"/>
      <c r="G318" s="661"/>
      <c r="H318" s="661"/>
      <c r="I318" s="661"/>
    </row>
    <row r="319" spans="1:9">
      <c r="A319" s="671" t="s">
        <v>633</v>
      </c>
      <c r="B319" s="671">
        <v>81.81</v>
      </c>
      <c r="C319" s="671">
        <v>2.38</v>
      </c>
      <c r="D319" s="671"/>
      <c r="E319" s="671"/>
      <c r="F319" s="661"/>
      <c r="G319" s="661"/>
      <c r="H319" s="661"/>
      <c r="I319" s="661"/>
    </row>
    <row r="320" spans="1:9">
      <c r="A320" s="671" t="s">
        <v>634</v>
      </c>
      <c r="B320" s="688">
        <v>160.85</v>
      </c>
      <c r="C320" s="688">
        <v>3.95</v>
      </c>
      <c r="D320" s="671"/>
      <c r="E320" s="671"/>
      <c r="F320" s="661"/>
      <c r="G320" s="661"/>
      <c r="H320" s="661"/>
      <c r="I320" s="661"/>
    </row>
    <row r="321" spans="1:9">
      <c r="A321" s="671" t="s">
        <v>635</v>
      </c>
      <c r="B321" s="688">
        <v>138.51</v>
      </c>
      <c r="C321" s="688">
        <v>3.77</v>
      </c>
      <c r="D321" s="671"/>
      <c r="E321" s="671"/>
      <c r="F321" s="661"/>
      <c r="G321" s="661"/>
      <c r="H321" s="661"/>
      <c r="I321" s="661"/>
    </row>
    <row r="322" spans="1:9">
      <c r="A322" s="671" t="s">
        <v>636</v>
      </c>
      <c r="B322" s="688">
        <v>39.200000000000003</v>
      </c>
      <c r="C322" s="688">
        <v>1.17</v>
      </c>
      <c r="D322" s="671"/>
      <c r="E322" s="671"/>
      <c r="F322" s="661"/>
      <c r="G322" s="661"/>
      <c r="H322" s="661"/>
      <c r="I322" s="661"/>
    </row>
    <row r="323" spans="1:9">
      <c r="A323" s="671" t="s">
        <v>637</v>
      </c>
      <c r="B323" s="688">
        <v>19.09</v>
      </c>
      <c r="C323" s="688">
        <v>0.53</v>
      </c>
      <c r="D323" s="671"/>
      <c r="E323" s="671"/>
      <c r="F323" s="661"/>
      <c r="G323" s="661"/>
      <c r="H323" s="661"/>
      <c r="I323" s="661"/>
    </row>
    <row r="324" spans="1:9">
      <c r="A324" s="671" t="s">
        <v>638</v>
      </c>
      <c r="B324" s="688">
        <v>6.58</v>
      </c>
      <c r="C324" s="688">
        <v>0.3</v>
      </c>
      <c r="D324" s="671"/>
      <c r="E324" s="671"/>
      <c r="F324" s="661"/>
      <c r="G324" s="661"/>
      <c r="H324" s="661"/>
      <c r="I324" s="661"/>
    </row>
    <row r="325" spans="1:9">
      <c r="A325" s="671" t="s">
        <v>639</v>
      </c>
      <c r="B325" s="688">
        <v>164.09</v>
      </c>
      <c r="C325" s="688">
        <v>3.62</v>
      </c>
      <c r="D325" s="671"/>
      <c r="E325" s="671"/>
      <c r="F325" s="661"/>
      <c r="G325" s="661"/>
      <c r="H325" s="661"/>
      <c r="I325" s="661"/>
    </row>
    <row r="326" spans="1:9">
      <c r="A326" s="671" t="s">
        <v>640</v>
      </c>
      <c r="B326" s="688">
        <v>62.77</v>
      </c>
      <c r="C326" s="688">
        <v>1.53</v>
      </c>
      <c r="D326" s="671"/>
      <c r="E326" s="671"/>
      <c r="F326" s="661"/>
      <c r="G326" s="661"/>
      <c r="H326" s="661"/>
      <c r="I326" s="661"/>
    </row>
    <row r="327" spans="1:9">
      <c r="A327" s="671" t="s">
        <v>641</v>
      </c>
      <c r="B327" s="688">
        <v>33.51</v>
      </c>
      <c r="C327" s="688">
        <v>0.98</v>
      </c>
      <c r="D327" s="671"/>
      <c r="E327" s="671"/>
      <c r="F327" s="661"/>
      <c r="G327" s="661"/>
      <c r="H327" s="661"/>
      <c r="I327" s="661"/>
    </row>
    <row r="328" spans="1:9">
      <c r="A328" s="671" t="s">
        <v>642</v>
      </c>
      <c r="B328" s="688">
        <v>36.46</v>
      </c>
      <c r="C328" s="688">
        <v>1.1200000000000001</v>
      </c>
      <c r="D328" s="671"/>
      <c r="E328" s="671"/>
      <c r="F328" s="661"/>
      <c r="G328" s="661"/>
      <c r="H328" s="661"/>
      <c r="I328" s="661"/>
    </row>
    <row r="329" spans="1:9">
      <c r="A329" s="671" t="s">
        <v>643</v>
      </c>
      <c r="B329" s="688">
        <v>79.400000000000006</v>
      </c>
      <c r="C329" s="688">
        <v>1.9</v>
      </c>
      <c r="D329" s="671"/>
      <c r="E329" s="671"/>
      <c r="F329" s="661"/>
      <c r="G329" s="661"/>
      <c r="H329" s="661"/>
      <c r="I329" s="661"/>
    </row>
    <row r="330" spans="1:9">
      <c r="A330" s="671" t="s">
        <v>644</v>
      </c>
      <c r="B330" s="688">
        <v>145.03</v>
      </c>
      <c r="C330" s="688">
        <v>3.24</v>
      </c>
      <c r="D330" s="671"/>
      <c r="E330" s="671"/>
      <c r="F330" s="661"/>
      <c r="G330" s="661"/>
      <c r="H330" s="661"/>
      <c r="I330" s="661"/>
    </row>
    <row r="331" spans="1:9">
      <c r="A331" s="671" t="s">
        <v>645</v>
      </c>
      <c r="B331" s="688">
        <v>79.39</v>
      </c>
      <c r="C331" s="688">
        <v>2.65</v>
      </c>
      <c r="D331" s="671"/>
      <c r="E331" s="671"/>
      <c r="F331" s="661"/>
      <c r="G331" s="661"/>
      <c r="H331" s="661"/>
      <c r="I331" s="661"/>
    </row>
    <row r="332" spans="1:9">
      <c r="A332" s="671" t="s">
        <v>646</v>
      </c>
      <c r="B332" s="671">
        <v>19.87</v>
      </c>
      <c r="C332" s="671">
        <v>0.56999999999999995</v>
      </c>
      <c r="D332" s="671"/>
      <c r="E332" s="671"/>
      <c r="F332" s="661"/>
      <c r="G332" s="661"/>
      <c r="H332" s="661"/>
      <c r="I332" s="661" t="s">
        <v>647</v>
      </c>
    </row>
    <row r="333" spans="1:9">
      <c r="A333" s="671" t="s">
        <v>648</v>
      </c>
      <c r="B333" s="671">
        <v>103.11499999999999</v>
      </c>
      <c r="C333" s="671">
        <v>1.83</v>
      </c>
      <c r="D333" s="671"/>
      <c r="E333" s="671"/>
      <c r="F333" s="661"/>
      <c r="G333" s="661"/>
      <c r="H333" s="661"/>
      <c r="I333" s="661"/>
    </row>
    <row r="334" spans="1:9">
      <c r="A334" s="671" t="s">
        <v>649</v>
      </c>
      <c r="B334" s="671">
        <v>135.41333333333333</v>
      </c>
      <c r="C334" s="671">
        <v>2.4500000000000002</v>
      </c>
      <c r="D334" s="671"/>
      <c r="E334" s="671"/>
      <c r="F334" s="661"/>
      <c r="G334" s="661"/>
      <c r="H334" s="661"/>
      <c r="I334" s="661"/>
    </row>
    <row r="335" spans="1:9">
      <c r="A335" s="671" t="s">
        <v>650</v>
      </c>
      <c r="B335" s="688">
        <v>116.86</v>
      </c>
      <c r="C335" s="688">
        <v>2.61</v>
      </c>
      <c r="D335" s="671"/>
      <c r="E335" s="671"/>
      <c r="F335" s="661"/>
      <c r="G335" s="661"/>
      <c r="H335" s="661"/>
      <c r="I335" s="661"/>
    </row>
    <row r="336" spans="1:9">
      <c r="A336" s="671" t="s">
        <v>651</v>
      </c>
      <c r="B336" s="688">
        <v>141.29</v>
      </c>
      <c r="C336" s="688">
        <v>3.16</v>
      </c>
      <c r="D336" s="671"/>
      <c r="E336" s="671"/>
      <c r="F336" s="661"/>
      <c r="G336" s="661"/>
      <c r="H336" s="661"/>
      <c r="I336" s="661"/>
    </row>
    <row r="337" spans="1:9">
      <c r="A337" s="671" t="s">
        <v>652</v>
      </c>
      <c r="B337" s="671">
        <v>114.12</v>
      </c>
      <c r="C337" s="671">
        <v>2.0299999999999998</v>
      </c>
      <c r="D337" s="671"/>
      <c r="E337" s="671"/>
      <c r="F337" s="661"/>
      <c r="G337" s="661"/>
      <c r="H337" s="661"/>
      <c r="I337" s="661"/>
    </row>
    <row r="338" spans="1:9">
      <c r="A338" s="671" t="s">
        <v>653</v>
      </c>
      <c r="B338" s="671">
        <v>53.79</v>
      </c>
      <c r="C338" s="671">
        <v>0.98</v>
      </c>
      <c r="D338" s="671"/>
      <c r="E338" s="671"/>
      <c r="F338" s="661"/>
      <c r="G338" s="661"/>
      <c r="H338" s="661"/>
      <c r="I338" s="661"/>
    </row>
    <row r="339" spans="1:9">
      <c r="A339" s="671" t="s">
        <v>589</v>
      </c>
      <c r="B339" s="695">
        <v>0.76</v>
      </c>
      <c r="C339" s="695">
        <v>0.08</v>
      </c>
      <c r="D339" s="671"/>
      <c r="E339" s="671"/>
      <c r="F339" s="661"/>
      <c r="G339" s="661"/>
      <c r="H339" s="661"/>
      <c r="I339" s="661"/>
    </row>
    <row r="340" spans="1:9">
      <c r="A340" s="671" t="s">
        <v>590</v>
      </c>
      <c r="B340" s="695">
        <v>5.13</v>
      </c>
      <c r="C340" s="695">
        <v>0.25</v>
      </c>
      <c r="D340" s="671"/>
      <c r="E340" s="671"/>
      <c r="F340" s="661"/>
      <c r="G340" s="661"/>
      <c r="H340" s="661"/>
      <c r="I340" s="661"/>
    </row>
    <row r="341" spans="1:9">
      <c r="A341" s="671" t="s">
        <v>591</v>
      </c>
      <c r="B341" s="695">
        <v>5.81</v>
      </c>
      <c r="C341" s="695">
        <v>0.28000000000000003</v>
      </c>
      <c r="D341" s="671"/>
      <c r="E341" s="671"/>
      <c r="F341" s="661"/>
      <c r="G341" s="661"/>
      <c r="H341" s="661"/>
      <c r="I341" s="661"/>
    </row>
    <row r="342" spans="1:9">
      <c r="A342" s="671" t="s">
        <v>592</v>
      </c>
      <c r="B342" s="695">
        <v>6.61</v>
      </c>
      <c r="C342" s="695">
        <v>0.28000000000000003</v>
      </c>
      <c r="D342" s="671"/>
      <c r="E342" s="671"/>
      <c r="F342" s="661"/>
      <c r="G342" s="661"/>
      <c r="H342" s="661"/>
      <c r="I342" s="661"/>
    </row>
    <row r="343" spans="1:9">
      <c r="A343" s="671" t="s">
        <v>593</v>
      </c>
      <c r="B343" s="695">
        <v>7.58</v>
      </c>
      <c r="C343" s="695">
        <v>0.26</v>
      </c>
      <c r="D343" s="671"/>
      <c r="E343" s="671"/>
      <c r="F343" s="661"/>
      <c r="G343" s="661"/>
      <c r="H343" s="661"/>
      <c r="I343" s="661"/>
    </row>
    <row r="344" spans="1:9">
      <c r="A344" s="671" t="s">
        <v>594</v>
      </c>
      <c r="B344" s="695">
        <v>6.54</v>
      </c>
      <c r="C344" s="695">
        <v>0.26</v>
      </c>
      <c r="D344" s="671"/>
      <c r="E344" s="671"/>
      <c r="F344" s="661"/>
      <c r="G344" s="661"/>
      <c r="H344" s="661"/>
      <c r="I344" s="661"/>
    </row>
    <row r="345" spans="1:9">
      <c r="A345" s="671" t="s">
        <v>595</v>
      </c>
      <c r="B345" s="695">
        <v>5.67</v>
      </c>
      <c r="C345" s="695">
        <v>0.25</v>
      </c>
      <c r="D345" s="671"/>
      <c r="E345" s="671"/>
      <c r="F345" s="661"/>
      <c r="G345" s="661"/>
      <c r="H345" s="661"/>
      <c r="I345" s="661"/>
    </row>
    <row r="346" spans="1:9">
      <c r="A346" s="671" t="s">
        <v>596</v>
      </c>
      <c r="B346" s="695">
        <v>178.28</v>
      </c>
      <c r="C346" s="695">
        <v>5.59</v>
      </c>
      <c r="D346" s="671"/>
      <c r="E346" s="671"/>
      <c r="F346" s="661"/>
      <c r="G346" s="661"/>
      <c r="H346" s="661"/>
      <c r="I346" s="661"/>
    </row>
    <row r="347" spans="1:9">
      <c r="A347" s="671" t="s">
        <v>597</v>
      </c>
      <c r="B347" s="695">
        <v>52.31</v>
      </c>
      <c r="C347" s="695">
        <v>1.8637499999999998</v>
      </c>
      <c r="D347" s="671"/>
      <c r="E347" s="671"/>
      <c r="F347" s="661"/>
      <c r="G347" s="661"/>
      <c r="H347" s="661"/>
      <c r="I347" s="661"/>
    </row>
    <row r="348" spans="1:9">
      <c r="A348" s="671" t="s">
        <v>598</v>
      </c>
      <c r="B348" s="695">
        <v>33.47</v>
      </c>
      <c r="C348" s="695">
        <v>1.1150000000000002</v>
      </c>
      <c r="D348" s="671"/>
      <c r="E348" s="671"/>
      <c r="F348" s="661"/>
      <c r="G348" s="661"/>
      <c r="H348" s="661"/>
      <c r="I348" s="661"/>
    </row>
    <row r="349" spans="1:9">
      <c r="A349" s="671" t="s">
        <v>599</v>
      </c>
      <c r="B349" s="695">
        <v>65.428750000000008</v>
      </c>
      <c r="C349" s="695">
        <v>1.9650000000000001</v>
      </c>
      <c r="D349" s="671"/>
      <c r="E349" s="671"/>
      <c r="F349" s="661"/>
      <c r="G349" s="661"/>
      <c r="H349" s="661"/>
      <c r="I349" s="661"/>
    </row>
    <row r="350" spans="1:9">
      <c r="A350" s="671" t="s">
        <v>600</v>
      </c>
      <c r="B350" s="695">
        <v>234.39</v>
      </c>
      <c r="C350" s="695">
        <v>8.93</v>
      </c>
      <c r="D350" s="671"/>
      <c r="E350" s="671"/>
      <c r="F350" s="661"/>
      <c r="G350" s="661"/>
      <c r="H350" s="661"/>
      <c r="I350" s="661"/>
    </row>
    <row r="351" spans="1:9">
      <c r="A351" s="671" t="s">
        <v>601</v>
      </c>
      <c r="B351" s="695">
        <v>175.93</v>
      </c>
      <c r="C351" s="695">
        <v>6.6</v>
      </c>
      <c r="D351" s="671"/>
      <c r="E351" s="671"/>
      <c r="F351" s="661"/>
      <c r="G351" s="661"/>
      <c r="H351" s="661"/>
      <c r="I351" s="661"/>
    </row>
    <row r="352" spans="1:9">
      <c r="A352" s="671" t="s">
        <v>602</v>
      </c>
      <c r="B352" s="695">
        <v>240.02</v>
      </c>
      <c r="C352" s="695">
        <v>8.4600000000000009</v>
      </c>
      <c r="D352" s="671"/>
      <c r="E352" s="671"/>
      <c r="F352" s="661"/>
      <c r="G352" s="661"/>
      <c r="H352" s="661"/>
      <c r="I352" s="661"/>
    </row>
    <row r="353" spans="1:9">
      <c r="A353" s="671" t="s">
        <v>603</v>
      </c>
      <c r="B353" s="695">
        <v>229.74</v>
      </c>
      <c r="C353" s="695">
        <v>8.35</v>
      </c>
      <c r="D353" s="671"/>
      <c r="E353" s="671"/>
      <c r="F353" s="661"/>
      <c r="G353" s="661"/>
      <c r="H353" s="661"/>
      <c r="I353" s="661"/>
    </row>
    <row r="354" spans="1:9">
      <c r="A354" s="671" t="s">
        <v>604</v>
      </c>
      <c r="B354" s="695">
        <v>32.034999999999997</v>
      </c>
      <c r="C354" s="695">
        <v>1.01</v>
      </c>
      <c r="D354" s="671"/>
      <c r="E354" s="671"/>
      <c r="F354" s="661"/>
      <c r="G354" s="661"/>
      <c r="H354" s="661"/>
      <c r="I354" s="661"/>
    </row>
    <row r="355" spans="1:9">
      <c r="A355" s="671" t="s">
        <v>605</v>
      </c>
      <c r="B355" s="695">
        <v>19.625</v>
      </c>
      <c r="C355" s="695">
        <v>0.58000000000000007</v>
      </c>
      <c r="D355" s="671"/>
      <c r="E355" s="671"/>
      <c r="F355" s="661"/>
      <c r="G355" s="661"/>
      <c r="H355" s="661"/>
      <c r="I355" s="661"/>
    </row>
    <row r="356" spans="1:9">
      <c r="A356" s="671" t="s">
        <v>606</v>
      </c>
      <c r="B356" s="695">
        <v>0.77</v>
      </c>
      <c r="C356" s="695">
        <v>0.06</v>
      </c>
      <c r="D356" s="671"/>
      <c r="E356" s="671"/>
      <c r="F356" s="661"/>
      <c r="G356" s="661"/>
      <c r="H356" s="661"/>
      <c r="I356" s="661"/>
    </row>
    <row r="357" spans="1:9">
      <c r="A357" s="671" t="s">
        <v>607</v>
      </c>
      <c r="B357" s="695">
        <v>6.17</v>
      </c>
      <c r="C357" s="695">
        <v>0.21</v>
      </c>
      <c r="D357" s="671"/>
      <c r="E357" s="671"/>
      <c r="F357" s="661"/>
      <c r="G357" s="661"/>
      <c r="H357" s="661"/>
      <c r="I357" s="661"/>
    </row>
    <row r="358" spans="1:9">
      <c r="A358" s="671" t="s">
        <v>608</v>
      </c>
      <c r="B358" s="695">
        <v>6.83</v>
      </c>
      <c r="C358" s="695">
        <v>0.23</v>
      </c>
      <c r="D358" s="671"/>
      <c r="E358" s="671"/>
      <c r="F358" s="661"/>
      <c r="G358" s="661"/>
      <c r="H358" s="661"/>
      <c r="I358" s="661"/>
    </row>
    <row r="359" spans="1:9">
      <c r="A359" s="671" t="s">
        <v>609</v>
      </c>
      <c r="B359" s="695">
        <v>7.11</v>
      </c>
      <c r="C359" s="695">
        <v>0.26</v>
      </c>
      <c r="D359" s="671"/>
      <c r="E359" s="671"/>
      <c r="F359" s="661"/>
      <c r="G359" s="661"/>
      <c r="H359" s="661"/>
      <c r="I359" s="661"/>
    </row>
    <row r="360" spans="1:9">
      <c r="A360" s="671" t="s">
        <v>610</v>
      </c>
      <c r="B360" s="695">
        <v>8.2899999999999991</v>
      </c>
      <c r="C360" s="695">
        <v>0.27</v>
      </c>
      <c r="D360" s="671"/>
      <c r="E360" s="671"/>
      <c r="F360" s="661"/>
      <c r="G360" s="661"/>
      <c r="H360" s="661"/>
      <c r="I360" s="661"/>
    </row>
    <row r="361" spans="1:9">
      <c r="A361" s="671" t="s">
        <v>611</v>
      </c>
      <c r="B361" s="695">
        <v>6.28</v>
      </c>
      <c r="C361" s="695">
        <v>0.23</v>
      </c>
      <c r="D361" s="671"/>
      <c r="E361" s="671"/>
      <c r="F361" s="661"/>
      <c r="G361" s="661"/>
      <c r="H361" s="661"/>
      <c r="I361" s="661"/>
    </row>
    <row r="362" spans="1:9">
      <c r="A362" s="671" t="s">
        <v>612</v>
      </c>
      <c r="B362" s="695">
        <v>5.51</v>
      </c>
      <c r="C362" s="695">
        <v>0.22</v>
      </c>
      <c r="D362" s="671"/>
      <c r="E362" s="671"/>
      <c r="F362" s="661"/>
      <c r="G362" s="661"/>
      <c r="H362" s="661"/>
      <c r="I362" s="661"/>
    </row>
    <row r="363" spans="1:9">
      <c r="A363" s="671" t="s">
        <v>613</v>
      </c>
      <c r="B363" s="695">
        <v>139.66999999999999</v>
      </c>
      <c r="C363" s="695">
        <v>4</v>
      </c>
      <c r="D363" s="671"/>
      <c r="E363" s="671"/>
      <c r="F363" s="661"/>
      <c r="G363" s="661"/>
      <c r="H363" s="661"/>
      <c r="I363" s="661"/>
    </row>
    <row r="364" spans="1:9">
      <c r="A364" s="671" t="s">
        <v>614</v>
      </c>
      <c r="B364" s="695">
        <v>59.836249999999993</v>
      </c>
      <c r="C364" s="695">
        <v>1.8399999999999999</v>
      </c>
      <c r="D364" s="671"/>
      <c r="E364" s="671"/>
      <c r="F364" s="661"/>
      <c r="G364" s="661"/>
      <c r="H364" s="661"/>
      <c r="I364" s="661"/>
    </row>
    <row r="365" spans="1:9">
      <c r="A365" s="671" t="s">
        <v>615</v>
      </c>
      <c r="B365" s="695">
        <v>37.924999999999997</v>
      </c>
      <c r="C365" s="695">
        <v>1.24</v>
      </c>
      <c r="D365" s="671"/>
      <c r="E365" s="671"/>
      <c r="F365" s="661"/>
      <c r="G365" s="661"/>
      <c r="H365" s="661"/>
      <c r="I365" s="661"/>
    </row>
    <row r="366" spans="1:9">
      <c r="A366" s="671" t="s">
        <v>616</v>
      </c>
      <c r="B366" s="695">
        <v>77.837500000000006</v>
      </c>
      <c r="C366" s="695">
        <v>2.0825</v>
      </c>
      <c r="D366" s="671"/>
      <c r="E366" s="671"/>
      <c r="F366" s="661"/>
      <c r="G366" s="661"/>
      <c r="H366" s="661"/>
      <c r="I366" s="661"/>
    </row>
    <row r="367" spans="1:9">
      <c r="A367" s="671" t="s">
        <v>617</v>
      </c>
      <c r="B367" s="695">
        <v>179.93</v>
      </c>
      <c r="C367" s="695">
        <v>6.23</v>
      </c>
      <c r="D367" s="671"/>
      <c r="E367" s="671"/>
      <c r="F367" s="661"/>
      <c r="G367" s="661"/>
      <c r="H367" s="661"/>
      <c r="I367" s="661"/>
    </row>
    <row r="368" spans="1:9">
      <c r="A368" s="671" t="s">
        <v>618</v>
      </c>
      <c r="B368" s="695">
        <v>192.53</v>
      </c>
      <c r="C368" s="695">
        <v>6.42</v>
      </c>
      <c r="D368" s="671"/>
      <c r="E368" s="671"/>
      <c r="F368" s="661"/>
      <c r="G368" s="661"/>
      <c r="H368" s="661"/>
      <c r="I368" s="661"/>
    </row>
    <row r="369" spans="1:9">
      <c r="A369" s="671" t="s">
        <v>619</v>
      </c>
      <c r="B369" s="695">
        <v>88.29</v>
      </c>
      <c r="C369" s="695">
        <v>2.78</v>
      </c>
      <c r="D369" s="671"/>
      <c r="E369" s="671"/>
      <c r="F369" s="661"/>
      <c r="G369" s="661"/>
      <c r="H369" s="661"/>
      <c r="I369" s="661"/>
    </row>
    <row r="370" spans="1:9">
      <c r="A370" s="671" t="s">
        <v>620</v>
      </c>
      <c r="B370" s="695">
        <v>96.15</v>
      </c>
      <c r="C370" s="695">
        <v>3.71</v>
      </c>
      <c r="D370" s="671"/>
      <c r="E370" s="671"/>
      <c r="F370" s="661"/>
      <c r="G370" s="661"/>
      <c r="H370" s="661"/>
      <c r="I370" s="661"/>
    </row>
    <row r="371" spans="1:9">
      <c r="A371" s="671" t="s">
        <v>621</v>
      </c>
      <c r="B371" s="695">
        <v>36.555</v>
      </c>
      <c r="C371" s="695">
        <v>1.3599999999999999</v>
      </c>
      <c r="D371" s="671"/>
      <c r="E371" s="671"/>
      <c r="F371" s="661"/>
      <c r="G371" s="661"/>
      <c r="H371" s="661"/>
      <c r="I371" s="661"/>
    </row>
    <row r="372" spans="1:9">
      <c r="A372" s="671" t="s">
        <v>622</v>
      </c>
      <c r="B372" s="695">
        <v>15.7</v>
      </c>
      <c r="C372" s="695">
        <v>0.53499999999999992</v>
      </c>
      <c r="D372" s="671"/>
      <c r="E372" s="671"/>
      <c r="F372" s="661"/>
      <c r="G372" s="661"/>
      <c r="H372" s="661"/>
      <c r="I372" s="661"/>
    </row>
    <row r="373" spans="1:9" s="705" customFormat="1">
      <c r="A373" s="702" t="s">
        <v>539</v>
      </c>
      <c r="B373" s="703">
        <f t="shared" ref="B373:C392" si="4">B339</f>
        <v>0.76</v>
      </c>
      <c r="C373" s="703">
        <f t="shared" si="4"/>
        <v>0.08</v>
      </c>
      <c r="D373" s="702"/>
      <c r="E373" s="702"/>
      <c r="F373" s="702"/>
      <c r="G373" s="702"/>
      <c r="H373" s="702"/>
      <c r="I373" s="704" t="s">
        <v>1456</v>
      </c>
    </row>
    <row r="374" spans="1:9" s="705" customFormat="1">
      <c r="A374" s="702" t="s">
        <v>540</v>
      </c>
      <c r="B374" s="703">
        <f t="shared" si="4"/>
        <v>5.13</v>
      </c>
      <c r="C374" s="703">
        <f t="shared" si="4"/>
        <v>0.25</v>
      </c>
      <c r="D374" s="702"/>
      <c r="E374" s="702"/>
      <c r="F374" s="702"/>
      <c r="G374" s="702"/>
      <c r="H374" s="702"/>
      <c r="I374" s="704"/>
    </row>
    <row r="375" spans="1:9" s="705" customFormat="1">
      <c r="A375" s="702" t="s">
        <v>541</v>
      </c>
      <c r="B375" s="703">
        <f t="shared" si="4"/>
        <v>5.81</v>
      </c>
      <c r="C375" s="703">
        <f t="shared" si="4"/>
        <v>0.28000000000000003</v>
      </c>
      <c r="D375" s="702"/>
      <c r="E375" s="702"/>
      <c r="F375" s="702"/>
      <c r="G375" s="702"/>
      <c r="H375" s="702"/>
      <c r="I375" s="704"/>
    </row>
    <row r="376" spans="1:9" s="705" customFormat="1">
      <c r="A376" s="702" t="s">
        <v>542</v>
      </c>
      <c r="B376" s="703">
        <f t="shared" si="4"/>
        <v>6.61</v>
      </c>
      <c r="C376" s="703">
        <f t="shared" si="4"/>
        <v>0.28000000000000003</v>
      </c>
      <c r="D376" s="702"/>
      <c r="E376" s="702"/>
      <c r="F376" s="702"/>
      <c r="G376" s="702"/>
      <c r="H376" s="702"/>
      <c r="I376" s="704"/>
    </row>
    <row r="377" spans="1:9" s="705" customFormat="1">
      <c r="A377" s="702" t="s">
        <v>543</v>
      </c>
      <c r="B377" s="703">
        <f t="shared" si="4"/>
        <v>7.58</v>
      </c>
      <c r="C377" s="703">
        <f t="shared" si="4"/>
        <v>0.26</v>
      </c>
      <c r="D377" s="702"/>
      <c r="E377" s="702"/>
      <c r="F377" s="702"/>
      <c r="G377" s="702"/>
      <c r="H377" s="702"/>
      <c r="I377" s="704"/>
    </row>
    <row r="378" spans="1:9" s="705" customFormat="1">
      <c r="A378" s="702" t="s">
        <v>544</v>
      </c>
      <c r="B378" s="703">
        <f t="shared" si="4"/>
        <v>6.54</v>
      </c>
      <c r="C378" s="703">
        <f t="shared" si="4"/>
        <v>0.26</v>
      </c>
      <c r="D378" s="702"/>
      <c r="E378" s="702"/>
      <c r="F378" s="702"/>
      <c r="G378" s="702"/>
      <c r="H378" s="702"/>
      <c r="I378" s="704"/>
    </row>
    <row r="379" spans="1:9" s="705" customFormat="1">
      <c r="A379" s="702" t="s">
        <v>545</v>
      </c>
      <c r="B379" s="703">
        <f t="shared" si="4"/>
        <v>5.67</v>
      </c>
      <c r="C379" s="703">
        <f t="shared" si="4"/>
        <v>0.25</v>
      </c>
      <c r="D379" s="702"/>
      <c r="E379" s="702"/>
      <c r="F379" s="702"/>
      <c r="G379" s="702"/>
      <c r="H379" s="702"/>
      <c r="I379" s="704"/>
    </row>
    <row r="380" spans="1:9" s="705" customFormat="1">
      <c r="A380" s="702" t="s">
        <v>546</v>
      </c>
      <c r="B380" s="703">
        <f t="shared" si="4"/>
        <v>178.28</v>
      </c>
      <c r="C380" s="703">
        <f t="shared" si="4"/>
        <v>5.59</v>
      </c>
      <c r="D380" s="702"/>
      <c r="E380" s="702"/>
      <c r="F380" s="702"/>
      <c r="G380" s="702"/>
      <c r="H380" s="702"/>
      <c r="I380" s="704"/>
    </row>
    <row r="381" spans="1:9" s="705" customFormat="1">
      <c r="A381" s="702" t="s">
        <v>547</v>
      </c>
      <c r="B381" s="703">
        <f t="shared" si="4"/>
        <v>52.31</v>
      </c>
      <c r="C381" s="703">
        <f t="shared" si="4"/>
        <v>1.8637499999999998</v>
      </c>
      <c r="D381" s="702"/>
      <c r="E381" s="702"/>
      <c r="F381" s="702"/>
      <c r="G381" s="702"/>
      <c r="H381" s="702"/>
      <c r="I381" s="704"/>
    </row>
    <row r="382" spans="1:9" s="705" customFormat="1">
      <c r="A382" s="702" t="s">
        <v>548</v>
      </c>
      <c r="B382" s="703">
        <f t="shared" si="4"/>
        <v>33.47</v>
      </c>
      <c r="C382" s="703">
        <f t="shared" si="4"/>
        <v>1.1150000000000002</v>
      </c>
      <c r="D382" s="702"/>
      <c r="E382" s="702"/>
      <c r="F382" s="702"/>
      <c r="G382" s="702"/>
      <c r="H382" s="702"/>
      <c r="I382" s="704"/>
    </row>
    <row r="383" spans="1:9" s="705" customFormat="1">
      <c r="A383" s="702" t="s">
        <v>549</v>
      </c>
      <c r="B383" s="703">
        <f t="shared" si="4"/>
        <v>65.428750000000008</v>
      </c>
      <c r="C383" s="703">
        <f t="shared" si="4"/>
        <v>1.9650000000000001</v>
      </c>
      <c r="D383" s="702"/>
      <c r="E383" s="702"/>
      <c r="F383" s="702"/>
      <c r="G383" s="702"/>
      <c r="H383" s="702"/>
      <c r="I383" s="704"/>
    </row>
    <row r="384" spans="1:9" s="705" customFormat="1">
      <c r="A384" s="702" t="s">
        <v>550</v>
      </c>
      <c r="B384" s="703">
        <f t="shared" si="4"/>
        <v>234.39</v>
      </c>
      <c r="C384" s="703">
        <f t="shared" si="4"/>
        <v>8.93</v>
      </c>
      <c r="D384" s="702"/>
      <c r="E384" s="702"/>
      <c r="F384" s="702"/>
      <c r="G384" s="702"/>
      <c r="H384" s="702"/>
      <c r="I384" s="704"/>
    </row>
    <row r="385" spans="1:9" s="705" customFormat="1">
      <c r="A385" s="702" t="s">
        <v>551</v>
      </c>
      <c r="B385" s="703">
        <f t="shared" si="4"/>
        <v>175.93</v>
      </c>
      <c r="C385" s="703">
        <f t="shared" si="4"/>
        <v>6.6</v>
      </c>
      <c r="D385" s="702"/>
      <c r="E385" s="702"/>
      <c r="F385" s="702"/>
      <c r="G385" s="702"/>
      <c r="H385" s="702"/>
      <c r="I385" s="704"/>
    </row>
    <row r="386" spans="1:9" s="705" customFormat="1">
      <c r="A386" s="702" t="s">
        <v>552</v>
      </c>
      <c r="B386" s="703">
        <f t="shared" si="4"/>
        <v>240.02</v>
      </c>
      <c r="C386" s="703">
        <f t="shared" si="4"/>
        <v>8.4600000000000009</v>
      </c>
      <c r="D386" s="702"/>
      <c r="E386" s="702"/>
      <c r="F386" s="702"/>
      <c r="G386" s="702"/>
      <c r="H386" s="702"/>
      <c r="I386" s="704"/>
    </row>
    <row r="387" spans="1:9" s="705" customFormat="1">
      <c r="A387" s="702" t="s">
        <v>553</v>
      </c>
      <c r="B387" s="703">
        <f t="shared" si="4"/>
        <v>229.74</v>
      </c>
      <c r="C387" s="703">
        <f t="shared" si="4"/>
        <v>8.35</v>
      </c>
      <c r="D387" s="702"/>
      <c r="E387" s="702"/>
      <c r="F387" s="702"/>
      <c r="G387" s="702"/>
      <c r="H387" s="702"/>
      <c r="I387" s="704"/>
    </row>
    <row r="388" spans="1:9" s="705" customFormat="1">
      <c r="A388" s="702" t="s">
        <v>554</v>
      </c>
      <c r="B388" s="703">
        <f t="shared" si="4"/>
        <v>32.034999999999997</v>
      </c>
      <c r="C388" s="703">
        <f t="shared" si="4"/>
        <v>1.01</v>
      </c>
      <c r="D388" s="702"/>
      <c r="E388" s="702"/>
      <c r="F388" s="702"/>
      <c r="G388" s="702"/>
      <c r="H388" s="702"/>
      <c r="I388" s="704"/>
    </row>
    <row r="389" spans="1:9" s="705" customFormat="1">
      <c r="A389" s="702" t="s">
        <v>555</v>
      </c>
      <c r="B389" s="703">
        <f t="shared" si="4"/>
        <v>19.625</v>
      </c>
      <c r="C389" s="703">
        <f t="shared" si="4"/>
        <v>0.58000000000000007</v>
      </c>
      <c r="D389" s="702"/>
      <c r="E389" s="702"/>
      <c r="F389" s="702"/>
      <c r="G389" s="702"/>
      <c r="H389" s="702"/>
      <c r="I389" s="704"/>
    </row>
    <row r="390" spans="1:9" s="705" customFormat="1">
      <c r="A390" s="702" t="s">
        <v>556</v>
      </c>
      <c r="B390" s="703">
        <f t="shared" si="4"/>
        <v>0.77</v>
      </c>
      <c r="C390" s="703">
        <f t="shared" si="4"/>
        <v>0.06</v>
      </c>
      <c r="D390" s="702"/>
      <c r="E390" s="702"/>
      <c r="F390" s="702"/>
      <c r="G390" s="702"/>
      <c r="H390" s="702"/>
      <c r="I390" s="704"/>
    </row>
    <row r="391" spans="1:9" s="705" customFormat="1">
      <c r="A391" s="702" t="s">
        <v>557</v>
      </c>
      <c r="B391" s="703">
        <f t="shared" si="4"/>
        <v>6.17</v>
      </c>
      <c r="C391" s="703">
        <f t="shared" si="4"/>
        <v>0.21</v>
      </c>
      <c r="D391" s="702"/>
      <c r="E391" s="702"/>
      <c r="F391" s="702"/>
      <c r="G391" s="702"/>
      <c r="H391" s="702"/>
      <c r="I391" s="704"/>
    </row>
    <row r="392" spans="1:9" s="705" customFormat="1">
      <c r="A392" s="702" t="s">
        <v>558</v>
      </c>
      <c r="B392" s="703">
        <f t="shared" si="4"/>
        <v>6.83</v>
      </c>
      <c r="C392" s="703">
        <f t="shared" si="4"/>
        <v>0.23</v>
      </c>
      <c r="D392" s="702"/>
      <c r="E392" s="702"/>
      <c r="F392" s="702"/>
      <c r="G392" s="702"/>
      <c r="H392" s="702"/>
      <c r="I392" s="704"/>
    </row>
    <row r="393" spans="1:9" s="705" customFormat="1">
      <c r="A393" s="702" t="s">
        <v>559</v>
      </c>
      <c r="B393" s="703">
        <f t="shared" ref="B393:C406" si="5">B359</f>
        <v>7.11</v>
      </c>
      <c r="C393" s="703">
        <f t="shared" si="5"/>
        <v>0.26</v>
      </c>
      <c r="D393" s="702"/>
      <c r="E393" s="702"/>
      <c r="F393" s="702"/>
      <c r="G393" s="702"/>
      <c r="H393" s="702"/>
      <c r="I393" s="704"/>
    </row>
    <row r="394" spans="1:9" s="705" customFormat="1">
      <c r="A394" s="702" t="s">
        <v>560</v>
      </c>
      <c r="B394" s="703">
        <f t="shared" si="5"/>
        <v>8.2899999999999991</v>
      </c>
      <c r="C394" s="703">
        <f t="shared" si="5"/>
        <v>0.27</v>
      </c>
      <c r="D394" s="702"/>
      <c r="E394" s="702"/>
      <c r="F394" s="702"/>
      <c r="G394" s="702"/>
      <c r="H394" s="702"/>
      <c r="I394" s="704"/>
    </row>
    <row r="395" spans="1:9" s="705" customFormat="1">
      <c r="A395" s="702" t="s">
        <v>561</v>
      </c>
      <c r="B395" s="703">
        <f t="shared" si="5"/>
        <v>6.28</v>
      </c>
      <c r="C395" s="703">
        <f t="shared" si="5"/>
        <v>0.23</v>
      </c>
      <c r="D395" s="702"/>
      <c r="E395" s="702"/>
      <c r="F395" s="702"/>
      <c r="G395" s="702"/>
      <c r="H395" s="702"/>
      <c r="I395" s="704"/>
    </row>
    <row r="396" spans="1:9" s="705" customFormat="1">
      <c r="A396" s="702" t="s">
        <v>562</v>
      </c>
      <c r="B396" s="703">
        <f t="shared" si="5"/>
        <v>5.51</v>
      </c>
      <c r="C396" s="703">
        <f t="shared" si="5"/>
        <v>0.22</v>
      </c>
      <c r="D396" s="702"/>
      <c r="E396" s="702"/>
      <c r="F396" s="702"/>
      <c r="G396" s="702"/>
      <c r="H396" s="702"/>
      <c r="I396" s="704"/>
    </row>
    <row r="397" spans="1:9" s="705" customFormat="1">
      <c r="A397" s="702" t="s">
        <v>563</v>
      </c>
      <c r="B397" s="703">
        <f t="shared" si="5"/>
        <v>139.66999999999999</v>
      </c>
      <c r="C397" s="703">
        <f t="shared" si="5"/>
        <v>4</v>
      </c>
      <c r="D397" s="702"/>
      <c r="E397" s="702"/>
      <c r="F397" s="702"/>
      <c r="G397" s="702"/>
      <c r="H397" s="702"/>
      <c r="I397" s="704"/>
    </row>
    <row r="398" spans="1:9" s="705" customFormat="1">
      <c r="A398" s="702" t="s">
        <v>564</v>
      </c>
      <c r="B398" s="703">
        <f t="shared" si="5"/>
        <v>59.836249999999993</v>
      </c>
      <c r="C398" s="703">
        <f t="shared" si="5"/>
        <v>1.8399999999999999</v>
      </c>
      <c r="D398" s="702"/>
      <c r="E398" s="702"/>
      <c r="F398" s="702"/>
      <c r="G398" s="702"/>
      <c r="H398" s="702"/>
      <c r="I398" s="704"/>
    </row>
    <row r="399" spans="1:9" s="705" customFormat="1">
      <c r="A399" s="702" t="s">
        <v>565</v>
      </c>
      <c r="B399" s="703">
        <f t="shared" si="5"/>
        <v>37.924999999999997</v>
      </c>
      <c r="C399" s="703">
        <f t="shared" si="5"/>
        <v>1.24</v>
      </c>
      <c r="D399" s="702"/>
      <c r="E399" s="702"/>
      <c r="F399" s="702"/>
      <c r="G399" s="702"/>
      <c r="H399" s="702"/>
      <c r="I399" s="704"/>
    </row>
    <row r="400" spans="1:9" s="705" customFormat="1">
      <c r="A400" s="702" t="s">
        <v>566</v>
      </c>
      <c r="B400" s="703">
        <f t="shared" si="5"/>
        <v>77.837500000000006</v>
      </c>
      <c r="C400" s="703">
        <f t="shared" si="5"/>
        <v>2.0825</v>
      </c>
      <c r="D400" s="702"/>
      <c r="E400" s="702"/>
      <c r="F400" s="702"/>
      <c r="G400" s="702"/>
      <c r="H400" s="702"/>
      <c r="I400" s="704"/>
    </row>
    <row r="401" spans="1:9" s="705" customFormat="1">
      <c r="A401" s="702" t="s">
        <v>567</v>
      </c>
      <c r="B401" s="703">
        <f t="shared" si="5"/>
        <v>179.93</v>
      </c>
      <c r="C401" s="703">
        <f t="shared" si="5"/>
        <v>6.23</v>
      </c>
      <c r="D401" s="702"/>
      <c r="E401" s="702"/>
      <c r="F401" s="702"/>
      <c r="G401" s="702"/>
      <c r="H401" s="702"/>
      <c r="I401" s="704"/>
    </row>
    <row r="402" spans="1:9" s="705" customFormat="1">
      <c r="A402" s="702" t="s">
        <v>568</v>
      </c>
      <c r="B402" s="703">
        <f t="shared" si="5"/>
        <v>192.53</v>
      </c>
      <c r="C402" s="703">
        <f t="shared" si="5"/>
        <v>6.42</v>
      </c>
      <c r="D402" s="702"/>
      <c r="E402" s="702"/>
      <c r="F402" s="702"/>
      <c r="G402" s="702"/>
      <c r="H402" s="702"/>
      <c r="I402" s="704"/>
    </row>
    <row r="403" spans="1:9" s="705" customFormat="1">
      <c r="A403" s="702" t="s">
        <v>569</v>
      </c>
      <c r="B403" s="703">
        <f t="shared" si="5"/>
        <v>88.29</v>
      </c>
      <c r="C403" s="703">
        <f t="shared" si="5"/>
        <v>2.78</v>
      </c>
      <c r="D403" s="702"/>
      <c r="E403" s="702"/>
      <c r="F403" s="702"/>
      <c r="G403" s="702"/>
      <c r="H403" s="702"/>
      <c r="I403" s="704"/>
    </row>
    <row r="404" spans="1:9" s="705" customFormat="1">
      <c r="A404" s="702" t="s">
        <v>570</v>
      </c>
      <c r="B404" s="703">
        <f t="shared" si="5"/>
        <v>96.15</v>
      </c>
      <c r="C404" s="703">
        <f t="shared" si="5"/>
        <v>3.71</v>
      </c>
      <c r="D404" s="702"/>
      <c r="E404" s="702"/>
      <c r="F404" s="702"/>
      <c r="G404" s="702"/>
      <c r="H404" s="702"/>
      <c r="I404" s="704"/>
    </row>
    <row r="405" spans="1:9" s="705" customFormat="1">
      <c r="A405" s="702" t="s">
        <v>571</v>
      </c>
      <c r="B405" s="703">
        <f t="shared" si="5"/>
        <v>36.555</v>
      </c>
      <c r="C405" s="703">
        <f t="shared" si="5"/>
        <v>1.3599999999999999</v>
      </c>
      <c r="D405" s="702"/>
      <c r="E405" s="702"/>
      <c r="F405" s="702"/>
      <c r="G405" s="702"/>
      <c r="H405" s="702"/>
      <c r="I405" s="704"/>
    </row>
    <row r="406" spans="1:9" s="705" customFormat="1">
      <c r="A406" s="702" t="s">
        <v>572</v>
      </c>
      <c r="B406" s="703">
        <f t="shared" si="5"/>
        <v>15.7</v>
      </c>
      <c r="C406" s="703">
        <f t="shared" si="5"/>
        <v>0.53499999999999992</v>
      </c>
      <c r="D406" s="702"/>
      <c r="E406" s="702"/>
      <c r="F406" s="702"/>
      <c r="G406" s="702"/>
      <c r="H406" s="702"/>
      <c r="I406" s="704"/>
    </row>
    <row r="407" spans="1:9" s="705" customFormat="1">
      <c r="A407" s="702" t="s">
        <v>523</v>
      </c>
      <c r="B407" s="702">
        <f t="shared" ref="B407:C423" si="6">B424</f>
        <v>0.83</v>
      </c>
      <c r="C407" s="702">
        <f t="shared" si="6"/>
        <v>7.0000000000000007E-2</v>
      </c>
      <c r="D407" s="702"/>
      <c r="E407" s="702"/>
      <c r="F407" s="704"/>
      <c r="G407" s="704"/>
      <c r="H407" s="704"/>
      <c r="I407" s="704" t="s">
        <v>1456</v>
      </c>
    </row>
    <row r="408" spans="1:9" s="705" customFormat="1">
      <c r="A408" s="702" t="s">
        <v>524</v>
      </c>
      <c r="B408" s="702">
        <f t="shared" si="6"/>
        <v>5.63</v>
      </c>
      <c r="C408" s="702">
        <f t="shared" si="6"/>
        <v>0.24</v>
      </c>
      <c r="D408" s="702"/>
      <c r="E408" s="702"/>
      <c r="F408" s="704"/>
      <c r="G408" s="704"/>
      <c r="H408" s="704"/>
      <c r="I408" s="704"/>
    </row>
    <row r="409" spans="1:9" s="705" customFormat="1">
      <c r="A409" s="702" t="s">
        <v>525</v>
      </c>
      <c r="B409" s="702">
        <f t="shared" si="6"/>
        <v>6.69</v>
      </c>
      <c r="C409" s="702">
        <f t="shared" si="6"/>
        <v>0.31</v>
      </c>
      <c r="D409" s="702"/>
      <c r="E409" s="702"/>
      <c r="F409" s="704"/>
      <c r="G409" s="704"/>
      <c r="H409" s="704"/>
      <c r="I409" s="704"/>
    </row>
    <row r="410" spans="1:9" s="705" customFormat="1">
      <c r="A410" s="702" t="s">
        <v>526</v>
      </c>
      <c r="B410" s="702">
        <f t="shared" si="6"/>
        <v>7.59</v>
      </c>
      <c r="C410" s="702">
        <f t="shared" si="6"/>
        <v>0.39</v>
      </c>
      <c r="D410" s="702"/>
      <c r="E410" s="702"/>
      <c r="F410" s="704"/>
      <c r="G410" s="704"/>
      <c r="H410" s="704"/>
      <c r="I410" s="704"/>
    </row>
    <row r="411" spans="1:9" s="705" customFormat="1">
      <c r="A411" s="702" t="s">
        <v>527</v>
      </c>
      <c r="B411" s="702">
        <f t="shared" si="6"/>
        <v>8.9</v>
      </c>
      <c r="C411" s="702">
        <f t="shared" si="6"/>
        <v>0.4</v>
      </c>
      <c r="D411" s="702"/>
      <c r="E411" s="702"/>
      <c r="F411" s="704"/>
      <c r="G411" s="704"/>
      <c r="H411" s="704"/>
      <c r="I411" s="704"/>
    </row>
    <row r="412" spans="1:9" s="705" customFormat="1">
      <c r="A412" s="702" t="s">
        <v>528</v>
      </c>
      <c r="B412" s="702">
        <f t="shared" si="6"/>
        <v>9.08</v>
      </c>
      <c r="C412" s="702">
        <f t="shared" si="6"/>
        <v>0.38</v>
      </c>
      <c r="D412" s="702"/>
      <c r="E412" s="702"/>
      <c r="F412" s="702"/>
      <c r="G412" s="702"/>
      <c r="H412" s="702"/>
      <c r="I412" s="704"/>
    </row>
    <row r="413" spans="1:9" s="705" customFormat="1">
      <c r="A413" s="702" t="s">
        <v>529</v>
      </c>
      <c r="B413" s="702">
        <f t="shared" si="6"/>
        <v>8.7799999999999994</v>
      </c>
      <c r="C413" s="702">
        <f t="shared" si="6"/>
        <v>0.44</v>
      </c>
      <c r="D413" s="702"/>
      <c r="E413" s="702"/>
      <c r="F413" s="702"/>
      <c r="G413" s="702"/>
      <c r="H413" s="702"/>
      <c r="I413" s="704"/>
    </row>
    <row r="414" spans="1:9" s="705" customFormat="1">
      <c r="A414" s="702" t="s">
        <v>530</v>
      </c>
      <c r="B414" s="702">
        <f t="shared" si="6"/>
        <v>126.36</v>
      </c>
      <c r="C414" s="702">
        <f t="shared" si="6"/>
        <v>6.94</v>
      </c>
      <c r="D414" s="702"/>
      <c r="E414" s="702"/>
      <c r="F414" s="702"/>
      <c r="G414" s="702"/>
      <c r="H414" s="702"/>
      <c r="I414" s="704"/>
    </row>
    <row r="415" spans="1:9" s="705" customFormat="1">
      <c r="A415" s="702" t="s">
        <v>531</v>
      </c>
      <c r="B415" s="702">
        <f t="shared" si="6"/>
        <v>48.848333333333329</v>
      </c>
      <c r="C415" s="702">
        <f t="shared" si="6"/>
        <v>2.0016666666666665</v>
      </c>
      <c r="D415" s="702"/>
      <c r="E415" s="702"/>
      <c r="F415" s="702"/>
      <c r="G415" s="702"/>
      <c r="H415" s="702"/>
      <c r="I415" s="704"/>
    </row>
    <row r="416" spans="1:9" s="705" customFormat="1">
      <c r="A416" s="702" t="s">
        <v>532</v>
      </c>
      <c r="B416" s="702">
        <f t="shared" si="6"/>
        <v>18.73</v>
      </c>
      <c r="C416" s="702">
        <f t="shared" si="6"/>
        <v>0.7</v>
      </c>
      <c r="D416" s="702"/>
      <c r="E416" s="702"/>
      <c r="F416" s="702"/>
      <c r="G416" s="702"/>
      <c r="H416" s="702"/>
      <c r="I416" s="704"/>
    </row>
    <row r="417" spans="1:9" s="705" customFormat="1">
      <c r="A417" s="702" t="s">
        <v>533</v>
      </c>
      <c r="B417" s="702">
        <f t="shared" si="6"/>
        <v>64.09</v>
      </c>
      <c r="C417" s="702">
        <f t="shared" si="6"/>
        <v>1.9516666666666662</v>
      </c>
      <c r="D417" s="702"/>
      <c r="E417" s="702"/>
      <c r="F417" s="702"/>
      <c r="G417" s="702"/>
      <c r="H417" s="702"/>
      <c r="I417" s="704"/>
    </row>
    <row r="418" spans="1:9" s="705" customFormat="1">
      <c r="A418" s="702" t="s">
        <v>534</v>
      </c>
      <c r="B418" s="702">
        <f t="shared" si="6"/>
        <v>199</v>
      </c>
      <c r="C418" s="702">
        <f t="shared" si="6"/>
        <v>7.69</v>
      </c>
      <c r="D418" s="702"/>
      <c r="E418" s="702"/>
      <c r="F418" s="702"/>
      <c r="G418" s="702"/>
      <c r="H418" s="702"/>
      <c r="I418" s="704"/>
    </row>
    <row r="419" spans="1:9" s="705" customFormat="1">
      <c r="A419" s="702" t="s">
        <v>535</v>
      </c>
      <c r="B419" s="702">
        <f t="shared" si="6"/>
        <v>183.87</v>
      </c>
      <c r="C419" s="702">
        <f t="shared" si="6"/>
        <v>6.69</v>
      </c>
      <c r="D419" s="702"/>
      <c r="E419" s="702"/>
      <c r="F419" s="702"/>
      <c r="G419" s="702"/>
      <c r="H419" s="702"/>
      <c r="I419" s="704"/>
    </row>
    <row r="420" spans="1:9" s="705" customFormat="1">
      <c r="A420" s="702" t="s">
        <v>536</v>
      </c>
      <c r="B420" s="702">
        <f t="shared" si="6"/>
        <v>173.04</v>
      </c>
      <c r="C420" s="702">
        <f t="shared" si="6"/>
        <v>5.77</v>
      </c>
      <c r="D420" s="702"/>
      <c r="E420" s="702"/>
      <c r="F420" s="702"/>
      <c r="G420" s="702"/>
      <c r="H420" s="702"/>
      <c r="I420" s="704"/>
    </row>
    <row r="421" spans="1:9" s="705" customFormat="1">
      <c r="A421" s="702" t="s">
        <v>1458</v>
      </c>
      <c r="B421" s="702">
        <f t="shared" si="6"/>
        <v>173.04</v>
      </c>
      <c r="C421" s="702">
        <f t="shared" si="6"/>
        <v>5.77</v>
      </c>
      <c r="D421" s="702"/>
      <c r="E421" s="702"/>
      <c r="F421" s="702"/>
      <c r="G421" s="702"/>
      <c r="H421" s="702"/>
      <c r="I421" s="704"/>
    </row>
    <row r="422" spans="1:9" s="705" customFormat="1">
      <c r="A422" s="702" t="s">
        <v>537</v>
      </c>
      <c r="B422" s="702">
        <f t="shared" si="6"/>
        <v>18.010000000000002</v>
      </c>
      <c r="C422" s="702">
        <f t="shared" si="6"/>
        <v>0.78</v>
      </c>
      <c r="D422" s="702"/>
      <c r="E422" s="702"/>
      <c r="F422" s="702"/>
      <c r="G422" s="702"/>
      <c r="H422" s="702"/>
      <c r="I422" s="704"/>
    </row>
    <row r="423" spans="1:9" s="705" customFormat="1">
      <c r="A423" s="702" t="s">
        <v>538</v>
      </c>
      <c r="B423" s="702">
        <f t="shared" si="6"/>
        <v>8.18</v>
      </c>
      <c r="C423" s="702">
        <f t="shared" si="6"/>
        <v>0.37</v>
      </c>
      <c r="D423" s="702"/>
      <c r="E423" s="702"/>
      <c r="F423" s="702"/>
      <c r="G423" s="702"/>
      <c r="H423" s="702"/>
      <c r="I423" s="704"/>
    </row>
    <row r="424" spans="1:9">
      <c r="A424" s="671" t="s">
        <v>573</v>
      </c>
      <c r="B424" s="698">
        <v>0.83</v>
      </c>
      <c r="C424" s="698">
        <v>7.0000000000000007E-2</v>
      </c>
      <c r="D424" s="671"/>
      <c r="E424" s="671"/>
      <c r="F424" s="661"/>
      <c r="G424" s="661"/>
      <c r="H424" s="661"/>
      <c r="I424" s="661"/>
    </row>
    <row r="425" spans="1:9">
      <c r="A425" s="671" t="s">
        <v>574</v>
      </c>
      <c r="B425" s="698">
        <v>5.63</v>
      </c>
      <c r="C425" s="698">
        <v>0.24</v>
      </c>
      <c r="D425" s="671"/>
      <c r="E425" s="671"/>
      <c r="F425" s="661"/>
      <c r="G425" s="661"/>
      <c r="H425" s="661"/>
      <c r="I425" s="661"/>
    </row>
    <row r="426" spans="1:9">
      <c r="A426" s="671" t="s">
        <v>575</v>
      </c>
      <c r="B426" s="698">
        <v>6.69</v>
      </c>
      <c r="C426" s="698">
        <v>0.31</v>
      </c>
      <c r="D426" s="671"/>
      <c r="E426" s="671"/>
      <c r="F426" s="661"/>
      <c r="G426" s="661"/>
      <c r="H426" s="661"/>
      <c r="I426" s="661"/>
    </row>
    <row r="427" spans="1:9">
      <c r="A427" s="671" t="s">
        <v>576</v>
      </c>
      <c r="B427" s="698">
        <v>7.59</v>
      </c>
      <c r="C427" s="698">
        <v>0.39</v>
      </c>
      <c r="D427" s="671"/>
      <c r="E427" s="671"/>
      <c r="F427" s="661"/>
      <c r="G427" s="661"/>
      <c r="H427" s="661"/>
      <c r="I427" s="661"/>
    </row>
    <row r="428" spans="1:9">
      <c r="A428" s="671" t="s">
        <v>577</v>
      </c>
      <c r="B428" s="698">
        <v>8.9</v>
      </c>
      <c r="C428" s="698">
        <v>0.4</v>
      </c>
      <c r="D428" s="671"/>
      <c r="E428" s="671"/>
      <c r="F428" s="661"/>
      <c r="G428" s="661"/>
      <c r="H428" s="661"/>
      <c r="I428" s="661"/>
    </row>
    <row r="429" spans="1:9">
      <c r="A429" s="671" t="s">
        <v>578</v>
      </c>
      <c r="B429" s="698">
        <v>9.08</v>
      </c>
      <c r="C429" s="698">
        <v>0.38</v>
      </c>
      <c r="D429" s="671"/>
      <c r="E429" s="671"/>
      <c r="F429" s="661"/>
      <c r="G429" s="661"/>
      <c r="H429" s="661"/>
      <c r="I429" s="661"/>
    </row>
    <row r="430" spans="1:9">
      <c r="A430" s="671" t="s">
        <v>579</v>
      </c>
      <c r="B430" s="698">
        <v>8.7799999999999994</v>
      </c>
      <c r="C430" s="698">
        <v>0.44</v>
      </c>
      <c r="D430" s="671"/>
      <c r="E430" s="671"/>
      <c r="F430" s="661"/>
      <c r="G430" s="661"/>
      <c r="H430" s="661"/>
      <c r="I430" s="661"/>
    </row>
    <row r="431" spans="1:9">
      <c r="A431" s="671" t="s">
        <v>580</v>
      </c>
      <c r="B431" s="698">
        <v>126.36</v>
      </c>
      <c r="C431" s="698">
        <v>6.94</v>
      </c>
      <c r="D431" s="671"/>
      <c r="E431" s="671"/>
      <c r="F431" s="661"/>
      <c r="G431" s="661"/>
      <c r="H431" s="661"/>
      <c r="I431" s="661"/>
    </row>
    <row r="432" spans="1:9">
      <c r="A432" s="671" t="s">
        <v>581</v>
      </c>
      <c r="B432" s="698">
        <v>48.848333333333329</v>
      </c>
      <c r="C432" s="698">
        <v>2.0016666666666665</v>
      </c>
      <c r="D432" s="671"/>
      <c r="E432" s="671"/>
      <c r="F432" s="661"/>
      <c r="G432" s="661"/>
      <c r="H432" s="661"/>
      <c r="I432" s="661"/>
    </row>
    <row r="433" spans="1:9">
      <c r="A433" s="671" t="s">
        <v>582</v>
      </c>
      <c r="B433" s="698">
        <v>18.73</v>
      </c>
      <c r="C433" s="698">
        <v>0.7</v>
      </c>
      <c r="D433" s="671"/>
      <c r="E433" s="671"/>
      <c r="F433" s="661"/>
      <c r="G433" s="661"/>
      <c r="H433" s="661"/>
      <c r="I433" s="661"/>
    </row>
    <row r="434" spans="1:9">
      <c r="A434" s="671" t="s">
        <v>583</v>
      </c>
      <c r="B434" s="698">
        <v>64.09</v>
      </c>
      <c r="C434" s="698">
        <v>1.9516666666666662</v>
      </c>
      <c r="D434" s="671"/>
      <c r="E434" s="671"/>
      <c r="F434" s="661"/>
      <c r="G434" s="661"/>
      <c r="H434" s="661"/>
      <c r="I434" s="661"/>
    </row>
    <row r="435" spans="1:9">
      <c r="A435" s="671" t="s">
        <v>584</v>
      </c>
      <c r="B435" s="698">
        <v>199</v>
      </c>
      <c r="C435" s="698">
        <v>7.69</v>
      </c>
      <c r="D435" s="671"/>
      <c r="E435" s="671"/>
      <c r="F435" s="661"/>
      <c r="G435" s="661"/>
      <c r="H435" s="661"/>
      <c r="I435" s="661"/>
    </row>
    <row r="436" spans="1:9">
      <c r="A436" s="671" t="s">
        <v>585</v>
      </c>
      <c r="B436" s="698">
        <v>183.87</v>
      </c>
      <c r="C436" s="698">
        <v>6.69</v>
      </c>
      <c r="D436" s="671"/>
      <c r="E436" s="671"/>
      <c r="F436" s="661"/>
      <c r="G436" s="661"/>
      <c r="H436" s="661"/>
      <c r="I436" s="661"/>
    </row>
    <row r="437" spans="1:9">
      <c r="A437" s="671" t="s">
        <v>586</v>
      </c>
      <c r="B437" s="698">
        <v>173.04</v>
      </c>
      <c r="C437" s="698">
        <v>5.77</v>
      </c>
      <c r="D437" s="671"/>
      <c r="E437" s="671"/>
      <c r="F437" s="661"/>
      <c r="G437" s="661"/>
      <c r="H437" s="661"/>
      <c r="I437" s="661"/>
    </row>
    <row r="438" spans="1:9">
      <c r="A438" s="671" t="s">
        <v>1459</v>
      </c>
      <c r="B438" s="698">
        <v>173.04</v>
      </c>
      <c r="C438" s="698">
        <v>5.77</v>
      </c>
      <c r="D438" s="671"/>
      <c r="E438" s="671"/>
      <c r="F438" s="661"/>
      <c r="G438" s="661"/>
      <c r="H438" s="661"/>
      <c r="I438" s="661"/>
    </row>
    <row r="439" spans="1:9">
      <c r="A439" s="671" t="s">
        <v>587</v>
      </c>
      <c r="B439" s="698">
        <v>18.010000000000002</v>
      </c>
      <c r="C439" s="698">
        <v>0.78</v>
      </c>
      <c r="D439" s="671"/>
      <c r="E439" s="671"/>
      <c r="F439" s="661"/>
      <c r="G439" s="661"/>
      <c r="H439" s="661"/>
      <c r="I439" s="661"/>
    </row>
    <row r="440" spans="1:9">
      <c r="A440" s="671" t="s">
        <v>588</v>
      </c>
      <c r="B440" s="698">
        <v>8.18</v>
      </c>
      <c r="C440" s="698">
        <v>0.37</v>
      </c>
      <c r="D440" s="671"/>
      <c r="E440" s="671"/>
      <c r="F440" s="661"/>
      <c r="G440" s="661"/>
      <c r="H440" s="661"/>
      <c r="I440" s="661"/>
    </row>
    <row r="441" spans="1:9">
      <c r="A441" s="679" t="s">
        <v>386</v>
      </c>
      <c r="B441" s="671"/>
      <c r="C441" s="671"/>
      <c r="D441" s="671"/>
      <c r="E441" s="671"/>
      <c r="F441" s="661"/>
      <c r="G441" s="661"/>
      <c r="H441" s="661"/>
      <c r="I441" s="661"/>
    </row>
    <row r="442" spans="1:9">
      <c r="A442" s="671"/>
      <c r="B442" s="671"/>
      <c r="C442" s="671"/>
      <c r="D442" s="671"/>
      <c r="E442" s="671"/>
      <c r="F442" s="661"/>
      <c r="G442" s="661"/>
      <c r="H442" s="661"/>
      <c r="I442" s="661"/>
    </row>
    <row r="443" spans="1:9">
      <c r="A443" s="680" t="s">
        <v>1218</v>
      </c>
      <c r="B443" s="671"/>
      <c r="C443" s="671"/>
      <c r="D443" s="671"/>
      <c r="E443" s="671"/>
      <c r="F443" s="661"/>
      <c r="G443" s="661"/>
      <c r="H443" s="661"/>
      <c r="I443" s="661"/>
    </row>
    <row r="444" spans="1:9">
      <c r="A444" s="671" t="s">
        <v>654</v>
      </c>
      <c r="B444" s="671"/>
      <c r="C444" s="671"/>
      <c r="D444" s="671"/>
      <c r="E444" s="671"/>
      <c r="F444" s="661"/>
      <c r="G444" s="661"/>
      <c r="H444" s="661"/>
      <c r="I444" s="661"/>
    </row>
    <row r="445" spans="1:9">
      <c r="A445" s="671" t="s">
        <v>655</v>
      </c>
      <c r="B445" s="671"/>
      <c r="C445" s="671"/>
      <c r="D445" s="671"/>
      <c r="E445" s="671"/>
      <c r="F445" s="661"/>
      <c r="G445" s="661"/>
      <c r="H445" s="661"/>
      <c r="I445" s="661"/>
    </row>
    <row r="446" spans="1:9">
      <c r="A446" s="671" t="s">
        <v>656</v>
      </c>
      <c r="B446" s="671"/>
      <c r="C446" s="671"/>
      <c r="D446" s="671"/>
      <c r="E446" s="671"/>
      <c r="F446" s="661"/>
      <c r="G446" s="661"/>
      <c r="H446" s="661"/>
      <c r="I446" s="661"/>
    </row>
    <row r="447" spans="1:9">
      <c r="A447" s="671" t="s">
        <v>657</v>
      </c>
      <c r="B447" s="671"/>
      <c r="C447" s="671"/>
      <c r="D447" s="671"/>
      <c r="E447" s="671"/>
      <c r="F447" s="661"/>
      <c r="G447" s="661"/>
      <c r="H447" s="661"/>
      <c r="I447" s="661"/>
    </row>
    <row r="448" spans="1:9">
      <c r="A448" s="671" t="s">
        <v>658</v>
      </c>
      <c r="B448" s="671"/>
      <c r="C448" s="671"/>
      <c r="D448" s="671"/>
      <c r="E448" s="671"/>
      <c r="F448" s="661"/>
      <c r="G448" s="661"/>
      <c r="H448" s="661"/>
      <c r="I448" s="661"/>
    </row>
    <row r="449" spans="1:9">
      <c r="A449" s="671" t="s">
        <v>659</v>
      </c>
      <c r="B449" s="671"/>
      <c r="C449" s="671"/>
      <c r="D449" s="671"/>
      <c r="E449" s="671"/>
      <c r="F449" s="661"/>
      <c r="G449" s="661"/>
      <c r="H449" s="661"/>
      <c r="I449" s="661"/>
    </row>
    <row r="450" spans="1:9">
      <c r="A450" s="671" t="s">
        <v>660</v>
      </c>
      <c r="B450" s="671"/>
      <c r="C450" s="671"/>
      <c r="D450" s="671"/>
      <c r="E450" s="671"/>
      <c r="F450" s="661"/>
      <c r="G450" s="661"/>
      <c r="H450" s="661"/>
      <c r="I450" s="661"/>
    </row>
    <row r="451" spans="1:9">
      <c r="A451" s="671" t="s">
        <v>661</v>
      </c>
      <c r="B451" s="671"/>
      <c r="C451" s="671"/>
      <c r="D451" s="671"/>
      <c r="E451" s="671"/>
      <c r="F451" s="661"/>
      <c r="G451" s="661"/>
      <c r="H451" s="661"/>
      <c r="I451" s="661"/>
    </row>
    <row r="452" spans="1:9">
      <c r="A452" s="671" t="s">
        <v>662</v>
      </c>
      <c r="B452" s="671"/>
      <c r="C452" s="671"/>
      <c r="D452" s="671"/>
      <c r="E452" s="671"/>
      <c r="F452" s="661"/>
      <c r="G452" s="661"/>
      <c r="H452" s="661"/>
      <c r="I452" s="661"/>
    </row>
    <row r="453" spans="1:9">
      <c r="A453" s="671" t="s">
        <v>663</v>
      </c>
      <c r="B453" s="671"/>
      <c r="C453" s="671"/>
      <c r="D453" s="671"/>
      <c r="E453" s="671"/>
      <c r="F453" s="661"/>
      <c r="G453" s="661"/>
      <c r="H453" s="661"/>
      <c r="I453" s="661"/>
    </row>
    <row r="454" spans="1:9">
      <c r="A454" s="671" t="s">
        <v>664</v>
      </c>
      <c r="B454" s="671"/>
      <c r="C454" s="671"/>
      <c r="D454" s="671"/>
      <c r="E454" s="671"/>
      <c r="F454" s="661"/>
      <c r="G454" s="661"/>
      <c r="H454" s="661"/>
      <c r="I454" s="661"/>
    </row>
    <row r="455" spans="1:9">
      <c r="A455" s="671" t="s">
        <v>665</v>
      </c>
      <c r="B455" s="671"/>
      <c r="C455" s="671"/>
      <c r="D455" s="671"/>
      <c r="E455" s="671"/>
      <c r="F455" s="661"/>
      <c r="G455" s="661"/>
      <c r="H455" s="661"/>
      <c r="I455" s="661"/>
    </row>
    <row r="456" spans="1:9">
      <c r="A456" s="671" t="s">
        <v>666</v>
      </c>
      <c r="B456" s="671"/>
      <c r="C456" s="671"/>
      <c r="D456" s="671"/>
      <c r="E456" s="671"/>
      <c r="F456" s="661"/>
      <c r="G456" s="661"/>
      <c r="H456" s="661"/>
      <c r="I456" s="661"/>
    </row>
    <row r="457" spans="1:9">
      <c r="A457" s="671" t="s">
        <v>667</v>
      </c>
      <c r="B457" s="671"/>
      <c r="C457" s="671"/>
      <c r="D457" s="671"/>
      <c r="E457" s="671"/>
      <c r="F457" s="661"/>
      <c r="G457" s="661"/>
      <c r="H457" s="661"/>
      <c r="I457" s="661"/>
    </row>
    <row r="458" spans="1:9">
      <c r="A458" s="671" t="s">
        <v>668</v>
      </c>
      <c r="B458" s="671"/>
      <c r="C458" s="671"/>
      <c r="D458" s="671"/>
      <c r="E458" s="671"/>
      <c r="F458" s="661"/>
      <c r="G458" s="661"/>
      <c r="H458" s="661"/>
      <c r="I458" s="661"/>
    </row>
    <row r="459" spans="1:9">
      <c r="A459" s="671" t="s">
        <v>669</v>
      </c>
      <c r="B459" s="671"/>
      <c r="C459" s="671"/>
      <c r="D459" s="671"/>
      <c r="E459" s="671"/>
      <c r="F459" s="661"/>
      <c r="G459" s="661"/>
      <c r="H459" s="661"/>
      <c r="I459" s="661"/>
    </row>
    <row r="460" spans="1:9">
      <c r="A460" s="671" t="s">
        <v>670</v>
      </c>
      <c r="B460" s="671"/>
      <c r="C460" s="671"/>
      <c r="D460" s="671"/>
      <c r="E460" s="671"/>
      <c r="F460" s="661"/>
      <c r="G460" s="661"/>
      <c r="H460" s="661"/>
      <c r="I460" s="661"/>
    </row>
    <row r="461" spans="1:9">
      <c r="A461" s="671" t="s">
        <v>671</v>
      </c>
      <c r="B461" s="671"/>
      <c r="C461" s="671"/>
      <c r="D461" s="671"/>
      <c r="E461" s="671"/>
      <c r="F461" s="661"/>
      <c r="G461" s="661"/>
      <c r="H461" s="661"/>
      <c r="I461" s="661"/>
    </row>
    <row r="462" spans="1:9">
      <c r="A462" s="671" t="s">
        <v>672</v>
      </c>
      <c r="B462" s="671"/>
      <c r="C462" s="671"/>
      <c r="D462" s="671"/>
      <c r="E462" s="671"/>
      <c r="F462" s="661"/>
      <c r="G462" s="661"/>
      <c r="H462" s="661"/>
      <c r="I462" s="661"/>
    </row>
    <row r="463" spans="1:9">
      <c r="A463" s="671" t="s">
        <v>673</v>
      </c>
      <c r="B463" s="671"/>
      <c r="C463" s="671"/>
      <c r="D463" s="671"/>
      <c r="E463" s="671"/>
      <c r="F463" s="661"/>
      <c r="G463" s="661"/>
      <c r="H463" s="661"/>
      <c r="I463" s="661"/>
    </row>
    <row r="464" spans="1:9">
      <c r="A464" s="671" t="s">
        <v>674</v>
      </c>
      <c r="B464" s="671"/>
      <c r="C464" s="671"/>
      <c r="D464" s="671"/>
      <c r="E464" s="671"/>
      <c r="F464" s="661"/>
      <c r="G464" s="661"/>
      <c r="H464" s="661"/>
      <c r="I464" s="661"/>
    </row>
    <row r="465" spans="1:9">
      <c r="A465" s="671" t="s">
        <v>675</v>
      </c>
      <c r="B465" s="671"/>
      <c r="C465" s="671"/>
      <c r="D465" s="671"/>
      <c r="E465" s="671"/>
      <c r="F465" s="661"/>
      <c r="G465" s="661"/>
      <c r="H465" s="661"/>
      <c r="I465" s="661"/>
    </row>
    <row r="466" spans="1:9">
      <c r="A466" s="671" t="s">
        <v>676</v>
      </c>
      <c r="B466" s="671"/>
      <c r="C466" s="671"/>
      <c r="D466" s="671"/>
      <c r="E466" s="671"/>
      <c r="F466" s="661"/>
      <c r="G466" s="661"/>
      <c r="H466" s="661"/>
      <c r="I466" s="661"/>
    </row>
    <row r="467" spans="1:9">
      <c r="A467" s="671" t="s">
        <v>677</v>
      </c>
      <c r="B467" s="671"/>
      <c r="C467" s="671"/>
      <c r="D467" s="671"/>
      <c r="E467" s="671"/>
      <c r="F467" s="661"/>
      <c r="G467" s="661"/>
      <c r="H467" s="661"/>
      <c r="I467" s="661"/>
    </row>
    <row r="468" spans="1:9">
      <c r="A468" s="671" t="s">
        <v>678</v>
      </c>
      <c r="B468" s="671"/>
      <c r="C468" s="671"/>
      <c r="D468" s="671"/>
      <c r="E468" s="671"/>
      <c r="F468" s="661"/>
      <c r="G468" s="661"/>
      <c r="H468" s="661"/>
      <c r="I468" s="661"/>
    </row>
    <row r="469" spans="1:9">
      <c r="A469" s="671" t="s">
        <v>679</v>
      </c>
      <c r="B469" s="671"/>
      <c r="C469" s="671"/>
      <c r="D469" s="671"/>
      <c r="E469" s="671"/>
      <c r="F469" s="661"/>
      <c r="G469" s="661"/>
      <c r="H469" s="661"/>
      <c r="I469" s="661"/>
    </row>
    <row r="470" spans="1:9">
      <c r="A470" s="671" t="s">
        <v>680</v>
      </c>
      <c r="B470" s="671"/>
      <c r="C470" s="671"/>
      <c r="D470" s="671"/>
      <c r="E470" s="671"/>
      <c r="F470" s="661"/>
      <c r="G470" s="661"/>
      <c r="H470" s="661"/>
      <c r="I470" s="661"/>
    </row>
    <row r="471" spans="1:9">
      <c r="A471" s="671" t="s">
        <v>681</v>
      </c>
      <c r="B471" s="671"/>
      <c r="C471" s="671"/>
      <c r="D471" s="671"/>
      <c r="E471" s="671"/>
      <c r="F471" s="661"/>
      <c r="G471" s="661"/>
      <c r="H471" s="661"/>
      <c r="I471" s="661"/>
    </row>
    <row r="472" spans="1:9">
      <c r="A472" s="671" t="s">
        <v>682</v>
      </c>
      <c r="B472" s="671"/>
      <c r="C472" s="671"/>
      <c r="D472" s="671"/>
      <c r="E472" s="671"/>
      <c r="F472" s="661"/>
      <c r="G472" s="661"/>
      <c r="H472" s="661"/>
      <c r="I472" s="661"/>
    </row>
    <row r="473" spans="1:9">
      <c r="A473" s="671" t="s">
        <v>683</v>
      </c>
      <c r="B473" s="671"/>
      <c r="C473" s="671"/>
      <c r="D473" s="671"/>
      <c r="E473" s="671"/>
      <c r="F473" s="661"/>
      <c r="G473" s="661"/>
      <c r="H473" s="661"/>
      <c r="I473" s="661"/>
    </row>
    <row r="474" spans="1:9">
      <c r="A474" s="671" t="s">
        <v>684</v>
      </c>
      <c r="B474" s="671"/>
      <c r="C474" s="671"/>
      <c r="D474" s="671"/>
      <c r="E474" s="671"/>
      <c r="F474" s="661"/>
      <c r="G474" s="661"/>
      <c r="H474" s="661"/>
      <c r="I474" s="661"/>
    </row>
    <row r="475" spans="1:9">
      <c r="A475" s="671" t="s">
        <v>685</v>
      </c>
      <c r="B475" s="671"/>
      <c r="C475" s="671"/>
      <c r="D475" s="671"/>
      <c r="E475" s="671"/>
      <c r="F475" s="661"/>
      <c r="G475" s="661"/>
      <c r="H475" s="661"/>
      <c r="I475" s="661"/>
    </row>
    <row r="476" spans="1:9">
      <c r="A476" s="671" t="s">
        <v>686</v>
      </c>
      <c r="B476" s="671"/>
      <c r="C476" s="671"/>
      <c r="D476" s="671"/>
      <c r="E476" s="671"/>
      <c r="F476" s="661"/>
      <c r="G476" s="661"/>
      <c r="H476" s="661"/>
      <c r="I476" s="661"/>
    </row>
    <row r="477" spans="1:9">
      <c r="A477" s="671" t="s">
        <v>687</v>
      </c>
      <c r="B477" s="671"/>
      <c r="C477" s="671"/>
      <c r="D477" s="671"/>
      <c r="E477" s="671"/>
      <c r="F477" s="661"/>
      <c r="G477" s="661"/>
      <c r="H477" s="661"/>
      <c r="I477" s="661"/>
    </row>
    <row r="478" spans="1:9">
      <c r="A478" s="671" t="s">
        <v>688</v>
      </c>
      <c r="B478" s="671"/>
      <c r="C478" s="671"/>
      <c r="D478" s="671"/>
      <c r="E478" s="671"/>
      <c r="F478" s="661"/>
      <c r="G478" s="661"/>
      <c r="H478" s="661"/>
      <c r="I478" s="661"/>
    </row>
    <row r="479" spans="1:9">
      <c r="A479" s="671" t="s">
        <v>689</v>
      </c>
      <c r="B479" s="671"/>
      <c r="C479" s="671"/>
      <c r="D479" s="671"/>
      <c r="E479" s="671"/>
      <c r="F479" s="661"/>
      <c r="G479" s="661"/>
      <c r="H479" s="661"/>
      <c r="I479" s="661"/>
    </row>
    <row r="480" spans="1:9">
      <c r="A480" s="671" t="s">
        <v>690</v>
      </c>
      <c r="B480" s="671"/>
      <c r="C480" s="671"/>
      <c r="D480" s="671"/>
      <c r="E480" s="671"/>
      <c r="F480" s="661"/>
      <c r="G480" s="661"/>
      <c r="H480" s="661"/>
      <c r="I480" s="661"/>
    </row>
    <row r="481" spans="1:9">
      <c r="A481" s="671" t="s">
        <v>691</v>
      </c>
      <c r="B481" s="671"/>
      <c r="C481" s="671"/>
      <c r="D481" s="671"/>
      <c r="E481" s="671"/>
      <c r="F481" s="661"/>
      <c r="G481" s="661"/>
      <c r="H481" s="661"/>
      <c r="I481" s="661"/>
    </row>
    <row r="482" spans="1:9">
      <c r="A482" s="671" t="s">
        <v>692</v>
      </c>
      <c r="B482" s="671"/>
      <c r="C482" s="671"/>
      <c r="D482" s="671"/>
      <c r="E482" s="671"/>
      <c r="F482" s="661"/>
      <c r="G482" s="661"/>
      <c r="H482" s="661"/>
      <c r="I482" s="661"/>
    </row>
    <row r="483" spans="1:9">
      <c r="A483" s="671" t="s">
        <v>693</v>
      </c>
      <c r="B483" s="671"/>
      <c r="C483" s="671"/>
      <c r="D483" s="671"/>
      <c r="E483" s="671"/>
      <c r="F483" s="661"/>
      <c r="G483" s="661"/>
      <c r="H483" s="661"/>
      <c r="I483" s="661"/>
    </row>
    <row r="484" spans="1:9">
      <c r="A484" s="671" t="s">
        <v>694</v>
      </c>
      <c r="B484" s="671"/>
      <c r="C484" s="671"/>
      <c r="D484" s="671"/>
      <c r="E484" s="671"/>
      <c r="F484" s="661"/>
      <c r="G484" s="661"/>
      <c r="H484" s="661"/>
      <c r="I484" s="661"/>
    </row>
    <row r="485" spans="1:9">
      <c r="A485" s="671" t="s">
        <v>695</v>
      </c>
      <c r="B485" s="671"/>
      <c r="C485" s="671"/>
      <c r="D485" s="671"/>
      <c r="E485" s="671"/>
      <c r="F485" s="661"/>
      <c r="G485" s="661"/>
      <c r="H485" s="661"/>
      <c r="I485" s="661"/>
    </row>
    <row r="486" spans="1:9">
      <c r="A486" s="671" t="s">
        <v>696</v>
      </c>
      <c r="B486" s="671"/>
      <c r="C486" s="671"/>
      <c r="D486" s="671"/>
      <c r="E486" s="671"/>
      <c r="F486" s="661"/>
      <c r="G486" s="661"/>
      <c r="H486" s="661"/>
      <c r="I486" s="661"/>
    </row>
    <row r="487" spans="1:9">
      <c r="A487" s="671" t="s">
        <v>697</v>
      </c>
      <c r="B487" s="671"/>
      <c r="C487" s="671"/>
      <c r="D487" s="671"/>
      <c r="E487" s="671"/>
      <c r="F487" s="661"/>
      <c r="G487" s="661"/>
      <c r="H487" s="661"/>
      <c r="I487" s="661"/>
    </row>
    <row r="488" spans="1:9">
      <c r="A488" s="671" t="s">
        <v>698</v>
      </c>
      <c r="B488" s="671"/>
      <c r="C488" s="671"/>
      <c r="D488" s="671"/>
      <c r="E488" s="671"/>
      <c r="F488" s="661"/>
      <c r="G488" s="661"/>
      <c r="H488" s="661"/>
      <c r="I488" s="661"/>
    </row>
    <row r="489" spans="1:9">
      <c r="A489" s="671" t="s">
        <v>699</v>
      </c>
      <c r="B489" s="671"/>
      <c r="C489" s="671"/>
      <c r="D489" s="671"/>
      <c r="E489" s="671"/>
      <c r="F489" s="661"/>
      <c r="G489" s="661"/>
      <c r="H489" s="661"/>
      <c r="I489" s="661"/>
    </row>
    <row r="490" spans="1:9">
      <c r="A490" s="671" t="s">
        <v>700</v>
      </c>
      <c r="B490" s="671"/>
      <c r="C490" s="671"/>
      <c r="D490" s="671"/>
      <c r="E490" s="671"/>
      <c r="F490" s="661"/>
      <c r="G490" s="661"/>
      <c r="H490" s="661"/>
      <c r="I490" s="661"/>
    </row>
    <row r="491" spans="1:9">
      <c r="A491" s="671" t="s">
        <v>701</v>
      </c>
      <c r="B491" s="671"/>
      <c r="C491" s="671"/>
      <c r="D491" s="671"/>
      <c r="E491" s="671"/>
      <c r="F491" s="661"/>
      <c r="G491" s="661"/>
      <c r="H491" s="661"/>
      <c r="I491" s="661"/>
    </row>
    <row r="492" spans="1:9">
      <c r="A492" s="671" t="s">
        <v>702</v>
      </c>
      <c r="B492" s="671"/>
      <c r="C492" s="671"/>
      <c r="D492" s="671"/>
      <c r="E492" s="671"/>
      <c r="F492" s="671"/>
      <c r="G492" s="671"/>
      <c r="H492" s="671"/>
      <c r="I492" s="661"/>
    </row>
    <row r="493" spans="1:9">
      <c r="A493" s="671" t="s">
        <v>703</v>
      </c>
      <c r="B493" s="671"/>
      <c r="C493" s="671"/>
      <c r="D493" s="671"/>
      <c r="E493" s="671"/>
      <c r="F493" s="671"/>
      <c r="G493" s="671"/>
      <c r="H493" s="671"/>
      <c r="I493" s="661"/>
    </row>
    <row r="494" spans="1:9">
      <c r="A494" s="671" t="s">
        <v>704</v>
      </c>
      <c r="B494" s="671"/>
      <c r="C494" s="671"/>
      <c r="D494" s="671"/>
      <c r="E494" s="671"/>
      <c r="F494" s="671"/>
      <c r="G494" s="671"/>
      <c r="H494" s="671"/>
      <c r="I494" s="661"/>
    </row>
    <row r="495" spans="1:9">
      <c r="A495" s="671" t="s">
        <v>705</v>
      </c>
      <c r="B495" s="671"/>
      <c r="C495" s="671"/>
      <c r="D495" s="671"/>
      <c r="E495" s="671"/>
      <c r="F495" s="671"/>
      <c r="G495" s="671"/>
      <c r="H495" s="671"/>
      <c r="I495" s="661"/>
    </row>
    <row r="496" spans="1:9">
      <c r="A496" s="671" t="s">
        <v>706</v>
      </c>
      <c r="B496" s="671"/>
      <c r="C496" s="671"/>
      <c r="D496" s="671"/>
      <c r="E496" s="671"/>
      <c r="F496" s="671"/>
      <c r="G496" s="671"/>
      <c r="H496" s="671"/>
      <c r="I496" s="661"/>
    </row>
    <row r="497" spans="1:9">
      <c r="A497" s="671" t="s">
        <v>707</v>
      </c>
      <c r="B497" s="671"/>
      <c r="C497" s="671"/>
      <c r="D497" s="671"/>
      <c r="E497" s="671"/>
      <c r="F497" s="671"/>
      <c r="G497" s="671"/>
      <c r="H497" s="671"/>
      <c r="I497" s="661"/>
    </row>
    <row r="498" spans="1:9">
      <c r="A498" s="671" t="s">
        <v>708</v>
      </c>
      <c r="B498" s="671"/>
      <c r="C498" s="671"/>
      <c r="D498" s="671"/>
      <c r="E498" s="671"/>
      <c r="F498" s="671"/>
      <c r="G498" s="671"/>
      <c r="H498" s="671"/>
      <c r="I498" s="661"/>
    </row>
    <row r="499" spans="1:9">
      <c r="A499" s="671" t="s">
        <v>709</v>
      </c>
      <c r="B499" s="671"/>
      <c r="C499" s="671"/>
      <c r="D499" s="671"/>
      <c r="E499" s="671"/>
      <c r="F499" s="671"/>
      <c r="G499" s="671"/>
      <c r="H499" s="671"/>
      <c r="I499" s="661"/>
    </row>
    <row r="500" spans="1:9">
      <c r="A500" s="671" t="s">
        <v>710</v>
      </c>
      <c r="B500" s="671"/>
      <c r="C500" s="671"/>
      <c r="D500" s="671"/>
      <c r="E500" s="671"/>
      <c r="F500" s="671"/>
      <c r="G500" s="671"/>
      <c r="H500" s="671"/>
      <c r="I500" s="661"/>
    </row>
    <row r="501" spans="1:9">
      <c r="A501" s="671" t="s">
        <v>711</v>
      </c>
      <c r="B501" s="671"/>
      <c r="C501" s="671"/>
      <c r="D501" s="671"/>
      <c r="E501" s="671"/>
      <c r="F501" s="671"/>
      <c r="G501" s="671"/>
      <c r="H501" s="671"/>
      <c r="I501" s="661"/>
    </row>
    <row r="502" spans="1:9">
      <c r="A502" s="671" t="s">
        <v>712</v>
      </c>
      <c r="B502" s="671"/>
      <c r="C502" s="671"/>
      <c r="D502" s="671"/>
      <c r="E502" s="671"/>
      <c r="F502" s="671"/>
      <c r="G502" s="671"/>
      <c r="H502" s="671"/>
      <c r="I502" s="661"/>
    </row>
    <row r="503" spans="1:9">
      <c r="A503" s="671" t="s">
        <v>713</v>
      </c>
      <c r="B503" s="671"/>
      <c r="C503" s="671"/>
      <c r="D503" s="671"/>
      <c r="E503" s="671"/>
      <c r="F503" s="671"/>
      <c r="G503" s="671"/>
      <c r="H503" s="671"/>
      <c r="I503" s="661"/>
    </row>
    <row r="504" spans="1:9">
      <c r="A504" s="671" t="s">
        <v>714</v>
      </c>
      <c r="B504" s="671"/>
      <c r="C504" s="671"/>
      <c r="D504" s="671"/>
      <c r="E504" s="671"/>
      <c r="F504" s="671"/>
      <c r="G504" s="671"/>
      <c r="H504" s="671"/>
      <c r="I504" s="661"/>
    </row>
    <row r="505" spans="1:9">
      <c r="A505" s="671" t="s">
        <v>715</v>
      </c>
      <c r="B505" s="671"/>
      <c r="C505" s="671"/>
      <c r="D505" s="671"/>
      <c r="E505" s="671"/>
      <c r="F505" s="671"/>
      <c r="G505" s="671"/>
      <c r="H505" s="671"/>
      <c r="I505" s="661"/>
    </row>
    <row r="506" spans="1:9">
      <c r="A506" s="671" t="s">
        <v>716</v>
      </c>
      <c r="B506" s="671"/>
      <c r="C506" s="671"/>
      <c r="D506" s="671"/>
      <c r="E506" s="671"/>
      <c r="F506" s="671"/>
      <c r="G506" s="671"/>
      <c r="H506" s="671"/>
      <c r="I506" s="661"/>
    </row>
    <row r="507" spans="1:9">
      <c r="A507" s="671" t="s">
        <v>717</v>
      </c>
      <c r="B507" s="671"/>
      <c r="C507" s="671"/>
      <c r="D507" s="671"/>
      <c r="E507" s="671"/>
      <c r="F507" s="671"/>
      <c r="G507" s="671"/>
      <c r="H507" s="671"/>
      <c r="I507" s="661"/>
    </row>
    <row r="508" spans="1:9">
      <c r="A508" s="671" t="s">
        <v>718</v>
      </c>
      <c r="B508" s="671"/>
      <c r="C508" s="671"/>
      <c r="D508" s="671"/>
      <c r="E508" s="671"/>
      <c r="F508" s="671"/>
      <c r="G508" s="671"/>
      <c r="H508" s="671"/>
      <c r="I508" s="661"/>
    </row>
    <row r="509" spans="1:9">
      <c r="A509" s="671" t="s">
        <v>719</v>
      </c>
      <c r="B509" s="671"/>
      <c r="C509" s="671"/>
      <c r="D509" s="671"/>
      <c r="E509" s="671"/>
      <c r="F509" s="671"/>
      <c r="G509" s="671"/>
      <c r="H509" s="671"/>
      <c r="I509" s="661"/>
    </row>
    <row r="510" spans="1:9">
      <c r="A510" s="671" t="s">
        <v>720</v>
      </c>
      <c r="B510" s="671"/>
      <c r="C510" s="671"/>
      <c r="D510" s="671"/>
      <c r="E510" s="671"/>
      <c r="F510" s="671"/>
      <c r="G510" s="671"/>
      <c r="H510" s="671"/>
      <c r="I510" s="661"/>
    </row>
    <row r="511" spans="1:9">
      <c r="A511" s="671" t="s">
        <v>721</v>
      </c>
      <c r="B511" s="671"/>
      <c r="C511" s="671"/>
      <c r="D511" s="671"/>
      <c r="E511" s="671"/>
      <c r="F511" s="671"/>
      <c r="G511" s="671"/>
      <c r="H511" s="671"/>
      <c r="I511" s="661"/>
    </row>
    <row r="512" spans="1:9">
      <c r="A512" s="671" t="s">
        <v>722</v>
      </c>
      <c r="B512" s="671"/>
      <c r="C512" s="671"/>
      <c r="D512" s="671"/>
      <c r="E512" s="671"/>
      <c r="F512" s="671"/>
      <c r="G512" s="671"/>
      <c r="H512" s="671"/>
      <c r="I512" s="661"/>
    </row>
    <row r="513" spans="1:9">
      <c r="A513" s="671" t="s">
        <v>723</v>
      </c>
      <c r="B513" s="671"/>
      <c r="C513" s="671"/>
      <c r="D513" s="671"/>
      <c r="E513" s="671"/>
      <c r="F513" s="671"/>
      <c r="G513" s="671"/>
      <c r="H513" s="671"/>
      <c r="I513" s="661"/>
    </row>
    <row r="514" spans="1:9">
      <c r="A514" s="671" t="s">
        <v>724</v>
      </c>
      <c r="B514" s="671"/>
      <c r="C514" s="671"/>
      <c r="D514" s="671"/>
      <c r="E514" s="671"/>
      <c r="F514" s="671"/>
      <c r="G514" s="671"/>
      <c r="H514" s="671"/>
      <c r="I514" s="661"/>
    </row>
    <row r="515" spans="1:9">
      <c r="A515" s="671" t="s">
        <v>725</v>
      </c>
      <c r="B515" s="671"/>
      <c r="C515" s="671"/>
      <c r="D515" s="671"/>
      <c r="E515" s="671"/>
      <c r="F515" s="671"/>
      <c r="G515" s="671"/>
      <c r="H515" s="671"/>
      <c r="I515" s="661"/>
    </row>
    <row r="516" spans="1:9">
      <c r="A516" s="671" t="s">
        <v>726</v>
      </c>
      <c r="B516" s="671"/>
      <c r="C516" s="671"/>
      <c r="D516" s="671"/>
      <c r="E516" s="671"/>
      <c r="F516" s="671"/>
      <c r="G516" s="671"/>
      <c r="H516" s="671"/>
      <c r="I516" s="661"/>
    </row>
    <row r="517" spans="1:9">
      <c r="A517" s="671" t="s">
        <v>727</v>
      </c>
      <c r="B517" s="671"/>
      <c r="C517" s="671"/>
      <c r="D517" s="671"/>
      <c r="E517" s="671"/>
      <c r="F517" s="671"/>
      <c r="G517" s="671"/>
      <c r="H517" s="671"/>
      <c r="I517" s="661"/>
    </row>
    <row r="518" spans="1:9">
      <c r="A518" s="671" t="s">
        <v>728</v>
      </c>
      <c r="B518" s="671"/>
      <c r="C518" s="671"/>
      <c r="D518" s="671"/>
      <c r="E518" s="671"/>
      <c r="F518" s="671"/>
      <c r="G518" s="671"/>
      <c r="H518" s="671"/>
      <c r="I518" s="661"/>
    </row>
    <row r="519" spans="1:9">
      <c r="A519" s="671" t="s">
        <v>729</v>
      </c>
      <c r="B519" s="671"/>
      <c r="C519" s="671"/>
      <c r="D519" s="671"/>
      <c r="E519" s="671"/>
      <c r="F519" s="671"/>
      <c r="G519" s="671"/>
      <c r="H519" s="671"/>
      <c r="I519" s="661"/>
    </row>
    <row r="520" spans="1:9">
      <c r="A520" s="671" t="s">
        <v>730</v>
      </c>
      <c r="B520" s="671"/>
      <c r="C520" s="671"/>
      <c r="D520" s="671"/>
      <c r="E520" s="671"/>
      <c r="F520" s="671"/>
      <c r="G520" s="671"/>
      <c r="H520" s="671"/>
      <c r="I520" s="661"/>
    </row>
    <row r="521" spans="1:9">
      <c r="A521" s="671" t="s">
        <v>731</v>
      </c>
      <c r="B521" s="671"/>
      <c r="C521" s="671"/>
      <c r="D521" s="671"/>
      <c r="E521" s="671"/>
      <c r="F521" s="671"/>
      <c r="G521" s="671"/>
      <c r="H521" s="671"/>
      <c r="I521" s="661"/>
    </row>
    <row r="522" spans="1:9">
      <c r="A522" s="671" t="s">
        <v>732</v>
      </c>
      <c r="B522" s="671"/>
      <c r="C522" s="671"/>
      <c r="D522" s="671"/>
      <c r="E522" s="671"/>
      <c r="F522" s="671"/>
      <c r="G522" s="671"/>
      <c r="H522" s="671"/>
      <c r="I522" s="661"/>
    </row>
    <row r="523" spans="1:9">
      <c r="A523" s="671" t="s">
        <v>733</v>
      </c>
      <c r="B523" s="671"/>
      <c r="C523" s="671"/>
      <c r="D523" s="671"/>
      <c r="E523" s="671"/>
      <c r="F523" s="671"/>
      <c r="G523" s="671"/>
      <c r="H523" s="671"/>
      <c r="I523" s="661"/>
    </row>
    <row r="524" spans="1:9">
      <c r="A524" s="671" t="s">
        <v>734</v>
      </c>
      <c r="B524" s="671"/>
      <c r="C524" s="671"/>
      <c r="D524" s="671"/>
      <c r="E524" s="671"/>
      <c r="F524" s="671"/>
      <c r="G524" s="671"/>
      <c r="H524" s="671"/>
      <c r="I524" s="661"/>
    </row>
    <row r="525" spans="1:9">
      <c r="A525" s="671" t="s">
        <v>735</v>
      </c>
      <c r="B525" s="671"/>
      <c r="C525" s="671"/>
      <c r="D525" s="671"/>
      <c r="E525" s="671"/>
      <c r="F525" s="671"/>
      <c r="G525" s="671"/>
      <c r="H525" s="671"/>
      <c r="I525" s="661"/>
    </row>
    <row r="526" spans="1:9">
      <c r="A526" s="671" t="s">
        <v>736</v>
      </c>
      <c r="B526" s="671"/>
      <c r="C526" s="671"/>
      <c r="D526" s="671"/>
      <c r="E526" s="671"/>
      <c r="F526" s="671"/>
      <c r="G526" s="671"/>
      <c r="H526" s="671"/>
      <c r="I526" s="661"/>
    </row>
    <row r="527" spans="1:9">
      <c r="A527" s="671" t="s">
        <v>737</v>
      </c>
      <c r="B527" s="671"/>
      <c r="C527" s="671"/>
      <c r="D527" s="671"/>
      <c r="E527" s="671"/>
      <c r="F527" s="671"/>
      <c r="G527" s="671"/>
      <c r="H527" s="671"/>
      <c r="I527" s="661"/>
    </row>
    <row r="528" spans="1:9">
      <c r="A528" s="671" t="s">
        <v>738</v>
      </c>
      <c r="B528" s="671"/>
      <c r="C528" s="671"/>
      <c r="D528" s="671"/>
      <c r="E528" s="671"/>
      <c r="F528" s="671"/>
      <c r="G528" s="671"/>
      <c r="H528" s="671"/>
      <c r="I528" s="661"/>
    </row>
    <row r="529" spans="1:9">
      <c r="A529" s="671" t="s">
        <v>739</v>
      </c>
      <c r="B529" s="671"/>
      <c r="C529" s="671"/>
      <c r="D529" s="671"/>
      <c r="E529" s="671"/>
      <c r="F529" s="671"/>
      <c r="G529" s="671"/>
      <c r="H529" s="671"/>
      <c r="I529" s="661"/>
    </row>
    <row r="530" spans="1:9">
      <c r="A530" s="671" t="s">
        <v>740</v>
      </c>
      <c r="B530" s="671"/>
      <c r="C530" s="671"/>
      <c r="D530" s="671"/>
      <c r="E530" s="671"/>
      <c r="F530" s="671"/>
      <c r="G530" s="671"/>
      <c r="H530" s="671"/>
      <c r="I530" s="661"/>
    </row>
    <row r="531" spans="1:9">
      <c r="A531" s="671" t="s">
        <v>741</v>
      </c>
      <c r="B531" s="671"/>
      <c r="C531" s="671"/>
      <c r="D531" s="671"/>
      <c r="E531" s="671"/>
      <c r="F531" s="671"/>
      <c r="G531" s="671"/>
      <c r="H531" s="671"/>
      <c r="I531" s="661"/>
    </row>
    <row r="532" spans="1:9">
      <c r="A532" s="671" t="s">
        <v>742</v>
      </c>
      <c r="B532" s="671"/>
      <c r="C532" s="671"/>
      <c r="D532" s="671"/>
      <c r="E532" s="671"/>
      <c r="F532" s="671"/>
      <c r="G532" s="671"/>
      <c r="H532" s="671"/>
      <c r="I532" s="661"/>
    </row>
    <row r="533" spans="1:9">
      <c r="A533" s="671" t="s">
        <v>743</v>
      </c>
      <c r="B533" s="671"/>
      <c r="C533" s="671"/>
      <c r="D533" s="671"/>
      <c r="E533" s="671"/>
      <c r="F533" s="671"/>
      <c r="G533" s="671"/>
      <c r="H533" s="671"/>
      <c r="I533" s="661"/>
    </row>
    <row r="534" spans="1:9">
      <c r="A534" s="671" t="s">
        <v>744</v>
      </c>
      <c r="B534" s="671"/>
      <c r="C534" s="671"/>
      <c r="D534" s="671"/>
      <c r="E534" s="671"/>
      <c r="F534" s="671"/>
      <c r="G534" s="671"/>
      <c r="H534" s="671"/>
      <c r="I534" s="661"/>
    </row>
    <row r="535" spans="1:9">
      <c r="A535" s="671" t="s">
        <v>745</v>
      </c>
      <c r="B535" s="671"/>
      <c r="C535" s="671"/>
      <c r="D535" s="671"/>
      <c r="E535" s="671"/>
      <c r="F535" s="671"/>
      <c r="G535" s="671"/>
      <c r="H535" s="671"/>
      <c r="I535" s="661"/>
    </row>
    <row r="536" spans="1:9">
      <c r="A536" s="671" t="s">
        <v>746</v>
      </c>
      <c r="B536" s="671"/>
      <c r="C536" s="671"/>
      <c r="D536" s="671"/>
      <c r="E536" s="671"/>
      <c r="F536" s="671"/>
      <c r="G536" s="671"/>
      <c r="H536" s="671"/>
      <c r="I536" s="661"/>
    </row>
    <row r="537" spans="1:9">
      <c r="A537" s="671" t="s">
        <v>747</v>
      </c>
      <c r="B537" s="671"/>
      <c r="C537" s="671"/>
      <c r="D537" s="671"/>
      <c r="E537" s="671"/>
      <c r="F537" s="671"/>
      <c r="G537" s="671"/>
      <c r="H537" s="671"/>
      <c r="I537" s="661"/>
    </row>
    <row r="538" spans="1:9">
      <c r="A538" s="671" t="s">
        <v>748</v>
      </c>
      <c r="B538" s="671"/>
      <c r="C538" s="671"/>
      <c r="D538" s="671"/>
      <c r="E538" s="671"/>
      <c r="F538" s="671"/>
      <c r="G538" s="671"/>
      <c r="H538" s="671"/>
      <c r="I538" s="661"/>
    </row>
    <row r="539" spans="1:9">
      <c r="A539" s="671" t="s">
        <v>749</v>
      </c>
      <c r="B539" s="671"/>
      <c r="C539" s="671"/>
      <c r="D539" s="671"/>
      <c r="E539" s="671"/>
      <c r="F539" s="671"/>
      <c r="G539" s="671"/>
      <c r="H539" s="671"/>
      <c r="I539" s="661"/>
    </row>
    <row r="540" spans="1:9">
      <c r="A540" s="671" t="s">
        <v>750</v>
      </c>
      <c r="B540" s="671"/>
      <c r="C540" s="671"/>
      <c r="D540" s="671"/>
      <c r="E540" s="671"/>
      <c r="F540" s="671"/>
      <c r="G540" s="671"/>
      <c r="H540" s="671"/>
      <c r="I540" s="661"/>
    </row>
    <row r="541" spans="1:9">
      <c r="A541" s="671" t="s">
        <v>751</v>
      </c>
      <c r="B541" s="671"/>
      <c r="C541" s="671"/>
      <c r="D541" s="671"/>
      <c r="E541" s="671"/>
      <c r="F541" s="671"/>
      <c r="G541" s="671"/>
      <c r="H541" s="671"/>
      <c r="I541" s="661"/>
    </row>
    <row r="542" spans="1:9">
      <c r="A542" s="671" t="s">
        <v>752</v>
      </c>
      <c r="B542" s="671"/>
      <c r="C542" s="671"/>
      <c r="D542" s="671"/>
      <c r="E542" s="671"/>
      <c r="F542" s="671"/>
      <c r="G542" s="671"/>
      <c r="H542" s="671"/>
      <c r="I542" s="661"/>
    </row>
    <row r="543" spans="1:9">
      <c r="A543" s="671" t="s">
        <v>753</v>
      </c>
      <c r="B543" s="671"/>
      <c r="C543" s="671"/>
      <c r="D543" s="671"/>
      <c r="E543" s="671"/>
      <c r="F543" s="671"/>
      <c r="G543" s="671"/>
      <c r="H543" s="671"/>
      <c r="I543" s="661"/>
    </row>
    <row r="544" spans="1:9">
      <c r="A544" s="671" t="s">
        <v>754</v>
      </c>
      <c r="B544" s="671"/>
      <c r="C544" s="671"/>
      <c r="D544" s="671"/>
      <c r="E544" s="671"/>
      <c r="F544" s="671"/>
      <c r="G544" s="671"/>
      <c r="H544" s="671"/>
      <c r="I544" s="661"/>
    </row>
    <row r="545" spans="1:9">
      <c r="A545" s="671" t="s">
        <v>755</v>
      </c>
      <c r="B545" s="671"/>
      <c r="C545" s="671"/>
      <c r="D545" s="671"/>
      <c r="E545" s="671"/>
      <c r="F545" s="671"/>
      <c r="G545" s="671"/>
      <c r="H545" s="671"/>
      <c r="I545" s="661"/>
    </row>
    <row r="546" spans="1:9">
      <c r="A546" s="671" t="s">
        <v>756</v>
      </c>
      <c r="B546" s="671"/>
      <c r="C546" s="671"/>
      <c r="D546" s="671"/>
      <c r="E546" s="671"/>
      <c r="F546" s="671"/>
      <c r="G546" s="671"/>
      <c r="H546" s="671"/>
      <c r="I546" s="661"/>
    </row>
    <row r="547" spans="1:9">
      <c r="A547" s="671" t="s">
        <v>763</v>
      </c>
      <c r="B547" s="671"/>
      <c r="C547" s="671"/>
      <c r="D547" s="671"/>
      <c r="E547" s="671"/>
      <c r="F547" s="671"/>
      <c r="G547" s="671"/>
      <c r="H547" s="671"/>
      <c r="I547" s="661"/>
    </row>
    <row r="548" spans="1:9">
      <c r="A548" s="671" t="s">
        <v>764</v>
      </c>
      <c r="B548" s="671"/>
      <c r="C548" s="671"/>
      <c r="D548" s="671"/>
      <c r="E548" s="671"/>
      <c r="F548" s="671"/>
      <c r="G548" s="671"/>
      <c r="H548" s="671"/>
      <c r="I548" s="661"/>
    </row>
    <row r="549" spans="1:9">
      <c r="A549" s="671" t="s">
        <v>765</v>
      </c>
      <c r="B549" s="671"/>
      <c r="C549" s="671"/>
      <c r="D549" s="671"/>
      <c r="E549" s="671"/>
      <c r="F549" s="671"/>
      <c r="G549" s="671"/>
      <c r="H549" s="671"/>
      <c r="I549" s="661"/>
    </row>
    <row r="550" spans="1:9">
      <c r="A550" s="671" t="s">
        <v>766</v>
      </c>
      <c r="B550" s="671"/>
      <c r="C550" s="671"/>
      <c r="D550" s="671"/>
      <c r="E550" s="671"/>
      <c r="F550" s="671"/>
      <c r="G550" s="671"/>
      <c r="H550" s="671"/>
      <c r="I550" s="661"/>
    </row>
    <row r="551" spans="1:9">
      <c r="A551" s="671" t="s">
        <v>767</v>
      </c>
      <c r="B551" s="671"/>
      <c r="C551" s="671"/>
      <c r="D551" s="671"/>
      <c r="E551" s="671"/>
      <c r="F551" s="671"/>
      <c r="G551" s="671"/>
      <c r="H551" s="671"/>
      <c r="I551" s="661"/>
    </row>
    <row r="552" spans="1:9">
      <c r="A552" s="671" t="s">
        <v>768</v>
      </c>
      <c r="B552" s="671"/>
      <c r="C552" s="671"/>
      <c r="D552" s="671"/>
      <c r="E552" s="671"/>
      <c r="F552" s="671"/>
      <c r="G552" s="671"/>
      <c r="H552" s="671"/>
      <c r="I552" s="661"/>
    </row>
    <row r="553" spans="1:9">
      <c r="A553" s="671" t="s">
        <v>769</v>
      </c>
      <c r="B553" s="671"/>
      <c r="C553" s="671"/>
      <c r="D553" s="671"/>
      <c r="E553" s="671"/>
      <c r="F553" s="671"/>
      <c r="G553" s="671"/>
      <c r="H553" s="671"/>
      <c r="I553" s="661"/>
    </row>
    <row r="554" spans="1:9">
      <c r="A554" s="671" t="s">
        <v>770</v>
      </c>
      <c r="B554" s="671"/>
      <c r="C554" s="671"/>
      <c r="D554" s="671"/>
      <c r="E554" s="671"/>
      <c r="F554" s="671"/>
      <c r="G554" s="671"/>
      <c r="H554" s="671"/>
      <c r="I554" s="661"/>
    </row>
    <row r="555" spans="1:9">
      <c r="A555" s="671" t="s">
        <v>771</v>
      </c>
      <c r="B555" s="671"/>
      <c r="C555" s="671"/>
      <c r="D555" s="671"/>
      <c r="E555" s="671"/>
      <c r="F555" s="671"/>
      <c r="G555" s="671"/>
      <c r="H555" s="671"/>
      <c r="I555" s="661"/>
    </row>
    <row r="556" spans="1:9">
      <c r="A556" s="671" t="s">
        <v>772</v>
      </c>
      <c r="B556" s="671"/>
      <c r="C556" s="671"/>
      <c r="D556" s="671"/>
      <c r="E556" s="671"/>
      <c r="F556" s="671"/>
      <c r="G556" s="671"/>
      <c r="H556" s="671"/>
      <c r="I556" s="661"/>
    </row>
    <row r="557" spans="1:9">
      <c r="A557" s="671" t="s">
        <v>773</v>
      </c>
      <c r="B557" s="671"/>
      <c r="C557" s="671"/>
      <c r="D557" s="671"/>
      <c r="E557" s="671"/>
      <c r="F557" s="671"/>
      <c r="G557" s="671"/>
      <c r="H557" s="671"/>
      <c r="I557" s="661"/>
    </row>
    <row r="558" spans="1:9">
      <c r="A558" s="671" t="s">
        <v>774</v>
      </c>
      <c r="B558" s="671"/>
      <c r="C558" s="671"/>
      <c r="D558" s="671"/>
      <c r="E558" s="671"/>
      <c r="F558" s="671"/>
      <c r="G558" s="671"/>
      <c r="H558" s="671"/>
      <c r="I558" s="661"/>
    </row>
    <row r="559" spans="1:9">
      <c r="A559" s="671" t="s">
        <v>775</v>
      </c>
      <c r="B559" s="671"/>
      <c r="C559" s="671"/>
      <c r="D559" s="671"/>
      <c r="E559" s="671"/>
      <c r="F559" s="671"/>
      <c r="G559" s="671"/>
      <c r="H559" s="671"/>
      <c r="I559" s="661"/>
    </row>
    <row r="560" spans="1:9">
      <c r="A560" s="671" t="s">
        <v>776</v>
      </c>
      <c r="B560" s="671"/>
      <c r="C560" s="671"/>
      <c r="D560" s="671"/>
      <c r="E560" s="671"/>
      <c r="F560" s="671"/>
      <c r="G560" s="671"/>
      <c r="H560" s="671"/>
      <c r="I560" s="661"/>
    </row>
    <row r="561" spans="1:9">
      <c r="A561" s="671" t="s">
        <v>777</v>
      </c>
      <c r="B561" s="671"/>
      <c r="C561" s="671"/>
      <c r="D561" s="671"/>
      <c r="E561" s="671"/>
      <c r="F561" s="671"/>
      <c r="G561" s="671"/>
      <c r="H561" s="671"/>
      <c r="I561" s="661"/>
    </row>
    <row r="562" spans="1:9">
      <c r="A562" s="671" t="s">
        <v>778</v>
      </c>
      <c r="B562" s="671"/>
      <c r="C562" s="671"/>
      <c r="D562" s="671"/>
      <c r="E562" s="671"/>
      <c r="F562" s="671"/>
      <c r="G562" s="671"/>
      <c r="H562" s="671"/>
      <c r="I562" s="661"/>
    </row>
    <row r="563" spans="1:9">
      <c r="A563" s="671" t="s">
        <v>779</v>
      </c>
      <c r="B563" s="671"/>
      <c r="C563" s="671"/>
      <c r="D563" s="671"/>
      <c r="E563" s="671"/>
      <c r="F563" s="671"/>
      <c r="G563" s="671"/>
      <c r="H563" s="671"/>
      <c r="I563" s="661"/>
    </row>
    <row r="564" spans="1:9">
      <c r="A564" s="671" t="s">
        <v>780</v>
      </c>
      <c r="B564" s="671"/>
      <c r="C564" s="671"/>
      <c r="D564" s="671"/>
      <c r="E564" s="671"/>
      <c r="F564" s="671"/>
      <c r="G564" s="671"/>
      <c r="H564" s="671"/>
      <c r="I564" s="661"/>
    </row>
    <row r="565" spans="1:9">
      <c r="A565" s="671" t="s">
        <v>781</v>
      </c>
      <c r="B565" s="671"/>
      <c r="C565" s="671"/>
      <c r="D565" s="671"/>
      <c r="E565" s="671"/>
      <c r="F565" s="671"/>
      <c r="G565" s="671"/>
      <c r="H565" s="671"/>
      <c r="I565" s="661"/>
    </row>
    <row r="566" spans="1:9">
      <c r="A566" s="671" t="s">
        <v>782</v>
      </c>
      <c r="B566" s="671"/>
      <c r="C566" s="671"/>
      <c r="D566" s="671"/>
      <c r="E566" s="671"/>
      <c r="F566" s="671"/>
      <c r="G566" s="671"/>
      <c r="H566" s="671"/>
      <c r="I566" s="661"/>
    </row>
    <row r="567" spans="1:9">
      <c r="A567" s="671" t="s">
        <v>783</v>
      </c>
      <c r="B567" s="671"/>
      <c r="C567" s="671"/>
      <c r="D567" s="671"/>
      <c r="E567" s="671"/>
      <c r="F567" s="671"/>
      <c r="G567" s="671"/>
      <c r="H567" s="671"/>
      <c r="I567" s="661"/>
    </row>
    <row r="568" spans="1:9">
      <c r="A568" s="671" t="s">
        <v>784</v>
      </c>
      <c r="B568" s="671"/>
      <c r="C568" s="671"/>
      <c r="D568" s="671"/>
      <c r="E568" s="671"/>
      <c r="F568" s="671"/>
      <c r="G568" s="671"/>
      <c r="H568" s="671"/>
      <c r="I568" s="661"/>
    </row>
    <row r="569" spans="1:9">
      <c r="A569" s="671" t="s">
        <v>785</v>
      </c>
      <c r="B569" s="671"/>
      <c r="C569" s="671"/>
      <c r="D569" s="671"/>
      <c r="E569" s="671"/>
      <c r="F569" s="671"/>
      <c r="G569" s="671"/>
      <c r="H569" s="671"/>
      <c r="I569" s="661"/>
    </row>
    <row r="570" spans="1:9">
      <c r="A570" s="671" t="s">
        <v>786</v>
      </c>
      <c r="B570" s="671"/>
      <c r="C570" s="671"/>
      <c r="D570" s="671"/>
      <c r="E570" s="671"/>
      <c r="F570" s="671"/>
      <c r="G570" s="671"/>
      <c r="H570" s="671"/>
      <c r="I570" s="661"/>
    </row>
    <row r="571" spans="1:9">
      <c r="A571" s="671" t="s">
        <v>787</v>
      </c>
      <c r="B571" s="671"/>
      <c r="C571" s="671"/>
      <c r="D571" s="671"/>
      <c r="E571" s="671"/>
      <c r="F571" s="671"/>
      <c r="G571" s="671"/>
      <c r="H571" s="671"/>
      <c r="I571" s="661"/>
    </row>
    <row r="572" spans="1:9">
      <c r="A572" s="671" t="s">
        <v>788</v>
      </c>
      <c r="B572" s="671"/>
      <c r="C572" s="671"/>
      <c r="D572" s="671"/>
      <c r="E572" s="671"/>
      <c r="F572" s="671"/>
      <c r="G572" s="671"/>
      <c r="H572" s="671"/>
      <c r="I572" s="661"/>
    </row>
    <row r="573" spans="1:9">
      <c r="A573" s="671" t="s">
        <v>789</v>
      </c>
      <c r="B573" s="671"/>
      <c r="C573" s="671"/>
      <c r="D573" s="671"/>
      <c r="E573" s="671"/>
      <c r="F573" s="671"/>
      <c r="G573" s="671"/>
      <c r="H573" s="671"/>
      <c r="I573" s="661"/>
    </row>
    <row r="574" spans="1:9">
      <c r="A574" s="671" t="s">
        <v>790</v>
      </c>
      <c r="B574" s="671"/>
      <c r="C574" s="671"/>
      <c r="D574" s="671"/>
      <c r="E574" s="671"/>
      <c r="F574" s="671"/>
      <c r="G574" s="671"/>
      <c r="H574" s="671"/>
      <c r="I574" s="661"/>
    </row>
    <row r="575" spans="1:9">
      <c r="A575" s="671" t="s">
        <v>791</v>
      </c>
      <c r="B575" s="671"/>
      <c r="C575" s="671"/>
      <c r="D575" s="671"/>
      <c r="E575" s="671"/>
      <c r="F575" s="671"/>
      <c r="G575" s="671"/>
      <c r="H575" s="671"/>
      <c r="I575" s="661"/>
    </row>
    <row r="576" spans="1:9">
      <c r="A576" s="671" t="s">
        <v>792</v>
      </c>
      <c r="B576" s="671"/>
      <c r="C576" s="671"/>
      <c r="D576" s="671"/>
      <c r="E576" s="671"/>
      <c r="F576" s="671"/>
      <c r="G576" s="671"/>
      <c r="H576" s="671"/>
      <c r="I576" s="661"/>
    </row>
    <row r="577" spans="1:9">
      <c r="A577" s="671" t="s">
        <v>793</v>
      </c>
      <c r="B577" s="671"/>
      <c r="C577" s="671"/>
      <c r="D577" s="671"/>
      <c r="E577" s="671"/>
      <c r="F577" s="671"/>
      <c r="G577" s="671"/>
      <c r="H577" s="671"/>
      <c r="I577" s="661"/>
    </row>
    <row r="578" spans="1:9">
      <c r="A578" s="671" t="s">
        <v>794</v>
      </c>
      <c r="B578" s="671"/>
      <c r="C578" s="671"/>
      <c r="D578" s="671"/>
      <c r="E578" s="671"/>
      <c r="F578" s="671"/>
      <c r="G578" s="671"/>
      <c r="H578" s="671"/>
      <c r="I578" s="661"/>
    </row>
    <row r="579" spans="1:9">
      <c r="A579" s="671" t="s">
        <v>795</v>
      </c>
      <c r="B579" s="671"/>
      <c r="C579" s="671"/>
      <c r="D579" s="671"/>
      <c r="E579" s="671"/>
      <c r="F579" s="671"/>
      <c r="G579" s="671"/>
      <c r="H579" s="671"/>
      <c r="I579" s="661"/>
    </row>
    <row r="580" spans="1:9">
      <c r="A580" s="671" t="s">
        <v>796</v>
      </c>
      <c r="B580" s="671"/>
      <c r="C580" s="671"/>
      <c r="D580" s="671"/>
      <c r="E580" s="671"/>
      <c r="F580" s="671"/>
      <c r="G580" s="671"/>
      <c r="H580" s="671"/>
      <c r="I580" s="661"/>
    </row>
    <row r="581" spans="1:9">
      <c r="A581" s="671" t="s">
        <v>797</v>
      </c>
      <c r="B581" s="671"/>
      <c r="C581" s="671"/>
      <c r="D581" s="671"/>
      <c r="E581" s="671"/>
      <c r="F581" s="671"/>
      <c r="G581" s="671"/>
      <c r="H581" s="671"/>
      <c r="I581" s="661"/>
    </row>
    <row r="582" spans="1:9">
      <c r="A582" s="671" t="s">
        <v>798</v>
      </c>
      <c r="B582" s="671"/>
      <c r="C582" s="671"/>
      <c r="D582" s="671"/>
      <c r="E582" s="671"/>
      <c r="F582" s="671"/>
      <c r="G582" s="671"/>
      <c r="H582" s="671"/>
      <c r="I582" s="661"/>
    </row>
    <row r="583" spans="1:9">
      <c r="A583" s="671" t="s">
        <v>799</v>
      </c>
      <c r="B583" s="671"/>
      <c r="C583" s="671"/>
      <c r="D583" s="671"/>
      <c r="E583" s="671"/>
      <c r="F583" s="671"/>
      <c r="G583" s="671"/>
      <c r="H583" s="671"/>
      <c r="I583" s="661"/>
    </row>
    <row r="584" spans="1:9">
      <c r="A584" s="671" t="s">
        <v>800</v>
      </c>
      <c r="B584" s="671"/>
      <c r="C584" s="671"/>
      <c r="D584" s="671"/>
      <c r="E584" s="671"/>
      <c r="F584" s="671"/>
      <c r="G584" s="671"/>
      <c r="H584" s="671"/>
      <c r="I584" s="661"/>
    </row>
    <row r="585" spans="1:9">
      <c r="A585" s="671" t="s">
        <v>801</v>
      </c>
      <c r="B585" s="671"/>
      <c r="C585" s="671"/>
      <c r="D585" s="671"/>
      <c r="E585" s="671"/>
      <c r="F585" s="671"/>
      <c r="G585" s="671"/>
      <c r="H585" s="671"/>
      <c r="I585" s="661"/>
    </row>
    <row r="586" spans="1:9">
      <c r="A586" s="671" t="s">
        <v>386</v>
      </c>
      <c r="B586" s="661"/>
      <c r="C586" s="661"/>
      <c r="D586" s="661"/>
      <c r="E586" s="588"/>
      <c r="F586" s="588"/>
      <c r="G586" s="661"/>
      <c r="H586" s="661"/>
      <c r="I586" s="661"/>
    </row>
  </sheetData>
  <phoneticPr fontId="2" type="noConversion"/>
  <pageMargins left="0.75" right="0.75" top="1" bottom="1" header="0.5" footer="0.5"/>
  <pageSetup orientation="portrait" r:id="rId1"/>
  <headerFooter alignWithMargins="0"/>
</worksheet>
</file>

<file path=xl/worksheets/sheet42.xml><?xml version="1.0" encoding="utf-8"?>
<worksheet xmlns="http://schemas.openxmlformats.org/spreadsheetml/2006/main" xmlns:r="http://schemas.openxmlformats.org/officeDocument/2006/relationships">
  <sheetPr codeName="Sheet18"/>
  <dimension ref="A1"/>
  <sheetViews>
    <sheetView workbookViewId="0">
      <selection activeCell="B5" sqref="B5"/>
    </sheetView>
  </sheetViews>
  <sheetFormatPr defaultRowHeight="12.75"/>
  <sheetData/>
  <sheetProtection password="91C7" sheet="1" objects="1" scenarios="1"/>
  <phoneticPr fontId="2" type="noConversion"/>
  <pageMargins left="0.75" right="0.75" top="1" bottom="1" header="0.5" footer="0.5"/>
  <headerFooter alignWithMargins="0"/>
  <drawing r:id="rId1"/>
  <legacyDrawing r:id="rId2"/>
  <controls>
    <control shapeId="223234" r:id="rId3" name="cmdReturnToDecapSelection"/>
  </controls>
</worksheet>
</file>

<file path=xl/worksheets/sheet43.xml><?xml version="1.0" encoding="utf-8"?>
<worksheet xmlns="http://schemas.openxmlformats.org/spreadsheetml/2006/main" xmlns:r="http://schemas.openxmlformats.org/officeDocument/2006/relationships">
  <sheetPr codeName="Sheet13"/>
  <dimension ref="A1:AF700"/>
  <sheetViews>
    <sheetView workbookViewId="0"/>
  </sheetViews>
  <sheetFormatPr defaultRowHeight="12.75"/>
  <cols>
    <col min="1" max="16384" width="9.140625" style="268"/>
  </cols>
  <sheetData>
    <row r="1" spans="1:32" s="267" customFormat="1">
      <c r="A1" s="267" t="s">
        <v>853</v>
      </c>
      <c r="B1" s="267" t="s">
        <v>850</v>
      </c>
      <c r="C1" s="267" t="s">
        <v>932</v>
      </c>
      <c r="D1" s="267" t="s">
        <v>933</v>
      </c>
      <c r="E1" s="267" t="s">
        <v>934</v>
      </c>
      <c r="F1" s="267" t="s">
        <v>935</v>
      </c>
      <c r="G1" s="267" t="s">
        <v>936</v>
      </c>
      <c r="H1" s="267" t="s">
        <v>937</v>
      </c>
      <c r="I1" s="267" t="s">
        <v>938</v>
      </c>
      <c r="J1" s="267" t="s">
        <v>939</v>
      </c>
      <c r="K1" s="267" t="s">
        <v>940</v>
      </c>
      <c r="L1" s="267" t="s">
        <v>941</v>
      </c>
      <c r="M1" s="267" t="s">
        <v>942</v>
      </c>
      <c r="N1" s="267" t="s">
        <v>943</v>
      </c>
      <c r="O1" s="267" t="s">
        <v>944</v>
      </c>
      <c r="P1" s="267" t="s">
        <v>945</v>
      </c>
      <c r="Q1" s="267" t="s">
        <v>946</v>
      </c>
      <c r="R1" s="267" t="s">
        <v>947</v>
      </c>
      <c r="S1" s="267" t="s">
        <v>948</v>
      </c>
      <c r="T1" s="267" t="s">
        <v>949</v>
      </c>
      <c r="U1" s="267" t="s">
        <v>950</v>
      </c>
      <c r="V1" s="267" t="s">
        <v>951</v>
      </c>
      <c r="W1" s="267" t="s">
        <v>952</v>
      </c>
      <c r="X1" s="267" t="s">
        <v>953</v>
      </c>
      <c r="Y1" s="267" t="s">
        <v>954</v>
      </c>
      <c r="Z1" s="267" t="s">
        <v>955</v>
      </c>
      <c r="AA1" s="267" t="s">
        <v>956</v>
      </c>
      <c r="AB1" s="267" t="s">
        <v>957</v>
      </c>
      <c r="AC1" s="267" t="s">
        <v>1108</v>
      </c>
      <c r="AD1" s="267" t="s">
        <v>1107</v>
      </c>
      <c r="AE1" s="267" t="s">
        <v>1109</v>
      </c>
      <c r="AF1" s="267" t="s">
        <v>820</v>
      </c>
    </row>
    <row r="2" spans="1:32">
      <c r="A2" s="268">
        <v>1000</v>
      </c>
      <c r="B2" s="268">
        <v>1.0019718603334127E-3</v>
      </c>
      <c r="C2" s="268">
        <v>1.0000000000000001E+50</v>
      </c>
      <c r="D2" s="268">
        <v>1.0000000000000001E+50</v>
      </c>
      <c r="E2" s="268">
        <v>1.0000000000000001E+50</v>
      </c>
      <c r="F2" s="268">
        <v>1.0000000000000001E+50</v>
      </c>
      <c r="G2" s="268">
        <v>1.0000000000000001E+50</v>
      </c>
      <c r="H2" s="268">
        <v>84.659381377657482</v>
      </c>
      <c r="I2" s="268">
        <v>318.31927270225594</v>
      </c>
      <c r="J2" s="268">
        <v>1.0000000000000001E+50</v>
      </c>
      <c r="K2" s="268">
        <v>18.813195740755166</v>
      </c>
      <c r="L2" s="268">
        <v>1.0000000000000001E+50</v>
      </c>
      <c r="M2" s="268">
        <v>1.0000000000000001E+50</v>
      </c>
      <c r="N2" s="268">
        <v>16.931872482921218</v>
      </c>
      <c r="O2" s="268">
        <v>1.0000000000000001E+50</v>
      </c>
      <c r="P2" s="268">
        <v>1.0000000000000001E+50</v>
      </c>
      <c r="Q2" s="268">
        <v>1.0000000000000001E+50</v>
      </c>
      <c r="R2" s="268">
        <v>1.0000000000000001E+50</v>
      </c>
      <c r="S2" s="268">
        <v>1.0000000000000001E+50</v>
      </c>
      <c r="T2" s="268">
        <v>1.0000000000000001E+50</v>
      </c>
      <c r="U2" s="268">
        <v>1.0000000000000001E+50</v>
      </c>
      <c r="V2" s="268">
        <v>1.0000000000000001E+50</v>
      </c>
      <c r="W2" s="268">
        <v>1.0000000000000001E+50</v>
      </c>
      <c r="X2" s="268">
        <v>6.9251377429836988E-2</v>
      </c>
      <c r="Y2" s="268">
        <v>1.0000000000000001E+50</v>
      </c>
      <c r="Z2" s="268">
        <v>1.0000000000000001E+50</v>
      </c>
      <c r="AA2" s="268">
        <v>1.0000000000000001E+50</v>
      </c>
      <c r="AB2" s="268">
        <v>2526.9903972334246</v>
      </c>
      <c r="AC2" s="268">
        <v>5.0000000888211998E-4</v>
      </c>
      <c r="AD2" s="268">
        <v>2.9250213696131937E-2</v>
      </c>
      <c r="AE2" s="268">
        <v>2.9750213696789429E-2</v>
      </c>
      <c r="AF2" s="268">
        <v>3.0750406066606104E-2</v>
      </c>
    </row>
    <row r="3" spans="1:32">
      <c r="A3" s="268">
        <v>1020</v>
      </c>
      <c r="B3" s="268">
        <v>1.0020514419427577E-3</v>
      </c>
      <c r="C3" s="268">
        <v>1.0000000000000001E+50</v>
      </c>
      <c r="D3" s="268">
        <v>1.0000000000000001E+50</v>
      </c>
      <c r="E3" s="268">
        <v>1.0000000000000001E+50</v>
      </c>
      <c r="F3" s="268">
        <v>1.0000000000000001E+50</v>
      </c>
      <c r="G3" s="268">
        <v>1.0000000000000001E+50</v>
      </c>
      <c r="H3" s="268">
        <v>82.99939350485208</v>
      </c>
      <c r="I3" s="268">
        <v>312.07771827495299</v>
      </c>
      <c r="J3" s="268">
        <v>1.0000000000000001E+50</v>
      </c>
      <c r="K3" s="268">
        <v>18.444309544379486</v>
      </c>
      <c r="L3" s="268">
        <v>1.0000000000000001E+50</v>
      </c>
      <c r="M3" s="268">
        <v>1.0000000000000001E+50</v>
      </c>
      <c r="N3" s="268">
        <v>16.599874832507943</v>
      </c>
      <c r="O3" s="268">
        <v>1.0000000000000001E+50</v>
      </c>
      <c r="P3" s="268">
        <v>1.0000000000000001E+50</v>
      </c>
      <c r="Q3" s="268">
        <v>1.0000000000000001E+50</v>
      </c>
      <c r="R3" s="268">
        <v>1.0000000000000001E+50</v>
      </c>
      <c r="S3" s="268">
        <v>1.0000000000000001E+50</v>
      </c>
      <c r="T3" s="268">
        <v>1.0000000000000001E+50</v>
      </c>
      <c r="U3" s="268">
        <v>1.0000000000000001E+50</v>
      </c>
      <c r="V3" s="268">
        <v>1.0000000000000001E+50</v>
      </c>
      <c r="W3" s="268">
        <v>1.0000000000000001E+50</v>
      </c>
      <c r="X3" s="268">
        <v>6.7907376996882832E-2</v>
      </c>
      <c r="Y3" s="268">
        <v>1.0000000000000001E+50</v>
      </c>
      <c r="Z3" s="268">
        <v>1.0000000000000001E+50</v>
      </c>
      <c r="AA3" s="268">
        <v>1.0000000000000001E+50</v>
      </c>
      <c r="AB3" s="268">
        <v>2477.4415659151514</v>
      </c>
      <c r="AC3" s="268">
        <v>5.0000000924095762E-4</v>
      </c>
      <c r="AD3" s="268">
        <v>2.9250213696150249E-2</v>
      </c>
      <c r="AE3" s="268">
        <v>2.9750213696834303E-2</v>
      </c>
      <c r="AF3" s="268">
        <v>3.0750413975710725E-2</v>
      </c>
    </row>
    <row r="4" spans="1:32">
      <c r="A4" s="268">
        <v>1040.4000000000001</v>
      </c>
      <c r="B4" s="268">
        <v>1.0021342319412416E-3</v>
      </c>
      <c r="C4" s="268">
        <v>1.0000000000000001E+50</v>
      </c>
      <c r="D4" s="268">
        <v>1.0000000000000001E+50</v>
      </c>
      <c r="E4" s="268">
        <v>1.0000000000000001E+50</v>
      </c>
      <c r="F4" s="268">
        <v>1.0000000000000001E+50</v>
      </c>
      <c r="G4" s="268">
        <v>1.0000000000000001E+50</v>
      </c>
      <c r="H4" s="268">
        <v>81.371954413813313</v>
      </c>
      <c r="I4" s="268">
        <v>305.95854726658138</v>
      </c>
      <c r="J4" s="268">
        <v>1.0000000000000001E+50</v>
      </c>
      <c r="K4" s="268">
        <v>18.08265641057023</v>
      </c>
      <c r="L4" s="268">
        <v>1.0000000000000001E+50</v>
      </c>
      <c r="M4" s="268">
        <v>1.0000000000000001E+50</v>
      </c>
      <c r="N4" s="268">
        <v>16.274386936930945</v>
      </c>
      <c r="O4" s="268">
        <v>1.0000000000000001E+50</v>
      </c>
      <c r="P4" s="268">
        <v>1.0000000000000001E+50</v>
      </c>
      <c r="Q4" s="268">
        <v>1.0000000000000001E+50</v>
      </c>
      <c r="R4" s="268">
        <v>1.0000000000000001E+50</v>
      </c>
      <c r="S4" s="268">
        <v>1.0000000000000001E+50</v>
      </c>
      <c r="T4" s="268">
        <v>1.0000000000000001E+50</v>
      </c>
      <c r="U4" s="268">
        <v>1.0000000000000001E+50</v>
      </c>
      <c r="V4" s="268">
        <v>1.0000000000000001E+50</v>
      </c>
      <c r="W4" s="268">
        <v>1.0000000000000001E+50</v>
      </c>
      <c r="X4" s="268">
        <v>6.6590003960948038E-2</v>
      </c>
      <c r="Y4" s="268">
        <v>1.0000000000000001E+50</v>
      </c>
      <c r="Z4" s="268">
        <v>1.0000000000000001E+50</v>
      </c>
      <c r="AA4" s="268">
        <v>1.0000000000000001E+50</v>
      </c>
      <c r="AB4" s="268">
        <v>2428.8642803090006</v>
      </c>
      <c r="AC4" s="268">
        <v>5.0000000961429223E-4</v>
      </c>
      <c r="AD4" s="268">
        <v>2.92502136961693E-2</v>
      </c>
      <c r="AE4" s="268">
        <v>2.9750213696880988E-2</v>
      </c>
      <c r="AF4" s="268">
        <v>3.0750422215522346E-2</v>
      </c>
    </row>
    <row r="5" spans="1:32">
      <c r="A5" s="268">
        <v>1061.2080000000001</v>
      </c>
      <c r="B5" s="268">
        <v>1.0022203593966408E-3</v>
      </c>
      <c r="C5" s="268">
        <v>1.0000000000000001E+50</v>
      </c>
      <c r="D5" s="268">
        <v>1.0000000000000001E+50</v>
      </c>
      <c r="E5" s="268">
        <v>1.0000000000000001E+50</v>
      </c>
      <c r="F5" s="268">
        <v>1.0000000000000001E+50</v>
      </c>
      <c r="G5" s="268">
        <v>1.0000000000000001E+50</v>
      </c>
      <c r="H5" s="268">
        <v>79.776425893132895</v>
      </c>
      <c r="I5" s="268">
        <v>299.95936000223594</v>
      </c>
      <c r="J5" s="268">
        <v>1.0000000000000001E+50</v>
      </c>
      <c r="K5" s="268">
        <v>17.728094514569037</v>
      </c>
      <c r="L5" s="268">
        <v>1.0000000000000001E+50</v>
      </c>
      <c r="M5" s="268">
        <v>1.0000000000000001E+50</v>
      </c>
      <c r="N5" s="268">
        <v>15.955281153878232</v>
      </c>
      <c r="O5" s="268">
        <v>1.0000000000000001E+50</v>
      </c>
      <c r="P5" s="268">
        <v>1.0000000000000001E+50</v>
      </c>
      <c r="Q5" s="268">
        <v>1.0000000000000001E+50</v>
      </c>
      <c r="R5" s="268">
        <v>1.0000000000000001E+50</v>
      </c>
      <c r="S5" s="268">
        <v>1.0000000000000001E+50</v>
      </c>
      <c r="T5" s="268">
        <v>1.0000000000000001E+50</v>
      </c>
      <c r="U5" s="268">
        <v>1.0000000000000001E+50</v>
      </c>
      <c r="V5" s="268">
        <v>1.0000000000000001E+50</v>
      </c>
      <c r="W5" s="268">
        <v>1.0000000000000001E+50</v>
      </c>
      <c r="X5" s="268">
        <v>6.52987415267752E-2</v>
      </c>
      <c r="Y5" s="268">
        <v>1.0000000000000001E+50</v>
      </c>
      <c r="Z5" s="268">
        <v>1.0000000000000001E+50</v>
      </c>
      <c r="AA5" s="268">
        <v>1.0000000000000001E+50</v>
      </c>
      <c r="AB5" s="268">
        <v>2381.2394904990501</v>
      </c>
      <c r="AC5" s="268">
        <v>5.0000001000270972E-4</v>
      </c>
      <c r="AD5" s="268">
        <v>2.9250213696189121E-2</v>
      </c>
      <c r="AE5" s="268">
        <v>2.975021369692956E-2</v>
      </c>
      <c r="AF5" s="268">
        <v>3.0750430800305577E-2</v>
      </c>
    </row>
    <row r="6" spans="1:32">
      <c r="A6" s="268">
        <v>1082.4321600000001</v>
      </c>
      <c r="B6" s="268">
        <v>1.0023099585458647E-3</v>
      </c>
      <c r="C6" s="268">
        <v>1.0000000000000001E+50</v>
      </c>
      <c r="D6" s="268">
        <v>1.0000000000000001E+50</v>
      </c>
      <c r="E6" s="268">
        <v>1.0000000000000001E+50</v>
      </c>
      <c r="F6" s="268">
        <v>1.0000000000000001E+50</v>
      </c>
      <c r="G6" s="268">
        <v>1.0000000000000001E+50</v>
      </c>
      <c r="H6" s="268">
        <v>78.212182245351755</v>
      </c>
      <c r="I6" s="268">
        <v>294.07780385945995</v>
      </c>
      <c r="J6" s="268">
        <v>1.0000000000000001E+50</v>
      </c>
      <c r="K6" s="268">
        <v>17.380484812495133</v>
      </c>
      <c r="L6" s="268">
        <v>1.0000000000000001E+50</v>
      </c>
      <c r="M6" s="268">
        <v>1.0000000000000001E+50</v>
      </c>
      <c r="N6" s="268">
        <v>15.642432343827039</v>
      </c>
      <c r="O6" s="268">
        <v>1.0000000000000001E+50</v>
      </c>
      <c r="P6" s="268">
        <v>1.0000000000000001E+50</v>
      </c>
      <c r="Q6" s="268">
        <v>1.0000000000000001E+50</v>
      </c>
      <c r="R6" s="268">
        <v>1.0000000000000001E+50</v>
      </c>
      <c r="S6" s="268">
        <v>1.0000000000000001E+50</v>
      </c>
      <c r="T6" s="268">
        <v>1.0000000000000001E+50</v>
      </c>
      <c r="U6" s="268">
        <v>1.0000000000000001E+50</v>
      </c>
      <c r="V6" s="268">
        <v>1.0000000000000001E+50</v>
      </c>
      <c r="W6" s="268">
        <v>1.0000000000000001E+50</v>
      </c>
      <c r="X6" s="268">
        <v>6.403308312784535E-2</v>
      </c>
      <c r="Y6" s="268">
        <v>1.0000000000000001E+50</v>
      </c>
      <c r="Z6" s="268">
        <v>1.0000000000000001E+50</v>
      </c>
      <c r="AA6" s="268">
        <v>1.0000000000000001E+50</v>
      </c>
      <c r="AB6" s="268">
        <v>2334.548520097138</v>
      </c>
      <c r="AC6" s="268">
        <v>5.0000001040681919E-4</v>
      </c>
      <c r="AD6" s="268">
        <v>2.925021369620974E-2</v>
      </c>
      <c r="AE6" s="268">
        <v>2.9750213696980096E-2</v>
      </c>
      <c r="AF6" s="268">
        <v>3.075043974497366E-2</v>
      </c>
    </row>
    <row r="7" spans="1:32">
      <c r="A7" s="268">
        <v>1104.0808032</v>
      </c>
      <c r="B7" s="268">
        <v>1.0024031690000891E-3</v>
      </c>
      <c r="C7" s="268">
        <v>1.0000000000000001E+50</v>
      </c>
      <c r="D7" s="268">
        <v>1.0000000000000001E+50</v>
      </c>
      <c r="E7" s="268">
        <v>1.0000000000000001E+50</v>
      </c>
      <c r="F7" s="268">
        <v>1.0000000000000001E+50</v>
      </c>
      <c r="G7" s="268">
        <v>1.0000000000000001E+50</v>
      </c>
      <c r="H7" s="268">
        <v>76.678610041588414</v>
      </c>
      <c r="I7" s="268">
        <v>288.31157234564853</v>
      </c>
      <c r="J7" s="268">
        <v>1.0000000000000001E+50</v>
      </c>
      <c r="K7" s="268">
        <v>17.039690986818286</v>
      </c>
      <c r="L7" s="268">
        <v>1.0000000000000001E+50</v>
      </c>
      <c r="M7" s="268">
        <v>1.0000000000000001E+50</v>
      </c>
      <c r="N7" s="268">
        <v>15.335717820969514</v>
      </c>
      <c r="O7" s="268">
        <v>1.0000000000000001E+50</v>
      </c>
      <c r="P7" s="268">
        <v>1.0000000000000001E+50</v>
      </c>
      <c r="Q7" s="268">
        <v>1.0000000000000001E+50</v>
      </c>
      <c r="R7" s="268">
        <v>1.0000000000000001E+50</v>
      </c>
      <c r="S7" s="268">
        <v>1.0000000000000001E+50</v>
      </c>
      <c r="T7" s="268">
        <v>1.0000000000000001E+50</v>
      </c>
      <c r="U7" s="268">
        <v>1.0000000000000001E+50</v>
      </c>
      <c r="V7" s="268">
        <v>1.0000000000000001E+50</v>
      </c>
      <c r="W7" s="268">
        <v>1.0000000000000001E+50</v>
      </c>
      <c r="X7" s="268">
        <v>6.2792532227089706E-2</v>
      </c>
      <c r="Y7" s="268">
        <v>1.0000000000000001E+50</v>
      </c>
      <c r="Z7" s="268">
        <v>1.0000000000000001E+50</v>
      </c>
      <c r="AA7" s="268">
        <v>1.0000000000000001E+50</v>
      </c>
      <c r="AB7" s="268">
        <v>2288.773058918794</v>
      </c>
      <c r="AC7" s="268">
        <v>5.0000001082725468E-4</v>
      </c>
      <c r="AD7" s="268">
        <v>2.9250213696231195E-2</v>
      </c>
      <c r="AE7" s="268">
        <v>2.9750213697032669E-2</v>
      </c>
      <c r="AF7" s="268">
        <v>3.0750449065120408E-2</v>
      </c>
    </row>
    <row r="8" spans="1:32">
      <c r="A8" s="268">
        <v>1126.1624192639999</v>
      </c>
      <c r="B8" s="268">
        <v>1.0025001359578794E-3</v>
      </c>
      <c r="C8" s="268">
        <v>1.0000000000000001E+50</v>
      </c>
      <c r="D8" s="268">
        <v>1.0000000000000001E+50</v>
      </c>
      <c r="E8" s="268">
        <v>1.0000000000000001E+50</v>
      </c>
      <c r="F8" s="268">
        <v>1.0000000000000001E+50</v>
      </c>
      <c r="G8" s="268">
        <v>1.0000000000000001E+50</v>
      </c>
      <c r="H8" s="268">
        <v>75.175107880978629</v>
      </c>
      <c r="I8" s="268">
        <v>282.65840419354123</v>
      </c>
      <c r="J8" s="268">
        <v>1.0000000000000001E+50</v>
      </c>
      <c r="K8" s="268">
        <v>16.705579392900969</v>
      </c>
      <c r="L8" s="268">
        <v>1.0000000000000001E+50</v>
      </c>
      <c r="M8" s="268">
        <v>1.0000000000000001E+50</v>
      </c>
      <c r="N8" s="268">
        <v>15.035017305100594</v>
      </c>
      <c r="O8" s="268">
        <v>1.0000000000000001E+50</v>
      </c>
      <c r="P8" s="268">
        <v>1.0000000000000001E+50</v>
      </c>
      <c r="Q8" s="268">
        <v>1.0000000000000001E+50</v>
      </c>
      <c r="R8" s="268">
        <v>1.0000000000000001E+50</v>
      </c>
      <c r="S8" s="268">
        <v>1.0000000000000001E+50</v>
      </c>
      <c r="T8" s="268">
        <v>1.0000000000000001E+50</v>
      </c>
      <c r="U8" s="268">
        <v>1.0000000000000001E+50</v>
      </c>
      <c r="V8" s="268">
        <v>1.0000000000000001E+50</v>
      </c>
      <c r="W8" s="268">
        <v>1.0000000000000001E+50</v>
      </c>
      <c r="X8" s="268">
        <v>6.157660212149773E-2</v>
      </c>
      <c r="Y8" s="268">
        <v>1.0000000000000001E+50</v>
      </c>
      <c r="Z8" s="268">
        <v>1.0000000000000001E+50</v>
      </c>
      <c r="AA8" s="268">
        <v>1.0000000000000001E+50</v>
      </c>
      <c r="AB8" s="268">
        <v>2243.8951558027716</v>
      </c>
      <c r="AC8" s="268">
        <v>5.0000001126467573E-4</v>
      </c>
      <c r="AD8" s="268">
        <v>2.9250213696253514E-2</v>
      </c>
      <c r="AE8" s="268">
        <v>2.9750213697087372E-2</v>
      </c>
      <c r="AF8" s="268">
        <v>3.075045877705378E-2</v>
      </c>
    </row>
    <row r="9" spans="1:32">
      <c r="A9" s="268">
        <v>1148.68566764928</v>
      </c>
      <c r="B9" s="268">
        <v>1.0026010104265941E-3</v>
      </c>
      <c r="C9" s="268">
        <v>1.0000000000000001E+50</v>
      </c>
      <c r="D9" s="268">
        <v>1.0000000000000001E+50</v>
      </c>
      <c r="E9" s="268">
        <v>1.0000000000000001E+50</v>
      </c>
      <c r="F9" s="268">
        <v>1.0000000000000001E+50</v>
      </c>
      <c r="G9" s="268">
        <v>1.0000000000000001E+50</v>
      </c>
      <c r="H9" s="268">
        <v>73.701086154831955</v>
      </c>
      <c r="I9" s="268">
        <v>277.11608247445105</v>
      </c>
      <c r="J9" s="268">
        <v>1.0000000000000001E+50</v>
      </c>
      <c r="K9" s="268">
        <v>16.378019006588712</v>
      </c>
      <c r="L9" s="268">
        <v>1.0000000000000001E+50</v>
      </c>
      <c r="M9" s="268">
        <v>1.0000000000000001E+50</v>
      </c>
      <c r="N9" s="268">
        <v>14.740212874449366</v>
      </c>
      <c r="O9" s="268">
        <v>1.0000000000000001E+50</v>
      </c>
      <c r="P9" s="268">
        <v>1.0000000000000001E+50</v>
      </c>
      <c r="Q9" s="268">
        <v>1.0000000000000001E+50</v>
      </c>
      <c r="R9" s="268">
        <v>1.0000000000000001E+50</v>
      </c>
      <c r="S9" s="268">
        <v>1.0000000000000001E+50</v>
      </c>
      <c r="T9" s="268">
        <v>1.0000000000000001E+50</v>
      </c>
      <c r="U9" s="268">
        <v>1.0000000000000001E+50</v>
      </c>
      <c r="V9" s="268">
        <v>1.0000000000000001E+50</v>
      </c>
      <c r="W9" s="268">
        <v>1.0000000000000001E+50</v>
      </c>
      <c r="X9" s="268">
        <v>6.0384815750543094E-2</v>
      </c>
      <c r="Y9" s="268">
        <v>1.0000000000000001E+50</v>
      </c>
      <c r="Z9" s="268">
        <v>1.0000000000000001E+50</v>
      </c>
      <c r="AA9" s="268">
        <v>1.0000000000000001E+50</v>
      </c>
      <c r="AB9" s="268">
        <v>2199.8972115713764</v>
      </c>
      <c r="AC9" s="268">
        <v>5.0000001171976861E-4</v>
      </c>
      <c r="AD9" s="268">
        <v>2.9250213696276735E-2</v>
      </c>
      <c r="AE9" s="268">
        <v>2.9750213697144281E-2</v>
      </c>
      <c r="AF9" s="268">
        <v>3.0750468897831399E-2</v>
      </c>
    </row>
    <row r="10" spans="1:32">
      <c r="A10" s="268">
        <v>1171.6593810022657</v>
      </c>
      <c r="B10" s="268">
        <v>1.0027059494523848E-3</v>
      </c>
      <c r="C10" s="268">
        <v>1.0000000000000001E+50</v>
      </c>
      <c r="D10" s="268">
        <v>1.0000000000000001E+50</v>
      </c>
      <c r="E10" s="268">
        <v>1.0000000000000001E+50</v>
      </c>
      <c r="F10" s="268">
        <v>1.0000000000000001E+50</v>
      </c>
      <c r="G10" s="268">
        <v>1.0000000000000001E+50</v>
      </c>
      <c r="H10" s="268">
        <v>72.255966815412677</v>
      </c>
      <c r="I10" s="268">
        <v>271.68243372888014</v>
      </c>
      <c r="J10" s="268">
        <v>1.0000000000000001E+50</v>
      </c>
      <c r="K10" s="268">
        <v>16.056881372828059</v>
      </c>
      <c r="L10" s="268">
        <v>1.0000000000000001E+50</v>
      </c>
      <c r="M10" s="268">
        <v>1.0000000000000001E+50</v>
      </c>
      <c r="N10" s="268">
        <v>14.451188919435175</v>
      </c>
      <c r="O10" s="268">
        <v>1.0000000000000001E+50</v>
      </c>
      <c r="P10" s="268">
        <v>1.0000000000000001E+50</v>
      </c>
      <c r="Q10" s="268">
        <v>1.0000000000000001E+50</v>
      </c>
      <c r="R10" s="268">
        <v>1.0000000000000001E+50</v>
      </c>
      <c r="S10" s="268">
        <v>1.0000000000000001E+50</v>
      </c>
      <c r="T10" s="268">
        <v>1.0000000000000001E+50</v>
      </c>
      <c r="U10" s="268">
        <v>1.0000000000000001E+50</v>
      </c>
      <c r="V10" s="268">
        <v>1.0000000000000001E+50</v>
      </c>
      <c r="W10" s="268">
        <v>1.0000000000000001E+50</v>
      </c>
      <c r="X10" s="268">
        <v>5.9216705508349912E-2</v>
      </c>
      <c r="Y10" s="268">
        <v>1.0000000000000001E+50</v>
      </c>
      <c r="Z10" s="268">
        <v>1.0000000000000001E+50</v>
      </c>
      <c r="AA10" s="268">
        <v>1.0000000000000001E+50</v>
      </c>
      <c r="AB10" s="268">
        <v>2156.7619721288333</v>
      </c>
      <c r="AC10" s="268">
        <v>5.0000001219324718E-4</v>
      </c>
      <c r="AD10" s="268">
        <v>2.9250213696300896E-2</v>
      </c>
      <c r="AE10" s="268">
        <v>2.975021369720349E-2</v>
      </c>
      <c r="AF10" s="268">
        <v>3.0750479445297893E-2</v>
      </c>
    </row>
    <row r="11" spans="1:32">
      <c r="A11" s="268">
        <v>1195.0925686223111</v>
      </c>
      <c r="B11" s="268">
        <v>1.0028151163591042E-3</v>
      </c>
      <c r="C11" s="268">
        <v>1.0000000000000001E+50</v>
      </c>
      <c r="D11" s="268">
        <v>1.0000000000000001E+50</v>
      </c>
      <c r="E11" s="268">
        <v>1.0000000000000001E+50</v>
      </c>
      <c r="F11" s="268">
        <v>1.0000000000000001E+50</v>
      </c>
      <c r="G11" s="268">
        <v>1.0000000000000001E+50</v>
      </c>
      <c r="H11" s="268">
        <v>70.839183149254339</v>
      </c>
      <c r="I11" s="268">
        <v>266.35532711418335</v>
      </c>
      <c r="J11" s="268">
        <v>1.0000000000000001E+50</v>
      </c>
      <c r="K11" s="268">
        <v>15.74204055529205</v>
      </c>
      <c r="L11" s="268">
        <v>1.0000000000000001E+50</v>
      </c>
      <c r="M11" s="268">
        <v>1.0000000000000001E+50</v>
      </c>
      <c r="N11" s="268">
        <v>14.167832097330571</v>
      </c>
      <c r="O11" s="268">
        <v>1.0000000000000001E+50</v>
      </c>
      <c r="P11" s="268">
        <v>1.0000000000000001E+50</v>
      </c>
      <c r="Q11" s="268">
        <v>1.0000000000000001E+50</v>
      </c>
      <c r="R11" s="268">
        <v>1.0000000000000001E+50</v>
      </c>
      <c r="S11" s="268">
        <v>1.0000000000000001E+50</v>
      </c>
      <c r="T11" s="268">
        <v>1.0000000000000001E+50</v>
      </c>
      <c r="U11" s="268">
        <v>1.0000000000000001E+50</v>
      </c>
      <c r="V11" s="268">
        <v>1.0000000000000001E+50</v>
      </c>
      <c r="W11" s="268">
        <v>1.0000000000000001E+50</v>
      </c>
      <c r="X11" s="268">
        <v>5.8071813059523761E-2</v>
      </c>
      <c r="Y11" s="268">
        <v>1.0000000000000001E+50</v>
      </c>
      <c r="Z11" s="268">
        <v>1.0000000000000001E+50</v>
      </c>
      <c r="AA11" s="268">
        <v>1.0000000000000001E+50</v>
      </c>
      <c r="AB11" s="268">
        <v>2114.4725216949682</v>
      </c>
      <c r="AC11" s="268">
        <v>5.0000001268585444E-4</v>
      </c>
      <c r="AD11" s="268">
        <v>2.9250213696326032E-2</v>
      </c>
      <c r="AE11" s="268">
        <v>2.975021369726509E-2</v>
      </c>
      <c r="AF11" s="268">
        <v>3.0750490438124365E-2</v>
      </c>
    </row>
    <row r="12" spans="1:32">
      <c r="A12" s="268">
        <v>1218.9944199947574</v>
      </c>
      <c r="B12" s="268">
        <v>1.0029286809964586E-3</v>
      </c>
      <c r="C12" s="268">
        <v>1.0000000000000001E+50</v>
      </c>
      <c r="D12" s="268">
        <v>1.0000000000000001E+50</v>
      </c>
      <c r="E12" s="268">
        <v>1.0000000000000001E+50</v>
      </c>
      <c r="F12" s="268">
        <v>1.0000000000000001E+50</v>
      </c>
      <c r="G12" s="268">
        <v>1.0000000000000001E+50</v>
      </c>
      <c r="H12" s="268">
        <v>69.450179554919245</v>
      </c>
      <c r="I12" s="268">
        <v>261.13267356894312</v>
      </c>
      <c r="J12" s="268">
        <v>1.0000000000000001E+50</v>
      </c>
      <c r="K12" s="268">
        <v>15.4333730869934</v>
      </c>
      <c r="L12" s="268">
        <v>1.0000000000000001E+50</v>
      </c>
      <c r="M12" s="268">
        <v>1.0000000000000001E+50</v>
      </c>
      <c r="N12" s="268">
        <v>13.890031287813153</v>
      </c>
      <c r="O12" s="268">
        <v>1.0000000000000001E+50</v>
      </c>
      <c r="P12" s="268">
        <v>1.0000000000000001E+50</v>
      </c>
      <c r="Q12" s="268">
        <v>1.0000000000000001E+50</v>
      </c>
      <c r="R12" s="268">
        <v>1.0000000000000001E+50</v>
      </c>
      <c r="S12" s="268">
        <v>1.0000000000000001E+50</v>
      </c>
      <c r="T12" s="268">
        <v>1.0000000000000001E+50</v>
      </c>
      <c r="U12" s="268">
        <v>1.0000000000000001E+50</v>
      </c>
      <c r="V12" s="268">
        <v>1.0000000000000001E+50</v>
      </c>
      <c r="W12" s="268">
        <v>1.0000000000000001E+50</v>
      </c>
      <c r="X12" s="268">
        <v>5.6949689158572535E-2</v>
      </c>
      <c r="Y12" s="268">
        <v>1.0000000000000001E+50</v>
      </c>
      <c r="Z12" s="268">
        <v>1.0000000000000001E+50</v>
      </c>
      <c r="AA12" s="268">
        <v>1.0000000000000001E+50</v>
      </c>
      <c r="AB12" s="268">
        <v>2073.0122761715716</v>
      </c>
      <c r="AC12" s="268">
        <v>5.0000001319836299E-4</v>
      </c>
      <c r="AD12" s="268">
        <v>2.9250213696352185E-2</v>
      </c>
      <c r="AE12" s="268">
        <v>2.9750213697329182E-2</v>
      </c>
      <c r="AF12" s="268">
        <v>3.0750501895850001E-2</v>
      </c>
    </row>
    <row r="13" spans="1:32">
      <c r="A13" s="268">
        <v>1243.3743083946526</v>
      </c>
      <c r="B13" s="268">
        <v>1.0030468199977375E-3</v>
      </c>
      <c r="C13" s="268">
        <v>1.0000000000000001E+50</v>
      </c>
      <c r="D13" s="268">
        <v>1.0000000000000001E+50</v>
      </c>
      <c r="E13" s="268">
        <v>1.0000000000000001E+50</v>
      </c>
      <c r="F13" s="268">
        <v>1.0000000000000001E+50</v>
      </c>
      <c r="G13" s="268">
        <v>1.0000000000000001E+50</v>
      </c>
      <c r="H13" s="268">
        <v>68.088411325115501</v>
      </c>
      <c r="I13" s="268">
        <v>256.01242499372995</v>
      </c>
      <c r="J13" s="268">
        <v>1.0000000000000001E+50</v>
      </c>
      <c r="K13" s="268">
        <v>15.130757921866129</v>
      </c>
      <c r="L13" s="268">
        <v>1.0000000000000001E+50</v>
      </c>
      <c r="M13" s="268">
        <v>1.0000000000000001E+50</v>
      </c>
      <c r="N13" s="268">
        <v>13.617677549388997</v>
      </c>
      <c r="O13" s="268">
        <v>1.0000000000000001E+50</v>
      </c>
      <c r="P13" s="268">
        <v>1.0000000000000001E+50</v>
      </c>
      <c r="Q13" s="268">
        <v>1.0000000000000001E+50</v>
      </c>
      <c r="R13" s="268">
        <v>1.0000000000000001E+50</v>
      </c>
      <c r="S13" s="268">
        <v>1.0000000000000001E+50</v>
      </c>
      <c r="T13" s="268">
        <v>1.0000000000000001E+50</v>
      </c>
      <c r="U13" s="268">
        <v>1.0000000000000001E+50</v>
      </c>
      <c r="V13" s="268">
        <v>1.0000000000000001E+50</v>
      </c>
      <c r="W13" s="268">
        <v>1.0000000000000001E+50</v>
      </c>
      <c r="X13" s="268">
        <v>5.5849893472844137E-2</v>
      </c>
      <c r="Y13" s="268">
        <v>1.0000000000000001E+50</v>
      </c>
      <c r="Z13" s="268">
        <v>1.0000000000000001E+50</v>
      </c>
      <c r="AA13" s="268">
        <v>1.0000000000000001E+50</v>
      </c>
      <c r="AB13" s="268">
        <v>2032.3649766388305</v>
      </c>
      <c r="AC13" s="268">
        <v>5.0000001373157676E-4</v>
      </c>
      <c r="AD13" s="268">
        <v>2.9250213696379392E-2</v>
      </c>
      <c r="AE13" s="268">
        <v>2.9750213697395861E-2</v>
      </c>
      <c r="AF13" s="268">
        <v>3.0750513838925988E-2</v>
      </c>
    </row>
    <row r="14" spans="1:32">
      <c r="A14" s="268">
        <v>1268.2417945625457</v>
      </c>
      <c r="B14" s="268">
        <v>1.0031697170474795E-3</v>
      </c>
      <c r="C14" s="268">
        <v>1.0000000000000001E+50</v>
      </c>
      <c r="D14" s="268">
        <v>1.0000000000000001E+50</v>
      </c>
      <c r="E14" s="268">
        <v>1.0000000000000001E+50</v>
      </c>
      <c r="F14" s="268">
        <v>1.0000000000000001E+50</v>
      </c>
      <c r="G14" s="268">
        <v>1.0000000000000001E+50</v>
      </c>
      <c r="H14" s="268">
        <v>66.753344433086298</v>
      </c>
      <c r="I14" s="268">
        <v>250.99257344792608</v>
      </c>
      <c r="J14" s="268">
        <v>1.0000000000000001E+50</v>
      </c>
      <c r="K14" s="268">
        <v>14.834076387296452</v>
      </c>
      <c r="L14" s="268">
        <v>1.0000000000000001E+50</v>
      </c>
      <c r="M14" s="268">
        <v>1.0000000000000001E+50</v>
      </c>
      <c r="N14" s="268">
        <v>13.350664076670482</v>
      </c>
      <c r="O14" s="268">
        <v>1.0000000000000001E+50</v>
      </c>
      <c r="P14" s="268">
        <v>1.0000000000000001E+50</v>
      </c>
      <c r="Q14" s="268">
        <v>1.0000000000000001E+50</v>
      </c>
      <c r="R14" s="268">
        <v>1.0000000000000001E+50</v>
      </c>
      <c r="S14" s="268">
        <v>1.0000000000000001E+50</v>
      </c>
      <c r="T14" s="268">
        <v>1.0000000000000001E+50</v>
      </c>
      <c r="U14" s="268">
        <v>1.0000000000000001E+50</v>
      </c>
      <c r="V14" s="268">
        <v>1.0000000000000001E+50</v>
      </c>
      <c r="W14" s="268">
        <v>1.0000000000000001E+50</v>
      </c>
      <c r="X14" s="268">
        <v>5.4771994408908745E-2</v>
      </c>
      <c r="Y14" s="268">
        <v>1.0000000000000001E+50</v>
      </c>
      <c r="Z14" s="268">
        <v>1.0000000000000001E+50</v>
      </c>
      <c r="AA14" s="268">
        <v>1.0000000000000001E+50</v>
      </c>
      <c r="AB14" s="268">
        <v>1992.5146829792814</v>
      </c>
      <c r="AC14" s="268">
        <v>5.0000001428633254E-4</v>
      </c>
      <c r="AD14" s="268">
        <v>2.9250213696407699E-2</v>
      </c>
      <c r="AE14" s="268">
        <v>2.9750213697465232E-2</v>
      </c>
      <c r="AF14" s="268">
        <v>3.0750526288761872E-2</v>
      </c>
    </row>
    <row r="15" spans="1:32">
      <c r="A15" s="268">
        <v>1293.6066304537967</v>
      </c>
      <c r="B15" s="268">
        <v>1.0032975631594275E-3</v>
      </c>
      <c r="C15" s="268">
        <v>1.0000000000000001E+50</v>
      </c>
      <c r="D15" s="268">
        <v>1.0000000000000001E+50</v>
      </c>
      <c r="E15" s="268">
        <v>1.0000000000000001E+50</v>
      </c>
      <c r="F15" s="268">
        <v>1.0000000000000001E+50</v>
      </c>
      <c r="G15" s="268">
        <v>1.0000000000000001E+50</v>
      </c>
      <c r="H15" s="268">
        <v>65.444455323187711</v>
      </c>
      <c r="I15" s="268">
        <v>246.07115036229783</v>
      </c>
      <c r="J15" s="268">
        <v>1.0000000000000001E+50</v>
      </c>
      <c r="K15" s="268">
        <v>14.543212137584533</v>
      </c>
      <c r="L15" s="268">
        <v>1.0000000000000001E+50</v>
      </c>
      <c r="M15" s="268">
        <v>1.0000000000000001E+50</v>
      </c>
      <c r="N15" s="268">
        <v>13.088886158491841</v>
      </c>
      <c r="O15" s="268">
        <v>1.0000000000000001E+50</v>
      </c>
      <c r="P15" s="268">
        <v>1.0000000000000001E+50</v>
      </c>
      <c r="Q15" s="268">
        <v>1.0000000000000001E+50</v>
      </c>
      <c r="R15" s="268">
        <v>1.0000000000000001E+50</v>
      </c>
      <c r="S15" s="268">
        <v>1.0000000000000001E+50</v>
      </c>
      <c r="T15" s="268">
        <v>1.0000000000000001E+50</v>
      </c>
      <c r="U15" s="268">
        <v>1.0000000000000001E+50</v>
      </c>
      <c r="V15" s="268">
        <v>1.0000000000000001E+50</v>
      </c>
      <c r="W15" s="268">
        <v>1.0000000000000001E+50</v>
      </c>
      <c r="X15" s="268">
        <v>5.3715568942315009E-2</v>
      </c>
      <c r="Y15" s="268">
        <v>1.0000000000000001E+50</v>
      </c>
      <c r="Z15" s="268">
        <v>1.0000000000000001E+50</v>
      </c>
      <c r="AA15" s="268">
        <v>1.0000000000000001E+50</v>
      </c>
      <c r="AB15" s="268">
        <v>1953.445767626783</v>
      </c>
      <c r="AC15" s="268">
        <v>5.0000001486350031E-4</v>
      </c>
      <c r="AD15" s="268">
        <v>2.9250213696437152E-2</v>
      </c>
      <c r="AE15" s="268">
        <v>2.9750213697537411E-2</v>
      </c>
      <c r="AF15" s="268">
        <v>3.0750539267774497E-2</v>
      </c>
    </row>
    <row r="16" spans="1:32">
      <c r="A16" s="268">
        <v>1319.4787630628728</v>
      </c>
      <c r="B16" s="268">
        <v>1.0034305569651583E-3</v>
      </c>
      <c r="C16" s="268">
        <v>1.0000000000000001E+50</v>
      </c>
      <c r="D16" s="268">
        <v>1.0000000000000001E+50</v>
      </c>
      <c r="E16" s="268">
        <v>1.0000000000000001E+50</v>
      </c>
      <c r="F16" s="268">
        <v>1.0000000000000001E+50</v>
      </c>
      <c r="G16" s="268">
        <v>1.0000000000000001E+50</v>
      </c>
      <c r="H16" s="268">
        <v>64.161230705572748</v>
      </c>
      <c r="I16" s="268">
        <v>241.24622576700779</v>
      </c>
      <c r="J16" s="268">
        <v>1.0000000000000001E+50</v>
      </c>
      <c r="K16" s="268">
        <v>14.258051108318726</v>
      </c>
      <c r="L16" s="268">
        <v>1.0000000000000001E+50</v>
      </c>
      <c r="M16" s="268">
        <v>1.0000000000000001E+50</v>
      </c>
      <c r="N16" s="268">
        <v>12.832241136845942</v>
      </c>
      <c r="O16" s="268">
        <v>1.0000000000000001E+50</v>
      </c>
      <c r="P16" s="268">
        <v>1.0000000000000001E+50</v>
      </c>
      <c r="Q16" s="268">
        <v>1.0000000000000001E+50</v>
      </c>
      <c r="R16" s="268">
        <v>1.0000000000000001E+50</v>
      </c>
      <c r="S16" s="268">
        <v>1.0000000000000001E+50</v>
      </c>
      <c r="T16" s="268">
        <v>1.0000000000000001E+50</v>
      </c>
      <c r="U16" s="268">
        <v>1.0000000000000001E+50</v>
      </c>
      <c r="V16" s="268">
        <v>1.0000000000000001E+50</v>
      </c>
      <c r="W16" s="268">
        <v>1.0000000000000001E+50</v>
      </c>
      <c r="X16" s="268">
        <v>5.2680202450650609E-2</v>
      </c>
      <c r="Y16" s="268">
        <v>1.0000000000000001E+50</v>
      </c>
      <c r="Z16" s="268">
        <v>1.0000000000000001E+50</v>
      </c>
      <c r="AA16" s="268">
        <v>1.0000000000000001E+50</v>
      </c>
      <c r="AB16" s="268">
        <v>1915.1429094380592</v>
      </c>
      <c r="AC16" s="268">
        <v>5.0000001546398568E-4</v>
      </c>
      <c r="AD16" s="268">
        <v>2.9250213696467794E-2</v>
      </c>
      <c r="AE16" s="268">
        <v>2.97502136976125E-2</v>
      </c>
      <c r="AF16" s="268">
        <v>3.0750552799439675E-2</v>
      </c>
    </row>
    <row r="17" spans="1:32">
      <c r="A17" s="268">
        <v>1345.8683383241303</v>
      </c>
      <c r="B17" s="268">
        <v>1.0035689050137636E-3</v>
      </c>
      <c r="C17" s="268">
        <v>1.0000000000000001E+50</v>
      </c>
      <c r="D17" s="268">
        <v>1.0000000000000001E+50</v>
      </c>
      <c r="E17" s="268">
        <v>1.0000000000000001E+50</v>
      </c>
      <c r="F17" s="268">
        <v>1.0000000000000001E+50</v>
      </c>
      <c r="G17" s="268">
        <v>1.0000000000000001E+50</v>
      </c>
      <c r="H17" s="268">
        <v>62.903167354901122</v>
      </c>
      <c r="I17" s="268">
        <v>236.51590753476358</v>
      </c>
      <c r="J17" s="268">
        <v>1.0000000000000001E+50</v>
      </c>
      <c r="K17" s="268">
        <v>13.97848147164442</v>
      </c>
      <c r="L17" s="268">
        <v>1.0000000000000001E+50</v>
      </c>
      <c r="M17" s="268">
        <v>1.0000000000000001E+50</v>
      </c>
      <c r="N17" s="268">
        <v>12.580628366626257</v>
      </c>
      <c r="O17" s="268">
        <v>1.0000000000000001E+50</v>
      </c>
      <c r="P17" s="268">
        <v>1.0000000000000001E+50</v>
      </c>
      <c r="Q17" s="268">
        <v>1.0000000000000001E+50</v>
      </c>
      <c r="R17" s="268">
        <v>1.0000000000000001E+50</v>
      </c>
      <c r="S17" s="268">
        <v>1.0000000000000001E+50</v>
      </c>
      <c r="T17" s="268">
        <v>1.0000000000000001E+50</v>
      </c>
      <c r="U17" s="268">
        <v>1.0000000000000001E+50</v>
      </c>
      <c r="V17" s="268">
        <v>1.0000000000000001E+50</v>
      </c>
      <c r="W17" s="268">
        <v>1.0000000000000001E+50</v>
      </c>
      <c r="X17" s="268">
        <v>5.1665488549838462E-2</v>
      </c>
      <c r="Y17" s="268">
        <v>1.0000000000000001E+50</v>
      </c>
      <c r="Z17" s="268">
        <v>1.0000000000000001E+50</v>
      </c>
      <c r="AA17" s="268">
        <v>1.0000000000000001E+50</v>
      </c>
      <c r="AB17" s="268">
        <v>1877.5910876844096</v>
      </c>
      <c r="AC17" s="268">
        <v>5.0000001608873073E-4</v>
      </c>
      <c r="AD17" s="268">
        <v>2.9250213696499671E-2</v>
      </c>
      <c r="AE17" s="268">
        <v>2.9750213697690625E-2</v>
      </c>
      <c r="AF17" s="268">
        <v>3.0750566908346808E-2</v>
      </c>
    </row>
    <row r="18" spans="1:32">
      <c r="A18" s="268">
        <v>1372.785705090613</v>
      </c>
      <c r="B18" s="268">
        <v>1.0037128220829849E-3</v>
      </c>
      <c r="C18" s="268">
        <v>1.0000000000000001E+50</v>
      </c>
      <c r="D18" s="268">
        <v>1.0000000000000001E+50</v>
      </c>
      <c r="E18" s="268">
        <v>1.0000000000000001E+50</v>
      </c>
      <c r="F18" s="268">
        <v>1.0000000000000001E+50</v>
      </c>
      <c r="G18" s="268">
        <v>1.0000000000000001E+50</v>
      </c>
      <c r="H18" s="268">
        <v>61.669771912996126</v>
      </c>
      <c r="I18" s="268">
        <v>231.87834063880754</v>
      </c>
      <c r="J18" s="268">
        <v>1.0000000000000001E+50</v>
      </c>
      <c r="K18" s="268">
        <v>13.704393592409973</v>
      </c>
      <c r="L18" s="268">
        <v>1.0000000000000001E+50</v>
      </c>
      <c r="M18" s="268">
        <v>1.0000000000000001E+50</v>
      </c>
      <c r="N18" s="268">
        <v>12.333949176158193</v>
      </c>
      <c r="O18" s="268">
        <v>1.0000000000000001E+50</v>
      </c>
      <c r="P18" s="268">
        <v>1.0000000000000001E+50</v>
      </c>
      <c r="Q18" s="268">
        <v>1.0000000000000001E+50</v>
      </c>
      <c r="R18" s="268">
        <v>1.0000000000000001E+50</v>
      </c>
      <c r="S18" s="268">
        <v>1.0000000000000001E+50</v>
      </c>
      <c r="T18" s="268">
        <v>1.0000000000000001E+50</v>
      </c>
      <c r="U18" s="268">
        <v>1.0000000000000001E+50</v>
      </c>
      <c r="V18" s="268">
        <v>1.0000000000000001E+50</v>
      </c>
      <c r="W18" s="268">
        <v>1.0000000000000001E+50</v>
      </c>
      <c r="X18" s="268">
        <v>5.0671028933601564E-2</v>
      </c>
      <c r="Y18" s="268">
        <v>1.0000000000000001E+50</v>
      </c>
      <c r="Z18" s="268">
        <v>1.0000000000000001E+50</v>
      </c>
      <c r="AA18" s="268">
        <v>1.0000000000000001E+50</v>
      </c>
      <c r="AB18" s="268">
        <v>1840.7755761612245</v>
      </c>
      <c r="AC18" s="268">
        <v>5.0000001673871546E-4</v>
      </c>
      <c r="AD18" s="268">
        <v>2.9250213696532839E-2</v>
      </c>
      <c r="AE18" s="268">
        <v>2.9750213697771907E-2</v>
      </c>
      <c r="AF18" s="268">
        <v>3.0750581620256498E-2</v>
      </c>
    </row>
    <row r="19" spans="1:32">
      <c r="A19" s="268">
        <v>1400.2414191924252</v>
      </c>
      <c r="B19" s="268">
        <v>1.0038625315022104E-3</v>
      </c>
      <c r="C19" s="268">
        <v>1.0000000000000001E+50</v>
      </c>
      <c r="D19" s="268">
        <v>1.0000000000000001E+50</v>
      </c>
      <c r="E19" s="268">
        <v>1.0000000000000001E+50</v>
      </c>
      <c r="F19" s="268">
        <v>1.0000000000000001E+50</v>
      </c>
      <c r="G19" s="268">
        <v>1.0000000000000001E+50</v>
      </c>
      <c r="H19" s="268">
        <v>60.460560695370752</v>
      </c>
      <c r="I19" s="268">
        <v>227.331706425455</v>
      </c>
      <c r="J19" s="268">
        <v>1.0000000000000001E+50</v>
      </c>
      <c r="K19" s="268">
        <v>13.43567998517255</v>
      </c>
      <c r="L19" s="268">
        <v>1.0000000000000001E+50</v>
      </c>
      <c r="M19" s="268">
        <v>1.0000000000000001E+50</v>
      </c>
      <c r="N19" s="268">
        <v>12.092106828504308</v>
      </c>
      <c r="O19" s="268">
        <v>1.0000000000000001E+50</v>
      </c>
      <c r="P19" s="268">
        <v>1.0000000000000001E+50</v>
      </c>
      <c r="Q19" s="268">
        <v>1.0000000000000001E+50</v>
      </c>
      <c r="R19" s="268">
        <v>1.0000000000000001E+50</v>
      </c>
      <c r="S19" s="268">
        <v>1.0000000000000001E+50</v>
      </c>
      <c r="T19" s="268">
        <v>1.0000000000000001E+50</v>
      </c>
      <c r="U19" s="268">
        <v>1.0000000000000001E+50</v>
      </c>
      <c r="V19" s="268">
        <v>1.0000000000000001E+50</v>
      </c>
      <c r="W19" s="268">
        <v>1.0000000000000001E+50</v>
      </c>
      <c r="X19" s="268">
        <v>4.9696433216030109E-2</v>
      </c>
      <c r="Y19" s="268">
        <v>1.0000000000000001E+50</v>
      </c>
      <c r="Z19" s="268">
        <v>1.0000000000000001E+50</v>
      </c>
      <c r="AA19" s="268">
        <v>1.0000000000000001E+50</v>
      </c>
      <c r="AB19" s="268">
        <v>1804.6819374130041</v>
      </c>
      <c r="AC19" s="268">
        <v>5.0000001741495957E-4</v>
      </c>
      <c r="AD19" s="268">
        <v>2.9250213696567346E-2</v>
      </c>
      <c r="AE19" s="268">
        <v>2.9750213697856472E-2</v>
      </c>
      <c r="AF19" s="268">
        <v>3.0750596962161505E-2</v>
      </c>
    </row>
    <row r="20" spans="1:32">
      <c r="A20" s="268">
        <v>1428.2462475762736</v>
      </c>
      <c r="B20" s="268">
        <v>1.0040182654877598E-3</v>
      </c>
      <c r="C20" s="268">
        <v>1.0000000000000001E+50</v>
      </c>
      <c r="D20" s="268">
        <v>1.0000000000000001E+50</v>
      </c>
      <c r="E20" s="268">
        <v>1.0000000000000001E+50</v>
      </c>
      <c r="F20" s="268">
        <v>1.0000000000000001E+50</v>
      </c>
      <c r="G20" s="268">
        <v>1.0000000000000001E+50</v>
      </c>
      <c r="H20" s="268">
        <v>59.275059501547496</v>
      </c>
      <c r="I20" s="268">
        <v>222.87422190089677</v>
      </c>
      <c r="J20" s="268">
        <v>1.0000000000000001E+50</v>
      </c>
      <c r="K20" s="268">
        <v>13.172235272046962</v>
      </c>
      <c r="L20" s="268">
        <v>1.0000000000000001E+50</v>
      </c>
      <c r="M20" s="268">
        <v>1.0000000000000001E+50</v>
      </c>
      <c r="N20" s="268">
        <v>11.855006483528273</v>
      </c>
      <c r="O20" s="268">
        <v>1.0000000000000001E+50</v>
      </c>
      <c r="P20" s="268">
        <v>1.0000000000000001E+50</v>
      </c>
      <c r="Q20" s="268">
        <v>1.0000000000000001E+50</v>
      </c>
      <c r="R20" s="268">
        <v>1.0000000000000001E+50</v>
      </c>
      <c r="S20" s="268">
        <v>1.0000000000000001E+50</v>
      </c>
      <c r="T20" s="268">
        <v>1.0000000000000001E+50</v>
      </c>
      <c r="U20" s="268">
        <v>1.0000000000000001E+50</v>
      </c>
      <c r="V20" s="268">
        <v>1.0000000000000001E+50</v>
      </c>
      <c r="W20" s="268">
        <v>1.0000000000000001E+50</v>
      </c>
      <c r="X20" s="268">
        <v>4.874131877718578E-2</v>
      </c>
      <c r="Y20" s="268">
        <v>1.0000000000000001E+50</v>
      </c>
      <c r="Z20" s="268">
        <v>1.0000000000000001E+50</v>
      </c>
      <c r="AA20" s="268">
        <v>1.0000000000000001E+50</v>
      </c>
      <c r="AB20" s="268">
        <v>1769.2960170716135</v>
      </c>
      <c r="AC20" s="268">
        <v>5.0000001811852384E-4</v>
      </c>
      <c r="AD20" s="268">
        <v>2.9250213696603248E-2</v>
      </c>
      <c r="AE20" s="268">
        <v>2.9750213697944453E-2</v>
      </c>
      <c r="AF20" s="268">
        <v>3.0750612962351116E-2</v>
      </c>
    </row>
    <row r="21" spans="1:32">
      <c r="A21" s="268">
        <v>1456.811172527799</v>
      </c>
      <c r="B21" s="268">
        <v>1.0041802654908851E-3</v>
      </c>
      <c r="C21" s="268">
        <v>1.0000000000000001E+50</v>
      </c>
      <c r="D21" s="268">
        <v>1.0000000000000001E+50</v>
      </c>
      <c r="E21" s="268">
        <v>1.0000000000000001E+50</v>
      </c>
      <c r="F21" s="268">
        <v>1.0000000000000001E+50</v>
      </c>
      <c r="G21" s="268">
        <v>1.0000000000000001E+50</v>
      </c>
      <c r="H21" s="268">
        <v>58.112803429097369</v>
      </c>
      <c r="I21" s="268">
        <v>218.50413903198589</v>
      </c>
      <c r="J21" s="268">
        <v>1.0000000000000001E+50</v>
      </c>
      <c r="K21" s="268">
        <v>12.913956141380998</v>
      </c>
      <c r="L21" s="268">
        <v>1.0000000000000001E+50</v>
      </c>
      <c r="M21" s="268">
        <v>1.0000000000000001E+50</v>
      </c>
      <c r="N21" s="268">
        <v>11.622555160702635</v>
      </c>
      <c r="O21" s="268">
        <v>1.0000000000000001E+50</v>
      </c>
      <c r="P21" s="268">
        <v>1.0000000000000001E+50</v>
      </c>
      <c r="Q21" s="268">
        <v>1.0000000000000001E+50</v>
      </c>
      <c r="R21" s="268">
        <v>1.0000000000000001E+50</v>
      </c>
      <c r="S21" s="268">
        <v>1.0000000000000001E+50</v>
      </c>
      <c r="T21" s="268">
        <v>1.0000000000000001E+50</v>
      </c>
      <c r="U21" s="268">
        <v>1.0000000000000001E+50</v>
      </c>
      <c r="V21" s="268">
        <v>1.0000000000000001E+50</v>
      </c>
      <c r="W21" s="268">
        <v>1.0000000000000001E+50</v>
      </c>
      <c r="X21" s="268">
        <v>4.7805310611678906E-2</v>
      </c>
      <c r="Y21" s="268">
        <v>1.0000000000000001E+50</v>
      </c>
      <c r="Z21" s="268">
        <v>1.0000000000000001E+50</v>
      </c>
      <c r="AA21" s="268">
        <v>1.0000000000000001E+50</v>
      </c>
      <c r="AB21" s="268">
        <v>1734.6039383055438</v>
      </c>
      <c r="AC21" s="268">
        <v>5.0000001885051231E-4</v>
      </c>
      <c r="AD21" s="268">
        <v>2.9250213696640597E-2</v>
      </c>
      <c r="AE21" s="268">
        <v>2.9750213698035988E-2</v>
      </c>
      <c r="AF21" s="268">
        <v>3.0750629650479189E-2</v>
      </c>
    </row>
    <row r="22" spans="1:32">
      <c r="A22" s="268">
        <v>1485.947395978355</v>
      </c>
      <c r="B22" s="268">
        <v>1.0043487825589469E-3</v>
      </c>
      <c r="C22" s="268">
        <v>1.0000000000000001E+50</v>
      </c>
      <c r="D22" s="268">
        <v>1.0000000000000001E+50</v>
      </c>
      <c r="E22" s="268">
        <v>1.0000000000000001E+50</v>
      </c>
      <c r="F22" s="268">
        <v>1.0000000000000001E+50</v>
      </c>
      <c r="G22" s="268">
        <v>1.0000000000000001E+50</v>
      </c>
      <c r="H22" s="268">
        <v>56.973336691325343</v>
      </c>
      <c r="I22" s="268">
        <v>214.21974406073463</v>
      </c>
      <c r="J22" s="268">
        <v>1.0000000000000001E+50</v>
      </c>
      <c r="K22" s="268">
        <v>12.66074130724107</v>
      </c>
      <c r="L22" s="268">
        <v>1.0000000000000001E+50</v>
      </c>
      <c r="M22" s="268">
        <v>1.0000000000000001E+50</v>
      </c>
      <c r="N22" s="268">
        <v>11.39466170264591</v>
      </c>
      <c r="O22" s="268">
        <v>1.0000000000000001E+50</v>
      </c>
      <c r="P22" s="268">
        <v>1.0000000000000001E+50</v>
      </c>
      <c r="Q22" s="268">
        <v>1.0000000000000001E+50</v>
      </c>
      <c r="R22" s="268">
        <v>1.0000000000000001E+50</v>
      </c>
      <c r="S22" s="268">
        <v>1.0000000000000001E+50</v>
      </c>
      <c r="T22" s="268">
        <v>1.0000000000000001E+50</v>
      </c>
      <c r="U22" s="268">
        <v>1.0000000000000001E+50</v>
      </c>
      <c r="V22" s="268">
        <v>1.0000000000000001E+50</v>
      </c>
      <c r="W22" s="268">
        <v>1.0000000000000001E+50</v>
      </c>
      <c r="X22" s="268">
        <v>4.6888041180155896E-2</v>
      </c>
      <c r="Y22" s="268">
        <v>1.0000000000000001E+50</v>
      </c>
      <c r="Z22" s="268">
        <v>1.0000000000000001E+50</v>
      </c>
      <c r="AA22" s="268">
        <v>1.0000000000000001E+50</v>
      </c>
      <c r="AB22" s="268">
        <v>1700.5920963780266</v>
      </c>
      <c r="AC22" s="268">
        <v>5.0000001961207294E-4</v>
      </c>
      <c r="AD22" s="268">
        <v>2.9250213696679458E-2</v>
      </c>
      <c r="AE22" s="268">
        <v>2.9750213698131224E-2</v>
      </c>
      <c r="AF22" s="268">
        <v>3.0750647057636082E-2</v>
      </c>
    </row>
    <row r="23" spans="1:32">
      <c r="A23" s="268">
        <v>1515.6663438979222</v>
      </c>
      <c r="B23" s="268">
        <v>1.0045240777102138E-3</v>
      </c>
      <c r="C23" s="268">
        <v>1.0000000000000001E+50</v>
      </c>
      <c r="D23" s="268">
        <v>1.0000000000000001E+50</v>
      </c>
      <c r="E23" s="268">
        <v>1.0000000000000001E+50</v>
      </c>
      <c r="F23" s="268">
        <v>1.0000000000000001E+50</v>
      </c>
      <c r="G23" s="268">
        <v>1.0000000000000001E+50</v>
      </c>
      <c r="H23" s="268">
        <v>55.856212438530292</v>
      </c>
      <c r="I23" s="268">
        <v>210.0193568322523</v>
      </c>
      <c r="J23" s="268">
        <v>1.0000000000000001E+50</v>
      </c>
      <c r="K23" s="268">
        <v>12.41249146969221</v>
      </c>
      <c r="L23" s="268">
        <v>1.0000000000000001E+50</v>
      </c>
      <c r="M23" s="268">
        <v>1.0000000000000001E+50</v>
      </c>
      <c r="N23" s="268">
        <v>11.171236739374532</v>
      </c>
      <c r="O23" s="268">
        <v>1.0000000000000001E+50</v>
      </c>
      <c r="P23" s="268">
        <v>1.0000000000000001E+50</v>
      </c>
      <c r="Q23" s="268">
        <v>1.0000000000000001E+50</v>
      </c>
      <c r="R23" s="268">
        <v>1.0000000000000001E+50</v>
      </c>
      <c r="S23" s="268">
        <v>1.0000000000000001E+50</v>
      </c>
      <c r="T23" s="268">
        <v>1.0000000000000001E+50</v>
      </c>
      <c r="U23" s="268">
        <v>1.0000000000000001E+50</v>
      </c>
      <c r="V23" s="268">
        <v>1.0000000000000001E+50</v>
      </c>
      <c r="W23" s="268">
        <v>1.0000000000000001E+50</v>
      </c>
      <c r="X23" s="268">
        <v>4.5989150263634218E-2</v>
      </c>
      <c r="Y23" s="268">
        <v>1.0000000000000001E+50</v>
      </c>
      <c r="Z23" s="268">
        <v>1.0000000000000001E+50</v>
      </c>
      <c r="AA23" s="268">
        <v>1.0000000000000001E+50</v>
      </c>
      <c r="AB23" s="268">
        <v>1667.247153311833</v>
      </c>
      <c r="AC23" s="268">
        <v>5.0000002040440062E-4</v>
      </c>
      <c r="AD23" s="268">
        <v>2.9250213696719887E-2</v>
      </c>
      <c r="AE23" s="268">
        <v>2.9750213698230304E-2</v>
      </c>
      <c r="AF23" s="268">
        <v>3.0750665216424691E-2</v>
      </c>
    </row>
    <row r="24" spans="1:32">
      <c r="A24" s="268">
        <v>1545.9796707758805</v>
      </c>
      <c r="B24" s="268">
        <v>1.0047064223227687E-3</v>
      </c>
      <c r="C24" s="268">
        <v>1.0000000000000001E+50</v>
      </c>
      <c r="D24" s="268">
        <v>1.0000000000000001E+50</v>
      </c>
      <c r="E24" s="268">
        <v>1.0000000000000001E+50</v>
      </c>
      <c r="F24" s="268">
        <v>1.0000000000000001E+50</v>
      </c>
      <c r="G24" s="268">
        <v>1.0000000000000001E+50</v>
      </c>
      <c r="H24" s="268">
        <v>54.760992582769973</v>
      </c>
      <c r="I24" s="268">
        <v>205.901330135861</v>
      </c>
      <c r="J24" s="268">
        <v>1.0000000000000001E+50</v>
      </c>
      <c r="K24" s="268">
        <v>12.169109275856961</v>
      </c>
      <c r="L24" s="268">
        <v>1.0000000000000001E+50</v>
      </c>
      <c r="M24" s="268">
        <v>1.0000000000000001E+50</v>
      </c>
      <c r="N24" s="268">
        <v>10.952192653255853</v>
      </c>
      <c r="O24" s="268">
        <v>1.0000000000000001E+50</v>
      </c>
      <c r="P24" s="268">
        <v>1.0000000000000001E+50</v>
      </c>
      <c r="Q24" s="268">
        <v>1.0000000000000001E+50</v>
      </c>
      <c r="R24" s="268">
        <v>1.0000000000000001E+50</v>
      </c>
      <c r="S24" s="268">
        <v>1.0000000000000001E+50</v>
      </c>
      <c r="T24" s="268">
        <v>1.0000000000000001E+50</v>
      </c>
      <c r="U24" s="268">
        <v>1.0000000000000001E+50</v>
      </c>
      <c r="V24" s="268">
        <v>1.0000000000000001E+50</v>
      </c>
      <c r="W24" s="268">
        <v>1.0000000000000001E+50</v>
      </c>
      <c r="X24" s="268">
        <v>4.5108284820624171E-2</v>
      </c>
      <c r="Y24" s="268">
        <v>1.0000000000000001E+50</v>
      </c>
      <c r="Z24" s="268">
        <v>1.0000000000000001E+50</v>
      </c>
      <c r="AA24" s="268">
        <v>1.0000000000000001E+50</v>
      </c>
      <c r="AB24" s="268">
        <v>1634.5560326587038</v>
      </c>
      <c r="AC24" s="268">
        <v>5.000000212287384E-4</v>
      </c>
      <c r="AD24" s="268">
        <v>2.9250213696761951E-2</v>
      </c>
      <c r="AE24" s="268">
        <v>2.9750213698333389E-2</v>
      </c>
      <c r="AF24" s="268">
        <v>3.0750684161040858E-2</v>
      </c>
    </row>
    <row r="25" spans="1:32">
      <c r="A25" s="268">
        <v>1576.8992641913983</v>
      </c>
      <c r="B25" s="268">
        <v>1.0048960985380056E-3</v>
      </c>
      <c r="C25" s="268">
        <v>1.0000000000000001E+50</v>
      </c>
      <c r="D25" s="268">
        <v>1.0000000000000001E+50</v>
      </c>
      <c r="E25" s="268">
        <v>1.0000000000000001E+50</v>
      </c>
      <c r="F25" s="268">
        <v>1.0000000000000001E+50</v>
      </c>
      <c r="G25" s="268">
        <v>1.0000000000000001E+50</v>
      </c>
      <c r="H25" s="268">
        <v>53.687247626061705</v>
      </c>
      <c r="I25" s="268">
        <v>201.86404905913082</v>
      </c>
      <c r="J25" s="268">
        <v>1.0000000000000001E+50</v>
      </c>
      <c r="K25" s="268">
        <v>11.930499281737724</v>
      </c>
      <c r="L25" s="268">
        <v>1.0000000000000001E+50</v>
      </c>
      <c r="M25" s="268">
        <v>1.0000000000000001E+50</v>
      </c>
      <c r="N25" s="268">
        <v>10.737443544648253</v>
      </c>
      <c r="O25" s="268">
        <v>1.0000000000000001E+50</v>
      </c>
      <c r="P25" s="268">
        <v>1.0000000000000001E+50</v>
      </c>
      <c r="Q25" s="268">
        <v>1.0000000000000001E+50</v>
      </c>
      <c r="R25" s="268">
        <v>1.0000000000000001E+50</v>
      </c>
      <c r="S25" s="268">
        <v>1.0000000000000001E+50</v>
      </c>
      <c r="T25" s="268">
        <v>1.0000000000000001E+50</v>
      </c>
      <c r="U25" s="268">
        <v>1.0000000000000001E+50</v>
      </c>
      <c r="V25" s="268">
        <v>1.0000000000000001E+50</v>
      </c>
      <c r="W25" s="268">
        <v>1.0000000000000001E+50</v>
      </c>
      <c r="X25" s="268">
        <v>4.4245098846977117E-2</v>
      </c>
      <c r="Y25" s="268">
        <v>1.0000000000000001E+50</v>
      </c>
      <c r="Z25" s="268">
        <v>1.0000000000000001E+50</v>
      </c>
      <c r="AA25" s="268">
        <v>1.0000000000000001E+50</v>
      </c>
      <c r="AB25" s="268">
        <v>1602.505914371322</v>
      </c>
      <c r="AC25" s="268">
        <v>5.0000002208637939E-4</v>
      </c>
      <c r="AD25" s="268">
        <v>2.9250213696805714E-2</v>
      </c>
      <c r="AE25" s="268">
        <v>2.9750213698440636E-2</v>
      </c>
      <c r="AF25" s="268">
        <v>3.0750703927358378E-2</v>
      </c>
    </row>
    <row r="26" spans="1:32">
      <c r="A26" s="268">
        <v>1608.4372494752263</v>
      </c>
      <c r="B26" s="268">
        <v>1.005093399679216E-3</v>
      </c>
      <c r="C26" s="268">
        <v>1.0000000000000001E+50</v>
      </c>
      <c r="D26" s="268">
        <v>1.0000000000000001E+50</v>
      </c>
      <c r="E26" s="268">
        <v>1.0000000000000001E+50</v>
      </c>
      <c r="F26" s="268">
        <v>1.0000000000000001E+50</v>
      </c>
      <c r="G26" s="268">
        <v>1.0000000000000001E+50</v>
      </c>
      <c r="H26" s="268">
        <v>52.634556491951905</v>
      </c>
      <c r="I26" s="268">
        <v>197.90593035458073</v>
      </c>
      <c r="J26" s="268">
        <v>1.0000000000000001E+50</v>
      </c>
      <c r="K26" s="268">
        <v>11.696567914787803</v>
      </c>
      <c r="L26" s="268">
        <v>1.0000000000000001E+50</v>
      </c>
      <c r="M26" s="268">
        <v>1.0000000000000001E+50</v>
      </c>
      <c r="N26" s="268">
        <v>10.526905198215029</v>
      </c>
      <c r="O26" s="268">
        <v>1.0000000000000001E+50</v>
      </c>
      <c r="P26" s="268">
        <v>1.0000000000000001E+50</v>
      </c>
      <c r="Q26" s="268">
        <v>1.0000000000000001E+50</v>
      </c>
      <c r="R26" s="268">
        <v>1.0000000000000001E+50</v>
      </c>
      <c r="S26" s="268">
        <v>1.0000000000000001E+50</v>
      </c>
      <c r="T26" s="268">
        <v>1.0000000000000001E+50</v>
      </c>
      <c r="U26" s="268">
        <v>1.0000000000000001E+50</v>
      </c>
      <c r="V26" s="268">
        <v>1.0000000000000001E+50</v>
      </c>
      <c r="W26" s="268">
        <v>1.0000000000000001E+50</v>
      </c>
      <c r="X26" s="268">
        <v>4.3399253238400846E-2</v>
      </c>
      <c r="Y26" s="268">
        <v>1.0000000000000001E+50</v>
      </c>
      <c r="Z26" s="268">
        <v>1.0000000000000001E+50</v>
      </c>
      <c r="AA26" s="268">
        <v>1.0000000000000001E+50</v>
      </c>
      <c r="AB26" s="268">
        <v>1571.0842297758513</v>
      </c>
      <c r="AC26" s="268">
        <v>5.0000002297866911E-4</v>
      </c>
      <c r="AD26" s="268">
        <v>2.9250213696851244E-2</v>
      </c>
      <c r="AE26" s="268">
        <v>2.9750213698552221E-2</v>
      </c>
      <c r="AF26" s="268">
        <v>3.075072455301895E-2</v>
      </c>
    </row>
    <row r="27" spans="1:32">
      <c r="A27" s="268">
        <v>1640.6059944647309</v>
      </c>
      <c r="B27" s="268">
        <v>1.00529863068578E-3</v>
      </c>
      <c r="C27" s="268">
        <v>1.0000000000000001E+50</v>
      </c>
      <c r="D27" s="268">
        <v>1.0000000000000001E+50</v>
      </c>
      <c r="E27" s="268">
        <v>1.0000000000000001E+50</v>
      </c>
      <c r="F27" s="268">
        <v>1.0000000000000001E+50</v>
      </c>
      <c r="G27" s="268">
        <v>1.0000000000000001E+50</v>
      </c>
      <c r="H27" s="268">
        <v>51.602506360387956</v>
      </c>
      <c r="I27" s="268">
        <v>194.02542181879716</v>
      </c>
      <c r="J27" s="268">
        <v>1.0000000000000001E+50</v>
      </c>
      <c r="K27" s="268">
        <v>11.467223437216232</v>
      </c>
      <c r="L27" s="268">
        <v>1.0000000000000001E+50</v>
      </c>
      <c r="M27" s="268">
        <v>1.0000000000000001E+50</v>
      </c>
      <c r="N27" s="268">
        <v>10.320495049898751</v>
      </c>
      <c r="O27" s="268">
        <v>1.0000000000000001E+50</v>
      </c>
      <c r="P27" s="268">
        <v>1.0000000000000001E+50</v>
      </c>
      <c r="Q27" s="268">
        <v>1.0000000000000001E+50</v>
      </c>
      <c r="R27" s="268">
        <v>1.0000000000000001E+50</v>
      </c>
      <c r="S27" s="268">
        <v>1.0000000000000001E+50</v>
      </c>
      <c r="T27" s="268">
        <v>1.0000000000000001E+50</v>
      </c>
      <c r="U27" s="268">
        <v>1.0000000000000001E+50</v>
      </c>
      <c r="V27" s="268">
        <v>1.0000000000000001E+50</v>
      </c>
      <c r="W27" s="268">
        <v>1.0000000000000001E+50</v>
      </c>
      <c r="X27" s="268">
        <v>4.2570415655583553E-2</v>
      </c>
      <c r="Y27" s="268">
        <v>1.0000000000000001E+50</v>
      </c>
      <c r="Z27" s="268">
        <v>1.0000000000000001E+50</v>
      </c>
      <c r="AA27" s="268">
        <v>1.0000000000000001E+50</v>
      </c>
      <c r="AB27" s="268">
        <v>1540.2786566430377</v>
      </c>
      <c r="AC27" s="268">
        <v>5.0000002390700735E-4</v>
      </c>
      <c r="AD27" s="268">
        <v>2.9250213696898616E-2</v>
      </c>
      <c r="AE27" s="268">
        <v>2.9750213698668308E-2</v>
      </c>
      <c r="AF27" s="268">
        <v>3.0750746077527237E-2</v>
      </c>
    </row>
    <row r="28" spans="1:32">
      <c r="A28" s="268">
        <v>1673.4181143540254</v>
      </c>
      <c r="B28" s="268">
        <v>1.0055121085634899E-3</v>
      </c>
      <c r="C28" s="268">
        <v>1.0000000000000001E+50</v>
      </c>
      <c r="D28" s="268">
        <v>1.0000000000000001E+50</v>
      </c>
      <c r="E28" s="268">
        <v>1.0000000000000001E+50</v>
      </c>
      <c r="F28" s="268">
        <v>1.0000000000000001E+50</v>
      </c>
      <c r="G28" s="268">
        <v>1.0000000000000001E+50</v>
      </c>
      <c r="H28" s="268">
        <v>50.590692505828088</v>
      </c>
      <c r="I28" s="268">
        <v>190.2210016837268</v>
      </c>
      <c r="J28" s="268">
        <v>1.0000000000000001E+50</v>
      </c>
      <c r="K28" s="268">
        <v>11.242375910012191</v>
      </c>
      <c r="L28" s="268">
        <v>1.0000000000000001E+50</v>
      </c>
      <c r="M28" s="268">
        <v>1.0000000000000001E+50</v>
      </c>
      <c r="N28" s="268">
        <v>10.118132154543222</v>
      </c>
      <c r="O28" s="268">
        <v>1.0000000000000001E+50</v>
      </c>
      <c r="P28" s="268">
        <v>1.0000000000000001E+50</v>
      </c>
      <c r="Q28" s="268">
        <v>1.0000000000000001E+50</v>
      </c>
      <c r="R28" s="268">
        <v>1.0000000000000001E+50</v>
      </c>
      <c r="S28" s="268">
        <v>1.0000000000000001E+50</v>
      </c>
      <c r="T28" s="268">
        <v>1.0000000000000001E+50</v>
      </c>
      <c r="U28" s="268">
        <v>1.0000000000000001E+50</v>
      </c>
      <c r="V28" s="268">
        <v>1.0000000000000001E+50</v>
      </c>
      <c r="W28" s="268">
        <v>1.0000000000000001E+50</v>
      </c>
      <c r="X28" s="268">
        <v>4.1758260391868959E-2</v>
      </c>
      <c r="Y28" s="268">
        <v>1.0000000000000001E+50</v>
      </c>
      <c r="Z28" s="268">
        <v>1.0000000000000001E+50</v>
      </c>
      <c r="AA28" s="268">
        <v>1.0000000000000001E+50</v>
      </c>
      <c r="AB28" s="268">
        <v>1510.0771143559662</v>
      </c>
      <c r="AC28" s="268">
        <v>5.0000002487285043E-4</v>
      </c>
      <c r="AD28" s="268">
        <v>2.9250213696947899E-2</v>
      </c>
      <c r="AE28" s="268">
        <v>2.975021369878909E-2</v>
      </c>
      <c r="AF28" s="268">
        <v>3.0750768542351502E-2</v>
      </c>
    </row>
    <row r="29" spans="1:32">
      <c r="A29" s="268">
        <v>1706.8864766411059</v>
      </c>
      <c r="B29" s="268">
        <v>1.0057341628515435E-3</v>
      </c>
      <c r="C29" s="268">
        <v>1.0000000000000001E+50</v>
      </c>
      <c r="D29" s="268">
        <v>1.0000000000000001E+50</v>
      </c>
      <c r="E29" s="268">
        <v>1.0000000000000001E+50</v>
      </c>
      <c r="F29" s="268">
        <v>1.0000000000000001E+50</v>
      </c>
      <c r="G29" s="268">
        <v>1.0000000000000001E+50</v>
      </c>
      <c r="H29" s="268">
        <v>49.598718138525399</v>
      </c>
      <c r="I29" s="268">
        <v>186.49117801990499</v>
      </c>
      <c r="J29" s="268">
        <v>1.0000000000000001E+50</v>
      </c>
      <c r="K29" s="268">
        <v>11.021937157674827</v>
      </c>
      <c r="L29" s="268">
        <v>1.0000000000000001E+50</v>
      </c>
      <c r="M29" s="268">
        <v>1.0000000000000001E+50</v>
      </c>
      <c r="N29" s="268">
        <v>9.9197371541502601</v>
      </c>
      <c r="O29" s="268">
        <v>1.0000000000000001E+50</v>
      </c>
      <c r="P29" s="268">
        <v>1.0000000000000001E+50</v>
      </c>
      <c r="Q29" s="268">
        <v>1.0000000000000001E+50</v>
      </c>
      <c r="R29" s="268">
        <v>1.0000000000000001E+50</v>
      </c>
      <c r="S29" s="268">
        <v>1.0000000000000001E+50</v>
      </c>
      <c r="T29" s="268">
        <v>1.0000000000000001E+50</v>
      </c>
      <c r="U29" s="268">
        <v>1.0000000000000001E+50</v>
      </c>
      <c r="V29" s="268">
        <v>1.0000000000000001E+50</v>
      </c>
      <c r="W29" s="268">
        <v>1.0000000000000001E+50</v>
      </c>
      <c r="X29" s="268">
        <v>4.0962468243425684E-2</v>
      </c>
      <c r="Y29" s="268">
        <v>1.0000000000000001E+50</v>
      </c>
      <c r="Z29" s="268">
        <v>1.0000000000000001E+50</v>
      </c>
      <c r="AA29" s="268">
        <v>1.0000000000000001E+50</v>
      </c>
      <c r="AB29" s="268">
        <v>1480.4677591725638</v>
      </c>
      <c r="AC29" s="268">
        <v>5.000000258777135E-4</v>
      </c>
      <c r="AD29" s="268">
        <v>2.9250213696999174E-2</v>
      </c>
      <c r="AE29" s="268">
        <v>2.975021369891475E-2</v>
      </c>
      <c r="AF29" s="268">
        <v>3.0750791991029983E-2</v>
      </c>
    </row>
    <row r="30" spans="1:32">
      <c r="A30" s="268">
        <v>1741.024206173928</v>
      </c>
      <c r="B30" s="268">
        <v>1.0059651361067606E-3</v>
      </c>
      <c r="C30" s="268">
        <v>1.0000000000000001E+50</v>
      </c>
      <c r="D30" s="268">
        <v>1.0000000000000001E+50</v>
      </c>
      <c r="E30" s="268">
        <v>1.0000000000000001E+50</v>
      </c>
      <c r="F30" s="268">
        <v>1.0000000000000001E+50</v>
      </c>
      <c r="G30" s="268">
        <v>1.0000000000000001E+50</v>
      </c>
      <c r="H30" s="268">
        <v>48.626194248924101</v>
      </c>
      <c r="I30" s="268">
        <v>182.8344881513851</v>
      </c>
      <c r="J30" s="268">
        <v>1.0000000000000001E+50</v>
      </c>
      <c r="K30" s="268">
        <v>10.80582073363459</v>
      </c>
      <c r="L30" s="268">
        <v>1.0000000000000001E+50</v>
      </c>
      <c r="M30" s="268">
        <v>1.0000000000000001E+50</v>
      </c>
      <c r="N30" s="268">
        <v>9.7252322467589263</v>
      </c>
      <c r="O30" s="268">
        <v>1.0000000000000001E+50</v>
      </c>
      <c r="P30" s="268">
        <v>1.0000000000000001E+50</v>
      </c>
      <c r="Q30" s="268">
        <v>1.0000000000000001E+50</v>
      </c>
      <c r="R30" s="268">
        <v>1.0000000000000001E+50</v>
      </c>
      <c r="S30" s="268">
        <v>1.0000000000000001E+50</v>
      </c>
      <c r="T30" s="268">
        <v>1.0000000000000001E+50</v>
      </c>
      <c r="U30" s="268">
        <v>1.0000000000000001E+50</v>
      </c>
      <c r="V30" s="268">
        <v>1.0000000000000001E+50</v>
      </c>
      <c r="W30" s="268">
        <v>1.0000000000000001E+50</v>
      </c>
      <c r="X30" s="268">
        <v>4.0182726381854994E-2</v>
      </c>
      <c r="Y30" s="268">
        <v>1.0000000000000001E+50</v>
      </c>
      <c r="Z30" s="268">
        <v>1.0000000000000001E+50</v>
      </c>
      <c r="AA30" s="268">
        <v>1.0000000000000001E+50</v>
      </c>
      <c r="AB30" s="268">
        <v>1451.4389795809941</v>
      </c>
      <c r="AC30" s="268">
        <v>5.0000002692317312E-4</v>
      </c>
      <c r="AD30" s="268">
        <v>2.925021369705252E-2</v>
      </c>
      <c r="AE30" s="268">
        <v>2.9750213699045486E-2</v>
      </c>
      <c r="AF30" s="268">
        <v>3.075081646928348E-2</v>
      </c>
    </row>
    <row r="31" spans="1:32">
      <c r="A31" s="268">
        <v>1775.8446902974065</v>
      </c>
      <c r="B31" s="268">
        <v>1.0062053844055946E-3</v>
      </c>
      <c r="C31" s="268">
        <v>1.0000000000000001E+50</v>
      </c>
      <c r="D31" s="268">
        <v>1.0000000000000001E+50</v>
      </c>
      <c r="E31" s="268">
        <v>1.0000000000000001E+50</v>
      </c>
      <c r="F31" s="268">
        <v>1.0000000000000001E+50</v>
      </c>
      <c r="G31" s="268">
        <v>1.0000000000000001E+50</v>
      </c>
      <c r="H31" s="268">
        <v>47.672739455106694</v>
      </c>
      <c r="I31" s="268">
        <v>179.24949808214026</v>
      </c>
      <c r="J31" s="268">
        <v>1.0000000000000001E+50</v>
      </c>
      <c r="K31" s="268">
        <v>10.593941886352638</v>
      </c>
      <c r="L31" s="268">
        <v>1.0000000000000001E+50</v>
      </c>
      <c r="M31" s="268">
        <v>1.0000000000000001E+50</v>
      </c>
      <c r="N31" s="268">
        <v>9.5345411559349529</v>
      </c>
      <c r="O31" s="268">
        <v>1.0000000000000001E+50</v>
      </c>
      <c r="P31" s="268">
        <v>1.0000000000000001E+50</v>
      </c>
      <c r="Q31" s="268">
        <v>1.0000000000000001E+50</v>
      </c>
      <c r="R31" s="268">
        <v>1.0000000000000001E+50</v>
      </c>
      <c r="S31" s="268">
        <v>1.0000000000000001E+50</v>
      </c>
      <c r="T31" s="268">
        <v>1.0000000000000001E+50</v>
      </c>
      <c r="U31" s="268">
        <v>1.0000000000000001E+50</v>
      </c>
      <c r="V31" s="268">
        <v>1.0000000000000001E+50</v>
      </c>
      <c r="W31" s="268">
        <v>1.0000000000000001E+50</v>
      </c>
      <c r="X31" s="268">
        <v>3.9418728229181708E-2</v>
      </c>
      <c r="Y31" s="268">
        <v>1.0000000000000001E+50</v>
      </c>
      <c r="Z31" s="268">
        <v>1.0000000000000001E+50</v>
      </c>
      <c r="AA31" s="268">
        <v>1.0000000000000001E+50</v>
      </c>
      <c r="AB31" s="268">
        <v>1422.9793917461225</v>
      </c>
      <c r="AC31" s="268">
        <v>5.0000002801086935E-4</v>
      </c>
      <c r="AD31" s="268">
        <v>2.9250213697108025E-2</v>
      </c>
      <c r="AE31" s="268">
        <v>2.9750213699181502E-2</v>
      </c>
      <c r="AF31" s="268">
        <v>3.0750842025134426E-2</v>
      </c>
    </row>
    <row r="32" spans="1:32">
      <c r="A32" s="268">
        <v>1811.3615841033547</v>
      </c>
      <c r="B32" s="268">
        <v>1.0064552778645086E-3</v>
      </c>
      <c r="C32" s="268">
        <v>1.0000000000000001E+50</v>
      </c>
      <c r="D32" s="268">
        <v>1.0000000000000001E+50</v>
      </c>
      <c r="E32" s="268">
        <v>1.0000000000000001E+50</v>
      </c>
      <c r="F32" s="268">
        <v>1.0000000000000001E+50</v>
      </c>
      <c r="G32" s="268">
        <v>1.0000000000000001E+50</v>
      </c>
      <c r="H32" s="268">
        <v>46.737979853232467</v>
      </c>
      <c r="I32" s="268">
        <v>175.73480193371194</v>
      </c>
      <c r="J32" s="268">
        <v>1.0000000000000001E+50</v>
      </c>
      <c r="K32" s="268">
        <v>10.386217526084941</v>
      </c>
      <c r="L32" s="268">
        <v>1.0000000000000001E+50</v>
      </c>
      <c r="M32" s="268">
        <v>1.0000000000000001E+50</v>
      </c>
      <c r="N32" s="268">
        <v>9.3475891008584036</v>
      </c>
      <c r="O32" s="268">
        <v>1.0000000000000001E+50</v>
      </c>
      <c r="P32" s="268">
        <v>1.0000000000000001E+50</v>
      </c>
      <c r="Q32" s="268">
        <v>1.0000000000000001E+50</v>
      </c>
      <c r="R32" s="268">
        <v>1.0000000000000001E+50</v>
      </c>
      <c r="S32" s="268">
        <v>1.0000000000000001E+50</v>
      </c>
      <c r="T32" s="268">
        <v>1.0000000000000001E+50</v>
      </c>
      <c r="U32" s="268">
        <v>1.0000000000000001E+50</v>
      </c>
      <c r="V32" s="268">
        <v>1.0000000000000001E+50</v>
      </c>
      <c r="W32" s="268">
        <v>1.0000000000000001E+50</v>
      </c>
      <c r="X32" s="268">
        <v>3.8670173335173849E-2</v>
      </c>
      <c r="Y32" s="268">
        <v>1.0000000000000001E+50</v>
      </c>
      <c r="Z32" s="268">
        <v>1.0000000000000001E+50</v>
      </c>
      <c r="AA32" s="268">
        <v>1.0000000000000001E+50</v>
      </c>
      <c r="AB32" s="268">
        <v>1395.077835045269</v>
      </c>
      <c r="AC32" s="268">
        <v>5.000000291425084E-4</v>
      </c>
      <c r="AD32" s="268">
        <v>2.9250213697165767E-2</v>
      </c>
      <c r="AE32" s="268">
        <v>2.9750213699323014E-2</v>
      </c>
      <c r="AF32" s="268">
        <v>3.0750868709032861E-2</v>
      </c>
    </row>
    <row r="33" spans="1:32">
      <c r="A33" s="268">
        <v>1847.588815785422</v>
      </c>
      <c r="B33" s="268">
        <v>1.006715201179318E-3</v>
      </c>
      <c r="C33" s="268">
        <v>1.0000000000000001E+50</v>
      </c>
      <c r="D33" s="268">
        <v>1.0000000000000001E+50</v>
      </c>
      <c r="E33" s="268">
        <v>1.0000000000000001E+50</v>
      </c>
      <c r="F33" s="268">
        <v>1.0000000000000001E+50</v>
      </c>
      <c r="G33" s="268">
        <v>1.0000000000000001E+50</v>
      </c>
      <c r="H33" s="268">
        <v>45.821548870908508</v>
      </c>
      <c r="I33" s="268">
        <v>172.28902139388504</v>
      </c>
      <c r="J33" s="268">
        <v>1.0000000000000001E+50</v>
      </c>
      <c r="K33" s="268">
        <v>10.182566192298069</v>
      </c>
      <c r="L33" s="268">
        <v>1.0000000000000001E+50</v>
      </c>
      <c r="M33" s="268">
        <v>1.0000000000000001E+50</v>
      </c>
      <c r="N33" s="268">
        <v>9.1643027669978796</v>
      </c>
      <c r="O33" s="268">
        <v>1.0000000000000001E+50</v>
      </c>
      <c r="P33" s="268">
        <v>1.0000000000000001E+50</v>
      </c>
      <c r="Q33" s="268">
        <v>1.0000000000000001E+50</v>
      </c>
      <c r="R33" s="268">
        <v>1.0000000000000001E+50</v>
      </c>
      <c r="S33" s="268">
        <v>1.0000000000000001E+50</v>
      </c>
      <c r="T33" s="268">
        <v>1.0000000000000001E+50</v>
      </c>
      <c r="U33" s="268">
        <v>1.0000000000000001E+50</v>
      </c>
      <c r="V33" s="268">
        <v>1.0000000000000001E+50</v>
      </c>
      <c r="W33" s="268">
        <v>1.0000000000000001E+50</v>
      </c>
      <c r="X33" s="268">
        <v>3.7936767256937322E-2</v>
      </c>
      <c r="Y33" s="268">
        <v>1.0000000000000001E+50</v>
      </c>
      <c r="Z33" s="268">
        <v>1.0000000000000001E+50</v>
      </c>
      <c r="AA33" s="268">
        <v>1.0000000000000001E+50</v>
      </c>
      <c r="AB33" s="268">
        <v>1367.7233676914923</v>
      </c>
      <c r="AC33" s="268">
        <v>5.0000003031986566E-4</v>
      </c>
      <c r="AD33" s="268">
        <v>2.9250213697225844E-2</v>
      </c>
      <c r="AE33" s="268">
        <v>2.9750213699470247E-2</v>
      </c>
      <c r="AF33" s="268">
        <v>3.0750896573989685E-2</v>
      </c>
    </row>
    <row r="34" spans="1:32">
      <c r="A34" s="268">
        <v>1884.5405921011304</v>
      </c>
      <c r="B34" s="268">
        <v>1.0069855541840953E-3</v>
      </c>
      <c r="C34" s="268">
        <v>1.0000000000000001E+50</v>
      </c>
      <c r="D34" s="268">
        <v>1.0000000000000001E+50</v>
      </c>
      <c r="E34" s="268">
        <v>1.0000000000000001E+50</v>
      </c>
      <c r="F34" s="268">
        <v>1.0000000000000001E+50</v>
      </c>
      <c r="G34" s="268">
        <v>1.0000000000000001E+50</v>
      </c>
      <c r="H34" s="268">
        <v>44.923087123435913</v>
      </c>
      <c r="I34" s="268">
        <v>168.91080517617343</v>
      </c>
      <c r="J34" s="268">
        <v>1.0000000000000001E+50</v>
      </c>
      <c r="K34" s="268">
        <v>9.9829080217238566</v>
      </c>
      <c r="L34" s="268">
        <v>1.0000000000000001E+50</v>
      </c>
      <c r="M34" s="268">
        <v>1.0000000000000001E+50</v>
      </c>
      <c r="N34" s="268">
        <v>8.9846102773597121</v>
      </c>
      <c r="O34" s="268">
        <v>1.0000000000000001E+50</v>
      </c>
      <c r="P34" s="268">
        <v>1.0000000000000001E+50</v>
      </c>
      <c r="Q34" s="268">
        <v>1.0000000000000001E+50</v>
      </c>
      <c r="R34" s="268">
        <v>1.0000000000000001E+50</v>
      </c>
      <c r="S34" s="268">
        <v>1.0000000000000001E+50</v>
      </c>
      <c r="T34" s="268">
        <v>1.0000000000000001E+50</v>
      </c>
      <c r="U34" s="268">
        <v>1.0000000000000001E+50</v>
      </c>
      <c r="V34" s="268">
        <v>1.0000000000000001E+50</v>
      </c>
      <c r="W34" s="268">
        <v>1.0000000000000001E+50</v>
      </c>
      <c r="X34" s="268">
        <v>3.7218221440732807E-2</v>
      </c>
      <c r="Y34" s="268">
        <v>1.0000000000000001E+50</v>
      </c>
      <c r="Z34" s="268">
        <v>1.0000000000000001E+50</v>
      </c>
      <c r="AA34" s="268">
        <v>1.0000000000000001E+50</v>
      </c>
      <c r="AB34" s="268">
        <v>1340.9052624426922</v>
      </c>
      <c r="AC34" s="268">
        <v>5.0000003154478828E-4</v>
      </c>
      <c r="AD34" s="268">
        <v>2.9250213697288349E-2</v>
      </c>
      <c r="AE34" s="268">
        <v>2.9750213699623423E-2</v>
      </c>
      <c r="AF34" s="268">
        <v>3.0750925675717661E-2</v>
      </c>
    </row>
    <row r="35" spans="1:32">
      <c r="A35" s="268">
        <v>1922.2314039431531</v>
      </c>
      <c r="B35" s="268">
        <v>1.0072667524302595E-3</v>
      </c>
      <c r="C35" s="268">
        <v>1.0000000000000001E+50</v>
      </c>
      <c r="D35" s="268">
        <v>1.0000000000000001E+50</v>
      </c>
      <c r="E35" s="268">
        <v>1.0000000000000001E+50</v>
      </c>
      <c r="F35" s="268">
        <v>1.0000000000000001E+50</v>
      </c>
      <c r="G35" s="268">
        <v>1.0000000000000001E+50</v>
      </c>
      <c r="H35" s="268">
        <v>44.042242272874461</v>
      </c>
      <c r="I35" s="268">
        <v>165.59882848990347</v>
      </c>
      <c r="J35" s="268">
        <v>1.0000000000000001E+50</v>
      </c>
      <c r="K35" s="268">
        <v>9.7871647170405183</v>
      </c>
      <c r="L35" s="268">
        <v>1.0000000000000001E+50</v>
      </c>
      <c r="M35" s="268">
        <v>1.0000000000000001E+50</v>
      </c>
      <c r="N35" s="268">
        <v>8.8084411643009037</v>
      </c>
      <c r="O35" s="268">
        <v>1.0000000000000001E+50</v>
      </c>
      <c r="P35" s="268">
        <v>1.0000000000000001E+50</v>
      </c>
      <c r="Q35" s="268">
        <v>1.0000000000000001E+50</v>
      </c>
      <c r="R35" s="268">
        <v>1.0000000000000001E+50</v>
      </c>
      <c r="S35" s="268">
        <v>1.0000000000000001E+50</v>
      </c>
      <c r="T35" s="268">
        <v>1.0000000000000001E+50</v>
      </c>
      <c r="U35" s="268">
        <v>1.0000000000000001E+50</v>
      </c>
      <c r="V35" s="268">
        <v>1.0000000000000001E+50</v>
      </c>
      <c r="W35" s="268">
        <v>1.0000000000000001E+50</v>
      </c>
      <c r="X35" s="268">
        <v>3.6514253105962423E-2</v>
      </c>
      <c r="Y35" s="268">
        <v>1.0000000000000001E+50</v>
      </c>
      <c r="Z35" s="268">
        <v>1.0000000000000001E+50</v>
      </c>
      <c r="AA35" s="268">
        <v>1.0000000000000001E+50</v>
      </c>
      <c r="AB35" s="268">
        <v>1314.6130023948504</v>
      </c>
      <c r="AC35" s="268">
        <v>5.0000003281919767E-4</v>
      </c>
      <c r="AD35" s="268">
        <v>2.9250213697353381E-2</v>
      </c>
      <c r="AE35" s="268">
        <v>2.9750213699782792E-2</v>
      </c>
      <c r="AF35" s="268">
        <v>3.0750956072780517E-2</v>
      </c>
    </row>
    <row r="36" spans="1:32">
      <c r="A36" s="268">
        <v>1960.6760320220162</v>
      </c>
      <c r="B36" s="268">
        <v>1.0075592277864751E-3</v>
      </c>
      <c r="C36" s="268">
        <v>1.0000000000000001E+50</v>
      </c>
      <c r="D36" s="268">
        <v>1.0000000000000001E+50</v>
      </c>
      <c r="E36" s="268">
        <v>1.0000000000000001E+50</v>
      </c>
      <c r="F36" s="268">
        <v>1.0000000000000001E+50</v>
      </c>
      <c r="G36" s="268">
        <v>1.0000000000000001E+50</v>
      </c>
      <c r="H36" s="268">
        <v>43.178668889870991</v>
      </c>
      <c r="I36" s="268">
        <v>162.35179252068829</v>
      </c>
      <c r="J36" s="268">
        <v>1.0000000000000001E+50</v>
      </c>
      <c r="K36" s="268">
        <v>9.5952595161677809</v>
      </c>
      <c r="L36" s="268">
        <v>1.0000000000000001E+50</v>
      </c>
      <c r="M36" s="268">
        <v>1.0000000000000001E+50</v>
      </c>
      <c r="N36" s="268">
        <v>8.635726341894765</v>
      </c>
      <c r="O36" s="268">
        <v>1.0000000000000001E+50</v>
      </c>
      <c r="P36" s="268">
        <v>1.0000000000000001E+50</v>
      </c>
      <c r="Q36" s="268">
        <v>1.0000000000000001E+50</v>
      </c>
      <c r="R36" s="268">
        <v>1.0000000000000001E+50</v>
      </c>
      <c r="S36" s="268">
        <v>1.0000000000000001E+50</v>
      </c>
      <c r="T36" s="268">
        <v>1.0000000000000001E+50</v>
      </c>
      <c r="U36" s="268">
        <v>1.0000000000000001E+50</v>
      </c>
      <c r="V36" s="268">
        <v>1.0000000000000001E+50</v>
      </c>
      <c r="W36" s="268">
        <v>1.0000000000000001E+50</v>
      </c>
      <c r="X36" s="268">
        <v>3.58245851312749E-2</v>
      </c>
      <c r="Y36" s="268">
        <v>1.0000000000000001E+50</v>
      </c>
      <c r="Z36" s="268">
        <v>1.0000000000000001E+50</v>
      </c>
      <c r="AA36" s="268">
        <v>1.0000000000000001E+50</v>
      </c>
      <c r="AB36" s="268">
        <v>1288.8362768577515</v>
      </c>
      <c r="AC36" s="268">
        <v>5.0000003414509323E-4</v>
      </c>
      <c r="AD36" s="268">
        <v>2.9250213697421035E-2</v>
      </c>
      <c r="AE36" s="268">
        <v>2.9750213699948597E-2</v>
      </c>
      <c r="AF36" s="268">
        <v>3.0750987826750672E-2</v>
      </c>
    </row>
    <row r="37" spans="1:32">
      <c r="A37" s="268">
        <v>1999.8895526624565</v>
      </c>
      <c r="B37" s="268">
        <v>1.0078634290600014E-3</v>
      </c>
      <c r="C37" s="268">
        <v>1.0000000000000001E+50</v>
      </c>
      <c r="D37" s="268">
        <v>1.0000000000000001E+50</v>
      </c>
      <c r="E37" s="268">
        <v>1.0000000000000001E+50</v>
      </c>
      <c r="F37" s="268">
        <v>1.0000000000000001E+50</v>
      </c>
      <c r="G37" s="268">
        <v>1.0000000000000001E+50</v>
      </c>
      <c r="H37" s="268">
        <v>42.33202831819689</v>
      </c>
      <c r="I37" s="268">
        <v>159.16842392108916</v>
      </c>
      <c r="J37" s="268">
        <v>1.0000000000000001E+50</v>
      </c>
      <c r="K37" s="268">
        <v>9.4071171621641323</v>
      </c>
      <c r="L37" s="268">
        <v>1.0000000000000001E+50</v>
      </c>
      <c r="M37" s="268">
        <v>1.0000000000000001E+50</v>
      </c>
      <c r="N37" s="268">
        <v>8.4663980788383917</v>
      </c>
      <c r="O37" s="268">
        <v>1.0000000000000001E+50</v>
      </c>
      <c r="P37" s="268">
        <v>1.0000000000000001E+50</v>
      </c>
      <c r="Q37" s="268">
        <v>1.0000000000000001E+50</v>
      </c>
      <c r="R37" s="268">
        <v>1.0000000000000001E+50</v>
      </c>
      <c r="S37" s="268">
        <v>1.0000000000000001E+50</v>
      </c>
      <c r="T37" s="268">
        <v>1.0000000000000001E+50</v>
      </c>
      <c r="U37" s="268">
        <v>1.0000000000000001E+50</v>
      </c>
      <c r="V37" s="268">
        <v>1.0000000000000001E+50</v>
      </c>
      <c r="W37" s="268">
        <v>1.0000000000000001E+50</v>
      </c>
      <c r="X37" s="268">
        <v>3.5148945942738159E-2</v>
      </c>
      <c r="Y37" s="268">
        <v>1.0000000000000001E+50</v>
      </c>
      <c r="Z37" s="268">
        <v>1.0000000000000001E+50</v>
      </c>
      <c r="AA37" s="268">
        <v>1.0000000000000001E+50</v>
      </c>
      <c r="AB37" s="268">
        <v>1263.5649773115772</v>
      </c>
      <c r="AC37" s="268">
        <v>5.0000003552455488E-4</v>
      </c>
      <c r="AD37" s="268">
        <v>2.9250213697491426E-2</v>
      </c>
      <c r="AE37" s="268">
        <v>2.9750213700121098E-2</v>
      </c>
      <c r="AF37" s="268">
        <v>3.0751021002376096E-2</v>
      </c>
    </row>
    <row r="38" spans="1:32">
      <c r="A38" s="268">
        <v>2039.8873437157056</v>
      </c>
      <c r="B38" s="268">
        <v>1.0081798226401393E-3</v>
      </c>
      <c r="C38" s="268">
        <v>1.0000000000000001E+50</v>
      </c>
      <c r="D38" s="268">
        <v>1.0000000000000001E+50</v>
      </c>
      <c r="E38" s="268">
        <v>1.0000000000000001E+50</v>
      </c>
      <c r="F38" s="268">
        <v>1.0000000000000001E+50</v>
      </c>
      <c r="G38" s="268">
        <v>1.0000000000000001E+50</v>
      </c>
      <c r="H38" s="268">
        <v>41.501988541941692</v>
      </c>
      <c r="I38" s="268">
        <v>156.04747431126299</v>
      </c>
      <c r="J38" s="268">
        <v>1.0000000000000001E+50</v>
      </c>
      <c r="K38" s="268">
        <v>9.2226638737142732</v>
      </c>
      <c r="L38" s="268">
        <v>1.0000000000000001E+50</v>
      </c>
      <c r="M38" s="268">
        <v>1.0000000000000001E+50</v>
      </c>
      <c r="N38" s="268">
        <v>8.3003899718913683</v>
      </c>
      <c r="O38" s="268">
        <v>1.0000000000000001E+50</v>
      </c>
      <c r="P38" s="268">
        <v>1.0000000000000001E+50</v>
      </c>
      <c r="Q38" s="268">
        <v>1.0000000000000001E+50</v>
      </c>
      <c r="R38" s="268">
        <v>1.0000000000000001E+50</v>
      </c>
      <c r="S38" s="268">
        <v>1.0000000000000001E+50</v>
      </c>
      <c r="T38" s="268">
        <v>1.0000000000000001E+50</v>
      </c>
      <c r="U38" s="268">
        <v>1.0000000000000001E+50</v>
      </c>
      <c r="V38" s="268">
        <v>1.0000000000000001E+50</v>
      </c>
      <c r="W38" s="268">
        <v>1.0000000000000001E+50</v>
      </c>
      <c r="X38" s="268">
        <v>3.4487069404029264E-2</v>
      </c>
      <c r="Y38" s="268">
        <v>1.0000000000000001E+50</v>
      </c>
      <c r="Z38" s="268">
        <v>1.0000000000000001E+50</v>
      </c>
      <c r="AA38" s="268">
        <v>1.0000000000000001E+50</v>
      </c>
      <c r="AB38" s="268">
        <v>1238.7891934427805</v>
      </c>
      <c r="AC38" s="268">
        <v>5.0000003695974691E-4</v>
      </c>
      <c r="AD38" s="268">
        <v>2.9250213697564659E-2</v>
      </c>
      <c r="AE38" s="268">
        <v>2.9750213700300572E-2</v>
      </c>
      <c r="AF38" s="268">
        <v>3.075105566775671E-2</v>
      </c>
    </row>
    <row r="39" spans="1:32">
      <c r="A39" s="268">
        <v>2080.6850905900196</v>
      </c>
      <c r="B39" s="268">
        <v>1.0085088931644391E-3</v>
      </c>
      <c r="C39" s="268">
        <v>1.0000000000000001E+50</v>
      </c>
      <c r="D39" s="268">
        <v>1.0000000000000001E+50</v>
      </c>
      <c r="E39" s="268">
        <v>1.0000000000000001E+50</v>
      </c>
      <c r="F39" s="268">
        <v>1.0000000000000001E+50</v>
      </c>
      <c r="G39" s="268">
        <v>1.0000000000000001E+50</v>
      </c>
      <c r="H39" s="268">
        <v>40.688224055310776</v>
      </c>
      <c r="I39" s="268">
        <v>152.98771978940204</v>
      </c>
      <c r="J39" s="268">
        <v>1.0000000000000001E+50</v>
      </c>
      <c r="K39" s="268">
        <v>9.0418273161952847</v>
      </c>
      <c r="L39" s="268">
        <v>1.0000000000000001E+50</v>
      </c>
      <c r="M39" s="268">
        <v>1.0000000000000001E+50</v>
      </c>
      <c r="N39" s="268">
        <v>8.1376369198352876</v>
      </c>
      <c r="O39" s="268">
        <v>1.0000000000000001E+50</v>
      </c>
      <c r="P39" s="268">
        <v>1.0000000000000001E+50</v>
      </c>
      <c r="Q39" s="268">
        <v>1.0000000000000001E+50</v>
      </c>
      <c r="R39" s="268">
        <v>1.0000000000000001E+50</v>
      </c>
      <c r="S39" s="268">
        <v>1.0000000000000001E+50</v>
      </c>
      <c r="T39" s="268">
        <v>1.0000000000000001E+50</v>
      </c>
      <c r="U39" s="268">
        <v>1.0000000000000001E+50</v>
      </c>
      <c r="V39" s="268">
        <v>1.0000000000000001E+50</v>
      </c>
      <c r="W39" s="268">
        <v>1.0000000000000001E+50</v>
      </c>
      <c r="X39" s="268">
        <v>3.383869470859218E-2</v>
      </c>
      <c r="Y39" s="268">
        <v>1.0000000000000001E+50</v>
      </c>
      <c r="Z39" s="268">
        <v>1.0000000000000001E+50</v>
      </c>
      <c r="AA39" s="268">
        <v>1.0000000000000001E+50</v>
      </c>
      <c r="AB39" s="268">
        <v>1214.4992092576865</v>
      </c>
      <c r="AC39" s="268">
        <v>5.0000003845292065E-4</v>
      </c>
      <c r="AD39" s="268">
        <v>2.9250213697640852E-2</v>
      </c>
      <c r="AE39" s="268">
        <v>2.9750213700487294E-2</v>
      </c>
      <c r="AF39" s="268">
        <v>3.0751091894530964E-2</v>
      </c>
    </row>
    <row r="40" spans="1:32">
      <c r="A40" s="268">
        <v>2122.2987924018203</v>
      </c>
      <c r="B40" s="268">
        <v>1.0088511442083361E-3</v>
      </c>
      <c r="C40" s="268">
        <v>1.0000000000000001E+50</v>
      </c>
      <c r="D40" s="268">
        <v>1.0000000000000001E+50</v>
      </c>
      <c r="E40" s="268">
        <v>1.0000000000000001E+50</v>
      </c>
      <c r="F40" s="268">
        <v>1.0000000000000001E+50</v>
      </c>
      <c r="G40" s="268">
        <v>1.0000000000000001E+50</v>
      </c>
      <c r="H40" s="268">
        <v>39.890415734976067</v>
      </c>
      <c r="I40" s="268">
        <v>149.98796045177215</v>
      </c>
      <c r="J40" s="268">
        <v>1.0000000000000001E+50</v>
      </c>
      <c r="K40" s="268">
        <v>8.864536573310092</v>
      </c>
      <c r="L40" s="268">
        <v>1.0000000000000001E+50</v>
      </c>
      <c r="M40" s="268">
        <v>1.0000000000000001E+50</v>
      </c>
      <c r="N40" s="268">
        <v>7.9780750979438464</v>
      </c>
      <c r="O40" s="268">
        <v>1.0000000000000001E+50</v>
      </c>
      <c r="P40" s="268">
        <v>1.0000000000000001E+50</v>
      </c>
      <c r="Q40" s="268">
        <v>1.0000000000000001E+50</v>
      </c>
      <c r="R40" s="268">
        <v>1.0000000000000001E+50</v>
      </c>
      <c r="S40" s="268">
        <v>1.0000000000000001E+50</v>
      </c>
      <c r="T40" s="268">
        <v>1.0000000000000001E+50</v>
      </c>
      <c r="U40" s="268">
        <v>1.0000000000000001E+50</v>
      </c>
      <c r="V40" s="268">
        <v>1.0000000000000001E+50</v>
      </c>
      <c r="W40" s="268">
        <v>1.0000000000000001E+50</v>
      </c>
      <c r="X40" s="268">
        <v>3.3203566273714562E-2</v>
      </c>
      <c r="Y40" s="268">
        <v>1.0000000000000001E+50</v>
      </c>
      <c r="Z40" s="268">
        <v>1.0000000000000001E+50</v>
      </c>
      <c r="AA40" s="268">
        <v>1.0000000000000001E+50</v>
      </c>
      <c r="AB40" s="268">
        <v>1190.6854992723011</v>
      </c>
      <c r="AC40" s="268">
        <v>5.0000004000641854E-4</v>
      </c>
      <c r="AD40" s="268">
        <v>2.9250213697720122E-2</v>
      </c>
      <c r="AE40" s="268">
        <v>2.9750213700681559E-2</v>
      </c>
      <c r="AF40" s="268">
        <v>3.0751129758073068E-2</v>
      </c>
    </row>
    <row r="41" spans="1:32">
      <c r="A41" s="268">
        <v>2164.7447682498569</v>
      </c>
      <c r="B41" s="268">
        <v>1.0092070989988907E-3</v>
      </c>
      <c r="C41" s="268">
        <v>1.0000000000000001E+50</v>
      </c>
      <c r="D41" s="268">
        <v>1.0000000000000001E+50</v>
      </c>
      <c r="E41" s="268">
        <v>1.0000000000000001E+50</v>
      </c>
      <c r="F41" s="268">
        <v>1.0000000000000001E+50</v>
      </c>
      <c r="G41" s="268">
        <v>1.0000000000000001E+50</v>
      </c>
      <c r="H41" s="268">
        <v>39.108250714929575</v>
      </c>
      <c r="I41" s="268">
        <v>147.0470199221626</v>
      </c>
      <c r="J41" s="268">
        <v>1.0000000000000001E+50</v>
      </c>
      <c r="K41" s="268">
        <v>8.6907221192771811</v>
      </c>
      <c r="L41" s="268">
        <v>1.0000000000000001E+50</v>
      </c>
      <c r="M41" s="268">
        <v>1.0000000000000001E+50</v>
      </c>
      <c r="N41" s="268">
        <v>7.8216419329535674</v>
      </c>
      <c r="O41" s="268">
        <v>1.0000000000000001E+50</v>
      </c>
      <c r="P41" s="268">
        <v>1.0000000000000001E+50</v>
      </c>
      <c r="Q41" s="268">
        <v>1.0000000000000001E+50</v>
      </c>
      <c r="R41" s="268">
        <v>1.0000000000000001E+50</v>
      </c>
      <c r="S41" s="268">
        <v>1.0000000000000001E+50</v>
      </c>
      <c r="T41" s="268">
        <v>1.0000000000000001E+50</v>
      </c>
      <c r="U41" s="268">
        <v>1.0000000000000001E+50</v>
      </c>
      <c r="V41" s="268">
        <v>1.0000000000000001E+50</v>
      </c>
      <c r="W41" s="268">
        <v>1.0000000000000001E+50</v>
      </c>
      <c r="X41" s="268">
        <v>3.258143363647522E-2</v>
      </c>
      <c r="Y41" s="268">
        <v>1.0000000000000001E+50</v>
      </c>
      <c r="Z41" s="268">
        <v>1.0000000000000001E+50</v>
      </c>
      <c r="AA41" s="268">
        <v>1.0000000000000001E+50</v>
      </c>
      <c r="AB41" s="268">
        <v>1167.3387247768267</v>
      </c>
      <c r="AC41" s="268">
        <v>5.0000004162267775E-4</v>
      </c>
      <c r="AD41" s="268">
        <v>2.9250213697802594E-2</v>
      </c>
      <c r="AE41" s="268">
        <v>2.9750213700883675E-2</v>
      </c>
      <c r="AF41" s="268">
        <v>3.0751169337701501E-2</v>
      </c>
    </row>
    <row r="42" spans="1:32">
      <c r="A42" s="268">
        <v>2208.0396636148539</v>
      </c>
      <c r="B42" s="268">
        <v>1.0095773011533165E-3</v>
      </c>
      <c r="C42" s="268">
        <v>1.0000000000000001E+50</v>
      </c>
      <c r="D42" s="268">
        <v>1.0000000000000001E+50</v>
      </c>
      <c r="E42" s="268">
        <v>1.0000000000000001E+50</v>
      </c>
      <c r="F42" s="268">
        <v>1.0000000000000001E+50</v>
      </c>
      <c r="G42" s="268">
        <v>1.0000000000000001E+50</v>
      </c>
      <c r="H42" s="268">
        <v>38.341422263790918</v>
      </c>
      <c r="I42" s="268">
        <v>144.16374489056179</v>
      </c>
      <c r="J42" s="268">
        <v>1.0000000000000001E+50</v>
      </c>
      <c r="K42" s="268">
        <v>8.5203157915655581</v>
      </c>
      <c r="L42" s="268">
        <v>1.0000000000000001E+50</v>
      </c>
      <c r="M42" s="268">
        <v>1.0000000000000001E+50</v>
      </c>
      <c r="N42" s="268">
        <v>7.6682760785252322</v>
      </c>
      <c r="O42" s="268">
        <v>1.0000000000000001E+50</v>
      </c>
      <c r="P42" s="268">
        <v>1.0000000000000001E+50</v>
      </c>
      <c r="Q42" s="268">
        <v>1.0000000000000001E+50</v>
      </c>
      <c r="R42" s="268">
        <v>1.0000000000000001E+50</v>
      </c>
      <c r="S42" s="268">
        <v>1.0000000000000001E+50</v>
      </c>
      <c r="T42" s="268">
        <v>1.0000000000000001E+50</v>
      </c>
      <c r="U42" s="268">
        <v>1.0000000000000001E+50</v>
      </c>
      <c r="V42" s="268">
        <v>1.0000000000000001E+50</v>
      </c>
      <c r="W42" s="268">
        <v>1.0000000000000001E+50</v>
      </c>
      <c r="X42" s="268">
        <v>3.1972051351515041E-2</v>
      </c>
      <c r="Y42" s="268">
        <v>1.0000000000000001E+50</v>
      </c>
      <c r="Z42" s="268">
        <v>1.0000000000000001E+50</v>
      </c>
      <c r="AA42" s="268">
        <v>1.0000000000000001E+50</v>
      </c>
      <c r="AB42" s="268">
        <v>1144.4497301734216</v>
      </c>
      <c r="AC42" s="268">
        <v>5.0000004330423391E-4</v>
      </c>
      <c r="AD42" s="268">
        <v>2.92502136978884E-2</v>
      </c>
      <c r="AE42" s="268">
        <v>2.9750213701093958E-2</v>
      </c>
      <c r="AF42" s="268">
        <v>3.0751210716899364E-2</v>
      </c>
    </row>
    <row r="43" spans="1:32">
      <c r="A43" s="268">
        <v>2252.2004568871512</v>
      </c>
      <c r="B43" s="268">
        <v>1.0099623154429956E-3</v>
      </c>
      <c r="C43" s="268">
        <v>1.0000000000000001E+50</v>
      </c>
      <c r="D43" s="268">
        <v>1.0000000000000001E+50</v>
      </c>
      <c r="E43" s="268">
        <v>1.0000000000000001E+50</v>
      </c>
      <c r="F43" s="268">
        <v>1.0000000000000001E+50</v>
      </c>
      <c r="G43" s="268">
        <v>1.0000000000000001E+50</v>
      </c>
      <c r="H43" s="268">
        <v>37.589629664520395</v>
      </c>
      <c r="I43" s="268">
        <v>141.33700466087879</v>
      </c>
      <c r="J43" s="268">
        <v>1.0000000000000001E+50</v>
      </c>
      <c r="K43" s="268">
        <v>8.3532507641643488</v>
      </c>
      <c r="L43" s="268">
        <v>1.0000000000000001E+50</v>
      </c>
      <c r="M43" s="268">
        <v>1.0000000000000001E+50</v>
      </c>
      <c r="N43" s="268">
        <v>7.5179173911865202</v>
      </c>
      <c r="O43" s="268">
        <v>1.0000000000000001E+50</v>
      </c>
      <c r="P43" s="268">
        <v>1.0000000000000001E+50</v>
      </c>
      <c r="Q43" s="268">
        <v>1.0000000000000001E+50</v>
      </c>
      <c r="R43" s="268">
        <v>1.0000000000000001E+50</v>
      </c>
      <c r="S43" s="268">
        <v>1.0000000000000001E+50</v>
      </c>
      <c r="T43" s="268">
        <v>1.0000000000000001E+50</v>
      </c>
      <c r="U43" s="268">
        <v>1.0000000000000001E+50</v>
      </c>
      <c r="V43" s="268">
        <v>1.0000000000000001E+50</v>
      </c>
      <c r="W43" s="268">
        <v>1.0000000000000001E+50</v>
      </c>
      <c r="X43" s="268">
        <v>3.1375178890583985E-2</v>
      </c>
      <c r="Y43" s="268">
        <v>1.0000000000000001E+50</v>
      </c>
      <c r="Z43" s="268">
        <v>1.0000000000000001E+50</v>
      </c>
      <c r="AA43" s="268">
        <v>1.0000000000000001E+50</v>
      </c>
      <c r="AB43" s="268">
        <v>1122.0095393857707</v>
      </c>
      <c r="AC43" s="268">
        <v>5.0000004505372487E-4</v>
      </c>
      <c r="AD43" s="268">
        <v>2.9250213697977673E-2</v>
      </c>
      <c r="AE43" s="268">
        <v>2.9750213701312731E-2</v>
      </c>
      <c r="AF43" s="268">
        <v>3.0751253983547236E-2</v>
      </c>
    </row>
    <row r="44" spans="1:32">
      <c r="A44" s="268">
        <v>2297.2444660248943</v>
      </c>
      <c r="B44" s="268">
        <v>1.0103627285836616E-3</v>
      </c>
      <c r="C44" s="268">
        <v>1.0000000000000001E+50</v>
      </c>
      <c r="D44" s="268">
        <v>1.0000000000000001E+50</v>
      </c>
      <c r="E44" s="268">
        <v>1.0000000000000001E+50</v>
      </c>
      <c r="F44" s="268">
        <v>1.0000000000000001E+50</v>
      </c>
      <c r="G44" s="268">
        <v>1.0000000000000001E+50</v>
      </c>
      <c r="H44" s="268">
        <v>36.852578096490859</v>
      </c>
      <c r="I44" s="268">
        <v>138.56569070753341</v>
      </c>
      <c r="J44" s="268">
        <v>1.0000000000000001E+50</v>
      </c>
      <c r="K44" s="268">
        <v>8.189461521376538</v>
      </c>
      <c r="L44" s="268">
        <v>1.0000000000000001E+50</v>
      </c>
      <c r="M44" s="268">
        <v>1.0000000000000001E+50</v>
      </c>
      <c r="N44" s="268">
        <v>7.3705069067463169</v>
      </c>
      <c r="O44" s="268">
        <v>1.0000000000000001E+50</v>
      </c>
      <c r="P44" s="268">
        <v>1.0000000000000001E+50</v>
      </c>
      <c r="Q44" s="268">
        <v>1.0000000000000001E+50</v>
      </c>
      <c r="R44" s="268">
        <v>1.0000000000000001E+50</v>
      </c>
      <c r="S44" s="268">
        <v>1.0000000000000001E+50</v>
      </c>
      <c r="T44" s="268">
        <v>1.0000000000000001E+50</v>
      </c>
      <c r="U44" s="268">
        <v>1.0000000000000001E+50</v>
      </c>
      <c r="V44" s="268">
        <v>1.0000000000000001E+50</v>
      </c>
      <c r="W44" s="268">
        <v>1.0000000000000001E+50</v>
      </c>
      <c r="X44" s="268">
        <v>3.0790580543818547E-2</v>
      </c>
      <c r="Y44" s="268">
        <v>1.0000000000000001E+50</v>
      </c>
      <c r="Z44" s="268">
        <v>1.0000000000000001E+50</v>
      </c>
      <c r="AA44" s="268">
        <v>1.0000000000000001E+50</v>
      </c>
      <c r="AB44" s="268">
        <v>1100.0093523390556</v>
      </c>
      <c r="AC44" s="268">
        <v>5.0000004687389529E-4</v>
      </c>
      <c r="AD44" s="268">
        <v>2.925021369807055E-2</v>
      </c>
      <c r="AE44" s="268">
        <v>2.9750213701540344E-2</v>
      </c>
      <c r="AF44" s="268">
        <v>3.0751299230169154E-2</v>
      </c>
    </row>
    <row r="45" spans="1:32">
      <c r="A45" s="268">
        <v>2343.1893553453924</v>
      </c>
      <c r="B45" s="268">
        <v>1.0107791500524668E-3</v>
      </c>
      <c r="C45" s="268">
        <v>1.0000000000000001E+50</v>
      </c>
      <c r="D45" s="268">
        <v>1.0000000000000001E+50</v>
      </c>
      <c r="E45" s="268">
        <v>1.0000000000000001E+50</v>
      </c>
      <c r="F45" s="268">
        <v>1.0000000000000001E+50</v>
      </c>
      <c r="G45" s="268">
        <v>1.0000000000000001E+50</v>
      </c>
      <c r="H45" s="268">
        <v>36.129978519871727</v>
      </c>
      <c r="I45" s="268">
        <v>135.84871624073998</v>
      </c>
      <c r="J45" s="268">
        <v>1.0000000000000001E+50</v>
      </c>
      <c r="K45" s="268">
        <v>8.0288838321265228</v>
      </c>
      <c r="L45" s="268">
        <v>1.0000000000000001E+50</v>
      </c>
      <c r="M45" s="268">
        <v>1.0000000000000001E+50</v>
      </c>
      <c r="N45" s="268">
        <v>7.2259868171715089</v>
      </c>
      <c r="O45" s="268">
        <v>1.0000000000000001E+50</v>
      </c>
      <c r="P45" s="268">
        <v>1.0000000000000001E+50</v>
      </c>
      <c r="Q45" s="268">
        <v>1.0000000000000001E+50</v>
      </c>
      <c r="R45" s="268">
        <v>1.0000000000000001E+50</v>
      </c>
      <c r="S45" s="268">
        <v>1.0000000000000001E+50</v>
      </c>
      <c r="T45" s="268">
        <v>1.0000000000000001E+50</v>
      </c>
      <c r="U45" s="268">
        <v>1.0000000000000001E+50</v>
      </c>
      <c r="V45" s="268">
        <v>1.0000000000000001E+50</v>
      </c>
      <c r="W45" s="268">
        <v>1.0000000000000001E+50</v>
      </c>
      <c r="X45" s="268">
        <v>3.0218025322703589E-2</v>
      </c>
      <c r="Y45" s="268">
        <v>1.0000000000000001E+50</v>
      </c>
      <c r="Z45" s="268">
        <v>1.0000000000000001E+50</v>
      </c>
      <c r="AA45" s="268">
        <v>1.0000000000000001E+50</v>
      </c>
      <c r="AB45" s="268">
        <v>1078.4405415089436</v>
      </c>
      <c r="AC45" s="268">
        <v>5.0000004876760054E-4</v>
      </c>
      <c r="AD45" s="268">
        <v>2.9250213698167177E-2</v>
      </c>
      <c r="AE45" s="268">
        <v>2.9750213701777155E-2</v>
      </c>
      <c r="AF45" s="268">
        <v>3.0751346554192392E-2</v>
      </c>
    </row>
    <row r="46" spans="1:32">
      <c r="A46" s="268">
        <v>2390.0531424523001</v>
      </c>
      <c r="B46" s="268">
        <v>1.0112122129326221E-3</v>
      </c>
      <c r="C46" s="268">
        <v>1.0000000000000001E+50</v>
      </c>
      <c r="D46" s="268">
        <v>1.0000000000000001E+50</v>
      </c>
      <c r="E46" s="268">
        <v>1.0000000000000001E+50</v>
      </c>
      <c r="F46" s="268">
        <v>1.0000000000000001E+50</v>
      </c>
      <c r="G46" s="268">
        <v>1.0000000000000001E+50</v>
      </c>
      <c r="H46" s="268">
        <v>35.421547562279983</v>
      </c>
      <c r="I46" s="268">
        <v>133.1850157803155</v>
      </c>
      <c r="J46" s="268">
        <v>1.0000000000000001E+50</v>
      </c>
      <c r="K46" s="268">
        <v>7.8714547247714606</v>
      </c>
      <c r="L46" s="268">
        <v>1.0000000000000001E+50</v>
      </c>
      <c r="M46" s="268">
        <v>1.0000000000000001E+50</v>
      </c>
      <c r="N46" s="268">
        <v>7.0843004479171654</v>
      </c>
      <c r="O46" s="268">
        <v>1.0000000000000001E+50</v>
      </c>
      <c r="P46" s="268">
        <v>1.0000000000000001E+50</v>
      </c>
      <c r="Q46" s="268">
        <v>1.0000000000000001E+50</v>
      </c>
      <c r="R46" s="268">
        <v>1.0000000000000001E+50</v>
      </c>
      <c r="S46" s="268">
        <v>1.0000000000000001E+50</v>
      </c>
      <c r="T46" s="268">
        <v>1.0000000000000001E+50</v>
      </c>
      <c r="U46" s="268">
        <v>1.0000000000000001E+50</v>
      </c>
      <c r="V46" s="268">
        <v>1.0000000000000001E+50</v>
      </c>
      <c r="W46" s="268">
        <v>1.0000000000000001E+50</v>
      </c>
      <c r="X46" s="268">
        <v>2.9657286864674053E-2</v>
      </c>
      <c r="Y46" s="268">
        <v>1.0000000000000001E+50</v>
      </c>
      <c r="Z46" s="268">
        <v>1.0000000000000001E+50</v>
      </c>
      <c r="AA46" s="268">
        <v>1.0000000000000001E+50</v>
      </c>
      <c r="AB46" s="268">
        <v>1057.2946485382472</v>
      </c>
      <c r="AC46" s="268">
        <v>5.0000005073781142E-4</v>
      </c>
      <c r="AD46" s="268">
        <v>2.9250213698267715E-2</v>
      </c>
      <c r="AE46" s="268">
        <v>2.9750213702023534E-2</v>
      </c>
      <c r="AF46" s="268">
        <v>3.0751396058221768E-2</v>
      </c>
    </row>
    <row r="47" spans="1:32">
      <c r="A47" s="268">
        <v>2437.8542053013462</v>
      </c>
      <c r="B47" s="268">
        <v>1.0116625747863207E-3</v>
      </c>
      <c r="C47" s="268">
        <v>1.0000000000000001E+50</v>
      </c>
      <c r="D47" s="268">
        <v>1.0000000000000001E+50</v>
      </c>
      <c r="E47" s="268">
        <v>1.0000000000000001E+50</v>
      </c>
      <c r="F47" s="268">
        <v>1.0000000000000001E+50</v>
      </c>
      <c r="G47" s="268">
        <v>1.0000000000000001E+50</v>
      </c>
      <c r="H47" s="268">
        <v>34.727007407653844</v>
      </c>
      <c r="I47" s="268">
        <v>130.57354473784406</v>
      </c>
      <c r="J47" s="268">
        <v>1.0000000000000001E+50</v>
      </c>
      <c r="K47" s="268">
        <v>7.7171124624065035</v>
      </c>
      <c r="L47" s="268">
        <v>1.0000000000000001E+50</v>
      </c>
      <c r="M47" s="268">
        <v>1.0000000000000001E+50</v>
      </c>
      <c r="N47" s="268">
        <v>6.945392235701223</v>
      </c>
      <c r="O47" s="268">
        <v>1.0000000000000001E+50</v>
      </c>
      <c r="P47" s="268">
        <v>1.0000000000000001E+50</v>
      </c>
      <c r="Q47" s="268">
        <v>1.0000000000000001E+50</v>
      </c>
      <c r="R47" s="268">
        <v>1.0000000000000001E+50</v>
      </c>
      <c r="S47" s="268">
        <v>1.0000000000000001E+50</v>
      </c>
      <c r="T47" s="268">
        <v>1.0000000000000001E+50</v>
      </c>
      <c r="U47" s="268">
        <v>1.0000000000000001E+50</v>
      </c>
      <c r="V47" s="268">
        <v>1.0000000000000001E+50</v>
      </c>
      <c r="W47" s="268">
        <v>1.0000000000000001E+50</v>
      </c>
      <c r="X47" s="268">
        <v>2.910814333931221E-2</v>
      </c>
      <c r="Y47" s="268">
        <v>1.0000000000000001E+50</v>
      </c>
      <c r="Z47" s="268">
        <v>1.0000000000000001E+50</v>
      </c>
      <c r="AA47" s="268">
        <v>1.0000000000000001E+50</v>
      </c>
      <c r="AB47" s="268">
        <v>1036.5633809199189</v>
      </c>
      <c r="AC47" s="268">
        <v>5.0000005278761901E-4</v>
      </c>
      <c r="AD47" s="268">
        <v>2.9250213698372309E-2</v>
      </c>
      <c r="AE47" s="268">
        <v>2.9750213702279864E-2</v>
      </c>
      <c r="AF47" s="268">
        <v>3.0751447850329121E-2</v>
      </c>
    </row>
    <row r="48" spans="1:32">
      <c r="A48" s="268">
        <v>2486.6112894073731</v>
      </c>
      <c r="B48" s="268">
        <v>1.0121309185566404E-3</v>
      </c>
      <c r="C48" s="268">
        <v>1.0000000000000001E+50</v>
      </c>
      <c r="D48" s="268">
        <v>1.0000000000000001E+50</v>
      </c>
      <c r="E48" s="268">
        <v>1.0000000000000001E+50</v>
      </c>
      <c r="F48" s="268">
        <v>1.0000000000000001E+50</v>
      </c>
      <c r="G48" s="268">
        <v>1.0000000000000001E+50</v>
      </c>
      <c r="H48" s="268">
        <v>34.046085687305229</v>
      </c>
      <c r="I48" s="268">
        <v>128.01327900703458</v>
      </c>
      <c r="J48" s="268">
        <v>1.0000000000000001E+50</v>
      </c>
      <c r="K48" s="268">
        <v>7.5657965186542571</v>
      </c>
      <c r="L48" s="268">
        <v>1.0000000000000001E+50</v>
      </c>
      <c r="M48" s="268">
        <v>1.0000000000000001E+50</v>
      </c>
      <c r="N48" s="268">
        <v>6.8092077067149752</v>
      </c>
      <c r="O48" s="268">
        <v>1.0000000000000001E+50</v>
      </c>
      <c r="P48" s="268">
        <v>1.0000000000000001E+50</v>
      </c>
      <c r="Q48" s="268">
        <v>1.0000000000000001E+50</v>
      </c>
      <c r="R48" s="268">
        <v>1.0000000000000001E+50</v>
      </c>
      <c r="S48" s="268">
        <v>1.0000000000000001E+50</v>
      </c>
      <c r="T48" s="268">
        <v>1.0000000000000001E+50</v>
      </c>
      <c r="U48" s="268">
        <v>1.0000000000000001E+50</v>
      </c>
      <c r="V48" s="268">
        <v>1.0000000000000001E+50</v>
      </c>
      <c r="W48" s="268">
        <v>1.0000000000000001E+50</v>
      </c>
      <c r="X48" s="268">
        <v>2.8570377356097059E-2</v>
      </c>
      <c r="Y48" s="268">
        <v>1.0000000000000001E+50</v>
      </c>
      <c r="Z48" s="268">
        <v>1.0000000000000001E+50</v>
      </c>
      <c r="AA48" s="268">
        <v>1.0000000000000001E+50</v>
      </c>
      <c r="AB48" s="268">
        <v>1016.2386087450883</v>
      </c>
      <c r="AC48" s="268">
        <v>5.0000005492023861E-4</v>
      </c>
      <c r="AD48" s="268">
        <v>2.9250213698481131E-2</v>
      </c>
      <c r="AE48" s="268">
        <v>2.975021370254655E-2</v>
      </c>
      <c r="AF48" s="268">
        <v>3.0751502044358829E-2</v>
      </c>
    </row>
    <row r="49" spans="1:32">
      <c r="A49" s="268">
        <v>2536.3435151955205</v>
      </c>
      <c r="B49" s="268">
        <v>1.0126179534991273E-3</v>
      </c>
      <c r="C49" s="268">
        <v>1.0000000000000001E+50</v>
      </c>
      <c r="D49" s="268">
        <v>1.0000000000000001E+50</v>
      </c>
      <c r="E49" s="268">
        <v>1.0000000000000001E+50</v>
      </c>
      <c r="F49" s="268">
        <v>1.0000000000000001E+50</v>
      </c>
      <c r="G49" s="268">
        <v>1.0000000000000001E+50</v>
      </c>
      <c r="H49" s="268">
        <v>33.378515373108478</v>
      </c>
      <c r="I49" s="268">
        <v>125.50321456211016</v>
      </c>
      <c r="J49" s="268">
        <v>1.0000000000000001E+50</v>
      </c>
      <c r="K49" s="268">
        <v>7.4174475539289295</v>
      </c>
      <c r="L49" s="268">
        <v>1.0000000000000001E+50</v>
      </c>
      <c r="M49" s="268">
        <v>1.0000000000000001E+50</v>
      </c>
      <c r="N49" s="268">
        <v>6.6756934552607774</v>
      </c>
      <c r="O49" s="268">
        <v>1.0000000000000001E+50</v>
      </c>
      <c r="P49" s="268">
        <v>1.0000000000000001E+50</v>
      </c>
      <c r="Q49" s="268">
        <v>1.0000000000000001E+50</v>
      </c>
      <c r="R49" s="268">
        <v>1.0000000000000001E+50</v>
      </c>
      <c r="S49" s="268">
        <v>1.0000000000000001E+50</v>
      </c>
      <c r="T49" s="268">
        <v>1.0000000000000001E+50</v>
      </c>
      <c r="U49" s="268">
        <v>1.0000000000000001E+50</v>
      </c>
      <c r="V49" s="268">
        <v>1.0000000000000001E+50</v>
      </c>
      <c r="W49" s="268">
        <v>1.0000000000000001E+50</v>
      </c>
      <c r="X49" s="268">
        <v>2.8043775873663201E-2</v>
      </c>
      <c r="Y49" s="268">
        <v>1.0000000000000001E+50</v>
      </c>
      <c r="Z49" s="268">
        <v>1.0000000000000001E+50</v>
      </c>
      <c r="AA49" s="268">
        <v>1.0000000000000001E+50</v>
      </c>
      <c r="AB49" s="268">
        <v>996.31236151486382</v>
      </c>
      <c r="AC49" s="268">
        <v>5.0000005713901619E-4</v>
      </c>
      <c r="AD49" s="268">
        <v>2.925021369859435E-2</v>
      </c>
      <c r="AE49" s="268">
        <v>2.9750213702824012E-2</v>
      </c>
      <c r="AF49" s="268">
        <v>3.0751558760249976E-2</v>
      </c>
    </row>
    <row r="50" spans="1:32">
      <c r="A50" s="268">
        <v>2587.0703854994308</v>
      </c>
      <c r="B50" s="268">
        <v>1.0131244161437482E-3</v>
      </c>
      <c r="C50" s="268">
        <v>1.0000000000000001E+50</v>
      </c>
      <c r="D50" s="268">
        <v>1.0000000000000001E+50</v>
      </c>
      <c r="E50" s="268">
        <v>1.0000000000000001E+50</v>
      </c>
      <c r="F50" s="268">
        <v>1.0000000000000001E+50</v>
      </c>
      <c r="G50" s="268">
        <v>1.0000000000000001E+50</v>
      </c>
      <c r="H50" s="268">
        <v>32.724034672783546</v>
      </c>
      <c r="I50" s="268">
        <v>123.04236706407285</v>
      </c>
      <c r="J50" s="268">
        <v>1.0000000000000001E+50</v>
      </c>
      <c r="K50" s="268">
        <v>7.2720073921659294</v>
      </c>
      <c r="L50" s="268">
        <v>1.0000000000000001E+50</v>
      </c>
      <c r="M50" s="268">
        <v>1.0000000000000001E+50</v>
      </c>
      <c r="N50" s="268">
        <v>6.5447971228086468</v>
      </c>
      <c r="O50" s="268">
        <v>1.0000000000000001E+50</v>
      </c>
      <c r="P50" s="268">
        <v>1.0000000000000001E+50</v>
      </c>
      <c r="Q50" s="268">
        <v>1.0000000000000001E+50</v>
      </c>
      <c r="R50" s="268">
        <v>1.0000000000000001E+50</v>
      </c>
      <c r="S50" s="268">
        <v>1.0000000000000001E+50</v>
      </c>
      <c r="T50" s="268">
        <v>1.0000000000000001E+50</v>
      </c>
      <c r="U50" s="268">
        <v>1.0000000000000001E+50</v>
      </c>
      <c r="V50" s="268">
        <v>1.0000000000000001E+50</v>
      </c>
      <c r="W50" s="268">
        <v>1.0000000000000001E+50</v>
      </c>
      <c r="X50" s="268">
        <v>2.7528130110527113E-2</v>
      </c>
      <c r="Y50" s="268">
        <v>1.0000000000000001E+50</v>
      </c>
      <c r="Z50" s="268">
        <v>1.0000000000000001E+50</v>
      </c>
      <c r="AA50" s="268">
        <v>1.0000000000000001E+50</v>
      </c>
      <c r="AB50" s="268">
        <v>976.77682501464506</v>
      </c>
      <c r="AC50" s="268">
        <v>5.0000005944743234E-4</v>
      </c>
      <c r="AD50" s="268">
        <v>2.9250213698712141E-2</v>
      </c>
      <c r="AE50" s="268">
        <v>2.9750213703112684E-2</v>
      </c>
      <c r="AF50" s="268">
        <v>3.0751618124376066E-2</v>
      </c>
    </row>
    <row r="51" spans="1:32">
      <c r="A51" s="268">
        <v>2638.8117932094196</v>
      </c>
      <c r="B51" s="268">
        <v>1.0136510712879011E-3</v>
      </c>
      <c r="C51" s="268">
        <v>1.0000000000000001E+50</v>
      </c>
      <c r="D51" s="268">
        <v>1.0000000000000001E+50</v>
      </c>
      <c r="E51" s="268">
        <v>1.0000000000000001E+50</v>
      </c>
      <c r="F51" s="268">
        <v>1.0000000000000001E+50</v>
      </c>
      <c r="G51" s="268">
        <v>1.0000000000000001E+50</v>
      </c>
      <c r="H51" s="268">
        <v>32.082386927232257</v>
      </c>
      <c r="I51" s="268">
        <v>120.62977147468813</v>
      </c>
      <c r="J51" s="268">
        <v>1.0000000000000001E+50</v>
      </c>
      <c r="K51" s="268">
        <v>7.1294189980077007</v>
      </c>
      <c r="L51" s="268">
        <v>1.0000000000000001E+50</v>
      </c>
      <c r="M51" s="268">
        <v>1.0000000000000001E+50</v>
      </c>
      <c r="N51" s="268">
        <v>6.4164673774635075</v>
      </c>
      <c r="O51" s="268">
        <v>1.0000000000000001E+50</v>
      </c>
      <c r="P51" s="268">
        <v>1.0000000000000001E+50</v>
      </c>
      <c r="Q51" s="268">
        <v>1.0000000000000001E+50</v>
      </c>
      <c r="R51" s="268">
        <v>1.0000000000000001E+50</v>
      </c>
      <c r="S51" s="268">
        <v>1.0000000000000001E+50</v>
      </c>
      <c r="T51" s="268">
        <v>1.0000000000000001E+50</v>
      </c>
      <c r="U51" s="268">
        <v>1.0000000000000001E+50</v>
      </c>
      <c r="V51" s="268">
        <v>1.0000000000000001E+50</v>
      </c>
      <c r="W51" s="268">
        <v>1.0000000000000001E+50</v>
      </c>
      <c r="X51" s="268">
        <v>2.7023235457239919E-2</v>
      </c>
      <c r="Y51" s="268">
        <v>1.0000000000000001E+50</v>
      </c>
      <c r="Z51" s="268">
        <v>1.0000000000000001E+50</v>
      </c>
      <c r="AA51" s="268">
        <v>1.0000000000000001E+50</v>
      </c>
      <c r="AB51" s="268">
        <v>957.62433824972629</v>
      </c>
      <c r="AC51" s="268">
        <v>5.0000006184910842E-4</v>
      </c>
      <c r="AD51" s="268">
        <v>2.9250213698834692E-2</v>
      </c>
      <c r="AE51" s="268">
        <v>2.9750213703413016E-2</v>
      </c>
      <c r="AF51" s="268">
        <v>3.0751680269903017E-2</v>
      </c>
    </row>
    <row r="52" spans="1:32">
      <c r="A52" s="268">
        <v>2691.5880290736081</v>
      </c>
      <c r="B52" s="268">
        <v>1.0141987130211532E-3</v>
      </c>
      <c r="C52" s="268">
        <v>1.0000000000000001E+50</v>
      </c>
      <c r="D52" s="268">
        <v>1.0000000000000001E+50</v>
      </c>
      <c r="E52" s="268">
        <v>1.0000000000000001E+50</v>
      </c>
      <c r="F52" s="268">
        <v>1.0000000000000001E+50</v>
      </c>
      <c r="G52" s="268">
        <v>1.0000000000000001E+50</v>
      </c>
      <c r="H52" s="268">
        <v>31.453320509887725</v>
      </c>
      <c r="I52" s="268">
        <v>118.26448167803854</v>
      </c>
      <c r="J52" s="268">
        <v>1.0000000000000001E+50</v>
      </c>
      <c r="K52" s="268">
        <v>6.9896264544369249</v>
      </c>
      <c r="L52" s="268">
        <v>1.0000000000000001E+50</v>
      </c>
      <c r="M52" s="268">
        <v>1.0000000000000001E+50</v>
      </c>
      <c r="N52" s="268">
        <v>6.2906538938350263</v>
      </c>
      <c r="O52" s="268">
        <v>1.0000000000000001E+50</v>
      </c>
      <c r="P52" s="268">
        <v>1.0000000000000001E+50</v>
      </c>
      <c r="Q52" s="268">
        <v>1.0000000000000001E+50</v>
      </c>
      <c r="R52" s="268">
        <v>1.0000000000000001E+50</v>
      </c>
      <c r="S52" s="268">
        <v>1.0000000000000001E+50</v>
      </c>
      <c r="T52" s="268">
        <v>1.0000000000000001E+50</v>
      </c>
      <c r="U52" s="268">
        <v>1.0000000000000001E+50</v>
      </c>
      <c r="V52" s="268">
        <v>1.0000000000000001E+50</v>
      </c>
      <c r="W52" s="268">
        <v>1.0000000000000001E+50</v>
      </c>
      <c r="X52" s="268">
        <v>2.6528891389926108E-2</v>
      </c>
      <c r="Y52" s="268">
        <v>1.0000000000000001E+50</v>
      </c>
      <c r="Z52" s="268">
        <v>1.0000000000000001E+50</v>
      </c>
      <c r="AA52" s="268">
        <v>1.0000000000000001E+50</v>
      </c>
      <c r="AB52" s="268">
        <v>938.84739044098365</v>
      </c>
      <c r="AC52" s="268">
        <v>5.0000006434781225E-4</v>
      </c>
      <c r="AD52" s="268">
        <v>2.9250213698962191E-2</v>
      </c>
      <c r="AE52" s="268">
        <v>2.9750213703725482E-2</v>
      </c>
      <c r="AF52" s="268">
        <v>3.0751745337166309E-2</v>
      </c>
    </row>
    <row r="53" spans="1:32">
      <c r="A53" s="268">
        <v>2745.4197896550804</v>
      </c>
      <c r="B53" s="268">
        <v>1.014768165782368E-3</v>
      </c>
      <c r="C53" s="268">
        <v>1.0000000000000001E+50</v>
      </c>
      <c r="D53" s="268">
        <v>1.0000000000000001E+50</v>
      </c>
      <c r="E53" s="268">
        <v>1.0000000000000001E+50</v>
      </c>
      <c r="F53" s="268">
        <v>1.0000000000000001E+50</v>
      </c>
      <c r="G53" s="268">
        <v>1.0000000000000001E+50</v>
      </c>
      <c r="H53" s="268">
        <v>30.836588728037256</v>
      </c>
      <c r="I53" s="268">
        <v>115.94557010949799</v>
      </c>
      <c r="J53" s="268">
        <v>1.0000000000000001E+50</v>
      </c>
      <c r="K53" s="268">
        <v>6.8525749408482817</v>
      </c>
      <c r="L53" s="268">
        <v>1.0000000000000001E+50</v>
      </c>
      <c r="M53" s="268">
        <v>1.0000000000000001E+50</v>
      </c>
      <c r="N53" s="268">
        <v>6.1673073333021744</v>
      </c>
      <c r="O53" s="268">
        <v>1.0000000000000001E+50</v>
      </c>
      <c r="P53" s="268">
        <v>1.0000000000000001E+50</v>
      </c>
      <c r="Q53" s="268">
        <v>1.0000000000000001E+50</v>
      </c>
      <c r="R53" s="268">
        <v>1.0000000000000001E+50</v>
      </c>
      <c r="S53" s="268">
        <v>1.0000000000000001E+50</v>
      </c>
      <c r="T53" s="268">
        <v>1.0000000000000001E+50</v>
      </c>
      <c r="U53" s="268">
        <v>1.0000000000000001E+50</v>
      </c>
      <c r="V53" s="268">
        <v>1.0000000000000001E+50</v>
      </c>
      <c r="W53" s="268">
        <v>1.0000000000000001E+50</v>
      </c>
      <c r="X53" s="268">
        <v>2.6044901385169034E-2</v>
      </c>
      <c r="Y53" s="268">
        <v>1.0000000000000001E+50</v>
      </c>
      <c r="Z53" s="268">
        <v>1.0000000000000001E+50</v>
      </c>
      <c r="AA53" s="268">
        <v>1.0000000000000001E+50</v>
      </c>
      <c r="AB53" s="268">
        <v>920.4386180794728</v>
      </c>
      <c r="AC53" s="268">
        <v>5.0000006694746364E-4</v>
      </c>
      <c r="AD53" s="268">
        <v>2.9250213699094845E-2</v>
      </c>
      <c r="AE53" s="268">
        <v>2.9750213704050572E-2</v>
      </c>
      <c r="AF53" s="268">
        <v>3.0751813474068076E-2</v>
      </c>
    </row>
    <row r="54" spans="1:32">
      <c r="A54" s="268">
        <v>2800.328185448182</v>
      </c>
      <c r="B54" s="268">
        <v>1.0153602854498683E-3</v>
      </c>
      <c r="C54" s="268">
        <v>1.0000000000000001E+50</v>
      </c>
      <c r="D54" s="268">
        <v>1.0000000000000001E+50</v>
      </c>
      <c r="E54" s="268">
        <v>1.0000000000000001E+50</v>
      </c>
      <c r="F54" s="268">
        <v>1.0000000000000001E+50</v>
      </c>
      <c r="G54" s="268">
        <v>1.0000000000000001E+50</v>
      </c>
      <c r="H54" s="268">
        <v>30.231949726080142</v>
      </c>
      <c r="I54" s="268">
        <v>113.67212739198082</v>
      </c>
      <c r="J54" s="268">
        <v>1.0000000000000001E+50</v>
      </c>
      <c r="K54" s="268">
        <v>6.7182107115501681</v>
      </c>
      <c r="L54" s="268">
        <v>1.0000000000000001E+50</v>
      </c>
      <c r="M54" s="268">
        <v>1.0000000000000001E+50</v>
      </c>
      <c r="N54" s="268">
        <v>6.0463793246647421</v>
      </c>
      <c r="O54" s="268">
        <v>1.0000000000000001E+50</v>
      </c>
      <c r="P54" s="268">
        <v>1.0000000000000001E+50</v>
      </c>
      <c r="Q54" s="268">
        <v>1.0000000000000001E+50</v>
      </c>
      <c r="R54" s="268">
        <v>1.0000000000000001E+50</v>
      </c>
      <c r="S54" s="268">
        <v>1.0000000000000001E+50</v>
      </c>
      <c r="T54" s="268">
        <v>1.0000000000000001E+50</v>
      </c>
      <c r="U54" s="268">
        <v>1.0000000000000001E+50</v>
      </c>
      <c r="V54" s="268">
        <v>1.0000000000000001E+50</v>
      </c>
      <c r="W54" s="268">
        <v>1.0000000000000001E+50</v>
      </c>
      <c r="X54" s="268">
        <v>2.5571072836204484E-2</v>
      </c>
      <c r="Y54" s="268">
        <v>1.0000000000000001E+50</v>
      </c>
      <c r="Z54" s="268">
        <v>1.0000000000000001E+50</v>
      </c>
      <c r="AA54" s="268">
        <v>1.0000000000000001E+50</v>
      </c>
      <c r="AB54" s="268">
        <v>902.39080203877779</v>
      </c>
      <c r="AC54" s="268">
        <v>5.0000006965214094E-4</v>
      </c>
      <c r="AD54" s="268">
        <v>2.9250213699232856E-2</v>
      </c>
      <c r="AE54" s="268">
        <v>2.9750213704388795E-2</v>
      </c>
      <c r="AF54" s="268">
        <v>3.075188483649495E-2</v>
      </c>
    </row>
    <row r="55" spans="1:32">
      <c r="A55" s="268">
        <v>2856.3347491571458</v>
      </c>
      <c r="B55" s="268">
        <v>1.0159759604652558E-3</v>
      </c>
      <c r="C55" s="268">
        <v>1.0000000000000001E+50</v>
      </c>
      <c r="D55" s="268">
        <v>1.0000000000000001E+50</v>
      </c>
      <c r="E55" s="268">
        <v>1.0000000000000001E+50</v>
      </c>
      <c r="F55" s="268">
        <v>1.0000000000000001E+50</v>
      </c>
      <c r="G55" s="268">
        <v>1.0000000000000001E+50</v>
      </c>
      <c r="H55" s="268">
        <v>29.639166390682284</v>
      </c>
      <c r="I55" s="268">
        <v>111.44326197932324</v>
      </c>
      <c r="J55" s="268">
        <v>1.0000000000000001E+50</v>
      </c>
      <c r="K55" s="268">
        <v>6.5864810746879554</v>
      </c>
      <c r="L55" s="268">
        <v>1.0000000000000001E+50</v>
      </c>
      <c r="M55" s="268">
        <v>1.0000000000000001E+50</v>
      </c>
      <c r="N55" s="268">
        <v>5.9278224451742449</v>
      </c>
      <c r="O55" s="268">
        <v>1.0000000000000001E+50</v>
      </c>
      <c r="P55" s="268">
        <v>1.0000000000000001E+50</v>
      </c>
      <c r="Q55" s="268">
        <v>1.0000000000000001E+50</v>
      </c>
      <c r="R55" s="268">
        <v>1.0000000000000001E+50</v>
      </c>
      <c r="S55" s="268">
        <v>1.0000000000000001E+50</v>
      </c>
      <c r="T55" s="268">
        <v>1.0000000000000001E+50</v>
      </c>
      <c r="U55" s="268">
        <v>1.0000000000000001E+50</v>
      </c>
      <c r="V55" s="268">
        <v>1.0000000000000001E+50</v>
      </c>
      <c r="W55" s="268">
        <v>1.0000000000000001E+50</v>
      </c>
      <c r="X55" s="268">
        <v>2.5107216970384972E-2</v>
      </c>
      <c r="Y55" s="268">
        <v>1.0000000000000001E+50</v>
      </c>
      <c r="Z55" s="268">
        <v>1.0000000000000001E+50</v>
      </c>
      <c r="AA55" s="268">
        <v>1.0000000000000001E+50</v>
      </c>
      <c r="AB55" s="268">
        <v>884.69686474398031</v>
      </c>
      <c r="AC55" s="268">
        <v>5.0000007246608729E-4</v>
      </c>
      <c r="AD55" s="268">
        <v>2.9250213699376446E-2</v>
      </c>
      <c r="AE55" s="268">
        <v>2.9750213704740684E-2</v>
      </c>
      <c r="AF55" s="268">
        <v>3.0751959588757621E-2</v>
      </c>
    </row>
    <row r="56" spans="1:32">
      <c r="A56" s="268">
        <v>2913.4614441402887</v>
      </c>
      <c r="B56" s="268">
        <v>1.0166161129914911E-3</v>
      </c>
      <c r="C56" s="268">
        <v>1.0000000000000001E+50</v>
      </c>
      <c r="D56" s="268">
        <v>1.0000000000000001E+50</v>
      </c>
      <c r="E56" s="268">
        <v>1.0000000000000001E+50</v>
      </c>
      <c r="F56" s="268">
        <v>1.0000000000000001E+50</v>
      </c>
      <c r="G56" s="268">
        <v>1.0000000000000001E+50</v>
      </c>
      <c r="H56" s="268">
        <v>29.058006257790563</v>
      </c>
      <c r="I56" s="268">
        <v>109.25809980665754</v>
      </c>
      <c r="J56" s="268">
        <v>1.0000000000000001E+50</v>
      </c>
      <c r="K56" s="268">
        <v>6.4573343715805231</v>
      </c>
      <c r="L56" s="268">
        <v>1.0000000000000001E+50</v>
      </c>
      <c r="M56" s="268">
        <v>1.0000000000000001E+50</v>
      </c>
      <c r="N56" s="268">
        <v>5.8115902019367667</v>
      </c>
      <c r="O56" s="268">
        <v>1.0000000000000001E+50</v>
      </c>
      <c r="P56" s="268">
        <v>1.0000000000000001E+50</v>
      </c>
      <c r="Q56" s="268">
        <v>1.0000000000000001E+50</v>
      </c>
      <c r="R56" s="268">
        <v>1.0000000000000001E+50</v>
      </c>
      <c r="S56" s="268">
        <v>1.0000000000000001E+50</v>
      </c>
      <c r="T56" s="268">
        <v>1.0000000000000001E+50</v>
      </c>
      <c r="U56" s="268">
        <v>1.0000000000000001E+50</v>
      </c>
      <c r="V56" s="268">
        <v>1.0000000000000001E+50</v>
      </c>
      <c r="W56" s="268">
        <v>1.0000000000000001E+50</v>
      </c>
      <c r="X56" s="268">
        <v>2.4653148767878216E-2</v>
      </c>
      <c r="Y56" s="268">
        <v>1.0000000000000001E+50</v>
      </c>
      <c r="Z56" s="268">
        <v>1.0000000000000001E+50</v>
      </c>
      <c r="AA56" s="268">
        <v>1.0000000000000001E+50</v>
      </c>
      <c r="AB56" s="268">
        <v>867.34986739614101</v>
      </c>
      <c r="AC56" s="268">
        <v>5.00000075393717E-4</v>
      </c>
      <c r="AD56" s="268">
        <v>2.9250213699525834E-2</v>
      </c>
      <c r="AE56" s="268">
        <v>2.9750213705106783E-2</v>
      </c>
      <c r="AF56" s="268">
        <v>3.075203790405286E-2</v>
      </c>
    </row>
    <row r="57" spans="1:32">
      <c r="A57" s="268">
        <v>2971.7306730230944</v>
      </c>
      <c r="B57" s="268">
        <v>1.0172817001058081E-3</v>
      </c>
      <c r="C57" s="268">
        <v>1.0000000000000001E+50</v>
      </c>
      <c r="D57" s="268">
        <v>1.0000000000000001E+50</v>
      </c>
      <c r="E57" s="268">
        <v>1.0000000000000001E+50</v>
      </c>
      <c r="F57" s="268">
        <v>1.0000000000000001E+50</v>
      </c>
      <c r="G57" s="268">
        <v>1.0000000000000001E+50</v>
      </c>
      <c r="H57" s="268">
        <v>28.488241421470523</v>
      </c>
      <c r="I57" s="268">
        <v>107.11578394764149</v>
      </c>
      <c r="J57" s="268">
        <v>1.0000000000000001E+50</v>
      </c>
      <c r="K57" s="268">
        <v>6.3307199564619463</v>
      </c>
      <c r="L57" s="268">
        <v>1.0000000000000001E+50</v>
      </c>
      <c r="M57" s="268">
        <v>1.0000000000000001E+50</v>
      </c>
      <c r="N57" s="268">
        <v>5.6976370136804482</v>
      </c>
      <c r="O57" s="268">
        <v>1.0000000000000001E+50</v>
      </c>
      <c r="P57" s="268">
        <v>1.0000000000000001E+50</v>
      </c>
      <c r="Q57" s="268">
        <v>1.0000000000000001E+50</v>
      </c>
      <c r="R57" s="268">
        <v>1.0000000000000001E+50</v>
      </c>
      <c r="S57" s="268">
        <v>1.0000000000000001E+50</v>
      </c>
      <c r="T57" s="268">
        <v>1.0000000000000001E+50</v>
      </c>
      <c r="U57" s="268">
        <v>1.0000000000000001E+50</v>
      </c>
      <c r="V57" s="268">
        <v>1.0000000000000001E+50</v>
      </c>
      <c r="W57" s="268">
        <v>1.0000000000000001E+50</v>
      </c>
      <c r="X57" s="268">
        <v>2.4208686881564447E-2</v>
      </c>
      <c r="Y57" s="268">
        <v>1.0000000000000001E+50</v>
      </c>
      <c r="Z57" s="268">
        <v>1.0000000000000001E+50</v>
      </c>
      <c r="AA57" s="268">
        <v>1.0000000000000001E+50</v>
      </c>
      <c r="AB57" s="268">
        <v>850.34300725120215</v>
      </c>
      <c r="AC57" s="268">
        <v>5.0000007843962286E-4</v>
      </c>
      <c r="AD57" s="268">
        <v>2.9250213699681258E-2</v>
      </c>
      <c r="AE57" s="268">
        <v>2.975021370548768E-2</v>
      </c>
      <c r="AF57" s="268">
        <v>3.0752119964948924E-2</v>
      </c>
    </row>
    <row r="58" spans="1:32">
      <c r="A58" s="268">
        <v>3031.1652864835564</v>
      </c>
      <c r="B58" s="268">
        <v>1.0179737150280048E-3</v>
      </c>
      <c r="C58" s="268">
        <v>1.0000000000000001E+50</v>
      </c>
      <c r="D58" s="268">
        <v>1.0000000000000001E+50</v>
      </c>
      <c r="E58" s="268">
        <v>1.0000000000000001E+50</v>
      </c>
      <c r="F58" s="268">
        <v>1.0000000000000001E+50</v>
      </c>
      <c r="G58" s="268">
        <v>1.0000000000000001E+50</v>
      </c>
      <c r="H58" s="268">
        <v>27.929648444531455</v>
      </c>
      <c r="I58" s="268">
        <v>105.01547427840885</v>
      </c>
      <c r="J58" s="268">
        <v>1.0000000000000001E+50</v>
      </c>
      <c r="K58" s="268">
        <v>6.2065881766204107</v>
      </c>
      <c r="L58" s="268">
        <v>1.0000000000000001E+50</v>
      </c>
      <c r="M58" s="268">
        <v>1.0000000000000001E+50</v>
      </c>
      <c r="N58" s="268">
        <v>5.5859181928804809</v>
      </c>
      <c r="O58" s="268">
        <v>1.0000000000000001E+50</v>
      </c>
      <c r="P58" s="268">
        <v>1.0000000000000001E+50</v>
      </c>
      <c r="Q58" s="268">
        <v>1.0000000000000001E+50</v>
      </c>
      <c r="R58" s="268">
        <v>1.0000000000000001E+50</v>
      </c>
      <c r="S58" s="268">
        <v>1.0000000000000001E+50</v>
      </c>
      <c r="T58" s="268">
        <v>1.0000000000000001E+50</v>
      </c>
      <c r="U58" s="268">
        <v>1.0000000000000001E+50</v>
      </c>
      <c r="V58" s="268">
        <v>1.0000000000000001E+50</v>
      </c>
      <c r="W58" s="268">
        <v>1.0000000000000001E+50</v>
      </c>
      <c r="X58" s="268">
        <v>2.3773653558098375E-2</v>
      </c>
      <c r="Y58" s="268">
        <v>1.0000000000000001E+50</v>
      </c>
      <c r="Z58" s="268">
        <v>1.0000000000000001E+50</v>
      </c>
      <c r="AA58" s="268">
        <v>1.0000000000000001E+50</v>
      </c>
      <c r="AB58" s="268">
        <v>833.66961495224405</v>
      </c>
      <c r="AC58" s="268">
        <v>5.000000816085834E-4</v>
      </c>
      <c r="AD58" s="268">
        <v>2.9250213699842958E-2</v>
      </c>
      <c r="AE58" s="268">
        <v>2.9750213705883963E-2</v>
      </c>
      <c r="AF58" s="268">
        <v>3.0752205963895187E-2</v>
      </c>
    </row>
    <row r="59" spans="1:32">
      <c r="A59" s="268">
        <v>3091.7885922132277</v>
      </c>
      <c r="B59" s="268">
        <v>1.0186931883846232E-3</v>
      </c>
      <c r="C59" s="268">
        <v>1.0000000000000001E+50</v>
      </c>
      <c r="D59" s="268">
        <v>1.0000000000000001E+50</v>
      </c>
      <c r="E59" s="268">
        <v>1.0000000000000001E+50</v>
      </c>
      <c r="F59" s="268">
        <v>1.0000000000000001E+50</v>
      </c>
      <c r="G59" s="268">
        <v>1.0000000000000001E+50</v>
      </c>
      <c r="H59" s="268">
        <v>27.38200827090397</v>
      </c>
      <c r="I59" s="268">
        <v>102.9563471481089</v>
      </c>
      <c r="J59" s="268">
        <v>1.0000000000000001E+50</v>
      </c>
      <c r="K59" s="268">
        <v>6.084890352926573</v>
      </c>
      <c r="L59" s="268">
        <v>1.0000000000000001E+50</v>
      </c>
      <c r="M59" s="268">
        <v>1.0000000000000001E+50</v>
      </c>
      <c r="N59" s="268">
        <v>5.4763899282345969</v>
      </c>
      <c r="O59" s="268">
        <v>1.0000000000000001E+50</v>
      </c>
      <c r="P59" s="268">
        <v>1.0000000000000001E+50</v>
      </c>
      <c r="Q59" s="268">
        <v>1.0000000000000001E+50</v>
      </c>
      <c r="R59" s="268">
        <v>1.0000000000000001E+50</v>
      </c>
      <c r="S59" s="268">
        <v>1.0000000000000001E+50</v>
      </c>
      <c r="T59" s="268">
        <v>1.0000000000000001E+50</v>
      </c>
      <c r="U59" s="268">
        <v>1.0000000000000001E+50</v>
      </c>
      <c r="V59" s="268">
        <v>1.0000000000000001E+50</v>
      </c>
      <c r="W59" s="268">
        <v>1.0000000000000001E+50</v>
      </c>
      <c r="X59" s="268">
        <v>2.3347874560102802E-2</v>
      </c>
      <c r="Y59" s="268">
        <v>1.0000000000000001E+50</v>
      </c>
      <c r="Z59" s="268">
        <v>1.0000000000000001E+50</v>
      </c>
      <c r="AA59" s="268">
        <v>1.0000000000000001E+50</v>
      </c>
      <c r="AB59" s="268">
        <v>817.32315191405155</v>
      </c>
      <c r="AC59" s="268">
        <v>5.0000008490556989E-4</v>
      </c>
      <c r="AD59" s="268">
        <v>2.9250213700011195E-2</v>
      </c>
      <c r="AE59" s="268">
        <v>2.9750213706296252E-2</v>
      </c>
      <c r="AF59" s="268">
        <v>3.075229610375687E-2</v>
      </c>
    </row>
    <row r="60" spans="1:32">
      <c r="A60" s="268">
        <v>3153.6243640574921</v>
      </c>
      <c r="B60" s="268">
        <v>1.0194411895094798E-3</v>
      </c>
      <c r="C60" s="268">
        <v>1.0000000000000001E+50</v>
      </c>
      <c r="D60" s="268">
        <v>1.0000000000000001E+50</v>
      </c>
      <c r="E60" s="268">
        <v>1.0000000000000001E+50</v>
      </c>
      <c r="F60" s="268">
        <v>1.0000000000000001E+50</v>
      </c>
      <c r="G60" s="268">
        <v>1.0000000000000001E+50</v>
      </c>
      <c r="H60" s="268">
        <v>26.845106139735659</v>
      </c>
      <c r="I60" s="268">
        <v>100.93759505590629</v>
      </c>
      <c r="J60" s="268">
        <v>1.0000000000000001E+50</v>
      </c>
      <c r="K60" s="268">
        <v>5.9655787607436839</v>
      </c>
      <c r="L60" s="268">
        <v>1.0000000000000001E+50</v>
      </c>
      <c r="M60" s="268">
        <v>1.0000000000000001E+50</v>
      </c>
      <c r="N60" s="268">
        <v>5.3690092674821503</v>
      </c>
      <c r="O60" s="268">
        <v>1.0000000000000001E+50</v>
      </c>
      <c r="P60" s="268">
        <v>1.0000000000000001E+50</v>
      </c>
      <c r="Q60" s="268">
        <v>1.0000000000000001E+50</v>
      </c>
      <c r="R60" s="268">
        <v>1.0000000000000001E+50</v>
      </c>
      <c r="S60" s="268">
        <v>1.0000000000000001E+50</v>
      </c>
      <c r="T60" s="268">
        <v>1.0000000000000001E+50</v>
      </c>
      <c r="U60" s="268">
        <v>1.0000000000000001E+50</v>
      </c>
      <c r="V60" s="268">
        <v>1.0000000000000001E+50</v>
      </c>
      <c r="W60" s="268">
        <v>1.0000000000000001E+50</v>
      </c>
      <c r="X60" s="268">
        <v>2.2931179089462302E-2</v>
      </c>
      <c r="Y60" s="268">
        <v>1.0000000000000001E+50</v>
      </c>
      <c r="Z60" s="268">
        <v>1.0000000000000001E+50</v>
      </c>
      <c r="AA60" s="268">
        <v>1.0000000000000001E+50</v>
      </c>
      <c r="AB60" s="268">
        <v>801.29720775896294</v>
      </c>
      <c r="AC60" s="268">
        <v>5.0000008833575463E-4</v>
      </c>
      <c r="AD60" s="268">
        <v>2.9250213700186229E-2</v>
      </c>
      <c r="AE60" s="268">
        <v>2.9750213706725204E-2</v>
      </c>
      <c r="AF60" s="268">
        <v>3.0752390598375673E-2</v>
      </c>
    </row>
    <row r="61" spans="1:32">
      <c r="A61" s="268">
        <v>3216.6968513386419</v>
      </c>
      <c r="B61" s="268">
        <v>1.020218827780977E-3</v>
      </c>
      <c r="C61" s="268">
        <v>1.0000000000000001E+50</v>
      </c>
      <c r="D61" s="268">
        <v>1.0000000000000001E+50</v>
      </c>
      <c r="E61" s="268">
        <v>1.0000000000000001E+50</v>
      </c>
      <c r="F61" s="268">
        <v>1.0000000000000001E+50</v>
      </c>
      <c r="G61" s="268">
        <v>1.0000000000000001E+50</v>
      </c>
      <c r="H61" s="268">
        <v>26.318731501171179</v>
      </c>
      <c r="I61" s="268">
        <v>98.958426334313799</v>
      </c>
      <c r="J61" s="268">
        <v>1.0000000000000001E+50</v>
      </c>
      <c r="K61" s="268">
        <v>5.8486066112120714</v>
      </c>
      <c r="L61" s="268">
        <v>1.0000000000000001E+50</v>
      </c>
      <c r="M61" s="268">
        <v>1.0000000000000001E+50</v>
      </c>
      <c r="N61" s="268">
        <v>5.2637341005600984</v>
      </c>
      <c r="O61" s="268">
        <v>1.0000000000000001E+50</v>
      </c>
      <c r="P61" s="268">
        <v>1.0000000000000001E+50</v>
      </c>
      <c r="Q61" s="268">
        <v>1.0000000000000001E+50</v>
      </c>
      <c r="R61" s="268">
        <v>1.0000000000000001E+50</v>
      </c>
      <c r="S61" s="268">
        <v>1.0000000000000001E+50</v>
      </c>
      <c r="T61" s="268">
        <v>1.0000000000000001E+50</v>
      </c>
      <c r="U61" s="268">
        <v>1.0000000000000001E+50</v>
      </c>
      <c r="V61" s="268">
        <v>1.0000000000000001E+50</v>
      </c>
      <c r="W61" s="268">
        <v>1.0000000000000001E+50</v>
      </c>
      <c r="X61" s="268">
        <v>2.2523399711686716E-2</v>
      </c>
      <c r="Y61" s="268">
        <v>1.0000000000000001E+50</v>
      </c>
      <c r="Z61" s="268">
        <v>1.0000000000000001E+50</v>
      </c>
      <c r="AA61" s="268">
        <v>1.0000000000000001E+50</v>
      </c>
      <c r="AB61" s="268">
        <v>785.58549780299541</v>
      </c>
      <c r="AC61" s="268">
        <v>5.0000009190451884E-4</v>
      </c>
      <c r="AD61" s="268">
        <v>2.925021370036833E-2</v>
      </c>
      <c r="AE61" s="268">
        <v>2.9750213707171479E-2</v>
      </c>
      <c r="AF61" s="268">
        <v>3.0752489673157198E-2</v>
      </c>
    </row>
    <row r="62" spans="1:32">
      <c r="A62" s="268">
        <v>3281.0307883654145</v>
      </c>
      <c r="B62" s="268">
        <v>1.0210272539965648E-3</v>
      </c>
      <c r="C62" s="268">
        <v>1.0000000000000001E+50</v>
      </c>
      <c r="D62" s="268">
        <v>1.0000000000000001E+50</v>
      </c>
      <c r="E62" s="268">
        <v>1.0000000000000001E+50</v>
      </c>
      <c r="F62" s="268">
        <v>1.0000000000000001E+50</v>
      </c>
      <c r="G62" s="268">
        <v>1.0000000000000001E+50</v>
      </c>
      <c r="H62" s="268">
        <v>25.802677933783617</v>
      </c>
      <c r="I62" s="268">
        <v>97.018064838734816</v>
      </c>
      <c r="J62" s="268">
        <v>1.0000000000000001E+50</v>
      </c>
      <c r="K62" s="268">
        <v>5.733928032900538</v>
      </c>
      <c r="L62" s="268">
        <v>1.0000000000000001E+50</v>
      </c>
      <c r="M62" s="268">
        <v>1.0000000000000001E+50</v>
      </c>
      <c r="N62" s="268">
        <v>5.1605231430892582</v>
      </c>
      <c r="O62" s="268">
        <v>1.0000000000000001E+50</v>
      </c>
      <c r="P62" s="268">
        <v>1.0000000000000001E+50</v>
      </c>
      <c r="Q62" s="268">
        <v>1.0000000000000001E+50</v>
      </c>
      <c r="R62" s="268">
        <v>1.0000000000000001E+50</v>
      </c>
      <c r="S62" s="268">
        <v>1.0000000000000001E+50</v>
      </c>
      <c r="T62" s="268">
        <v>1.0000000000000001E+50</v>
      </c>
      <c r="U62" s="268">
        <v>1.0000000000000001E+50</v>
      </c>
      <c r="V62" s="268">
        <v>1.0000000000000001E+50</v>
      </c>
      <c r="W62" s="268">
        <v>1.0000000000000001E+50</v>
      </c>
      <c r="X62" s="268">
        <v>2.2124372281315755E-2</v>
      </c>
      <c r="Y62" s="268">
        <v>1.0000000000000001E+50</v>
      </c>
      <c r="Z62" s="268">
        <v>1.0000000000000001E+50</v>
      </c>
      <c r="AA62" s="268">
        <v>1.0000000000000001E+50</v>
      </c>
      <c r="AB62" s="268">
        <v>770.18186059126424</v>
      </c>
      <c r="AC62" s="268">
        <v>5.0000009561746101E-4</v>
      </c>
      <c r="AD62" s="268">
        <v>2.9250213700557793E-2</v>
      </c>
      <c r="AE62" s="268">
        <v>2.9750213707635788E-2</v>
      </c>
      <c r="AF62" s="268">
        <v>3.0752593565685934E-2</v>
      </c>
    </row>
    <row r="63" spans="1:32">
      <c r="A63" s="268">
        <v>3346.6514041327227</v>
      </c>
      <c r="B63" s="268">
        <v>1.0218676617846745E-3</v>
      </c>
      <c r="C63" s="268">
        <v>1.0000000000000001E+50</v>
      </c>
      <c r="D63" s="268">
        <v>1.0000000000000001E+50</v>
      </c>
      <c r="E63" s="268">
        <v>1.0000000000000001E+50</v>
      </c>
      <c r="F63" s="268">
        <v>1.0000000000000001E+50</v>
      </c>
      <c r="G63" s="268">
        <v>1.0000000000000001E+50</v>
      </c>
      <c r="H63" s="268">
        <v>25.296743063624991</v>
      </c>
      <c r="I63" s="268">
        <v>95.115749643092556</v>
      </c>
      <c r="J63" s="268">
        <v>1.0000000000000001E+50</v>
      </c>
      <c r="K63" s="268">
        <v>5.6214980538175956</v>
      </c>
      <c r="L63" s="268">
        <v>1.0000000000000001E+50</v>
      </c>
      <c r="M63" s="268">
        <v>1.0000000000000001E+50</v>
      </c>
      <c r="N63" s="268">
        <v>5.0593359201843482</v>
      </c>
      <c r="O63" s="268">
        <v>1.0000000000000001E+50</v>
      </c>
      <c r="P63" s="268">
        <v>1.0000000000000001E+50</v>
      </c>
      <c r="Q63" s="268">
        <v>1.0000000000000001E+50</v>
      </c>
      <c r="R63" s="268">
        <v>1.0000000000000001E+50</v>
      </c>
      <c r="S63" s="268">
        <v>1.0000000000000001E+50</v>
      </c>
      <c r="T63" s="268">
        <v>1.0000000000000001E+50</v>
      </c>
      <c r="U63" s="268">
        <v>1.0000000000000001E+50</v>
      </c>
      <c r="V63" s="268">
        <v>1.0000000000000001E+50</v>
      </c>
      <c r="W63" s="268">
        <v>1.0000000000000001E+50</v>
      </c>
      <c r="X63" s="268">
        <v>2.1733935868337544E-2</v>
      </c>
      <c r="Y63" s="268">
        <v>1.0000000000000001E+50</v>
      </c>
      <c r="Z63" s="268">
        <v>1.0000000000000001E+50</v>
      </c>
      <c r="AA63" s="268">
        <v>1.0000000000000001E+50</v>
      </c>
      <c r="AB63" s="268">
        <v>755.08025548172589</v>
      </c>
      <c r="AC63" s="268">
        <v>5.0000009948040602E-4</v>
      </c>
      <c r="AD63" s="268">
        <v>2.9250213700754906E-2</v>
      </c>
      <c r="AE63" s="268">
        <v>2.9750213708118856E-2</v>
      </c>
      <c r="AF63" s="268">
        <v>3.0752702526368633E-2</v>
      </c>
    </row>
    <row r="64" spans="1:32">
      <c r="A64" s="268">
        <v>3413.5844322153771</v>
      </c>
      <c r="B64" s="268">
        <v>1.0227412890543774E-3</v>
      </c>
      <c r="C64" s="268">
        <v>1.0000000000000001E+50</v>
      </c>
      <c r="D64" s="268">
        <v>1.0000000000000001E+50</v>
      </c>
      <c r="E64" s="268">
        <v>1.0000000000000001E+50</v>
      </c>
      <c r="F64" s="268">
        <v>1.0000000000000001E+50</v>
      </c>
      <c r="G64" s="268">
        <v>1.0000000000000001E+50</v>
      </c>
      <c r="H64" s="268">
        <v>24.800728484863868</v>
      </c>
      <c r="I64" s="268">
        <v>93.250734741427976</v>
      </c>
      <c r="J64" s="268">
        <v>1.0000000000000001E+50</v>
      </c>
      <c r="K64" s="268">
        <v>5.5112725837753649</v>
      </c>
      <c r="L64" s="268">
        <v>1.0000000000000001E+50</v>
      </c>
      <c r="M64" s="268">
        <v>1.0000000000000001E+50</v>
      </c>
      <c r="N64" s="268">
        <v>4.9601327505814856</v>
      </c>
      <c r="O64" s="268">
        <v>1.0000000000000001E+50</v>
      </c>
      <c r="P64" s="268">
        <v>1.0000000000000001E+50</v>
      </c>
      <c r="Q64" s="268">
        <v>1.0000000000000001E+50</v>
      </c>
      <c r="R64" s="268">
        <v>1.0000000000000001E+50</v>
      </c>
      <c r="S64" s="268">
        <v>1.0000000000000001E+50</v>
      </c>
      <c r="T64" s="268">
        <v>1.0000000000000001E+50</v>
      </c>
      <c r="U64" s="268">
        <v>1.0000000000000001E+50</v>
      </c>
      <c r="V64" s="268">
        <v>1.0000000000000001E+50</v>
      </c>
      <c r="W64" s="268">
        <v>1.0000000000000001E+50</v>
      </c>
      <c r="X64" s="268">
        <v>2.1351932685595629E-2</v>
      </c>
      <c r="Y64" s="268">
        <v>1.0000000000000001E+50</v>
      </c>
      <c r="Z64" s="268">
        <v>1.0000000000000001E+50</v>
      </c>
      <c r="AA64" s="268">
        <v>1.0000000000000001E+50</v>
      </c>
      <c r="AB64" s="268">
        <v>740.27476027629791</v>
      </c>
      <c r="AC64" s="268">
        <v>5.0000010349941402E-4</v>
      </c>
      <c r="AD64" s="268">
        <v>2.9250213700959985E-2</v>
      </c>
      <c r="AE64" s="268">
        <v>2.9750213708621437E-2</v>
      </c>
      <c r="AF64" s="268">
        <v>3.0752816819106736E-2</v>
      </c>
    </row>
    <row r="65" spans="1:32">
      <c r="A65" s="268">
        <v>3481.8561208596848</v>
      </c>
      <c r="B65" s="268">
        <v>1.0236494194829637E-3</v>
      </c>
      <c r="C65" s="268">
        <v>1.0000000000000001E+50</v>
      </c>
      <c r="D65" s="268">
        <v>1.0000000000000001E+50</v>
      </c>
      <c r="E65" s="268">
        <v>1.0000000000000001E+50</v>
      </c>
      <c r="F65" s="268">
        <v>1.0000000000000001E+50</v>
      </c>
      <c r="G65" s="268">
        <v>1.0000000000000001E+50</v>
      </c>
      <c r="H65" s="268">
        <v>24.314439681979163</v>
      </c>
      <c r="I65" s="268">
        <v>91.422288755348276</v>
      </c>
      <c r="J65" s="268">
        <v>1.0000000000000001E+50</v>
      </c>
      <c r="K65" s="268">
        <v>5.403208397099319</v>
      </c>
      <c r="L65" s="268">
        <v>1.0000000000000001E+50</v>
      </c>
      <c r="M65" s="268">
        <v>1.0000000000000001E+50</v>
      </c>
      <c r="N65" s="268">
        <v>4.8628747310769045</v>
      </c>
      <c r="O65" s="268">
        <v>1.0000000000000001E+50</v>
      </c>
      <c r="P65" s="268">
        <v>1.0000000000000001E+50</v>
      </c>
      <c r="Q65" s="268">
        <v>1.0000000000000001E+50</v>
      </c>
      <c r="R65" s="268">
        <v>1.0000000000000001E+50</v>
      </c>
      <c r="S65" s="268">
        <v>1.0000000000000001E+50</v>
      </c>
      <c r="T65" s="268">
        <v>1.0000000000000001E+50</v>
      </c>
      <c r="U65" s="268">
        <v>1.0000000000000001E+50</v>
      </c>
      <c r="V65" s="268">
        <v>1.0000000000000001E+50</v>
      </c>
      <c r="W65" s="268">
        <v>1.0000000000000001E+50</v>
      </c>
      <c r="X65" s="268">
        <v>2.0978208017160892E-2</v>
      </c>
      <c r="Y65" s="268">
        <v>1.0000000000000001E+50</v>
      </c>
      <c r="Z65" s="268">
        <v>1.0000000000000001E+50</v>
      </c>
      <c r="AA65" s="268">
        <v>1.0000000000000001E+50</v>
      </c>
      <c r="AB65" s="268">
        <v>725.75956889842905</v>
      </c>
      <c r="AC65" s="268">
        <v>5.0000010768078997E-4</v>
      </c>
      <c r="AD65" s="268">
        <v>2.9250213701173349E-2</v>
      </c>
      <c r="AE65" s="268">
        <v>2.9750213709144321E-2</v>
      </c>
      <c r="AF65" s="268">
        <v>3.0752936721998733E-2</v>
      </c>
    </row>
    <row r="66" spans="1:32">
      <c r="A66" s="268">
        <v>3551.4932432768787</v>
      </c>
      <c r="B66" s="268">
        <v>1.0245933840415543E-3</v>
      </c>
      <c r="C66" s="268">
        <v>1.0000000000000001E+50</v>
      </c>
      <c r="D66" s="268">
        <v>1.0000000000000001E+50</v>
      </c>
      <c r="E66" s="268">
        <v>1.0000000000000001E+50</v>
      </c>
      <c r="F66" s="268">
        <v>1.0000000000000001E+50</v>
      </c>
      <c r="G66" s="268">
        <v>1.0000000000000001E+50</v>
      </c>
      <c r="H66" s="268">
        <v>23.837685953479546</v>
      </c>
      <c r="I66" s="268">
        <v>89.629694647211849</v>
      </c>
      <c r="J66" s="268">
        <v>1.0000000000000001E+50</v>
      </c>
      <c r="K66" s="268">
        <v>5.2972631156770387</v>
      </c>
      <c r="L66" s="268">
        <v>1.0000000000000001E+50</v>
      </c>
      <c r="M66" s="268">
        <v>1.0000000000000001E+50</v>
      </c>
      <c r="N66" s="268">
        <v>4.7675237212707975</v>
      </c>
      <c r="O66" s="268">
        <v>1.0000000000000001E+50</v>
      </c>
      <c r="P66" s="268">
        <v>1.0000000000000001E+50</v>
      </c>
      <c r="Q66" s="268">
        <v>1.0000000000000001E+50</v>
      </c>
      <c r="R66" s="268">
        <v>1.0000000000000001E+50</v>
      </c>
      <c r="S66" s="268">
        <v>1.0000000000000001E+50</v>
      </c>
      <c r="T66" s="268">
        <v>1.0000000000000001E+50</v>
      </c>
      <c r="U66" s="268">
        <v>1.0000000000000001E+50</v>
      </c>
      <c r="V66" s="268">
        <v>1.0000000000000001E+50</v>
      </c>
      <c r="W66" s="268">
        <v>1.0000000000000001E+50</v>
      </c>
      <c r="X66" s="268">
        <v>2.061261014764644E-2</v>
      </c>
      <c r="Y66" s="268">
        <v>1.0000000000000001E+50</v>
      </c>
      <c r="Z66" s="268">
        <v>1.0000000000000001E+50</v>
      </c>
      <c r="AA66" s="268">
        <v>1.0000000000000001E+50</v>
      </c>
      <c r="AB66" s="268">
        <v>711.52898911620673</v>
      </c>
      <c r="AC66" s="268">
        <v>5.0000011203109329E-4</v>
      </c>
      <c r="AD66" s="268">
        <v>2.9250213701395335E-2</v>
      </c>
      <c r="AE66" s="268">
        <v>2.9750213709688333E-2</v>
      </c>
      <c r="AF66" s="268">
        <v>3.0753062528072975E-2</v>
      </c>
    </row>
    <row r="67" spans="1:32">
      <c r="A67" s="268">
        <v>3622.5231081424163</v>
      </c>
      <c r="B67" s="268">
        <v>1.0255745625587843E-3</v>
      </c>
      <c r="C67" s="268">
        <v>1.0000000000000001E+50</v>
      </c>
      <c r="D67" s="268">
        <v>1.0000000000000001E+50</v>
      </c>
      <c r="E67" s="268">
        <v>1.0000000000000001E+50</v>
      </c>
      <c r="F67" s="268">
        <v>1.0000000000000001E+50</v>
      </c>
      <c r="G67" s="268">
        <v>1.0000000000000001E+50</v>
      </c>
      <c r="H67" s="268">
        <v>23.370280337118544</v>
      </c>
      <c r="I67" s="268">
        <v>87.872249438937075</v>
      </c>
      <c r="J67" s="268">
        <v>1.0000000000000001E+50</v>
      </c>
      <c r="K67" s="268">
        <v>5.193395192339338</v>
      </c>
      <c r="L67" s="268">
        <v>1.0000000000000001E+50</v>
      </c>
      <c r="M67" s="268">
        <v>1.0000000000000001E+50</v>
      </c>
      <c r="N67" s="268">
        <v>4.6740423286103034</v>
      </c>
      <c r="O67" s="268">
        <v>1.0000000000000001E+50</v>
      </c>
      <c r="P67" s="268">
        <v>1.0000000000000001E+50</v>
      </c>
      <c r="Q67" s="268">
        <v>1.0000000000000001E+50</v>
      </c>
      <c r="R67" s="268">
        <v>1.0000000000000001E+50</v>
      </c>
      <c r="S67" s="268">
        <v>1.0000000000000001E+50</v>
      </c>
      <c r="T67" s="268">
        <v>1.0000000000000001E+50</v>
      </c>
      <c r="U67" s="268">
        <v>1.0000000000000001E+50</v>
      </c>
      <c r="V67" s="268">
        <v>1.0000000000000001E+50</v>
      </c>
      <c r="W67" s="268">
        <v>1.0000000000000001E+50</v>
      </c>
      <c r="X67" s="268">
        <v>2.0254990292445891E-2</v>
      </c>
      <c r="Y67" s="268">
        <v>1.0000000000000001E+50</v>
      </c>
      <c r="Z67" s="268">
        <v>1.0000000000000001E+50</v>
      </c>
      <c r="AA67" s="268">
        <v>1.0000000000000001E+50</v>
      </c>
      <c r="AB67" s="268">
        <v>697.5774403101085</v>
      </c>
      <c r="AC67" s="268">
        <v>5.0000011655714903E-4</v>
      </c>
      <c r="AD67" s="268">
        <v>2.9250213701626282E-2</v>
      </c>
      <c r="AE67" s="268">
        <v>2.9750213710254322E-2</v>
      </c>
      <c r="AF67" s="268">
        <v>3.0753194546051667E-2</v>
      </c>
    </row>
    <row r="68" spans="1:32">
      <c r="A68" s="268">
        <v>3694.9735703052647</v>
      </c>
      <c r="B68" s="268">
        <v>1.0265943853225064E-3</v>
      </c>
      <c r="C68" s="268">
        <v>1.0000000000000001E+50</v>
      </c>
      <c r="D68" s="268">
        <v>1.0000000000000001E+50</v>
      </c>
      <c r="E68" s="268">
        <v>1.0000000000000001E+50</v>
      </c>
      <c r="F68" s="268">
        <v>1.0000000000000001E+50</v>
      </c>
      <c r="G68" s="268">
        <v>1.0000000000000001E+50</v>
      </c>
      <c r="H68" s="268">
        <v>22.912039536576021</v>
      </c>
      <c r="I68" s="268">
        <v>86.14926393632463</v>
      </c>
      <c r="J68" s="268">
        <v>1.0000000000000001E+50</v>
      </c>
      <c r="K68" s="268">
        <v>5.0915638945672601</v>
      </c>
      <c r="L68" s="268">
        <v>1.0000000000000001E+50</v>
      </c>
      <c r="M68" s="268">
        <v>1.0000000000000001E+50</v>
      </c>
      <c r="N68" s="268">
        <v>4.5823938937257518</v>
      </c>
      <c r="O68" s="268">
        <v>1.0000000000000001E+50</v>
      </c>
      <c r="P68" s="268">
        <v>1.0000000000000001E+50</v>
      </c>
      <c r="Q68" s="268">
        <v>1.0000000000000001E+50</v>
      </c>
      <c r="R68" s="268">
        <v>1.0000000000000001E+50</v>
      </c>
      <c r="S68" s="268">
        <v>1.0000000000000001E+50</v>
      </c>
      <c r="T68" s="268">
        <v>1.0000000000000001E+50</v>
      </c>
      <c r="U68" s="268">
        <v>1.0000000000000001E+50</v>
      </c>
      <c r="V68" s="268">
        <v>1.0000000000000001E+50</v>
      </c>
      <c r="W68" s="268">
        <v>1.0000000000000001E+50</v>
      </c>
      <c r="X68" s="268">
        <v>1.9905202528877168E-2</v>
      </c>
      <c r="Y68" s="268">
        <v>1.0000000000000001E+50</v>
      </c>
      <c r="Z68" s="268">
        <v>1.0000000000000001E+50</v>
      </c>
      <c r="AA68" s="268">
        <v>1.0000000000000001E+50</v>
      </c>
      <c r="AB68" s="268">
        <v>683.89945128452393</v>
      </c>
      <c r="AC68" s="268">
        <v>5.0000012126605721E-4</v>
      </c>
      <c r="AD68" s="268">
        <v>2.9250213701866565E-2</v>
      </c>
      <c r="AE68" s="268">
        <v>2.9750213710843177E-2</v>
      </c>
      <c r="AF68" s="268">
        <v>3.0753333101146557E-2</v>
      </c>
    </row>
    <row r="69" spans="1:32">
      <c r="A69" s="268">
        <v>3768.8730417113702</v>
      </c>
      <c r="B69" s="268">
        <v>1.0276543347193707E-3</v>
      </c>
      <c r="C69" s="268">
        <v>1.0000000000000001E+50</v>
      </c>
      <c r="D69" s="268">
        <v>1.0000000000000001E+50</v>
      </c>
      <c r="E69" s="268">
        <v>1.0000000000000001E+50</v>
      </c>
      <c r="F69" s="268">
        <v>1.0000000000000001E+50</v>
      </c>
      <c r="G69" s="268">
        <v>1.0000000000000001E+50</v>
      </c>
      <c r="H69" s="268">
        <v>22.462783849577256</v>
      </c>
      <c r="I69" s="268">
        <v>84.460062458785231</v>
      </c>
      <c r="J69" s="268">
        <v>1.0000000000000001E+50</v>
      </c>
      <c r="K69" s="268">
        <v>4.9917292885185427</v>
      </c>
      <c r="L69" s="268">
        <v>1.0000000000000001E+50</v>
      </c>
      <c r="M69" s="268">
        <v>1.0000000000000001E+50</v>
      </c>
      <c r="N69" s="268">
        <v>4.4925424760544441</v>
      </c>
      <c r="O69" s="268">
        <v>1.0000000000000001E+50</v>
      </c>
      <c r="P69" s="268">
        <v>1.0000000000000001E+50</v>
      </c>
      <c r="Q69" s="268">
        <v>1.0000000000000001E+50</v>
      </c>
      <c r="R69" s="268">
        <v>1.0000000000000001E+50</v>
      </c>
      <c r="S69" s="268">
        <v>1.0000000000000001E+50</v>
      </c>
      <c r="T69" s="268">
        <v>1.0000000000000001E+50</v>
      </c>
      <c r="U69" s="268">
        <v>1.0000000000000001E+50</v>
      </c>
      <c r="V69" s="268">
        <v>1.0000000000000001E+50</v>
      </c>
      <c r="W69" s="268">
        <v>1.0000000000000001E+50</v>
      </c>
      <c r="X69" s="268">
        <v>1.9563103728216621E-2</v>
      </c>
      <c r="Y69" s="268">
        <v>1.0000000000000001E+50</v>
      </c>
      <c r="Z69" s="268">
        <v>1.0000000000000001E+50</v>
      </c>
      <c r="AA69" s="268">
        <v>1.0000000000000001E+50</v>
      </c>
      <c r="AB69" s="268">
        <v>670.4896581221883</v>
      </c>
      <c r="AC69" s="268">
        <v>5.0000012616520536E-4</v>
      </c>
      <c r="AD69" s="268">
        <v>2.9250213702116556E-2</v>
      </c>
      <c r="AE69" s="268">
        <v>2.9750213711455822E-2</v>
      </c>
      <c r="AF69" s="268">
        <v>3.0753478535886898E-2</v>
      </c>
    </row>
    <row r="70" spans="1:32">
      <c r="A70" s="268">
        <v>3844.2505025455976</v>
      </c>
      <c r="B70" s="268">
        <v>1.0287559469120361E-3</v>
      </c>
      <c r="C70" s="268">
        <v>1.0000000000000001E+50</v>
      </c>
      <c r="D70" s="268">
        <v>1.0000000000000001E+50</v>
      </c>
      <c r="E70" s="268">
        <v>1.0000000000000001E+50</v>
      </c>
      <c r="F70" s="268">
        <v>1.0000000000000001E+50</v>
      </c>
      <c r="G70" s="268">
        <v>1.0000000000000001E+50</v>
      </c>
      <c r="H70" s="268">
        <v>22.022337097421467</v>
      </c>
      <c r="I70" s="268">
        <v>82.803982574366941</v>
      </c>
      <c r="J70" s="268">
        <v>1.0000000000000001E+50</v>
      </c>
      <c r="K70" s="268">
        <v>4.893852223367281</v>
      </c>
      <c r="L70" s="268">
        <v>1.0000000000000001E+50</v>
      </c>
      <c r="M70" s="268">
        <v>1.0000000000000001E+50</v>
      </c>
      <c r="N70" s="268">
        <v>4.4044528397463143</v>
      </c>
      <c r="O70" s="268">
        <v>1.0000000000000001E+50</v>
      </c>
      <c r="P70" s="268">
        <v>1.0000000000000001E+50</v>
      </c>
      <c r="Q70" s="268">
        <v>1.0000000000000001E+50</v>
      </c>
      <c r="R70" s="268">
        <v>1.0000000000000001E+50</v>
      </c>
      <c r="S70" s="268">
        <v>1.0000000000000001E+50</v>
      </c>
      <c r="T70" s="268">
        <v>1.0000000000000001E+50</v>
      </c>
      <c r="U70" s="268">
        <v>1.0000000000000001E+50</v>
      </c>
      <c r="V70" s="268">
        <v>1.0000000000000001E+50</v>
      </c>
      <c r="W70" s="268">
        <v>1.0000000000000001E+50</v>
      </c>
      <c r="X70" s="268">
        <v>1.9228553488610158E-2</v>
      </c>
      <c r="Y70" s="268">
        <v>1.0000000000000001E+50</v>
      </c>
      <c r="Z70" s="268">
        <v>1.0000000000000001E+50</v>
      </c>
      <c r="AA70" s="268">
        <v>1.0000000000000001E+50</v>
      </c>
      <c r="AB70" s="268">
        <v>657.34280208068492</v>
      </c>
      <c r="AC70" s="268">
        <v>5.0000013126227894E-4</v>
      </c>
      <c r="AD70" s="268">
        <v>2.9250213702376644E-2</v>
      </c>
      <c r="AE70" s="268">
        <v>2.9750213712093215E-2</v>
      </c>
      <c r="AF70" s="268">
        <v>3.0753631210980049E-2</v>
      </c>
    </row>
    <row r="71" spans="1:32">
      <c r="A71" s="268">
        <v>3921.1355125965097</v>
      </c>
      <c r="B71" s="268">
        <v>1.029900813553654E-3</v>
      </c>
      <c r="C71" s="268">
        <v>1.0000000000000001E+50</v>
      </c>
      <c r="D71" s="268">
        <v>1.0000000000000001E+50</v>
      </c>
      <c r="E71" s="268">
        <v>1.0000000000000001E+50</v>
      </c>
      <c r="F71" s="268">
        <v>1.0000000000000001E+50</v>
      </c>
      <c r="G71" s="268">
        <v>1.0000000000000001E+50</v>
      </c>
      <c r="H71" s="268">
        <v>21.590526555892108</v>
      </c>
      <c r="I71" s="268">
        <v>81.180374839977816</v>
      </c>
      <c r="J71" s="268">
        <v>1.0000000000000001E+50</v>
      </c>
      <c r="K71" s="268">
        <v>4.7978943159506766</v>
      </c>
      <c r="L71" s="268">
        <v>1.0000000000000001E+50</v>
      </c>
      <c r="M71" s="268">
        <v>1.0000000000000001E+50</v>
      </c>
      <c r="N71" s="268">
        <v>4.3180904398459479</v>
      </c>
      <c r="O71" s="268">
        <v>1.0000000000000001E+50</v>
      </c>
      <c r="P71" s="268">
        <v>1.0000000000000001E+50</v>
      </c>
      <c r="Q71" s="268">
        <v>1.0000000000000001E+50</v>
      </c>
      <c r="R71" s="268">
        <v>1.0000000000000001E+50</v>
      </c>
      <c r="S71" s="268">
        <v>1.0000000000000001E+50</v>
      </c>
      <c r="T71" s="268">
        <v>1.0000000000000001E+50</v>
      </c>
      <c r="U71" s="268">
        <v>1.0000000000000001E+50</v>
      </c>
      <c r="V71" s="268">
        <v>1.0000000000000001E+50</v>
      </c>
      <c r="W71" s="268">
        <v>1.0000000000000001E+50</v>
      </c>
      <c r="X71" s="268">
        <v>1.8901414068850864E-2</v>
      </c>
      <c r="Y71" s="268">
        <v>1.0000000000000001E+50</v>
      </c>
      <c r="Z71" s="268">
        <v>1.0000000000000001E+50</v>
      </c>
      <c r="AA71" s="268">
        <v>1.0000000000000001E+50</v>
      </c>
      <c r="AB71" s="268">
        <v>644.45372753019353</v>
      </c>
      <c r="AC71" s="268">
        <v>5.0000013656527429E-4</v>
      </c>
      <c r="AD71" s="268">
        <v>2.925021370264724E-2</v>
      </c>
      <c r="AE71" s="268">
        <v>2.9750213712756362E-2</v>
      </c>
      <c r="AF71" s="268">
        <v>3.0753791506205139E-2</v>
      </c>
    </row>
    <row r="72" spans="1:32">
      <c r="A72" s="268">
        <v>3999.55822284844</v>
      </c>
      <c r="B72" s="268">
        <v>1.0310905835391577E-3</v>
      </c>
      <c r="C72" s="268">
        <v>1.0000000000000001E+50</v>
      </c>
      <c r="D72" s="268">
        <v>1.0000000000000001E+50</v>
      </c>
      <c r="E72" s="268">
        <v>1.0000000000000001E+50</v>
      </c>
      <c r="F72" s="268">
        <v>1.0000000000000001E+50</v>
      </c>
      <c r="G72" s="268">
        <v>1.0000000000000001E+50</v>
      </c>
      <c r="H72" s="268">
        <v>21.167182887521932</v>
      </c>
      <c r="I72" s="268">
        <v>79.588602546702404</v>
      </c>
      <c r="J72" s="268">
        <v>1.0000000000000001E+50</v>
      </c>
      <c r="K72" s="268">
        <v>4.7038179357167973</v>
      </c>
      <c r="L72" s="268">
        <v>1.0000000000000001E+50</v>
      </c>
      <c r="M72" s="268">
        <v>1.0000000000000001E+50</v>
      </c>
      <c r="N72" s="268">
        <v>4.2334214087455431</v>
      </c>
      <c r="O72" s="268">
        <v>1.0000000000000001E+50</v>
      </c>
      <c r="P72" s="268">
        <v>1.0000000000000001E+50</v>
      </c>
      <c r="Q72" s="268">
        <v>1.0000000000000001E+50</v>
      </c>
      <c r="R72" s="268">
        <v>1.0000000000000001E+50</v>
      </c>
      <c r="S72" s="268">
        <v>1.0000000000000001E+50</v>
      </c>
      <c r="T72" s="268">
        <v>1.0000000000000001E+50</v>
      </c>
      <c r="U72" s="268">
        <v>1.0000000000000001E+50</v>
      </c>
      <c r="V72" s="268">
        <v>1.0000000000000001E+50</v>
      </c>
      <c r="W72" s="268">
        <v>1.0000000000000001E+50</v>
      </c>
      <c r="X72" s="268">
        <v>1.8581550323014881E-2</v>
      </c>
      <c r="Y72" s="268">
        <v>1.0000000000000001E+50</v>
      </c>
      <c r="Z72" s="268">
        <v>1.0000000000000001E+50</v>
      </c>
      <c r="AA72" s="268">
        <v>1.0000000000000001E+50</v>
      </c>
      <c r="AB72" s="268">
        <v>631.81737993167474</v>
      </c>
      <c r="AC72" s="268">
        <v>5.0000014208251059E-4</v>
      </c>
      <c r="AD72" s="268">
        <v>2.9250213702928768E-2</v>
      </c>
      <c r="AE72" s="268">
        <v>2.97502137134463E-2</v>
      </c>
      <c r="AF72" s="268">
        <v>3.0753959821340077E-2</v>
      </c>
    </row>
    <row r="73" spans="1:32">
      <c r="A73" s="268">
        <v>4079.5493873054088</v>
      </c>
      <c r="B73" s="268">
        <v>1.032326964792759E-3</v>
      </c>
      <c r="C73" s="268">
        <v>1.0000000000000001E+50</v>
      </c>
      <c r="D73" s="268">
        <v>1.0000000000000001E+50</v>
      </c>
      <c r="E73" s="268">
        <v>1.0000000000000001E+50</v>
      </c>
      <c r="F73" s="268">
        <v>1.0000000000000001E+50</v>
      </c>
      <c r="G73" s="268">
        <v>1.0000000000000001E+50</v>
      </c>
      <c r="H73" s="268">
        <v>20.75214007518607</v>
      </c>
      <c r="I73" s="268">
        <v>78.028041470111972</v>
      </c>
      <c r="J73" s="268">
        <v>1.0000000000000001E+50</v>
      </c>
      <c r="K73" s="268">
        <v>4.611586189967511</v>
      </c>
      <c r="L73" s="268">
        <v>1.0000000000000001E+50</v>
      </c>
      <c r="M73" s="268">
        <v>1.0000000000000001E+50</v>
      </c>
      <c r="N73" s="268">
        <v>4.1504125429034913</v>
      </c>
      <c r="O73" s="268">
        <v>1.0000000000000001E+50</v>
      </c>
      <c r="P73" s="268">
        <v>1.0000000000000001E+50</v>
      </c>
      <c r="Q73" s="268">
        <v>1.0000000000000001E+50</v>
      </c>
      <c r="R73" s="268">
        <v>1.0000000000000001E+50</v>
      </c>
      <c r="S73" s="268">
        <v>1.0000000000000001E+50</v>
      </c>
      <c r="T73" s="268">
        <v>1.0000000000000001E+50</v>
      </c>
      <c r="U73" s="268">
        <v>1.0000000000000001E+50</v>
      </c>
      <c r="V73" s="268">
        <v>1.0000000000000001E+50</v>
      </c>
      <c r="W73" s="268">
        <v>1.0000000000000001E+50</v>
      </c>
      <c r="X73" s="268">
        <v>1.8268829635950137E-2</v>
      </c>
      <c r="Y73" s="268">
        <v>1.0000000000000001E+50</v>
      </c>
      <c r="Z73" s="268">
        <v>1.0000000000000001E+50</v>
      </c>
      <c r="AA73" s="268">
        <v>1.0000000000000001E+50</v>
      </c>
      <c r="AB73" s="268">
        <v>619.42880385469778</v>
      </c>
      <c r="AC73" s="268">
        <v>5.0000014782264313E-4</v>
      </c>
      <c r="AD73" s="268">
        <v>2.9250213703221672E-2</v>
      </c>
      <c r="AE73" s="268">
        <v>2.9750213714164111E-2</v>
      </c>
      <c r="AF73" s="268">
        <v>3.0754136577122074E-2</v>
      </c>
    </row>
    <row r="74" spans="1:32">
      <c r="A74" s="268">
        <v>4161.1403750515174</v>
      </c>
      <c r="B74" s="268">
        <v>1.0336117260909218E-3</v>
      </c>
      <c r="C74" s="268">
        <v>1.0000000000000001E+50</v>
      </c>
      <c r="D74" s="268">
        <v>1.0000000000000001E+50</v>
      </c>
      <c r="E74" s="268">
        <v>1.0000000000000001E+50</v>
      </c>
      <c r="F74" s="268">
        <v>1.0000000000000001E+50</v>
      </c>
      <c r="G74" s="268">
        <v>1.0000000000000001E+50</v>
      </c>
      <c r="H74" s="268">
        <v>20.345235356997343</v>
      </c>
      <c r="I74" s="268">
        <v>76.498079625470609</v>
      </c>
      <c r="J74" s="268">
        <v>1.0000000000000001E+50</v>
      </c>
      <c r="K74" s="268">
        <v>4.5211629093907613</v>
      </c>
      <c r="L74" s="268">
        <v>1.0000000000000001E+50</v>
      </c>
      <c r="M74" s="268">
        <v>1.0000000000000001E+50</v>
      </c>
      <c r="N74" s="268">
        <v>4.0690312898233865</v>
      </c>
      <c r="O74" s="268">
        <v>1.0000000000000001E+50</v>
      </c>
      <c r="P74" s="268">
        <v>1.0000000000000001E+50</v>
      </c>
      <c r="Q74" s="268">
        <v>1.0000000000000001E+50</v>
      </c>
      <c r="R74" s="268">
        <v>1.0000000000000001E+50</v>
      </c>
      <c r="S74" s="268">
        <v>1.0000000000000001E+50</v>
      </c>
      <c r="T74" s="268">
        <v>1.0000000000000001E+50</v>
      </c>
      <c r="U74" s="268">
        <v>1.0000000000000001E+50</v>
      </c>
      <c r="V74" s="268">
        <v>1.0000000000000001E+50</v>
      </c>
      <c r="W74" s="268">
        <v>1.0000000000000001E+50</v>
      </c>
      <c r="X74" s="268">
        <v>1.7963121859615138E-2</v>
      </c>
      <c r="Y74" s="268">
        <v>1.0000000000000001E+50</v>
      </c>
      <c r="Z74" s="268">
        <v>1.0000000000000001E+50</v>
      </c>
      <c r="AA74" s="268">
        <v>1.0000000000000001E+50</v>
      </c>
      <c r="AB74" s="268">
        <v>607.28314103413436</v>
      </c>
      <c r="AC74" s="268">
        <v>5.0000015379467698E-4</v>
      </c>
      <c r="AD74" s="268">
        <v>2.9250213703526408E-2</v>
      </c>
      <c r="AE74" s="268">
        <v>2.975021371491092E-2</v>
      </c>
      <c r="AF74" s="268">
        <v>3.075432221624191E-2</v>
      </c>
    </row>
    <row r="75" spans="1:32">
      <c r="A75" s="268">
        <v>4244.3631825525481</v>
      </c>
      <c r="B75" s="268">
        <v>1.0349466989199427E-3</v>
      </c>
      <c r="C75" s="268">
        <v>1.0000000000000001E+50</v>
      </c>
      <c r="D75" s="268">
        <v>1.0000000000000001E+50</v>
      </c>
      <c r="E75" s="268">
        <v>1.0000000000000001E+50</v>
      </c>
      <c r="F75" s="268">
        <v>1.0000000000000001E+50</v>
      </c>
      <c r="G75" s="268">
        <v>1.0000000000000001E+50</v>
      </c>
      <c r="H75" s="268">
        <v>19.946309162478027</v>
      </c>
      <c r="I75" s="268">
        <v>74.998117027741188</v>
      </c>
      <c r="J75" s="268">
        <v>1.0000000000000001E+50</v>
      </c>
      <c r="K75" s="268">
        <v>4.4325126338765193</v>
      </c>
      <c r="L75" s="268">
        <v>1.0000000000000001E+50</v>
      </c>
      <c r="M75" s="268">
        <v>1.0000000000000001E+50</v>
      </c>
      <c r="N75" s="268">
        <v>3.9892457352883381</v>
      </c>
      <c r="O75" s="268">
        <v>1.0000000000000001E+50</v>
      </c>
      <c r="P75" s="268">
        <v>1.0000000000000001E+50</v>
      </c>
      <c r="Q75" s="268">
        <v>1.0000000000000001E+50</v>
      </c>
      <c r="R75" s="268">
        <v>1.0000000000000001E+50</v>
      </c>
      <c r="S75" s="268">
        <v>1.0000000000000001E+50</v>
      </c>
      <c r="T75" s="268">
        <v>1.0000000000000001E+50</v>
      </c>
      <c r="U75" s="268">
        <v>1.0000000000000001E+50</v>
      </c>
      <c r="V75" s="268">
        <v>1.0000000000000001E+50</v>
      </c>
      <c r="W75" s="268">
        <v>1.0000000000000001E+50</v>
      </c>
      <c r="X75" s="268">
        <v>1.7664299250268013E-2</v>
      </c>
      <c r="Y75" s="268">
        <v>1.0000000000000001E+50</v>
      </c>
      <c r="Z75" s="268">
        <v>1.0000000000000001E+50</v>
      </c>
      <c r="AA75" s="268">
        <v>1.0000000000000001E+50</v>
      </c>
      <c r="AB75" s="268">
        <v>595.37562846495689</v>
      </c>
      <c r="AC75" s="268">
        <v>5.0000016000798105E-4</v>
      </c>
      <c r="AD75" s="268">
        <v>2.9250213703843456E-2</v>
      </c>
      <c r="AE75" s="268">
        <v>2.9750213715687902E-2</v>
      </c>
      <c r="AF75" s="268">
        <v>3.0754517204371761E-2</v>
      </c>
    </row>
    <row r="76" spans="1:32">
      <c r="A76" s="268">
        <v>4329.2504462035995</v>
      </c>
      <c r="B76" s="268">
        <v>1.0363337793671207E-3</v>
      </c>
      <c r="C76" s="268">
        <v>1.0000000000000001E+50</v>
      </c>
      <c r="D76" s="268">
        <v>1.0000000000000001E+50</v>
      </c>
      <c r="E76" s="268">
        <v>1.0000000000000001E+50</v>
      </c>
      <c r="F76" s="268">
        <v>1.0000000000000001E+50</v>
      </c>
      <c r="G76" s="268">
        <v>1.0000000000000001E+50</v>
      </c>
      <c r="H76" s="268">
        <v>19.555205049983215</v>
      </c>
      <c r="I76" s="268">
        <v>73.527565456297182</v>
      </c>
      <c r="J76" s="268">
        <v>1.0000000000000001E+50</v>
      </c>
      <c r="K76" s="268">
        <v>4.3456005986108552</v>
      </c>
      <c r="L76" s="268">
        <v>1.0000000000000001E+50</v>
      </c>
      <c r="M76" s="268">
        <v>1.0000000000000001E+50</v>
      </c>
      <c r="N76" s="268">
        <v>3.9110245908455847</v>
      </c>
      <c r="O76" s="268">
        <v>1.0000000000000001E+50</v>
      </c>
      <c r="P76" s="268">
        <v>1.0000000000000001E+50</v>
      </c>
      <c r="Q76" s="268">
        <v>1.0000000000000001E+50</v>
      </c>
      <c r="R76" s="268">
        <v>1.0000000000000001E+50</v>
      </c>
      <c r="S76" s="268">
        <v>1.0000000000000001E+50</v>
      </c>
      <c r="T76" s="268">
        <v>1.0000000000000001E+50</v>
      </c>
      <c r="U76" s="268">
        <v>1.0000000000000001E+50</v>
      </c>
      <c r="V76" s="268">
        <v>1.0000000000000001E+50</v>
      </c>
      <c r="W76" s="268">
        <v>1.0000000000000001E+50</v>
      </c>
      <c r="X76" s="268">
        <v>1.7372236406508531E-2</v>
      </c>
      <c r="Y76" s="268">
        <v>1.0000000000000001E+50</v>
      </c>
      <c r="Z76" s="268">
        <v>1.0000000000000001E+50</v>
      </c>
      <c r="AA76" s="268">
        <v>1.0000000000000001E+50</v>
      </c>
      <c r="AB76" s="268">
        <v>583.70159653439316</v>
      </c>
      <c r="AC76" s="268">
        <v>5.0000016647230242E-4</v>
      </c>
      <c r="AD76" s="268">
        <v>2.9250213704173311E-2</v>
      </c>
      <c r="AE76" s="268">
        <v>2.9750213716496273E-2</v>
      </c>
      <c r="AF76" s="268">
        <v>3.0754722031226762E-2</v>
      </c>
    </row>
    <row r="77" spans="1:32">
      <c r="A77" s="268">
        <v>4415.8354551276716</v>
      </c>
      <c r="B77" s="268">
        <v>1.0377749300443408E-3</v>
      </c>
      <c r="C77" s="268">
        <v>1.0000000000000001E+50</v>
      </c>
      <c r="D77" s="268">
        <v>1.0000000000000001E+50</v>
      </c>
      <c r="E77" s="268">
        <v>1.0000000000000001E+50</v>
      </c>
      <c r="F77" s="268">
        <v>1.0000000000000001E+50</v>
      </c>
      <c r="G77" s="268">
        <v>1.0000000000000001E+50</v>
      </c>
      <c r="H77" s="268">
        <v>19.171769645351134</v>
      </c>
      <c r="I77" s="268">
        <v>72.085848224247755</v>
      </c>
      <c r="J77" s="268">
        <v>1.0000000000000001E+50</v>
      </c>
      <c r="K77" s="268">
        <v>4.2603927204426864</v>
      </c>
      <c r="L77" s="268">
        <v>1.0000000000000001E+50</v>
      </c>
      <c r="M77" s="268">
        <v>1.0000000000000001E+50</v>
      </c>
      <c r="N77" s="268">
        <v>3.8343371815365246</v>
      </c>
      <c r="O77" s="268">
        <v>1.0000000000000001E+50</v>
      </c>
      <c r="P77" s="268">
        <v>1.0000000000000001E+50</v>
      </c>
      <c r="Q77" s="268">
        <v>1.0000000000000001E+50</v>
      </c>
      <c r="R77" s="268">
        <v>1.0000000000000001E+50</v>
      </c>
      <c r="S77" s="268">
        <v>1.0000000000000001E+50</v>
      </c>
      <c r="T77" s="268">
        <v>1.0000000000000001E+50</v>
      </c>
      <c r="U77" s="268">
        <v>1.0000000000000001E+50</v>
      </c>
      <c r="V77" s="268">
        <v>1.0000000000000001E+50</v>
      </c>
      <c r="W77" s="268">
        <v>1.0000000000000001E+50</v>
      </c>
      <c r="X77" s="268">
        <v>1.7086810208179454E-2</v>
      </c>
      <c r="Y77" s="268">
        <v>1.0000000000000001E+50</v>
      </c>
      <c r="Z77" s="268">
        <v>1.0000000000000001E+50</v>
      </c>
      <c r="AA77" s="268">
        <v>1.0000000000000001E+50</v>
      </c>
      <c r="AB77" s="268">
        <v>572.25646719070562</v>
      </c>
      <c r="AC77" s="268">
        <v>5.0000017319778219E-4</v>
      </c>
      <c r="AD77" s="268">
        <v>2.9250213704516491E-2</v>
      </c>
      <c r="AE77" s="268">
        <v>2.9750213717337302E-2</v>
      </c>
      <c r="AF77" s="268">
        <v>3.0754937211659929E-2</v>
      </c>
    </row>
    <row r="78" spans="1:32">
      <c r="A78" s="268">
        <v>4504.152164230225</v>
      </c>
      <c r="B78" s="268">
        <v>1.0392721820427263E-3</v>
      </c>
      <c r="C78" s="268">
        <v>1.0000000000000001E+50</v>
      </c>
      <c r="D78" s="268">
        <v>1.0000000000000001E+50</v>
      </c>
      <c r="E78" s="268">
        <v>1.0000000000000001E+50</v>
      </c>
      <c r="F78" s="268">
        <v>1.0000000000000001E+50</v>
      </c>
      <c r="G78" s="268">
        <v>1.0000000000000001E+50</v>
      </c>
      <c r="H78" s="268">
        <v>18.795852581756453</v>
      </c>
      <c r="I78" s="268">
        <v>70.672399952286312</v>
      </c>
      <c r="J78" s="268">
        <v>1.0000000000000001E+50</v>
      </c>
      <c r="K78" s="268">
        <v>4.1768555845178286</v>
      </c>
      <c r="L78" s="268">
        <v>1.0000000000000001E+50</v>
      </c>
      <c r="M78" s="268">
        <v>1.0000000000000001E+50</v>
      </c>
      <c r="N78" s="268">
        <v>3.7591534338673145</v>
      </c>
      <c r="O78" s="268">
        <v>1.0000000000000001E+50</v>
      </c>
      <c r="P78" s="268">
        <v>1.0000000000000001E+50</v>
      </c>
      <c r="Q78" s="268">
        <v>1.0000000000000001E+50</v>
      </c>
      <c r="R78" s="268">
        <v>1.0000000000000001E+50</v>
      </c>
      <c r="S78" s="268">
        <v>1.0000000000000001E+50</v>
      </c>
      <c r="T78" s="268">
        <v>1.0000000000000001E+50</v>
      </c>
      <c r="U78" s="268">
        <v>1.0000000000000001E+50</v>
      </c>
      <c r="V78" s="268">
        <v>1.0000000000000001E+50</v>
      </c>
      <c r="W78" s="268">
        <v>1.0000000000000001E+50</v>
      </c>
      <c r="X78" s="268">
        <v>1.6807899756135777E-2</v>
      </c>
      <c r="Y78" s="268">
        <v>1.0000000000000001E+50</v>
      </c>
      <c r="Z78" s="268">
        <v>1.0000000000000001E+50</v>
      </c>
      <c r="AA78" s="268">
        <v>1.0000000000000001E+50</v>
      </c>
      <c r="AB78" s="268">
        <v>561.03575214787747</v>
      </c>
      <c r="AC78" s="268">
        <v>5.0000018019497137E-4</v>
      </c>
      <c r="AD78" s="268">
        <v>2.9250213704873539E-2</v>
      </c>
      <c r="AE78" s="268">
        <v>2.975021371821231E-2</v>
      </c>
      <c r="AF78" s="268">
        <v>3.0755163286790323E-2</v>
      </c>
    </row>
    <row r="79" spans="1:32">
      <c r="A79" s="268">
        <v>4594.2352075148292</v>
      </c>
      <c r="B79" s="268">
        <v>1.0408276369168483E-3</v>
      </c>
      <c r="C79" s="268">
        <v>1.0000000000000001E+50</v>
      </c>
      <c r="D79" s="268">
        <v>1.0000000000000001E+50</v>
      </c>
      <c r="E79" s="268">
        <v>1.0000000000000001E+50</v>
      </c>
      <c r="F79" s="268">
        <v>1.0000000000000001E+50</v>
      </c>
      <c r="G79" s="268">
        <v>1.0000000000000001E+50</v>
      </c>
      <c r="H79" s="268">
        <v>18.42730644074285</v>
      </c>
      <c r="I79" s="268">
        <v>69.286666346972808</v>
      </c>
      <c r="J79" s="268">
        <v>1.0000000000000001E+50</v>
      </c>
      <c r="K79" s="268">
        <v>4.0949564311751345</v>
      </c>
      <c r="L79" s="268">
        <v>1.0000000000000001E+50</v>
      </c>
      <c r="M79" s="268">
        <v>1.0000000000000001E+50</v>
      </c>
      <c r="N79" s="268">
        <v>3.6854438640153395</v>
      </c>
      <c r="O79" s="268">
        <v>1.0000000000000001E+50</v>
      </c>
      <c r="P79" s="268">
        <v>1.0000000000000001E+50</v>
      </c>
      <c r="Q79" s="268">
        <v>1.0000000000000001E+50</v>
      </c>
      <c r="R79" s="268">
        <v>1.0000000000000001E+50</v>
      </c>
      <c r="S79" s="268">
        <v>1.0000000000000001E+50</v>
      </c>
      <c r="T79" s="268">
        <v>1.0000000000000001E+50</v>
      </c>
      <c r="U79" s="268">
        <v>1.0000000000000001E+50</v>
      </c>
      <c r="V79" s="268">
        <v>1.0000000000000001E+50</v>
      </c>
      <c r="W79" s="268">
        <v>1.0000000000000001E+50</v>
      </c>
      <c r="X79" s="268">
        <v>1.6535386312894161E-2</v>
      </c>
      <c r="Y79" s="268">
        <v>1.0000000000000001E+50</v>
      </c>
      <c r="Z79" s="268">
        <v>1.0000000000000001E+50</v>
      </c>
      <c r="AA79" s="268">
        <v>1.0000000000000001E+50</v>
      </c>
      <c r="AB79" s="268">
        <v>550.03505112549931</v>
      </c>
      <c r="AC79" s="268">
        <v>5.0000018747484685E-4</v>
      </c>
      <c r="AD79" s="268">
        <v>2.9250213705245009E-2</v>
      </c>
      <c r="AE79" s="268">
        <v>2.9750213719122665E-2</v>
      </c>
      <c r="AF79" s="268">
        <v>3.0755400825163971E-2</v>
      </c>
    </row>
    <row r="80" spans="1:32">
      <c r="A80" s="268">
        <v>4686.119911665126</v>
      </c>
      <c r="B80" s="268">
        <v>1.0424434686967994E-3</v>
      </c>
      <c r="C80" s="268">
        <v>1.0000000000000001E+50</v>
      </c>
      <c r="D80" s="268">
        <v>1.0000000000000001E+50</v>
      </c>
      <c r="E80" s="268">
        <v>1.0000000000000001E+50</v>
      </c>
      <c r="F80" s="268">
        <v>1.0000000000000001E+50</v>
      </c>
      <c r="G80" s="268">
        <v>1.0000000000000001E+50</v>
      </c>
      <c r="H80" s="268">
        <v>18.065986694411897</v>
      </c>
      <c r="I80" s="268">
        <v>67.928103983363997</v>
      </c>
      <c r="J80" s="268">
        <v>1.0000000000000001E+50</v>
      </c>
      <c r="K80" s="268">
        <v>4.0146631430995683</v>
      </c>
      <c r="L80" s="268">
        <v>1.0000000000000001E+50</v>
      </c>
      <c r="M80" s="268">
        <v>1.0000000000000001E+50</v>
      </c>
      <c r="N80" s="268">
        <v>3.6131795662669339</v>
      </c>
      <c r="O80" s="268">
        <v>1.0000000000000001E+50</v>
      </c>
      <c r="P80" s="268">
        <v>1.0000000000000001E+50</v>
      </c>
      <c r="Q80" s="268">
        <v>1.0000000000000001E+50</v>
      </c>
      <c r="R80" s="268">
        <v>1.0000000000000001E+50</v>
      </c>
      <c r="S80" s="268">
        <v>1.0000000000000001E+50</v>
      </c>
      <c r="T80" s="268">
        <v>1.0000000000000001E+50</v>
      </c>
      <c r="U80" s="268">
        <v>1.0000000000000001E+50</v>
      </c>
      <c r="V80" s="268">
        <v>1.0000000000000001E+50</v>
      </c>
      <c r="W80" s="268">
        <v>1.0000000000000001E+50</v>
      </c>
      <c r="X80" s="268">
        <v>1.626915324417752E-2</v>
      </c>
      <c r="Y80" s="268">
        <v>1.0000000000000001E+50</v>
      </c>
      <c r="Z80" s="268">
        <v>1.0000000000000001E+50</v>
      </c>
      <c r="AA80" s="268">
        <v>1.0000000000000001E+50</v>
      </c>
      <c r="AB80" s="268">
        <v>539.25005012317035</v>
      </c>
      <c r="AC80" s="268">
        <v>5.0000019504882909E-4</v>
      </c>
      <c r="AD80" s="268">
        <v>2.9250213705631488E-2</v>
      </c>
      <c r="AE80" s="268">
        <v>2.9750213720069803E-2</v>
      </c>
      <c r="AF80" s="268">
        <v>3.075565042394721E-2</v>
      </c>
    </row>
    <row r="81" spans="1:32">
      <c r="A81" s="268">
        <v>4779.8423098984285</v>
      </c>
      <c r="B81" s="268">
        <v>1.0441219259262448E-3</v>
      </c>
      <c r="C81" s="268">
        <v>1.0000000000000001E+50</v>
      </c>
      <c r="D81" s="268">
        <v>1.0000000000000001E+50</v>
      </c>
      <c r="E81" s="268">
        <v>1.0000000000000001E+50</v>
      </c>
      <c r="F81" s="268">
        <v>1.0000000000000001E+50</v>
      </c>
      <c r="G81" s="268">
        <v>1.0000000000000001E+50</v>
      </c>
      <c r="H81" s="268">
        <v>17.711751648745413</v>
      </c>
      <c r="I81" s="268">
        <v>66.596180091905538</v>
      </c>
      <c r="J81" s="268">
        <v>1.0000000000000001E+50</v>
      </c>
      <c r="K81" s="268">
        <v>3.9359442327271781</v>
      </c>
      <c r="L81" s="268">
        <v>1.0000000000000001E+50</v>
      </c>
      <c r="M81" s="268">
        <v>1.0000000000000001E+50</v>
      </c>
      <c r="N81" s="268">
        <v>3.5423322016818068</v>
      </c>
      <c r="O81" s="268">
        <v>1.0000000000000001E+50</v>
      </c>
      <c r="P81" s="268">
        <v>1.0000000000000001E+50</v>
      </c>
      <c r="Q81" s="268">
        <v>1.0000000000000001E+50</v>
      </c>
      <c r="R81" s="268">
        <v>1.0000000000000001E+50</v>
      </c>
      <c r="S81" s="268">
        <v>1.0000000000000001E+50</v>
      </c>
      <c r="T81" s="268">
        <v>1.0000000000000001E+50</v>
      </c>
      <c r="U81" s="268">
        <v>1.0000000000000001E+50</v>
      </c>
      <c r="V81" s="268">
        <v>1.0000000000000001E+50</v>
      </c>
      <c r="W81" s="268">
        <v>1.0000000000000001E+50</v>
      </c>
      <c r="X81" s="268">
        <v>1.6009085961372981E-2</v>
      </c>
      <c r="Y81" s="268">
        <v>1.0000000000000001E+50</v>
      </c>
      <c r="Z81" s="268">
        <v>1.0000000000000001E+50</v>
      </c>
      <c r="AA81" s="268">
        <v>1.0000000000000001E+50</v>
      </c>
      <c r="AB81" s="268">
        <v>528.67651972873273</v>
      </c>
      <c r="AC81" s="268">
        <v>5.0000020292880029E-4</v>
      </c>
      <c r="AD81" s="268">
        <v>2.9250213706033579E-2</v>
      </c>
      <c r="AE81" s="268">
        <v>2.9750213721055203E-2</v>
      </c>
      <c r="AF81" s="268">
        <v>3.0755912710151784E-2</v>
      </c>
    </row>
    <row r="82" spans="1:32">
      <c r="A82" s="268">
        <v>4875.4391560963968</v>
      </c>
      <c r="B82" s="268">
        <v>1.0458653337243799E-3</v>
      </c>
      <c r="C82" s="268">
        <v>1.0000000000000001E+50</v>
      </c>
      <c r="D82" s="268">
        <v>1.0000000000000001E+50</v>
      </c>
      <c r="E82" s="268">
        <v>1.0000000000000001E+50</v>
      </c>
      <c r="F82" s="268">
        <v>1.0000000000000001E+50</v>
      </c>
      <c r="G82" s="268">
        <v>1.0000000000000001E+50</v>
      </c>
      <c r="H82" s="268">
        <v>17.364462388039222</v>
      </c>
      <c r="I82" s="268">
        <v>65.290372349502718</v>
      </c>
      <c r="J82" s="268">
        <v>1.0000000000000001E+50</v>
      </c>
      <c r="K82" s="268">
        <v>3.8587688298970333</v>
      </c>
      <c r="L82" s="268">
        <v>1.0000000000000001E+50</v>
      </c>
      <c r="M82" s="268">
        <v>1.0000000000000001E+50</v>
      </c>
      <c r="N82" s="268">
        <v>3.4728739869797307</v>
      </c>
      <c r="O82" s="268">
        <v>1.0000000000000001E+50</v>
      </c>
      <c r="P82" s="268">
        <v>1.0000000000000001E+50</v>
      </c>
      <c r="Q82" s="268">
        <v>1.0000000000000001E+50</v>
      </c>
      <c r="R82" s="268">
        <v>1.0000000000000001E+50</v>
      </c>
      <c r="S82" s="268">
        <v>1.0000000000000001E+50</v>
      </c>
      <c r="T82" s="268">
        <v>1.0000000000000001E+50</v>
      </c>
      <c r="U82" s="268">
        <v>1.0000000000000001E+50</v>
      </c>
      <c r="V82" s="268">
        <v>1.0000000000000001E+50</v>
      </c>
      <c r="W82" s="268">
        <v>1.0000000000000001E+50</v>
      </c>
      <c r="X82" s="268">
        <v>1.5755071864924381E-2</v>
      </c>
      <c r="Y82" s="268">
        <v>1.0000000000000001E+50</v>
      </c>
      <c r="Z82" s="268">
        <v>1.0000000000000001E+50</v>
      </c>
      <c r="AA82" s="268">
        <v>1.0000000000000001E+50</v>
      </c>
      <c r="AB82" s="268">
        <v>518.31031345967915</v>
      </c>
      <c r="AC82" s="268">
        <v>5.0000021112712209E-4</v>
      </c>
      <c r="AD82" s="268">
        <v>2.9250213706451918E-2</v>
      </c>
      <c r="AE82" s="268">
        <v>2.9750213722080414E-2</v>
      </c>
      <c r="AF82" s="268">
        <v>3.0756188341891141E-2</v>
      </c>
    </row>
    <row r="83" spans="1:32">
      <c r="A83" s="268">
        <v>4972.9479392183248</v>
      </c>
      <c r="B83" s="268">
        <v>1.0476760958695102E-3</v>
      </c>
      <c r="C83" s="268">
        <v>1.0000000000000001E+50</v>
      </c>
      <c r="D83" s="268">
        <v>1.0000000000000001E+50</v>
      </c>
      <c r="E83" s="268">
        <v>1.0000000000000001E+50</v>
      </c>
      <c r="F83" s="268">
        <v>1.0000000000000001E+50</v>
      </c>
      <c r="G83" s="268">
        <v>1.0000000000000001E+50</v>
      </c>
      <c r="H83" s="268">
        <v>17.023982720426378</v>
      </c>
      <c r="I83" s="268">
        <v>64.010168674687947</v>
      </c>
      <c r="J83" s="268">
        <v>1.0000000000000001E+50</v>
      </c>
      <c r="K83" s="268">
        <v>3.7831066697452798</v>
      </c>
      <c r="L83" s="268">
        <v>1.0000000000000001E+50</v>
      </c>
      <c r="M83" s="268">
        <v>1.0000000000000001E+50</v>
      </c>
      <c r="N83" s="268">
        <v>3.4047776836451389</v>
      </c>
      <c r="O83" s="268">
        <v>1.0000000000000001E+50</v>
      </c>
      <c r="P83" s="268">
        <v>1.0000000000000001E+50</v>
      </c>
      <c r="Q83" s="268">
        <v>1.0000000000000001E+50</v>
      </c>
      <c r="R83" s="268">
        <v>1.0000000000000001E+50</v>
      </c>
      <c r="S83" s="268">
        <v>1.0000000000000001E+50</v>
      </c>
      <c r="T83" s="268">
        <v>1.0000000000000001E+50</v>
      </c>
      <c r="U83" s="268">
        <v>1.0000000000000001E+50</v>
      </c>
      <c r="V83" s="268">
        <v>1.0000000000000001E+50</v>
      </c>
      <c r="W83" s="268">
        <v>1.0000000000000001E+50</v>
      </c>
      <c r="X83" s="268">
        <v>1.550700028868348E-2</v>
      </c>
      <c r="Y83" s="268">
        <v>1.0000000000000001E+50</v>
      </c>
      <c r="Z83" s="268">
        <v>1.0000000000000001E+50</v>
      </c>
      <c r="AA83" s="268">
        <v>1.0000000000000001E+50</v>
      </c>
      <c r="AB83" s="268">
        <v>508.14736613708004</v>
      </c>
      <c r="AC83" s="268">
        <v>5.0000021965665594E-4</v>
      </c>
      <c r="AD83" s="268">
        <v>2.9250213706887154E-2</v>
      </c>
      <c r="AE83" s="268">
        <v>2.9750213723147043E-2</v>
      </c>
      <c r="AF83" s="268">
        <v>3.0756478009667191E-2</v>
      </c>
    </row>
    <row r="84" spans="1:32">
      <c r="A84" s="268">
        <v>5072.4068980026914</v>
      </c>
      <c r="B84" s="268">
        <v>1.049556696901781E-3</v>
      </c>
      <c r="C84" s="268">
        <v>1.0000000000000001E+50</v>
      </c>
      <c r="D84" s="268">
        <v>1.0000000000000001E+50</v>
      </c>
      <c r="E84" s="268">
        <v>1.0000000000000001E+50</v>
      </c>
      <c r="F84" s="268">
        <v>1.0000000000000001E+50</v>
      </c>
      <c r="G84" s="268">
        <v>1.0000000000000001E+50</v>
      </c>
      <c r="H84" s="268">
        <v>16.69017912446861</v>
      </c>
      <c r="I84" s="268">
        <v>62.755067026804412</v>
      </c>
      <c r="J84" s="268">
        <v>1.0000000000000001E+50</v>
      </c>
      <c r="K84" s="268">
        <v>3.7089280808365634</v>
      </c>
      <c r="L84" s="268">
        <v>1.0000000000000001E+50</v>
      </c>
      <c r="M84" s="268">
        <v>1.0000000000000001E+50</v>
      </c>
      <c r="N84" s="268">
        <v>3.3380165872453538</v>
      </c>
      <c r="O84" s="268">
        <v>1.0000000000000001E+50</v>
      </c>
      <c r="P84" s="268">
        <v>1.0000000000000001E+50</v>
      </c>
      <c r="Q84" s="268">
        <v>1.0000000000000001E+50</v>
      </c>
      <c r="R84" s="268">
        <v>1.0000000000000001E+50</v>
      </c>
      <c r="S84" s="268">
        <v>1.0000000000000001E+50</v>
      </c>
      <c r="T84" s="268">
        <v>1.0000000000000001E+50</v>
      </c>
      <c r="U84" s="268">
        <v>1.0000000000000001E+50</v>
      </c>
      <c r="V84" s="268">
        <v>1.0000000000000001E+50</v>
      </c>
      <c r="W84" s="268">
        <v>1.0000000000000001E+50</v>
      </c>
      <c r="X84" s="268">
        <v>1.526476244524705E-2</v>
      </c>
      <c r="Y84" s="268">
        <v>1.0000000000000001E+50</v>
      </c>
      <c r="Z84" s="268">
        <v>1.0000000000000001E+50</v>
      </c>
      <c r="AA84" s="268">
        <v>1.0000000000000001E+50</v>
      </c>
      <c r="AB84" s="268">
        <v>498.18369229139768</v>
      </c>
      <c r="AC84" s="268">
        <v>5.0000022853078285E-4</v>
      </c>
      <c r="AD84" s="268">
        <v>2.9250213707339975E-2</v>
      </c>
      <c r="AE84" s="268">
        <v>2.9750213724256763E-2</v>
      </c>
      <c r="AF84" s="268">
        <v>3.0756782437686793E-2</v>
      </c>
    </row>
    <row r="85" spans="1:32">
      <c r="A85" s="268">
        <v>5173.8550359627452</v>
      </c>
      <c r="B85" s="268">
        <v>1.051509704242351E-3</v>
      </c>
      <c r="C85" s="268">
        <v>1.0000000000000001E+50</v>
      </c>
      <c r="D85" s="268">
        <v>1.0000000000000001E+50</v>
      </c>
      <c r="E85" s="268">
        <v>1.0000000000000001E+50</v>
      </c>
      <c r="F85" s="268">
        <v>1.0000000000000001E+50</v>
      </c>
      <c r="G85" s="268">
        <v>1.0000000000000001E+50</v>
      </c>
      <c r="H85" s="268">
        <v>16.362920696794944</v>
      </c>
      <c r="I85" s="268">
        <v>61.52457520912747</v>
      </c>
      <c r="J85" s="268">
        <v>1.0000000000000001E+50</v>
      </c>
      <c r="K85" s="268">
        <v>3.6362039735281759</v>
      </c>
      <c r="L85" s="268">
        <v>1.0000000000000001E+50</v>
      </c>
      <c r="M85" s="268">
        <v>1.0000000000000001E+50</v>
      </c>
      <c r="N85" s="268">
        <v>3.2725645169582593</v>
      </c>
      <c r="O85" s="268">
        <v>1.0000000000000001E+50</v>
      </c>
      <c r="P85" s="268">
        <v>1.0000000000000001E+50</v>
      </c>
      <c r="Q85" s="268">
        <v>1.0000000000000001E+50</v>
      </c>
      <c r="R85" s="268">
        <v>1.0000000000000001E+50</v>
      </c>
      <c r="S85" s="268">
        <v>1.0000000000000001E+50</v>
      </c>
      <c r="T85" s="268">
        <v>1.0000000000000001E+50</v>
      </c>
      <c r="U85" s="268">
        <v>1.0000000000000001E+50</v>
      </c>
      <c r="V85" s="268">
        <v>1.0000000000000001E+50</v>
      </c>
      <c r="W85" s="268">
        <v>1.0000000000000001E+50</v>
      </c>
      <c r="X85" s="268">
        <v>1.5028251372309658E-2</v>
      </c>
      <c r="Y85" s="268">
        <v>1.0000000000000001E+50</v>
      </c>
      <c r="Z85" s="268">
        <v>1.0000000000000001E+50</v>
      </c>
      <c r="AA85" s="268">
        <v>1.0000000000000001E+50</v>
      </c>
      <c r="AB85" s="268">
        <v>488.41538459955501</v>
      </c>
      <c r="AC85" s="268">
        <v>5.0000023776342419E-4</v>
      </c>
      <c r="AD85" s="268">
        <v>2.9250213707811092E-2</v>
      </c>
      <c r="AE85" s="268">
        <v>2.9750213725411315E-2</v>
      </c>
      <c r="AF85" s="268">
        <v>3.0757102385207024E-2</v>
      </c>
    </row>
    <row r="86" spans="1:32">
      <c r="A86" s="268">
        <v>5277.3321366820001</v>
      </c>
      <c r="B86" s="268">
        <v>1.0535377703261126E-3</v>
      </c>
      <c r="C86" s="268">
        <v>1.0000000000000001E+50</v>
      </c>
      <c r="D86" s="268">
        <v>1.0000000000000001E+50</v>
      </c>
      <c r="E86" s="268">
        <v>1.0000000000000001E+50</v>
      </c>
      <c r="F86" s="268">
        <v>1.0000000000000001E+50</v>
      </c>
      <c r="G86" s="268">
        <v>1.0000000000000001E+50</v>
      </c>
      <c r="H86" s="268">
        <v>16.042079100767076</v>
      </c>
      <c r="I86" s="268">
        <v>60.318210675846274</v>
      </c>
      <c r="J86" s="268">
        <v>1.0000000000000001E+50</v>
      </c>
      <c r="K86" s="268">
        <v>3.5649058285623481</v>
      </c>
      <c r="L86" s="268">
        <v>1.0000000000000001E+50</v>
      </c>
      <c r="M86" s="268">
        <v>1.0000000000000001E+50</v>
      </c>
      <c r="N86" s="268">
        <v>3.2083958053053165</v>
      </c>
      <c r="O86" s="268">
        <v>1.0000000000000001E+50</v>
      </c>
      <c r="P86" s="268">
        <v>1.0000000000000001E+50</v>
      </c>
      <c r="Q86" s="268">
        <v>1.0000000000000001E+50</v>
      </c>
      <c r="R86" s="268">
        <v>1.0000000000000001E+50</v>
      </c>
      <c r="S86" s="268">
        <v>1.0000000000000001E+50</v>
      </c>
      <c r="T86" s="268">
        <v>1.0000000000000001E+50</v>
      </c>
      <c r="U86" s="268">
        <v>1.0000000000000001E+50</v>
      </c>
      <c r="V86" s="268">
        <v>1.0000000000000001E+50</v>
      </c>
      <c r="W86" s="268">
        <v>1.0000000000000001E+50</v>
      </c>
      <c r="X86" s="268">
        <v>1.4797361880064802E-2</v>
      </c>
      <c r="Y86" s="268">
        <v>1.0000000000000001E+50</v>
      </c>
      <c r="Z86" s="268">
        <v>1.0000000000000001E+50</v>
      </c>
      <c r="AA86" s="268">
        <v>1.0000000000000001E+50</v>
      </c>
      <c r="AB86" s="268">
        <v>478.83861235265329</v>
      </c>
      <c r="AC86" s="268">
        <v>5.0000024736906415E-4</v>
      </c>
      <c r="AD86" s="268">
        <v>2.9250213708301238E-2</v>
      </c>
      <c r="AE86" s="268">
        <v>2.9750213726612511E-2</v>
      </c>
      <c r="AF86" s="268">
        <v>3.0757438647908569E-2</v>
      </c>
    </row>
    <row r="87" spans="1:32">
      <c r="A87" s="268">
        <v>5382.8787794156406</v>
      </c>
      <c r="B87" s="268">
        <v>1.0556436347448255E-3</v>
      </c>
      <c r="C87" s="268">
        <v>1.0000000000000001E+50</v>
      </c>
      <c r="D87" s="268">
        <v>1.0000000000000001E+50</v>
      </c>
      <c r="E87" s="268">
        <v>1.0000000000000001E+50</v>
      </c>
      <c r="F87" s="268">
        <v>1.0000000000000001E+50</v>
      </c>
      <c r="G87" s="268">
        <v>1.0000000000000001E+50</v>
      </c>
      <c r="H87" s="268">
        <v>15.727528516151278</v>
      </c>
      <c r="I87" s="268">
        <v>59.135500342830099</v>
      </c>
      <c r="J87" s="268">
        <v>1.0000000000000001E+50</v>
      </c>
      <c r="K87" s="268">
        <v>3.4950056858822318</v>
      </c>
      <c r="L87" s="268">
        <v>1.0000000000000001E+50</v>
      </c>
      <c r="M87" s="268">
        <v>1.0000000000000001E+50</v>
      </c>
      <c r="N87" s="268">
        <v>3.1454852880858772</v>
      </c>
      <c r="O87" s="268">
        <v>1.0000000000000001E+50</v>
      </c>
      <c r="P87" s="268">
        <v>1.0000000000000001E+50</v>
      </c>
      <c r="Q87" s="268">
        <v>1.0000000000000001E+50</v>
      </c>
      <c r="R87" s="268">
        <v>1.0000000000000001E+50</v>
      </c>
      <c r="S87" s="268">
        <v>1.0000000000000001E+50</v>
      </c>
      <c r="T87" s="268">
        <v>1.0000000000000001E+50</v>
      </c>
      <c r="U87" s="268">
        <v>1.0000000000000001E+50</v>
      </c>
      <c r="V87" s="268">
        <v>1.0000000000000001E+50</v>
      </c>
      <c r="W87" s="268">
        <v>1.0000000000000001E+50</v>
      </c>
      <c r="X87" s="268">
        <v>1.4571990499689385E-2</v>
      </c>
      <c r="Y87" s="268">
        <v>1.0000000000000001E+50</v>
      </c>
      <c r="Z87" s="268">
        <v>1.0000000000000001E+50</v>
      </c>
      <c r="AA87" s="268">
        <v>1.0000000000000001E+50</v>
      </c>
      <c r="AB87" s="268">
        <v>469.44961995373302</v>
      </c>
      <c r="AC87" s="268">
        <v>5.0000025736277173E-4</v>
      </c>
      <c r="AD87" s="268">
        <v>2.9250213708811187E-2</v>
      </c>
      <c r="AE87" s="268">
        <v>2.975021372786224E-2</v>
      </c>
      <c r="AF87" s="268">
        <v>3.0757792059296095E-2</v>
      </c>
    </row>
    <row r="88" spans="1:32">
      <c r="A88" s="268">
        <v>5490.5363550039538</v>
      </c>
      <c r="B88" s="268">
        <v>1.0578301263973284E-3</v>
      </c>
      <c r="C88" s="268">
        <v>1.0000000000000001E+50</v>
      </c>
      <c r="D88" s="268">
        <v>1.0000000000000001E+50</v>
      </c>
      <c r="E88" s="268">
        <v>1.0000000000000001E+50</v>
      </c>
      <c r="F88" s="268">
        <v>1.0000000000000001E+50</v>
      </c>
      <c r="G88" s="268">
        <v>1.0000000000000001E+50</v>
      </c>
      <c r="H88" s="268">
        <v>15.419145589777104</v>
      </c>
      <c r="I88" s="268">
        <v>57.975980402105243</v>
      </c>
      <c r="J88" s="268">
        <v>1.0000000000000001E+50</v>
      </c>
      <c r="K88" s="268">
        <v>3.4264761336671672</v>
      </c>
      <c r="L88" s="268">
        <v>1.0000000000000001E+50</v>
      </c>
      <c r="M88" s="268">
        <v>1.0000000000000001E+50</v>
      </c>
      <c r="N88" s="268">
        <v>3.0838082945088803</v>
      </c>
      <c r="O88" s="268">
        <v>1.0000000000000001E+50</v>
      </c>
      <c r="P88" s="268">
        <v>1.0000000000000001E+50</v>
      </c>
      <c r="Q88" s="268">
        <v>1.0000000000000001E+50</v>
      </c>
      <c r="R88" s="268">
        <v>1.0000000000000001E+50</v>
      </c>
      <c r="S88" s="268">
        <v>1.0000000000000001E+50</v>
      </c>
      <c r="T88" s="268">
        <v>1.0000000000000001E+50</v>
      </c>
      <c r="U88" s="268">
        <v>1.0000000000000001E+50</v>
      </c>
      <c r="V88" s="268">
        <v>1.0000000000000001E+50</v>
      </c>
      <c r="W88" s="268">
        <v>1.0000000000000001E+50</v>
      </c>
      <c r="X88" s="268">
        <v>1.4352035432948908E-2</v>
      </c>
      <c r="Y88" s="268">
        <v>1.0000000000000001E+50</v>
      </c>
      <c r="Z88" s="268">
        <v>1.0000000000000001E+50</v>
      </c>
      <c r="AA88" s="268">
        <v>1.0000000000000001E+50</v>
      </c>
      <c r="AB88" s="268">
        <v>460.24472544499065</v>
      </c>
      <c r="AC88" s="268">
        <v>5.0000026776022503E-4</v>
      </c>
      <c r="AD88" s="268">
        <v>2.9250213709341739E-2</v>
      </c>
      <c r="AE88" s="268">
        <v>2.9750213729162454E-2</v>
      </c>
      <c r="AF88" s="268">
        <v>3.075816349212496E-2</v>
      </c>
    </row>
    <row r="89" spans="1:32">
      <c r="A89" s="268">
        <v>5600.3470821040328</v>
      </c>
      <c r="B89" s="268">
        <v>1.0601001656432591E-3</v>
      </c>
      <c r="C89" s="268">
        <v>1.0000000000000001E+50</v>
      </c>
      <c r="D89" s="268">
        <v>1.0000000000000001E+50</v>
      </c>
      <c r="E89" s="268">
        <v>1.0000000000000001E+50</v>
      </c>
      <c r="F89" s="268">
        <v>1.0000000000000001E+50</v>
      </c>
      <c r="G89" s="268">
        <v>1.0000000000000001E+50</v>
      </c>
      <c r="H89" s="268">
        <v>15.116809387163631</v>
      </c>
      <c r="I89" s="268">
        <v>56.839196139969459</v>
      </c>
      <c r="J89" s="268">
        <v>1.0000000000000001E+50</v>
      </c>
      <c r="K89" s="268">
        <v>3.3592902975829526</v>
      </c>
      <c r="L89" s="268">
        <v>1.0000000000000001E+50</v>
      </c>
      <c r="M89" s="268">
        <v>1.0000000000000001E+50</v>
      </c>
      <c r="N89" s="268">
        <v>3.0233406375180234</v>
      </c>
      <c r="O89" s="268">
        <v>1.0000000000000001E+50</v>
      </c>
      <c r="P89" s="268">
        <v>1.0000000000000001E+50</v>
      </c>
      <c r="Q89" s="268">
        <v>1.0000000000000001E+50</v>
      </c>
      <c r="R89" s="268">
        <v>1.0000000000000001E+50</v>
      </c>
      <c r="S89" s="268">
        <v>1.0000000000000001E+50</v>
      </c>
      <c r="T89" s="268">
        <v>1.0000000000000001E+50</v>
      </c>
      <c r="U89" s="268">
        <v>1.0000000000000001E+50</v>
      </c>
      <c r="V89" s="268">
        <v>1.0000000000000001E+50</v>
      </c>
      <c r="W89" s="268">
        <v>1.0000000000000001E+50</v>
      </c>
      <c r="X89" s="268">
        <v>1.4137396502962859E-2</v>
      </c>
      <c r="Y89" s="268">
        <v>1.0000000000000001E+50</v>
      </c>
      <c r="Z89" s="268">
        <v>1.0000000000000001E+50</v>
      </c>
      <c r="AA89" s="268">
        <v>1.0000000000000001E+50</v>
      </c>
      <c r="AB89" s="268">
        <v>451.22031906387383</v>
      </c>
      <c r="AC89" s="268">
        <v>5.0000027857773511E-4</v>
      </c>
      <c r="AD89" s="268">
        <v>2.9250213709893724E-2</v>
      </c>
      <c r="AE89" s="268">
        <v>2.9750213730515198E-2</v>
      </c>
      <c r="AF89" s="268">
        <v>3.0758553859853186E-2</v>
      </c>
    </row>
    <row r="90" spans="1:32">
      <c r="A90" s="268">
        <v>5712.3540237461139</v>
      </c>
      <c r="B90" s="268">
        <v>1.0624567664565079E-3</v>
      </c>
      <c r="C90" s="268">
        <v>1.0000000000000001E+50</v>
      </c>
      <c r="D90" s="268">
        <v>1.0000000000000001E+50</v>
      </c>
      <c r="E90" s="268">
        <v>1.0000000000000001E+50</v>
      </c>
      <c r="F90" s="268">
        <v>1.0000000000000001E+50</v>
      </c>
      <c r="G90" s="268">
        <v>1.0000000000000001E+50</v>
      </c>
      <c r="H90" s="268">
        <v>14.820401345094137</v>
      </c>
      <c r="I90" s="268">
        <v>55.724701758672857</v>
      </c>
      <c r="J90" s="268">
        <v>1.0000000000000001E+50</v>
      </c>
      <c r="K90" s="268">
        <v>3.2934218302428886</v>
      </c>
      <c r="L90" s="268">
        <v>1.0000000000000001E+50</v>
      </c>
      <c r="M90" s="268">
        <v>1.0000000000000001E+50</v>
      </c>
      <c r="N90" s="268">
        <v>2.9640586043066484</v>
      </c>
      <c r="O90" s="268">
        <v>1.0000000000000001E+50</v>
      </c>
      <c r="P90" s="268">
        <v>1.0000000000000001E+50</v>
      </c>
      <c r="Q90" s="268">
        <v>1.0000000000000001E+50</v>
      </c>
      <c r="R90" s="268">
        <v>1.0000000000000001E+50</v>
      </c>
      <c r="S90" s="268">
        <v>1.0000000000000001E+50</v>
      </c>
      <c r="T90" s="268">
        <v>1.0000000000000001E+50</v>
      </c>
      <c r="U90" s="268">
        <v>1.0000000000000001E+50</v>
      </c>
      <c r="V90" s="268">
        <v>1.0000000000000001E+50</v>
      </c>
      <c r="W90" s="268">
        <v>1.0000000000000001E+50</v>
      </c>
      <c r="X90" s="268">
        <v>1.392797510617136E-2</v>
      </c>
      <c r="Y90" s="268">
        <v>1.0000000000000001E+50</v>
      </c>
      <c r="Z90" s="268">
        <v>1.0000000000000001E+50</v>
      </c>
      <c r="AA90" s="268">
        <v>1.0000000000000001E+50</v>
      </c>
      <c r="AB90" s="268">
        <v>442.37286182748795</v>
      </c>
      <c r="AC90" s="268">
        <v>5.0000028983227234E-4</v>
      </c>
      <c r="AD90" s="268">
        <v>2.9250213710468015E-2</v>
      </c>
      <c r="AE90" s="268">
        <v>2.975021373192259E-2</v>
      </c>
      <c r="AF90" s="268">
        <v>3.0758964118118019E-2</v>
      </c>
    </row>
    <row r="91" spans="1:32">
      <c r="A91" s="268">
        <v>5826.6011042210366</v>
      </c>
      <c r="B91" s="268">
        <v>1.0649030385744154E-3</v>
      </c>
      <c r="C91" s="268">
        <v>1.0000000000000001E+50</v>
      </c>
      <c r="D91" s="268">
        <v>1.0000000000000001E+50</v>
      </c>
      <c r="E91" s="268">
        <v>1.0000000000000001E+50</v>
      </c>
      <c r="F91" s="268">
        <v>1.0000000000000001E+50</v>
      </c>
      <c r="G91" s="268">
        <v>1.0000000000000001E+50</v>
      </c>
      <c r="H91" s="268">
        <v>14.529805225120766</v>
      </c>
      <c r="I91" s="268">
        <v>54.632060201595337</v>
      </c>
      <c r="J91" s="268">
        <v>1.0000000000000001E+50</v>
      </c>
      <c r="K91" s="268">
        <v>3.228844900875468</v>
      </c>
      <c r="L91" s="268">
        <v>1.0000000000000001E+50</v>
      </c>
      <c r="M91" s="268">
        <v>1.0000000000000001E+50</v>
      </c>
      <c r="N91" s="268">
        <v>2.9059389470185959</v>
      </c>
      <c r="O91" s="268">
        <v>1.0000000000000001E+50</v>
      </c>
      <c r="P91" s="268">
        <v>1.0000000000000001E+50</v>
      </c>
      <c r="Q91" s="268">
        <v>1.0000000000000001E+50</v>
      </c>
      <c r="R91" s="268">
        <v>1.0000000000000001E+50</v>
      </c>
      <c r="S91" s="268">
        <v>1.0000000000000001E+50</v>
      </c>
      <c r="T91" s="268">
        <v>1.0000000000000001E+50</v>
      </c>
      <c r="U91" s="268">
        <v>1.0000000000000001E+50</v>
      </c>
      <c r="V91" s="268">
        <v>1.0000000000000001E+50</v>
      </c>
      <c r="W91" s="268">
        <v>1.0000000000000001E+50</v>
      </c>
      <c r="X91" s="268">
        <v>1.3723674165545876E-2</v>
      </c>
      <c r="Y91" s="268">
        <v>1.0000000000000001E+50</v>
      </c>
      <c r="Z91" s="268">
        <v>1.0000000000000001E+50</v>
      </c>
      <c r="AA91" s="268">
        <v>1.0000000000000001E+50</v>
      </c>
      <c r="AB91" s="268">
        <v>433.69888414475992</v>
      </c>
      <c r="AC91" s="268">
        <v>5.0000030154149263E-4</v>
      </c>
      <c r="AD91" s="268">
        <v>2.9250213711065502E-2</v>
      </c>
      <c r="AE91" s="268">
        <v>2.9750213733386842E-2</v>
      </c>
      <c r="AF91" s="268">
        <v>3.0759395266236174E-2</v>
      </c>
    </row>
    <row r="92" spans="1:32">
      <c r="A92" s="268">
        <v>5943.1331263054572</v>
      </c>
      <c r="B92" s="268">
        <v>1.0674421896385068E-3</v>
      </c>
      <c r="C92" s="268">
        <v>1.0000000000000001E+50</v>
      </c>
      <c r="D92" s="268">
        <v>1.0000000000000001E+50</v>
      </c>
      <c r="E92" s="268">
        <v>1.0000000000000001E+50</v>
      </c>
      <c r="F92" s="268">
        <v>1.0000000000000001E+50</v>
      </c>
      <c r="G92" s="268">
        <v>1.0000000000000001E+50</v>
      </c>
      <c r="H92" s="268">
        <v>14.244907067980769</v>
      </c>
      <c r="I92" s="268">
        <v>53.560842981851806</v>
      </c>
      <c r="J92" s="268">
        <v>1.0000000000000001E+50</v>
      </c>
      <c r="K92" s="268">
        <v>3.1655341851946655</v>
      </c>
      <c r="L92" s="268">
        <v>1.0000000000000001E+50</v>
      </c>
      <c r="M92" s="268">
        <v>1.0000000000000001E+50</v>
      </c>
      <c r="N92" s="268">
        <v>2.848958873631406</v>
      </c>
      <c r="O92" s="268">
        <v>1.0000000000000001E+50</v>
      </c>
      <c r="P92" s="268">
        <v>1.0000000000000001E+50</v>
      </c>
      <c r="Q92" s="268">
        <v>1.0000000000000001E+50</v>
      </c>
      <c r="R92" s="268">
        <v>1.0000000000000001E+50</v>
      </c>
      <c r="S92" s="268">
        <v>1.0000000000000001E+50</v>
      </c>
      <c r="T92" s="268">
        <v>1.0000000000000001E+50</v>
      </c>
      <c r="U92" s="268">
        <v>1.0000000000000001E+50</v>
      </c>
      <c r="V92" s="268">
        <v>1.0000000000000001E+50</v>
      </c>
      <c r="W92" s="268">
        <v>1.0000000000000001E+50</v>
      </c>
      <c r="X92" s="268">
        <v>1.3524398085087666E-2</v>
      </c>
      <c r="Y92" s="268">
        <v>1.0000000000000001E+50</v>
      </c>
      <c r="Z92" s="268">
        <v>1.0000000000000001E+50</v>
      </c>
      <c r="AA92" s="268">
        <v>1.0000000000000001E+50</v>
      </c>
      <c r="AB92" s="268">
        <v>425.19498445581405</v>
      </c>
      <c r="AC92" s="268">
        <v>5.0000031372376508E-4</v>
      </c>
      <c r="AD92" s="268">
        <v>2.9250213711687126E-2</v>
      </c>
      <c r="AE92" s="268">
        <v>2.9750213734910252E-2</v>
      </c>
      <c r="AF92" s="268">
        <v>3.0759848348727251E-2</v>
      </c>
    </row>
    <row r="93" spans="1:32">
      <c r="A93" s="268">
        <v>6061.9957888315666</v>
      </c>
      <c r="B93" s="268">
        <v>1.0700775273223655E-3</v>
      </c>
      <c r="C93" s="268">
        <v>1.0000000000000001E+50</v>
      </c>
      <c r="D93" s="268">
        <v>1.0000000000000001E+50</v>
      </c>
      <c r="E93" s="268">
        <v>1.0000000000000001E+50</v>
      </c>
      <c r="F93" s="268">
        <v>1.0000000000000001E+50</v>
      </c>
      <c r="G93" s="268">
        <v>1.0000000000000001E+50</v>
      </c>
      <c r="H93" s="268">
        <v>13.965595148906656</v>
      </c>
      <c r="I93" s="268">
        <v>52.510630014257991</v>
      </c>
      <c r="J93" s="268">
        <v>1.0000000000000001E+50</v>
      </c>
      <c r="K93" s="268">
        <v>3.1034648554688413</v>
      </c>
      <c r="L93" s="268">
        <v>1.0000000000000001E+50</v>
      </c>
      <c r="M93" s="268">
        <v>1.0000000000000001E+50</v>
      </c>
      <c r="N93" s="268">
        <v>2.7930960390182626</v>
      </c>
      <c r="O93" s="268">
        <v>1.0000000000000001E+50</v>
      </c>
      <c r="P93" s="268">
        <v>1.0000000000000001E+50</v>
      </c>
      <c r="Q93" s="268">
        <v>1.0000000000000001E+50</v>
      </c>
      <c r="R93" s="268">
        <v>1.0000000000000001E+50</v>
      </c>
      <c r="S93" s="268">
        <v>1.0000000000000001E+50</v>
      </c>
      <c r="T93" s="268">
        <v>1.0000000000000001E+50</v>
      </c>
      <c r="U93" s="268">
        <v>1.0000000000000001E+50</v>
      </c>
      <c r="V93" s="268">
        <v>1.0000000000000001E+50</v>
      </c>
      <c r="W93" s="268">
        <v>1.0000000000000001E+50</v>
      </c>
      <c r="X93" s="268">
        <v>1.3330052705658619E-2</v>
      </c>
      <c r="Y93" s="268">
        <v>1.0000000000000001E+50</v>
      </c>
      <c r="Z93" s="268">
        <v>1.0000000000000001E+50</v>
      </c>
      <c r="AA93" s="268">
        <v>1.0000000000000001E+50</v>
      </c>
      <c r="AB93" s="268">
        <v>416.85782789802738</v>
      </c>
      <c r="AC93" s="268">
        <v>5.0000032639820101E-4</v>
      </c>
      <c r="AD93" s="268">
        <v>2.9250213712333866E-2</v>
      </c>
      <c r="AE93" s="268">
        <v>2.9750213736495206E-2</v>
      </c>
      <c r="AF93" s="268">
        <v>3.0760324456859615E-2</v>
      </c>
    </row>
    <row r="94" spans="1:32">
      <c r="A94" s="268">
        <v>6183.2357046081979</v>
      </c>
      <c r="B94" s="268">
        <v>1.0728124614420519E-3</v>
      </c>
      <c r="C94" s="268">
        <v>1.0000000000000001E+50</v>
      </c>
      <c r="D94" s="268">
        <v>1.0000000000000001E+50</v>
      </c>
      <c r="E94" s="268">
        <v>1.0000000000000001E+50</v>
      </c>
      <c r="F94" s="268">
        <v>1.0000000000000001E+50</v>
      </c>
      <c r="G94" s="268">
        <v>1.0000000000000001E+50</v>
      </c>
      <c r="H94" s="268">
        <v>13.691759933812499</v>
      </c>
      <c r="I94" s="268">
        <v>51.481009450591358</v>
      </c>
      <c r="J94" s="268">
        <v>1.0000000000000001E+50</v>
      </c>
      <c r="K94" s="268">
        <v>3.0426125707843785</v>
      </c>
      <c r="L94" s="268">
        <v>1.0000000000000001E+50</v>
      </c>
      <c r="M94" s="268">
        <v>1.0000000000000001E+50</v>
      </c>
      <c r="N94" s="268">
        <v>2.7383285361852066</v>
      </c>
      <c r="O94" s="268">
        <v>1.0000000000000001E+50</v>
      </c>
      <c r="P94" s="268">
        <v>1.0000000000000001E+50</v>
      </c>
      <c r="Q94" s="268">
        <v>1.0000000000000001E+50</v>
      </c>
      <c r="R94" s="268">
        <v>1.0000000000000001E+50</v>
      </c>
      <c r="S94" s="268">
        <v>1.0000000000000001E+50</v>
      </c>
      <c r="T94" s="268">
        <v>1.0000000000000001E+50</v>
      </c>
      <c r="U94" s="268">
        <v>1.0000000000000001E+50</v>
      </c>
      <c r="V94" s="268">
        <v>1.0000000000000001E+50</v>
      </c>
      <c r="W94" s="268">
        <v>1.0000000000000001E+50</v>
      </c>
      <c r="X94" s="268">
        <v>1.3140545262189308E-2</v>
      </c>
      <c r="Y94" s="268">
        <v>1.0000000000000001E+50</v>
      </c>
      <c r="Z94" s="268">
        <v>1.0000000000000001E+50</v>
      </c>
      <c r="AA94" s="268">
        <v>1.0000000000000001E+50</v>
      </c>
      <c r="AB94" s="268">
        <v>408.68414499824001</v>
      </c>
      <c r="AC94" s="268">
        <v>5.0000033958468384E-4</v>
      </c>
      <c r="AD94" s="268">
        <v>2.9250213713006738E-2</v>
      </c>
      <c r="AE94" s="268">
        <v>2.9750213738144193E-2</v>
      </c>
      <c r="AF94" s="268">
        <v>3.0760824730218447E-2</v>
      </c>
    </row>
    <row r="95" spans="1:32">
      <c r="A95" s="268">
        <v>6306.900418700362</v>
      </c>
      <c r="B95" s="268">
        <v>1.0756505060442905E-3</v>
      </c>
      <c r="C95" s="268">
        <v>1.0000000000000001E+50</v>
      </c>
      <c r="D95" s="268">
        <v>1.0000000000000001E+50</v>
      </c>
      <c r="E95" s="268">
        <v>1.0000000000000001E+50</v>
      </c>
      <c r="F95" s="268">
        <v>1.0000000000000001E+50</v>
      </c>
      <c r="G95" s="268">
        <v>1.0000000000000001E+50</v>
      </c>
      <c r="H95" s="268">
        <v>13.423294036339446</v>
      </c>
      <c r="I95" s="268">
        <v>50.471577518081823</v>
      </c>
      <c r="J95" s="268">
        <v>1.0000000000000001E+50</v>
      </c>
      <c r="K95" s="268">
        <v>2.9829534675002227</v>
      </c>
      <c r="L95" s="268">
        <v>1.0000000000000001E+50</v>
      </c>
      <c r="M95" s="268">
        <v>1.0000000000000001E+50</v>
      </c>
      <c r="N95" s="268">
        <v>2.6846348876801494</v>
      </c>
      <c r="O95" s="268">
        <v>1.0000000000000001E+50</v>
      </c>
      <c r="P95" s="268">
        <v>1.0000000000000001E+50</v>
      </c>
      <c r="Q95" s="268">
        <v>1.0000000000000001E+50</v>
      </c>
      <c r="R95" s="268">
        <v>1.0000000000000001E+50</v>
      </c>
      <c r="S95" s="268">
        <v>1.0000000000000001E+50</v>
      </c>
      <c r="T95" s="268">
        <v>1.0000000000000001E+50</v>
      </c>
      <c r="U95" s="268">
        <v>1.0000000000000001E+50</v>
      </c>
      <c r="V95" s="268">
        <v>1.0000000000000001E+50</v>
      </c>
      <c r="W95" s="268">
        <v>1.0000000000000001E+50</v>
      </c>
      <c r="X95" s="268">
        <v>1.295578434230911E-2</v>
      </c>
      <c r="Y95" s="268">
        <v>1.0000000000000001E+50</v>
      </c>
      <c r="Z95" s="268">
        <v>1.0000000000000001E+50</v>
      </c>
      <c r="AA95" s="268">
        <v>1.0000000000000001E+50</v>
      </c>
      <c r="AB95" s="268">
        <v>400.6707303906087</v>
      </c>
      <c r="AC95" s="268">
        <v>5.0000035330390025E-4</v>
      </c>
      <c r="AD95" s="268">
        <v>2.9250213713706789E-2</v>
      </c>
      <c r="AE95" s="268">
        <v>2.9750213739859799E-2</v>
      </c>
      <c r="AF95" s="268">
        <v>3.0761350358295733E-2</v>
      </c>
    </row>
    <row r="96" spans="1:32">
      <c r="A96" s="268">
        <v>6433.0384270743698</v>
      </c>
      <c r="B96" s="268">
        <v>1.0785952814674896E-3</v>
      </c>
      <c r="C96" s="268">
        <v>1.0000000000000001E+50</v>
      </c>
      <c r="D96" s="268">
        <v>1.0000000000000001E+50</v>
      </c>
      <c r="E96" s="268">
        <v>1.0000000000000001E+50</v>
      </c>
      <c r="F96" s="268">
        <v>1.0000000000000001E+50</v>
      </c>
      <c r="G96" s="268">
        <v>1.0000000000000001E+50</v>
      </c>
      <c r="H96" s="268">
        <v>13.160092175743388</v>
      </c>
      <c r="I96" s="268">
        <v>49.481938361069552</v>
      </c>
      <c r="J96" s="268">
        <v>1.0000000000000001E+50</v>
      </c>
      <c r="K96" s="268">
        <v>2.9244641498895962</v>
      </c>
      <c r="L96" s="268">
        <v>1.0000000000000001E+50</v>
      </c>
      <c r="M96" s="268">
        <v>1.0000000000000001E+50</v>
      </c>
      <c r="N96" s="268">
        <v>2.6319940371703492</v>
      </c>
      <c r="O96" s="268">
        <v>1.0000000000000001E+50</v>
      </c>
      <c r="P96" s="268">
        <v>1.0000000000000001E+50</v>
      </c>
      <c r="Q96" s="268">
        <v>1.0000000000000001E+50</v>
      </c>
      <c r="R96" s="268">
        <v>1.0000000000000001E+50</v>
      </c>
      <c r="S96" s="268">
        <v>1.0000000000000001E+50</v>
      </c>
      <c r="T96" s="268">
        <v>1.0000000000000001E+50</v>
      </c>
      <c r="U96" s="268">
        <v>1.0000000000000001E+50</v>
      </c>
      <c r="V96" s="268">
        <v>1.0000000000000001E+50</v>
      </c>
      <c r="W96" s="268">
        <v>1.0000000000000001E+50</v>
      </c>
      <c r="X96" s="268">
        <v>1.2775679846442626E-2</v>
      </c>
      <c r="Y96" s="268">
        <v>1.0000000000000001E+50</v>
      </c>
      <c r="Z96" s="268">
        <v>1.0000000000000001E+50</v>
      </c>
      <c r="AA96" s="268">
        <v>1.0000000000000001E+50</v>
      </c>
      <c r="AB96" s="268">
        <v>392.81444155960122</v>
      </c>
      <c r="AC96" s="268">
        <v>5.0000036757737263E-4</v>
      </c>
      <c r="AD96" s="268">
        <v>2.9250213714435123E-2</v>
      </c>
      <c r="AE96" s="268">
        <v>2.9750213741644715E-2</v>
      </c>
      <c r="AF96" s="268">
        <v>3.0761902582102121E-2</v>
      </c>
    </row>
    <row r="97" spans="1:32">
      <c r="A97" s="268">
        <v>6561.6991956158572</v>
      </c>
      <c r="B97" s="268">
        <v>1.0816505163705012E-3</v>
      </c>
      <c r="C97" s="268">
        <v>1.0000000000000001E+50</v>
      </c>
      <c r="D97" s="268">
        <v>1.0000000000000001E+50</v>
      </c>
      <c r="E97" s="268">
        <v>1.0000000000000001E+50</v>
      </c>
      <c r="F97" s="268">
        <v>1.0000000000000001E+50</v>
      </c>
      <c r="G97" s="268">
        <v>1.0000000000000001E+50</v>
      </c>
      <c r="H97" s="268">
        <v>12.902051135608408</v>
      </c>
      <c r="I97" s="268">
        <v>48.511703885767503</v>
      </c>
      <c r="J97" s="268">
        <v>1.0000000000000001E+50</v>
      </c>
      <c r="K97" s="268">
        <v>2.8671216809652011</v>
      </c>
      <c r="L97" s="268">
        <v>1.0000000000000001E+50</v>
      </c>
      <c r="M97" s="268">
        <v>1.0000000000000001E+50</v>
      </c>
      <c r="N97" s="268">
        <v>2.5803853411850239</v>
      </c>
      <c r="O97" s="268">
        <v>1.0000000000000001E+50</v>
      </c>
      <c r="P97" s="268">
        <v>1.0000000000000001E+50</v>
      </c>
      <c r="Q97" s="268">
        <v>1.0000000000000001E+50</v>
      </c>
      <c r="R97" s="268">
        <v>1.0000000000000001E+50</v>
      </c>
      <c r="S97" s="268">
        <v>1.0000000000000001E+50</v>
      </c>
      <c r="T97" s="268">
        <v>1.0000000000000001E+50</v>
      </c>
      <c r="U97" s="268">
        <v>1.0000000000000001E+50</v>
      </c>
      <c r="V97" s="268">
        <v>1.0000000000000001E+50</v>
      </c>
      <c r="W97" s="268">
        <v>1.0000000000000001E+50</v>
      </c>
      <c r="X97" s="268">
        <v>1.2600142949415626E-2</v>
      </c>
      <c r="Y97" s="268">
        <v>1.0000000000000001E+50</v>
      </c>
      <c r="Z97" s="268">
        <v>1.0000000000000001E+50</v>
      </c>
      <c r="AA97" s="268">
        <v>1.0000000000000001E+50</v>
      </c>
      <c r="AB97" s="268">
        <v>385.11219760763669</v>
      </c>
      <c r="AC97" s="268">
        <v>5.0000038242749279E-4</v>
      </c>
      <c r="AD97" s="268">
        <v>2.9250213715192881E-2</v>
      </c>
      <c r="AE97" s="268">
        <v>2.975021374350174E-2</v>
      </c>
      <c r="AF97" s="268">
        <v>3.0762482695800935E-2</v>
      </c>
    </row>
    <row r="98" spans="1:32">
      <c r="A98" s="268">
        <v>6692.9331795281742</v>
      </c>
      <c r="B98" s="268">
        <v>1.0848200497239073E-3</v>
      </c>
      <c r="C98" s="268">
        <v>1.0000000000000001E+50</v>
      </c>
      <c r="D98" s="268">
        <v>1.0000000000000001E+50</v>
      </c>
      <c r="E98" s="268">
        <v>1.0000000000000001E+50</v>
      </c>
      <c r="F98" s="268">
        <v>1.0000000000000001E+50</v>
      </c>
      <c r="G98" s="268">
        <v>1.0000000000000001E+50</v>
      </c>
      <c r="H98" s="268">
        <v>12.649069723369745</v>
      </c>
      <c r="I98" s="268">
        <v>47.560493608067745</v>
      </c>
      <c r="J98" s="268">
        <v>1.0000000000000001E+50</v>
      </c>
      <c r="K98" s="268">
        <v>2.8109035734843237</v>
      </c>
      <c r="L98" s="268">
        <v>1.0000000000000001E+50</v>
      </c>
      <c r="M98" s="268">
        <v>1.0000000000000001E+50</v>
      </c>
      <c r="N98" s="268">
        <v>2.5297885610198709</v>
      </c>
      <c r="O98" s="268">
        <v>1.0000000000000001E+50</v>
      </c>
      <c r="P98" s="268">
        <v>1.0000000000000001E+50</v>
      </c>
      <c r="Q98" s="268">
        <v>1.0000000000000001E+50</v>
      </c>
      <c r="R98" s="268">
        <v>1.0000000000000001E+50</v>
      </c>
      <c r="S98" s="268">
        <v>1.0000000000000001E+50</v>
      </c>
      <c r="T98" s="268">
        <v>1.0000000000000001E+50</v>
      </c>
      <c r="U98" s="268">
        <v>1.0000000000000001E+50</v>
      </c>
      <c r="V98" s="268">
        <v>1.0000000000000001E+50</v>
      </c>
      <c r="W98" s="268">
        <v>1.0000000000000001E+50</v>
      </c>
      <c r="X98" s="268">
        <v>1.242908606361216E-2</v>
      </c>
      <c r="Y98" s="268">
        <v>1.0000000000000001E+50</v>
      </c>
      <c r="Z98" s="268">
        <v>1.0000000000000001E+50</v>
      </c>
      <c r="AA98" s="268">
        <v>1.0000000000000001E+50</v>
      </c>
      <c r="AB98" s="268">
        <v>377.56097804689085</v>
      </c>
      <c r="AC98" s="268">
        <v>5.000003978775573E-4</v>
      </c>
      <c r="AD98" s="268">
        <v>2.9250213715981254E-2</v>
      </c>
      <c r="AE98" s="268">
        <v>2.9750213745433792E-2</v>
      </c>
      <c r="AF98" s="268">
        <v>3.0763092048364825E-2</v>
      </c>
    </row>
    <row r="99" spans="1:32">
      <c r="A99" s="268">
        <v>6826.7918431187381</v>
      </c>
      <c r="B99" s="268">
        <v>1.0881078327585063E-3</v>
      </c>
      <c r="C99" s="268">
        <v>1.0000000000000001E+50</v>
      </c>
      <c r="D99" s="268">
        <v>1.0000000000000001E+50</v>
      </c>
      <c r="E99" s="268">
        <v>1.0000000000000001E+50</v>
      </c>
      <c r="F99" s="268">
        <v>1.0000000000000001E+50</v>
      </c>
      <c r="G99" s="268">
        <v>1.0000000000000001E+50</v>
      </c>
      <c r="H99" s="268">
        <v>12.401048730630444</v>
      </c>
      <c r="I99" s="268">
        <v>46.627934504331925</v>
      </c>
      <c r="J99" s="268">
        <v>1.0000000000000001E+50</v>
      </c>
      <c r="K99" s="268">
        <v>2.755787781130302</v>
      </c>
      <c r="L99" s="268">
        <v>1.0000000000000001E+50</v>
      </c>
      <c r="M99" s="268">
        <v>1.0000000000000001E+50</v>
      </c>
      <c r="N99" s="268">
        <v>2.4801838548003232</v>
      </c>
      <c r="O99" s="268">
        <v>1.0000000000000001E+50</v>
      </c>
      <c r="P99" s="268">
        <v>1.0000000000000001E+50</v>
      </c>
      <c r="Q99" s="268">
        <v>1.0000000000000001E+50</v>
      </c>
      <c r="R99" s="268">
        <v>1.0000000000000001E+50</v>
      </c>
      <c r="S99" s="268">
        <v>1.0000000000000001E+50</v>
      </c>
      <c r="T99" s="268">
        <v>1.0000000000000001E+50</v>
      </c>
      <c r="U99" s="268">
        <v>1.0000000000000001E+50</v>
      </c>
      <c r="V99" s="268">
        <v>1.0000000000000001E+50</v>
      </c>
      <c r="W99" s="268">
        <v>1.0000000000000001E+50</v>
      </c>
      <c r="X99" s="268">
        <v>1.2262422803722457E-2</v>
      </c>
      <c r="Y99" s="268">
        <v>1.0000000000000001E+50</v>
      </c>
      <c r="Z99" s="268">
        <v>1.0000000000000001E+50</v>
      </c>
      <c r="AA99" s="268">
        <v>1.0000000000000001E+50</v>
      </c>
      <c r="AB99" s="268">
        <v>370.15782161479092</v>
      </c>
      <c r="AC99" s="268">
        <v>5.0000041395180405E-4</v>
      </c>
      <c r="AD99" s="268">
        <v>2.9250213716801476E-2</v>
      </c>
      <c r="AE99" s="268">
        <v>2.9750213747443896E-2</v>
      </c>
      <c r="AF99" s="268">
        <v>3.0763732045255808E-2</v>
      </c>
    </row>
    <row r="100" spans="1:32">
      <c r="A100" s="268">
        <v>6963.3276799811129</v>
      </c>
      <c r="B100" s="268">
        <v>1.0915179308655968E-3</v>
      </c>
      <c r="C100" s="268">
        <v>1.0000000000000001E+50</v>
      </c>
      <c r="D100" s="268">
        <v>1.0000000000000001E+50</v>
      </c>
      <c r="E100" s="268">
        <v>1.0000000000000001E+50</v>
      </c>
      <c r="F100" s="268">
        <v>1.0000000000000001E+50</v>
      </c>
      <c r="G100" s="268">
        <v>1.0000000000000001E+50</v>
      </c>
      <c r="H100" s="268">
        <v>12.157890894256095</v>
      </c>
      <c r="I100" s="268">
        <v>45.713660865107592</v>
      </c>
      <c r="J100" s="268">
        <v>1.0000000000000001E+50</v>
      </c>
      <c r="K100" s="268">
        <v>2.7017526898669195</v>
      </c>
      <c r="L100" s="268">
        <v>1.0000000000000001E+50</v>
      </c>
      <c r="M100" s="268">
        <v>1.0000000000000001E+50</v>
      </c>
      <c r="N100" s="268">
        <v>2.4315517697004165</v>
      </c>
      <c r="O100" s="268">
        <v>1.0000000000000001E+50</v>
      </c>
      <c r="P100" s="268">
        <v>1.0000000000000001E+50</v>
      </c>
      <c r="Q100" s="268">
        <v>1.0000000000000001E+50</v>
      </c>
      <c r="R100" s="268">
        <v>1.0000000000000001E+50</v>
      </c>
      <c r="S100" s="268">
        <v>1.0000000000000001E+50</v>
      </c>
      <c r="T100" s="268">
        <v>1.0000000000000001E+50</v>
      </c>
      <c r="U100" s="268">
        <v>1.0000000000000001E+50</v>
      </c>
      <c r="V100" s="268">
        <v>1.0000000000000001E+50</v>
      </c>
      <c r="W100" s="268">
        <v>1.0000000000000001E+50</v>
      </c>
      <c r="X100" s="268">
        <v>1.2100067953118578E-2</v>
      </c>
      <c r="Y100" s="268">
        <v>1.0000000000000001E+50</v>
      </c>
      <c r="Z100" s="268">
        <v>1.0000000000000001E+50</v>
      </c>
      <c r="AA100" s="268">
        <v>1.0000000000000001E+50</v>
      </c>
      <c r="AB100" s="268">
        <v>362.89982511273593</v>
      </c>
      <c r="AC100" s="268">
        <v>5.0000043067544963E-4</v>
      </c>
      <c r="AD100" s="268">
        <v>2.9250213717654835E-2</v>
      </c>
      <c r="AE100" s="268">
        <v>2.9750213749535209E-2</v>
      </c>
      <c r="AF100" s="268">
        <v>3.0764404150129807E-2</v>
      </c>
    </row>
    <row r="101" spans="1:32">
      <c r="A101" s="268">
        <v>7102.5942335807349</v>
      </c>
      <c r="B101" s="268">
        <v>1.0950545254436049E-3</v>
      </c>
      <c r="C101" s="268">
        <v>1.0000000000000001E+50</v>
      </c>
      <c r="D101" s="268">
        <v>1.0000000000000001E+50</v>
      </c>
      <c r="E101" s="268">
        <v>1.0000000000000001E+50</v>
      </c>
      <c r="F101" s="268">
        <v>1.0000000000000001E+50</v>
      </c>
      <c r="G101" s="268">
        <v>1.0000000000000001E+50</v>
      </c>
      <c r="H101" s="268">
        <v>11.919500858232434</v>
      </c>
      <c r="I101" s="268">
        <v>44.81731415171275</v>
      </c>
      <c r="J101" s="268">
        <v>1.0000000000000001E+50</v>
      </c>
      <c r="K101" s="268">
        <v>2.6487771094623085</v>
      </c>
      <c r="L101" s="268">
        <v>1.0000000000000001E+50</v>
      </c>
      <c r="M101" s="268">
        <v>1.0000000000000001E+50</v>
      </c>
      <c r="N101" s="268">
        <v>2.3838732343142381</v>
      </c>
      <c r="O101" s="268">
        <v>1.0000000000000001E+50</v>
      </c>
      <c r="P101" s="268">
        <v>1.0000000000000001E+50</v>
      </c>
      <c r="Q101" s="268">
        <v>1.0000000000000001E+50</v>
      </c>
      <c r="R101" s="268">
        <v>1.0000000000000001E+50</v>
      </c>
      <c r="S101" s="268">
        <v>1.0000000000000001E+50</v>
      </c>
      <c r="T101" s="268">
        <v>1.0000000000000001E+50</v>
      </c>
      <c r="U101" s="268">
        <v>1.0000000000000001E+50</v>
      </c>
      <c r="V101" s="268">
        <v>1.0000000000000001E+50</v>
      </c>
      <c r="W101" s="268">
        <v>1.0000000000000001E+50</v>
      </c>
      <c r="X101" s="268">
        <v>1.1941937431891692E-2</v>
      </c>
      <c r="Y101" s="268">
        <v>1.0000000000000001E+50</v>
      </c>
      <c r="Z101" s="268">
        <v>1.0000000000000001E+50</v>
      </c>
      <c r="AA101" s="268">
        <v>1.0000000000000001E+50</v>
      </c>
      <c r="AB101" s="268">
        <v>355.78414226758798</v>
      </c>
      <c r="AC101" s="268">
        <v>5.0000044807473E-4</v>
      </c>
      <c r="AD101" s="268">
        <v>2.925021371854267E-2</v>
      </c>
      <c r="AE101" s="268">
        <v>2.9750213751711014E-2</v>
      </c>
      <c r="AF101" s="268">
        <v>3.076510988656718E-2</v>
      </c>
    </row>
    <row r="102" spans="1:32">
      <c r="A102" s="268">
        <v>7244.6461182523499</v>
      </c>
      <c r="B102" s="268">
        <v>1.0987219156855738E-3</v>
      </c>
      <c r="C102" s="268">
        <v>1.0000000000000001E+50</v>
      </c>
      <c r="D102" s="268">
        <v>1.0000000000000001E+50</v>
      </c>
      <c r="E102" s="268">
        <v>1.0000000000000001E+50</v>
      </c>
      <c r="F102" s="268">
        <v>1.0000000000000001E+50</v>
      </c>
      <c r="G102" s="268">
        <v>1.0000000000000001E+50</v>
      </c>
      <c r="H102" s="268">
        <v>11.685785136270827</v>
      </c>
      <c r="I102" s="268">
        <v>43.938542855632271</v>
      </c>
      <c r="J102" s="268">
        <v>1.0000000000000001E+50</v>
      </c>
      <c r="K102" s="268">
        <v>2.5968402651790559</v>
      </c>
      <c r="L102" s="268">
        <v>1.0000000000000001E+50</v>
      </c>
      <c r="M102" s="268">
        <v>1.0000000000000001E+50</v>
      </c>
      <c r="N102" s="268">
        <v>2.3371295511769365</v>
      </c>
      <c r="O102" s="268">
        <v>1.0000000000000001E+50</v>
      </c>
      <c r="P102" s="268">
        <v>1.0000000000000001E+50</v>
      </c>
      <c r="Q102" s="268">
        <v>1.0000000000000001E+50</v>
      </c>
      <c r="R102" s="268">
        <v>1.0000000000000001E+50</v>
      </c>
      <c r="S102" s="268">
        <v>1.0000000000000001E+50</v>
      </c>
      <c r="T102" s="268">
        <v>1.0000000000000001E+50</v>
      </c>
      <c r="U102" s="268">
        <v>1.0000000000000001E+50</v>
      </c>
      <c r="V102" s="268">
        <v>1.0000000000000001E+50</v>
      </c>
      <c r="W102" s="268">
        <v>1.0000000000000001E+50</v>
      </c>
      <c r="X102" s="268">
        <v>1.1787948266581175E-2</v>
      </c>
      <c r="Y102" s="268">
        <v>1.0000000000000001E+50</v>
      </c>
      <c r="Z102" s="268">
        <v>1.0000000000000001E+50</v>
      </c>
      <c r="AA102" s="268">
        <v>1.0000000000000001E+50</v>
      </c>
      <c r="AB102" s="268">
        <v>348.80798261548603</v>
      </c>
      <c r="AC102" s="268">
        <v>5.000004661769407E-4</v>
      </c>
      <c r="AD102" s="268">
        <v>2.9250213719466376E-2</v>
      </c>
      <c r="AE102" s="268">
        <v>2.9750213753974717E-2</v>
      </c>
      <c r="AF102" s="268">
        <v>3.0765850839830897E-2</v>
      </c>
    </row>
    <row r="103" spans="1:32">
      <c r="A103" s="268">
        <v>7389.5390406173974</v>
      </c>
      <c r="B103" s="268">
        <v>1.1025245203020618E-3</v>
      </c>
      <c r="C103" s="268">
        <v>1.0000000000000001E+50</v>
      </c>
      <c r="D103" s="268">
        <v>1.0000000000000001E+50</v>
      </c>
      <c r="E103" s="268">
        <v>1.0000000000000001E+50</v>
      </c>
      <c r="F103" s="268">
        <v>1.0000000000000001E+50</v>
      </c>
      <c r="G103" s="268">
        <v>1.0000000000000001E+50</v>
      </c>
      <c r="H103" s="268">
        <v>11.456652075146971</v>
      </c>
      <c r="I103" s="268">
        <v>43.077002360671663</v>
      </c>
      <c r="J103" s="268">
        <v>1.0000000000000001E+50</v>
      </c>
      <c r="K103" s="268">
        <v>2.5459217896272461</v>
      </c>
      <c r="L103" s="268">
        <v>1.0000000000000001E+50</v>
      </c>
      <c r="M103" s="268">
        <v>1.0000000000000001E+50</v>
      </c>
      <c r="N103" s="268">
        <v>2.2913023894323885</v>
      </c>
      <c r="O103" s="268">
        <v>1.0000000000000001E+50</v>
      </c>
      <c r="P103" s="268">
        <v>1.0000000000000001E+50</v>
      </c>
      <c r="Q103" s="268">
        <v>1.0000000000000001E+50</v>
      </c>
      <c r="R103" s="268">
        <v>1.0000000000000001E+50</v>
      </c>
      <c r="S103" s="268">
        <v>1.0000000000000001E+50</v>
      </c>
      <c r="T103" s="268">
        <v>1.0000000000000001E+50</v>
      </c>
      <c r="U103" s="268">
        <v>1.0000000000000001E+50</v>
      </c>
      <c r="V103" s="268">
        <v>1.0000000000000001E+50</v>
      </c>
      <c r="W103" s="268">
        <v>1.0000000000000001E+50</v>
      </c>
      <c r="X103" s="268">
        <v>1.1638018561621539E-2</v>
      </c>
      <c r="Y103" s="268">
        <v>1.0000000000000001E+50</v>
      </c>
      <c r="Z103" s="268">
        <v>1.0000000000000001E+50</v>
      </c>
      <c r="AA103" s="268">
        <v>1.0000000000000001E+50</v>
      </c>
      <c r="AB103" s="268">
        <v>341.96861040754703</v>
      </c>
      <c r="AC103" s="268">
        <v>5.0000048501047992E-4</v>
      </c>
      <c r="AD103" s="268">
        <v>2.9250213720427399E-2</v>
      </c>
      <c r="AE103" s="268">
        <v>2.9750213756329875E-2</v>
      </c>
      <c r="AF103" s="268">
        <v>3.0766628658654708E-2</v>
      </c>
    </row>
    <row r="104" spans="1:32">
      <c r="A104" s="268">
        <v>7537.3298214297456</v>
      </c>
      <c r="B104" s="268">
        <v>1.1064668791740358E-3</v>
      </c>
      <c r="C104" s="268">
        <v>1.0000000000000001E+50</v>
      </c>
      <c r="D104" s="268">
        <v>1.0000000000000001E+50</v>
      </c>
      <c r="E104" s="268">
        <v>1.0000000000000001E+50</v>
      </c>
      <c r="F104" s="268">
        <v>1.0000000000000001E+50</v>
      </c>
      <c r="G104" s="268">
        <v>1.0000000000000001E+50</v>
      </c>
      <c r="H104" s="268">
        <v>11.232011818758467</v>
      </c>
      <c r="I104" s="268">
        <v>42.232354807813273</v>
      </c>
      <c r="J104" s="268">
        <v>1.0000000000000001E+50</v>
      </c>
      <c r="K104" s="268">
        <v>2.4960017147772509</v>
      </c>
      <c r="L104" s="268">
        <v>1.0000000000000001E+50</v>
      </c>
      <c r="M104" s="268">
        <v>1.0000000000000001E+50</v>
      </c>
      <c r="N104" s="268">
        <v>2.2463737776446231</v>
      </c>
      <c r="O104" s="268">
        <v>1.0000000000000001E+50</v>
      </c>
      <c r="P104" s="268">
        <v>1.0000000000000001E+50</v>
      </c>
      <c r="Q104" s="268">
        <v>1.0000000000000001E+50</v>
      </c>
      <c r="R104" s="268">
        <v>1.0000000000000001E+50</v>
      </c>
      <c r="S104" s="268">
        <v>1.0000000000000001E+50</v>
      </c>
      <c r="T104" s="268">
        <v>1.0000000000000001E+50</v>
      </c>
      <c r="U104" s="268">
        <v>1.0000000000000001E+50</v>
      </c>
      <c r="V104" s="268">
        <v>1.0000000000000001E+50</v>
      </c>
      <c r="W104" s="268">
        <v>1.0000000000000001E+50</v>
      </c>
      <c r="X104" s="268">
        <v>1.1492067472528501E-2</v>
      </c>
      <c r="Y104" s="268">
        <v>1.0000000000000001E+50</v>
      </c>
      <c r="Z104" s="268">
        <v>1.0000000000000001E+50</v>
      </c>
      <c r="AA104" s="268">
        <v>1.0000000000000001E+50</v>
      </c>
      <c r="AB104" s="268">
        <v>335.26334353702276</v>
      </c>
      <c r="AC104" s="268">
        <v>5.0000050460489347E-4</v>
      </c>
      <c r="AD104" s="268">
        <v>2.9250213721427245E-2</v>
      </c>
      <c r="AE104" s="268">
        <v>2.9750213758780182E-2</v>
      </c>
      <c r="AF104" s="268">
        <v>3.0767445057063646E-2</v>
      </c>
    </row>
    <row r="105" spans="1:32">
      <c r="A105" s="268">
        <v>7688.0764178583404</v>
      </c>
      <c r="B105" s="268">
        <v>1.1105536549304491E-3</v>
      </c>
      <c r="C105" s="268">
        <v>1.0000000000000001E+50</v>
      </c>
      <c r="D105" s="268">
        <v>1.0000000000000001E+50</v>
      </c>
      <c r="E105" s="268">
        <v>1.0000000000000001E+50</v>
      </c>
      <c r="F105" s="268">
        <v>1.0000000000000001E+50</v>
      </c>
      <c r="G105" s="268">
        <v>1.0000000000000001E+50</v>
      </c>
      <c r="H105" s="268">
        <v>11.011776272887127</v>
      </c>
      <c r="I105" s="268">
        <v>41.404268962722647</v>
      </c>
      <c r="J105" s="268">
        <v>1.0000000000000001E+50</v>
      </c>
      <c r="K105" s="268">
        <v>2.4470604641291285</v>
      </c>
      <c r="L105" s="268">
        <v>1.0000000000000001E+50</v>
      </c>
      <c r="M105" s="268">
        <v>1.0000000000000001E+50</v>
      </c>
      <c r="N105" s="268">
        <v>2.2023260967502036</v>
      </c>
      <c r="O105" s="268">
        <v>1.0000000000000001E+50</v>
      </c>
      <c r="P105" s="268">
        <v>1.0000000000000001E+50</v>
      </c>
      <c r="Q105" s="268">
        <v>1.0000000000000001E+50</v>
      </c>
      <c r="R105" s="268">
        <v>1.0000000000000001E+50</v>
      </c>
      <c r="S105" s="268">
        <v>1.0000000000000001E+50</v>
      </c>
      <c r="T105" s="268">
        <v>1.0000000000000001E+50</v>
      </c>
      <c r="U105" s="268">
        <v>1.0000000000000001E+50</v>
      </c>
      <c r="V105" s="268">
        <v>1.0000000000000001E+50</v>
      </c>
      <c r="W105" s="268">
        <v>1.0000000000000001E+50</v>
      </c>
      <c r="X105" s="268">
        <v>1.1350015180840398E-2</v>
      </c>
      <c r="Y105" s="268">
        <v>1.0000000000000001E+50</v>
      </c>
      <c r="Z105" s="268">
        <v>1.0000000000000001E+50</v>
      </c>
      <c r="AA105" s="268">
        <v>1.0000000000000001E+50</v>
      </c>
      <c r="AB105" s="268">
        <v>328.68955248749347</v>
      </c>
      <c r="AC105" s="268">
        <v>5.0000052499092043E-4</v>
      </c>
      <c r="AD105" s="268">
        <v>2.9250213722467486E-2</v>
      </c>
      <c r="AE105" s="268">
        <v>2.9750213761329483E-2</v>
      </c>
      <c r="AF105" s="268">
        <v>3.0768301816229911E-2</v>
      </c>
    </row>
    <row r="106" spans="1:32">
      <c r="A106" s="268">
        <v>7841.8379462155071</v>
      </c>
      <c r="B106" s="268">
        <v>1.1147896344453271E-3</v>
      </c>
      <c r="C106" s="268">
        <v>1.0000000000000001E+50</v>
      </c>
      <c r="D106" s="268">
        <v>1.0000000000000001E+50</v>
      </c>
      <c r="E106" s="268">
        <v>1.0000000000000001E+50</v>
      </c>
      <c r="F106" s="268">
        <v>1.0000000000000001E+50</v>
      </c>
      <c r="G106" s="268">
        <v>1.0000000000000001E+50</v>
      </c>
      <c r="H106" s="268">
        <v>10.79585907065221</v>
      </c>
      <c r="I106" s="268">
        <v>40.592420085852716</v>
      </c>
      <c r="J106" s="268">
        <v>1.0000000000000001E+50</v>
      </c>
      <c r="K106" s="268">
        <v>2.3990788450355689</v>
      </c>
      <c r="L106" s="268">
        <v>1.0000000000000001E+50</v>
      </c>
      <c r="M106" s="268">
        <v>1.0000000000000001E+50</v>
      </c>
      <c r="N106" s="268">
        <v>2.1591420731487885</v>
      </c>
      <c r="O106" s="268">
        <v>1.0000000000000001E+50</v>
      </c>
      <c r="P106" s="268">
        <v>1.0000000000000001E+50</v>
      </c>
      <c r="Q106" s="268">
        <v>1.0000000000000001E+50</v>
      </c>
      <c r="R106" s="268">
        <v>1.0000000000000001E+50</v>
      </c>
      <c r="S106" s="268">
        <v>1.0000000000000001E+50</v>
      </c>
      <c r="T106" s="268">
        <v>1.0000000000000001E+50</v>
      </c>
      <c r="U106" s="268">
        <v>1.0000000000000001E+50</v>
      </c>
      <c r="V106" s="268">
        <v>1.0000000000000001E+50</v>
      </c>
      <c r="W106" s="268">
        <v>1.0000000000000001E+50</v>
      </c>
      <c r="X106" s="268">
        <v>1.121178287082545E-2</v>
      </c>
      <c r="Y106" s="268">
        <v>1.0000000000000001E+50</v>
      </c>
      <c r="Z106" s="268">
        <v>1.0000000000000001E+50</v>
      </c>
      <c r="AA106" s="268">
        <v>1.0000000000000001E+50</v>
      </c>
      <c r="AB106" s="268">
        <v>322.24465930168475</v>
      </c>
      <c r="AC106" s="268">
        <v>5.0000054620054205E-4</v>
      </c>
      <c r="AD106" s="268">
        <v>2.9250213723549752E-2</v>
      </c>
      <c r="AE106" s="268">
        <v>2.9750213763981775E-2</v>
      </c>
      <c r="AF106" s="268">
        <v>3.0769200786367436E-2</v>
      </c>
    </row>
    <row r="107" spans="1:32">
      <c r="A107" s="268">
        <v>7998.674705139817</v>
      </c>
      <c r="B107" s="268">
        <v>1.1191797302493656E-3</v>
      </c>
      <c r="C107" s="268">
        <v>1.0000000000000001E+50</v>
      </c>
      <c r="D107" s="268">
        <v>1.0000000000000001E+50</v>
      </c>
      <c r="E107" s="268">
        <v>1.0000000000000001E+50</v>
      </c>
      <c r="F107" s="268">
        <v>1.0000000000000001E+50</v>
      </c>
      <c r="G107" s="268">
        <v>1.0000000000000001E+50</v>
      </c>
      <c r="H107" s="268">
        <v>10.584175538641079</v>
      </c>
      <c r="I107" s="268">
        <v>39.796489805094879</v>
      </c>
      <c r="J107" s="268">
        <v>1.0000000000000001E+50</v>
      </c>
      <c r="K107" s="268">
        <v>2.3520380411753554</v>
      </c>
      <c r="L107" s="268">
        <v>1.0000000000000001E+50</v>
      </c>
      <c r="M107" s="268">
        <v>1.0000000000000001E+50</v>
      </c>
      <c r="N107" s="268">
        <v>2.1168047719291705</v>
      </c>
      <c r="O107" s="268">
        <v>1.0000000000000001E+50</v>
      </c>
      <c r="P107" s="268">
        <v>1.0000000000000001E+50</v>
      </c>
      <c r="Q107" s="268">
        <v>1.0000000000000001E+50</v>
      </c>
      <c r="R107" s="268">
        <v>1.0000000000000001E+50</v>
      </c>
      <c r="S107" s="268">
        <v>1.0000000000000001E+50</v>
      </c>
      <c r="T107" s="268">
        <v>1.0000000000000001E+50</v>
      </c>
      <c r="U107" s="268">
        <v>1.0000000000000001E+50</v>
      </c>
      <c r="V107" s="268">
        <v>1.0000000000000001E+50</v>
      </c>
      <c r="W107" s="268">
        <v>1.0000000000000001E+50</v>
      </c>
      <c r="X107" s="268">
        <v>1.1077292707959426E-2</v>
      </c>
      <c r="Y107" s="268">
        <v>1.0000000000000001E+50</v>
      </c>
      <c r="Z107" s="268">
        <v>1.0000000000000001E+50</v>
      </c>
      <c r="AA107" s="268">
        <v>1.0000000000000001E+50</v>
      </c>
      <c r="AB107" s="268">
        <v>315.92613657050418</v>
      </c>
      <c r="AC107" s="268">
        <v>5.0000056826703142E-4</v>
      </c>
      <c r="AD107" s="268">
        <v>2.925021372467574E-2</v>
      </c>
      <c r="AE107" s="268">
        <v>2.9750213766741217E-2</v>
      </c>
      <c r="AF107" s="268">
        <v>3.0770143888668701E-2</v>
      </c>
    </row>
    <row r="108" spans="1:32">
      <c r="A108" s="268">
        <v>8158.6481992426134</v>
      </c>
      <c r="B108" s="268">
        <v>1.1237289818512848E-3</v>
      </c>
      <c r="C108" s="268">
        <v>1.0000000000000001E+50</v>
      </c>
      <c r="D108" s="268">
        <v>1.0000000000000001E+50</v>
      </c>
      <c r="E108" s="268">
        <v>1.0000000000000001E+50</v>
      </c>
      <c r="F108" s="268">
        <v>1.0000000000000001E+50</v>
      </c>
      <c r="G108" s="268">
        <v>1.0000000000000001E+50</v>
      </c>
      <c r="H108" s="268">
        <v>10.376642663703922</v>
      </c>
      <c r="I108" s="268">
        <v>39.016165990927256</v>
      </c>
      <c r="J108" s="268">
        <v>1.0000000000000001E+50</v>
      </c>
      <c r="K108" s="268">
        <v>2.3059196051744268</v>
      </c>
      <c r="L108" s="268">
        <v>1.0000000000000001E+50</v>
      </c>
      <c r="M108" s="268">
        <v>1.0000000000000001E+50</v>
      </c>
      <c r="N108" s="268">
        <v>2.0752975902281374</v>
      </c>
      <c r="O108" s="268">
        <v>1.0000000000000001E+50</v>
      </c>
      <c r="P108" s="268">
        <v>1.0000000000000001E+50</v>
      </c>
      <c r="Q108" s="268">
        <v>1.0000000000000001E+50</v>
      </c>
      <c r="R108" s="268">
        <v>1.0000000000000001E+50</v>
      </c>
      <c r="S108" s="268">
        <v>1.0000000000000001E+50</v>
      </c>
      <c r="T108" s="268">
        <v>1.0000000000000001E+50</v>
      </c>
      <c r="U108" s="268">
        <v>1.0000000000000001E+50</v>
      </c>
      <c r="V108" s="268">
        <v>1.0000000000000001E+50</v>
      </c>
      <c r="W108" s="268">
        <v>1.0000000000000001E+50</v>
      </c>
      <c r="X108" s="268">
        <v>1.0946467819171914E-2</v>
      </c>
      <c r="Y108" s="268">
        <v>1.0000000000000001E+50</v>
      </c>
      <c r="Z108" s="268">
        <v>1.0000000000000001E+50</v>
      </c>
      <c r="AA108" s="268">
        <v>1.0000000000000001E+50</v>
      </c>
      <c r="AB108" s="268">
        <v>309.73150644190014</v>
      </c>
      <c r="AC108" s="268">
        <v>5.0000059122500592E-4</v>
      </c>
      <c r="AD108" s="268">
        <v>2.9250213725847223E-2</v>
      </c>
      <c r="AE108" s="268">
        <v>2.9750213769612142E-2</v>
      </c>
      <c r="AF108" s="268">
        <v>3.0771133117287987E-2</v>
      </c>
    </row>
    <row r="109" spans="1:32">
      <c r="A109" s="268">
        <v>8321.8211632274651</v>
      </c>
      <c r="B109" s="268">
        <v>1.1284425569644593E-3</v>
      </c>
      <c r="C109" s="268">
        <v>1.0000000000000001E+50</v>
      </c>
      <c r="D109" s="268">
        <v>1.0000000000000001E+50</v>
      </c>
      <c r="E109" s="268">
        <v>1.0000000000000001E+50</v>
      </c>
      <c r="F109" s="268">
        <v>1.0000000000000001E+50</v>
      </c>
      <c r="G109" s="268">
        <v>1.0000000000000001E+50</v>
      </c>
      <c r="H109" s="268">
        <v>10.173179060399596</v>
      </c>
      <c r="I109" s="268">
        <v>38.251142634010996</v>
      </c>
      <c r="J109" s="268">
        <v>1.0000000000000001E+50</v>
      </c>
      <c r="K109" s="268">
        <v>2.2607054513716061</v>
      </c>
      <c r="L109" s="268">
        <v>1.0000000000000001E+50</v>
      </c>
      <c r="M109" s="268">
        <v>1.0000000000000001E+50</v>
      </c>
      <c r="N109" s="268">
        <v>2.0346042507195432</v>
      </c>
      <c r="O109" s="268">
        <v>1.0000000000000001E+50</v>
      </c>
      <c r="P109" s="268">
        <v>1.0000000000000001E+50</v>
      </c>
      <c r="Q109" s="268">
        <v>1.0000000000000001E+50</v>
      </c>
      <c r="R109" s="268">
        <v>1.0000000000000001E+50</v>
      </c>
      <c r="S109" s="268">
        <v>1.0000000000000001E+50</v>
      </c>
      <c r="T109" s="268">
        <v>1.0000000000000001E+50</v>
      </c>
      <c r="U109" s="268">
        <v>1.0000000000000001E+50</v>
      </c>
      <c r="V109" s="268">
        <v>1.0000000000000001E+50</v>
      </c>
      <c r="W109" s="268">
        <v>1.0000000000000001E+50</v>
      </c>
      <c r="X109" s="268">
        <v>1.0819232274852594E-2</v>
      </c>
      <c r="Y109" s="268">
        <v>1.0000000000000001E+50</v>
      </c>
      <c r="Z109" s="268">
        <v>1.0000000000000001E+50</v>
      </c>
      <c r="AA109" s="268">
        <v>1.0000000000000001E+50</v>
      </c>
      <c r="AB109" s="268">
        <v>303.65833964915578</v>
      </c>
      <c r="AC109" s="268">
        <v>5.0000061511048144E-4</v>
      </c>
      <c r="AD109" s="268">
        <v>2.925021372706603E-2</v>
      </c>
      <c r="AE109" s="268">
        <v>2.9750213772599055E-2</v>
      </c>
      <c r="AF109" s="268">
        <v>3.0772170541375356E-2</v>
      </c>
    </row>
    <row r="110" spans="1:32">
      <c r="A110" s="268">
        <v>8488.2575864920145</v>
      </c>
      <c r="B110" s="268">
        <v>1.1333257526346843E-3</v>
      </c>
      <c r="C110" s="268">
        <v>1.0000000000000001E+50</v>
      </c>
      <c r="D110" s="268">
        <v>1.0000000000000001E+50</v>
      </c>
      <c r="E110" s="268">
        <v>1.0000000000000001E+50</v>
      </c>
      <c r="F110" s="268">
        <v>1.0000000000000001E+50</v>
      </c>
      <c r="G110" s="268">
        <v>1.0000000000000001E+50</v>
      </c>
      <c r="H110" s="268">
        <v>9.9737049390797345</v>
      </c>
      <c r="I110" s="268">
        <v>37.501119725186506</v>
      </c>
      <c r="J110" s="268">
        <v>1.0000000000000001E+50</v>
      </c>
      <c r="K110" s="268">
        <v>2.2163778487261871</v>
      </c>
      <c r="L110" s="268">
        <v>1.0000000000000001E+50</v>
      </c>
      <c r="M110" s="268">
        <v>1.0000000000000001E+50</v>
      </c>
      <c r="N110" s="268">
        <v>1.9947087952310427</v>
      </c>
      <c r="O110" s="268">
        <v>1.0000000000000001E+50</v>
      </c>
      <c r="P110" s="268">
        <v>1.0000000000000001E+50</v>
      </c>
      <c r="Q110" s="268">
        <v>1.0000000000000001E+50</v>
      </c>
      <c r="R110" s="268">
        <v>1.0000000000000001E+50</v>
      </c>
      <c r="S110" s="268">
        <v>1.0000000000000001E+50</v>
      </c>
      <c r="T110" s="268">
        <v>1.0000000000000001E+50</v>
      </c>
      <c r="U110" s="268">
        <v>1.0000000000000001E+50</v>
      </c>
      <c r="V110" s="268">
        <v>1.0000000000000001E+50</v>
      </c>
      <c r="W110" s="268">
        <v>1.0000000000000001E+50</v>
      </c>
      <c r="X110" s="268">
        <v>1.0695511072602132E-2</v>
      </c>
      <c r="Y110" s="268">
        <v>1.0000000000000001E+50</v>
      </c>
      <c r="Z110" s="268">
        <v>1.0000000000000001E+50</v>
      </c>
      <c r="AA110" s="268">
        <v>1.0000000000000001E+50</v>
      </c>
      <c r="AB110" s="268">
        <v>297.7042545582346</v>
      </c>
      <c r="AC110" s="268">
        <v>5.0000063996092899E-4</v>
      </c>
      <c r="AD110" s="268">
        <v>2.9250213728334078E-2</v>
      </c>
      <c r="AE110" s="268">
        <v>2.9750213775706635E-2</v>
      </c>
      <c r="AF110" s="268">
        <v>3.0773258307166117E-2</v>
      </c>
    </row>
    <row r="111" spans="1:32">
      <c r="A111" s="268">
        <v>8658.0227382218545</v>
      </c>
      <c r="B111" s="268">
        <v>1.1383839962653228E-3</v>
      </c>
      <c r="C111" s="268">
        <v>1.0000000000000001E+50</v>
      </c>
      <c r="D111" s="268">
        <v>1.0000000000000001E+50</v>
      </c>
      <c r="E111" s="268">
        <v>1.0000000000000001E+50</v>
      </c>
      <c r="F111" s="268">
        <v>1.0000000000000001E+50</v>
      </c>
      <c r="G111" s="268">
        <v>1.0000000000000001E+50</v>
      </c>
      <c r="H111" s="268">
        <v>9.7781420745987315</v>
      </c>
      <c r="I111" s="268">
        <v>36.765803137822871</v>
      </c>
      <c r="J111" s="268">
        <v>1.0000000000000001E+50</v>
      </c>
      <c r="K111" s="268">
        <v>2.172919413864582</v>
      </c>
      <c r="L111" s="268">
        <v>1.0000000000000001E+50</v>
      </c>
      <c r="M111" s="268">
        <v>1.0000000000000001E+50</v>
      </c>
      <c r="N111" s="268">
        <v>1.9555955784859869</v>
      </c>
      <c r="O111" s="268">
        <v>1.0000000000000001E+50</v>
      </c>
      <c r="P111" s="268">
        <v>1.0000000000000001E+50</v>
      </c>
      <c r="Q111" s="268">
        <v>1.0000000000000001E+50</v>
      </c>
      <c r="R111" s="268">
        <v>1.0000000000000001E+50</v>
      </c>
      <c r="S111" s="268">
        <v>1.0000000000000001E+50</v>
      </c>
      <c r="T111" s="268">
        <v>1.0000000000000001E+50</v>
      </c>
      <c r="U111" s="268">
        <v>1.0000000000000001E+50</v>
      </c>
      <c r="V111" s="268">
        <v>1.0000000000000001E+50</v>
      </c>
      <c r="W111" s="268">
        <v>1.0000000000000001E+50</v>
      </c>
      <c r="X111" s="268">
        <v>1.0575230122705049E-2</v>
      </c>
      <c r="Y111" s="268">
        <v>1.0000000000000001E+50</v>
      </c>
      <c r="Z111" s="268">
        <v>1.0000000000000001E+50</v>
      </c>
      <c r="AA111" s="268">
        <v>1.0000000000000001E+50</v>
      </c>
      <c r="AB111" s="268">
        <v>291.86691623380682</v>
      </c>
      <c r="AC111" s="268">
        <v>5.0000066581533332E-4</v>
      </c>
      <c r="AD111" s="268">
        <v>2.9250213729653356E-2</v>
      </c>
      <c r="AE111" s="268">
        <v>2.9750213778939764E-2</v>
      </c>
      <c r="AF111" s="268">
        <v>3.0774398640130742E-2</v>
      </c>
    </row>
    <row r="112" spans="1:32">
      <c r="A112" s="268">
        <v>8831.183192986291</v>
      </c>
      <c r="B112" s="268">
        <v>1.1436228465365268E-3</v>
      </c>
      <c r="C112" s="268">
        <v>1.0000000000000001E+50</v>
      </c>
      <c r="D112" s="268">
        <v>1.0000000000000001E+50</v>
      </c>
      <c r="E112" s="268">
        <v>1.0000000000000001E+50</v>
      </c>
      <c r="F112" s="268">
        <v>1.0000000000000001E+50</v>
      </c>
      <c r="G112" s="268">
        <v>1.0000000000000001E+50</v>
      </c>
      <c r="H112" s="268">
        <v>9.5864137756371779</v>
      </c>
      <c r="I112" s="268">
        <v>36.044904512474069</v>
      </c>
      <c r="J112" s="268">
        <v>1.0000000000000001E+50</v>
      </c>
      <c r="K112" s="268">
        <v>2.1303131042633159</v>
      </c>
      <c r="L112" s="268">
        <v>1.0000000000000001E+50</v>
      </c>
      <c r="M112" s="268">
        <v>1.0000000000000001E+50</v>
      </c>
      <c r="N112" s="268">
        <v>1.9172492619680175</v>
      </c>
      <c r="O112" s="268">
        <v>1.0000000000000001E+50</v>
      </c>
      <c r="P112" s="268">
        <v>1.0000000000000001E+50</v>
      </c>
      <c r="Q112" s="268">
        <v>1.0000000000000001E+50</v>
      </c>
      <c r="R112" s="268">
        <v>1.0000000000000001E+50</v>
      </c>
      <c r="S112" s="268">
        <v>1.0000000000000001E+50</v>
      </c>
      <c r="T112" s="268">
        <v>1.0000000000000001E+50</v>
      </c>
      <c r="U112" s="268">
        <v>1.0000000000000001E+50</v>
      </c>
      <c r="V112" s="268">
        <v>1.0000000000000001E+50</v>
      </c>
      <c r="W112" s="268">
        <v>1.0000000000000001E+50</v>
      </c>
      <c r="X112" s="268">
        <v>1.0458316235294828E-2</v>
      </c>
      <c r="Y112" s="268">
        <v>1.0000000000000001E+50</v>
      </c>
      <c r="Z112" s="268">
        <v>1.0000000000000001E+50</v>
      </c>
      <c r="AA112" s="268">
        <v>1.0000000000000001E+50</v>
      </c>
      <c r="AB112" s="268">
        <v>286.14403552358846</v>
      </c>
      <c r="AC112" s="268">
        <v>5.0000069271425413E-4</v>
      </c>
      <c r="AD112" s="268">
        <v>2.9250213731025931E-2</v>
      </c>
      <c r="AE112" s="268">
        <v>2.9750213782303511E-2</v>
      </c>
      <c r="AF112" s="268">
        <v>3.0775593847190561E-2</v>
      </c>
    </row>
    <row r="113" spans="1:32">
      <c r="A113" s="268">
        <v>9007.8068568460167</v>
      </c>
      <c r="B113" s="268">
        <v>1.1490479942157196E-3</v>
      </c>
      <c r="C113" s="268">
        <v>1.0000000000000001E+50</v>
      </c>
      <c r="D113" s="268">
        <v>1.0000000000000001E+50</v>
      </c>
      <c r="E113" s="268">
        <v>1.0000000000000001E+50</v>
      </c>
      <c r="F113" s="268">
        <v>1.0000000000000001E+50</v>
      </c>
      <c r="G113" s="268">
        <v>1.0000000000000001E+50</v>
      </c>
      <c r="H113" s="268">
        <v>9.3984448546268542</v>
      </c>
      <c r="I113" s="268">
        <v>35.338141143796818</v>
      </c>
      <c r="J113" s="268">
        <v>1.0000000000000001E+50</v>
      </c>
      <c r="K113" s="268">
        <v>2.088542211565684</v>
      </c>
      <c r="L113" s="268">
        <v>1.0000000000000001E+50</v>
      </c>
      <c r="M113" s="268">
        <v>1.0000000000000001E+50</v>
      </c>
      <c r="N113" s="268">
        <v>1.8796548079059658</v>
      </c>
      <c r="O113" s="268">
        <v>1.0000000000000001E+50</v>
      </c>
      <c r="P113" s="268">
        <v>1.0000000000000001E+50</v>
      </c>
      <c r="Q113" s="268">
        <v>1.0000000000000001E+50</v>
      </c>
      <c r="R113" s="268">
        <v>1.0000000000000001E+50</v>
      </c>
      <c r="S113" s="268">
        <v>1.0000000000000001E+50</v>
      </c>
      <c r="T113" s="268">
        <v>1.0000000000000001E+50</v>
      </c>
      <c r="U113" s="268">
        <v>1.0000000000000001E+50</v>
      </c>
      <c r="V113" s="268">
        <v>1.0000000000000001E+50</v>
      </c>
      <c r="W113" s="268">
        <v>1.0000000000000001E+50</v>
      </c>
      <c r="X113" s="268">
        <v>1.0344697109174121E-2</v>
      </c>
      <c r="Y113" s="268">
        <v>1.0000000000000001E+50</v>
      </c>
      <c r="Z113" s="268">
        <v>1.0000000000000001E+50</v>
      </c>
      <c r="AA113" s="268">
        <v>1.0000000000000001E+50</v>
      </c>
      <c r="AB113" s="268">
        <v>280.5333681606341</v>
      </c>
      <c r="AC113" s="268">
        <v>5.0000072069988986E-4</v>
      </c>
      <c r="AD113" s="268">
        <v>2.9250213732453959E-2</v>
      </c>
      <c r="AE113" s="268">
        <v>2.9750213785803153E-2</v>
      </c>
      <c r="AF113" s="268">
        <v>3.0776846319004635E-2</v>
      </c>
    </row>
    <row r="114" spans="1:32">
      <c r="A114" s="268">
        <v>9187.9629939829374</v>
      </c>
      <c r="B114" s="268">
        <v>1.1546652628570844E-3</v>
      </c>
      <c r="C114" s="268">
        <v>1.0000000000000001E+50</v>
      </c>
      <c r="D114" s="268">
        <v>1.0000000000000001E+50</v>
      </c>
      <c r="E114" s="268">
        <v>1.0000000000000001E+50</v>
      </c>
      <c r="F114" s="268">
        <v>1.0000000000000001E+50</v>
      </c>
      <c r="G114" s="268">
        <v>1.0000000000000001E+50</v>
      </c>
      <c r="H114" s="268">
        <v>9.2141615982654042</v>
      </c>
      <c r="I114" s="268">
        <v>34.64523586968577</v>
      </c>
      <c r="J114" s="268">
        <v>1.0000000000000001E+50</v>
      </c>
      <c r="K114" s="268">
        <v>2.0475903550294499</v>
      </c>
      <c r="L114" s="268">
        <v>1.0000000000000001E+50</v>
      </c>
      <c r="M114" s="268">
        <v>1.0000000000000001E+50</v>
      </c>
      <c r="N114" s="268">
        <v>1.8427974733766856</v>
      </c>
      <c r="O114" s="268">
        <v>1.0000000000000001E+50</v>
      </c>
      <c r="P114" s="268">
        <v>1.0000000000000001E+50</v>
      </c>
      <c r="Q114" s="268">
        <v>1.0000000000000001E+50</v>
      </c>
      <c r="R114" s="268">
        <v>1.0000000000000001E+50</v>
      </c>
      <c r="S114" s="268">
        <v>1.0000000000000001E+50</v>
      </c>
      <c r="T114" s="268">
        <v>1.0000000000000001E+50</v>
      </c>
      <c r="U114" s="268">
        <v>1.0000000000000001E+50</v>
      </c>
      <c r="V114" s="268">
        <v>1.0000000000000001E+50</v>
      </c>
      <c r="W114" s="268">
        <v>1.0000000000000001E+50</v>
      </c>
      <c r="X114" s="268">
        <v>1.0234301322245789E-2</v>
      </c>
      <c r="Y114" s="268">
        <v>1.0000000000000001E+50</v>
      </c>
      <c r="Z114" s="268">
        <v>1.0000000000000001E+50</v>
      </c>
      <c r="AA114" s="268">
        <v>1.0000000000000001E+50</v>
      </c>
      <c r="AB114" s="268">
        <v>275.0327138832331</v>
      </c>
      <c r="AC114" s="268">
        <v>5.0000074981614354E-4</v>
      </c>
      <c r="AD114" s="268">
        <v>2.9250213733939677E-2</v>
      </c>
      <c r="AE114" s="268">
        <v>2.9750213789444181E-2</v>
      </c>
      <c r="AF114" s="268">
        <v>3.0778158532333524E-2</v>
      </c>
    </row>
    <row r="115" spans="1:32">
      <c r="A115" s="268">
        <v>9371.7222538625956</v>
      </c>
      <c r="B115" s="268">
        <v>1.1604806093884E-3</v>
      </c>
      <c r="C115" s="268">
        <v>1.0000000000000001E+50</v>
      </c>
      <c r="D115" s="268">
        <v>1.0000000000000001E+50</v>
      </c>
      <c r="E115" s="268">
        <v>1.0000000000000001E+50</v>
      </c>
      <c r="F115" s="268">
        <v>1.0000000000000001E+50</v>
      </c>
      <c r="G115" s="268">
        <v>1.0000000000000001E+50</v>
      </c>
      <c r="H115" s="268">
        <v>9.0334917386091558</v>
      </c>
      <c r="I115" s="268">
        <v>33.965916962582455</v>
      </c>
      <c r="J115" s="268">
        <v>1.0000000000000001E+50</v>
      </c>
      <c r="K115" s="268">
        <v>2.0074414751030325</v>
      </c>
      <c r="L115" s="268">
        <v>1.0000000000000001E+50</v>
      </c>
      <c r="M115" s="268">
        <v>1.0000000000000001E+50</v>
      </c>
      <c r="N115" s="268">
        <v>1.8066628045235131</v>
      </c>
      <c r="O115" s="268">
        <v>1.0000000000000001E+50</v>
      </c>
      <c r="P115" s="268">
        <v>1.0000000000000001E+50</v>
      </c>
      <c r="Q115" s="268">
        <v>1.0000000000000001E+50</v>
      </c>
      <c r="R115" s="268">
        <v>1.0000000000000001E+50</v>
      </c>
      <c r="S115" s="268">
        <v>1.0000000000000001E+50</v>
      </c>
      <c r="T115" s="268">
        <v>1.0000000000000001E+50</v>
      </c>
      <c r="U115" s="268">
        <v>1.0000000000000001E+50</v>
      </c>
      <c r="V115" s="268">
        <v>1.0000000000000001E+50</v>
      </c>
      <c r="W115" s="268">
        <v>1.0000000000000001E+50</v>
      </c>
      <c r="X115" s="268">
        <v>1.012705832350326E-2</v>
      </c>
      <c r="Y115" s="268">
        <v>1.0000000000000001E+50</v>
      </c>
      <c r="Z115" s="268">
        <v>1.0000000000000001E+50</v>
      </c>
      <c r="AA115" s="268">
        <v>1.0000000000000001E+50</v>
      </c>
      <c r="AB115" s="268">
        <v>269.63991557206066</v>
      </c>
      <c r="AC115" s="268">
        <v>5.0000078010869217E-4</v>
      </c>
      <c r="AD115" s="268">
        <v>2.925021373548542E-2</v>
      </c>
      <c r="AE115" s="268">
        <v>2.9750213793232304E-2</v>
      </c>
      <c r="AF115" s="268">
        <v>3.0779533052485642E-2</v>
      </c>
    </row>
    <row r="116" spans="1:32">
      <c r="A116" s="268">
        <v>9559.156698939847</v>
      </c>
      <c r="B116" s="268">
        <v>1.1665001245842357E-3</v>
      </c>
      <c r="C116" s="268">
        <v>1.0000000000000001E+50</v>
      </c>
      <c r="D116" s="268">
        <v>1.0000000000000001E+50</v>
      </c>
      <c r="E116" s="268">
        <v>1.0000000000000001E+50</v>
      </c>
      <c r="F116" s="268">
        <v>1.0000000000000001E+50</v>
      </c>
      <c r="G116" s="268">
        <v>1.0000000000000001E+50</v>
      </c>
      <c r="H116" s="268">
        <v>8.8563644247327549</v>
      </c>
      <c r="I116" s="268">
        <v>33.299918022915428</v>
      </c>
      <c r="J116" s="268">
        <v>1.0000000000000001E+50</v>
      </c>
      <c r="K116" s="268">
        <v>1.9680798271276347</v>
      </c>
      <c r="L116" s="268">
        <v>1.0000000000000001E+50</v>
      </c>
      <c r="M116" s="268">
        <v>1.0000000000000001E+50</v>
      </c>
      <c r="N116" s="268">
        <v>1.7712366308880931</v>
      </c>
      <c r="O116" s="268">
        <v>1.0000000000000001E+50</v>
      </c>
      <c r="P116" s="268">
        <v>1.0000000000000001E+50</v>
      </c>
      <c r="Q116" s="268">
        <v>1.0000000000000001E+50</v>
      </c>
      <c r="R116" s="268">
        <v>1.0000000000000001E+50</v>
      </c>
      <c r="S116" s="268">
        <v>1.0000000000000001E+50</v>
      </c>
      <c r="T116" s="268">
        <v>1.0000000000000001E+50</v>
      </c>
      <c r="U116" s="268">
        <v>1.0000000000000001E+50</v>
      </c>
      <c r="V116" s="268">
        <v>1.0000000000000001E+50</v>
      </c>
      <c r="W116" s="268">
        <v>1.0000000000000001E+50</v>
      </c>
      <c r="X116" s="268">
        <v>1.0022898426521928E-2</v>
      </c>
      <c r="Y116" s="268">
        <v>1.0000000000000001E+50</v>
      </c>
      <c r="Z116" s="268">
        <v>1.0000000000000001E+50</v>
      </c>
      <c r="AA116" s="268">
        <v>1.0000000000000001E+50</v>
      </c>
      <c r="AB116" s="268">
        <v>264.3528584042499</v>
      </c>
      <c r="AC116" s="268">
        <v>5.0000081162505775E-4</v>
      </c>
      <c r="AD116" s="268">
        <v>2.9250213737093612E-2</v>
      </c>
      <c r="AE116" s="268">
        <v>2.9750213797173471E-2</v>
      </c>
      <c r="AF116" s="268">
        <v>3.0780972535852092E-2</v>
      </c>
    </row>
    <row r="117" spans="1:32">
      <c r="A117" s="268">
        <v>9750.3398329186439</v>
      </c>
      <c r="B117" s="268">
        <v>1.172730033425213E-3</v>
      </c>
      <c r="C117" s="268">
        <v>1.0000000000000001E+50</v>
      </c>
      <c r="D117" s="268">
        <v>1.0000000000000001E+50</v>
      </c>
      <c r="E117" s="268">
        <v>1.0000000000000001E+50</v>
      </c>
      <c r="F117" s="268">
        <v>1.0000000000000001E+50</v>
      </c>
      <c r="G117" s="268">
        <v>1.0000000000000001E+50</v>
      </c>
      <c r="H117" s="268">
        <v>8.682710194944482</v>
      </c>
      <c r="I117" s="268">
        <v>32.646977874629947</v>
      </c>
      <c r="J117" s="268">
        <v>1.0000000000000001E+50</v>
      </c>
      <c r="K117" s="268">
        <v>1.9294899751628773</v>
      </c>
      <c r="L117" s="268">
        <v>1.0000000000000001E+50</v>
      </c>
      <c r="M117" s="268">
        <v>1.0000000000000001E+50</v>
      </c>
      <c r="N117" s="268">
        <v>1.7365050598533305</v>
      </c>
      <c r="O117" s="268">
        <v>1.0000000000000001E+50</v>
      </c>
      <c r="P117" s="268">
        <v>1.0000000000000001E+50</v>
      </c>
      <c r="Q117" s="268">
        <v>1.0000000000000001E+50</v>
      </c>
      <c r="R117" s="268">
        <v>1.0000000000000001E+50</v>
      </c>
      <c r="S117" s="268">
        <v>1.0000000000000001E+50</v>
      </c>
      <c r="T117" s="268">
        <v>1.0000000000000001E+50</v>
      </c>
      <c r="U117" s="268">
        <v>1.0000000000000001E+50</v>
      </c>
      <c r="V117" s="268">
        <v>1.0000000000000001E+50</v>
      </c>
      <c r="W117" s="268">
        <v>1.0000000000000001E+50</v>
      </c>
      <c r="X117" s="268">
        <v>9.921752804386421E-3</v>
      </c>
      <c r="Y117" s="268">
        <v>1.0000000000000001E+50</v>
      </c>
      <c r="Z117" s="268">
        <v>1.0000000000000001E+50</v>
      </c>
      <c r="AA117" s="268">
        <v>1.0000000000000001E+50</v>
      </c>
      <c r="AB117" s="268">
        <v>259.16946902404868</v>
      </c>
      <c r="AC117" s="268">
        <v>5.0000084441468239E-4</v>
      </c>
      <c r="AD117" s="268">
        <v>2.9250213738766774E-2</v>
      </c>
      <c r="AE117" s="268">
        <v>2.9750213801273857E-2</v>
      </c>
      <c r="AF117" s="268">
        <v>3.0782479732535815E-2</v>
      </c>
    </row>
    <row r="118" spans="1:32">
      <c r="A118" s="268">
        <v>9945.3466295770177</v>
      </c>
      <c r="B118" s="268">
        <v>1.179176695343798E-3</v>
      </c>
      <c r="C118" s="268">
        <v>1.0000000000000001E+50</v>
      </c>
      <c r="D118" s="268">
        <v>1.0000000000000001E+50</v>
      </c>
      <c r="E118" s="268">
        <v>1.0000000000000001E+50</v>
      </c>
      <c r="F118" s="268">
        <v>1.0000000000000001E+50</v>
      </c>
      <c r="G118" s="268">
        <v>1.0000000000000001E+50</v>
      </c>
      <c r="H118" s="268">
        <v>8.5124609495463872</v>
      </c>
      <c r="I118" s="268">
        <v>32.006840462765879</v>
      </c>
      <c r="J118" s="268">
        <v>1.0000000000000001E+50</v>
      </c>
      <c r="K118" s="268">
        <v>1.8916567859334774</v>
      </c>
      <c r="L118" s="268">
        <v>1.0000000000000001E+50</v>
      </c>
      <c r="M118" s="268">
        <v>1.0000000000000001E+50</v>
      </c>
      <c r="N118" s="268">
        <v>1.7024544711953085</v>
      </c>
      <c r="O118" s="268">
        <v>1.0000000000000001E+50</v>
      </c>
      <c r="P118" s="268">
        <v>1.0000000000000001E+50</v>
      </c>
      <c r="Q118" s="268">
        <v>1.0000000000000001E+50</v>
      </c>
      <c r="R118" s="268">
        <v>1.0000000000000001E+50</v>
      </c>
      <c r="S118" s="268">
        <v>1.0000000000000001E+50</v>
      </c>
      <c r="T118" s="268">
        <v>1.0000000000000001E+50</v>
      </c>
      <c r="U118" s="268">
        <v>1.0000000000000001E+50</v>
      </c>
      <c r="V118" s="268">
        <v>1.0000000000000001E+50</v>
      </c>
      <c r="W118" s="268">
        <v>1.0000000000000001E+50</v>
      </c>
      <c r="X118" s="268">
        <v>9.8235534859824579E-3</v>
      </c>
      <c r="Y118" s="268">
        <v>1.0000000000000001E+50</v>
      </c>
      <c r="Z118" s="268">
        <v>1.0000000000000001E+50</v>
      </c>
      <c r="AA118" s="268">
        <v>1.0000000000000001E+50</v>
      </c>
      <c r="AB118" s="268">
        <v>254.08771472973919</v>
      </c>
      <c r="AC118" s="268">
        <v>5.0000087852900563E-4</v>
      </c>
      <c r="AD118" s="268">
        <v>2.9250213740507531E-2</v>
      </c>
      <c r="AE118" s="268">
        <v>2.9750213805539903E-2</v>
      </c>
      <c r="AF118" s="268">
        <v>3.0784057489080703E-2</v>
      </c>
    </row>
    <row r="119" spans="1:32">
      <c r="A119" s="268">
        <v>10144.253562168558</v>
      </c>
      <c r="B119" s="268">
        <v>1.1858466043578881E-3</v>
      </c>
      <c r="C119" s="268">
        <v>1.0000000000000001E+50</v>
      </c>
      <c r="D119" s="268">
        <v>1.0000000000000001E+50</v>
      </c>
      <c r="E119" s="268">
        <v>1.0000000000000001E+50</v>
      </c>
      <c r="F119" s="268">
        <v>1.0000000000000001E+50</v>
      </c>
      <c r="G119" s="268">
        <v>1.0000000000000001E+50</v>
      </c>
      <c r="H119" s="268">
        <v>8.3455499241285036</v>
      </c>
      <c r="I119" s="268">
        <v>31.37925475304408</v>
      </c>
      <c r="J119" s="268">
        <v>1.0000000000000001E+50</v>
      </c>
      <c r="K119" s="268">
        <v>1.8545654228946404</v>
      </c>
      <c r="L119" s="268">
        <v>1.0000000000000001E+50</v>
      </c>
      <c r="M119" s="268">
        <v>1.0000000000000001E+50</v>
      </c>
      <c r="N119" s="268">
        <v>1.6690715117420249</v>
      </c>
      <c r="O119" s="268">
        <v>1.0000000000000001E+50</v>
      </c>
      <c r="P119" s="268">
        <v>1.0000000000000001E+50</v>
      </c>
      <c r="Q119" s="268">
        <v>1.0000000000000001E+50</v>
      </c>
      <c r="R119" s="268">
        <v>1.0000000000000001E+50</v>
      </c>
      <c r="S119" s="268">
        <v>1.0000000000000001E+50</v>
      </c>
      <c r="T119" s="268">
        <v>1.0000000000000001E+50</v>
      </c>
      <c r="U119" s="268">
        <v>1.0000000000000001E+50</v>
      </c>
      <c r="V119" s="268">
        <v>1.0000000000000001E+50</v>
      </c>
      <c r="W119" s="268">
        <v>1.0000000000000001E+50</v>
      </c>
      <c r="X119" s="268">
        <v>9.7282333535759821E-3</v>
      </c>
      <c r="Y119" s="268">
        <v>1.0000000000000001E+50</v>
      </c>
      <c r="Z119" s="268">
        <v>1.0000000000000001E+50</v>
      </c>
      <c r="AA119" s="268">
        <v>1.0000000000000001E+50</v>
      </c>
      <c r="AB119" s="268">
        <v>249.10560267650021</v>
      </c>
      <c r="AC119" s="268">
        <v>5.0000091402154498E-4</v>
      </c>
      <c r="AD119" s="268">
        <v>2.9250213742318617E-2</v>
      </c>
      <c r="AE119" s="268">
        <v>2.9750213809978294E-2</v>
      </c>
      <c r="AF119" s="268">
        <v>3.078570875130655E-2</v>
      </c>
    </row>
    <row r="120" spans="1:32">
      <c r="A120" s="268">
        <v>10347.138633411929</v>
      </c>
      <c r="B120" s="268">
        <v>1.1927463890942808E-3</v>
      </c>
      <c r="C120" s="268">
        <v>1.0000000000000001E+50</v>
      </c>
      <c r="D120" s="268">
        <v>1.0000000000000001E+50</v>
      </c>
      <c r="E120" s="268">
        <v>1.0000000000000001E+50</v>
      </c>
      <c r="F120" s="268">
        <v>1.0000000000000001E+50</v>
      </c>
      <c r="G120" s="268">
        <v>1.0000000000000001E+50</v>
      </c>
      <c r="H120" s="268">
        <v>8.1819116633867512</v>
      </c>
      <c r="I120" s="268">
        <v>30.763974633421505</v>
      </c>
      <c r="J120" s="268">
        <v>1.0000000000000001E+50</v>
      </c>
      <c r="K120" s="268">
        <v>1.818201340413802</v>
      </c>
      <c r="L120" s="268">
        <v>1.0000000000000001E+50</v>
      </c>
      <c r="M120" s="268">
        <v>1.0000000000000001E+50</v>
      </c>
      <c r="N120" s="268">
        <v>1.6363430901368528</v>
      </c>
      <c r="O120" s="268">
        <v>1.0000000000000001E+50</v>
      </c>
      <c r="P120" s="268">
        <v>1.0000000000000001E+50</v>
      </c>
      <c r="Q120" s="268">
        <v>1.0000000000000001E+50</v>
      </c>
      <c r="R120" s="268">
        <v>1.0000000000000001E+50</v>
      </c>
      <c r="S120" s="268">
        <v>1.0000000000000001E+50</v>
      </c>
      <c r="T120" s="268">
        <v>1.0000000000000001E+50</v>
      </c>
      <c r="U120" s="268">
        <v>1.0000000000000001E+50</v>
      </c>
      <c r="V120" s="268">
        <v>1.0000000000000001E+50</v>
      </c>
      <c r="W120" s="268">
        <v>1.0000000000000001E+50</v>
      </c>
      <c r="X120" s="268">
        <v>9.6357261415967888E-3</v>
      </c>
      <c r="Y120" s="268">
        <v>1.0000000000000001E+50</v>
      </c>
      <c r="Z120" s="268">
        <v>1.0000000000000001E+50</v>
      </c>
      <c r="AA120" s="268">
        <v>1.0000000000000001E+50</v>
      </c>
      <c r="AB120" s="268">
        <v>244.22117909489904</v>
      </c>
      <c r="AC120" s="268">
        <v>5.0000095094798031E-4</v>
      </c>
      <c r="AD120" s="268">
        <v>2.925021374420287E-2</v>
      </c>
      <c r="AE120" s="268">
        <v>2.9750213814595999E-2</v>
      </c>
      <c r="AF120" s="268">
        <v>3.0787436567255105E-2</v>
      </c>
    </row>
    <row r="121" spans="1:32">
      <c r="A121" s="268">
        <v>10554.081406080168</v>
      </c>
      <c r="B121" s="268">
        <v>1.1998828127049836E-3</v>
      </c>
      <c r="C121" s="268">
        <v>1.0000000000000001E+50</v>
      </c>
      <c r="D121" s="268">
        <v>1.0000000000000001E+50</v>
      </c>
      <c r="E121" s="268">
        <v>1.0000000000000001E+50</v>
      </c>
      <c r="F121" s="268">
        <v>1.0000000000000001E+50</v>
      </c>
      <c r="G121" s="268">
        <v>1.0000000000000001E+50</v>
      </c>
      <c r="H121" s="268">
        <v>8.0214819954541685</v>
      </c>
      <c r="I121" s="268">
        <v>30.160758817576756</v>
      </c>
      <c r="J121" s="268">
        <v>1.0000000000000001E+50</v>
      </c>
      <c r="K121" s="268">
        <v>1.7825502780664599</v>
      </c>
      <c r="L121" s="268">
        <v>1.0000000000000001E+50</v>
      </c>
      <c r="M121" s="268">
        <v>1.0000000000000001E+50</v>
      </c>
      <c r="N121" s="268">
        <v>1.6042563717046765</v>
      </c>
      <c r="O121" s="268">
        <v>1.0000000000000001E+50</v>
      </c>
      <c r="P121" s="268">
        <v>1.0000000000000001E+50</v>
      </c>
      <c r="Q121" s="268">
        <v>1.0000000000000001E+50</v>
      </c>
      <c r="R121" s="268">
        <v>1.0000000000000001E+50</v>
      </c>
      <c r="S121" s="268">
        <v>1.0000000000000001E+50</v>
      </c>
      <c r="T121" s="268">
        <v>1.0000000000000001E+50</v>
      </c>
      <c r="U121" s="268">
        <v>1.0000000000000001E+50</v>
      </c>
      <c r="V121" s="268">
        <v>1.0000000000000001E+50</v>
      </c>
      <c r="W121" s="268">
        <v>1.0000000000000001E+50</v>
      </c>
      <c r="X121" s="268">
        <v>9.5459664365391706E-3</v>
      </c>
      <c r="Y121" s="268">
        <v>1.0000000000000001E+50</v>
      </c>
      <c r="Z121" s="268">
        <v>1.0000000000000001E+50</v>
      </c>
      <c r="AA121" s="268">
        <v>1.0000000000000001E+50</v>
      </c>
      <c r="AB121" s="268">
        <v>239.43252852470764</v>
      </c>
      <c r="AC121" s="268">
        <v>5.0000098936624064E-4</v>
      </c>
      <c r="AD121" s="268">
        <v>2.9250213746163246E-2</v>
      </c>
      <c r="AE121" s="268">
        <v>2.9750213819400257E-2</v>
      </c>
      <c r="AF121" s="268">
        <v>3.0789244090252573E-2</v>
      </c>
    </row>
    <row r="122" spans="1:32">
      <c r="A122" s="268">
        <v>10765.163034201771</v>
      </c>
      <c r="B122" s="268">
        <v>1.2072627726802088E-3</v>
      </c>
      <c r="C122" s="268">
        <v>1.0000000000000001E+50</v>
      </c>
      <c r="D122" s="268">
        <v>1.0000000000000001E+50</v>
      </c>
      <c r="E122" s="268">
        <v>1.0000000000000001E+50</v>
      </c>
      <c r="F122" s="268">
        <v>1.0000000000000001E+50</v>
      </c>
      <c r="G122" s="268">
        <v>1.0000000000000001E+50</v>
      </c>
      <c r="H122" s="268">
        <v>7.8641980067354886</v>
      </c>
      <c r="I122" s="268">
        <v>29.56937075028792</v>
      </c>
      <c r="J122" s="268">
        <v>1.0000000000000001E+50</v>
      </c>
      <c r="K122" s="268">
        <v>1.7475982550438502</v>
      </c>
      <c r="L122" s="268">
        <v>1.0000000000000001E+50</v>
      </c>
      <c r="M122" s="268">
        <v>1.0000000000000001E+50</v>
      </c>
      <c r="N122" s="268">
        <v>1.5727987734186821</v>
      </c>
      <c r="O122" s="268">
        <v>1.0000000000000001E+50</v>
      </c>
      <c r="P122" s="268">
        <v>1.0000000000000001E+50</v>
      </c>
      <c r="Q122" s="268">
        <v>1.0000000000000001E+50</v>
      </c>
      <c r="R122" s="268">
        <v>1.0000000000000001E+50</v>
      </c>
      <c r="S122" s="268">
        <v>1.0000000000000001E+50</v>
      </c>
      <c r="T122" s="268">
        <v>1.0000000000000001E+50</v>
      </c>
      <c r="U122" s="268">
        <v>1.0000000000000001E+50</v>
      </c>
      <c r="V122" s="268">
        <v>1.0000000000000001E+50</v>
      </c>
      <c r="W122" s="268">
        <v>1.0000000000000001E+50</v>
      </c>
      <c r="X122" s="268">
        <v>9.4588896778875619E-3</v>
      </c>
      <c r="Y122" s="268">
        <v>1.0000000000000001E+50</v>
      </c>
      <c r="Z122" s="268">
        <v>1.0000000000000001E+50</v>
      </c>
      <c r="AA122" s="268">
        <v>1.0000000000000001E+50</v>
      </c>
      <c r="AB122" s="268">
        <v>234.73777306374166</v>
      </c>
      <c r="AC122" s="268">
        <v>5.0000102933659557E-4</v>
      </c>
      <c r="AD122" s="268">
        <v>2.925021374820282E-2</v>
      </c>
      <c r="AE122" s="268">
        <v>2.9750213824398606E-2</v>
      </c>
      <c r="AF122" s="268">
        <v>3.0791134582093441E-2</v>
      </c>
    </row>
    <row r="123" spans="1:32">
      <c r="A123" s="268">
        <v>10980.466294885806</v>
      </c>
      <c r="B123" s="268">
        <v>1.214893300562813E-3</v>
      </c>
      <c r="C123" s="268">
        <v>1.0000000000000001E+50</v>
      </c>
      <c r="D123" s="268">
        <v>1.0000000000000001E+50</v>
      </c>
      <c r="E123" s="268">
        <v>1.0000000000000001E+50</v>
      </c>
      <c r="F123" s="268">
        <v>1.0000000000000001E+50</v>
      </c>
      <c r="G123" s="268">
        <v>1.0000000000000001E+50</v>
      </c>
      <c r="H123" s="268">
        <v>7.7099980172351383</v>
      </c>
      <c r="I123" s="268">
        <v>28.989578514665865</v>
      </c>
      <c r="J123" s="268">
        <v>1.0000000000000001E+50</v>
      </c>
      <c r="K123" s="268">
        <v>1.7133315646702778</v>
      </c>
      <c r="L123" s="268">
        <v>1.0000000000000001E+50</v>
      </c>
      <c r="M123" s="268">
        <v>1.0000000000000001E+50</v>
      </c>
      <c r="N123" s="268">
        <v>1.5419579589658428</v>
      </c>
      <c r="O123" s="268">
        <v>1.0000000000000001E+50</v>
      </c>
      <c r="P123" s="268">
        <v>1.0000000000000001E+50</v>
      </c>
      <c r="Q123" s="268">
        <v>1.0000000000000001E+50</v>
      </c>
      <c r="R123" s="268">
        <v>1.0000000000000001E+50</v>
      </c>
      <c r="S123" s="268">
        <v>1.0000000000000001E+50</v>
      </c>
      <c r="T123" s="268">
        <v>1.0000000000000001E+50</v>
      </c>
      <c r="U123" s="268">
        <v>1.0000000000000001E+50</v>
      </c>
      <c r="V123" s="268">
        <v>1.0000000000000001E+50</v>
      </c>
      <c r="W123" s="268">
        <v>1.0000000000000001E+50</v>
      </c>
      <c r="X123" s="268">
        <v>9.3744321599717288E-3</v>
      </c>
      <c r="Y123" s="268">
        <v>1.0000000000000001E+50</v>
      </c>
      <c r="Z123" s="268">
        <v>1.0000000000000001E+50</v>
      </c>
      <c r="AA123" s="268">
        <v>1.0000000000000001E+50</v>
      </c>
      <c r="AB123" s="268">
        <v>230.13507163142808</v>
      </c>
      <c r="AC123" s="268">
        <v>5.0000107092174962E-4</v>
      </c>
      <c r="AD123" s="268">
        <v>2.9250213750324792E-2</v>
      </c>
      <c r="AE123" s="268">
        <v>2.9750213829598891E-2</v>
      </c>
      <c r="AF123" s="268">
        <v>3.0793111416350143E-2</v>
      </c>
    </row>
    <row r="124" spans="1:32">
      <c r="A124" s="268">
        <v>11200.075620783522</v>
      </c>
      <c r="B124" s="268">
        <v>1.2227815615698508E-3</v>
      </c>
      <c r="C124" s="268">
        <v>1.0000000000000001E+50</v>
      </c>
      <c r="D124" s="268">
        <v>1.0000000000000001E+50</v>
      </c>
      <c r="E124" s="268">
        <v>1.0000000000000001E+50</v>
      </c>
      <c r="F124" s="268">
        <v>1.0000000000000001E+50</v>
      </c>
      <c r="G124" s="268">
        <v>1.0000000000000001E+50</v>
      </c>
      <c r="H124" s="268">
        <v>7.5588215563689971</v>
      </c>
      <c r="I124" s="268">
        <v>28.421154741206418</v>
      </c>
      <c r="J124" s="268">
        <v>1.0000000000000001E+50</v>
      </c>
      <c r="K124" s="268">
        <v>1.6797367690279501</v>
      </c>
      <c r="L124" s="268">
        <v>1.0000000000000001E+50</v>
      </c>
      <c r="M124" s="268">
        <v>1.0000000000000001E+50</v>
      </c>
      <c r="N124" s="268">
        <v>1.5117218339091449</v>
      </c>
      <c r="O124" s="268">
        <v>1.0000000000000001E+50</v>
      </c>
      <c r="P124" s="268">
        <v>1.0000000000000001E+50</v>
      </c>
      <c r="Q124" s="268">
        <v>1.0000000000000001E+50</v>
      </c>
      <c r="R124" s="268">
        <v>1.0000000000000001E+50</v>
      </c>
      <c r="S124" s="268">
        <v>1.0000000000000001E+50</v>
      </c>
      <c r="T124" s="268">
        <v>1.0000000000000001E+50</v>
      </c>
      <c r="U124" s="268">
        <v>1.0000000000000001E+50</v>
      </c>
      <c r="V124" s="268">
        <v>1.0000000000000001E+50</v>
      </c>
      <c r="W124" s="268">
        <v>1.0000000000000001E+50</v>
      </c>
      <c r="X124" s="268">
        <v>9.2925310346530041E-3</v>
      </c>
      <c r="Y124" s="268">
        <v>1.0000000000000001E+50</v>
      </c>
      <c r="Z124" s="268">
        <v>1.0000000000000001E+50</v>
      </c>
      <c r="AA124" s="268">
        <v>1.0000000000000001E+50</v>
      </c>
      <c r="AB124" s="268">
        <v>225.62261924681312</v>
      </c>
      <c r="AC124" s="268">
        <v>5.0000111418693999E-4</v>
      </c>
      <c r="AD124" s="268">
        <v>2.9250213752532495E-2</v>
      </c>
      <c r="AE124" s="268">
        <v>2.9750213835009268E-2</v>
      </c>
      <c r="AF124" s="268">
        <v>3.0795178081812712E-2</v>
      </c>
    </row>
    <row r="125" spans="1:32">
      <c r="A125" s="268">
        <v>11424.077133199193</v>
      </c>
      <c r="B125" s="268">
        <v>1.2309348541278443E-3</v>
      </c>
      <c r="C125" s="268">
        <v>1.0000000000000001E+50</v>
      </c>
      <c r="D125" s="268">
        <v>1.0000000000000001E+50</v>
      </c>
      <c r="E125" s="268">
        <v>1.0000000000000001E+50</v>
      </c>
      <c r="F125" s="268">
        <v>1.0000000000000001E+50</v>
      </c>
      <c r="G125" s="268">
        <v>1.0000000000000001E+50</v>
      </c>
      <c r="H125" s="268">
        <v>7.4106093392504517</v>
      </c>
      <c r="I125" s="268">
        <v>27.863876518625879</v>
      </c>
      <c r="J125" s="268">
        <v>1.0000000000000001E+50</v>
      </c>
      <c r="K125" s="268">
        <v>1.6468006936872019</v>
      </c>
      <c r="L125" s="268">
        <v>1.0000000000000001E+50</v>
      </c>
      <c r="M125" s="268">
        <v>1.0000000000000001E+50</v>
      </c>
      <c r="N125" s="268">
        <v>1.4820785409446737</v>
      </c>
      <c r="O125" s="268">
        <v>1.0000000000000001E+50</v>
      </c>
      <c r="P125" s="268">
        <v>1.0000000000000001E+50</v>
      </c>
      <c r="Q125" s="268">
        <v>1.0000000000000001E+50</v>
      </c>
      <c r="R125" s="268">
        <v>1.0000000000000001E+50</v>
      </c>
      <c r="S125" s="268">
        <v>1.0000000000000001E+50</v>
      </c>
      <c r="T125" s="268">
        <v>1.0000000000000001E+50</v>
      </c>
      <c r="U125" s="268">
        <v>1.0000000000000001E+50</v>
      </c>
      <c r="V125" s="268">
        <v>1.0000000000000001E+50</v>
      </c>
      <c r="W125" s="268">
        <v>1.0000000000000001E+50</v>
      </c>
      <c r="X125" s="268">
        <v>9.2131243147408632E-3</v>
      </c>
      <c r="Y125" s="268">
        <v>1.0000000000000001E+50</v>
      </c>
      <c r="Z125" s="268">
        <v>1.0000000000000001E+50</v>
      </c>
      <c r="AA125" s="268">
        <v>1.0000000000000001E+50</v>
      </c>
      <c r="AB125" s="268">
        <v>221.19864632072628</v>
      </c>
      <c r="AC125" s="268">
        <v>5.0000115920004022E-4</v>
      </c>
      <c r="AD125" s="268">
        <v>2.9250213754829391E-2</v>
      </c>
      <c r="AE125" s="268">
        <v>2.975021384063822E-2</v>
      </c>
      <c r="AF125" s="268">
        <v>3.079733818606193E-2</v>
      </c>
    </row>
    <row r="126" spans="1:32">
      <c r="A126" s="268">
        <v>11652.558675863176</v>
      </c>
      <c r="B126" s="268">
        <v>1.239360609329282E-3</v>
      </c>
      <c r="C126" s="268">
        <v>1.0000000000000001E+50</v>
      </c>
      <c r="D126" s="268">
        <v>1.0000000000000001E+50</v>
      </c>
      <c r="E126" s="268">
        <v>1.0000000000000001E+50</v>
      </c>
      <c r="F126" s="268">
        <v>1.0000000000000001E+50</v>
      </c>
      <c r="G126" s="268">
        <v>1.0000000000000001E+50</v>
      </c>
      <c r="H126" s="268">
        <v>7.2653032434414166</v>
      </c>
      <c r="I126" s="268">
        <v>27.317525306444807</v>
      </c>
      <c r="J126" s="268">
        <v>1.0000000000000001E+50</v>
      </c>
      <c r="K126" s="268">
        <v>1.6145104225400579</v>
      </c>
      <c r="L126" s="268">
        <v>1.0000000000000001E+50</v>
      </c>
      <c r="M126" s="268">
        <v>1.0000000000000001E+50</v>
      </c>
      <c r="N126" s="268">
        <v>1.4530164552516889</v>
      </c>
      <c r="O126" s="268">
        <v>1.0000000000000001E+50</v>
      </c>
      <c r="P126" s="268">
        <v>1.0000000000000001E+50</v>
      </c>
      <c r="Q126" s="268">
        <v>1.0000000000000001E+50</v>
      </c>
      <c r="R126" s="268">
        <v>1.0000000000000001E+50</v>
      </c>
      <c r="S126" s="268">
        <v>1.0000000000000001E+50</v>
      </c>
      <c r="T126" s="268">
        <v>1.0000000000000001E+50</v>
      </c>
      <c r="U126" s="268">
        <v>1.0000000000000001E+50</v>
      </c>
      <c r="V126" s="268">
        <v>1.0000000000000001E+50</v>
      </c>
      <c r="W126" s="268">
        <v>1.0000000000000001E+50</v>
      </c>
      <c r="X126" s="268">
        <v>9.1361508780375706E-3</v>
      </c>
      <c r="Y126" s="268">
        <v>1.0000000000000001E+50</v>
      </c>
      <c r="Z126" s="268">
        <v>1.0000000000000001E+50</v>
      </c>
      <c r="AA126" s="268">
        <v>1.0000000000000001E+50</v>
      </c>
      <c r="AB126" s="268">
        <v>216.86141796182415</v>
      </c>
      <c r="AC126" s="268">
        <v>5.0000120603166539E-4</v>
      </c>
      <c r="AD126" s="268">
        <v>2.9250213757219076E-2</v>
      </c>
      <c r="AE126" s="268">
        <v>2.9750213846494584E-2</v>
      </c>
      <c r="AF126" s="268">
        <v>3.0799595459179086E-2</v>
      </c>
    </row>
    <row r="127" spans="1:32">
      <c r="A127" s="268">
        <v>11885.60984938044</v>
      </c>
      <c r="B127" s="268">
        <v>1.2480663903187657E-3</v>
      </c>
      <c r="C127" s="268">
        <v>1.0000000000000001E+50</v>
      </c>
      <c r="D127" s="268">
        <v>1.0000000000000001E+50</v>
      </c>
      <c r="E127" s="268">
        <v>1.0000000000000001E+50</v>
      </c>
      <c r="F127" s="268">
        <v>1.0000000000000001E+50</v>
      </c>
      <c r="G127" s="268">
        <v>1.0000000000000001E+50</v>
      </c>
      <c r="H127" s="268">
        <v>7.122846286159219</v>
      </c>
      <c r="I127" s="268">
        <v>26.781886849285865</v>
      </c>
      <c r="J127" s="268">
        <v>1.0000000000000001E+50</v>
      </c>
      <c r="K127" s="268">
        <v>1.5828532927350869</v>
      </c>
      <c r="L127" s="268">
        <v>1.0000000000000001E+50</v>
      </c>
      <c r="M127" s="268">
        <v>1.0000000000000001E+50</v>
      </c>
      <c r="N127" s="268">
        <v>1.4245241799338728</v>
      </c>
      <c r="O127" s="268">
        <v>1.0000000000000001E+50</v>
      </c>
      <c r="P127" s="268">
        <v>1.0000000000000001E+50</v>
      </c>
      <c r="Q127" s="268">
        <v>1.0000000000000001E+50</v>
      </c>
      <c r="R127" s="268">
        <v>1.0000000000000001E+50</v>
      </c>
      <c r="S127" s="268">
        <v>1.0000000000000001E+50</v>
      </c>
      <c r="T127" s="268">
        <v>1.0000000000000001E+50</v>
      </c>
      <c r="U127" s="268">
        <v>1.0000000000000001E+50</v>
      </c>
      <c r="V127" s="268">
        <v>1.0000000000000001E+50</v>
      </c>
      <c r="W127" s="268">
        <v>1.0000000000000001E+50</v>
      </c>
      <c r="X127" s="268">
        <v>9.0615504719079969E-3</v>
      </c>
      <c r="Y127" s="268">
        <v>1.0000000000000001E+50</v>
      </c>
      <c r="Z127" s="268">
        <v>1.0000000000000001E+50</v>
      </c>
      <c r="AA127" s="268">
        <v>1.0000000000000001E+50</v>
      </c>
      <c r="AB127" s="268">
        <v>212.60923329624026</v>
      </c>
      <c r="AC127" s="268">
        <v>5.0000125475528352E-4</v>
      </c>
      <c r="AD127" s="268">
        <v>2.9250213759705306E-2</v>
      </c>
      <c r="AE127" s="268">
        <v>2.9750213852587543E-2</v>
      </c>
      <c r="AF127" s="268">
        <v>3.080195375759473E-2</v>
      </c>
    </row>
    <row r="128" spans="1:32">
      <c r="A128" s="268">
        <v>12123.32204636805</v>
      </c>
      <c r="B128" s="268">
        <v>1.257059891618098E-3</v>
      </c>
      <c r="C128" s="268">
        <v>1.0000000000000001E+50</v>
      </c>
      <c r="D128" s="268">
        <v>1.0000000000000001E+50</v>
      </c>
      <c r="E128" s="268">
        <v>1.0000000000000001E+50</v>
      </c>
      <c r="F128" s="268">
        <v>1.0000000000000001E+50</v>
      </c>
      <c r="G128" s="268">
        <v>1.0000000000000001E+50</v>
      </c>
      <c r="H128" s="268">
        <v>6.9831826019304195</v>
      </c>
      <c r="I128" s="268">
        <v>26.256751092852141</v>
      </c>
      <c r="J128" s="268">
        <v>1.0000000000000001E+50</v>
      </c>
      <c r="K128" s="268">
        <v>1.551816889711582</v>
      </c>
      <c r="L128" s="268">
        <v>1.0000000000000001E+50</v>
      </c>
      <c r="M128" s="268">
        <v>1.0000000000000001E+50</v>
      </c>
      <c r="N128" s="268">
        <v>1.3965905415499584</v>
      </c>
      <c r="O128" s="268">
        <v>1.0000000000000001E+50</v>
      </c>
      <c r="P128" s="268">
        <v>1.0000000000000001E+50</v>
      </c>
      <c r="Q128" s="268">
        <v>1.0000000000000001E+50</v>
      </c>
      <c r="R128" s="268">
        <v>1.0000000000000001E+50</v>
      </c>
      <c r="S128" s="268">
        <v>1.0000000000000001E+50</v>
      </c>
      <c r="T128" s="268">
        <v>1.0000000000000001E+50</v>
      </c>
      <c r="U128" s="268">
        <v>1.0000000000000001E+50</v>
      </c>
      <c r="V128" s="268">
        <v>1.0000000000000001E+50</v>
      </c>
      <c r="W128" s="268">
        <v>1.0000000000000001E+50</v>
      </c>
      <c r="X128" s="268">
        <v>8.9892637182716062E-3</v>
      </c>
      <c r="Y128" s="268">
        <v>1.0000000000000001E+50</v>
      </c>
      <c r="Z128" s="268">
        <v>1.0000000000000001E+50</v>
      </c>
      <c r="AA128" s="268">
        <v>1.0000000000000001E+50</v>
      </c>
      <c r="AB128" s="268">
        <v>208.44042480057652</v>
      </c>
      <c r="AC128" s="268">
        <v>5.0000130544733076E-4</v>
      </c>
      <c r="AD128" s="268">
        <v>2.925021376229198E-2</v>
      </c>
      <c r="AE128" s="268">
        <v>2.975021385892666E-2</v>
      </c>
      <c r="AF128" s="268">
        <v>3.0804417068078186E-2</v>
      </c>
    </row>
    <row r="129" spans="1:32">
      <c r="A129" s="268">
        <v>12365.788487295411</v>
      </c>
      <c r="B129" s="268">
        <v>1.2663489384004498E-3</v>
      </c>
      <c r="C129" s="268">
        <v>1.0000000000000001E+50</v>
      </c>
      <c r="D129" s="268">
        <v>1.0000000000000001E+50</v>
      </c>
      <c r="E129" s="268">
        <v>1.0000000000000001E+50</v>
      </c>
      <c r="F129" s="268">
        <v>1.0000000000000001E+50</v>
      </c>
      <c r="G129" s="268">
        <v>1.0000000000000001E+50</v>
      </c>
      <c r="H129" s="268">
        <v>6.84625742068277</v>
      </c>
      <c r="I129" s="268">
        <v>25.741912101552863</v>
      </c>
      <c r="J129" s="268">
        <v>1.0000000000000001E+50</v>
      </c>
      <c r="K129" s="268">
        <v>1.5213890423311016</v>
      </c>
      <c r="L129" s="268">
        <v>1.0000000000000001E+50</v>
      </c>
      <c r="M129" s="268">
        <v>1.0000000000000001E+50</v>
      </c>
      <c r="N129" s="268">
        <v>1.3692045857319886</v>
      </c>
      <c r="O129" s="268">
        <v>1.0000000000000001E+50</v>
      </c>
      <c r="P129" s="268">
        <v>1.0000000000000001E+50</v>
      </c>
      <c r="Q129" s="268">
        <v>1.0000000000000001E+50</v>
      </c>
      <c r="R129" s="268">
        <v>1.0000000000000001E+50</v>
      </c>
      <c r="S129" s="268">
        <v>1.0000000000000001E+50</v>
      </c>
      <c r="T129" s="268">
        <v>1.0000000000000001E+50</v>
      </c>
      <c r="U129" s="268">
        <v>1.0000000000000001E+50</v>
      </c>
      <c r="V129" s="268">
        <v>1.0000000000000001E+50</v>
      </c>
      <c r="W129" s="268">
        <v>1.0000000000000001E+50</v>
      </c>
      <c r="X129" s="268">
        <v>8.919232118914374E-3</v>
      </c>
      <c r="Y129" s="268">
        <v>1.0000000000000001E+50</v>
      </c>
      <c r="Z129" s="268">
        <v>1.0000000000000001E+50</v>
      </c>
      <c r="AA129" s="268">
        <v>1.0000000000000001E+50</v>
      </c>
      <c r="AB129" s="268">
        <v>204.35335764797176</v>
      </c>
      <c r="AC129" s="268">
        <v>5.0000135818733138E-4</v>
      </c>
      <c r="AD129" s="268">
        <v>2.9250213764983157E-2</v>
      </c>
      <c r="AE129" s="268">
        <v>2.9750213865521881E-2</v>
      </c>
      <c r="AF129" s="268">
        <v>3.0806989511868828E-2</v>
      </c>
    </row>
    <row r="130" spans="1:32">
      <c r="A130" s="268">
        <v>12613.104257041319</v>
      </c>
      <c r="B130" s="268">
        <v>1.2759414857245526E-3</v>
      </c>
      <c r="C130" s="268">
        <v>1.0000000000000001E+50</v>
      </c>
      <c r="D130" s="268">
        <v>1.0000000000000001E+50</v>
      </c>
      <c r="E130" s="268">
        <v>1.0000000000000001E+50</v>
      </c>
      <c r="F130" s="268">
        <v>1.0000000000000001E+50</v>
      </c>
      <c r="G130" s="268">
        <v>1.0000000000000001E+50</v>
      </c>
      <c r="H130" s="268">
        <v>6.7120170462667579</v>
      </c>
      <c r="I130" s="268">
        <v>25.237167977744395</v>
      </c>
      <c r="J130" s="268">
        <v>1.0000000000000001E+50</v>
      </c>
      <c r="K130" s="268">
        <v>1.491557818104478</v>
      </c>
      <c r="L130" s="268">
        <v>1.0000000000000001E+50</v>
      </c>
      <c r="M130" s="268">
        <v>1.0000000000000001E+50</v>
      </c>
      <c r="N130" s="268">
        <v>1.3423555728894849</v>
      </c>
      <c r="O130" s="268">
        <v>1.0000000000000001E+50</v>
      </c>
      <c r="P130" s="268">
        <v>1.0000000000000001E+50</v>
      </c>
      <c r="Q130" s="268">
        <v>1.0000000000000001E+50</v>
      </c>
      <c r="R130" s="268">
        <v>1.0000000000000001E+50</v>
      </c>
      <c r="S130" s="268">
        <v>1.0000000000000001E+50</v>
      </c>
      <c r="T130" s="268">
        <v>1.0000000000000001E+50</v>
      </c>
      <c r="U130" s="268">
        <v>1.0000000000000001E+50</v>
      </c>
      <c r="V130" s="268">
        <v>1.0000000000000001E+50</v>
      </c>
      <c r="W130" s="268">
        <v>1.0000000000000001E+50</v>
      </c>
      <c r="X130" s="268">
        <v>8.8513980610199199E-3</v>
      </c>
      <c r="Y130" s="268">
        <v>1.0000000000000001E+50</v>
      </c>
      <c r="Z130" s="268">
        <v>1.0000000000000001E+50</v>
      </c>
      <c r="AA130" s="268">
        <v>1.0000000000000001E+50</v>
      </c>
      <c r="AB130" s="268">
        <v>200.34642906699378</v>
      </c>
      <c r="AC130" s="268">
        <v>5.0000141305802195E-4</v>
      </c>
      <c r="AD130" s="268">
        <v>2.9250213767783056E-2</v>
      </c>
      <c r="AE130" s="268">
        <v>2.9750213872383545E-2</v>
      </c>
      <c r="AF130" s="268">
        <v>3.0809675348949461E-2</v>
      </c>
    </row>
    <row r="131" spans="1:32">
      <c r="A131" s="268">
        <v>12865.366342182146</v>
      </c>
      <c r="B131" s="268">
        <v>1.2858456177405962E-3</v>
      </c>
      <c r="C131" s="268">
        <v>1.0000000000000001E+50</v>
      </c>
      <c r="D131" s="268">
        <v>1.0000000000000001E+50</v>
      </c>
      <c r="E131" s="268">
        <v>1.0000000000000001E+50</v>
      </c>
      <c r="F131" s="268">
        <v>1.0000000000000001E+50</v>
      </c>
      <c r="G131" s="268">
        <v>1.0000000000000001E+50</v>
      </c>
      <c r="H131" s="268">
        <v>6.5804088353983037</v>
      </c>
      <c r="I131" s="268">
        <v>24.74232078255465</v>
      </c>
      <c r="J131" s="268">
        <v>1.0000000000000001E+50</v>
      </c>
      <c r="K131" s="268">
        <v>1.4623115185124063</v>
      </c>
      <c r="L131" s="268">
        <v>1.0000000000000001E+50</v>
      </c>
      <c r="M131" s="268">
        <v>1.0000000000000001E+50</v>
      </c>
      <c r="N131" s="268">
        <v>1.3160329739978447</v>
      </c>
      <c r="O131" s="268">
        <v>1.0000000000000001E+50</v>
      </c>
      <c r="P131" s="268">
        <v>1.0000000000000001E+50</v>
      </c>
      <c r="Q131" s="268">
        <v>1.0000000000000001E+50</v>
      </c>
      <c r="R131" s="268">
        <v>1.0000000000000001E+50</v>
      </c>
      <c r="S131" s="268">
        <v>1.0000000000000001E+50</v>
      </c>
      <c r="T131" s="268">
        <v>1.0000000000000001E+50</v>
      </c>
      <c r="U131" s="268">
        <v>1.0000000000000001E+50</v>
      </c>
      <c r="V131" s="268">
        <v>1.0000000000000001E+50</v>
      </c>
      <c r="W131" s="268">
        <v>1.0000000000000001E+50</v>
      </c>
      <c r="X131" s="268">
        <v>8.78570482282124E-3</v>
      </c>
      <c r="Y131" s="268">
        <v>1.0000000000000001E+50</v>
      </c>
      <c r="Z131" s="268">
        <v>1.0000000000000001E+50</v>
      </c>
      <c r="AA131" s="268">
        <v>1.0000000000000001E+50</v>
      </c>
      <c r="AB131" s="268">
        <v>196.41806771310078</v>
      </c>
      <c r="AC131" s="268">
        <v>5.0000147014548214E-4</v>
      </c>
      <c r="AD131" s="268">
        <v>2.9250213770696074E-2</v>
      </c>
      <c r="AE131" s="268">
        <v>2.9750213879522418E-2</v>
      </c>
      <c r="AF131" s="268">
        <v>3.0812478982461203E-2</v>
      </c>
    </row>
    <row r="132" spans="1:32">
      <c r="A132" s="268">
        <v>13122.673669025789</v>
      </c>
      <c r="B132" s="268">
        <v>1.2960695468802084E-3</v>
      </c>
      <c r="C132" s="268">
        <v>1.0000000000000001E+50</v>
      </c>
      <c r="D132" s="268">
        <v>1.0000000000000001E+50</v>
      </c>
      <c r="E132" s="268">
        <v>1.0000000000000001E+50</v>
      </c>
      <c r="F132" s="268">
        <v>1.0000000000000001E+50</v>
      </c>
      <c r="G132" s="268">
        <v>1.0000000000000001E+50</v>
      </c>
      <c r="H132" s="268">
        <v>6.4513811770143183</v>
      </c>
      <c r="I132" s="268">
        <v>24.25717645826003</v>
      </c>
      <c r="J132" s="268">
        <v>1.0000000000000001E+50</v>
      </c>
      <c r="K132" s="268">
        <v>1.4336386744177916</v>
      </c>
      <c r="L132" s="268">
        <v>1.0000000000000001E+50</v>
      </c>
      <c r="M132" s="268">
        <v>1.0000000000000001E+50</v>
      </c>
      <c r="N132" s="268">
        <v>1.2902264664693097</v>
      </c>
      <c r="O132" s="268">
        <v>1.0000000000000001E+50</v>
      </c>
      <c r="P132" s="268">
        <v>1.0000000000000001E+50</v>
      </c>
      <c r="Q132" s="268">
        <v>1.0000000000000001E+50</v>
      </c>
      <c r="R132" s="268">
        <v>1.0000000000000001E+50</v>
      </c>
      <c r="S132" s="268">
        <v>1.0000000000000001E+50</v>
      </c>
      <c r="T132" s="268">
        <v>1.0000000000000001E+50</v>
      </c>
      <c r="U132" s="268">
        <v>1.0000000000000001E+50</v>
      </c>
      <c r="V132" s="268">
        <v>1.0000000000000001E+50</v>
      </c>
      <c r="W132" s="268">
        <v>1.0000000000000001E+50</v>
      </c>
      <c r="X132" s="268">
        <v>8.722096579277281E-3</v>
      </c>
      <c r="Y132" s="268">
        <v>1.0000000000000001E+50</v>
      </c>
      <c r="Z132" s="268">
        <v>1.0000000000000001E+50</v>
      </c>
      <c r="AA132" s="268">
        <v>1.0000000000000001E+50</v>
      </c>
      <c r="AB132" s="268">
        <v>192.56673305242865</v>
      </c>
      <c r="AC132" s="268">
        <v>5.000015295392688E-4</v>
      </c>
      <c r="AD132" s="268">
        <v>2.9250213773726774E-2</v>
      </c>
      <c r="AE132" s="268">
        <v>2.9750213886949706E-2</v>
      </c>
      <c r="AF132" s="268">
        <v>3.0815404963258505E-2</v>
      </c>
    </row>
    <row r="133" spans="1:32">
      <c r="A133" s="268">
        <v>13385.127142406305</v>
      </c>
      <c r="B133" s="268">
        <v>1.3066216130435083E-3</v>
      </c>
      <c r="C133" s="268">
        <v>1.0000000000000001E+50</v>
      </c>
      <c r="D133" s="268">
        <v>1.0000000000000001E+50</v>
      </c>
      <c r="E133" s="268">
        <v>1.0000000000000001E+50</v>
      </c>
      <c r="F133" s="268">
        <v>1.0000000000000001E+50</v>
      </c>
      <c r="G133" s="268">
        <v>1.0000000000000001E+50</v>
      </c>
      <c r="H133" s="268">
        <v>6.3248834720330844</v>
      </c>
      <c r="I133" s="268">
        <v>23.781544752184331</v>
      </c>
      <c r="J133" s="268">
        <v>1.0000000000000001E+50</v>
      </c>
      <c r="K133" s="268">
        <v>1.4055280415680478</v>
      </c>
      <c r="L133" s="268">
        <v>1.0000000000000001E+50</v>
      </c>
      <c r="M133" s="268">
        <v>1.0000000000000001E+50</v>
      </c>
      <c r="N133" s="268">
        <v>1.2649259301048967</v>
      </c>
      <c r="O133" s="268">
        <v>1.0000000000000001E+50</v>
      </c>
      <c r="P133" s="268">
        <v>1.0000000000000001E+50</v>
      </c>
      <c r="Q133" s="268">
        <v>1.0000000000000001E+50</v>
      </c>
      <c r="R133" s="268">
        <v>1.0000000000000001E+50</v>
      </c>
      <c r="S133" s="268">
        <v>1.0000000000000001E+50</v>
      </c>
      <c r="T133" s="268">
        <v>1.0000000000000001E+50</v>
      </c>
      <c r="U133" s="268">
        <v>1.0000000000000001E+50</v>
      </c>
      <c r="V133" s="268">
        <v>1.0000000000000001E+50</v>
      </c>
      <c r="W133" s="268">
        <v>1.0000000000000001E+50</v>
      </c>
      <c r="X133" s="268">
        <v>8.6605184076820798E-3</v>
      </c>
      <c r="Y133" s="268">
        <v>1.0000000000000001E+50</v>
      </c>
      <c r="Z133" s="268">
        <v>1.0000000000000001E+50</v>
      </c>
      <c r="AA133" s="268">
        <v>1.0000000000000001E+50</v>
      </c>
      <c r="AB133" s="268">
        <v>188.79091475765946</v>
      </c>
      <c r="AC133" s="268">
        <v>5.0000159133255695E-4</v>
      </c>
      <c r="AD133" s="268">
        <v>2.9250213776879915E-2</v>
      </c>
      <c r="AE133" s="268">
        <v>2.9750213894677052E-2</v>
      </c>
      <c r="AF133" s="268">
        <v>3.0818457994602071E-2</v>
      </c>
    </row>
    <row r="134" spans="1:32">
      <c r="A134" s="268">
        <v>13652.829685254432</v>
      </c>
      <c r="B134" s="268">
        <v>1.3175102827967548E-3</v>
      </c>
      <c r="C134" s="268">
        <v>1.0000000000000001E+50</v>
      </c>
      <c r="D134" s="268">
        <v>1.0000000000000001E+50</v>
      </c>
      <c r="E134" s="268">
        <v>1.0000000000000001E+50</v>
      </c>
      <c r="F134" s="268">
        <v>1.0000000000000001E+50</v>
      </c>
      <c r="G134" s="268">
        <v>1.0000000000000001E+50</v>
      </c>
      <c r="H134" s="268">
        <v>6.2008661135114709</v>
      </c>
      <c r="I134" s="268">
        <v>23.315239142089887</v>
      </c>
      <c r="J134" s="268">
        <v>1.0000000000000001E+50</v>
      </c>
      <c r="K134" s="268">
        <v>1.3779685961855868</v>
      </c>
      <c r="L134" s="268">
        <v>1.0000000000000001E+50</v>
      </c>
      <c r="M134" s="268">
        <v>1.0000000000000001E+50</v>
      </c>
      <c r="N134" s="268">
        <v>1.2401214431256875</v>
      </c>
      <c r="O134" s="268">
        <v>1.0000000000000001E+50</v>
      </c>
      <c r="P134" s="268">
        <v>1.0000000000000001E+50</v>
      </c>
      <c r="Q134" s="268">
        <v>1.0000000000000001E+50</v>
      </c>
      <c r="R134" s="268">
        <v>1.0000000000000001E+50</v>
      </c>
      <c r="S134" s="268">
        <v>1.0000000000000001E+50</v>
      </c>
      <c r="T134" s="268">
        <v>1.0000000000000001E+50</v>
      </c>
      <c r="U134" s="268">
        <v>1.0000000000000001E+50</v>
      </c>
      <c r="V134" s="268">
        <v>1.0000000000000001E+50</v>
      </c>
      <c r="W134" s="268">
        <v>1.0000000000000001E+50</v>
      </c>
      <c r="X134" s="268">
        <v>8.6009162931181757E-3</v>
      </c>
      <c r="Y134" s="268">
        <v>1.0000000000000001E+50</v>
      </c>
      <c r="Z134" s="268">
        <v>1.0000000000000001E+50</v>
      </c>
      <c r="AA134" s="268">
        <v>1.0000000000000001E+50</v>
      </c>
      <c r="AB134" s="268">
        <v>185.08913211573639</v>
      </c>
      <c r="AC134" s="268">
        <v>5.0000165562228576E-4</v>
      </c>
      <c r="AD134" s="268">
        <v>2.9250213780160444E-2</v>
      </c>
      <c r="AE134" s="268">
        <v>2.9750213902716587E-2</v>
      </c>
      <c r="AF134" s="268">
        <v>3.0821642936986398E-2</v>
      </c>
    </row>
    <row r="135" spans="1:32">
      <c r="A135" s="268">
        <v>13925.88627895952</v>
      </c>
      <c r="B135" s="268">
        <v>1.3287441485945676E-3</v>
      </c>
      <c r="C135" s="268">
        <v>1.0000000000000001E+50</v>
      </c>
      <c r="D135" s="268">
        <v>1.0000000000000001E+50</v>
      </c>
      <c r="E135" s="268">
        <v>1.0000000000000001E+50</v>
      </c>
      <c r="F135" s="268">
        <v>1.0000000000000001E+50</v>
      </c>
      <c r="G135" s="268">
        <v>1.0000000000000001E+50</v>
      </c>
      <c r="H135" s="268">
        <v>6.0792804671912357</v>
      </c>
      <c r="I135" s="268">
        <v>22.858076763031562</v>
      </c>
      <c r="J135" s="268">
        <v>1.0000000000000001E+50</v>
      </c>
      <c r="K135" s="268">
        <v>1.3509495306447687</v>
      </c>
      <c r="L135" s="268">
        <v>1.0000000000000001E+50</v>
      </c>
      <c r="M135" s="268">
        <v>1.0000000000000001E+50</v>
      </c>
      <c r="N135" s="268">
        <v>1.2158032782819383</v>
      </c>
      <c r="O135" s="268">
        <v>1.0000000000000001E+50</v>
      </c>
      <c r="P135" s="268">
        <v>1.0000000000000001E+50</v>
      </c>
      <c r="Q135" s="268">
        <v>1.0000000000000001E+50</v>
      </c>
      <c r="R135" s="268">
        <v>1.0000000000000001E+50</v>
      </c>
      <c r="S135" s="268">
        <v>1.0000000000000001E+50</v>
      </c>
      <c r="T135" s="268">
        <v>1.0000000000000001E+50</v>
      </c>
      <c r="U135" s="268">
        <v>1.0000000000000001E+50</v>
      </c>
      <c r="V135" s="268">
        <v>1.0000000000000001E+50</v>
      </c>
      <c r="W135" s="268">
        <v>1.0000000000000001E+50</v>
      </c>
      <c r="X135" s="268">
        <v>8.5432371336705837E-3</v>
      </c>
      <c r="Y135" s="268">
        <v>1.0000000000000001E+50</v>
      </c>
      <c r="Z135" s="268">
        <v>1.0000000000000001E+50</v>
      </c>
      <c r="AA135" s="268">
        <v>1.0000000000000001E+50</v>
      </c>
      <c r="AB135" s="268">
        <v>181.45993344719204</v>
      </c>
      <c r="AC135" s="268">
        <v>5.0000172250931087E-4</v>
      </c>
      <c r="AD135" s="268">
        <v>2.9250213783573505E-2</v>
      </c>
      <c r="AE135" s="268">
        <v>2.9750213911080917E-2</v>
      </c>
      <c r="AF135" s="268">
        <v>3.0824964813097835E-2</v>
      </c>
    </row>
    <row r="136" spans="1:32">
      <c r="A136" s="268">
        <v>14204.404004538712</v>
      </c>
      <c r="B136" s="268">
        <v>1.3403319280410522E-3</v>
      </c>
      <c r="C136" s="268">
        <v>1.0000000000000001E+50</v>
      </c>
      <c r="D136" s="268">
        <v>1.0000000000000001E+50</v>
      </c>
      <c r="E136" s="268">
        <v>1.0000000000000001E+50</v>
      </c>
      <c r="F136" s="268">
        <v>1.0000000000000001E+50</v>
      </c>
      <c r="G136" s="268">
        <v>1.0000000000000001E+50</v>
      </c>
      <c r="H136" s="268">
        <v>5.9600788524267605</v>
      </c>
      <c r="I136" s="268">
        <v>22.409878335645008</v>
      </c>
      <c r="J136" s="268">
        <v>1.0000000000000001E+50</v>
      </c>
      <c r="K136" s="268">
        <v>1.3244602492336164</v>
      </c>
      <c r="L136" s="268">
        <v>1.0000000000000001E+50</v>
      </c>
      <c r="M136" s="268">
        <v>1.0000000000000001E+50</v>
      </c>
      <c r="N136" s="268">
        <v>1.1919618990384711</v>
      </c>
      <c r="O136" s="268">
        <v>1.0000000000000001E+50</v>
      </c>
      <c r="P136" s="268">
        <v>1.0000000000000001E+50</v>
      </c>
      <c r="Q136" s="268">
        <v>1.0000000000000001E+50</v>
      </c>
      <c r="R136" s="268">
        <v>1.0000000000000001E+50</v>
      </c>
      <c r="S136" s="268">
        <v>1.0000000000000001E+50</v>
      </c>
      <c r="T136" s="268">
        <v>1.0000000000000001E+50</v>
      </c>
      <c r="U136" s="268">
        <v>1.0000000000000001E+50</v>
      </c>
      <c r="V136" s="268">
        <v>1.0000000000000001E+50</v>
      </c>
      <c r="W136" s="268">
        <v>1.0000000000000001E+50</v>
      </c>
      <c r="X136" s="268">
        <v>8.4874287453226109E-3</v>
      </c>
      <c r="Y136" s="268">
        <v>1.0000000000000001E+50</v>
      </c>
      <c r="Z136" s="268">
        <v>1.0000000000000001E+50</v>
      </c>
      <c r="AA136" s="268">
        <v>1.0000000000000001E+50</v>
      </c>
      <c r="AB136" s="268">
        <v>177.90189553686218</v>
      </c>
      <c r="AC136" s="268">
        <v>5.0000179209856233E-4</v>
      </c>
      <c r="AD136" s="268">
        <v>2.9250213787124456E-2</v>
      </c>
      <c r="AE136" s="268">
        <v>2.9750213919783164E-2</v>
      </c>
      <c r="AF136" s="268">
        <v>3.0828428812897962E-2</v>
      </c>
    </row>
    <row r="137" spans="1:32">
      <c r="A137" s="268">
        <v>14488.492084629486</v>
      </c>
      <c r="B137" s="268">
        <v>1.3522824632044243E-3</v>
      </c>
      <c r="C137" s="268">
        <v>1.0000000000000001E+50</v>
      </c>
      <c r="D137" s="268">
        <v>1.0000000000000001E+50</v>
      </c>
      <c r="E137" s="268">
        <v>1.0000000000000001E+50</v>
      </c>
      <c r="F137" s="268">
        <v>1.0000000000000001E+50</v>
      </c>
      <c r="G137" s="268">
        <v>1.0000000000000001E+50</v>
      </c>
      <c r="H137" s="268">
        <v>5.8432145234867674</v>
      </c>
      <c r="I137" s="268">
        <v>21.970468095841067</v>
      </c>
      <c r="J137" s="268">
        <v>1.0000000000000001E+50</v>
      </c>
      <c r="K137" s="268">
        <v>1.298490363998636</v>
      </c>
      <c r="L137" s="268">
        <v>1.0000000000000001E+50</v>
      </c>
      <c r="M137" s="268">
        <v>1.0000000000000001E+50</v>
      </c>
      <c r="N137" s="268">
        <v>1.1685879558348573</v>
      </c>
      <c r="O137" s="268">
        <v>1.0000000000000001E+50</v>
      </c>
      <c r="P137" s="268">
        <v>1.0000000000000001E+50</v>
      </c>
      <c r="Q137" s="268">
        <v>1.0000000000000001E+50</v>
      </c>
      <c r="R137" s="268">
        <v>1.0000000000000001E+50</v>
      </c>
      <c r="S137" s="268">
        <v>1.0000000000000001E+50</v>
      </c>
      <c r="T137" s="268">
        <v>1.0000000000000001E+50</v>
      </c>
      <c r="U137" s="268">
        <v>1.0000000000000001E+50</v>
      </c>
      <c r="V137" s="268">
        <v>1.0000000000000001E+50</v>
      </c>
      <c r="W137" s="268">
        <v>1.0000000000000001E+50</v>
      </c>
      <c r="X137" s="268">
        <v>8.4334398664602378E-3</v>
      </c>
      <c r="Y137" s="268">
        <v>1.0000000000000001E+50</v>
      </c>
      <c r="Z137" s="268">
        <v>1.0000000000000001E+50</v>
      </c>
      <c r="AA137" s="268">
        <v>1.0000000000000001E+50</v>
      </c>
      <c r="AB137" s="268">
        <v>174.41362307576256</v>
      </c>
      <c r="AC137" s="268">
        <v>5.0000186449920933E-4</v>
      </c>
      <c r="AD137" s="268">
        <v>2.9250213790818866E-2</v>
      </c>
      <c r="AE137" s="268">
        <v>2.9750213928836984E-2</v>
      </c>
      <c r="AF137" s="268">
        <v>3.0832040298826028E-2</v>
      </c>
    </row>
    <row r="138" spans="1:32">
      <c r="A138" s="268">
        <v>14778.261926322077</v>
      </c>
      <c r="B138" s="268">
        <v>1.3646047199998795E-3</v>
      </c>
      <c r="C138" s="268">
        <v>1.0000000000000001E+50</v>
      </c>
      <c r="D138" s="268">
        <v>1.0000000000000001E+50</v>
      </c>
      <c r="E138" s="268">
        <v>1.0000000000000001E+50</v>
      </c>
      <c r="F138" s="268">
        <v>1.0000000000000001E+50</v>
      </c>
      <c r="G138" s="268">
        <v>1.0000000000000001E+50</v>
      </c>
      <c r="H138" s="268">
        <v>5.7286416512226497</v>
      </c>
      <c r="I138" s="268">
        <v>21.539673725878632</v>
      </c>
      <c r="J138" s="268">
        <v>1.0000000000000001E+50</v>
      </c>
      <c r="K138" s="268">
        <v>1.2730296906711074</v>
      </c>
      <c r="L138" s="268">
        <v>1.0000000000000001E+50</v>
      </c>
      <c r="M138" s="268">
        <v>1.0000000000000001E+50</v>
      </c>
      <c r="N138" s="268">
        <v>1.1456722824189223</v>
      </c>
      <c r="O138" s="268">
        <v>1.0000000000000001E+50</v>
      </c>
      <c r="P138" s="268">
        <v>1.0000000000000001E+50</v>
      </c>
      <c r="Q138" s="268">
        <v>1.0000000000000001E+50</v>
      </c>
      <c r="R138" s="268">
        <v>1.0000000000000001E+50</v>
      </c>
      <c r="S138" s="268">
        <v>1.0000000000000001E+50</v>
      </c>
      <c r="T138" s="268">
        <v>1.0000000000000001E+50</v>
      </c>
      <c r="U138" s="268">
        <v>1.0000000000000001E+50</v>
      </c>
      <c r="V138" s="268">
        <v>1.0000000000000001E+50</v>
      </c>
      <c r="W138" s="268">
        <v>1.0000000000000001E+50</v>
      </c>
      <c r="X138" s="268">
        <v>8.3812201619174655E-3</v>
      </c>
      <c r="Y138" s="268">
        <v>1.0000000000000001E+50</v>
      </c>
      <c r="Z138" s="268">
        <v>1.0000000000000001E+50</v>
      </c>
      <c r="AA138" s="268">
        <v>1.0000000000000001E+50</v>
      </c>
      <c r="AB138" s="268">
        <v>170.99374811390834</v>
      </c>
      <c r="AC138" s="268">
        <v>5.0000193982483127E-4</v>
      </c>
      <c r="AD138" s="268">
        <v>2.9250213794662527E-2</v>
      </c>
      <c r="AE138" s="268">
        <v>2.9750213938256578E-2</v>
      </c>
      <c r="AF138" s="268">
        <v>3.0835804811113296E-2</v>
      </c>
    </row>
    <row r="139" spans="1:32">
      <c r="A139" s="268">
        <v>15073.827164848519</v>
      </c>
      <c r="B139" s="268">
        <v>1.3773077876555141E-3</v>
      </c>
      <c r="C139" s="268">
        <v>1.0000000000000001E+50</v>
      </c>
      <c r="D139" s="268">
        <v>1.0000000000000001E+50</v>
      </c>
      <c r="E139" s="268">
        <v>1.0000000000000001E+50</v>
      </c>
      <c r="F139" s="268">
        <v>1.0000000000000001E+50</v>
      </c>
      <c r="G139" s="268">
        <v>1.0000000000000001E+50</v>
      </c>
      <c r="H139" s="268">
        <v>5.6163153050962675</v>
      </c>
      <c r="I139" s="268">
        <v>21.117326286789094</v>
      </c>
      <c r="J139" s="268">
        <v>1.0000000000000001E+50</v>
      </c>
      <c r="K139" s="268">
        <v>1.2480682446732558</v>
      </c>
      <c r="L139" s="268">
        <v>1.0000000000000001E+50</v>
      </c>
      <c r="M139" s="268">
        <v>1.0000000000000001E+50</v>
      </c>
      <c r="N139" s="268">
        <v>1.1232058922521375</v>
      </c>
      <c r="O139" s="268">
        <v>1.0000000000000001E+50</v>
      </c>
      <c r="P139" s="268">
        <v>1.0000000000000001E+50</v>
      </c>
      <c r="Q139" s="268">
        <v>1.0000000000000001E+50</v>
      </c>
      <c r="R139" s="268">
        <v>1.0000000000000001E+50</v>
      </c>
      <c r="S139" s="268">
        <v>1.0000000000000001E+50</v>
      </c>
      <c r="T139" s="268">
        <v>1.0000000000000001E+50</v>
      </c>
      <c r="U139" s="268">
        <v>1.0000000000000001E+50</v>
      </c>
      <c r="V139" s="268">
        <v>1.0000000000000001E+50</v>
      </c>
      <c r="W139" s="268">
        <v>1.0000000000000001E+50</v>
      </c>
      <c r="X139" s="268">
        <v>8.3307202265011232E-3</v>
      </c>
      <c r="Y139" s="268">
        <v>1.0000000000000001E+50</v>
      </c>
      <c r="Z139" s="268">
        <v>1.0000000000000001E+50</v>
      </c>
      <c r="AA139" s="268">
        <v>1.0000000000000001E+50</v>
      </c>
      <c r="AB139" s="268">
        <v>167.64092952386349</v>
      </c>
      <c r="AC139" s="268">
        <v>5.0000201819359619E-4</v>
      </c>
      <c r="AD139" s="268">
        <v>2.9250213798661471E-2</v>
      </c>
      <c r="AE139" s="268">
        <v>2.9750213948056724E-2</v>
      </c>
      <c r="AF139" s="268">
        <v>3.0839728073200696E-2</v>
      </c>
    </row>
    <row r="140" spans="1:32">
      <c r="A140" s="268">
        <v>15375.30370814549</v>
      </c>
      <c r="B140" s="268">
        <v>1.3904008782760324E-3</v>
      </c>
      <c r="C140" s="268">
        <v>1.0000000000000001E+50</v>
      </c>
      <c r="D140" s="268">
        <v>1.0000000000000001E+50</v>
      </c>
      <c r="E140" s="268">
        <v>1.0000000000000001E+50</v>
      </c>
      <c r="F140" s="268">
        <v>1.0000000000000001E+50</v>
      </c>
      <c r="G140" s="268">
        <v>1.0000000000000001E+50</v>
      </c>
      <c r="H140" s="268">
        <v>5.506191435560118</v>
      </c>
      <c r="I140" s="268">
        <v>20.70326015212575</v>
      </c>
      <c r="J140" s="268">
        <v>1.0000000000000001E+50</v>
      </c>
      <c r="K140" s="268">
        <v>1.2235962372027287</v>
      </c>
      <c r="L140" s="268">
        <v>1.0000000000000001E+50</v>
      </c>
      <c r="M140" s="268">
        <v>1.0000000000000001E+50</v>
      </c>
      <c r="N140" s="268">
        <v>1.1011799749854874</v>
      </c>
      <c r="O140" s="268">
        <v>1.0000000000000001E+50</v>
      </c>
      <c r="P140" s="268">
        <v>1.0000000000000001E+50</v>
      </c>
      <c r="Q140" s="268">
        <v>1.0000000000000001E+50</v>
      </c>
      <c r="R140" s="268">
        <v>1.0000000000000001E+50</v>
      </c>
      <c r="S140" s="268">
        <v>1.0000000000000001E+50</v>
      </c>
      <c r="T140" s="268">
        <v>1.0000000000000001E+50</v>
      </c>
      <c r="U140" s="268">
        <v>1.0000000000000001E+50</v>
      </c>
      <c r="V140" s="268">
        <v>1.0000000000000001E+50</v>
      </c>
      <c r="W140" s="268">
        <v>1.0000000000000001E+50</v>
      </c>
      <c r="X140" s="268">
        <v>8.2818915879397711E-3</v>
      </c>
      <c r="Y140" s="268">
        <v>1.0000000000000001E+50</v>
      </c>
      <c r="Z140" s="268">
        <v>1.0000000000000001E+50</v>
      </c>
      <c r="AA140" s="268">
        <v>1.0000000000000001E+50</v>
      </c>
      <c r="AB140" s="268">
        <v>164.35385247480838</v>
      </c>
      <c r="AC140" s="268">
        <v>5.0000209972844635E-4</v>
      </c>
      <c r="AD140" s="268">
        <v>2.9250213802821976E-2</v>
      </c>
      <c r="AE140" s="268">
        <v>2.9750213958252798E-2</v>
      </c>
      <c r="AF140" s="268">
        <v>3.0843815997250397E-2</v>
      </c>
    </row>
    <row r="141" spans="1:32">
      <c r="A141" s="268">
        <v>15682.809782308399</v>
      </c>
      <c r="B141" s="268">
        <v>1.4038933265188337E-3</v>
      </c>
      <c r="C141" s="268">
        <v>1.0000000000000001E+50</v>
      </c>
      <c r="D141" s="268">
        <v>1.0000000000000001E+50</v>
      </c>
      <c r="E141" s="268">
        <v>1.0000000000000001E+50</v>
      </c>
      <c r="F141" s="268">
        <v>1.0000000000000001E+50</v>
      </c>
      <c r="G141" s="268">
        <v>1.0000000000000001E+50</v>
      </c>
      <c r="H141" s="268">
        <v>5.3982268567830136</v>
      </c>
      <c r="I141" s="268">
        <v>20.297312943012269</v>
      </c>
      <c r="J141" s="268">
        <v>1.0000000000000001E+50</v>
      </c>
      <c r="K141" s="268">
        <v>1.1996040713938516</v>
      </c>
      <c r="L141" s="268">
        <v>1.0000000000000001E+50</v>
      </c>
      <c r="M141" s="268">
        <v>1.0000000000000001E+50</v>
      </c>
      <c r="N141" s="268">
        <v>1.0795858930044324</v>
      </c>
      <c r="O141" s="268">
        <v>1.0000000000000001E+50</v>
      </c>
      <c r="P141" s="268">
        <v>1.0000000000000001E+50</v>
      </c>
      <c r="Q141" s="268">
        <v>1.0000000000000001E+50</v>
      </c>
      <c r="R141" s="268">
        <v>1.0000000000000001E+50</v>
      </c>
      <c r="S141" s="268">
        <v>1.0000000000000001E+50</v>
      </c>
      <c r="T141" s="268">
        <v>1.0000000000000001E+50</v>
      </c>
      <c r="U141" s="268">
        <v>1.0000000000000001E+50</v>
      </c>
      <c r="V141" s="268">
        <v>1.0000000000000001E+50</v>
      </c>
      <c r="W141" s="268">
        <v>1.0000000000000001E+50</v>
      </c>
      <c r="X141" s="268">
        <v>8.2346867092077218E-3</v>
      </c>
      <c r="Y141" s="268">
        <v>1.0000000000000001E+50</v>
      </c>
      <c r="Z141" s="268">
        <v>1.0000000000000001E+50</v>
      </c>
      <c r="AA141" s="268">
        <v>1.0000000000000001E+50</v>
      </c>
      <c r="AB141" s="268">
        <v>161.13122791691987</v>
      </c>
      <c r="AC141" s="268">
        <v>5.0000218455729028E-4</v>
      </c>
      <c r="AD141" s="268">
        <v>2.9250213807150566E-2</v>
      </c>
      <c r="AE141" s="268">
        <v>2.9750213968860791E-2</v>
      </c>
      <c r="AF141" s="268">
        <v>3.0848074689740448E-2</v>
      </c>
    </row>
    <row r="142" spans="1:32">
      <c r="A142" s="268">
        <v>15996.465977954567</v>
      </c>
      <c r="B142" s="268">
        <v>1.4177945893967786E-3</v>
      </c>
      <c r="C142" s="268">
        <v>1.0000000000000001E+50</v>
      </c>
      <c r="D142" s="268">
        <v>1.0000000000000001E+50</v>
      </c>
      <c r="E142" s="268">
        <v>1.0000000000000001E+50</v>
      </c>
      <c r="F142" s="268">
        <v>1.0000000000000001E+50</v>
      </c>
      <c r="G142" s="268">
        <v>1.0000000000000001E+50</v>
      </c>
      <c r="H142" s="268">
        <v>5.2923792297144514</v>
      </c>
      <c r="I142" s="268">
        <v>19.89932546446467</v>
      </c>
      <c r="J142" s="268">
        <v>1.0000000000000001E+50</v>
      </c>
      <c r="K142" s="268">
        <v>1.176082338554151</v>
      </c>
      <c r="L142" s="268">
        <v>1.0000000000000001E+50</v>
      </c>
      <c r="M142" s="268">
        <v>1.0000000000000001E+50</v>
      </c>
      <c r="N142" s="268">
        <v>1.0584151780416076</v>
      </c>
      <c r="O142" s="268">
        <v>1.0000000000000001E+50</v>
      </c>
      <c r="P142" s="268">
        <v>1.0000000000000001E+50</v>
      </c>
      <c r="Q142" s="268">
        <v>1.0000000000000001E+50</v>
      </c>
      <c r="R142" s="268">
        <v>1.0000000000000001E+50</v>
      </c>
      <c r="S142" s="268">
        <v>1.0000000000000001E+50</v>
      </c>
      <c r="T142" s="268">
        <v>1.0000000000000001E+50</v>
      </c>
      <c r="U142" s="268">
        <v>1.0000000000000001E+50</v>
      </c>
      <c r="V142" s="268">
        <v>1.0000000000000001E+50</v>
      </c>
      <c r="W142" s="268">
        <v>1.0000000000000001E+50</v>
      </c>
      <c r="X142" s="268">
        <v>8.1890589901816111E-3</v>
      </c>
      <c r="Y142" s="268">
        <v>1.0000000000000001E+50</v>
      </c>
      <c r="Z142" s="268">
        <v>1.0000000000000001E+50</v>
      </c>
      <c r="AA142" s="268">
        <v>1.0000000000000001E+50</v>
      </c>
      <c r="AB142" s="268">
        <v>157.97179207586154</v>
      </c>
      <c r="AC142" s="268">
        <v>5.0000227281320414E-4</v>
      </c>
      <c r="AD142" s="268">
        <v>2.9250213811654029E-2</v>
      </c>
      <c r="AE142" s="268">
        <v>2.9750213979897345E-2</v>
      </c>
      <c r="AF142" s="268">
        <v>3.0852510457130482E-2</v>
      </c>
    </row>
    <row r="143" spans="1:32">
      <c r="A143" s="268">
        <v>16316.395297513658</v>
      </c>
      <c r="B143" s="268">
        <v>1.4321142462215715E-3</v>
      </c>
      <c r="C143" s="268">
        <v>1.0000000000000001E+50</v>
      </c>
      <c r="D143" s="268">
        <v>1.0000000000000001E+50</v>
      </c>
      <c r="E143" s="268">
        <v>1.0000000000000001E+50</v>
      </c>
      <c r="F143" s="268">
        <v>1.0000000000000001E+50</v>
      </c>
      <c r="G143" s="268">
        <v>1.0000000000000001E+50</v>
      </c>
      <c r="H143" s="268">
        <v>5.1886070454810707</v>
      </c>
      <c r="I143" s="268">
        <v>19.509141642961964</v>
      </c>
      <c r="J143" s="268">
        <v>1.0000000000000001E+50</v>
      </c>
      <c r="K143" s="268">
        <v>1.1530218144746698</v>
      </c>
      <c r="L143" s="268">
        <v>1.0000000000000001E+50</v>
      </c>
      <c r="M143" s="268">
        <v>1.0000000000000001E+50</v>
      </c>
      <c r="N143" s="268">
        <v>1.0376595278559344</v>
      </c>
      <c r="O143" s="268">
        <v>1.0000000000000001E+50</v>
      </c>
      <c r="P143" s="268">
        <v>1.0000000000000001E+50</v>
      </c>
      <c r="Q143" s="268">
        <v>1.0000000000000001E+50</v>
      </c>
      <c r="R143" s="268">
        <v>1.0000000000000001E+50</v>
      </c>
      <c r="S143" s="268">
        <v>1.0000000000000001E+50</v>
      </c>
      <c r="T143" s="268">
        <v>1.0000000000000001E+50</v>
      </c>
      <c r="U143" s="268">
        <v>1.0000000000000001E+50</v>
      </c>
      <c r="V143" s="268">
        <v>1.0000000000000001E+50</v>
      </c>
      <c r="W143" s="268">
        <v>1.0000000000000001E+50</v>
      </c>
      <c r="X143" s="268">
        <v>8.1449627685933595E-3</v>
      </c>
      <c r="Y143" s="268">
        <v>1.0000000000000001E+50</v>
      </c>
      <c r="Z143" s="268">
        <v>1.0000000000000001E+50</v>
      </c>
      <c r="AA143" s="268">
        <v>1.0000000000000001E+50</v>
      </c>
      <c r="AB143" s="268">
        <v>154.8743059571859</v>
      </c>
      <c r="AC143" s="268">
        <v>5.0000236463464056E-4</v>
      </c>
      <c r="AD143" s="268">
        <v>2.9250213816339431E-2</v>
      </c>
      <c r="AE143" s="268">
        <v>2.9750213991379778E-2</v>
      </c>
      <c r="AF143" s="268">
        <v>3.085712981158523E-2</v>
      </c>
    </row>
    <row r="144" spans="1:32">
      <c r="A144" s="268">
        <v>16642.723203463931</v>
      </c>
      <c r="B144" s="268">
        <v>1.4468619987012246E-3</v>
      </c>
      <c r="C144" s="268">
        <v>1.0000000000000001E+50</v>
      </c>
      <c r="D144" s="268">
        <v>1.0000000000000001E+50</v>
      </c>
      <c r="E144" s="268">
        <v>1.0000000000000001E+50</v>
      </c>
      <c r="F144" s="268">
        <v>1.0000000000000001E+50</v>
      </c>
      <c r="G144" s="268">
        <v>1.0000000000000001E+50</v>
      </c>
      <c r="H144" s="268">
        <v>5.086869609108664</v>
      </c>
      <c r="I144" s="268">
        <v>19.126608465240821</v>
      </c>
      <c r="J144" s="268">
        <v>1.0000000000000001E+50</v>
      </c>
      <c r="K144" s="268">
        <v>1.1304134558126318</v>
      </c>
      <c r="L144" s="268">
        <v>1.0000000000000001E+50</v>
      </c>
      <c r="M144" s="268">
        <v>1.0000000000000001E+50</v>
      </c>
      <c r="N144" s="268">
        <v>1.0173108029768407</v>
      </c>
      <c r="O144" s="268">
        <v>1.0000000000000001E+50</v>
      </c>
      <c r="P144" s="268">
        <v>1.0000000000000001E+50</v>
      </c>
      <c r="Q144" s="268">
        <v>1.0000000000000001E+50</v>
      </c>
      <c r="R144" s="268">
        <v>1.0000000000000001E+50</v>
      </c>
      <c r="S144" s="268">
        <v>1.0000000000000001E+50</v>
      </c>
      <c r="T144" s="268">
        <v>1.0000000000000001E+50</v>
      </c>
      <c r="U144" s="268">
        <v>1.0000000000000001E+50</v>
      </c>
      <c r="V144" s="268">
        <v>1.0000000000000001E+50</v>
      </c>
      <c r="W144" s="268">
        <v>1.0000000000000001E+50</v>
      </c>
      <c r="X144" s="268">
        <v>8.1023533202497517E-3</v>
      </c>
      <c r="Y144" s="268">
        <v>1.0000000000000001E+50</v>
      </c>
      <c r="Z144" s="268">
        <v>1.0000000000000001E+50</v>
      </c>
      <c r="AA144" s="268">
        <v>1.0000000000000001E+50</v>
      </c>
      <c r="AB144" s="268">
        <v>151.83755486045425</v>
      </c>
      <c r="AC144" s="268">
        <v>5.0000246016564489E-4</v>
      </c>
      <c r="AD144" s="268">
        <v>2.9250213821214122E-2</v>
      </c>
      <c r="AE144" s="268">
        <v>2.9750214003326104E-2</v>
      </c>
      <c r="AF144" s="268">
        <v>3.0861939476741096E-2</v>
      </c>
    </row>
    <row r="145" spans="1:32">
      <c r="A145" s="268">
        <v>16975.577667533209</v>
      </c>
      <c r="B145" s="268">
        <v>1.4620476712044811E-3</v>
      </c>
      <c r="C145" s="268">
        <v>1.0000000000000001E+50</v>
      </c>
      <c r="D145" s="268">
        <v>1.0000000000000001E+50</v>
      </c>
      <c r="E145" s="268">
        <v>1.0000000000000001E+50</v>
      </c>
      <c r="F145" s="268">
        <v>1.0000000000000001E+50</v>
      </c>
      <c r="G145" s="268">
        <v>1.0000000000000001E+50</v>
      </c>
      <c r="H145" s="268">
        <v>4.9871270235633576</v>
      </c>
      <c r="I145" s="268">
        <v>18.751575918290357</v>
      </c>
      <c r="J145" s="268">
        <v>1.0000000000000001E+50</v>
      </c>
      <c r="K145" s="268">
        <v>1.1082483965450327</v>
      </c>
      <c r="L145" s="268">
        <v>1.0000000000000001E+50</v>
      </c>
      <c r="M145" s="268">
        <v>1.0000000000000001E+50</v>
      </c>
      <c r="N145" s="268">
        <v>0.99736102351231115</v>
      </c>
      <c r="O145" s="268">
        <v>1.0000000000000001E+50</v>
      </c>
      <c r="P145" s="268">
        <v>1.0000000000000001E+50</v>
      </c>
      <c r="Q145" s="268">
        <v>1.0000000000000001E+50</v>
      </c>
      <c r="R145" s="268">
        <v>1.0000000000000001E+50</v>
      </c>
      <c r="S145" s="268">
        <v>1.0000000000000001E+50</v>
      </c>
      <c r="T145" s="268">
        <v>1.0000000000000001E+50</v>
      </c>
      <c r="U145" s="268">
        <v>1.0000000000000001E+50</v>
      </c>
      <c r="V145" s="268">
        <v>1.0000000000000001E+50</v>
      </c>
      <c r="W145" s="268">
        <v>1.0000000000000001E+50</v>
      </c>
      <c r="X145" s="268">
        <v>8.0611868584951462E-3</v>
      </c>
      <c r="Y145" s="268">
        <v>1.0000000000000001E+50</v>
      </c>
      <c r="Z145" s="268">
        <v>1.0000000000000001E+50</v>
      </c>
      <c r="AA145" s="268">
        <v>1.0000000000000001E+50</v>
      </c>
      <c r="AB145" s="268">
        <v>148.86034790288355</v>
      </c>
      <c r="AC145" s="268">
        <v>5.0000255955608261E-4</v>
      </c>
      <c r="AD145" s="268">
        <v>2.9250213826285752E-2</v>
      </c>
      <c r="AE145" s="268">
        <v>2.9750214015755058E-2</v>
      </c>
      <c r="AF145" s="268">
        <v>3.0866946393499836E-2</v>
      </c>
    </row>
    <row r="146" spans="1:32">
      <c r="A146" s="268">
        <v>17315.089220883874</v>
      </c>
      <c r="B146" s="268">
        <v>1.477681211204424E-3</v>
      </c>
      <c r="C146" s="268">
        <v>1.0000000000000001E+50</v>
      </c>
      <c r="D146" s="268">
        <v>1.0000000000000001E+50</v>
      </c>
      <c r="E146" s="268">
        <v>1.0000000000000001E+50</v>
      </c>
      <c r="F146" s="268">
        <v>1.0000000000000001E+50</v>
      </c>
      <c r="G146" s="268">
        <v>1.0000000000000001E+50</v>
      </c>
      <c r="H146" s="268">
        <v>4.8893401741057243</v>
      </c>
      <c r="I146" s="268">
        <v>18.383896930523544</v>
      </c>
      <c r="J146" s="268">
        <v>1.0000000000000001E+50</v>
      </c>
      <c r="K146" s="268">
        <v>1.0865179444917676</v>
      </c>
      <c r="L146" s="268">
        <v>1.0000000000000001E+50</v>
      </c>
      <c r="M146" s="268">
        <v>1.0000000000000001E+50</v>
      </c>
      <c r="N146" s="268">
        <v>0.97780236601951842</v>
      </c>
      <c r="O146" s="268">
        <v>1.0000000000000001E+50</v>
      </c>
      <c r="P146" s="268">
        <v>1.0000000000000001E+50</v>
      </c>
      <c r="Q146" s="268">
        <v>1.0000000000000001E+50</v>
      </c>
      <c r="R146" s="268">
        <v>1.0000000000000001E+50</v>
      </c>
      <c r="S146" s="268">
        <v>1.0000000000000001E+50</v>
      </c>
      <c r="T146" s="268">
        <v>1.0000000000000001E+50</v>
      </c>
      <c r="U146" s="268">
        <v>1.0000000000000001E+50</v>
      </c>
      <c r="V146" s="268">
        <v>1.0000000000000001E+50</v>
      </c>
      <c r="W146" s="268">
        <v>1.0000000000000001E+50</v>
      </c>
      <c r="X146" s="268">
        <v>8.0214205328998991E-3</v>
      </c>
      <c r="Y146" s="268">
        <v>1.0000000000000001E+50</v>
      </c>
      <c r="Z146" s="268">
        <v>1.0000000000000001E+50</v>
      </c>
      <c r="AA146" s="268">
        <v>1.0000000000000001E+50</v>
      </c>
      <c r="AB146" s="268">
        <v>145.94151755233358</v>
      </c>
      <c r="AC146" s="268">
        <v>5.0000266296187294E-4</v>
      </c>
      <c r="AD146" s="268">
        <v>2.9250213831562278E-2</v>
      </c>
      <c r="AE146" s="268">
        <v>2.9750214028686141E-2</v>
      </c>
      <c r="AF146" s="268">
        <v>3.0872157725831711E-2</v>
      </c>
    </row>
    <row r="147" spans="1:32">
      <c r="A147" s="268">
        <v>17661.391005301553</v>
      </c>
      <c r="B147" s="268">
        <v>1.4937726899127638E-3</v>
      </c>
      <c r="C147" s="268">
        <v>1.0000000000000001E+50</v>
      </c>
      <c r="D147" s="268">
        <v>1.0000000000000001E+50</v>
      </c>
      <c r="E147" s="268">
        <v>1.0000000000000001E+50</v>
      </c>
      <c r="F147" s="268">
        <v>1.0000000000000001E+50</v>
      </c>
      <c r="G147" s="268">
        <v>1.0000000000000001E+50</v>
      </c>
      <c r="H147" s="268">
        <v>4.7934707129516605</v>
      </c>
      <c r="I147" s="268">
        <v>18.023427314102033</v>
      </c>
      <c r="J147" s="268">
        <v>1.0000000000000001E+50</v>
      </c>
      <c r="K147" s="268">
        <v>1.0652135779069336</v>
      </c>
      <c r="L147" s="268">
        <v>1.0000000000000001E+50</v>
      </c>
      <c r="M147" s="268">
        <v>1.0000000000000001E+50</v>
      </c>
      <c r="N147" s="268">
        <v>0.95862716043680651</v>
      </c>
      <c r="O147" s="268">
        <v>1.0000000000000001E+50</v>
      </c>
      <c r="P147" s="268">
        <v>1.0000000000000001E+50</v>
      </c>
      <c r="Q147" s="268">
        <v>1.0000000000000001E+50</v>
      </c>
      <c r="R147" s="268">
        <v>1.0000000000000001E+50</v>
      </c>
      <c r="S147" s="268">
        <v>1.0000000000000001E+50</v>
      </c>
      <c r="T147" s="268">
        <v>1.0000000000000001E+50</v>
      </c>
      <c r="U147" s="268">
        <v>1.0000000000000001E+50</v>
      </c>
      <c r="V147" s="268">
        <v>1.0000000000000001E+50</v>
      </c>
      <c r="W147" s="268">
        <v>1.0000000000000001E+50</v>
      </c>
      <c r="X147" s="268">
        <v>7.9830124271630387E-3</v>
      </c>
      <c r="Y147" s="268">
        <v>1.0000000000000001E+50</v>
      </c>
      <c r="Z147" s="268">
        <v>1.0000000000000001E+50</v>
      </c>
      <c r="AA147" s="268">
        <v>1.0000000000000001E+50</v>
      </c>
      <c r="AB147" s="268">
        <v>143.07991916945119</v>
      </c>
      <c r="AC147" s="268">
        <v>5.0000277054523465E-4</v>
      </c>
      <c r="AD147" s="268">
        <v>2.9250213837051973E-2</v>
      </c>
      <c r="AE147" s="268">
        <v>2.9750214042139643E-2</v>
      </c>
      <c r="AF147" s="268">
        <v>3.087758086656904E-2</v>
      </c>
    </row>
    <row r="148" spans="1:32">
      <c r="A148" s="268">
        <v>18014.618825407586</v>
      </c>
      <c r="B148" s="268">
        <v>1.5103323031154556E-3</v>
      </c>
      <c r="C148" s="268">
        <v>1.0000000000000001E+50</v>
      </c>
      <c r="D148" s="268">
        <v>1.0000000000000001E+50</v>
      </c>
      <c r="E148" s="268">
        <v>1.0000000000000001E+50</v>
      </c>
      <c r="F148" s="268">
        <v>1.0000000000000001E+50</v>
      </c>
      <c r="G148" s="268">
        <v>1.0000000000000001E+50</v>
      </c>
      <c r="H148" s="268">
        <v>4.699481044234048</v>
      </c>
      <c r="I148" s="268">
        <v>17.67002570839194</v>
      </c>
      <c r="J148" s="268">
        <v>1.0000000000000001E+50</v>
      </c>
      <c r="K148" s="268">
        <v>1.0443269421369676</v>
      </c>
      <c r="L148" s="268">
        <v>1.0000000000000001E+50</v>
      </c>
      <c r="M148" s="268">
        <v>1.0000000000000001E+50</v>
      </c>
      <c r="N148" s="268">
        <v>0.9398278870758241</v>
      </c>
      <c r="O148" s="268">
        <v>1.0000000000000001E+50</v>
      </c>
      <c r="P148" s="268">
        <v>1.0000000000000001E+50</v>
      </c>
      <c r="Q148" s="268">
        <v>1.0000000000000001E+50</v>
      </c>
      <c r="R148" s="268">
        <v>1.0000000000000001E+50</v>
      </c>
      <c r="S148" s="268">
        <v>1.0000000000000001E+50</v>
      </c>
      <c r="T148" s="268">
        <v>1.0000000000000001E+50</v>
      </c>
      <c r="U148" s="268">
        <v>1.0000000000000001E+50</v>
      </c>
      <c r="V148" s="268">
        <v>1.0000000000000001E+50</v>
      </c>
      <c r="W148" s="268">
        <v>1.0000000000000001E+50</v>
      </c>
      <c r="X148" s="268">
        <v>7.9459215562233659E-3</v>
      </c>
      <c r="Y148" s="268">
        <v>1.0000000000000001E+50</v>
      </c>
      <c r="Z148" s="268">
        <v>1.0000000000000001E+50</v>
      </c>
      <c r="AA148" s="268">
        <v>1.0000000000000001E+50</v>
      </c>
      <c r="AB148" s="268">
        <v>140.27443055879212</v>
      </c>
      <c r="AC148" s="268">
        <v>5.0000288247493952E-4</v>
      </c>
      <c r="AD148" s="268">
        <v>2.9250213842763453E-2</v>
      </c>
      <c r="AE148" s="268">
        <v>2.9750214056136662E-2</v>
      </c>
      <c r="AF148" s="268">
        <v>3.0883223443169492E-2</v>
      </c>
    </row>
    <row r="149" spans="1:32">
      <c r="A149" s="268">
        <v>18374.911201915736</v>
      </c>
      <c r="B149" s="268">
        <v>1.5273703722194333E-3</v>
      </c>
      <c r="C149" s="268">
        <v>1.0000000000000001E+50</v>
      </c>
      <c r="D149" s="268">
        <v>1.0000000000000001E+50</v>
      </c>
      <c r="E149" s="268">
        <v>1.0000000000000001E+50</v>
      </c>
      <c r="F149" s="268">
        <v>1.0000000000000001E+50</v>
      </c>
      <c r="G149" s="268">
        <v>1.0000000000000001E+50</v>
      </c>
      <c r="H149" s="268">
        <v>4.6073343092592749</v>
      </c>
      <c r="I149" s="268">
        <v>17.323553524528283</v>
      </c>
      <c r="J149" s="268">
        <v>1.0000000000000001E+50</v>
      </c>
      <c r="K149" s="268">
        <v>1.0238498463443142</v>
      </c>
      <c r="L149" s="268">
        <v>1.0000000000000001E+50</v>
      </c>
      <c r="M149" s="268">
        <v>1.0000000000000001E+50</v>
      </c>
      <c r="N149" s="268">
        <v>0.92139717367262797</v>
      </c>
      <c r="O149" s="268">
        <v>1.0000000000000001E+50</v>
      </c>
      <c r="P149" s="268">
        <v>1.0000000000000001E+50</v>
      </c>
      <c r="Q149" s="268">
        <v>1.0000000000000001E+50</v>
      </c>
      <c r="R149" s="268">
        <v>1.0000000000000001E+50</v>
      </c>
      <c r="S149" s="268">
        <v>1.0000000000000001E+50</v>
      </c>
      <c r="T149" s="268">
        <v>1.0000000000000001E+50</v>
      </c>
      <c r="U149" s="268">
        <v>1.0000000000000001E+50</v>
      </c>
      <c r="V149" s="268">
        <v>1.0000000000000001E+50</v>
      </c>
      <c r="W149" s="268">
        <v>1.0000000000000001E+50</v>
      </c>
      <c r="X149" s="268">
        <v>7.9101078625785776E-3</v>
      </c>
      <c r="Y149" s="268">
        <v>1.0000000000000001E+50</v>
      </c>
      <c r="Z149" s="268">
        <v>1.0000000000000001E+50</v>
      </c>
      <c r="AA149" s="268">
        <v>1.0000000000000001E+50</v>
      </c>
      <c r="AB149" s="268">
        <v>137.52395152874436</v>
      </c>
      <c r="AC149" s="268">
        <v>5.0000299892657778E-4</v>
      </c>
      <c r="AD149" s="268">
        <v>2.9250213848705676E-2</v>
      </c>
      <c r="AE149" s="268">
        <v>2.9750214070699162E-2</v>
      </c>
      <c r="AF149" s="268">
        <v>3.088909332342666E-2</v>
      </c>
    </row>
    <row r="150" spans="1:32">
      <c r="A150" s="268">
        <v>18742.409425954051</v>
      </c>
      <c r="B150" s="268">
        <v>1.544897345519324E-3</v>
      </c>
      <c r="C150" s="268">
        <v>1.0000000000000001E+50</v>
      </c>
      <c r="D150" s="268">
        <v>1.0000000000000001E+50</v>
      </c>
      <c r="E150" s="268">
        <v>1.0000000000000001E+50</v>
      </c>
      <c r="F150" s="268">
        <v>1.0000000000000001E+50</v>
      </c>
      <c r="G150" s="268">
        <v>1.0000000000000001E+50</v>
      </c>
      <c r="H150" s="268">
        <v>4.5169943720528369</v>
      </c>
      <c r="I150" s="268">
        <v>16.983874891066403</v>
      </c>
      <c r="J150" s="268">
        <v>1.0000000000000001E+50</v>
      </c>
      <c r="K150" s="268">
        <v>1.0037742602953279</v>
      </c>
      <c r="L150" s="268">
        <v>1.0000000000000001E+50</v>
      </c>
      <c r="M150" s="268">
        <v>1.0000000000000001E+50</v>
      </c>
      <c r="N150" s="268">
        <v>0.90332779249659811</v>
      </c>
      <c r="O150" s="268">
        <v>1.0000000000000001E+50</v>
      </c>
      <c r="P150" s="268">
        <v>1.0000000000000001E+50</v>
      </c>
      <c r="Q150" s="268">
        <v>1.0000000000000001E+50</v>
      </c>
      <c r="R150" s="268">
        <v>1.0000000000000001E+50</v>
      </c>
      <c r="S150" s="268">
        <v>1.0000000000000001E+50</v>
      </c>
      <c r="T150" s="268">
        <v>1.0000000000000001E+50</v>
      </c>
      <c r="U150" s="268">
        <v>1.0000000000000001E+50</v>
      </c>
      <c r="V150" s="268">
        <v>1.0000000000000001E+50</v>
      </c>
      <c r="W150" s="268">
        <v>1.0000000000000001E+50</v>
      </c>
      <c r="X150" s="268">
        <v>7.8755322118170146E-3</v>
      </c>
      <c r="Y150" s="268">
        <v>1.0000000000000001E+50</v>
      </c>
      <c r="Z150" s="268">
        <v>1.0000000000000001E+50</v>
      </c>
      <c r="AA150" s="268">
        <v>1.0000000000000001E+50</v>
      </c>
      <c r="AB150" s="268">
        <v>134.8274034600804</v>
      </c>
      <c r="AC150" s="268">
        <v>5.0000312008283349E-4</v>
      </c>
      <c r="AD150" s="268">
        <v>2.9250213854887967E-2</v>
      </c>
      <c r="AE150" s="268">
        <v>2.9750214085849991E-2</v>
      </c>
      <c r="AF150" s="268">
        <v>3.0895198621103757E-2</v>
      </c>
    </row>
    <row r="151" spans="1:32">
      <c r="A151" s="268">
        <v>19117.257614473132</v>
      </c>
      <c r="B151" s="268">
        <v>1.5629237996919864E-3</v>
      </c>
      <c r="C151" s="268">
        <v>1.0000000000000001E+50</v>
      </c>
      <c r="D151" s="268">
        <v>1.0000000000000001E+50</v>
      </c>
      <c r="E151" s="268">
        <v>1.0000000000000001E+50</v>
      </c>
      <c r="F151" s="268">
        <v>1.0000000000000001E+50</v>
      </c>
      <c r="G151" s="268">
        <v>1.0000000000000001E+50</v>
      </c>
      <c r="H151" s="268">
        <v>4.4284258051883816</v>
      </c>
      <c r="I151" s="268">
        <v>16.650856600699065</v>
      </c>
      <c r="J151" s="268">
        <v>1.0000000000000001E+50</v>
      </c>
      <c r="K151" s="268">
        <v>0.98409231121116703</v>
      </c>
      <c r="L151" s="268">
        <v>1.0000000000000001E+50</v>
      </c>
      <c r="M151" s="268">
        <v>1.0000000000000001E+50</v>
      </c>
      <c r="N151" s="268">
        <v>0.88561265751603502</v>
      </c>
      <c r="O151" s="268">
        <v>1.0000000000000001E+50</v>
      </c>
      <c r="P151" s="268">
        <v>1.0000000000000001E+50</v>
      </c>
      <c r="Q151" s="268">
        <v>1.0000000000000001E+50</v>
      </c>
      <c r="R151" s="268">
        <v>1.0000000000000001E+50</v>
      </c>
      <c r="S151" s="268">
        <v>1.0000000000000001E+50</v>
      </c>
      <c r="T151" s="268">
        <v>1.0000000000000001E+50</v>
      </c>
      <c r="U151" s="268">
        <v>1.0000000000000001E+50</v>
      </c>
      <c r="V151" s="268">
        <v>1.0000000000000001E+50</v>
      </c>
      <c r="W151" s="268">
        <v>1.0000000000000001E+50</v>
      </c>
      <c r="X151" s="268">
        <v>7.8421563873715319E-3</v>
      </c>
      <c r="Y151" s="268">
        <v>1.0000000000000001E+50</v>
      </c>
      <c r="Z151" s="268">
        <v>1.0000000000000001E+50</v>
      </c>
      <c r="AA151" s="268">
        <v>1.0000000000000001E+50</v>
      </c>
      <c r="AB151" s="268">
        <v>132.18372888296943</v>
      </c>
      <c r="AC151" s="268">
        <v>5.0000324613377076E-4</v>
      </c>
      <c r="AD151" s="268">
        <v>2.9250213861320023E-2</v>
      </c>
      <c r="AE151" s="268">
        <v>2.975021410161291E-2</v>
      </c>
      <c r="AF151" s="268">
        <v>3.0901547701464374E-2</v>
      </c>
    </row>
    <row r="152" spans="1:32">
      <c r="A152" s="268">
        <v>19499.602766762597</v>
      </c>
      <c r="B152" s="268">
        <v>1.5814604415257561E-3</v>
      </c>
      <c r="C152" s="268">
        <v>1.0000000000000001E+50</v>
      </c>
      <c r="D152" s="268">
        <v>1.0000000000000001E+50</v>
      </c>
      <c r="E152" s="268">
        <v>1.0000000000000001E+50</v>
      </c>
      <c r="F152" s="268">
        <v>1.0000000000000001E+50</v>
      </c>
      <c r="G152" s="268">
        <v>1.0000000000000001E+50</v>
      </c>
      <c r="H152" s="268">
        <v>4.3415938758945885</v>
      </c>
      <c r="I152" s="268">
        <v>16.324368058018283</v>
      </c>
      <c r="J152" s="268">
        <v>1.0000000000000001E+50</v>
      </c>
      <c r="K152" s="268">
        <v>0.96479628068042622</v>
      </c>
      <c r="L152" s="268">
        <v>1.0000000000000001E+50</v>
      </c>
      <c r="M152" s="268">
        <v>1.0000000000000001E+50</v>
      </c>
      <c r="N152" s="268">
        <v>0.8682448216193247</v>
      </c>
      <c r="O152" s="268">
        <v>1.0000000000000001E+50</v>
      </c>
      <c r="P152" s="268">
        <v>1.0000000000000001E+50</v>
      </c>
      <c r="Q152" s="268">
        <v>1.0000000000000001E+50</v>
      </c>
      <c r="R152" s="268">
        <v>1.0000000000000001E+50</v>
      </c>
      <c r="S152" s="268">
        <v>1.0000000000000001E+50</v>
      </c>
      <c r="T152" s="268">
        <v>1.0000000000000001E+50</v>
      </c>
      <c r="U152" s="268">
        <v>1.0000000000000001E+50</v>
      </c>
      <c r="V152" s="268">
        <v>1.0000000000000001E+50</v>
      </c>
      <c r="W152" s="268">
        <v>1.0000000000000001E+50</v>
      </c>
      <c r="X152" s="268">
        <v>7.8099430845091772E-3</v>
      </c>
      <c r="Y152" s="268">
        <v>1.0000000000000001E+50</v>
      </c>
      <c r="Z152" s="268">
        <v>1.0000000000000001E+50</v>
      </c>
      <c r="AA152" s="268">
        <v>1.0000000000000001E+50</v>
      </c>
      <c r="AB152" s="268">
        <v>129.59189106228314</v>
      </c>
      <c r="AC152" s="268">
        <v>5.0000337727713223E-4</v>
      </c>
      <c r="AD152" s="268">
        <v>2.925021386801193E-2</v>
      </c>
      <c r="AE152" s="268">
        <v>2.9750214118012652E-2</v>
      </c>
      <c r="AF152" s="268">
        <v>3.0908149186672264E-2</v>
      </c>
    </row>
    <row r="153" spans="1:32">
      <c r="A153" s="268">
        <v>19889.59482209785</v>
      </c>
      <c r="B153" s="268">
        <v>1.6005181098902061E-3</v>
      </c>
      <c r="C153" s="268">
        <v>1.0000000000000001E+50</v>
      </c>
      <c r="D153" s="268">
        <v>1.0000000000000001E+50</v>
      </c>
      <c r="E153" s="268">
        <v>1.0000000000000001E+50</v>
      </c>
      <c r="F153" s="268">
        <v>1.0000000000000001E+50</v>
      </c>
      <c r="G153" s="268">
        <v>1.0000000000000001E+50</v>
      </c>
      <c r="H153" s="268">
        <v>4.2564645324344781</v>
      </c>
      <c r="I153" s="268">
        <v>16.00428122830143</v>
      </c>
      <c r="J153" s="268">
        <v>1.0000000000000001E+50</v>
      </c>
      <c r="K153" s="268">
        <v>0.94587860163230897</v>
      </c>
      <c r="L153" s="268">
        <v>1.0000000000000001E+50</v>
      </c>
      <c r="M153" s="268">
        <v>1.0000000000000001E+50</v>
      </c>
      <c r="N153" s="268">
        <v>0.85121747389058033</v>
      </c>
      <c r="O153" s="268">
        <v>1.0000000000000001E+50</v>
      </c>
      <c r="P153" s="268">
        <v>1.0000000000000001E+50</v>
      </c>
      <c r="Q153" s="268">
        <v>1.0000000000000001E+50</v>
      </c>
      <c r="R153" s="268">
        <v>1.0000000000000001E+50</v>
      </c>
      <c r="S153" s="268">
        <v>1.0000000000000001E+50</v>
      </c>
      <c r="T153" s="268">
        <v>1.0000000000000001E+50</v>
      </c>
      <c r="U153" s="268">
        <v>1.0000000000000001E+50</v>
      </c>
      <c r="V153" s="268">
        <v>1.0000000000000001E+50</v>
      </c>
      <c r="W153" s="268">
        <v>1.0000000000000001E+50</v>
      </c>
      <c r="X153" s="268">
        <v>7.7788559035746148E-3</v>
      </c>
      <c r="Y153" s="268">
        <v>1.0000000000000001E+50</v>
      </c>
      <c r="Z153" s="268">
        <v>1.0000000000000001E+50</v>
      </c>
      <c r="AA153" s="268">
        <v>1.0000000000000001E+50</v>
      </c>
      <c r="AB153" s="268">
        <v>127.05087359103304</v>
      </c>
      <c r="AC153" s="268">
        <v>5.0000351371864895E-4</v>
      </c>
      <c r="AD153" s="268">
        <v>2.9250213874974191E-2</v>
      </c>
      <c r="AE153" s="268">
        <v>2.9750214135074941E-2</v>
      </c>
      <c r="AF153" s="268">
        <v>3.0915011961030126E-2</v>
      </c>
    </row>
    <row r="154" spans="1:32">
      <c r="A154" s="268">
        <v>20287.386718539808</v>
      </c>
      <c r="B154" s="268">
        <v>1.6201077779512119E-3</v>
      </c>
      <c r="C154" s="268">
        <v>1.0000000000000001E+50</v>
      </c>
      <c r="D154" s="268">
        <v>1.0000000000000001E+50</v>
      </c>
      <c r="E154" s="268">
        <v>1.0000000000000001E+50</v>
      </c>
      <c r="F154" s="268">
        <v>1.0000000000000001E+50</v>
      </c>
      <c r="G154" s="268">
        <v>1.0000000000000001E+50</v>
      </c>
      <c r="H154" s="268">
        <v>4.1730043907517933</v>
      </c>
      <c r="I154" s="268">
        <v>15.690470587301567</v>
      </c>
      <c r="J154" s="268">
        <v>1.0000000000000001E+50</v>
      </c>
      <c r="K154" s="268">
        <v>0.92733185536914986</v>
      </c>
      <c r="L154" s="268">
        <v>1.0000000000000001E+50</v>
      </c>
      <c r="M154" s="268">
        <v>1.0000000000000001E+50</v>
      </c>
      <c r="N154" s="268">
        <v>0.83452393693869686</v>
      </c>
      <c r="O154" s="268">
        <v>1.0000000000000001E+50</v>
      </c>
      <c r="P154" s="268">
        <v>1.0000000000000001E+50</v>
      </c>
      <c r="Q154" s="268">
        <v>1.0000000000000001E+50</v>
      </c>
      <c r="R154" s="268">
        <v>1.0000000000000001E+50</v>
      </c>
      <c r="S154" s="268">
        <v>1.0000000000000001E+50</v>
      </c>
      <c r="T154" s="268">
        <v>1.0000000000000001E+50</v>
      </c>
      <c r="U154" s="268">
        <v>1.0000000000000001E+50</v>
      </c>
      <c r="V154" s="268">
        <v>1.0000000000000001E+50</v>
      </c>
      <c r="W154" s="268">
        <v>1.0000000000000001E+50</v>
      </c>
      <c r="X154" s="268">
        <v>7.7488593425086901E-3</v>
      </c>
      <c r="Y154" s="268">
        <v>1.0000000000000001E+50</v>
      </c>
      <c r="Z154" s="268">
        <v>1.0000000000000001E+50</v>
      </c>
      <c r="AA154" s="268">
        <v>1.0000000000000001E+50</v>
      </c>
      <c r="AB154" s="268">
        <v>124.55967999177942</v>
      </c>
      <c r="AC154" s="268">
        <v>5.0000365567236347E-4</v>
      </c>
      <c r="AD154" s="268">
        <v>2.925021388221773E-2</v>
      </c>
      <c r="AE154" s="268">
        <v>2.9750214152826551E-2</v>
      </c>
      <c r="AF154" s="268">
        <v>3.0922145176025054E-2</v>
      </c>
    </row>
    <row r="155" spans="1:32">
      <c r="A155" s="268">
        <v>20693.134452910606</v>
      </c>
      <c r="B155" s="268">
        <v>1.6402405556350584E-3</v>
      </c>
      <c r="C155" s="268">
        <v>1.0000000000000001E+50</v>
      </c>
      <c r="D155" s="268">
        <v>1.0000000000000001E+50</v>
      </c>
      <c r="E155" s="268">
        <v>1.0000000000000001E+50</v>
      </c>
      <c r="F155" s="268">
        <v>1.0000000000000001E+50</v>
      </c>
      <c r="G155" s="268">
        <v>1.0000000000000001E+50</v>
      </c>
      <c r="H155" s="268">
        <v>4.0911807213792075</v>
      </c>
      <c r="I155" s="268">
        <v>15.382813072022222</v>
      </c>
      <c r="J155" s="268">
        <v>1.0000000000000001E+50</v>
      </c>
      <c r="K155" s="268">
        <v>0.90914876865712035</v>
      </c>
      <c r="L155" s="268">
        <v>1.0000000000000001E+50</v>
      </c>
      <c r="M155" s="268">
        <v>1.0000000000000001E+50</v>
      </c>
      <c r="N155" s="268">
        <v>0.81815766427876546</v>
      </c>
      <c r="O155" s="268">
        <v>1.0000000000000001E+50</v>
      </c>
      <c r="P155" s="268">
        <v>1.0000000000000001E+50</v>
      </c>
      <c r="Q155" s="268">
        <v>1.0000000000000001E+50</v>
      </c>
      <c r="R155" s="268">
        <v>1.0000000000000001E+50</v>
      </c>
      <c r="S155" s="268">
        <v>1.0000000000000001E+50</v>
      </c>
      <c r="T155" s="268">
        <v>1.0000000000000001E+50</v>
      </c>
      <c r="U155" s="268">
        <v>1.0000000000000001E+50</v>
      </c>
      <c r="V155" s="268">
        <v>1.0000000000000001E+50</v>
      </c>
      <c r="W155" s="268">
        <v>1.0000000000000001E+50</v>
      </c>
      <c r="X155" s="268">
        <v>7.7199187886669591E-3</v>
      </c>
      <c r="Y155" s="268">
        <v>1.0000000000000001E+50</v>
      </c>
      <c r="Z155" s="268">
        <v>1.0000000000000001E+50</v>
      </c>
      <c r="AA155" s="268">
        <v>1.0000000000000001E+50</v>
      </c>
      <c r="AB155" s="268">
        <v>122.11733332585591</v>
      </c>
      <c r="AC155" s="268">
        <v>5.0000380336096516E-4</v>
      </c>
      <c r="AD155" s="268">
        <v>2.9250213889753903E-2</v>
      </c>
      <c r="AE155" s="268">
        <v>2.9750214171295322E-2</v>
      </c>
      <c r="AF155" s="268">
        <v>3.0929558255146261E-2</v>
      </c>
    </row>
    <row r="156" spans="1:32">
      <c r="A156" s="268">
        <v>21106.997141968819</v>
      </c>
      <c r="B156" s="268">
        <v>1.6609276923442954E-3</v>
      </c>
      <c r="C156" s="268">
        <v>1.0000000000000001E+50</v>
      </c>
      <c r="D156" s="268">
        <v>1.0000000000000001E+50</v>
      </c>
      <c r="E156" s="268">
        <v>1.0000000000000001E+50</v>
      </c>
      <c r="F156" s="268">
        <v>1.0000000000000001E+50</v>
      </c>
      <c r="G156" s="268">
        <v>1.0000000000000001E+50</v>
      </c>
      <c r="H156" s="268">
        <v>4.0109614366032424</v>
      </c>
      <c r="I156" s="268">
        <v>15.081188032457403</v>
      </c>
      <c r="J156" s="268">
        <v>1.0000000000000001E+50</v>
      </c>
      <c r="K156" s="268">
        <v>0.89132221087398111</v>
      </c>
      <c r="L156" s="268">
        <v>1.0000000000000001E+50</v>
      </c>
      <c r="M156" s="268">
        <v>1.0000000000000001E+50</v>
      </c>
      <c r="N156" s="268">
        <v>0.80211223776482621</v>
      </c>
      <c r="O156" s="268">
        <v>1.0000000000000001E+50</v>
      </c>
      <c r="P156" s="268">
        <v>1.0000000000000001E+50</v>
      </c>
      <c r="Q156" s="268">
        <v>1.0000000000000001E+50</v>
      </c>
      <c r="R156" s="268">
        <v>1.0000000000000001E+50</v>
      </c>
      <c r="S156" s="268">
        <v>1.0000000000000001E+50</v>
      </c>
      <c r="T156" s="268">
        <v>1.0000000000000001E+50</v>
      </c>
      <c r="U156" s="268">
        <v>1.0000000000000001E+50</v>
      </c>
      <c r="V156" s="268">
        <v>1.0000000000000001E+50</v>
      </c>
      <c r="W156" s="268">
        <v>1.0000000000000001E+50</v>
      </c>
      <c r="X156" s="268">
        <v>7.6920005099657676E-3</v>
      </c>
      <c r="Y156" s="268">
        <v>1.0000000000000001E+50</v>
      </c>
      <c r="Z156" s="268">
        <v>1.0000000000000001E+50</v>
      </c>
      <c r="AA156" s="268">
        <v>1.0000000000000001E+50</v>
      </c>
      <c r="AB156" s="268">
        <v>119.72287581025628</v>
      </c>
      <c r="AC156" s="268">
        <v>5.0000395701614022E-4</v>
      </c>
      <c r="AD156" s="268">
        <v>2.9250213897594544E-2</v>
      </c>
      <c r="AE156" s="268">
        <v>2.9750214190510233E-2</v>
      </c>
      <c r="AF156" s="268">
        <v>3.0937260898438141E-2</v>
      </c>
    </row>
    <row r="157" spans="1:32">
      <c r="A157" s="268">
        <v>21529.137084808197</v>
      </c>
      <c r="B157" s="268">
        <v>1.682180579927039E-3</v>
      </c>
      <c r="C157" s="268">
        <v>1.0000000000000001E+50</v>
      </c>
      <c r="D157" s="268">
        <v>1.0000000000000001E+50</v>
      </c>
      <c r="E157" s="268">
        <v>1.0000000000000001E+50</v>
      </c>
      <c r="F157" s="268">
        <v>1.0000000000000001E+50</v>
      </c>
      <c r="G157" s="268">
        <v>1.0000000000000001E+50</v>
      </c>
      <c r="H157" s="268">
        <v>3.9323150778808471</v>
      </c>
      <c r="I157" s="268">
        <v>14.785477184277868</v>
      </c>
      <c r="J157" s="268">
        <v>1.0000000000000001E+50</v>
      </c>
      <c r="K157" s="268">
        <v>0.87384519121275817</v>
      </c>
      <c r="L157" s="268">
        <v>1.0000000000000001E+50</v>
      </c>
      <c r="M157" s="268">
        <v>1.0000000000000001E+50</v>
      </c>
      <c r="N157" s="268">
        <v>0.78638136507294742</v>
      </c>
      <c r="O157" s="268">
        <v>1.0000000000000001E+50</v>
      </c>
      <c r="P157" s="268">
        <v>1.0000000000000001E+50</v>
      </c>
      <c r="Q157" s="268">
        <v>1.0000000000000001E+50</v>
      </c>
      <c r="R157" s="268">
        <v>1.0000000000000001E+50</v>
      </c>
      <c r="S157" s="268">
        <v>1.0000000000000001E+50</v>
      </c>
      <c r="T157" s="268">
        <v>1.0000000000000001E+50</v>
      </c>
      <c r="U157" s="268">
        <v>1.0000000000000001E+50</v>
      </c>
      <c r="V157" s="268">
        <v>1.0000000000000001E+50</v>
      </c>
      <c r="W157" s="268">
        <v>1.0000000000000001E+50</v>
      </c>
      <c r="X157" s="268">
        <v>7.6650716453861107E-3</v>
      </c>
      <c r="Y157" s="268">
        <v>1.0000000000000001E+50</v>
      </c>
      <c r="Z157" s="268">
        <v>1.0000000000000001E+50</v>
      </c>
      <c r="AA157" s="268">
        <v>1.0000000000000001E+50</v>
      </c>
      <c r="AB157" s="268">
        <v>117.37536844203322</v>
      </c>
      <c r="AC157" s="268">
        <v>5.0000411687893412E-4</v>
      </c>
      <c r="AD157" s="268">
        <v>2.9250213905751943E-2</v>
      </c>
      <c r="AE157" s="268">
        <v>2.9750214210501426E-2</v>
      </c>
      <c r="AF157" s="268">
        <v>3.0945263086749334E-2</v>
      </c>
    </row>
    <row r="158" spans="1:32">
      <c r="A158" s="268">
        <v>21959.719826504363</v>
      </c>
      <c r="B158" s="268">
        <v>1.7040107559004463E-3</v>
      </c>
      <c r="C158" s="268">
        <v>1.0000000000000001E+50</v>
      </c>
      <c r="D158" s="268">
        <v>1.0000000000000001E+50</v>
      </c>
      <c r="E158" s="268">
        <v>1.0000000000000001E+50</v>
      </c>
      <c r="F158" s="268">
        <v>1.0000000000000001E+50</v>
      </c>
      <c r="G158" s="268">
        <v>1.0000000000000001E+50</v>
      </c>
      <c r="H158" s="268">
        <v>3.8552108035027177</v>
      </c>
      <c r="I158" s="268">
        <v>14.495564562445113</v>
      </c>
      <c r="J158" s="268">
        <v>1.0000000000000001E+50</v>
      </c>
      <c r="K158" s="268">
        <v>0.85671085594025131</v>
      </c>
      <c r="L158" s="268">
        <v>1.0000000000000001E+50</v>
      </c>
      <c r="M158" s="268">
        <v>1.0000000000000001E+50</v>
      </c>
      <c r="N158" s="268">
        <v>0.77095887723365053</v>
      </c>
      <c r="O158" s="268">
        <v>1.0000000000000001E+50</v>
      </c>
      <c r="P158" s="268">
        <v>1.0000000000000001E+50</v>
      </c>
      <c r="Q158" s="268">
        <v>1.0000000000000001E+50</v>
      </c>
      <c r="R158" s="268">
        <v>1.0000000000000001E+50</v>
      </c>
      <c r="S158" s="268">
        <v>1.0000000000000001E+50</v>
      </c>
      <c r="T158" s="268">
        <v>1.0000000000000001E+50</v>
      </c>
      <c r="U158" s="268">
        <v>1.0000000000000001E+50</v>
      </c>
      <c r="V158" s="268">
        <v>1.0000000000000001E+50</v>
      </c>
      <c r="W158" s="268">
        <v>1.0000000000000001E+50</v>
      </c>
      <c r="X158" s="268">
        <v>7.639100194867526E-3</v>
      </c>
      <c r="Y158" s="268">
        <v>1.0000000000000001E+50</v>
      </c>
      <c r="Z158" s="268">
        <v>1.0000000000000001E+50</v>
      </c>
      <c r="AA158" s="268">
        <v>1.0000000000000001E+50</v>
      </c>
      <c r="AB158" s="268">
        <v>115.07389063006191</v>
      </c>
      <c r="AC158" s="268">
        <v>5.0000428320013074E-4</v>
      </c>
      <c r="AD158" s="268">
        <v>2.92502139142389E-2</v>
      </c>
      <c r="AE158" s="268">
        <v>2.9750214231300264E-2</v>
      </c>
      <c r="AF158" s="268">
        <v>3.0953575085636006E-2</v>
      </c>
    </row>
    <row r="159" spans="1:32">
      <c r="A159" s="268">
        <v>22398.914223034451</v>
      </c>
      <c r="B159" s="268">
        <v>1.7264299069281318E-3</v>
      </c>
      <c r="C159" s="268">
        <v>1.0000000000000001E+50</v>
      </c>
      <c r="D159" s="268">
        <v>1.0000000000000001E+50</v>
      </c>
      <c r="E159" s="268">
        <v>1.0000000000000001E+50</v>
      </c>
      <c r="F159" s="268">
        <v>1.0000000000000001E+50</v>
      </c>
      <c r="G159" s="268">
        <v>1.0000000000000001E+50</v>
      </c>
      <c r="H159" s="268">
        <v>3.7796183764985103</v>
      </c>
      <c r="I159" s="268">
        <v>14.211336475734896</v>
      </c>
      <c r="J159" s="268">
        <v>1.0000000000000001E+50</v>
      </c>
      <c r="K159" s="268">
        <v>0.83991248570929544</v>
      </c>
      <c r="L159" s="268">
        <v>1.0000000000000001E+50</v>
      </c>
      <c r="M159" s="268">
        <v>1.0000000000000001E+50</v>
      </c>
      <c r="N159" s="268">
        <v>0.75583872621270476</v>
      </c>
      <c r="O159" s="268">
        <v>1.0000000000000001E+50</v>
      </c>
      <c r="P159" s="268">
        <v>1.0000000000000001E+50</v>
      </c>
      <c r="Q159" s="268">
        <v>1.0000000000000001E+50</v>
      </c>
      <c r="R159" s="268">
        <v>1.0000000000000001E+50</v>
      </c>
      <c r="S159" s="268">
        <v>1.0000000000000001E+50</v>
      </c>
      <c r="T159" s="268">
        <v>1.0000000000000001E+50</v>
      </c>
      <c r="U159" s="268">
        <v>1.0000000000000001E+50</v>
      </c>
      <c r="V159" s="268">
        <v>1.0000000000000001E+50</v>
      </c>
      <c r="W159" s="268">
        <v>1.0000000000000001E+50</v>
      </c>
      <c r="X159" s="268">
        <v>7.6140550086261681E-3</v>
      </c>
      <c r="Y159" s="268">
        <v>1.0000000000000001E+50</v>
      </c>
      <c r="Z159" s="268">
        <v>1.0000000000000001E+50</v>
      </c>
      <c r="AA159" s="268">
        <v>1.0000000000000001E+50</v>
      </c>
      <c r="AB159" s="268">
        <v>112.81753983402398</v>
      </c>
      <c r="AC159" s="268">
        <v>5.0000445624064484E-4</v>
      </c>
      <c r="AD159" s="268">
        <v>2.9250213923068733E-2</v>
      </c>
      <c r="AE159" s="268">
        <v>2.9750214252939375E-2</v>
      </c>
      <c r="AF159" s="268">
        <v>3.0962207448874634E-2</v>
      </c>
    </row>
    <row r="160" spans="1:32">
      <c r="A160" s="268">
        <v>22846.89250749514</v>
      </c>
      <c r="B160" s="268">
        <v>1.7494498725504329E-3</v>
      </c>
      <c r="C160" s="268">
        <v>1.0000000000000001E+50</v>
      </c>
      <c r="D160" s="268">
        <v>1.0000000000000001E+50</v>
      </c>
      <c r="E160" s="268">
        <v>1.0000000000000001E+50</v>
      </c>
      <c r="F160" s="268">
        <v>1.0000000000000001E+50</v>
      </c>
      <c r="G160" s="268">
        <v>1.0000000000000001E+50</v>
      </c>
      <c r="H160" s="268">
        <v>3.7055081527792066</v>
      </c>
      <c r="I160" s="268">
        <v>13.932681462152427</v>
      </c>
      <c r="J160" s="268">
        <v>1.0000000000000001E+50</v>
      </c>
      <c r="K160" s="268">
        <v>0.82344349292372199</v>
      </c>
      <c r="L160" s="268">
        <v>1.0000000000000001E+50</v>
      </c>
      <c r="M160" s="268">
        <v>1.0000000000000001E+50</v>
      </c>
      <c r="N160" s="268">
        <v>0.74101498253935139</v>
      </c>
      <c r="O160" s="268">
        <v>1.0000000000000001E+50</v>
      </c>
      <c r="P160" s="268">
        <v>1.0000000000000001E+50</v>
      </c>
      <c r="Q160" s="268">
        <v>1.0000000000000001E+50</v>
      </c>
      <c r="R160" s="268">
        <v>1.0000000000000001E+50</v>
      </c>
      <c r="S160" s="268">
        <v>1.0000000000000001E+50</v>
      </c>
      <c r="T160" s="268">
        <v>1.0000000000000001E+50</v>
      </c>
      <c r="U160" s="268">
        <v>1.0000000000000001E+50</v>
      </c>
      <c r="V160" s="268">
        <v>1.0000000000000001E+50</v>
      </c>
      <c r="W160" s="268">
        <v>1.0000000000000001E+50</v>
      </c>
      <c r="X160" s="268">
        <v>7.5899057759325718E-3</v>
      </c>
      <c r="Y160" s="268">
        <v>1.0000000000000001E+50</v>
      </c>
      <c r="Z160" s="268">
        <v>1.0000000000000001E+50</v>
      </c>
      <c r="AA160" s="268">
        <v>1.0000000000000001E+50</v>
      </c>
      <c r="AB160" s="268">
        <v>110.60543121047</v>
      </c>
      <c r="AC160" s="268">
        <v>5.0000463627193224E-4</v>
      </c>
      <c r="AD160" s="268">
        <v>2.9250213932255291E-2</v>
      </c>
      <c r="AE160" s="268">
        <v>2.9750214275452706E-2</v>
      </c>
      <c r="AF160" s="268">
        <v>3.0971171021537063E-2</v>
      </c>
    </row>
    <row r="161" spans="1:32">
      <c r="A161" s="268">
        <v>23303.830357645045</v>
      </c>
      <c r="B161" s="268">
        <v>1.7730826491655775E-3</v>
      </c>
      <c r="C161" s="268">
        <v>1.0000000000000001E+50</v>
      </c>
      <c r="D161" s="268">
        <v>1.0000000000000001E+50</v>
      </c>
      <c r="E161" s="268">
        <v>1.0000000000000001E+50</v>
      </c>
      <c r="F161" s="268">
        <v>1.0000000000000001E+50</v>
      </c>
      <c r="G161" s="268">
        <v>1.0000000000000001E+50</v>
      </c>
      <c r="H161" s="268">
        <v>3.6328510695119722</v>
      </c>
      <c r="I161" s="268">
        <v>13.659490245221789</v>
      </c>
      <c r="J161" s="268">
        <v>1.0000000000000001E+50</v>
      </c>
      <c r="K161" s="268">
        <v>0.80729741915498765</v>
      </c>
      <c r="L161" s="268">
        <v>1.0000000000000001E+50</v>
      </c>
      <c r="M161" s="268">
        <v>1.0000000000000001E+50</v>
      </c>
      <c r="N161" s="268">
        <v>0.72648183298102043</v>
      </c>
      <c r="O161" s="268">
        <v>1.0000000000000001E+50</v>
      </c>
      <c r="P161" s="268">
        <v>1.0000000000000001E+50</v>
      </c>
      <c r="Q161" s="268">
        <v>1.0000000000000001E+50</v>
      </c>
      <c r="R161" s="268">
        <v>1.0000000000000001E+50</v>
      </c>
      <c r="S161" s="268">
        <v>1.0000000000000001E+50</v>
      </c>
      <c r="T161" s="268">
        <v>1.0000000000000001E+50</v>
      </c>
      <c r="U161" s="268">
        <v>1.0000000000000001E+50</v>
      </c>
      <c r="V161" s="268">
        <v>1.0000000000000001E+50</v>
      </c>
      <c r="W161" s="268">
        <v>1.0000000000000001E+50</v>
      </c>
      <c r="X161" s="268">
        <v>7.566623013385787E-3</v>
      </c>
      <c r="Y161" s="268">
        <v>1.0000000000000001E+50</v>
      </c>
      <c r="Z161" s="268">
        <v>1.0000000000000001E+50</v>
      </c>
      <c r="AA161" s="268">
        <v>1.0000000000000001E+50</v>
      </c>
      <c r="AB161" s="268">
        <v>108.43669726582205</v>
      </c>
      <c r="AC161" s="268">
        <v>5.0000482357641482E-4</v>
      </c>
      <c r="AD161" s="268">
        <v>2.9250213941812982E-2</v>
      </c>
      <c r="AE161" s="268">
        <v>2.9750214298875578E-2</v>
      </c>
      <c r="AF161" s="268">
        <v>3.0980476942577689E-2</v>
      </c>
    </row>
    <row r="162" spans="1:32">
      <c r="A162" s="268">
        <v>23769.906964797945</v>
      </c>
      <c r="B162" s="268">
        <v>1.797340394259032E-3</v>
      </c>
      <c r="C162" s="268">
        <v>1.0000000000000001E+50</v>
      </c>
      <c r="D162" s="268">
        <v>1.0000000000000001E+50</v>
      </c>
      <c r="E162" s="268">
        <v>1.0000000000000001E+50</v>
      </c>
      <c r="F162" s="268">
        <v>1.0000000000000001E+50</v>
      </c>
      <c r="G162" s="268">
        <v>1.0000000000000001E+50</v>
      </c>
      <c r="H162" s="268">
        <v>3.5616186337229787</v>
      </c>
      <c r="I162" s="268">
        <v>13.391655691132431</v>
      </c>
      <c r="J162" s="268">
        <v>1.0000000000000001E+50</v>
      </c>
      <c r="K162" s="268">
        <v>0.79146793260945847</v>
      </c>
      <c r="L162" s="268">
        <v>1.0000000000000001E+50</v>
      </c>
      <c r="M162" s="268">
        <v>1.0000000000000001E+50</v>
      </c>
      <c r="N162" s="268">
        <v>0.7122335782636342</v>
      </c>
      <c r="O162" s="268">
        <v>1.0000000000000001E+50</v>
      </c>
      <c r="P162" s="268">
        <v>1.0000000000000001E+50</v>
      </c>
      <c r="Q162" s="268">
        <v>1.0000000000000001E+50</v>
      </c>
      <c r="R162" s="268">
        <v>1.0000000000000001E+50</v>
      </c>
      <c r="S162" s="268">
        <v>1.0000000000000001E+50</v>
      </c>
      <c r="T162" s="268">
        <v>1.0000000000000001E+50</v>
      </c>
      <c r="U162" s="268">
        <v>1.0000000000000001E+50</v>
      </c>
      <c r="V162" s="268">
        <v>1.0000000000000001E+50</v>
      </c>
      <c r="W162" s="268">
        <v>1.0000000000000001E+50</v>
      </c>
      <c r="X162" s="268">
        <v>7.5441780527213146E-3</v>
      </c>
      <c r="Y162" s="268">
        <v>1.0000000000000001E+50</v>
      </c>
      <c r="Z162" s="268">
        <v>1.0000000000000001E+50</v>
      </c>
      <c r="AA162" s="268">
        <v>1.0000000000000001E+50</v>
      </c>
      <c r="AB162" s="268">
        <v>106.31048751618034</v>
      </c>
      <c r="AC162" s="268">
        <v>5.0000501844792405E-4</v>
      </c>
      <c r="AD162" s="268">
        <v>2.9250213951756809E-2</v>
      </c>
      <c r="AE162" s="268">
        <v>2.975021432324473E-2</v>
      </c>
      <c r="AF162" s="268">
        <v>3.0990136646879635E-2</v>
      </c>
    </row>
    <row r="163" spans="1:32">
      <c r="A163" s="268">
        <v>24245.305104093903</v>
      </c>
      <c r="B163" s="268">
        <v>1.8222354308776224E-3</v>
      </c>
      <c r="C163" s="268">
        <v>1.0000000000000001E+50</v>
      </c>
      <c r="D163" s="268">
        <v>1.0000000000000001E+50</v>
      </c>
      <c r="E163" s="268">
        <v>1.0000000000000001E+50</v>
      </c>
      <c r="F163" s="268">
        <v>1.0000000000000001E+50</v>
      </c>
      <c r="G163" s="268">
        <v>1.0000000000000001E+50</v>
      </c>
      <c r="H163" s="268">
        <v>3.4917829111236802</v>
      </c>
      <c r="I163" s="268">
        <v>13.129072766725873</v>
      </c>
      <c r="J163" s="268">
        <v>1.0000000000000001E+50</v>
      </c>
      <c r="K163" s="268">
        <v>0.77594882564535184</v>
      </c>
      <c r="L163" s="268">
        <v>1.0000000000000001E+50</v>
      </c>
      <c r="M163" s="268">
        <v>1.0000000000000001E+50</v>
      </c>
      <c r="N163" s="268">
        <v>0.6982646308365974</v>
      </c>
      <c r="O163" s="268">
        <v>1.0000000000000001E+50</v>
      </c>
      <c r="P163" s="268">
        <v>1.0000000000000001E+50</v>
      </c>
      <c r="Q163" s="268">
        <v>1.0000000000000001E+50</v>
      </c>
      <c r="R163" s="268">
        <v>1.0000000000000001E+50</v>
      </c>
      <c r="S163" s="268">
        <v>1.0000000000000001E+50</v>
      </c>
      <c r="T163" s="268">
        <v>1.0000000000000001E+50</v>
      </c>
      <c r="U163" s="268">
        <v>1.0000000000000001E+50</v>
      </c>
      <c r="V163" s="268">
        <v>1.0000000000000001E+50</v>
      </c>
      <c r="W163" s="268">
        <v>1.0000000000000001E+50</v>
      </c>
      <c r="X163" s="268">
        <v>7.5225430281908303E-3</v>
      </c>
      <c r="Y163" s="268">
        <v>1.0000000000000001E+50</v>
      </c>
      <c r="Z163" s="268">
        <v>1.0000000000000001E+50</v>
      </c>
      <c r="AA163" s="268">
        <v>1.0000000000000001E+50</v>
      </c>
      <c r="AB163" s="268">
        <v>104.22596815379987</v>
      </c>
      <c r="AC163" s="268">
        <v>5.0000522119216168E-4</v>
      </c>
      <c r="AD163" s="268">
        <v>2.9250213962102364E-2</v>
      </c>
      <c r="AE163" s="268">
        <v>2.9750214348598394E-2</v>
      </c>
      <c r="AF163" s="268">
        <v>3.1000161866703832E-2</v>
      </c>
    </row>
    <row r="164" spans="1:32">
      <c r="A164" s="268">
        <v>24730.21120617578</v>
      </c>
      <c r="B164" s="268">
        <v>1.8477802523443642E-3</v>
      </c>
      <c r="C164" s="268">
        <v>1.0000000000000001E+50</v>
      </c>
      <c r="D164" s="268">
        <v>1.0000000000000001E+50</v>
      </c>
      <c r="E164" s="268">
        <v>1.0000000000000001E+50</v>
      </c>
      <c r="F164" s="268">
        <v>1.0000000000000001E+50</v>
      </c>
      <c r="G164" s="268">
        <v>1.0000000000000001E+50</v>
      </c>
      <c r="H164" s="268">
        <v>3.4233165151561953</v>
      </c>
      <c r="I164" s="268">
        <v>12.871638498306281</v>
      </c>
      <c r="J164" s="268">
        <v>1.0000000000000001E+50</v>
      </c>
      <c r="K164" s="268">
        <v>0.7607340123383689</v>
      </c>
      <c r="L164" s="268">
        <v>1.0000000000000001E+50</v>
      </c>
      <c r="M164" s="268">
        <v>1.0000000000000001E+50</v>
      </c>
      <c r="N164" s="268">
        <v>0.68456951268160238</v>
      </c>
      <c r="O164" s="268">
        <v>1.0000000000000001E+50</v>
      </c>
      <c r="P164" s="268">
        <v>1.0000000000000001E+50</v>
      </c>
      <c r="Q164" s="268">
        <v>1.0000000000000001E+50</v>
      </c>
      <c r="R164" s="268">
        <v>1.0000000000000001E+50</v>
      </c>
      <c r="S164" s="268">
        <v>1.0000000000000001E+50</v>
      </c>
      <c r="T164" s="268">
        <v>1.0000000000000001E+50</v>
      </c>
      <c r="U164" s="268">
        <v>1.0000000000000001E+50</v>
      </c>
      <c r="V164" s="268">
        <v>1.0000000000000001E+50</v>
      </c>
      <c r="W164" s="268">
        <v>1.0000000000000001E+50</v>
      </c>
      <c r="X164" s="268">
        <v>7.5016908635518629E-3</v>
      </c>
      <c r="Y164" s="268">
        <v>1.0000000000000001E+50</v>
      </c>
      <c r="Z164" s="268">
        <v>1.0000000000000001E+50</v>
      </c>
      <c r="AA164" s="268">
        <v>1.0000000000000001E+50</v>
      </c>
      <c r="AB164" s="268">
        <v>102.18232172010715</v>
      </c>
      <c r="AC164" s="268">
        <v>5.0000543212717907E-4</v>
      </c>
      <c r="AD164" s="268">
        <v>2.9250213972865879E-2</v>
      </c>
      <c r="AE164" s="268">
        <v>2.9750214374976349E-2</v>
      </c>
      <c r="AF164" s="268">
        <v>3.1010564632481936E-2</v>
      </c>
    </row>
    <row r="165" spans="1:32">
      <c r="A165" s="268">
        <v>25224.815430299295</v>
      </c>
      <c r="B165" s="268">
        <v>1.8739875272093831E-3</v>
      </c>
      <c r="C165" s="268">
        <v>1.0000000000000001E+50</v>
      </c>
      <c r="D165" s="268">
        <v>1.0000000000000001E+50</v>
      </c>
      <c r="E165" s="268">
        <v>1.0000000000000001E+50</v>
      </c>
      <c r="F165" s="268">
        <v>1.0000000000000001E+50</v>
      </c>
      <c r="G165" s="268">
        <v>1.0000000000000001E+50</v>
      </c>
      <c r="H165" s="268">
        <v>3.3561925962534778</v>
      </c>
      <c r="I165" s="268">
        <v>12.619251931258583</v>
      </c>
      <c r="J165" s="268">
        <v>1.0000000000000001E+50</v>
      </c>
      <c r="K165" s="268">
        <v>0.74581752609505636</v>
      </c>
      <c r="L165" s="268">
        <v>1.0000000000000001E+50</v>
      </c>
      <c r="M165" s="268">
        <v>1.0000000000000001E+50</v>
      </c>
      <c r="N165" s="268">
        <v>0.67114285316438782</v>
      </c>
      <c r="O165" s="268">
        <v>1.0000000000000001E+50</v>
      </c>
      <c r="P165" s="268">
        <v>1.0000000000000001E+50</v>
      </c>
      <c r="Q165" s="268">
        <v>1.0000000000000001E+50</v>
      </c>
      <c r="R165" s="268">
        <v>1.0000000000000001E+50</v>
      </c>
      <c r="S165" s="268">
        <v>1.0000000000000001E+50</v>
      </c>
      <c r="T165" s="268">
        <v>1.0000000000000001E+50</v>
      </c>
      <c r="U165" s="268">
        <v>1.0000000000000001E+50</v>
      </c>
      <c r="V165" s="268">
        <v>1.0000000000000001E+50</v>
      </c>
      <c r="W165" s="268">
        <v>1.0000000000000001E+50</v>
      </c>
      <c r="X165" s="268">
        <v>7.48159525870562E-3</v>
      </c>
      <c r="Y165" s="268">
        <v>1.0000000000000001E+50</v>
      </c>
      <c r="Z165" s="268">
        <v>1.0000000000000001E+50</v>
      </c>
      <c r="AA165" s="268">
        <v>1.0000000000000001E+50</v>
      </c>
      <c r="AB165" s="268">
        <v>100.17874678512818</v>
      </c>
      <c r="AC165" s="268">
        <v>5.000056515838769E-4</v>
      </c>
      <c r="AD165" s="268">
        <v>2.925021398406424E-2</v>
      </c>
      <c r="AE165" s="268">
        <v>2.9750214402419976E-2</v>
      </c>
      <c r="AF165" s="268">
        <v>3.1021357272890827E-2</v>
      </c>
    </row>
    <row r="166" spans="1:32">
      <c r="A166" s="268">
        <v>25729.311738905282</v>
      </c>
      <c r="B166" s="268">
        <v>1.9008701044318215E-3</v>
      </c>
      <c r="C166" s="268">
        <v>1.0000000000000001E+50</v>
      </c>
      <c r="D166" s="268">
        <v>1.0000000000000001E+50</v>
      </c>
      <c r="E166" s="268">
        <v>1.0000000000000001E+50</v>
      </c>
      <c r="F166" s="268">
        <v>1.0000000000000001E+50</v>
      </c>
      <c r="G166" s="268">
        <v>1.0000000000000001E+50</v>
      </c>
      <c r="H166" s="268">
        <v>3.2903848313100745</v>
      </c>
      <c r="I166" s="268">
        <v>12.371814090458448</v>
      </c>
      <c r="J166" s="268">
        <v>1.0000000000000001E+50</v>
      </c>
      <c r="K166" s="268">
        <v>0.73119351731296567</v>
      </c>
      <c r="L166" s="268">
        <v>1.0000000000000001E+50</v>
      </c>
      <c r="M166" s="268">
        <v>1.0000000000000001E+50</v>
      </c>
      <c r="N166" s="268">
        <v>0.65797938692860769</v>
      </c>
      <c r="O166" s="268">
        <v>1.0000000000000001E+50</v>
      </c>
      <c r="P166" s="268">
        <v>1.0000000000000001E+50</v>
      </c>
      <c r="Q166" s="268">
        <v>1.0000000000000001E+50</v>
      </c>
      <c r="R166" s="268">
        <v>1.0000000000000001E+50</v>
      </c>
      <c r="S166" s="268">
        <v>1.0000000000000001E+50</v>
      </c>
      <c r="T166" s="268">
        <v>1.0000000000000001E+50</v>
      </c>
      <c r="U166" s="268">
        <v>1.0000000000000001E+50</v>
      </c>
      <c r="V166" s="268">
        <v>1.0000000000000001E+50</v>
      </c>
      <c r="W166" s="268">
        <v>1.0000000000000001E+50</v>
      </c>
      <c r="X166" s="268">
        <v>7.4622306760208498E-3</v>
      </c>
      <c r="Y166" s="268">
        <v>1.0000000000000001E+50</v>
      </c>
      <c r="Z166" s="268">
        <v>1.0000000000000001E+50</v>
      </c>
      <c r="AA166" s="268">
        <v>1.0000000000000001E+50</v>
      </c>
      <c r="AB166" s="268">
        <v>98.21445763320223</v>
      </c>
      <c r="AC166" s="268">
        <v>5.0000587990652306E-4</v>
      </c>
      <c r="AD166" s="268">
        <v>2.9250213995715015E-2</v>
      </c>
      <c r="AE166" s="268">
        <v>2.9750214430972321E-2</v>
      </c>
      <c r="AF166" s="268">
        <v>3.1032552414143402E-2</v>
      </c>
    </row>
    <row r="167" spans="1:32">
      <c r="A167" s="268">
        <v>26243.89797368339</v>
      </c>
      <c r="B167" s="268">
        <v>1.9284410187872273E-3</v>
      </c>
      <c r="C167" s="268">
        <v>1.0000000000000001E+50</v>
      </c>
      <c r="D167" s="268">
        <v>1.0000000000000001E+50</v>
      </c>
      <c r="E167" s="268">
        <v>1.0000000000000001E+50</v>
      </c>
      <c r="F167" s="268">
        <v>1.0000000000000001E+50</v>
      </c>
      <c r="G167" s="268">
        <v>1.0000000000000001E+50</v>
      </c>
      <c r="H167" s="268">
        <v>3.2258674133593424</v>
      </c>
      <c r="I167" s="268">
        <v>12.12922794145851</v>
      </c>
      <c r="J167" s="268">
        <v>1.0000000000000001E+50</v>
      </c>
      <c r="K167" s="268">
        <v>0.71685625108669337</v>
      </c>
      <c r="L167" s="268">
        <v>1.0000000000000001E+50</v>
      </c>
      <c r="M167" s="268">
        <v>1.0000000000000001E+50</v>
      </c>
      <c r="N167" s="268">
        <v>0.64507395183098837</v>
      </c>
      <c r="O167" s="268">
        <v>1.0000000000000001E+50</v>
      </c>
      <c r="P167" s="268">
        <v>1.0000000000000001E+50</v>
      </c>
      <c r="Q167" s="268">
        <v>1.0000000000000001E+50</v>
      </c>
      <c r="R167" s="268">
        <v>1.0000000000000001E+50</v>
      </c>
      <c r="S167" s="268">
        <v>1.0000000000000001E+50</v>
      </c>
      <c r="T167" s="268">
        <v>1.0000000000000001E+50</v>
      </c>
      <c r="U167" s="268">
        <v>1.0000000000000001E+50</v>
      </c>
      <c r="V167" s="268">
        <v>1.0000000000000001E+50</v>
      </c>
      <c r="W167" s="268">
        <v>1.0000000000000001E+50</v>
      </c>
      <c r="X167" s="268">
        <v>7.4435723263812292E-3</v>
      </c>
      <c r="Y167" s="268">
        <v>1.0000000000000001E+50</v>
      </c>
      <c r="Z167" s="268">
        <v>1.0000000000000001E+50</v>
      </c>
      <c r="AA167" s="268">
        <v>1.0000000000000001E+50</v>
      </c>
      <c r="AB167" s="268">
        <v>96.28868395485793</v>
      </c>
      <c r="AC167" s="268">
        <v>5.000061174532934E-4</v>
      </c>
      <c r="AD167" s="268">
        <v>2.9250214007836485E-2</v>
      </c>
      <c r="AE167" s="268">
        <v>2.9750214460678184E-2</v>
      </c>
      <c r="AF167" s="268">
        <v>3.1044162978427214E-2</v>
      </c>
    </row>
    <row r="168" spans="1:32">
      <c r="A168" s="268">
        <v>26768.77593315706</v>
      </c>
      <c r="B168" s="268">
        <v>1.9567134964945535E-3</v>
      </c>
      <c r="C168" s="268">
        <v>1.0000000000000001E+50</v>
      </c>
      <c r="D168" s="268">
        <v>1.0000000000000001E+50</v>
      </c>
      <c r="E168" s="268">
        <v>1.0000000000000001E+50</v>
      </c>
      <c r="F168" s="268">
        <v>1.0000000000000001E+50</v>
      </c>
      <c r="G168" s="268">
        <v>1.0000000000000001E+50</v>
      </c>
      <c r="H168" s="268">
        <v>3.1626150414530656</v>
      </c>
      <c r="I168" s="268">
        <v>11.891398352435626</v>
      </c>
      <c r="J168" s="268">
        <v>1.0000000000000001E+50</v>
      </c>
      <c r="K168" s="268">
        <v>0.70280010495889655</v>
      </c>
      <c r="L168" s="268">
        <v>1.0000000000000001E+50</v>
      </c>
      <c r="M168" s="268">
        <v>1.0000000000000001E+50</v>
      </c>
      <c r="N168" s="268">
        <v>0.6324214869169591</v>
      </c>
      <c r="O168" s="268">
        <v>1.0000000000000001E+50</v>
      </c>
      <c r="P168" s="268">
        <v>1.0000000000000001E+50</v>
      </c>
      <c r="Q168" s="268">
        <v>1.0000000000000001E+50</v>
      </c>
      <c r="R168" s="268">
        <v>1.0000000000000001E+50</v>
      </c>
      <c r="S168" s="268">
        <v>1.0000000000000001E+50</v>
      </c>
      <c r="T168" s="268">
        <v>1.0000000000000001E+50</v>
      </c>
      <c r="U168" s="268">
        <v>1.0000000000000001E+50</v>
      </c>
      <c r="V168" s="268">
        <v>1.0000000000000001E+50</v>
      </c>
      <c r="W168" s="268">
        <v>1.0000000000000001E+50</v>
      </c>
      <c r="X168" s="268">
        <v>7.4255961549930336E-3</v>
      </c>
      <c r="Y168" s="268">
        <v>1.0000000000000001E+50</v>
      </c>
      <c r="Z168" s="268">
        <v>1.0000000000000001E+50</v>
      </c>
      <c r="AA168" s="268">
        <v>1.0000000000000001E+50</v>
      </c>
      <c r="AB168" s="268">
        <v>94.400670544731213</v>
      </c>
      <c r="AC168" s="268">
        <v>5.0000636459683351E-4</v>
      </c>
      <c r="AD168" s="268">
        <v>2.9250214020447658E-2</v>
      </c>
      <c r="AE168" s="268">
        <v>2.9750214491584159E-2</v>
      </c>
      <c r="AF168" s="268">
        <v>3.1056202181419534E-2</v>
      </c>
    </row>
    <row r="169" spans="1:32">
      <c r="A169" s="268">
        <v>27304.151451820202</v>
      </c>
      <c r="B169" s="268">
        <v>1.9857009610566856E-3</v>
      </c>
      <c r="C169" s="268">
        <v>1.0000000000000001E+50</v>
      </c>
      <c r="D169" s="268">
        <v>1.0000000000000001E+50</v>
      </c>
      <c r="E169" s="268">
        <v>1.0000000000000001E+50</v>
      </c>
      <c r="F169" s="268">
        <v>1.0000000000000001E+50</v>
      </c>
      <c r="G169" s="268">
        <v>1.0000000000000001E+50</v>
      </c>
      <c r="H169" s="268">
        <v>3.1006029107395148</v>
      </c>
      <c r="I169" s="268">
        <v>11.6582320568843</v>
      </c>
      <c r="J169" s="268">
        <v>1.0000000000000001E+50</v>
      </c>
      <c r="K169" s="268">
        <v>0.68901956671540743</v>
      </c>
      <c r="L169" s="268">
        <v>1.0000000000000001E+50</v>
      </c>
      <c r="M169" s="268">
        <v>1.0000000000000001E+50</v>
      </c>
      <c r="N169" s="268">
        <v>0.6200170304359649</v>
      </c>
      <c r="O169" s="268">
        <v>1.0000000000000001E+50</v>
      </c>
      <c r="P169" s="268">
        <v>1.0000000000000001E+50</v>
      </c>
      <c r="Q169" s="268">
        <v>1.0000000000000001E+50</v>
      </c>
      <c r="R169" s="268">
        <v>1.0000000000000001E+50</v>
      </c>
      <c r="S169" s="268">
        <v>1.0000000000000001E+50</v>
      </c>
      <c r="T169" s="268">
        <v>1.0000000000000001E+50</v>
      </c>
      <c r="U169" s="268">
        <v>1.0000000000000001E+50</v>
      </c>
      <c r="V169" s="268">
        <v>1.0000000000000001E+50</v>
      </c>
      <c r="W169" s="268">
        <v>1.0000000000000001E+50</v>
      </c>
      <c r="X169" s="268">
        <v>7.4082788269890926E-3</v>
      </c>
      <c r="Y169" s="268">
        <v>1.0000000000000001E+50</v>
      </c>
      <c r="Z169" s="268">
        <v>1.0000000000000001E+50</v>
      </c>
      <c r="AA169" s="268">
        <v>1.0000000000000001E+50</v>
      </c>
      <c r="AB169" s="268">
        <v>92.549677005406352</v>
      </c>
      <c r="AC169" s="268">
        <v>5.0000662172484294E-4</v>
      </c>
      <c r="AD169" s="268">
        <v>2.9250214033568322E-2</v>
      </c>
      <c r="AE169" s="268">
        <v>2.975021452373874E-2</v>
      </c>
      <c r="AF169" s="268">
        <v>3.1068683528804271E-2</v>
      </c>
    </row>
    <row r="170" spans="1:32">
      <c r="A170" s="268">
        <v>27850.234480856605</v>
      </c>
      <c r="B170" s="268">
        <v>2.0154170393081924E-3</v>
      </c>
      <c r="C170" s="268">
        <v>1.0000000000000001E+50</v>
      </c>
      <c r="D170" s="268">
        <v>1.0000000000000001E+50</v>
      </c>
      <c r="E170" s="268">
        <v>1.0000000000000001E+50</v>
      </c>
      <c r="F170" s="268">
        <v>1.0000000000000001E+50</v>
      </c>
      <c r="G170" s="268">
        <v>1.0000000000000001E+50</v>
      </c>
      <c r="H170" s="268">
        <v>3.0398067027360591</v>
      </c>
      <c r="I170" s="268">
        <v>11.429637617041571</v>
      </c>
      <c r="J170" s="268">
        <v>1.0000000000000001E+50</v>
      </c>
      <c r="K170" s="268">
        <v>0.67550923222358261</v>
      </c>
      <c r="L170" s="268">
        <v>1.0000000000000001E+50</v>
      </c>
      <c r="M170" s="268">
        <v>1.0000000000000001E+50</v>
      </c>
      <c r="N170" s="268">
        <v>0.60785571789568438</v>
      </c>
      <c r="O170" s="268">
        <v>1.0000000000000001E+50</v>
      </c>
      <c r="P170" s="268">
        <v>1.0000000000000001E+50</v>
      </c>
      <c r="Q170" s="268">
        <v>1.0000000000000001E+50</v>
      </c>
      <c r="R170" s="268">
        <v>1.0000000000000001E+50</v>
      </c>
      <c r="S170" s="268">
        <v>1.0000000000000001E+50</v>
      </c>
      <c r="T170" s="268">
        <v>1.0000000000000001E+50</v>
      </c>
      <c r="U170" s="268">
        <v>1.0000000000000001E+50</v>
      </c>
      <c r="V170" s="268">
        <v>1.0000000000000001E+50</v>
      </c>
      <c r="W170" s="268">
        <v>1.0000000000000001E+50</v>
      </c>
      <c r="X170" s="268">
        <v>7.3915977128640523E-3</v>
      </c>
      <c r="Y170" s="268">
        <v>1.0000000000000001E+50</v>
      </c>
      <c r="Z170" s="268">
        <v>1.0000000000000001E+50</v>
      </c>
      <c r="AA170" s="268">
        <v>1.0000000000000001E+50</v>
      </c>
      <c r="AB170" s="268">
        <v>90.734977457064005</v>
      </c>
      <c r="AC170" s="268">
        <v>5.0000688924068358E-4</v>
      </c>
      <c r="AD170" s="268">
        <v>2.9250214047219062E-2</v>
      </c>
      <c r="AE170" s="268">
        <v>2.9750214557192366E-2</v>
      </c>
      <c r="AF170" s="268">
        <v>3.1081620811713385E-2</v>
      </c>
    </row>
    <row r="171" spans="1:32">
      <c r="A171" s="268">
        <v>28407.239170473738</v>
      </c>
      <c r="B171" s="268">
        <v>2.0458755676639002E-3</v>
      </c>
      <c r="C171" s="268">
        <v>1.0000000000000001E+50</v>
      </c>
      <c r="D171" s="268">
        <v>1.0000000000000001E+50</v>
      </c>
      <c r="E171" s="268">
        <v>1.0000000000000001E+50</v>
      </c>
      <c r="F171" s="268">
        <v>1.0000000000000001E+50</v>
      </c>
      <c r="G171" s="268">
        <v>1.0000000000000001E+50</v>
      </c>
      <c r="H171" s="268">
        <v>2.9802025757924997</v>
      </c>
      <c r="I171" s="268">
        <v>11.205525388029068</v>
      </c>
      <c r="J171" s="268">
        <v>1.0000000000000001E+50</v>
      </c>
      <c r="K171" s="268">
        <v>0.66226380331303347</v>
      </c>
      <c r="L171" s="268">
        <v>1.0000000000000001E+50</v>
      </c>
      <c r="M171" s="268">
        <v>1.0000000000000001E+50</v>
      </c>
      <c r="N171" s="268">
        <v>0.59593278015438578</v>
      </c>
      <c r="O171" s="268">
        <v>1.0000000000000001E+50</v>
      </c>
      <c r="P171" s="268">
        <v>1.0000000000000001E+50</v>
      </c>
      <c r="Q171" s="268">
        <v>1.0000000000000001E+50</v>
      </c>
      <c r="R171" s="268">
        <v>1.0000000000000001E+50</v>
      </c>
      <c r="S171" s="268">
        <v>1.0000000000000001E+50</v>
      </c>
      <c r="T171" s="268">
        <v>1.0000000000000001E+50</v>
      </c>
      <c r="U171" s="268">
        <v>1.0000000000000001E+50</v>
      </c>
      <c r="V171" s="268">
        <v>1.0000000000000001E+50</v>
      </c>
      <c r="W171" s="268">
        <v>1.0000000000000001E+50</v>
      </c>
      <c r="X171" s="268">
        <v>7.3755308737748137E-3</v>
      </c>
      <c r="Y171" s="268">
        <v>1.0000000000000001E+50</v>
      </c>
      <c r="Z171" s="268">
        <v>1.0000000000000001E+50</v>
      </c>
      <c r="AA171" s="268">
        <v>1.0000000000000001E+50</v>
      </c>
      <c r="AB171" s="268">
        <v>88.955860252822461</v>
      </c>
      <c r="AC171" s="268">
        <v>5.0000716756401237E-4</v>
      </c>
      <c r="AD171" s="268">
        <v>2.9250214061421292E-2</v>
      </c>
      <c r="AE171" s="268">
        <v>2.9750214591997517E-2</v>
      </c>
      <c r="AF171" s="268">
        <v>3.1095028101012497E-2</v>
      </c>
    </row>
    <row r="172" spans="1:32">
      <c r="A172" s="268">
        <v>28975.383953883214</v>
      </c>
      <c r="B172" s="268">
        <v>2.0770905985618426E-3</v>
      </c>
      <c r="C172" s="268">
        <v>1.0000000000000001E+50</v>
      </c>
      <c r="D172" s="268">
        <v>1.0000000000000001E+50</v>
      </c>
      <c r="E172" s="268">
        <v>1.0000000000000001E+50</v>
      </c>
      <c r="F172" s="268">
        <v>1.0000000000000001E+50</v>
      </c>
      <c r="G172" s="268">
        <v>1.0000000000000001E+50</v>
      </c>
      <c r="H172" s="268">
        <v>2.9217671557414082</v>
      </c>
      <c r="I172" s="268">
        <v>10.985807482698165</v>
      </c>
      <c r="J172" s="268">
        <v>1.0000000000000001E+50</v>
      </c>
      <c r="K172" s="268">
        <v>0.64927808569791357</v>
      </c>
      <c r="L172" s="268">
        <v>1.0000000000000001E+50</v>
      </c>
      <c r="M172" s="268">
        <v>1.0000000000000001E+50</v>
      </c>
      <c r="N172" s="268">
        <v>0.58424354155067881</v>
      </c>
      <c r="O172" s="268">
        <v>1.0000000000000001E+50</v>
      </c>
      <c r="P172" s="268">
        <v>1.0000000000000001E+50</v>
      </c>
      <c r="Q172" s="268">
        <v>1.0000000000000001E+50</v>
      </c>
      <c r="R172" s="268">
        <v>1.0000000000000001E+50</v>
      </c>
      <c r="S172" s="268">
        <v>1.0000000000000001E+50</v>
      </c>
      <c r="T172" s="268">
        <v>1.0000000000000001E+50</v>
      </c>
      <c r="U172" s="268">
        <v>1.0000000000000001E+50</v>
      </c>
      <c r="V172" s="268">
        <v>1.0000000000000001E+50</v>
      </c>
      <c r="W172" s="268">
        <v>1.0000000000000001E+50</v>
      </c>
      <c r="X172" s="268">
        <v>7.3600570467389119E-3</v>
      </c>
      <c r="Y172" s="268">
        <v>1.0000000000000001E+50</v>
      </c>
      <c r="Z172" s="268">
        <v>1.0000000000000001E+50</v>
      </c>
      <c r="AA172" s="268">
        <v>1.0000000000000001E+50</v>
      </c>
      <c r="AB172" s="268">
        <v>87.211627699660454</v>
      </c>
      <c r="AC172" s="268">
        <v>5.0000745713143905E-4</v>
      </c>
      <c r="AD172" s="268">
        <v>2.9250214076197292E-2</v>
      </c>
      <c r="AE172" s="268">
        <v>2.9750214628208795E-2</v>
      </c>
      <c r="AF172" s="268">
        <v>3.1108919740347955E-2</v>
      </c>
    </row>
    <row r="173" spans="1:32">
      <c r="A173" s="268">
        <v>29554.89163296088</v>
      </c>
      <c r="B173" s="268">
        <v>2.1090764070941588E-3</v>
      </c>
      <c r="C173" s="268">
        <v>1.0000000000000001E+50</v>
      </c>
      <c r="D173" s="268">
        <v>1.0000000000000001E+50</v>
      </c>
      <c r="E173" s="268">
        <v>1.0000000000000001E+50</v>
      </c>
      <c r="F173" s="268">
        <v>1.0000000000000001E+50</v>
      </c>
      <c r="G173" s="268">
        <v>1.0000000000000001E+50</v>
      </c>
      <c r="H173" s="268">
        <v>2.8644775267317844</v>
      </c>
      <c r="I173" s="268">
        <v>10.770397737164421</v>
      </c>
      <c r="J173" s="268">
        <v>1.0000000000000001E+50</v>
      </c>
      <c r="K173" s="268">
        <v>0.63654698693994349</v>
      </c>
      <c r="L173" s="268">
        <v>1.0000000000000001E+50</v>
      </c>
      <c r="M173" s="268">
        <v>1.0000000000000001E+50</v>
      </c>
      <c r="N173" s="268">
        <v>0.57278341806992161</v>
      </c>
      <c r="O173" s="268">
        <v>1.0000000000000001E+50</v>
      </c>
      <c r="P173" s="268">
        <v>1.0000000000000001E+50</v>
      </c>
      <c r="Q173" s="268">
        <v>1.0000000000000001E+50</v>
      </c>
      <c r="R173" s="268">
        <v>1.0000000000000001E+50</v>
      </c>
      <c r="S173" s="268">
        <v>1.0000000000000001E+50</v>
      </c>
      <c r="T173" s="268">
        <v>1.0000000000000001E+50</v>
      </c>
      <c r="U173" s="268">
        <v>1.0000000000000001E+50</v>
      </c>
      <c r="V173" s="268">
        <v>1.0000000000000001E+50</v>
      </c>
      <c r="W173" s="268">
        <v>1.0000000000000001E+50</v>
      </c>
      <c r="X173" s="268">
        <v>7.3451556297622015E-3</v>
      </c>
      <c r="Y173" s="268">
        <v>1.0000000000000001E+50</v>
      </c>
      <c r="Z173" s="268">
        <v>1.0000000000000001E+50</v>
      </c>
      <c r="AA173" s="268">
        <v>1.0000000000000001E+50</v>
      </c>
      <c r="AB173" s="268">
        <v>85.501595784812068</v>
      </c>
      <c r="AC173" s="268">
        <v>5.000077583972119E-4</v>
      </c>
      <c r="AD173" s="268">
        <v>2.9250214091570245E-2</v>
      </c>
      <c r="AE173" s="268">
        <v>2.9750214665883012E-2</v>
      </c>
      <c r="AF173" s="268">
        <v>3.1123310337869938E-2</v>
      </c>
    </row>
    <row r="174" spans="1:32">
      <c r="A174" s="268">
        <v>30145.9894656201</v>
      </c>
      <c r="B174" s="268">
        <v>2.1418474978195908E-3</v>
      </c>
      <c r="C174" s="268">
        <v>1.0000000000000001E+50</v>
      </c>
      <c r="D174" s="268">
        <v>1.0000000000000001E+50</v>
      </c>
      <c r="E174" s="268">
        <v>1.0000000000000001E+50</v>
      </c>
      <c r="F174" s="268">
        <v>1.0000000000000001E+50</v>
      </c>
      <c r="G174" s="268">
        <v>1.0000000000000001E+50</v>
      </c>
      <c r="H174" s="268">
        <v>2.8083112222424478</v>
      </c>
      <c r="I174" s="268">
        <v>10.559211677017812</v>
      </c>
      <c r="J174" s="268">
        <v>1.0000000000000001E+50</v>
      </c>
      <c r="K174" s="268">
        <v>0.62406551445137515</v>
      </c>
      <c r="L174" s="268">
        <v>1.0000000000000001E+50</v>
      </c>
      <c r="M174" s="268">
        <v>1.0000000000000001E+50</v>
      </c>
      <c r="N174" s="268">
        <v>0.5615479155465708</v>
      </c>
      <c r="O174" s="268">
        <v>1.0000000000000001E+50</v>
      </c>
      <c r="P174" s="268">
        <v>1.0000000000000001E+50</v>
      </c>
      <c r="Q174" s="268">
        <v>1.0000000000000001E+50</v>
      </c>
      <c r="R174" s="268">
        <v>1.0000000000000001E+50</v>
      </c>
      <c r="S174" s="268">
        <v>1.0000000000000001E+50</v>
      </c>
      <c r="T174" s="268">
        <v>1.0000000000000001E+50</v>
      </c>
      <c r="U174" s="268">
        <v>1.0000000000000001E+50</v>
      </c>
      <c r="V174" s="268">
        <v>1.0000000000000001E+50</v>
      </c>
      <c r="W174" s="268">
        <v>1.0000000000000001E+50</v>
      </c>
      <c r="X174" s="268">
        <v>7.3308066669259203E-3</v>
      </c>
      <c r="Y174" s="268">
        <v>1.0000000000000001E+50</v>
      </c>
      <c r="Z174" s="268">
        <v>1.0000000000000001E+50</v>
      </c>
      <c r="AA174" s="268">
        <v>1.0000000000000001E+50</v>
      </c>
      <c r="AB174" s="268">
        <v>83.825093907526309</v>
      </c>
      <c r="AC174" s="268">
        <v>5.0000807183392935E-4</v>
      </c>
      <c r="AD174" s="268">
        <v>2.925021410756426E-2</v>
      </c>
      <c r="AE174" s="268">
        <v>2.9750214705079266E-2</v>
      </c>
      <c r="AF174" s="268">
        <v>3.1138214756544335E-2</v>
      </c>
    </row>
    <row r="175" spans="1:32">
      <c r="A175" s="268">
        <v>30748.909254932503</v>
      </c>
      <c r="B175" s="268">
        <v>2.175418611751368E-3</v>
      </c>
      <c r="C175" s="268">
        <v>1.0000000000000001E+50</v>
      </c>
      <c r="D175" s="268">
        <v>1.0000000000000001E+50</v>
      </c>
      <c r="E175" s="268">
        <v>1.0000000000000001E+50</v>
      </c>
      <c r="F175" s="268">
        <v>1.0000000000000001E+50</v>
      </c>
      <c r="G175" s="268">
        <v>1.0000000000000001E+50</v>
      </c>
      <c r="H175" s="268">
        <v>2.7532462162716378</v>
      </c>
      <c r="I175" s="268">
        <v>10.35216648419555</v>
      </c>
      <c r="J175" s="268">
        <v>1.0000000000000001E+50</v>
      </c>
      <c r="K175" s="268">
        <v>0.61182877353711662</v>
      </c>
      <c r="L175" s="268">
        <v>1.0000000000000001E+50</v>
      </c>
      <c r="M175" s="268">
        <v>1.0000000000000001E+50</v>
      </c>
      <c r="N175" s="268">
        <v>0.55053262790176549</v>
      </c>
      <c r="O175" s="268">
        <v>1.0000000000000001E+50</v>
      </c>
      <c r="P175" s="268">
        <v>1.0000000000000001E+50</v>
      </c>
      <c r="Q175" s="268">
        <v>1.0000000000000001E+50</v>
      </c>
      <c r="R175" s="268">
        <v>1.0000000000000001E+50</v>
      </c>
      <c r="S175" s="268">
        <v>1.0000000000000001E+50</v>
      </c>
      <c r="T175" s="268">
        <v>1.0000000000000001E+50</v>
      </c>
      <c r="U175" s="268">
        <v>1.0000000000000001E+50</v>
      </c>
      <c r="V175" s="268">
        <v>1.0000000000000001E+50</v>
      </c>
      <c r="W175" s="268">
        <v>1.0000000000000001E+50</v>
      </c>
      <c r="X175" s="268">
        <v>7.3169908334617577E-3</v>
      </c>
      <c r="Y175" s="268">
        <v>1.0000000000000001E+50</v>
      </c>
      <c r="Z175" s="268">
        <v>1.0000000000000001E+50</v>
      </c>
      <c r="AA175" s="268">
        <v>1.0000000000000001E+50</v>
      </c>
      <c r="AB175" s="268">
        <v>82.181464616086657</v>
      </c>
      <c r="AC175" s="268">
        <v>5.0000839793328151E-4</v>
      </c>
      <c r="AD175" s="268">
        <v>2.9250214124204438E-2</v>
      </c>
      <c r="AE175" s="268">
        <v>2.9750214745859045E-2</v>
      </c>
      <c r="AF175" s="268">
        <v>3.1153648102963998E-2</v>
      </c>
    </row>
    <row r="176" spans="1:32">
      <c r="A176" s="268">
        <v>31363.887440031154</v>
      </c>
      <c r="B176" s="268">
        <v>2.2098047335144706E-3</v>
      </c>
      <c r="C176" s="268">
        <v>1.0000000000000001E+50</v>
      </c>
      <c r="D176" s="268">
        <v>1.0000000000000001E+50</v>
      </c>
      <c r="E176" s="268">
        <v>1.0000000000000001E+50</v>
      </c>
      <c r="F176" s="268">
        <v>1.0000000000000001E+50</v>
      </c>
      <c r="G176" s="268">
        <v>1.0000000000000001E+50</v>
      </c>
      <c r="H176" s="268">
        <v>2.6992609146993658</v>
      </c>
      <c r="I176" s="268">
        <v>10.149180964504366</v>
      </c>
      <c r="J176" s="268">
        <v>1.0000000000000001E+50</v>
      </c>
      <c r="K176" s="268">
        <v>0.59983196547524109</v>
      </c>
      <c r="L176" s="268">
        <v>1.0000000000000001E+50</v>
      </c>
      <c r="M176" s="268">
        <v>1.0000000000000001E+50</v>
      </c>
      <c r="N176" s="268">
        <v>0.5397332354154547</v>
      </c>
      <c r="O176" s="268">
        <v>1.0000000000000001E+50</v>
      </c>
      <c r="P176" s="268">
        <v>1.0000000000000001E+50</v>
      </c>
      <c r="Q176" s="268">
        <v>1.0000000000000001E+50</v>
      </c>
      <c r="R176" s="268">
        <v>1.0000000000000001E+50</v>
      </c>
      <c r="S176" s="268">
        <v>1.0000000000000001E+50</v>
      </c>
      <c r="T176" s="268">
        <v>1.0000000000000001E+50</v>
      </c>
      <c r="U176" s="268">
        <v>1.0000000000000001E+50</v>
      </c>
      <c r="V176" s="268">
        <v>1.0000000000000001E+50</v>
      </c>
      <c r="W176" s="268">
        <v>1.0000000000000001E+50</v>
      </c>
      <c r="X176" s="268">
        <v>7.3036894208420638E-3</v>
      </c>
      <c r="Y176" s="268">
        <v>1.0000000000000001E+50</v>
      </c>
      <c r="Z176" s="268">
        <v>1.0000000000000001E+50</v>
      </c>
      <c r="AA176" s="268">
        <v>1.0000000000000001E+50</v>
      </c>
      <c r="AB176" s="268">
        <v>80.57006334998664</v>
      </c>
      <c r="AC176" s="268">
        <v>5.0000873720682177E-4</v>
      </c>
      <c r="AD176" s="268">
        <v>2.9250214141516878E-2</v>
      </c>
      <c r="AE176" s="268">
        <v>2.9750214788286329E-2</v>
      </c>
      <c r="AF176" s="268">
        <v>3.1169625714568761E-2</v>
      </c>
    </row>
    <row r="177" spans="1:32">
      <c r="A177" s="268">
        <v>31991.165188831779</v>
      </c>
      <c r="B177" s="268">
        <v>2.2450210986664654E-3</v>
      </c>
      <c r="C177" s="268">
        <v>1.0000000000000001E+50</v>
      </c>
      <c r="D177" s="268">
        <v>1.0000000000000001E+50</v>
      </c>
      <c r="E177" s="268">
        <v>1.0000000000000001E+50</v>
      </c>
      <c r="F177" s="268">
        <v>1.0000000000000001E+50</v>
      </c>
      <c r="G177" s="268">
        <v>1.0000000000000001E+50</v>
      </c>
      <c r="H177" s="268">
        <v>2.6463341468191337</v>
      </c>
      <c r="I177" s="268">
        <v>9.9501755157796765</v>
      </c>
      <c r="J177" s="268">
        <v>1.0000000000000001E+50</v>
      </c>
      <c r="K177" s="268">
        <v>0.58807038563513736</v>
      </c>
      <c r="L177" s="268">
        <v>1.0000000000000001E+50</v>
      </c>
      <c r="M177" s="268">
        <v>1.0000000000000001E+50</v>
      </c>
      <c r="N177" s="268">
        <v>0.52914550303239238</v>
      </c>
      <c r="O177" s="268">
        <v>1.0000000000000001E+50</v>
      </c>
      <c r="P177" s="268">
        <v>1.0000000000000001E+50</v>
      </c>
      <c r="Q177" s="268">
        <v>1.0000000000000001E+50</v>
      </c>
      <c r="R177" s="268">
        <v>1.0000000000000001E+50</v>
      </c>
      <c r="S177" s="268">
        <v>1.0000000000000001E+50</v>
      </c>
      <c r="T177" s="268">
        <v>1.0000000000000001E+50</v>
      </c>
      <c r="U177" s="268">
        <v>1.0000000000000001E+50</v>
      </c>
      <c r="V177" s="268">
        <v>1.0000000000000001E+50</v>
      </c>
      <c r="W177" s="268">
        <v>1.0000000000000001E+50</v>
      </c>
      <c r="X177" s="268">
        <v>7.2908843219108488E-3</v>
      </c>
      <c r="Y177" s="268">
        <v>1.0000000000000001E+50</v>
      </c>
      <c r="Z177" s="268">
        <v>1.0000000000000001E+50</v>
      </c>
      <c r="AA177" s="268">
        <v>1.0000000000000001E+50</v>
      </c>
      <c r="AB177" s="268">
        <v>78.990258187161146</v>
      </c>
      <c r="AC177" s="268">
        <v>5.000090901867688E-4</v>
      </c>
      <c r="AD177" s="268">
        <v>2.9250214159528738E-2</v>
      </c>
      <c r="AE177" s="268">
        <v>2.9750214832427676E-2</v>
      </c>
      <c r="AF177" s="268">
        <v>3.1186163145182414E-2</v>
      </c>
    </row>
    <row r="178" spans="1:32">
      <c r="A178" s="268">
        <v>32630.988492608416</v>
      </c>
      <c r="B178" s="268">
        <v>2.2810832011764225E-3</v>
      </c>
      <c r="C178" s="268">
        <v>1.0000000000000001E+50</v>
      </c>
      <c r="D178" s="268">
        <v>1.0000000000000001E+50</v>
      </c>
      <c r="E178" s="268">
        <v>1.0000000000000001E+50</v>
      </c>
      <c r="F178" s="268">
        <v>1.0000000000000001E+50</v>
      </c>
      <c r="G178" s="268">
        <v>1.0000000000000001E+50</v>
      </c>
      <c r="H178" s="268">
        <v>2.5944451570356932</v>
      </c>
      <c r="I178" s="268">
        <v>9.7550720966690427</v>
      </c>
      <c r="J178" s="268">
        <v>1.0000000000000001E+50</v>
      </c>
      <c r="K178" s="268">
        <v>0.57653942163255534</v>
      </c>
      <c r="L178" s="268">
        <v>1.0000000000000001E+50</v>
      </c>
      <c r="M178" s="268">
        <v>1.0000000000000001E+50</v>
      </c>
      <c r="N178" s="268">
        <v>0.51876527870133249</v>
      </c>
      <c r="O178" s="268">
        <v>1.0000000000000001E+50</v>
      </c>
      <c r="P178" s="268">
        <v>1.0000000000000001E+50</v>
      </c>
      <c r="Q178" s="268">
        <v>1.0000000000000001E+50</v>
      </c>
      <c r="R178" s="268">
        <v>1.0000000000000001E+50</v>
      </c>
      <c r="S178" s="268">
        <v>1.0000000000000001E+50</v>
      </c>
      <c r="T178" s="268">
        <v>1.0000000000000001E+50</v>
      </c>
      <c r="U178" s="268">
        <v>1.0000000000000001E+50</v>
      </c>
      <c r="V178" s="268">
        <v>1.0000000000000001E+50</v>
      </c>
      <c r="W178" s="268">
        <v>1.0000000000000001E+50</v>
      </c>
      <c r="X178" s="268">
        <v>7.2785580160797574E-3</v>
      </c>
      <c r="Y178" s="268">
        <v>1.0000000000000001E+50</v>
      </c>
      <c r="Z178" s="268">
        <v>1.0000000000000001E+50</v>
      </c>
      <c r="AA178" s="268">
        <v>1.0000000000000001E+50</v>
      </c>
      <c r="AB178" s="268">
        <v>77.441429596173762</v>
      </c>
      <c r="AC178" s="268">
        <v>5.0000945742684113E-4</v>
      </c>
      <c r="AD178" s="268">
        <v>2.9250214178268279E-2</v>
      </c>
      <c r="AE178" s="268">
        <v>2.9750214878352336E-2</v>
      </c>
      <c r="AF178" s="268">
        <v>3.1203276148774415E-2</v>
      </c>
    </row>
    <row r="179" spans="1:32">
      <c r="A179" s="268">
        <v>33283.608262460584</v>
      </c>
      <c r="B179" s="268">
        <v>2.3180068010567011E-3</v>
      </c>
      <c r="C179" s="268">
        <v>1.0000000000000001E+50</v>
      </c>
      <c r="D179" s="268">
        <v>1.0000000000000001E+50</v>
      </c>
      <c r="E179" s="268">
        <v>1.0000000000000001E+50</v>
      </c>
      <c r="F179" s="268">
        <v>1.0000000000000001E+50</v>
      </c>
      <c r="G179" s="268">
        <v>1.0000000000000001E+50</v>
      </c>
      <c r="H179" s="268">
        <v>2.5435735967256003</v>
      </c>
      <c r="I179" s="268">
        <v>9.56379419602772</v>
      </c>
      <c r="J179" s="268">
        <v>1.0000000000000001E+50</v>
      </c>
      <c r="K179" s="268">
        <v>0.56523455152082847</v>
      </c>
      <c r="L179" s="268">
        <v>1.0000000000000001E+50</v>
      </c>
      <c r="M179" s="268">
        <v>1.0000000000000001E+50</v>
      </c>
      <c r="N179" s="268">
        <v>0.50858849174677723</v>
      </c>
      <c r="O179" s="268">
        <v>1.0000000000000001E+50</v>
      </c>
      <c r="P179" s="268">
        <v>1.0000000000000001E+50</v>
      </c>
      <c r="Q179" s="268">
        <v>1.0000000000000001E+50</v>
      </c>
      <c r="R179" s="268">
        <v>1.0000000000000001E+50</v>
      </c>
      <c r="S179" s="268">
        <v>1.0000000000000001E+50</v>
      </c>
      <c r="T179" s="268">
        <v>1.0000000000000001E+50</v>
      </c>
      <c r="U179" s="268">
        <v>1.0000000000000001E+50</v>
      </c>
      <c r="V179" s="268">
        <v>1.0000000000000001E+50</v>
      </c>
      <c r="W179" s="268">
        <v>1.0000000000000001E+50</v>
      </c>
      <c r="X179" s="268">
        <v>7.2666935546116026E-3</v>
      </c>
      <c r="Y179" s="268">
        <v>1.0000000000000001E+50</v>
      </c>
      <c r="Z179" s="268">
        <v>1.0000000000000001E+50</v>
      </c>
      <c r="AA179" s="268">
        <v>1.0000000000000001E+50</v>
      </c>
      <c r="AB179" s="268">
        <v>75.922970193263311</v>
      </c>
      <c r="AC179" s="268">
        <v>5.0000983950312602E-4</v>
      </c>
      <c r="AD179" s="268">
        <v>2.9250214197764898E-2</v>
      </c>
      <c r="AE179" s="268">
        <v>2.9750214926132348E-2</v>
      </c>
      <c r="AF179" s="268">
        <v>3.122098066135413E-2</v>
      </c>
    </row>
    <row r="180" spans="1:32">
      <c r="A180" s="268">
        <v>33949.280427709797</v>
      </c>
      <c r="B180" s="268">
        <v>2.3558079321427759E-3</v>
      </c>
      <c r="C180" s="268">
        <v>1.0000000000000001E+50</v>
      </c>
      <c r="D180" s="268">
        <v>1.0000000000000001E+50</v>
      </c>
      <c r="E180" s="268">
        <v>1.0000000000000001E+50</v>
      </c>
      <c r="F180" s="268">
        <v>1.0000000000000001E+50</v>
      </c>
      <c r="G180" s="268">
        <v>1.0000000000000001E+50</v>
      </c>
      <c r="H180" s="268">
        <v>2.4936995162573621</v>
      </c>
      <c r="I180" s="268">
        <v>9.3762668029142766</v>
      </c>
      <c r="J180" s="268">
        <v>1.0000000000000001E+50</v>
      </c>
      <c r="K180" s="268">
        <v>0.55415134201756089</v>
      </c>
      <c r="L180" s="268">
        <v>1.0000000000000001E+50</v>
      </c>
      <c r="M180" s="268">
        <v>1.0000000000000001E+50</v>
      </c>
      <c r="N180" s="268">
        <v>0.49861115127263511</v>
      </c>
      <c r="O180" s="268">
        <v>1.0000000000000001E+50</v>
      </c>
      <c r="P180" s="268">
        <v>1.0000000000000001E+50</v>
      </c>
      <c r="Q180" s="268">
        <v>1.0000000000000001E+50</v>
      </c>
      <c r="R180" s="268">
        <v>1.0000000000000001E+50</v>
      </c>
      <c r="S180" s="268">
        <v>1.0000000000000001E+50</v>
      </c>
      <c r="T180" s="268">
        <v>1.0000000000000001E+50</v>
      </c>
      <c r="U180" s="268">
        <v>1.0000000000000001E+50</v>
      </c>
      <c r="V180" s="268">
        <v>1.0000000000000001E+50</v>
      </c>
      <c r="W180" s="268">
        <v>1.0000000000000001E+50</v>
      </c>
      <c r="X180" s="268">
        <v>7.2552745460125962E-3</v>
      </c>
      <c r="Y180" s="268">
        <v>1.0000000000000001E+50</v>
      </c>
      <c r="Z180" s="268">
        <v>1.0000000000000001E+50</v>
      </c>
      <c r="AA180" s="268">
        <v>1.0000000000000001E+50</v>
      </c>
      <c r="AB180" s="268">
        <v>74.434284504154093</v>
      </c>
      <c r="AC180" s="268">
        <v>5.0001023701498311E-4</v>
      </c>
      <c r="AD180" s="268">
        <v>2.9250214218049179E-2</v>
      </c>
      <c r="AE180" s="268">
        <v>2.9750214975842675E-2</v>
      </c>
      <c r="AF180" s="268">
        <v>3.1239292780906237E-2</v>
      </c>
    </row>
    <row r="181" spans="1:32">
      <c r="A181" s="268">
        <v>34628.266036263994</v>
      </c>
      <c r="B181" s="268">
        <v>2.3945029100165978E-3</v>
      </c>
      <c r="C181" s="268">
        <v>1.0000000000000001E+50</v>
      </c>
      <c r="D181" s="268">
        <v>1.0000000000000001E+50</v>
      </c>
      <c r="E181" s="268">
        <v>1.0000000000000001E+50</v>
      </c>
      <c r="F181" s="268">
        <v>1.0000000000000001E+50</v>
      </c>
      <c r="G181" s="268">
        <v>1.0000000000000001E+50</v>
      </c>
      <c r="H181" s="268">
        <v>2.4448033571680474</v>
      </c>
      <c r="I181" s="268">
        <v>9.1924163771745526</v>
      </c>
      <c r="J181" s="268">
        <v>1.0000000000000001E+50</v>
      </c>
      <c r="K181" s="268">
        <v>0.54328544676608614</v>
      </c>
      <c r="L181" s="268">
        <v>1.0000000000000001E+50</v>
      </c>
      <c r="M181" s="268">
        <v>1.0000000000000001E+50</v>
      </c>
      <c r="N181" s="268">
        <v>0.48882934459716748</v>
      </c>
      <c r="O181" s="268">
        <v>1.0000000000000001E+50</v>
      </c>
      <c r="P181" s="268">
        <v>1.0000000000000001E+50</v>
      </c>
      <c r="Q181" s="268">
        <v>1.0000000000000001E+50</v>
      </c>
      <c r="R181" s="268">
        <v>1.0000000000000001E+50</v>
      </c>
      <c r="S181" s="268">
        <v>1.0000000000000001E+50</v>
      </c>
      <c r="T181" s="268">
        <v>1.0000000000000001E+50</v>
      </c>
      <c r="U181" s="268">
        <v>1.0000000000000001E+50</v>
      </c>
      <c r="V181" s="268">
        <v>1.0000000000000001E+50</v>
      </c>
      <c r="W181" s="268">
        <v>1.0000000000000001E+50</v>
      </c>
      <c r="X181" s="268">
        <v>7.244285141552881E-3</v>
      </c>
      <c r="Y181" s="268">
        <v>1.0000000000000001E+50</v>
      </c>
      <c r="Z181" s="268">
        <v>1.0000000000000001E+50</v>
      </c>
      <c r="AA181" s="268">
        <v>1.0000000000000001E+50</v>
      </c>
      <c r="AB181" s="268">
        <v>72.974788730536744</v>
      </c>
      <c r="AC181" s="268">
        <v>5.0001065058598369E-4</v>
      </c>
      <c r="AD181" s="268">
        <v>2.9250214239152948E-2</v>
      </c>
      <c r="AE181" s="268">
        <v>2.9750215027561297E-2</v>
      </c>
      <c r="AF181" s="268">
        <v>3.1258228745277165E-2</v>
      </c>
    </row>
    <row r="182" spans="1:32">
      <c r="A182" s="268">
        <v>35320.831356989278</v>
      </c>
      <c r="B182" s="268">
        <v>2.4341083400694192E-3</v>
      </c>
      <c r="C182" s="268">
        <v>1.0000000000000001E+50</v>
      </c>
      <c r="D182" s="268">
        <v>1.0000000000000001E+50</v>
      </c>
      <c r="E182" s="268">
        <v>1.0000000000000001E+50</v>
      </c>
      <c r="F182" s="268">
        <v>1.0000000000000001E+50</v>
      </c>
      <c r="G182" s="268">
        <v>1.0000000000000001E+50</v>
      </c>
      <c r="H182" s="268">
        <v>2.3968659444933094</v>
      </c>
      <c r="I182" s="268">
        <v>9.0121708206023836</v>
      </c>
      <c r="J182" s="268">
        <v>1.0000000000000001E+50</v>
      </c>
      <c r="K182" s="268">
        <v>0.53263260463101259</v>
      </c>
      <c r="L182" s="268">
        <v>1.0000000000000001E+50</v>
      </c>
      <c r="M182" s="268">
        <v>1.0000000000000001E+50</v>
      </c>
      <c r="N182" s="268">
        <v>0.47923923571860505</v>
      </c>
      <c r="O182" s="268">
        <v>1.0000000000000001E+50</v>
      </c>
      <c r="P182" s="268">
        <v>1.0000000000000001E+50</v>
      </c>
      <c r="Q182" s="268">
        <v>1.0000000000000001E+50</v>
      </c>
      <c r="R182" s="268">
        <v>1.0000000000000001E+50</v>
      </c>
      <c r="S182" s="268">
        <v>1.0000000000000001E+50</v>
      </c>
      <c r="T182" s="268">
        <v>1.0000000000000001E+50</v>
      </c>
      <c r="U182" s="268">
        <v>1.0000000000000001E+50</v>
      </c>
      <c r="V182" s="268">
        <v>1.0000000000000001E+50</v>
      </c>
      <c r="W182" s="268">
        <v>1.0000000000000001E+50</v>
      </c>
      <c r="X182" s="268">
        <v>7.2337100209335387E-3</v>
      </c>
      <c r="Y182" s="268">
        <v>1.0000000000000001E+50</v>
      </c>
      <c r="Z182" s="268">
        <v>1.0000000000000001E+50</v>
      </c>
      <c r="AA182" s="268">
        <v>1.0000000000000001E+50</v>
      </c>
      <c r="AB182" s="268">
        <v>71.54391052112743</v>
      </c>
      <c r="AC182" s="268">
        <v>5.0001108086488962E-4</v>
      </c>
      <c r="AD182" s="268">
        <v>2.9250214261109304E-2</v>
      </c>
      <c r="AE182" s="268">
        <v>2.9750215081369352E-2</v>
      </c>
      <c r="AF182" s="268">
        <v>3.1277804907924985E-2</v>
      </c>
    </row>
    <row r="183" spans="1:32">
      <c r="A183" s="268">
        <v>36027.247984129062</v>
      </c>
      <c r="B183" s="268">
        <v>2.4746411257004124E-3</v>
      </c>
      <c r="C183" s="268">
        <v>1.0000000000000001E+50</v>
      </c>
      <c r="D183" s="268">
        <v>1.0000000000000001E+50</v>
      </c>
      <c r="E183" s="268">
        <v>1.0000000000000001E+50</v>
      </c>
      <c r="F183" s="268">
        <v>1.0000000000000001E+50</v>
      </c>
      <c r="G183" s="268">
        <v>1.0000000000000001E+50</v>
      </c>
      <c r="H183" s="268">
        <v>2.3498684792477849</v>
      </c>
      <c r="I183" s="268">
        <v>8.8354594486657767</v>
      </c>
      <c r="J183" s="268">
        <v>1.0000000000000001E+50</v>
      </c>
      <c r="K183" s="268">
        <v>0.52218863802719084</v>
      </c>
      <c r="L183" s="268">
        <v>1.0000000000000001E+50</v>
      </c>
      <c r="M183" s="268">
        <v>1.0000000000000001E+50</v>
      </c>
      <c r="N183" s="268">
        <v>0.46983706381083795</v>
      </c>
      <c r="O183" s="268">
        <v>1.0000000000000001E+50</v>
      </c>
      <c r="P183" s="268">
        <v>1.0000000000000001E+50</v>
      </c>
      <c r="Q183" s="268">
        <v>1.0000000000000001E+50</v>
      </c>
      <c r="R183" s="268">
        <v>1.0000000000000001E+50</v>
      </c>
      <c r="S183" s="268">
        <v>1.0000000000000001E+50</v>
      </c>
      <c r="T183" s="268">
        <v>1.0000000000000001E+50</v>
      </c>
      <c r="U183" s="268">
        <v>1.0000000000000001E+50</v>
      </c>
      <c r="V183" s="268">
        <v>1.0000000000000001E+50</v>
      </c>
      <c r="W183" s="268">
        <v>1.0000000000000001E+50</v>
      </c>
      <c r="X183" s="268">
        <v>7.223534378116723E-3</v>
      </c>
      <c r="Y183" s="268">
        <v>1.0000000000000001E+50</v>
      </c>
      <c r="Z183" s="268">
        <v>1.0000000000000001E+50</v>
      </c>
      <c r="AA183" s="268">
        <v>1.0000000000000001E+50</v>
      </c>
      <c r="AB183" s="268">
        <v>70.1410887472166</v>
      </c>
      <c r="AC183" s="268">
        <v>5.0001152852667031E-4</v>
      </c>
      <c r="AD183" s="268">
        <v>2.9250214283952702E-2</v>
      </c>
      <c r="AE183" s="268">
        <v>2.9750215137351252E-2</v>
      </c>
      <c r="AF183" s="268">
        <v>3.1298037711448241E-2</v>
      </c>
    </row>
    <row r="184" spans="1:32">
      <c r="A184" s="268">
        <v>36747.792943811641</v>
      </c>
      <c r="B184" s="268">
        <v>2.516118476647814E-3</v>
      </c>
      <c r="C184" s="268">
        <v>1.0000000000000001E+50</v>
      </c>
      <c r="D184" s="268">
        <v>1.0000000000000001E+50</v>
      </c>
      <c r="E184" s="268">
        <v>1.0000000000000001E+50</v>
      </c>
      <c r="F184" s="268">
        <v>1.0000000000000001E+50</v>
      </c>
      <c r="G184" s="268">
        <v>1.0000000000000001E+50</v>
      </c>
      <c r="H184" s="268">
        <v>2.3037925310529466</v>
      </c>
      <c r="I184" s="268">
        <v>8.6622129627875051</v>
      </c>
      <c r="J184" s="268">
        <v>1.0000000000000001E+50</v>
      </c>
      <c r="K184" s="268">
        <v>0.5119494512814442</v>
      </c>
      <c r="L184" s="268">
        <v>1.0000000000000001E+50</v>
      </c>
      <c r="M184" s="268">
        <v>1.0000000000000001E+50</v>
      </c>
      <c r="N184" s="268">
        <v>0.46061914174858354</v>
      </c>
      <c r="O184" s="268">
        <v>1.0000000000000001E+50</v>
      </c>
      <c r="P184" s="268">
        <v>1.0000000000000001E+50</v>
      </c>
      <c r="Q184" s="268">
        <v>1.0000000000000001E+50</v>
      </c>
      <c r="R184" s="268">
        <v>1.0000000000000001E+50</v>
      </c>
      <c r="S184" s="268">
        <v>1.0000000000000001E+50</v>
      </c>
      <c r="T184" s="268">
        <v>1.0000000000000001E+50</v>
      </c>
      <c r="U184" s="268">
        <v>1.0000000000000001E+50</v>
      </c>
      <c r="V184" s="268">
        <v>1.0000000000000001E+50</v>
      </c>
      <c r="W184" s="268">
        <v>1.0000000000000001E+50</v>
      </c>
      <c r="X184" s="268">
        <v>7.2137439073342536E-3</v>
      </c>
      <c r="Y184" s="268">
        <v>1.0000000000000001E+50</v>
      </c>
      <c r="Z184" s="268">
        <v>1.0000000000000001E+50</v>
      </c>
      <c r="AA184" s="268">
        <v>1.0000000000000001E+50</v>
      </c>
      <c r="AB184" s="268">
        <v>68.765773282618426</v>
      </c>
      <c r="AC184" s="268">
        <v>5.0001199427356156E-4</v>
      </c>
      <c r="AD184" s="268">
        <v>2.9250214307718972E-2</v>
      </c>
      <c r="AE184" s="268">
        <v>2.9750215195594822E-2</v>
      </c>
      <c r="AF184" s="268">
        <v>3.1318943658813311E-2</v>
      </c>
    </row>
    <row r="185" spans="1:32">
      <c r="A185" s="268">
        <v>37482.748802687871</v>
      </c>
      <c r="B185" s="268">
        <v>2.5585579174498023E-3</v>
      </c>
      <c r="C185" s="268">
        <v>1.0000000000000001E+50</v>
      </c>
      <c r="D185" s="268">
        <v>1.0000000000000001E+50</v>
      </c>
      <c r="E185" s="268">
        <v>1.0000000000000001E+50</v>
      </c>
      <c r="F185" s="268">
        <v>1.0000000000000001E+50</v>
      </c>
      <c r="G185" s="268">
        <v>1.0000000000000001E+50</v>
      </c>
      <c r="H185" s="268">
        <v>2.2586200309095017</v>
      </c>
      <c r="I185" s="268">
        <v>8.4923634231691913</v>
      </c>
      <c r="J185" s="268">
        <v>1.0000000000000001E+50</v>
      </c>
      <c r="K185" s="268">
        <v>0.50191102902642315</v>
      </c>
      <c r="L185" s="268">
        <v>1.0000000000000001E+50</v>
      </c>
      <c r="M185" s="268">
        <v>1.0000000000000001E+50</v>
      </c>
      <c r="N185" s="268">
        <v>0.45158185466145984</v>
      </c>
      <c r="O185" s="268">
        <v>1.0000000000000001E+50</v>
      </c>
      <c r="P185" s="268">
        <v>1.0000000000000001E+50</v>
      </c>
      <c r="Q185" s="268">
        <v>1.0000000000000001E+50</v>
      </c>
      <c r="R185" s="268">
        <v>1.0000000000000001E+50</v>
      </c>
      <c r="S185" s="268">
        <v>1.0000000000000001E+50</v>
      </c>
      <c r="T185" s="268">
        <v>1.0000000000000001E+50</v>
      </c>
      <c r="U185" s="268">
        <v>1.0000000000000001E+50</v>
      </c>
      <c r="V185" s="268">
        <v>1.0000000000000001E+50</v>
      </c>
      <c r="W185" s="268">
        <v>1.0000000000000001E+50</v>
      </c>
      <c r="X185" s="268">
        <v>7.2043247892885779E-3</v>
      </c>
      <c r="Y185" s="268">
        <v>1.0000000000000001E+50</v>
      </c>
      <c r="Z185" s="268">
        <v>1.0000000000000001E+50</v>
      </c>
      <c r="AA185" s="268">
        <v>1.0000000000000001E+50</v>
      </c>
      <c r="AB185" s="268">
        <v>67.417424787934991</v>
      </c>
      <c r="AC185" s="268">
        <v>5.0001247883616677E-4</v>
      </c>
      <c r="AD185" s="268">
        <v>2.9250214332445394E-2</v>
      </c>
      <c r="AE185" s="268">
        <v>2.9750215256191433E-2</v>
      </c>
      <c r="AF185" s="268">
        <v>3.1340539282205392E-2</v>
      </c>
    </row>
    <row r="186" spans="1:32">
      <c r="A186" s="268">
        <v>38232.403778741631</v>
      </c>
      <c r="B186" s="268">
        <v>2.6019772960327015E-3</v>
      </c>
      <c r="C186" s="268">
        <v>1.0000000000000001E+50</v>
      </c>
      <c r="D186" s="268">
        <v>1.0000000000000001E+50</v>
      </c>
      <c r="E186" s="268">
        <v>1.0000000000000001E+50</v>
      </c>
      <c r="F186" s="268">
        <v>1.0000000000000001E+50</v>
      </c>
      <c r="G186" s="268">
        <v>1.0000000000000001E+50</v>
      </c>
      <c r="H186" s="268">
        <v>2.2143332641115125</v>
      </c>
      <c r="I186" s="268">
        <v>8.3258442221482341</v>
      </c>
      <c r="J186" s="268">
        <v>1.0000000000000001E+50</v>
      </c>
      <c r="K186" s="268">
        <v>0.49206943462595037</v>
      </c>
      <c r="L186" s="268">
        <v>1.0000000000000001E+50</v>
      </c>
      <c r="M186" s="268">
        <v>1.0000000000000001E+50</v>
      </c>
      <c r="N186" s="268">
        <v>0.44272165851639156</v>
      </c>
      <c r="O186" s="268">
        <v>1.0000000000000001E+50</v>
      </c>
      <c r="P186" s="268">
        <v>1.0000000000000001E+50</v>
      </c>
      <c r="Q186" s="268">
        <v>1.0000000000000001E+50</v>
      </c>
      <c r="R186" s="268">
        <v>1.0000000000000001E+50</v>
      </c>
      <c r="S186" s="268">
        <v>1.0000000000000001E+50</v>
      </c>
      <c r="T186" s="268">
        <v>1.0000000000000001E+50</v>
      </c>
      <c r="U186" s="268">
        <v>1.0000000000000001E+50</v>
      </c>
      <c r="V186" s="268">
        <v>1.0000000000000001E+50</v>
      </c>
      <c r="W186" s="268">
        <v>1.0000000000000001E+50</v>
      </c>
      <c r="X186" s="268">
        <v>7.1952636775586814E-3</v>
      </c>
      <c r="Y186" s="268">
        <v>1.0000000000000001E+50</v>
      </c>
      <c r="Z186" s="268">
        <v>1.0000000000000001E+50</v>
      </c>
      <c r="AA186" s="268">
        <v>1.0000000000000001E+50</v>
      </c>
      <c r="AB186" s="268">
        <v>66.095514499050736</v>
      </c>
      <c r="AC186" s="268">
        <v>5.0001298297460274E-4</v>
      </c>
      <c r="AD186" s="268">
        <v>2.9250214358170771E-2</v>
      </c>
      <c r="AE186" s="268">
        <v>2.9750215319236144E-2</v>
      </c>
      <c r="AF186" s="268">
        <v>3.1362841109434492E-2</v>
      </c>
    </row>
    <row r="187" spans="1:32">
      <c r="A187" s="268">
        <v>38997.051854316465</v>
      </c>
      <c r="B187" s="268">
        <v>2.6463947924246045E-3</v>
      </c>
      <c r="C187" s="268">
        <v>1.0000000000000001E+50</v>
      </c>
      <c r="D187" s="268">
        <v>1.0000000000000001E+50</v>
      </c>
      <c r="E187" s="268">
        <v>1.0000000000000001E+50</v>
      </c>
      <c r="F187" s="268">
        <v>1.0000000000000001E+50</v>
      </c>
      <c r="G187" s="268">
        <v>1.0000000000000001E+50</v>
      </c>
      <c r="H187" s="268">
        <v>2.170914863299449</v>
      </c>
      <c r="I187" s="268">
        <v>8.1625900580771802</v>
      </c>
      <c r="J187" s="268">
        <v>1.0000000000000001E+50</v>
      </c>
      <c r="K187" s="268">
        <v>0.4824208086312437</v>
      </c>
      <c r="L187" s="268">
        <v>1.0000000000000001E+50</v>
      </c>
      <c r="M187" s="268">
        <v>1.0000000000000001E+50</v>
      </c>
      <c r="N187" s="268">
        <v>0.4340350787277984</v>
      </c>
      <c r="O187" s="268">
        <v>1.0000000000000001E+50</v>
      </c>
      <c r="P187" s="268">
        <v>1.0000000000000001E+50</v>
      </c>
      <c r="Q187" s="268">
        <v>1.0000000000000001E+50</v>
      </c>
      <c r="R187" s="268">
        <v>1.0000000000000001E+50</v>
      </c>
      <c r="S187" s="268">
        <v>1.0000000000000001E+50</v>
      </c>
      <c r="T187" s="268">
        <v>1.0000000000000001E+50</v>
      </c>
      <c r="U187" s="268">
        <v>1.0000000000000001E+50</v>
      </c>
      <c r="V187" s="268">
        <v>1.0000000000000001E+50</v>
      </c>
      <c r="W187" s="268">
        <v>1.0000000000000001E+50</v>
      </c>
      <c r="X187" s="268">
        <v>7.1865476852223144E-3</v>
      </c>
      <c r="Y187" s="268">
        <v>1.0000000000000001E+50</v>
      </c>
      <c r="Z187" s="268">
        <v>1.0000000000000001E+50</v>
      </c>
      <c r="AA187" s="268">
        <v>1.0000000000000001E+50</v>
      </c>
      <c r="AB187" s="268">
        <v>64.799524019773941</v>
      </c>
      <c r="AC187" s="268">
        <v>5.0001350747969206E-4</v>
      </c>
      <c r="AD187" s="268">
        <v>2.9250214384935448E-2</v>
      </c>
      <c r="AE187" s="268">
        <v>2.9750215384827864E-2</v>
      </c>
      <c r="AF187" s="268">
        <v>3.1385865627835477E-2</v>
      </c>
    </row>
    <row r="188" spans="1:32">
      <c r="A188" s="268">
        <v>39776.992891402799</v>
      </c>
      <c r="B188" s="268">
        <v>2.6918289275928917E-3</v>
      </c>
      <c r="C188" s="268">
        <v>1.0000000000000001E+50</v>
      </c>
      <c r="D188" s="268">
        <v>1.0000000000000001E+50</v>
      </c>
      <c r="E188" s="268">
        <v>1.0000000000000001E+50</v>
      </c>
      <c r="F188" s="268">
        <v>1.0000000000000001E+50</v>
      </c>
      <c r="G188" s="268">
        <v>1.0000000000000001E+50</v>
      </c>
      <c r="H188" s="268">
        <v>2.1283478016494648</v>
      </c>
      <c r="I188" s="268">
        <v>8.0025369097152232</v>
      </c>
      <c r="J188" s="268">
        <v>1.0000000000000001E+50</v>
      </c>
      <c r="K188" s="268">
        <v>0.47296136726740479</v>
      </c>
      <c r="L188" s="268">
        <v>1.0000000000000001E+50</v>
      </c>
      <c r="M188" s="268">
        <v>1.0000000000000001E+50</v>
      </c>
      <c r="N188" s="268">
        <v>0.42551870879501491</v>
      </c>
      <c r="O188" s="268">
        <v>1.0000000000000001E+50</v>
      </c>
      <c r="P188" s="268">
        <v>1.0000000000000001E+50</v>
      </c>
      <c r="Q188" s="268">
        <v>1.0000000000000001E+50</v>
      </c>
      <c r="R188" s="268">
        <v>1.0000000000000001E+50</v>
      </c>
      <c r="S188" s="268">
        <v>1.0000000000000001E+50</v>
      </c>
      <c r="T188" s="268">
        <v>1.0000000000000001E+50</v>
      </c>
      <c r="U188" s="268">
        <v>1.0000000000000001E+50</v>
      </c>
      <c r="V188" s="268">
        <v>1.0000000000000001E+50</v>
      </c>
      <c r="W188" s="268">
        <v>1.0000000000000001E+50</v>
      </c>
      <c r="X188" s="268">
        <v>7.1781643717045889E-3</v>
      </c>
      <c r="Y188" s="268">
        <v>1.0000000000000001E+50</v>
      </c>
      <c r="Z188" s="268">
        <v>1.0000000000000001E+50</v>
      </c>
      <c r="AA188" s="268">
        <v>1.0000000000000001E+50</v>
      </c>
      <c r="AB188" s="268">
        <v>63.528945118544151</v>
      </c>
      <c r="AC188" s="268">
        <v>5.0001405317420301E-4</v>
      </c>
      <c r="AD188" s="268">
        <v>2.925021441278142E-2</v>
      </c>
      <c r="AE188" s="268">
        <v>2.9750215453069485E-2</v>
      </c>
      <c r="AF188" s="268">
        <v>3.1409629245610589E-2</v>
      </c>
    </row>
    <row r="189" spans="1:32">
      <c r="A189" s="268">
        <v>40572.532749230857</v>
      </c>
      <c r="B189" s="268">
        <v>2.738298572404606E-3</v>
      </c>
      <c r="C189" s="268">
        <v>1.0000000000000001E+50</v>
      </c>
      <c r="D189" s="268">
        <v>1.0000000000000001E+50</v>
      </c>
      <c r="E189" s="268">
        <v>1.0000000000000001E+50</v>
      </c>
      <c r="F189" s="268">
        <v>1.0000000000000001E+50</v>
      </c>
      <c r="G189" s="268">
        <v>1.0000000000000001E+50</v>
      </c>
      <c r="H189" s="268">
        <v>2.0866153861962067</v>
      </c>
      <c r="I189" s="268">
        <v>7.8456220111218302</v>
      </c>
      <c r="J189" s="268">
        <v>1.0000000000000001E+50</v>
      </c>
      <c r="K189" s="268">
        <v>0.4636874009495871</v>
      </c>
      <c r="L189" s="268">
        <v>1.0000000000000001E+50</v>
      </c>
      <c r="M189" s="268">
        <v>1.0000000000000001E+50</v>
      </c>
      <c r="N189" s="268">
        <v>0.41716920896641374</v>
      </c>
      <c r="O189" s="268">
        <v>1.0000000000000001E+50</v>
      </c>
      <c r="P189" s="268">
        <v>1.0000000000000001E+50</v>
      </c>
      <c r="Q189" s="268">
        <v>1.0000000000000001E+50</v>
      </c>
      <c r="R189" s="268">
        <v>1.0000000000000001E+50</v>
      </c>
      <c r="S189" s="268">
        <v>1.0000000000000001E+50</v>
      </c>
      <c r="T189" s="268">
        <v>1.0000000000000001E+50</v>
      </c>
      <c r="U189" s="268">
        <v>1.0000000000000001E+50</v>
      </c>
      <c r="V189" s="268">
        <v>1.0000000000000001E+50</v>
      </c>
      <c r="W189" s="268">
        <v>1.0000000000000001E+50</v>
      </c>
      <c r="X189" s="268">
        <v>7.1701017298619329E-3</v>
      </c>
      <c r="Y189" s="268">
        <v>1.0000000000000001E+50</v>
      </c>
      <c r="Z189" s="268">
        <v>1.0000000000000001E+50</v>
      </c>
      <c r="AA189" s="268">
        <v>1.0000000000000001E+50</v>
      </c>
      <c r="AB189" s="268">
        <v>62.283279529125515</v>
      </c>
      <c r="AC189" s="268">
        <v>5.0001462091414E-4</v>
      </c>
      <c r="AD189" s="268">
        <v>2.9250214441752371E-2</v>
      </c>
      <c r="AE189" s="268">
        <v>2.975021552406807E-2</v>
      </c>
      <c r="AF189" s="268">
        <v>3.1434148250572912E-2</v>
      </c>
    </row>
    <row r="190" spans="1:32">
      <c r="A190" s="268">
        <v>41383.983404215476</v>
      </c>
      <c r="B190" s="268">
        <v>2.7858229567090369E-3</v>
      </c>
      <c r="C190" s="268">
        <v>1.0000000000000001E+50</v>
      </c>
      <c r="D190" s="268">
        <v>1.0000000000000001E+50</v>
      </c>
      <c r="E190" s="268">
        <v>1.0000000000000001E+50</v>
      </c>
      <c r="F190" s="268">
        <v>1.0000000000000001E+50</v>
      </c>
      <c r="G190" s="268">
        <v>1.0000000000000001E+50</v>
      </c>
      <c r="H190" s="268">
        <v>2.0457012512865553</v>
      </c>
      <c r="I190" s="268">
        <v>7.6917838270426513</v>
      </c>
      <c r="J190" s="268">
        <v>1.0000000000000001E+50</v>
      </c>
      <c r="K190" s="268">
        <v>0.4545952728282564</v>
      </c>
      <c r="L190" s="268">
        <v>1.0000000000000001E+50</v>
      </c>
      <c r="M190" s="268">
        <v>1.0000000000000001E+50</v>
      </c>
      <c r="N190" s="268">
        <v>0.40898330492970264</v>
      </c>
      <c r="O190" s="268">
        <v>1.0000000000000001E+50</v>
      </c>
      <c r="P190" s="268">
        <v>1.0000000000000001E+50</v>
      </c>
      <c r="Q190" s="268">
        <v>1.0000000000000001E+50</v>
      </c>
      <c r="R190" s="268">
        <v>1.0000000000000001E+50</v>
      </c>
      <c r="S190" s="268">
        <v>1.0000000000000001E+50</v>
      </c>
      <c r="T190" s="268">
        <v>1.0000000000000001E+50</v>
      </c>
      <c r="U190" s="268">
        <v>1.0000000000000001E+50</v>
      </c>
      <c r="V190" s="268">
        <v>1.0000000000000001E+50</v>
      </c>
      <c r="W190" s="268">
        <v>1.0000000000000001E+50</v>
      </c>
      <c r="X190" s="268">
        <v>7.1623481733091819E-3</v>
      </c>
      <c r="Y190" s="268">
        <v>1.0000000000000001E+50</v>
      </c>
      <c r="Z190" s="268">
        <v>1.0000000000000001E+50</v>
      </c>
      <c r="AA190" s="268">
        <v>1.0000000000000001E+50</v>
      </c>
      <c r="AB190" s="268">
        <v>61.062038755208526</v>
      </c>
      <c r="AC190" s="268">
        <v>5.000152115900863E-4</v>
      </c>
      <c r="AD190" s="268">
        <v>2.9250214471893746E-2</v>
      </c>
      <c r="AE190" s="268">
        <v>2.9750215597935E-2</v>
      </c>
      <c r="AF190" s="268">
        <v>3.1459438766261658E-2</v>
      </c>
    </row>
    <row r="191" spans="1:32">
      <c r="A191" s="268">
        <v>42211.663072299787</v>
      </c>
      <c r="B191" s="268">
        <v>2.834421678542311E-3</v>
      </c>
      <c r="C191" s="268">
        <v>1.0000000000000001E+50</v>
      </c>
      <c r="D191" s="268">
        <v>1.0000000000000001E+50</v>
      </c>
      <c r="E191" s="268">
        <v>1.0000000000000001E+50</v>
      </c>
      <c r="F191" s="268">
        <v>1.0000000000000001E+50</v>
      </c>
      <c r="G191" s="268">
        <v>1.0000000000000001E+50</v>
      </c>
      <c r="H191" s="268">
        <v>2.0055893521617234</v>
      </c>
      <c r="I191" s="268">
        <v>7.540962028778055</v>
      </c>
      <c r="J191" s="268">
        <v>1.0000000000000001E+50</v>
      </c>
      <c r="K191" s="268">
        <v>0.44568141736297517</v>
      </c>
      <c r="L191" s="268">
        <v>1.0000000000000001E+50</v>
      </c>
      <c r="M191" s="268">
        <v>1.0000000000000001E+50</v>
      </c>
      <c r="N191" s="268">
        <v>0.40095778652788555</v>
      </c>
      <c r="O191" s="268">
        <v>1.0000000000000001E+50</v>
      </c>
      <c r="P191" s="268">
        <v>1.0000000000000001E+50</v>
      </c>
      <c r="Q191" s="268">
        <v>1.0000000000000001E+50</v>
      </c>
      <c r="R191" s="268">
        <v>1.0000000000000001E+50</v>
      </c>
      <c r="S191" s="268">
        <v>1.0000000000000001E+50</v>
      </c>
      <c r="T191" s="268">
        <v>1.0000000000000001E+50</v>
      </c>
      <c r="U191" s="268">
        <v>1.0000000000000001E+50</v>
      </c>
      <c r="V191" s="268">
        <v>1.0000000000000001E+50</v>
      </c>
      <c r="W191" s="268">
        <v>1.0000000000000001E+50</v>
      </c>
      <c r="X191" s="268">
        <v>7.1548925239965904E-3</v>
      </c>
      <c r="Y191" s="268">
        <v>1.0000000000000001E+50</v>
      </c>
      <c r="Z191" s="268">
        <v>1.0000000000000001E+50</v>
      </c>
      <c r="AA191" s="268">
        <v>1.0000000000000001E+50</v>
      </c>
      <c r="AB191" s="268">
        <v>59.864743878842582</v>
      </c>
      <c r="AC191" s="268">
        <v>5.0001582612860013E-4</v>
      </c>
      <c r="AD191" s="268">
        <v>2.9250214503252832E-2</v>
      </c>
      <c r="AE191" s="268">
        <v>2.9750215674786151E-2</v>
      </c>
      <c r="AF191" s="268">
        <v>3.1485516705413497E-2</v>
      </c>
    </row>
    <row r="192" spans="1:32">
      <c r="A192" s="268">
        <v>43055.896333745783</v>
      </c>
      <c r="B192" s="268">
        <v>2.884114713454193E-3</v>
      </c>
      <c r="C192" s="268">
        <v>1.0000000000000001E+50</v>
      </c>
      <c r="D192" s="268">
        <v>1.0000000000000001E+50</v>
      </c>
      <c r="E192" s="268">
        <v>1.0000000000000001E+50</v>
      </c>
      <c r="F192" s="268">
        <v>1.0000000000000001E+50</v>
      </c>
      <c r="G192" s="268">
        <v>1.0000000000000001E+50</v>
      </c>
      <c r="H192" s="268">
        <v>1.9662639586651907</v>
      </c>
      <c r="I192" s="268">
        <v>7.3930974705247978</v>
      </c>
      <c r="J192" s="268">
        <v>1.0000000000000001E+50</v>
      </c>
      <c r="K192" s="268">
        <v>0.43694233892415135</v>
      </c>
      <c r="L192" s="268">
        <v>1.0000000000000001E+50</v>
      </c>
      <c r="M192" s="268">
        <v>1.0000000000000001E+50</v>
      </c>
      <c r="N192" s="268">
        <v>0.39308950650038288</v>
      </c>
      <c r="O192" s="268">
        <v>1.0000000000000001E+50</v>
      </c>
      <c r="P192" s="268">
        <v>1.0000000000000001E+50</v>
      </c>
      <c r="Q192" s="268">
        <v>1.0000000000000001E+50</v>
      </c>
      <c r="R192" s="268">
        <v>1.0000000000000001E+50</v>
      </c>
      <c r="S192" s="268">
        <v>1.0000000000000001E+50</v>
      </c>
      <c r="T192" s="268">
        <v>1.0000000000000001E+50</v>
      </c>
      <c r="U192" s="268">
        <v>1.0000000000000001E+50</v>
      </c>
      <c r="V192" s="268">
        <v>1.0000000000000001E+50</v>
      </c>
      <c r="W192" s="268">
        <v>1.0000000000000001E+50</v>
      </c>
      <c r="X192" s="268">
        <v>7.1477240000425574E-3</v>
      </c>
      <c r="Y192" s="268">
        <v>1.0000000000000001E+50</v>
      </c>
      <c r="Z192" s="268">
        <v>1.0000000000000001E+50</v>
      </c>
      <c r="AA192" s="268">
        <v>1.0000000000000001E+50</v>
      </c>
      <c r="AB192" s="268">
        <v>58.690925372625216</v>
      </c>
      <c r="AC192" s="268">
        <v>5.0001646549366829E-4</v>
      </c>
      <c r="AD192" s="268">
        <v>2.9250214535878824E-2</v>
      </c>
      <c r="AE192" s="268">
        <v>2.9750215754742088E-2</v>
      </c>
      <c r="AF192" s="268">
        <v>3.151239772078946E-2</v>
      </c>
    </row>
    <row r="193" spans="1:32">
      <c r="A193" s="268">
        <v>43917.014260420699</v>
      </c>
      <c r="B193" s="268">
        <v>2.9349224239576797E-3</v>
      </c>
      <c r="C193" s="268">
        <v>1.0000000000000001E+50</v>
      </c>
      <c r="D193" s="268">
        <v>1.0000000000000001E+50</v>
      </c>
      <c r="E193" s="268">
        <v>1.0000000000000001E+50</v>
      </c>
      <c r="F193" s="268">
        <v>1.0000000000000001E+50</v>
      </c>
      <c r="G193" s="268">
        <v>1.0000000000000001E+50</v>
      </c>
      <c r="H193" s="268">
        <v>1.9277096490740184</v>
      </c>
      <c r="I193" s="268">
        <v>7.2481321661816125</v>
      </c>
      <c r="J193" s="268">
        <v>1.0000000000000001E+50</v>
      </c>
      <c r="K193" s="268">
        <v>0.42837461042220365</v>
      </c>
      <c r="L193" s="268">
        <v>1.0000000000000001E+50</v>
      </c>
      <c r="M193" s="268">
        <v>1.0000000000000001E+50</v>
      </c>
      <c r="N193" s="268">
        <v>0.38537537924881687</v>
      </c>
      <c r="O193" s="268">
        <v>1.0000000000000001E+50</v>
      </c>
      <c r="P193" s="268">
        <v>1.0000000000000001E+50</v>
      </c>
      <c r="Q193" s="268">
        <v>1.0000000000000001E+50</v>
      </c>
      <c r="R193" s="268">
        <v>1.0000000000000001E+50</v>
      </c>
      <c r="S193" s="268">
        <v>1.0000000000000001E+50</v>
      </c>
      <c r="T193" s="268">
        <v>1.0000000000000001E+50</v>
      </c>
      <c r="U193" s="268">
        <v>1.0000000000000001E+50</v>
      </c>
      <c r="V193" s="268">
        <v>1.0000000000000001E+50</v>
      </c>
      <c r="W193" s="268">
        <v>1.0000000000000001E+50</v>
      </c>
      <c r="X193" s="268">
        <v>7.1408322038268414E-3</v>
      </c>
      <c r="Y193" s="268">
        <v>1.0000000000000001E+50</v>
      </c>
      <c r="Z193" s="268">
        <v>1.0000000000000001E+50</v>
      </c>
      <c r="AA193" s="268">
        <v>1.0000000000000001E+50</v>
      </c>
      <c r="AB193" s="268">
        <v>57.540122915573583</v>
      </c>
      <c r="AC193" s="268">
        <v>5.0001713068821747E-4</v>
      </c>
      <c r="AD193" s="268">
        <v>2.9250214569822911E-2</v>
      </c>
      <c r="AE193" s="268">
        <v>2.9750215837928248E-2</v>
      </c>
      <c r="AF193" s="268">
        <v>3.1540097153373713E-2</v>
      </c>
    </row>
    <row r="194" spans="1:32">
      <c r="A194" s="268">
        <v>44795.354545629118</v>
      </c>
      <c r="B194" s="268">
        <v>2.986865569102411E-3</v>
      </c>
      <c r="C194" s="268">
        <v>1.0000000000000001E+50</v>
      </c>
      <c r="D194" s="268">
        <v>1.0000000000000001E+50</v>
      </c>
      <c r="E194" s="268">
        <v>1.0000000000000001E+50</v>
      </c>
      <c r="F194" s="268">
        <v>1.0000000000000001E+50</v>
      </c>
      <c r="G194" s="268">
        <v>1.0000000000000001E+50</v>
      </c>
      <c r="H194" s="268">
        <v>1.8899113040511102</v>
      </c>
      <c r="I194" s="268">
        <v>7.1060092666095409</v>
      </c>
      <c r="J194" s="268">
        <v>1.0000000000000001E+50</v>
      </c>
      <c r="K194" s="268">
        <v>0.41997487196360456</v>
      </c>
      <c r="L194" s="268">
        <v>1.0000000000000001E+50</v>
      </c>
      <c r="M194" s="268">
        <v>1.0000000000000001E+50</v>
      </c>
      <c r="N194" s="268">
        <v>0.37781237962697845</v>
      </c>
      <c r="O194" s="268">
        <v>1.0000000000000001E+50</v>
      </c>
      <c r="P194" s="268">
        <v>1.0000000000000001E+50</v>
      </c>
      <c r="Q194" s="268">
        <v>1.0000000000000001E+50</v>
      </c>
      <c r="R194" s="268">
        <v>1.0000000000000001E+50</v>
      </c>
      <c r="S194" s="268">
        <v>1.0000000000000001E+50</v>
      </c>
      <c r="T194" s="268">
        <v>1.0000000000000001E+50</v>
      </c>
      <c r="U194" s="268">
        <v>1.0000000000000001E+50</v>
      </c>
      <c r="V194" s="268">
        <v>1.0000000000000001E+50</v>
      </c>
      <c r="W194" s="268">
        <v>1.0000000000000001E+50</v>
      </c>
      <c r="X194" s="268">
        <v>7.1342071103482245E-3</v>
      </c>
      <c r="Y194" s="268">
        <v>1.0000000000000001E+50</v>
      </c>
      <c r="Z194" s="268">
        <v>1.0000000000000001E+50</v>
      </c>
      <c r="AA194" s="268">
        <v>1.0000000000000001E+50</v>
      </c>
      <c r="AB194" s="268">
        <v>56.411885212606485</v>
      </c>
      <c r="AC194" s="268">
        <v>5.000178227556871E-4</v>
      </c>
      <c r="AD194" s="268">
        <v>2.9250214605138335E-2</v>
      </c>
      <c r="AE194" s="268">
        <v>2.9750215924475125E-2</v>
      </c>
      <c r="AF194" s="268">
        <v>3.1568629977979178E-2</v>
      </c>
    </row>
    <row r="195" spans="1:32">
      <c r="A195" s="268">
        <v>45691.261636541698</v>
      </c>
      <c r="B195" s="268">
        <v>3.0399653141732061E-3</v>
      </c>
      <c r="C195" s="268">
        <v>1.0000000000000001E+50</v>
      </c>
      <c r="D195" s="268">
        <v>1.0000000000000001E+50</v>
      </c>
      <c r="E195" s="268">
        <v>1.0000000000000001E+50</v>
      </c>
      <c r="F195" s="268">
        <v>1.0000000000000001E+50</v>
      </c>
      <c r="G195" s="268">
        <v>1.0000000000000001E+50</v>
      </c>
      <c r="H195" s="268">
        <v>1.8528541007160668</v>
      </c>
      <c r="I195" s="268">
        <v>6.9666730373381709</v>
      </c>
      <c r="J195" s="268">
        <v>1.0000000000000001E+50</v>
      </c>
      <c r="K195" s="268">
        <v>0.41173982953327526</v>
      </c>
      <c r="L195" s="268">
        <v>1.0000000000000001E+50</v>
      </c>
      <c r="M195" s="268">
        <v>1.0000000000000001E+50</v>
      </c>
      <c r="N195" s="268">
        <v>0.37039754175450268</v>
      </c>
      <c r="O195" s="268">
        <v>1.0000000000000001E+50</v>
      </c>
      <c r="P195" s="268">
        <v>1.0000000000000001E+50</v>
      </c>
      <c r="Q195" s="268">
        <v>1.0000000000000001E+50</v>
      </c>
      <c r="R195" s="268">
        <v>1.0000000000000001E+50</v>
      </c>
      <c r="S195" s="268">
        <v>1.0000000000000001E+50</v>
      </c>
      <c r="T195" s="268">
        <v>1.0000000000000001E+50</v>
      </c>
      <c r="U195" s="268">
        <v>1.0000000000000001E+50</v>
      </c>
      <c r="V195" s="268">
        <v>1.0000000000000001E+50</v>
      </c>
      <c r="W195" s="268">
        <v>1.0000000000000001E+50</v>
      </c>
      <c r="X195" s="268">
        <v>7.1278390558497627E-3</v>
      </c>
      <c r="Y195" s="268">
        <v>1.0000000000000001E+50</v>
      </c>
      <c r="Z195" s="268">
        <v>1.0000000000000001E+50</v>
      </c>
      <c r="AA195" s="268">
        <v>1.0000000000000001E+50</v>
      </c>
      <c r="AB195" s="268">
        <v>55.30576981756591</v>
      </c>
      <c r="AC195" s="268">
        <v>5.0001854278166583E-4</v>
      </c>
      <c r="AD195" s="268">
        <v>2.9250214641880504E-2</v>
      </c>
      <c r="AE195" s="268">
        <v>2.9750216014518494E-2</v>
      </c>
      <c r="AF195" s="268">
        <v>3.1598010746315221E-2</v>
      </c>
    </row>
    <row r="196" spans="1:32">
      <c r="A196" s="268">
        <v>46605.086869272534</v>
      </c>
      <c r="B196" s="268">
        <v>3.0942432405154903E-3</v>
      </c>
      <c r="C196" s="268">
        <v>1.0000000000000001E+50</v>
      </c>
      <c r="D196" s="268">
        <v>1.0000000000000001E+50</v>
      </c>
      <c r="E196" s="268">
        <v>1.0000000000000001E+50</v>
      </c>
      <c r="F196" s="268">
        <v>1.0000000000000001E+50</v>
      </c>
      <c r="G196" s="268">
        <v>1.0000000000000001E+50</v>
      </c>
      <c r="H196" s="268">
        <v>1.8165235068322856</v>
      </c>
      <c r="I196" s="268">
        <v>6.8300688367089659</v>
      </c>
      <c r="J196" s="268">
        <v>1.0000000000000001E+50</v>
      </c>
      <c r="K196" s="268">
        <v>0.40366625370281434</v>
      </c>
      <c r="L196" s="268">
        <v>1.0000000000000001E+50</v>
      </c>
      <c r="M196" s="268">
        <v>1.0000000000000001E+50</v>
      </c>
      <c r="N196" s="268">
        <v>0.36312795785378338</v>
      </c>
      <c r="O196" s="268">
        <v>1.0000000000000001E+50</v>
      </c>
      <c r="P196" s="268">
        <v>1.0000000000000001E+50</v>
      </c>
      <c r="Q196" s="268">
        <v>1.0000000000000001E+50</v>
      </c>
      <c r="R196" s="268">
        <v>1.0000000000000001E+50</v>
      </c>
      <c r="S196" s="268">
        <v>1.0000000000000001E+50</v>
      </c>
      <c r="T196" s="268">
        <v>1.0000000000000001E+50</v>
      </c>
      <c r="U196" s="268">
        <v>1.0000000000000001E+50</v>
      </c>
      <c r="V196" s="268">
        <v>1.0000000000000001E+50</v>
      </c>
      <c r="W196" s="268">
        <v>1.0000000000000001E+50</v>
      </c>
      <c r="X196" s="268">
        <v>7.121718726713906E-3</v>
      </c>
      <c r="Y196" s="268">
        <v>1.0000000000000001E+50</v>
      </c>
      <c r="Z196" s="268">
        <v>1.0000000000000001E+50</v>
      </c>
      <c r="AA196" s="268">
        <v>1.0000000000000001E+50</v>
      </c>
      <c r="AB196" s="268">
        <v>54.221342959708693</v>
      </c>
      <c r="AC196" s="268">
        <v>5.0001929189559362E-4</v>
      </c>
      <c r="AD196" s="268">
        <v>2.9250214680107058E-2</v>
      </c>
      <c r="AE196" s="268">
        <v>2.9750216108199619E-2</v>
      </c>
      <c r="AF196" s="268">
        <v>3.1628253527594616E-2</v>
      </c>
    </row>
    <row r="197" spans="1:32">
      <c r="A197" s="268">
        <v>47537.188606657983</v>
      </c>
      <c r="B197" s="268">
        <v>3.1497213554896293E-3</v>
      </c>
      <c r="C197" s="268">
        <v>1.0000000000000001E+50</v>
      </c>
      <c r="D197" s="268">
        <v>1.0000000000000001E+50</v>
      </c>
      <c r="E197" s="268">
        <v>1.0000000000000001E+50</v>
      </c>
      <c r="F197" s="268">
        <v>1.0000000000000001E+50</v>
      </c>
      <c r="G197" s="268">
        <v>1.0000000000000001E+50</v>
      </c>
      <c r="H197" s="268">
        <v>1.7809052751080467</v>
      </c>
      <c r="I197" s="268">
        <v>6.696143094447172</v>
      </c>
      <c r="J197" s="268">
        <v>1.0000000000000001E+50</v>
      </c>
      <c r="K197" s="268">
        <v>0.39575097836405621</v>
      </c>
      <c r="L197" s="268">
        <v>1.0000000000000001E+50</v>
      </c>
      <c r="M197" s="268">
        <v>1.0000000000000001E+50</v>
      </c>
      <c r="N197" s="268">
        <v>0.35600077710967654</v>
      </c>
      <c r="O197" s="268">
        <v>1.0000000000000001E+50</v>
      </c>
      <c r="P197" s="268">
        <v>1.0000000000000001E+50</v>
      </c>
      <c r="Q197" s="268">
        <v>1.0000000000000001E+50</v>
      </c>
      <c r="R197" s="268">
        <v>1.0000000000000001E+50</v>
      </c>
      <c r="S197" s="268">
        <v>1.0000000000000001E+50</v>
      </c>
      <c r="T197" s="268">
        <v>1.0000000000000001E+50</v>
      </c>
      <c r="U197" s="268">
        <v>1.0000000000000001E+50</v>
      </c>
      <c r="V197" s="268">
        <v>1.0000000000000001E+50</v>
      </c>
      <c r="W197" s="268">
        <v>1.0000000000000001E+50</v>
      </c>
      <c r="X197" s="268">
        <v>7.1158371486291306E-3</v>
      </c>
      <c r="Y197" s="268">
        <v>1.0000000000000001E+50</v>
      </c>
      <c r="Z197" s="268">
        <v>1.0000000000000001E+50</v>
      </c>
      <c r="AA197" s="268">
        <v>1.0000000000000001E+50</v>
      </c>
      <c r="AB197" s="268">
        <v>53.158179373600355</v>
      </c>
      <c r="AC197" s="268">
        <v>5.000200712725328E-4</v>
      </c>
      <c r="AD197" s="268">
        <v>2.9250214719877959E-2</v>
      </c>
      <c r="AE197" s="268">
        <v>2.975021620566546E-2</v>
      </c>
      <c r="AF197" s="268">
        <v>3.1659371846780464E-2</v>
      </c>
    </row>
    <row r="198" spans="1:32">
      <c r="A198" s="268">
        <v>48487.932378791142</v>
      </c>
      <c r="B198" s="268">
        <v>3.2064221025565878E-3</v>
      </c>
      <c r="C198" s="268">
        <v>1.0000000000000001E+50</v>
      </c>
      <c r="D198" s="268">
        <v>1.0000000000000001E+50</v>
      </c>
      <c r="E198" s="268">
        <v>1.0000000000000001E+50</v>
      </c>
      <c r="F198" s="268">
        <v>1.0000000000000001E+50</v>
      </c>
      <c r="G198" s="268">
        <v>1.0000000000000001E+50</v>
      </c>
      <c r="H198" s="268">
        <v>1.7459854376093422</v>
      </c>
      <c r="I198" s="268">
        <v>6.5648432906538732</v>
      </c>
      <c r="J198" s="268">
        <v>1.0000000000000001E+50</v>
      </c>
      <c r="K198" s="268">
        <v>0.38799089948745996</v>
      </c>
      <c r="L198" s="268">
        <v>1.0000000000000001E+50</v>
      </c>
      <c r="M198" s="268">
        <v>1.0000000000000001E+50</v>
      </c>
      <c r="N198" s="268">
        <v>0.34901320455154006</v>
      </c>
      <c r="O198" s="268">
        <v>1.0000000000000001E+50</v>
      </c>
      <c r="P198" s="268">
        <v>1.0000000000000001E+50</v>
      </c>
      <c r="Q198" s="268">
        <v>1.0000000000000001E+50</v>
      </c>
      <c r="R198" s="268">
        <v>1.0000000000000001E+50</v>
      </c>
      <c r="S198" s="268">
        <v>1.0000000000000001E+50</v>
      </c>
      <c r="T198" s="268">
        <v>1.0000000000000001E+50</v>
      </c>
      <c r="U198" s="268">
        <v>1.0000000000000001E+50</v>
      </c>
      <c r="V198" s="268">
        <v>1.0000000000000001E+50</v>
      </c>
      <c r="W198" s="268">
        <v>1.0000000000000001E+50</v>
      </c>
      <c r="X198" s="268">
        <v>7.1101856760290199E-3</v>
      </c>
      <c r="Y198" s="268">
        <v>1.0000000000000001E+50</v>
      </c>
      <c r="Z198" s="268">
        <v>1.0000000000000001E+50</v>
      </c>
      <c r="AA198" s="268">
        <v>1.0000000000000001E+50</v>
      </c>
      <c r="AB198" s="268">
        <v>52.115862132344439</v>
      </c>
      <c r="AC198" s="268">
        <v>5.0002088213501087E-4</v>
      </c>
      <c r="AD198" s="268">
        <v>2.9250214761255611E-2</v>
      </c>
      <c r="AE198" s="268">
        <v>2.9750216307068918E-2</v>
      </c>
      <c r="AF198" s="268">
        <v>3.1691378620599335E-2</v>
      </c>
    </row>
    <row r="199" spans="1:32">
      <c r="A199" s="268">
        <v>49457.691026366963</v>
      </c>
      <c r="B199" s="268">
        <v>3.2643683714975932E-3</v>
      </c>
      <c r="C199" s="268">
        <v>1.0000000000000001E+50</v>
      </c>
      <c r="D199" s="268">
        <v>1.0000000000000001E+50</v>
      </c>
      <c r="E199" s="268">
        <v>1.0000000000000001E+50</v>
      </c>
      <c r="F199" s="268">
        <v>1.0000000000000001E+50</v>
      </c>
      <c r="G199" s="268">
        <v>1.0000000000000001E+50</v>
      </c>
      <c r="H199" s="268">
        <v>1.7117503002822507</v>
      </c>
      <c r="I199" s="268">
        <v>6.4361179352099329</v>
      </c>
      <c r="J199" s="268">
        <v>1.0000000000000001E+50</v>
      </c>
      <c r="K199" s="268">
        <v>0.38038297390484177</v>
      </c>
      <c r="L199" s="268">
        <v>1.0000000000000001E+50</v>
      </c>
      <c r="M199" s="268">
        <v>1.0000000000000001E+50</v>
      </c>
      <c r="N199" s="268">
        <v>0.34216249995717474</v>
      </c>
      <c r="O199" s="268">
        <v>1.0000000000000001E+50</v>
      </c>
      <c r="P199" s="268">
        <v>1.0000000000000001E+50</v>
      </c>
      <c r="Q199" s="268">
        <v>1.0000000000000001E+50</v>
      </c>
      <c r="R199" s="268">
        <v>1.0000000000000001E+50</v>
      </c>
      <c r="S199" s="268">
        <v>1.0000000000000001E+50</v>
      </c>
      <c r="T199" s="268">
        <v>1.0000000000000001E+50</v>
      </c>
      <c r="U199" s="268">
        <v>1.0000000000000001E+50</v>
      </c>
      <c r="V199" s="268">
        <v>1.0000000000000001E+50</v>
      </c>
      <c r="W199" s="268">
        <v>1.0000000000000001E+50</v>
      </c>
      <c r="X199" s="268">
        <v>7.1047559818041258E-3</v>
      </c>
      <c r="Y199" s="268">
        <v>1.0000000000000001E+50</v>
      </c>
      <c r="Z199" s="268">
        <v>1.0000000000000001E+50</v>
      </c>
      <c r="AA199" s="268">
        <v>1.0000000000000001E+50</v>
      </c>
      <c r="AB199" s="268">
        <v>51.0939824840816</v>
      </c>
      <c r="AC199" s="268">
        <v>5.000217257549375E-4</v>
      </c>
      <c r="AD199" s="268">
        <v>2.9250214804304914E-2</v>
      </c>
      <c r="AE199" s="268">
        <v>2.9750216412569079E-2</v>
      </c>
      <c r="AF199" s="268">
        <v>3.1724286091473215E-2</v>
      </c>
    </row>
    <row r="200" spans="1:32">
      <c r="A200" s="268">
        <v>50446.844846894302</v>
      </c>
      <c r="B200" s="268">
        <v>3.3235835087707874E-3</v>
      </c>
      <c r="C200" s="268">
        <v>1.0000000000000001E+50</v>
      </c>
      <c r="D200" s="268">
        <v>1.0000000000000001E+50</v>
      </c>
      <c r="E200" s="268">
        <v>1.0000000000000001E+50</v>
      </c>
      <c r="F200" s="268">
        <v>1.0000000000000001E+50</v>
      </c>
      <c r="G200" s="268">
        <v>1.0000000000000001E+50</v>
      </c>
      <c r="H200" s="268">
        <v>1.6781864375827218</v>
      </c>
      <c r="I200" s="268">
        <v>6.3099165475838177</v>
      </c>
      <c r="J200" s="268">
        <v>1.0000000000000001E+50</v>
      </c>
      <c r="K200" s="268">
        <v>0.37292421811597737</v>
      </c>
      <c r="L200" s="268">
        <v>1.0000000000000001E+50</v>
      </c>
      <c r="M200" s="268">
        <v>1.0000000000000001E+50</v>
      </c>
      <c r="N200" s="268">
        <v>0.33544597677823607</v>
      </c>
      <c r="O200" s="268">
        <v>1.0000000000000001E+50</v>
      </c>
      <c r="P200" s="268">
        <v>1.0000000000000001E+50</v>
      </c>
      <c r="Q200" s="268">
        <v>1.0000000000000001E+50</v>
      </c>
      <c r="R200" s="268">
        <v>1.0000000000000001E+50</v>
      </c>
      <c r="S200" s="268">
        <v>1.0000000000000001E+50</v>
      </c>
      <c r="T200" s="268">
        <v>1.0000000000000001E+50</v>
      </c>
      <c r="U200" s="268">
        <v>1.0000000000000001E+50</v>
      </c>
      <c r="V200" s="268">
        <v>1.0000000000000001E+50</v>
      </c>
      <c r="W200" s="268">
        <v>1.0000000000000001E+50</v>
      </c>
      <c r="X200" s="268">
        <v>7.0995400472863403E-3</v>
      </c>
      <c r="Y200" s="268">
        <v>1.0000000000000001E+50</v>
      </c>
      <c r="Z200" s="268">
        <v>1.0000000000000001E+50</v>
      </c>
      <c r="AA200" s="268">
        <v>1.0000000000000001E+50</v>
      </c>
      <c r="AB200" s="268">
        <v>50.092139691694861</v>
      </c>
      <c r="AC200" s="268">
        <v>5.0002260345559824E-4</v>
      </c>
      <c r="AD200" s="268">
        <v>2.9250214849093414E-2</v>
      </c>
      <c r="AE200" s="268">
        <v>2.9750216522331445E-2</v>
      </c>
      <c r="AF200" s="268">
        <v>3.1758105759551361E-2</v>
      </c>
    </row>
    <row r="201" spans="1:32">
      <c r="A201" s="268">
        <v>51455.781743832187</v>
      </c>
      <c r="B201" s="268">
        <v>3.384091328008152E-3</v>
      </c>
      <c r="C201" s="268">
        <v>1.0000000000000001E+50</v>
      </c>
      <c r="D201" s="268">
        <v>1.0000000000000001E+50</v>
      </c>
      <c r="E201" s="268">
        <v>1.0000000000000001E+50</v>
      </c>
      <c r="F201" s="268">
        <v>1.0000000000000001E+50</v>
      </c>
      <c r="G201" s="268">
        <v>1.0000000000000001E+50</v>
      </c>
      <c r="H201" s="268">
        <v>1.6452806872116579</v>
      </c>
      <c r="I201" s="268">
        <v>6.1861896370352794</v>
      </c>
      <c r="J201" s="268">
        <v>1.0000000000000001E+50</v>
      </c>
      <c r="K201" s="268">
        <v>0.36561170711860008</v>
      </c>
      <c r="L201" s="268">
        <v>1.0000000000000001E+50</v>
      </c>
      <c r="M201" s="268">
        <v>1.0000000000000001E+50</v>
      </c>
      <c r="N201" s="268">
        <v>0.32886100108669386</v>
      </c>
      <c r="O201" s="268">
        <v>1.0000000000000001E+50</v>
      </c>
      <c r="P201" s="268">
        <v>1.0000000000000001E+50</v>
      </c>
      <c r="Q201" s="268">
        <v>1.0000000000000001E+50</v>
      </c>
      <c r="R201" s="268">
        <v>1.0000000000000001E+50</v>
      </c>
      <c r="S201" s="268">
        <v>1.0000000000000001E+50</v>
      </c>
      <c r="T201" s="268">
        <v>1.0000000000000001E+50</v>
      </c>
      <c r="U201" s="268">
        <v>1.0000000000000001E+50</v>
      </c>
      <c r="V201" s="268">
        <v>1.0000000000000001E+50</v>
      </c>
      <c r="W201" s="268">
        <v>1.0000000000000001E+50</v>
      </c>
      <c r="X201" s="268">
        <v>7.0945301525050511E-3</v>
      </c>
      <c r="Y201" s="268">
        <v>1.0000000000000001E+50</v>
      </c>
      <c r="Z201" s="268">
        <v>1.0000000000000001E+50</v>
      </c>
      <c r="AA201" s="268">
        <v>1.0000000000000001E+50</v>
      </c>
      <c r="AB201" s="268">
        <v>49.109940875657806</v>
      </c>
      <c r="AC201" s="268">
        <v>5.0002351661373057E-4</v>
      </c>
      <c r="AD201" s="268">
        <v>2.9250214895691365E-2</v>
      </c>
      <c r="AE201" s="268">
        <v>2.9750216636528212E-2</v>
      </c>
      <c r="AF201" s="268">
        <v>3.1792848313052215E-2</v>
      </c>
    </row>
    <row r="202" spans="1:32">
      <c r="A202" s="268">
        <v>52484.897378708833</v>
      </c>
      <c r="B202" s="268">
        <v>3.4459161206562322E-3</v>
      </c>
      <c r="C202" s="268">
        <v>1.0000000000000001E+50</v>
      </c>
      <c r="D202" s="268">
        <v>1.0000000000000001E+50</v>
      </c>
      <c r="E202" s="268">
        <v>1.0000000000000001E+50</v>
      </c>
      <c r="F202" s="268">
        <v>1.0000000000000001E+50</v>
      </c>
      <c r="G202" s="268">
        <v>1.0000000000000001E+50</v>
      </c>
      <c r="H202" s="268">
        <v>1.6130201449532275</v>
      </c>
      <c r="I202" s="268">
        <v>6.0648886832072497</v>
      </c>
      <c r="J202" s="268">
        <v>1.0000000000000001E+50</v>
      </c>
      <c r="K202" s="268">
        <v>0.3584425732613431</v>
      </c>
      <c r="L202" s="268">
        <v>1.0000000000000001E+50</v>
      </c>
      <c r="M202" s="268">
        <v>1.0000000000000001E+50</v>
      </c>
      <c r="N202" s="268">
        <v>0.32240499054192973</v>
      </c>
      <c r="O202" s="268">
        <v>1.0000000000000001E+50</v>
      </c>
      <c r="P202" s="268">
        <v>1.0000000000000001E+50</v>
      </c>
      <c r="Q202" s="268">
        <v>1.0000000000000001E+50</v>
      </c>
      <c r="R202" s="268">
        <v>1.0000000000000001E+50</v>
      </c>
      <c r="S202" s="268">
        <v>1.0000000000000001E+50</v>
      </c>
      <c r="T202" s="268">
        <v>1.0000000000000001E+50</v>
      </c>
      <c r="U202" s="268">
        <v>1.0000000000000001E+50</v>
      </c>
      <c r="V202" s="268">
        <v>1.0000000000000001E+50</v>
      </c>
      <c r="W202" s="268">
        <v>1.0000000000000001E+50</v>
      </c>
      <c r="X202" s="268">
        <v>7.0897188667138275E-3</v>
      </c>
      <c r="Y202" s="268">
        <v>1.0000000000000001E+50</v>
      </c>
      <c r="Z202" s="268">
        <v>1.0000000000000001E+50</v>
      </c>
      <c r="AA202" s="268">
        <v>1.0000000000000001E+50</v>
      </c>
      <c r="AB202" s="268">
        <v>48.14700085996413</v>
      </c>
      <c r="AC202" s="268">
        <v>5.0002446666168137E-4</v>
      </c>
      <c r="AD202" s="268">
        <v>2.9250214944171876E-2</v>
      </c>
      <c r="AE202" s="268">
        <v>2.9750216755338524E-2</v>
      </c>
      <c r="AF202" s="268">
        <v>3.1828523557155965E-2</v>
      </c>
    </row>
    <row r="203" spans="1:32">
      <c r="A203" s="268">
        <v>53534.595326283008</v>
      </c>
      <c r="B203" s="268">
        <v>3.5090826667644459E-3</v>
      </c>
      <c r="C203" s="268">
        <v>1.0000000000000001E+50</v>
      </c>
      <c r="D203" s="268">
        <v>1.0000000000000001E+50</v>
      </c>
      <c r="E203" s="268">
        <v>1.0000000000000001E+50</v>
      </c>
      <c r="F203" s="268">
        <v>1.0000000000000001E+50</v>
      </c>
      <c r="G203" s="268">
        <v>1.0000000000000001E+50</v>
      </c>
      <c r="H203" s="268">
        <v>1.5813921596143878</v>
      </c>
      <c r="I203" s="268">
        <v>5.9459661170982372</v>
      </c>
      <c r="J203" s="268">
        <v>1.0000000000000001E+50</v>
      </c>
      <c r="K203" s="268">
        <v>0.35141400511916882</v>
      </c>
      <c r="L203" s="268">
        <v>1.0000000000000001E+50</v>
      </c>
      <c r="M203" s="268">
        <v>1.0000000000000001E+50</v>
      </c>
      <c r="N203" s="268">
        <v>0.31607541337806327</v>
      </c>
      <c r="O203" s="268">
        <v>1.0000000000000001E+50</v>
      </c>
      <c r="P203" s="268">
        <v>1.0000000000000001E+50</v>
      </c>
      <c r="Q203" s="268">
        <v>1.0000000000000001E+50</v>
      </c>
      <c r="R203" s="268">
        <v>1.0000000000000001E+50</v>
      </c>
      <c r="S203" s="268">
        <v>1.0000000000000001E+50</v>
      </c>
      <c r="T203" s="268">
        <v>1.0000000000000001E+50</v>
      </c>
      <c r="U203" s="268">
        <v>1.0000000000000001E+50</v>
      </c>
      <c r="V203" s="268">
        <v>1.0000000000000001E+50</v>
      </c>
      <c r="W203" s="268">
        <v>1.0000000000000001E+50</v>
      </c>
      <c r="X203" s="268">
        <v>7.0850990391859159E-3</v>
      </c>
      <c r="Y203" s="268">
        <v>1.0000000000000001E+50</v>
      </c>
      <c r="Z203" s="268">
        <v>1.0000000000000001E+50</v>
      </c>
      <c r="AA203" s="268">
        <v>1.0000000000000001E+50</v>
      </c>
      <c r="AB203" s="268">
        <v>47.202942021078307</v>
      </c>
      <c r="AC203" s="268">
        <v>5.0002545508965332E-4</v>
      </c>
      <c r="AD203" s="268">
        <v>2.9250214994610998E-2</v>
      </c>
      <c r="AE203" s="268">
        <v>2.9750216878948774E-2</v>
      </c>
      <c r="AF203" s="268">
        <v>3.1865140341719778E-2</v>
      </c>
    </row>
    <row r="204" spans="1:32">
      <c r="A204" s="268">
        <v>54605.287232808667</v>
      </c>
      <c r="B204" s="268">
        <v>3.5736162459249895E-3</v>
      </c>
      <c r="C204" s="268">
        <v>1.0000000000000001E+50</v>
      </c>
      <c r="D204" s="268">
        <v>1.0000000000000001E+50</v>
      </c>
      <c r="E204" s="268">
        <v>1.0000000000000001E+50</v>
      </c>
      <c r="F204" s="268">
        <v>1.0000000000000001E+50</v>
      </c>
      <c r="G204" s="268">
        <v>1.0000000000000001E+50</v>
      </c>
      <c r="H204" s="268">
        <v>1.5503843280636342</v>
      </c>
      <c r="I204" s="268">
        <v>5.829375302407807</v>
      </c>
      <c r="J204" s="268">
        <v>1.0000000000000001E+50</v>
      </c>
      <c r="K204" s="268">
        <v>0.34452324639084952</v>
      </c>
      <c r="L204" s="268">
        <v>1.0000000000000001E+50</v>
      </c>
      <c r="M204" s="268">
        <v>1.0000000000000001E+50</v>
      </c>
      <c r="N204" s="268">
        <v>0.30986978741111376</v>
      </c>
      <c r="O204" s="268">
        <v>1.0000000000000001E+50</v>
      </c>
      <c r="P204" s="268">
        <v>1.0000000000000001E+50</v>
      </c>
      <c r="Q204" s="268">
        <v>1.0000000000000001E+50</v>
      </c>
      <c r="R204" s="268">
        <v>1.0000000000000001E+50</v>
      </c>
      <c r="S204" s="268">
        <v>1.0000000000000001E+50</v>
      </c>
      <c r="T204" s="268">
        <v>1.0000000000000001E+50</v>
      </c>
      <c r="U204" s="268">
        <v>1.0000000000000001E+50</v>
      </c>
      <c r="V204" s="268">
        <v>1.0000000000000001E+50</v>
      </c>
      <c r="W204" s="268">
        <v>1.0000000000000001E+50</v>
      </c>
      <c r="X204" s="268">
        <v>7.0806637902765847E-3</v>
      </c>
      <c r="Y204" s="268">
        <v>1.0000000000000001E+50</v>
      </c>
      <c r="Z204" s="268">
        <v>1.0000000000000001E+50</v>
      </c>
      <c r="AA204" s="268">
        <v>1.0000000000000001E+50</v>
      </c>
      <c r="AB204" s="268">
        <v>46.2773941398478</v>
      </c>
      <c r="AC204" s="268">
        <v>5.0002648344804157E-4</v>
      </c>
      <c r="AD204" s="268">
        <v>2.9250215047087861E-2</v>
      </c>
      <c r="AE204" s="268">
        <v>2.9750217007552877E-2</v>
      </c>
      <c r="AF204" s="268">
        <v>3.1902706488119041E-2</v>
      </c>
    </row>
    <row r="205" spans="1:32">
      <c r="A205" s="268">
        <v>55697.392977464842</v>
      </c>
      <c r="B205" s="268">
        <v>3.6395426483685879E-3</v>
      </c>
      <c r="C205" s="268">
        <v>1.0000000000000001E+50</v>
      </c>
      <c r="D205" s="268">
        <v>1.0000000000000001E+50</v>
      </c>
      <c r="E205" s="268">
        <v>1.0000000000000001E+50</v>
      </c>
      <c r="F205" s="268">
        <v>1.0000000000000001E+50</v>
      </c>
      <c r="G205" s="268">
        <v>1.0000000000000001E+50</v>
      </c>
      <c r="H205" s="268">
        <v>1.519984490367025</v>
      </c>
      <c r="I205" s="268">
        <v>5.7150705172478586</v>
      </c>
      <c r="J205" s="268">
        <v>1.0000000000000001E+50</v>
      </c>
      <c r="K205" s="268">
        <v>0.33776759481806584</v>
      </c>
      <c r="L205" s="268">
        <v>1.0000000000000001E+50</v>
      </c>
      <c r="M205" s="268">
        <v>1.0000000000000001E+50</v>
      </c>
      <c r="N205" s="268">
        <v>0.30378567906560583</v>
      </c>
      <c r="O205" s="268">
        <v>1.0000000000000001E+50</v>
      </c>
      <c r="P205" s="268">
        <v>1.0000000000000001E+50</v>
      </c>
      <c r="Q205" s="268">
        <v>1.0000000000000001E+50</v>
      </c>
      <c r="R205" s="268">
        <v>1.0000000000000001E+50</v>
      </c>
      <c r="S205" s="268">
        <v>1.0000000000000001E+50</v>
      </c>
      <c r="T205" s="268">
        <v>1.0000000000000001E+50</v>
      </c>
      <c r="U205" s="268">
        <v>1.0000000000000001E+50</v>
      </c>
      <c r="V205" s="268">
        <v>1.0000000000000001E+50</v>
      </c>
      <c r="W205" s="268">
        <v>1.0000000000000001E+50</v>
      </c>
      <c r="X205" s="268">
        <v>7.0764065027497849E-3</v>
      </c>
      <c r="Y205" s="268">
        <v>1.0000000000000001E+50</v>
      </c>
      <c r="Z205" s="268">
        <v>1.0000000000000001E+50</v>
      </c>
      <c r="AA205" s="268">
        <v>1.0000000000000001E+50</v>
      </c>
      <c r="AB205" s="268">
        <v>45.369994256319202</v>
      </c>
      <c r="AC205" s="268">
        <v>5.0002755334986376E-4</v>
      </c>
      <c r="AD205" s="268">
        <v>2.9250215101684792E-2</v>
      </c>
      <c r="AE205" s="268">
        <v>2.9750217141352585E-2</v>
      </c>
      <c r="AF205" s="268">
        <v>3.19412287155501E-2</v>
      </c>
    </row>
    <row r="206" spans="1:32">
      <c r="A206" s="268">
        <v>56811.340837014141</v>
      </c>
      <c r="B206" s="268">
        <v>3.7068881862205266E-3</v>
      </c>
      <c r="C206" s="268">
        <v>1.0000000000000001E+50</v>
      </c>
      <c r="D206" s="268">
        <v>1.0000000000000001E+50</v>
      </c>
      <c r="E206" s="268">
        <v>1.0000000000000001E+50</v>
      </c>
      <c r="F206" s="268">
        <v>1.0000000000000001E+50</v>
      </c>
      <c r="G206" s="268">
        <v>1.0000000000000001E+50</v>
      </c>
      <c r="H206" s="268">
        <v>1.4901807250195804</v>
      </c>
      <c r="I206" s="268">
        <v>5.6030069362124504</v>
      </c>
      <c r="J206" s="268">
        <v>1.0000000000000001E+50</v>
      </c>
      <c r="K206" s="268">
        <v>0.33114440112569615</v>
      </c>
      <c r="L206" s="268">
        <v>1.0000000000000001E+50</v>
      </c>
      <c r="M206" s="268">
        <v>1.0000000000000001E+50</v>
      </c>
      <c r="N206" s="268">
        <v>0.297820702420238</v>
      </c>
      <c r="O206" s="268">
        <v>1.0000000000000001E+50</v>
      </c>
      <c r="P206" s="268">
        <v>1.0000000000000001E+50</v>
      </c>
      <c r="Q206" s="268">
        <v>1.0000000000000001E+50</v>
      </c>
      <c r="R206" s="268">
        <v>1.0000000000000001E+50</v>
      </c>
      <c r="S206" s="268">
        <v>1.0000000000000001E+50</v>
      </c>
      <c r="T206" s="268">
        <v>1.0000000000000001E+50</v>
      </c>
      <c r="U206" s="268">
        <v>1.0000000000000001E+50</v>
      </c>
      <c r="V206" s="268">
        <v>1.0000000000000001E+50</v>
      </c>
      <c r="W206" s="268">
        <v>1.0000000000000001E+50</v>
      </c>
      <c r="X206" s="268">
        <v>7.0723208133664844E-3</v>
      </c>
      <c r="Y206" s="268">
        <v>1.0000000000000001E+50</v>
      </c>
      <c r="Z206" s="268">
        <v>1.0000000000000001E+50</v>
      </c>
      <c r="AA206" s="268">
        <v>1.0000000000000001E+50</v>
      </c>
      <c r="AB206" s="268">
        <v>44.480386527400917</v>
      </c>
      <c r="AC206" s="268">
        <v>5.0002866647328988E-4</v>
      </c>
      <c r="AD206" s="268">
        <v>2.9250215158487435E-2</v>
      </c>
      <c r="AE206" s="268">
        <v>2.9750217280557802E-2</v>
      </c>
      <c r="AF206" s="268">
        <v>3.1980712567161743E-2</v>
      </c>
    </row>
    <row r="207" spans="1:32">
      <c r="A207" s="268">
        <v>57947.567653754428</v>
      </c>
      <c r="B207" s="268">
        <v>3.7756797049216203E-3</v>
      </c>
      <c r="C207" s="268">
        <v>1.0000000000000001E+50</v>
      </c>
      <c r="D207" s="268">
        <v>1.0000000000000001E+50</v>
      </c>
      <c r="E207" s="268">
        <v>1.0000000000000001E+50</v>
      </c>
      <c r="F207" s="268">
        <v>1.0000000000000001E+50</v>
      </c>
      <c r="G207" s="268">
        <v>1.0000000000000001E+50</v>
      </c>
      <c r="H207" s="268">
        <v>1.4609613442701848</v>
      </c>
      <c r="I207" s="268">
        <v>5.4931406127992224</v>
      </c>
      <c r="J207" s="268">
        <v>1.0000000000000001E+50</v>
      </c>
      <c r="K207" s="268">
        <v>0.32465106798288668</v>
      </c>
      <c r="L207" s="268">
        <v>1.0000000000000001E+50</v>
      </c>
      <c r="M207" s="268">
        <v>1.0000000000000001E+50</v>
      </c>
      <c r="N207" s="268">
        <v>0.29197251827223958</v>
      </c>
      <c r="O207" s="268">
        <v>1.0000000000000001E+50</v>
      </c>
      <c r="P207" s="268">
        <v>1.0000000000000001E+50</v>
      </c>
      <c r="Q207" s="268">
        <v>1.0000000000000001E+50</v>
      </c>
      <c r="R207" s="268">
        <v>1.0000000000000001E+50</v>
      </c>
      <c r="S207" s="268">
        <v>1.0000000000000001E+50</v>
      </c>
      <c r="T207" s="268">
        <v>1.0000000000000001E+50</v>
      </c>
      <c r="U207" s="268">
        <v>1.0000000000000001E+50</v>
      </c>
      <c r="V207" s="268">
        <v>1.0000000000000001E+50</v>
      </c>
      <c r="W207" s="268">
        <v>1.0000000000000001E+50</v>
      </c>
      <c r="X207" s="268">
        <v>7.0684006047316318E-3</v>
      </c>
      <c r="Y207" s="268">
        <v>1.0000000000000001E+50</v>
      </c>
      <c r="Z207" s="268">
        <v>1.0000000000000001E+50</v>
      </c>
      <c r="AA207" s="268">
        <v>1.0000000000000001E+50</v>
      </c>
      <c r="AB207" s="268">
        <v>43.608222087316904</v>
      </c>
      <c r="AC207" s="268">
        <v>5.0002982456427226E-4</v>
      </c>
      <c r="AD207" s="268">
        <v>2.9250215217584905E-2</v>
      </c>
      <c r="AE207" s="268">
        <v>2.9750217425386909E-2</v>
      </c>
      <c r="AF207" s="268">
        <v>3.2021162336413909E-2</v>
      </c>
    </row>
    <row r="208" spans="1:32">
      <c r="A208" s="268">
        <v>59106.51900682952</v>
      </c>
      <c r="B208" s="268">
        <v>3.8459445948189311E-3</v>
      </c>
      <c r="C208" s="268">
        <v>1.0000000000000001E+50</v>
      </c>
      <c r="D208" s="268">
        <v>1.0000000000000001E+50</v>
      </c>
      <c r="E208" s="268">
        <v>1.0000000000000001E+50</v>
      </c>
      <c r="F208" s="268">
        <v>1.0000000000000001E+50</v>
      </c>
      <c r="G208" s="268">
        <v>1.0000000000000001E+50</v>
      </c>
      <c r="H208" s="268">
        <v>1.4323148895381526</v>
      </c>
      <c r="I208" s="268">
        <v>5.3854284621754775</v>
      </c>
      <c r="J208" s="268">
        <v>1.0000000000000001E+50</v>
      </c>
      <c r="K208" s="268">
        <v>0.3182850489844895</v>
      </c>
      <c r="L208" s="268">
        <v>1.0000000000000001E+50</v>
      </c>
      <c r="M208" s="268">
        <v>1.0000000000000001E+50</v>
      </c>
      <c r="N208" s="268">
        <v>0.28623883322005</v>
      </c>
      <c r="O208" s="268">
        <v>1.0000000000000001E+50</v>
      </c>
      <c r="P208" s="268">
        <v>1.0000000000000001E+50</v>
      </c>
      <c r="Q208" s="268">
        <v>1.0000000000000001E+50</v>
      </c>
      <c r="R208" s="268">
        <v>1.0000000000000001E+50</v>
      </c>
      <c r="S208" s="268">
        <v>1.0000000000000001E+50</v>
      </c>
      <c r="T208" s="268">
        <v>1.0000000000000001E+50</v>
      </c>
      <c r="U208" s="268">
        <v>1.0000000000000001E+50</v>
      </c>
      <c r="V208" s="268">
        <v>1.0000000000000001E+50</v>
      </c>
      <c r="W208" s="268">
        <v>1.0000000000000001E+50</v>
      </c>
      <c r="X208" s="268">
        <v>7.0646399973964963E-3</v>
      </c>
      <c r="Y208" s="268">
        <v>1.0000000000000001E+50</v>
      </c>
      <c r="Z208" s="268">
        <v>1.0000000000000001E+50</v>
      </c>
      <c r="AA208" s="268">
        <v>1.0000000000000001E+50</v>
      </c>
      <c r="AB208" s="268">
        <v>42.75315891079655</v>
      </c>
      <c r="AC208" s="268">
        <v>5.0003102943928332E-4</v>
      </c>
      <c r="AD208" s="268">
        <v>2.9250215279069916E-2</v>
      </c>
      <c r="AE208" s="268">
        <v>2.975021757606711E-2</v>
      </c>
      <c r="AF208" s="268">
        <v>3.206258099409233E-2</v>
      </c>
    </row>
    <row r="209" spans="1:32">
      <c r="A209" s="268">
        <v>60288.649386966114</v>
      </c>
      <c r="B209" s="268">
        <v>3.9177108029312471E-3</v>
      </c>
      <c r="C209" s="268">
        <v>1.0000000000000001E+50</v>
      </c>
      <c r="D209" s="268">
        <v>1.0000000000000001E+50</v>
      </c>
      <c r="E209" s="268">
        <v>1.0000000000000001E+50</v>
      </c>
      <c r="F209" s="268">
        <v>1.0000000000000001E+50</v>
      </c>
      <c r="G209" s="268">
        <v>1.0000000000000001E+50</v>
      </c>
      <c r="H209" s="268">
        <v>1.4042301269196664</v>
      </c>
      <c r="I209" s="268">
        <v>5.279828244282152</v>
      </c>
      <c r="J209" s="268">
        <v>1.0000000000000001E+50</v>
      </c>
      <c r="K209" s="268">
        <v>0.31204384765247234</v>
      </c>
      <c r="L209" s="268">
        <v>1.0000000000000001E+50</v>
      </c>
      <c r="M209" s="268">
        <v>1.0000000000000001E+50</v>
      </c>
      <c r="N209" s="268">
        <v>0.28061739876395919</v>
      </c>
      <c r="O209" s="268">
        <v>1.0000000000000001E+50</v>
      </c>
      <c r="P209" s="268">
        <v>1.0000000000000001E+50</v>
      </c>
      <c r="Q209" s="268">
        <v>1.0000000000000001E+50</v>
      </c>
      <c r="R209" s="268">
        <v>1.0000000000000001E+50</v>
      </c>
      <c r="S209" s="268">
        <v>1.0000000000000001E+50</v>
      </c>
      <c r="T209" s="268">
        <v>1.0000000000000001E+50</v>
      </c>
      <c r="U209" s="268">
        <v>1.0000000000000001E+50</v>
      </c>
      <c r="V209" s="268">
        <v>1.0000000000000001E+50</v>
      </c>
      <c r="W209" s="268">
        <v>1.0000000000000001E+50</v>
      </c>
      <c r="X209" s="268">
        <v>7.061033342212939E-3</v>
      </c>
      <c r="Y209" s="268">
        <v>1.0000000000000001E+50</v>
      </c>
      <c r="Z209" s="268">
        <v>1.0000000000000001E+50</v>
      </c>
      <c r="AA209" s="268">
        <v>1.0000000000000001E+50</v>
      </c>
      <c r="AB209" s="268">
        <v>41.914861678947098</v>
      </c>
      <c r="AC209" s="268">
        <v>5.0003228298816337E-4</v>
      </c>
      <c r="AD209" s="268">
        <v>2.9250215343038916E-2</v>
      </c>
      <c r="AE209" s="268">
        <v>2.9750217732834788E-2</v>
      </c>
      <c r="AF209" s="268">
        <v>3.2104970116436655E-2</v>
      </c>
    </row>
    <row r="210" spans="1:32">
      <c r="A210" s="268">
        <v>61494.422374705435</v>
      </c>
      <c r="B210" s="268">
        <v>3.991006844894473E-3</v>
      </c>
      <c r="C210" s="268">
        <v>1.0000000000000001E+50</v>
      </c>
      <c r="D210" s="268">
        <v>1.0000000000000001E+50</v>
      </c>
      <c r="E210" s="268">
        <v>1.0000000000000001E+50</v>
      </c>
      <c r="F210" s="268">
        <v>1.0000000000000001E+50</v>
      </c>
      <c r="G210" s="268">
        <v>1.0000000000000001E+50</v>
      </c>
      <c r="H210" s="268">
        <v>1.3766960427823274</v>
      </c>
      <c r="I210" s="268">
        <v>5.176298547269103</v>
      </c>
      <c r="J210" s="268">
        <v>1.0000000000000001E+50</v>
      </c>
      <c r="K210" s="268">
        <v>0.30592501645690784</v>
      </c>
      <c r="L210" s="268">
        <v>1.0000000000000001E+50</v>
      </c>
      <c r="M210" s="268">
        <v>1.0000000000000001E+50</v>
      </c>
      <c r="N210" s="268">
        <v>0.275106010424359</v>
      </c>
      <c r="O210" s="268">
        <v>1.0000000000000001E+50</v>
      </c>
      <c r="P210" s="268">
        <v>1.0000000000000001E+50</v>
      </c>
      <c r="Q210" s="268">
        <v>1.0000000000000001E+50</v>
      </c>
      <c r="R210" s="268">
        <v>1.0000000000000001E+50</v>
      </c>
      <c r="S210" s="268">
        <v>1.0000000000000001E+50</v>
      </c>
      <c r="T210" s="268">
        <v>1.0000000000000001E+50</v>
      </c>
      <c r="U210" s="268">
        <v>1.0000000000000001E+50</v>
      </c>
      <c r="V210" s="268">
        <v>1.0000000000000001E+50</v>
      </c>
      <c r="W210" s="268">
        <v>1.0000000000000001E+50</v>
      </c>
      <c r="X210" s="268">
        <v>7.0575752129359293E-3</v>
      </c>
      <c r="Y210" s="268">
        <v>1.0000000000000001E+50</v>
      </c>
      <c r="Z210" s="268">
        <v>1.0000000000000001E+50</v>
      </c>
      <c r="AA210" s="268">
        <v>1.0000000000000001E+50</v>
      </c>
      <c r="AB210" s="268">
        <v>41.09300164775604</v>
      </c>
      <c r="AC210" s="268">
        <v>5.0003358717708244E-4</v>
      </c>
      <c r="AD210" s="268">
        <v>2.9250215409592266E-2</v>
      </c>
      <c r="AE210" s="268">
        <v>2.9750217895935883E-2</v>
      </c>
      <c r="AF210" s="268">
        <v>3.2148329814866858E-2</v>
      </c>
    </row>
    <row r="211" spans="1:32">
      <c r="A211" s="268">
        <v>62724.310822199543</v>
      </c>
      <c r="B211" s="268">
        <v>4.065861817092252E-3</v>
      </c>
      <c r="C211" s="268">
        <v>1.0000000000000001E+50</v>
      </c>
      <c r="D211" s="268">
        <v>1.0000000000000001E+50</v>
      </c>
      <c r="E211" s="268">
        <v>1.0000000000000001E+50</v>
      </c>
      <c r="F211" s="268">
        <v>1.0000000000000001E+50</v>
      </c>
      <c r="G211" s="268">
        <v>1.0000000000000001E+50</v>
      </c>
      <c r="H211" s="268">
        <v>1.3497018394460818</v>
      </c>
      <c r="I211" s="268">
        <v>5.0747987712551588</v>
      </c>
      <c r="J211" s="268">
        <v>1.0000000000000001E+50</v>
      </c>
      <c r="K211" s="268">
        <v>0.29992615585615806</v>
      </c>
      <c r="L211" s="268">
        <v>1.0000000000000001E+50</v>
      </c>
      <c r="M211" s="268">
        <v>1.0000000000000001E+50</v>
      </c>
      <c r="N211" s="268">
        <v>0.26970250687725633</v>
      </c>
      <c r="O211" s="268">
        <v>1.0000000000000001E+50</v>
      </c>
      <c r="P211" s="268">
        <v>1.0000000000000001E+50</v>
      </c>
      <c r="Q211" s="268">
        <v>1.0000000000000001E+50</v>
      </c>
      <c r="R211" s="268">
        <v>1.0000000000000001E+50</v>
      </c>
      <c r="S211" s="268">
        <v>1.0000000000000001E+50</v>
      </c>
      <c r="T211" s="268">
        <v>1.0000000000000001E+50</v>
      </c>
      <c r="U211" s="268">
        <v>1.0000000000000001E+50</v>
      </c>
      <c r="V211" s="268">
        <v>1.0000000000000001E+50</v>
      </c>
      <c r="W211" s="268">
        <v>1.0000000000000001E+50</v>
      </c>
      <c r="X211" s="268">
        <v>7.0542603990705558E-3</v>
      </c>
      <c r="Y211" s="268">
        <v>1.0000000000000001E+50</v>
      </c>
      <c r="Z211" s="268">
        <v>1.0000000000000001E+50</v>
      </c>
      <c r="AA211" s="268">
        <v>1.0000000000000001E+50</v>
      </c>
      <c r="AB211" s="268">
        <v>40.287256519171976</v>
      </c>
      <c r="AC211" s="268">
        <v>5.0003494405162355E-4</v>
      </c>
      <c r="AD211" s="268">
        <v>2.9250215478834374E-2</v>
      </c>
      <c r="AE211" s="268">
        <v>2.975021806562626E-2</v>
      </c>
      <c r="AF211" s="268">
        <v>3.2192658667816829E-2</v>
      </c>
    </row>
    <row r="212" spans="1:32">
      <c r="A212" s="268">
        <v>63978.797038643534</v>
      </c>
      <c r="B212" s="268">
        <v>4.1423054089772928E-3</v>
      </c>
      <c r="C212" s="268">
        <v>1.0000000000000001E+50</v>
      </c>
      <c r="D212" s="268">
        <v>1.0000000000000001E+50</v>
      </c>
      <c r="E212" s="268">
        <v>1.0000000000000001E+50</v>
      </c>
      <c r="F212" s="268">
        <v>1.0000000000000001E+50</v>
      </c>
      <c r="G212" s="268">
        <v>1.0000000000000001E+50</v>
      </c>
      <c r="H212" s="268">
        <v>1.3232369309488377</v>
      </c>
      <c r="I212" s="268">
        <v>4.9752891124065997</v>
      </c>
      <c r="J212" s="268">
        <v>1.0000000000000001E+50</v>
      </c>
      <c r="K212" s="268">
        <v>0.29404491335587751</v>
      </c>
      <c r="L212" s="268">
        <v>1.0000000000000001E+50</v>
      </c>
      <c r="M212" s="268">
        <v>1.0000000000000001E+50</v>
      </c>
      <c r="N212" s="268">
        <v>0.26440476910671262</v>
      </c>
      <c r="O212" s="268">
        <v>1.0000000000000001E+50</v>
      </c>
      <c r="P212" s="268">
        <v>1.0000000000000001E+50</v>
      </c>
      <c r="Q212" s="268">
        <v>1.0000000000000001E+50</v>
      </c>
      <c r="R212" s="268">
        <v>1.0000000000000001E+50</v>
      </c>
      <c r="S212" s="268">
        <v>1.0000000000000001E+50</v>
      </c>
      <c r="T212" s="268">
        <v>1.0000000000000001E+50</v>
      </c>
      <c r="U212" s="268">
        <v>1.0000000000000001E+50</v>
      </c>
      <c r="V212" s="268">
        <v>1.0000000000000001E+50</v>
      </c>
      <c r="W212" s="268">
        <v>1.0000000000000001E+50</v>
      </c>
      <c r="X212" s="268">
        <v>7.0510838989595358E-3</v>
      </c>
      <c r="Y212" s="268">
        <v>1.0000000000000001E+50</v>
      </c>
      <c r="Z212" s="268">
        <v>1.0000000000000001E+50</v>
      </c>
      <c r="AA212" s="268">
        <v>1.0000000000000001E+50</v>
      </c>
      <c r="AB212" s="268">
        <v>39.497310314713069</v>
      </c>
      <c r="AC212" s="268">
        <v>5.0003635573998796E-4</v>
      </c>
      <c r="AD212" s="268">
        <v>2.925021555087386E-2</v>
      </c>
      <c r="AE212" s="268">
        <v>2.9750218242172128E-2</v>
      </c>
      <c r="AF212" s="268">
        <v>3.2237953655205855E-2</v>
      </c>
    </row>
    <row r="213" spans="1:32">
      <c r="A213" s="268">
        <v>65258.372979416403</v>
      </c>
      <c r="B213" s="268">
        <v>4.2203679155889632E-3</v>
      </c>
      <c r="C213" s="268">
        <v>1.0000000000000001E+50</v>
      </c>
      <c r="D213" s="268">
        <v>1.0000000000000001E+50</v>
      </c>
      <c r="E213" s="268">
        <v>1.0000000000000001E+50</v>
      </c>
      <c r="F213" s="268">
        <v>1.0000000000000001E+50</v>
      </c>
      <c r="G213" s="268">
        <v>1.0000000000000001E+50</v>
      </c>
      <c r="H213" s="268">
        <v>1.2972909388951055</v>
      </c>
      <c r="I213" s="268">
        <v>4.8777305473278076</v>
      </c>
      <c r="J213" s="268">
        <v>1.0000000000000001E+50</v>
      </c>
      <c r="K213" s="268">
        <v>0.28827898258646639</v>
      </c>
      <c r="L213" s="268">
        <v>1.0000000000000001E+50</v>
      </c>
      <c r="M213" s="268">
        <v>1.0000000000000001E+50</v>
      </c>
      <c r="N213" s="268">
        <v>0.25921071957387531</v>
      </c>
      <c r="O213" s="268">
        <v>1.0000000000000001E+50</v>
      </c>
      <c r="P213" s="268">
        <v>1.0000000000000001E+50</v>
      </c>
      <c r="Q213" s="268">
        <v>1.0000000000000001E+50</v>
      </c>
      <c r="R213" s="268">
        <v>1.0000000000000001E+50</v>
      </c>
      <c r="S213" s="268">
        <v>1.0000000000000001E+50</v>
      </c>
      <c r="T213" s="268">
        <v>1.0000000000000001E+50</v>
      </c>
      <c r="U213" s="268">
        <v>1.0000000000000001E+50</v>
      </c>
      <c r="V213" s="268">
        <v>1.0000000000000001E+50</v>
      </c>
      <c r="W213" s="268">
        <v>1.0000000000000001E+50</v>
      </c>
      <c r="X213" s="268">
        <v>7.0480409131072385E-3</v>
      </c>
      <c r="Y213" s="268">
        <v>1.0000000000000001E+50</v>
      </c>
      <c r="Z213" s="268">
        <v>1.0000000000000001E+50</v>
      </c>
      <c r="AA213" s="268">
        <v>1.0000000000000001E+50</v>
      </c>
      <c r="AB213" s="268">
        <v>38.722853251554042</v>
      </c>
      <c r="AC213" s="268">
        <v>5.0003782445633203E-4</v>
      </c>
      <c r="AD213" s="268">
        <v>2.9250215625823743E-2</v>
      </c>
      <c r="AE213" s="268">
        <v>2.9750218425850447E-2</v>
      </c>
      <c r="AF213" s="268">
        <v>3.2284210096096826E-2</v>
      </c>
    </row>
    <row r="214" spans="1:32">
      <c r="A214" s="268">
        <v>66563.540439004733</v>
      </c>
      <c r="B214" s="268">
        <v>4.3000802502729208E-3</v>
      </c>
      <c r="C214" s="268">
        <v>1.0000000000000001E+50</v>
      </c>
      <c r="D214" s="268">
        <v>1.0000000000000001E+50</v>
      </c>
      <c r="E214" s="268">
        <v>1.0000000000000001E+50</v>
      </c>
      <c r="F214" s="268">
        <v>1.0000000000000001E+50</v>
      </c>
      <c r="G214" s="268">
        <v>1.0000000000000001E+50</v>
      </c>
      <c r="H214" s="268">
        <v>1.2718536883860405</v>
      </c>
      <c r="I214" s="268">
        <v>4.7820848177579824</v>
      </c>
      <c r="J214" s="268">
        <v>1.0000000000000001E+50</v>
      </c>
      <c r="K214" s="268">
        <v>0.2826261023986118</v>
      </c>
      <c r="L214" s="268">
        <v>1.0000000000000001E+50</v>
      </c>
      <c r="M214" s="268">
        <v>1.0000000000000001E+50</v>
      </c>
      <c r="N214" s="268">
        <v>0.25411832140227525</v>
      </c>
      <c r="O214" s="268">
        <v>1.0000000000000001E+50</v>
      </c>
      <c r="P214" s="268">
        <v>1.0000000000000001E+50</v>
      </c>
      <c r="Q214" s="268">
        <v>1.0000000000000001E+50</v>
      </c>
      <c r="R214" s="268">
        <v>1.0000000000000001E+50</v>
      </c>
      <c r="S214" s="268">
        <v>1.0000000000000001E+50</v>
      </c>
      <c r="T214" s="268">
        <v>1.0000000000000001E+50</v>
      </c>
      <c r="U214" s="268">
        <v>1.0000000000000001E+50</v>
      </c>
      <c r="V214" s="268">
        <v>1.0000000000000001E+50</v>
      </c>
      <c r="W214" s="268">
        <v>1.0000000000000001E+50</v>
      </c>
      <c r="X214" s="268">
        <v>7.0451268377360547E-3</v>
      </c>
      <c r="Y214" s="268">
        <v>1.0000000000000001E+50</v>
      </c>
      <c r="Z214" s="268">
        <v>1.0000000000000001E+50</v>
      </c>
      <c r="AA214" s="268">
        <v>1.0000000000000001E+50</v>
      </c>
      <c r="AB214" s="268">
        <v>37.963581621042678</v>
      </c>
      <c r="AC214" s="268">
        <v>5.0003935250423769E-4</v>
      </c>
      <c r="AD214" s="268">
        <v>2.92502157038016E-2</v>
      </c>
      <c r="AE214" s="268">
        <v>2.9750218616949372E-2</v>
      </c>
      <c r="AF214" s="268">
        <v>3.2331421590103861E-2</v>
      </c>
    </row>
    <row r="215" spans="1:32">
      <c r="A215" s="268">
        <v>67894.811247784834</v>
      </c>
      <c r="B215" s="268">
        <v>4.3814739576085822E-3</v>
      </c>
      <c r="C215" s="268">
        <v>1.0000000000000001E+50</v>
      </c>
      <c r="D215" s="268">
        <v>1.0000000000000001E+50</v>
      </c>
      <c r="E215" s="268">
        <v>1.0000000000000001E+50</v>
      </c>
      <c r="F215" s="268">
        <v>1.0000000000000001E+50</v>
      </c>
      <c r="G215" s="268">
        <v>1.0000000000000001E+50</v>
      </c>
      <c r="H215" s="268">
        <v>1.2469152040292872</v>
      </c>
      <c r="I215" s="268">
        <v>4.6883144155678922</v>
      </c>
      <c r="J215" s="268">
        <v>1.0000000000000001E+50</v>
      </c>
      <c r="K215" s="268">
        <v>0.27708405597656321</v>
      </c>
      <c r="L215" s="268">
        <v>1.0000000000000001E+50</v>
      </c>
      <c r="M215" s="268">
        <v>1.0000000000000001E+50</v>
      </c>
      <c r="N215" s="268">
        <v>0.24912557757907278</v>
      </c>
      <c r="O215" s="268">
        <v>1.0000000000000001E+50</v>
      </c>
      <c r="P215" s="268">
        <v>1.0000000000000001E+50</v>
      </c>
      <c r="Q215" s="268">
        <v>1.0000000000000001E+50</v>
      </c>
      <c r="R215" s="268">
        <v>1.0000000000000001E+50</v>
      </c>
      <c r="S215" s="268">
        <v>1.0000000000000001E+50</v>
      </c>
      <c r="T215" s="268">
        <v>1.0000000000000001E+50</v>
      </c>
      <c r="U215" s="268">
        <v>1.0000000000000001E+50</v>
      </c>
      <c r="V215" s="268">
        <v>1.0000000000000001E+50</v>
      </c>
      <c r="W215" s="268">
        <v>1.0000000000000001E+50</v>
      </c>
      <c r="X215" s="268">
        <v>7.0423372585709729E-3</v>
      </c>
      <c r="Y215" s="268">
        <v>1.0000000000000001E+50</v>
      </c>
      <c r="Z215" s="268">
        <v>1.0000000000000001E+50</v>
      </c>
      <c r="AA215" s="268">
        <v>1.0000000000000001E+50</v>
      </c>
      <c r="AB215" s="268">
        <v>37.219197669598394</v>
      </c>
      <c r="AC215" s="268">
        <v>5.0004094228032234E-4</v>
      </c>
      <c r="AD215" s="268">
        <v>2.925021578492976E-2</v>
      </c>
      <c r="AE215" s="268">
        <v>2.9750218815768691E-2</v>
      </c>
      <c r="AF215" s="268">
        <v>3.2379579963121331E-2</v>
      </c>
    </row>
    <row r="216" spans="1:32">
      <c r="A216" s="268">
        <v>69252.707472740527</v>
      </c>
      <c r="B216" s="268">
        <v>4.4645812265504568E-3</v>
      </c>
      <c r="C216" s="268">
        <v>1.0000000000000001E+50</v>
      </c>
      <c r="D216" s="268">
        <v>1.0000000000000001E+50</v>
      </c>
      <c r="E216" s="268">
        <v>1.0000000000000001E+50</v>
      </c>
      <c r="F216" s="268">
        <v>1.0000000000000001E+50</v>
      </c>
      <c r="G216" s="268">
        <v>1.0000000000000001E+50</v>
      </c>
      <c r="H216" s="268">
        <v>1.2224657060270587</v>
      </c>
      <c r="I216" s="268">
        <v>4.5963825680508119</v>
      </c>
      <c r="J216" s="268">
        <v>1.0000000000000001E+50</v>
      </c>
      <c r="K216" s="268">
        <v>0.27165066996879234</v>
      </c>
      <c r="L216" s="268">
        <v>1.0000000000000001E+50</v>
      </c>
      <c r="M216" s="268">
        <v>1.0000000000000001E+50</v>
      </c>
      <c r="N216" s="268">
        <v>0.24423053017193616</v>
      </c>
      <c r="O216" s="268">
        <v>1.0000000000000001E+50</v>
      </c>
      <c r="P216" s="268">
        <v>1.0000000000000001E+50</v>
      </c>
      <c r="Q216" s="268">
        <v>1.0000000000000001E+50</v>
      </c>
      <c r="R216" s="268">
        <v>1.0000000000000001E+50</v>
      </c>
      <c r="S216" s="268">
        <v>1.0000000000000001E+50</v>
      </c>
      <c r="T216" s="268">
        <v>1.0000000000000001E+50</v>
      </c>
      <c r="U216" s="268">
        <v>1.0000000000000001E+50</v>
      </c>
      <c r="V216" s="268">
        <v>1.0000000000000001E+50</v>
      </c>
      <c r="W216" s="268">
        <v>1.0000000000000001E+50</v>
      </c>
      <c r="X216" s="268">
        <v>7.0396679448480742E-3</v>
      </c>
      <c r="Y216" s="268">
        <v>1.0000000000000001E+50</v>
      </c>
      <c r="Z216" s="268">
        <v>1.0000000000000001E+50</v>
      </c>
      <c r="AA216" s="268">
        <v>1.0000000000000001E+50</v>
      </c>
      <c r="AB216" s="268">
        <v>36.489409481946119</v>
      </c>
      <c r="AC216" s="268">
        <v>5.0004259627799608E-4</v>
      </c>
      <c r="AD216" s="268">
        <v>2.9250215869335499E-2</v>
      </c>
      <c r="AE216" s="268">
        <v>2.9750219022620303E-2</v>
      </c>
      <c r="AF216" s="268">
        <v>3.242867521795105E-2</v>
      </c>
    </row>
    <row r="217" spans="1:32">
      <c r="A217" s="268">
        <v>70637.761622195336</v>
      </c>
      <c r="B217" s="268">
        <v>4.5494349037893548E-3</v>
      </c>
      <c r="C217" s="268">
        <v>1.0000000000000001E+50</v>
      </c>
      <c r="D217" s="268">
        <v>1.0000000000000001E+50</v>
      </c>
      <c r="E217" s="268">
        <v>1.0000000000000001E+50</v>
      </c>
      <c r="F217" s="268">
        <v>1.0000000000000001E+50</v>
      </c>
      <c r="G217" s="268">
        <v>1.0000000000000001E+50</v>
      </c>
      <c r="H217" s="268">
        <v>1.198495606340922</v>
      </c>
      <c r="I217" s="268">
        <v>4.5062532235018438</v>
      </c>
      <c r="J217" s="268">
        <v>1.0000000000000001E+50</v>
      </c>
      <c r="K217" s="268">
        <v>0.2663238136356984</v>
      </c>
      <c r="L217" s="268">
        <v>1.0000000000000001E+50</v>
      </c>
      <c r="M217" s="268">
        <v>1.0000000000000001E+50</v>
      </c>
      <c r="N217" s="268">
        <v>0.23943125956124817</v>
      </c>
      <c r="O217" s="268">
        <v>1.0000000000000001E+50</v>
      </c>
      <c r="P217" s="268">
        <v>1.0000000000000001E+50</v>
      </c>
      <c r="Q217" s="268">
        <v>1.0000000000000001E+50</v>
      </c>
      <c r="R217" s="268">
        <v>1.0000000000000001E+50</v>
      </c>
      <c r="S217" s="268">
        <v>1.0000000000000001E+50</v>
      </c>
      <c r="T217" s="268">
        <v>1.0000000000000001E+50</v>
      </c>
      <c r="U217" s="268">
        <v>1.0000000000000001E+50</v>
      </c>
      <c r="V217" s="268">
        <v>1.0000000000000001E+50</v>
      </c>
      <c r="W217" s="268">
        <v>1.0000000000000001E+50</v>
      </c>
      <c r="X217" s="268">
        <v>7.0371148435427813E-3</v>
      </c>
      <c r="Y217" s="268">
        <v>1.0000000000000001E+50</v>
      </c>
      <c r="Z217" s="268">
        <v>1.0000000000000001E+50</v>
      </c>
      <c r="AA217" s="268">
        <v>1.0000000000000001E+50</v>
      </c>
      <c r="AB217" s="268">
        <v>35.773930866639688</v>
      </c>
      <c r="AC217" s="268">
        <v>5.0004431709136906E-4</v>
      </c>
      <c r="AD217" s="268">
        <v>2.9250215957151229E-2</v>
      </c>
      <c r="AE217" s="268">
        <v>2.9750219237828723E-2</v>
      </c>
      <c r="AF217" s="268">
        <v>3.2478695490402471E-2</v>
      </c>
    </row>
    <row r="218" spans="1:32">
      <c r="A218" s="268">
        <v>72050.516854639238</v>
      </c>
      <c r="B218" s="268">
        <v>4.6360685073397094E-3</v>
      </c>
      <c r="C218" s="268">
        <v>1.0000000000000001E+50</v>
      </c>
      <c r="D218" s="268">
        <v>1.0000000000000001E+50</v>
      </c>
      <c r="E218" s="268">
        <v>1.0000000000000001E+50</v>
      </c>
      <c r="F218" s="268">
        <v>1.0000000000000001E+50</v>
      </c>
      <c r="G218" s="268">
        <v>1.0000000000000001E+50</v>
      </c>
      <c r="H218" s="268">
        <v>1.1749955049317857</v>
      </c>
      <c r="I218" s="268">
        <v>4.4178910370800049</v>
      </c>
      <c r="J218" s="268">
        <v>1.0000000000000001E+50</v>
      </c>
      <c r="K218" s="268">
        <v>0.26110139801402482</v>
      </c>
      <c r="L218" s="268">
        <v>1.0000000000000001E+50</v>
      </c>
      <c r="M218" s="268">
        <v>1.0000000000000001E+50</v>
      </c>
      <c r="N218" s="268">
        <v>0.23472588368733865</v>
      </c>
      <c r="O218" s="268">
        <v>1.0000000000000001E+50</v>
      </c>
      <c r="P218" s="268">
        <v>1.0000000000000001E+50</v>
      </c>
      <c r="Q218" s="268">
        <v>1.0000000000000001E+50</v>
      </c>
      <c r="R218" s="268">
        <v>1.0000000000000001E+50</v>
      </c>
      <c r="S218" s="268">
        <v>1.0000000000000001E+50</v>
      </c>
      <c r="T218" s="268">
        <v>1.0000000000000001E+50</v>
      </c>
      <c r="U218" s="268">
        <v>1.0000000000000001E+50</v>
      </c>
      <c r="V218" s="268">
        <v>1.0000000000000001E+50</v>
      </c>
      <c r="W218" s="268">
        <v>1.0000000000000001E+50</v>
      </c>
      <c r="X218" s="268">
        <v>7.0346740738135146E-3</v>
      </c>
      <c r="Y218" s="268">
        <v>1.0000000000000001E+50</v>
      </c>
      <c r="Z218" s="268">
        <v>1.0000000000000001E+50</v>
      </c>
      <c r="AA218" s="268">
        <v>1.0000000000000001E+50</v>
      </c>
      <c r="AB218" s="268">
        <v>35.072481243829991</v>
      </c>
      <c r="AC218" s="268">
        <v>5.0004610741931658E-4</v>
      </c>
      <c r="AD218" s="268">
        <v>2.9250216048514716E-2</v>
      </c>
      <c r="AE218" s="268">
        <v>2.9750219461731564E-2</v>
      </c>
      <c r="AF218" s="268">
        <v>3.2529627011433804E-2</v>
      </c>
    </row>
    <row r="219" spans="1:32">
      <c r="A219" s="268">
        <v>73491.527191732021</v>
      </c>
      <c r="B219" s="268">
        <v>4.724516240359306E-3</v>
      </c>
      <c r="C219" s="268">
        <v>1.0000000000000001E+50</v>
      </c>
      <c r="D219" s="268">
        <v>1.0000000000000001E+50</v>
      </c>
      <c r="E219" s="268">
        <v>1.0000000000000001E+50</v>
      </c>
      <c r="F219" s="268">
        <v>1.0000000000000001E+50</v>
      </c>
      <c r="G219" s="268">
        <v>1.0000000000000001E+50</v>
      </c>
      <c r="H219" s="268">
        <v>1.1519561860736069</v>
      </c>
      <c r="I219" s="268">
        <v>4.3312613569475005</v>
      </c>
      <c r="J219" s="268">
        <v>1.0000000000000001E+50</v>
      </c>
      <c r="K219" s="268">
        <v>0.25598137509765695</v>
      </c>
      <c r="L219" s="268">
        <v>1.0000000000000001E+50</v>
      </c>
      <c r="M219" s="268">
        <v>1.0000000000000001E+50</v>
      </c>
      <c r="N219" s="268">
        <v>0.2301125573124472</v>
      </c>
      <c r="O219" s="268">
        <v>1.0000000000000001E+50</v>
      </c>
      <c r="P219" s="268">
        <v>1.0000000000000001E+50</v>
      </c>
      <c r="Q219" s="268">
        <v>1.0000000000000001E+50</v>
      </c>
      <c r="R219" s="268">
        <v>1.0000000000000001E+50</v>
      </c>
      <c r="S219" s="268">
        <v>1.0000000000000001E+50</v>
      </c>
      <c r="T219" s="268">
        <v>1.0000000000000001E+50</v>
      </c>
      <c r="U219" s="268">
        <v>1.0000000000000001E+50</v>
      </c>
      <c r="V219" s="268">
        <v>1.0000000000000001E+50</v>
      </c>
      <c r="W219" s="268">
        <v>1.0000000000000001E+50</v>
      </c>
      <c r="X219" s="268">
        <v>7.0323419216565637E-3</v>
      </c>
      <c r="Y219" s="268">
        <v>1.0000000000000001E+50</v>
      </c>
      <c r="Z219" s="268">
        <v>1.0000000000000001E+50</v>
      </c>
      <c r="AA219" s="268">
        <v>1.0000000000000001E+50</v>
      </c>
      <c r="AB219" s="268">
        <v>34.384785535233561</v>
      </c>
      <c r="AC219" s="268">
        <v>5.0004797006970956E-4</v>
      </c>
      <c r="AD219" s="268">
        <v>2.9250216143569287E-2</v>
      </c>
      <c r="AE219" s="268">
        <v>2.9750219694680075E-2</v>
      </c>
      <c r="AF219" s="268">
        <v>3.2581454075888062E-2</v>
      </c>
    </row>
    <row r="220" spans="1:32">
      <c r="A220" s="268">
        <v>74961.357735566664</v>
      </c>
      <c r="B220" s="268">
        <v>4.8148130052077555E-3</v>
      </c>
      <c r="C220" s="268">
        <v>1.0000000000000001E+50</v>
      </c>
      <c r="D220" s="268">
        <v>1.0000000000000001E+50</v>
      </c>
      <c r="E220" s="268">
        <v>1.0000000000000001E+50</v>
      </c>
      <c r="F220" s="268">
        <v>1.0000000000000001E+50</v>
      </c>
      <c r="G220" s="268">
        <v>1.0000000000000001E+50</v>
      </c>
      <c r="H220" s="268">
        <v>1.1293686147393827</v>
      </c>
      <c r="I220" s="268">
        <v>4.2463302106807648</v>
      </c>
      <c r="J220" s="268">
        <v>1.0000000000000001E+50</v>
      </c>
      <c r="K220" s="268">
        <v>0.2509617370344831</v>
      </c>
      <c r="L220" s="268">
        <v>1.0000000000000001E+50</v>
      </c>
      <c r="M220" s="268">
        <v>1.0000000000000001E+50</v>
      </c>
      <c r="N220" s="268">
        <v>0.22558947129712828</v>
      </c>
      <c r="O220" s="268">
        <v>1.0000000000000001E+50</v>
      </c>
      <c r="P220" s="268">
        <v>1.0000000000000001E+50</v>
      </c>
      <c r="Q220" s="268">
        <v>1.0000000000000001E+50</v>
      </c>
      <c r="R220" s="268">
        <v>1.0000000000000001E+50</v>
      </c>
      <c r="S220" s="268">
        <v>1.0000000000000001E+50</v>
      </c>
      <c r="T220" s="268">
        <v>1.0000000000000001E+50</v>
      </c>
      <c r="U220" s="268">
        <v>1.0000000000000001E+50</v>
      </c>
      <c r="V220" s="268">
        <v>1.0000000000000001E+50</v>
      </c>
      <c r="W220" s="268">
        <v>1.0000000000000001E+50</v>
      </c>
      <c r="X220" s="268">
        <v>7.0301148347679419E-3</v>
      </c>
      <c r="Y220" s="268">
        <v>1.0000000000000001E+50</v>
      </c>
      <c r="Z220" s="268">
        <v>1.0000000000000001E+50</v>
      </c>
      <c r="AA220" s="268">
        <v>1.0000000000000001E+50</v>
      </c>
      <c r="AB220" s="268">
        <v>33.710574056258785</v>
      </c>
      <c r="AC220" s="268">
        <v>5.0004990796381407E-4</v>
      </c>
      <c r="AD220" s="268">
        <v>2.9250216242464062E-2</v>
      </c>
      <c r="AE220" s="268">
        <v>2.9750219937039704E-2</v>
      </c>
      <c r="AF220" s="268">
        <v>3.2634159018357485E-2</v>
      </c>
    </row>
    <row r="221" spans="1:32">
      <c r="A221" s="268">
        <v>76460.584890277998</v>
      </c>
      <c r="B221" s="268">
        <v>4.9069944177502905E-3</v>
      </c>
      <c r="C221" s="268">
        <v>1.0000000000000001E+50</v>
      </c>
      <c r="D221" s="268">
        <v>1.0000000000000001E+50</v>
      </c>
      <c r="E221" s="268">
        <v>1.0000000000000001E+50</v>
      </c>
      <c r="F221" s="268">
        <v>1.0000000000000001E+50</v>
      </c>
      <c r="G221" s="268">
        <v>1.0000000000000001E+50</v>
      </c>
      <c r="H221" s="268">
        <v>1.1072239330580014</v>
      </c>
      <c r="I221" s="268">
        <v>4.163064291947947</v>
      </c>
      <c r="J221" s="268">
        <v>1.0000000000000001E+50</v>
      </c>
      <c r="K221" s="268">
        <v>0.24604051533900148</v>
      </c>
      <c r="L221" s="268">
        <v>1.0000000000000001E+50</v>
      </c>
      <c r="M221" s="268">
        <v>1.0000000000000001E+50</v>
      </c>
      <c r="N221" s="268">
        <v>0.2211548518908138</v>
      </c>
      <c r="O221" s="268">
        <v>1.0000000000000001E+50</v>
      </c>
      <c r="P221" s="268">
        <v>1.0000000000000001E+50</v>
      </c>
      <c r="Q221" s="268">
        <v>1.0000000000000001E+50</v>
      </c>
      <c r="R221" s="268">
        <v>1.0000000000000001E+50</v>
      </c>
      <c r="S221" s="268">
        <v>1.0000000000000001E+50</v>
      </c>
      <c r="T221" s="268">
        <v>1.0000000000000001E+50</v>
      </c>
      <c r="U221" s="268">
        <v>1.0000000000000001E+50</v>
      </c>
      <c r="V221" s="268">
        <v>1.0000000000000001E+50</v>
      </c>
      <c r="W221" s="268">
        <v>1.0000000000000001E+50</v>
      </c>
      <c r="X221" s="268">
        <v>7.0279894176079874E-3</v>
      </c>
      <c r="Y221" s="268">
        <v>1.0000000000000001E+50</v>
      </c>
      <c r="Z221" s="268">
        <v>1.0000000000000001E+50</v>
      </c>
      <c r="AA221" s="268">
        <v>1.0000000000000001E+50</v>
      </c>
      <c r="AB221" s="268">
        <v>33.049582410247247</v>
      </c>
      <c r="AC221" s="268">
        <v>5.0005192414086914E-4</v>
      </c>
      <c r="AD221" s="268">
        <v>2.9250216345354185E-2</v>
      </c>
      <c r="AE221" s="268">
        <v>2.9750220189190664E-2</v>
      </c>
      <c r="AF221" s="268">
        <v>3.2687722196682159E-2</v>
      </c>
    </row>
    <row r="222" spans="1:32">
      <c r="A222" s="268">
        <v>77989.796588083555</v>
      </c>
      <c r="B222" s="268">
        <v>5.001096821913382E-3</v>
      </c>
      <c r="C222" s="268">
        <v>1.0000000000000001E+50</v>
      </c>
      <c r="D222" s="268">
        <v>1.0000000000000001E+50</v>
      </c>
      <c r="E222" s="268">
        <v>1.0000000000000001E+50</v>
      </c>
      <c r="F222" s="268">
        <v>1.0000000000000001E+50</v>
      </c>
      <c r="G222" s="268">
        <v>1.0000000000000001E+50</v>
      </c>
      <c r="H222" s="268">
        <v>1.0855134568405693</v>
      </c>
      <c r="I222" s="268">
        <v>4.081430947447604</v>
      </c>
      <c r="J222" s="268">
        <v>1.0000000000000001E+50</v>
      </c>
      <c r="K222" s="268">
        <v>0.24121578012036507</v>
      </c>
      <c r="L222" s="268">
        <v>1.0000000000000001E+50</v>
      </c>
      <c r="M222" s="268">
        <v>1.0000000000000001E+50</v>
      </c>
      <c r="N222" s="268">
        <v>0.21680696003625535</v>
      </c>
      <c r="O222" s="268">
        <v>1.0000000000000001E+50</v>
      </c>
      <c r="P222" s="268">
        <v>1.0000000000000001E+50</v>
      </c>
      <c r="Q222" s="268">
        <v>1.0000000000000001E+50</v>
      </c>
      <c r="R222" s="268">
        <v>1.0000000000000001E+50</v>
      </c>
      <c r="S222" s="268">
        <v>1.0000000000000001E+50</v>
      </c>
      <c r="T222" s="268">
        <v>1.0000000000000001E+50</v>
      </c>
      <c r="U222" s="268">
        <v>1.0000000000000001E+50</v>
      </c>
      <c r="V222" s="268">
        <v>1.0000000000000001E+50</v>
      </c>
      <c r="W222" s="268">
        <v>1.0000000000000001E+50</v>
      </c>
      <c r="X222" s="268">
        <v>7.0259624266646465E-3</v>
      </c>
      <c r="Y222" s="268">
        <v>1.0000000000000001E+50</v>
      </c>
      <c r="Z222" s="268">
        <v>1.0000000000000001E+50</v>
      </c>
      <c r="AA222" s="268">
        <v>1.0000000000000001E+50</v>
      </c>
      <c r="AB222" s="268">
        <v>32.401551384788753</v>
      </c>
      <c r="AC222" s="268">
        <v>5.0005402176284889E-4</v>
      </c>
      <c r="AD222" s="268">
        <v>2.925021645240107E-2</v>
      </c>
      <c r="AE222" s="268">
        <v>2.9750220451528517E-2</v>
      </c>
      <c r="AF222" s="268">
        <v>3.2742121983554202E-2</v>
      </c>
    </row>
    <row r="223" spans="1:32">
      <c r="A223" s="268">
        <v>79549.592519845231</v>
      </c>
      <c r="B223" s="268">
        <v>5.0971573044989588E-3</v>
      </c>
      <c r="C223" s="268">
        <v>1.0000000000000001E+50</v>
      </c>
      <c r="D223" s="268">
        <v>1.0000000000000001E+50</v>
      </c>
      <c r="E223" s="268">
        <v>1.0000000000000001E+50</v>
      </c>
      <c r="F223" s="268">
        <v>1.0000000000000001E+50</v>
      </c>
      <c r="G223" s="268">
        <v>1.0000000000000001E+50</v>
      </c>
      <c r="H223" s="268">
        <v>1.0642286721748442</v>
      </c>
      <c r="I223" s="268">
        <v>4.0013981641034801</v>
      </c>
      <c r="J223" s="268">
        <v>1.0000000000000001E+50</v>
      </c>
      <c r="K223" s="268">
        <v>0.23648563932556155</v>
      </c>
      <c r="L223" s="268">
        <v>1.0000000000000001E+50</v>
      </c>
      <c r="M223" s="268">
        <v>1.0000000000000001E+50</v>
      </c>
      <c r="N223" s="268">
        <v>0.21254409068757388</v>
      </c>
      <c r="O223" s="268">
        <v>1.0000000000000001E+50</v>
      </c>
      <c r="P223" s="268">
        <v>1.0000000000000001E+50</v>
      </c>
      <c r="Q223" s="268">
        <v>1.0000000000000001E+50</v>
      </c>
      <c r="R223" s="268">
        <v>1.0000000000000001E+50</v>
      </c>
      <c r="S223" s="268">
        <v>1.0000000000000001E+50</v>
      </c>
      <c r="T223" s="268">
        <v>1.0000000000000001E+50</v>
      </c>
      <c r="U223" s="268">
        <v>1.0000000000000001E+50</v>
      </c>
      <c r="V223" s="268">
        <v>1.0000000000000001E+50</v>
      </c>
      <c r="W223" s="268">
        <v>1.0000000000000001E+50</v>
      </c>
      <c r="X223" s="268">
        <v>7.0240307659112629E-3</v>
      </c>
      <c r="Y223" s="268">
        <v>1.0000000000000001E+50</v>
      </c>
      <c r="Z223" s="268">
        <v>1.0000000000000001E+50</v>
      </c>
      <c r="AA223" s="268">
        <v>1.0000000000000001E+50</v>
      </c>
      <c r="AB223" s="268">
        <v>31.766226850069383</v>
      </c>
      <c r="AC223" s="268">
        <v>5.0005620411941725E-4</v>
      </c>
      <c r="AD223" s="268">
        <v>2.9250216563772646E-2</v>
      </c>
      <c r="AE223" s="268">
        <v>2.9750220724464815E-2</v>
      </c>
      <c r="AF223" s="268">
        <v>3.2797334766656701E-2</v>
      </c>
    </row>
    <row r="224" spans="1:32">
      <c r="A224" s="268">
        <v>81140.584370242141</v>
      </c>
      <c r="B224" s="268">
        <v>5.1952137102639099E-3</v>
      </c>
      <c r="C224" s="268">
        <v>1.0000000000000001E+50</v>
      </c>
      <c r="D224" s="268">
        <v>1.0000000000000001E+50</v>
      </c>
      <c r="E224" s="268">
        <v>1.0000000000000001E+50</v>
      </c>
      <c r="F224" s="268">
        <v>1.0000000000000001E+50</v>
      </c>
      <c r="G224" s="268">
        <v>1.0000000000000001E+50</v>
      </c>
      <c r="H224" s="268">
        <v>1.0433612320864478</v>
      </c>
      <c r="I224" s="268">
        <v>3.9229345565103637</v>
      </c>
      <c r="J224" s="268">
        <v>1.0000000000000001E+50</v>
      </c>
      <c r="K224" s="268">
        <v>0.23184823799743251</v>
      </c>
      <c r="L224" s="268">
        <v>1.0000000000000001E+50</v>
      </c>
      <c r="M224" s="268">
        <v>1.0000000000000001E+50</v>
      </c>
      <c r="N224" s="268">
        <v>0.20836457214164927</v>
      </c>
      <c r="O224" s="268">
        <v>1.0000000000000001E+50</v>
      </c>
      <c r="P224" s="268">
        <v>1.0000000000000001E+50</v>
      </c>
      <c r="Q224" s="268">
        <v>1.0000000000000001E+50</v>
      </c>
      <c r="R224" s="268">
        <v>1.0000000000000001E+50</v>
      </c>
      <c r="S224" s="268">
        <v>1.0000000000000001E+50</v>
      </c>
      <c r="T224" s="268">
        <v>1.0000000000000001E+50</v>
      </c>
      <c r="U224" s="268">
        <v>1.0000000000000001E+50</v>
      </c>
      <c r="V224" s="268">
        <v>1.0000000000000001E+50</v>
      </c>
      <c r="W224" s="268">
        <v>1.0000000000000001E+50</v>
      </c>
      <c r="X224" s="268">
        <v>7.0221914824549298E-3</v>
      </c>
      <c r="Y224" s="268">
        <v>1.0000000000000001E+50</v>
      </c>
      <c r="Z224" s="268">
        <v>1.0000000000000001E+50</v>
      </c>
      <c r="AA224" s="268">
        <v>1.0000000000000001E+50</v>
      </c>
      <c r="AB224" s="268">
        <v>31.143359659212798</v>
      </c>
      <c r="AC224" s="268">
        <v>5.000584746330817E-4</v>
      </c>
      <c r="AD224" s="268">
        <v>2.9250216679643636E-2</v>
      </c>
      <c r="AE224" s="268">
        <v>2.9750221008427738E-2</v>
      </c>
      <c r="AF224" s="268">
        <v>3.2853334957717903E-2</v>
      </c>
    </row>
    <row r="225" spans="1:32">
      <c r="A225" s="268">
        <v>82763.396057646984</v>
      </c>
      <c r="B225" s="268">
        <v>5.2953046572718349E-3</v>
      </c>
      <c r="C225" s="268">
        <v>1.0000000000000001E+50</v>
      </c>
      <c r="D225" s="268">
        <v>1.0000000000000001E+50</v>
      </c>
      <c r="E225" s="268">
        <v>1.0000000000000001E+50</v>
      </c>
      <c r="F225" s="268">
        <v>1.0000000000000001E+50</v>
      </c>
      <c r="G225" s="268">
        <v>1.0000000000000001E+50</v>
      </c>
      <c r="H225" s="268">
        <v>1.0229029532655418</v>
      </c>
      <c r="I225" s="268">
        <v>3.8460093546260889</v>
      </c>
      <c r="J225" s="268">
        <v>1.0000000000000001E+50</v>
      </c>
      <c r="K225" s="268">
        <v>0.2273017575472383</v>
      </c>
      <c r="L225" s="268">
        <v>1.0000000000000001E+50</v>
      </c>
      <c r="M225" s="268">
        <v>1.0000000000000001E+50</v>
      </c>
      <c r="N225" s="268">
        <v>0.20426676538258731</v>
      </c>
      <c r="O225" s="268">
        <v>1.0000000000000001E+50</v>
      </c>
      <c r="P225" s="268">
        <v>1.0000000000000001E+50</v>
      </c>
      <c r="Q225" s="268">
        <v>1.0000000000000001E+50</v>
      </c>
      <c r="R225" s="268">
        <v>1.0000000000000001E+50</v>
      </c>
      <c r="S225" s="268">
        <v>1.0000000000000001E+50</v>
      </c>
      <c r="T225" s="268">
        <v>1.0000000000000001E+50</v>
      </c>
      <c r="U225" s="268">
        <v>1.0000000000000001E+50</v>
      </c>
      <c r="V225" s="268">
        <v>1.0000000000000001E+50</v>
      </c>
      <c r="W225" s="268">
        <v>1.0000000000000001E+50</v>
      </c>
      <c r="X225" s="268">
        <v>7.0204417623714157E-3</v>
      </c>
      <c r="Y225" s="268">
        <v>1.0000000000000001E+50</v>
      </c>
      <c r="Z225" s="268">
        <v>1.0000000000000001E+50</v>
      </c>
      <c r="AA225" s="268">
        <v>1.0000000000000001E+50</v>
      </c>
      <c r="AB225" s="268">
        <v>30.532705550575503</v>
      </c>
      <c r="AC225" s="268">
        <v>5.0006083686455593E-4</v>
      </c>
      <c r="AD225" s="268">
        <v>2.9250216800195811E-2</v>
      </c>
      <c r="AE225" s="268">
        <v>2.9750221303862762E-2</v>
      </c>
      <c r="AF225" s="268">
        <v>3.2910095010804982E-2</v>
      </c>
    </row>
    <row r="226" spans="1:32">
      <c r="A226" s="268">
        <v>84418.66397879993</v>
      </c>
      <c r="B226" s="268">
        <v>5.3974695525239513E-3</v>
      </c>
      <c r="C226" s="268">
        <v>1.0000000000000001E+50</v>
      </c>
      <c r="D226" s="268">
        <v>1.0000000000000001E+50</v>
      </c>
      <c r="E226" s="268">
        <v>1.0000000000000001E+50</v>
      </c>
      <c r="F226" s="268">
        <v>1.0000000000000001E+50</v>
      </c>
      <c r="G226" s="268">
        <v>1.0000000000000001E+50</v>
      </c>
      <c r="H226" s="268">
        <v>1.0028458128576869</v>
      </c>
      <c r="I226" s="268">
        <v>3.7705923917048385</v>
      </c>
      <c r="J226" s="268">
        <v>1.0000000000000001E+50</v>
      </c>
      <c r="K226" s="268">
        <v>0.22284441504148669</v>
      </c>
      <c r="L226" s="268">
        <v>1.0000000000000001E+50</v>
      </c>
      <c r="M226" s="268">
        <v>1.0000000000000001E+50</v>
      </c>
      <c r="N226" s="268">
        <v>0.20024906343900725</v>
      </c>
      <c r="O226" s="268">
        <v>1.0000000000000001E+50</v>
      </c>
      <c r="P226" s="268">
        <v>1.0000000000000001E+50</v>
      </c>
      <c r="Q226" s="268">
        <v>1.0000000000000001E+50</v>
      </c>
      <c r="R226" s="268">
        <v>1.0000000000000001E+50</v>
      </c>
      <c r="S226" s="268">
        <v>1.0000000000000001E+50</v>
      </c>
      <c r="T226" s="268">
        <v>1.0000000000000001E+50</v>
      </c>
      <c r="U226" s="268">
        <v>1.0000000000000001E+50</v>
      </c>
      <c r="V226" s="268">
        <v>1.0000000000000001E+50</v>
      </c>
      <c r="W226" s="268">
        <v>1.0000000000000001E+50</v>
      </c>
      <c r="X226" s="268">
        <v>7.0187789267228328E-3</v>
      </c>
      <c r="Y226" s="268">
        <v>1.0000000000000001E+50</v>
      </c>
      <c r="Z226" s="268">
        <v>1.0000000000000001E+50</v>
      </c>
      <c r="AA226" s="268">
        <v>1.0000000000000001E+50</v>
      </c>
      <c r="AB226" s="268">
        <v>29.934025051958042</v>
      </c>
      <c r="AC226" s="268">
        <v>5.0006329451833737E-4</v>
      </c>
      <c r="AD226" s="268">
        <v>2.9250216925618296E-2</v>
      </c>
      <c r="AE226" s="268">
        <v>2.9750221611233359E-2</v>
      </c>
      <c r="AF226" s="268">
        <v>3.2967585450119484E-2</v>
      </c>
    </row>
    <row r="227" spans="1:32">
      <c r="A227" s="268">
        <v>86107.037258375931</v>
      </c>
      <c r="B227" s="268">
        <v>5.5017486078762449E-3</v>
      </c>
      <c r="C227" s="268">
        <v>1.0000000000000001E+50</v>
      </c>
      <c r="D227" s="268">
        <v>1.0000000000000001E+50</v>
      </c>
      <c r="E227" s="268">
        <v>1.0000000000000001E+50</v>
      </c>
      <c r="F227" s="268">
        <v>1.0000000000000001E+50</v>
      </c>
      <c r="G227" s="268">
        <v>1.0000000000000001E+50</v>
      </c>
      <c r="H227" s="268">
        <v>0.98318194531762559</v>
      </c>
      <c r="I227" s="268">
        <v>3.6966540924670648</v>
      </c>
      <c r="J227" s="268">
        <v>1.0000000000000001E+50</v>
      </c>
      <c r="K227" s="268">
        <v>0.21847446250274324</v>
      </c>
      <c r="L227" s="268">
        <v>1.0000000000000001E+50</v>
      </c>
      <c r="M227" s="268">
        <v>1.0000000000000001E+50</v>
      </c>
      <c r="N227" s="268">
        <v>0.1963098907538996</v>
      </c>
      <c r="O227" s="268">
        <v>1.0000000000000001E+50</v>
      </c>
      <c r="P227" s="268">
        <v>1.0000000000000001E+50</v>
      </c>
      <c r="Q227" s="268">
        <v>1.0000000000000001E+50</v>
      </c>
      <c r="R227" s="268">
        <v>1.0000000000000001E+50</v>
      </c>
      <c r="S227" s="268">
        <v>1.0000000000000001E+50</v>
      </c>
      <c r="T227" s="268">
        <v>1.0000000000000001E+50</v>
      </c>
      <c r="U227" s="268">
        <v>1.0000000000000001E+50</v>
      </c>
      <c r="V227" s="268">
        <v>1.0000000000000001E+50</v>
      </c>
      <c r="W227" s="268">
        <v>1.0000000000000001E+50</v>
      </c>
      <c r="X227" s="268">
        <v>7.0172004277542837E-3</v>
      </c>
      <c r="Y227" s="268">
        <v>1.0000000000000001E+50</v>
      </c>
      <c r="Z227" s="268">
        <v>1.0000000000000001E+50</v>
      </c>
      <c r="AA227" s="268">
        <v>1.0000000000000001E+50</v>
      </c>
      <c r="AB227" s="268">
        <v>29.34708338669428</v>
      </c>
      <c r="AC227" s="268">
        <v>5.0006585144851136E-4</v>
      </c>
      <c r="AD227" s="268">
        <v>2.925021705610785E-2</v>
      </c>
      <c r="AE227" s="268">
        <v>2.9750221931021722E-2</v>
      </c>
      <c r="AF227" s="268">
        <v>3.3025774907487503E-2</v>
      </c>
    </row>
    <row r="228" spans="1:32">
      <c r="A228" s="268">
        <v>87829.178003543449</v>
      </c>
      <c r="B228" s="268">
        <v>5.6081828562500212E-3</v>
      </c>
      <c r="C228" s="268">
        <v>1.0000000000000001E+50</v>
      </c>
      <c r="D228" s="268">
        <v>1.0000000000000001E+50</v>
      </c>
      <c r="E228" s="268">
        <v>1.0000000000000001E+50</v>
      </c>
      <c r="F228" s="268">
        <v>1.0000000000000001E+50</v>
      </c>
      <c r="G228" s="268">
        <v>1.0000000000000001E+50</v>
      </c>
      <c r="H228" s="268">
        <v>0.9639036393247542</v>
      </c>
      <c r="I228" s="268">
        <v>3.6241654615013275</v>
      </c>
      <c r="J228" s="268">
        <v>1.0000000000000001E+50</v>
      </c>
      <c r="K228" s="268">
        <v>0.21419018622414998</v>
      </c>
      <c r="L228" s="268">
        <v>1.0000000000000001E+50</v>
      </c>
      <c r="M228" s="268">
        <v>1.0000000000000001E+50</v>
      </c>
      <c r="N228" s="268">
        <v>0.19244770256680416</v>
      </c>
      <c r="O228" s="268">
        <v>1.0000000000000001E+50</v>
      </c>
      <c r="P228" s="268">
        <v>1.0000000000000001E+50</v>
      </c>
      <c r="Q228" s="268">
        <v>1.0000000000000001E+50</v>
      </c>
      <c r="R228" s="268">
        <v>1.0000000000000001E+50</v>
      </c>
      <c r="S228" s="268">
        <v>1.0000000000000001E+50</v>
      </c>
      <c r="T228" s="268">
        <v>1.0000000000000001E+50</v>
      </c>
      <c r="U228" s="268">
        <v>1.0000000000000001E+50</v>
      </c>
      <c r="V228" s="268">
        <v>1.0000000000000001E+50</v>
      </c>
      <c r="W228" s="268">
        <v>1.0000000000000001E+50</v>
      </c>
      <c r="X228" s="268">
        <v>7.0157038452658155E-3</v>
      </c>
      <c r="Y228" s="268">
        <v>1.0000000000000001E+50</v>
      </c>
      <c r="Z228" s="268">
        <v>1.0000000000000001E+50</v>
      </c>
      <c r="AA228" s="268">
        <v>1.0000000000000001E+50</v>
      </c>
      <c r="AB228" s="268">
        <v>28.771650381582184</v>
      </c>
      <c r="AC228" s="268">
        <v>5.0006851166478736E-4</v>
      </c>
      <c r="AD228" s="268">
        <v>2.9250217191869179E-2</v>
      </c>
      <c r="AE228" s="268">
        <v>2.9750222263729531E-2</v>
      </c>
      <c r="AF228" s="268">
        <v>3.3084630169663877E-2</v>
      </c>
    </row>
    <row r="229" spans="1:32">
      <c r="A229" s="268">
        <v>89585.761563614316</v>
      </c>
      <c r="B229" s="268">
        <v>5.716814168143106E-3</v>
      </c>
      <c r="C229" s="268">
        <v>1.0000000000000001E+50</v>
      </c>
      <c r="D229" s="268">
        <v>1.0000000000000001E+50</v>
      </c>
      <c r="E229" s="268">
        <v>1.0000000000000001E+50</v>
      </c>
      <c r="F229" s="268">
        <v>1.0000000000000001E+50</v>
      </c>
      <c r="G229" s="268">
        <v>1.0000000000000001E+50</v>
      </c>
      <c r="H229" s="268">
        <v>0.94500333475907594</v>
      </c>
      <c r="I229" s="268">
        <v>3.553098071893555</v>
      </c>
      <c r="J229" s="268">
        <v>1.0000000000000001E+50</v>
      </c>
      <c r="K229" s="268">
        <v>0.20998990609738341</v>
      </c>
      <c r="L229" s="268">
        <v>1.0000000000000001E+50</v>
      </c>
      <c r="M229" s="268">
        <v>1.0000000000000001E+50</v>
      </c>
      <c r="N229" s="268">
        <v>0.18866098430806907</v>
      </c>
      <c r="O229" s="268">
        <v>1.0000000000000001E+50</v>
      </c>
      <c r="P229" s="268">
        <v>1.0000000000000001E+50</v>
      </c>
      <c r="Q229" s="268">
        <v>1.0000000000000001E+50</v>
      </c>
      <c r="R229" s="268">
        <v>1.0000000000000001E+50</v>
      </c>
      <c r="S229" s="268">
        <v>1.0000000000000001E+50</v>
      </c>
      <c r="T229" s="268">
        <v>1.0000000000000001E+50</v>
      </c>
      <c r="U229" s="268">
        <v>1.0000000000000001E+50</v>
      </c>
      <c r="V229" s="268">
        <v>1.0000000000000001E+50</v>
      </c>
      <c r="W229" s="268">
        <v>1.0000000000000001E+50</v>
      </c>
      <c r="X229" s="268">
        <v>7.0142868831561175E-3</v>
      </c>
      <c r="Y229" s="268">
        <v>1.0000000000000001E+50</v>
      </c>
      <c r="Z229" s="268">
        <v>1.0000000000000001E+50</v>
      </c>
      <c r="AA229" s="268">
        <v>1.0000000000000001E+50</v>
      </c>
      <c r="AB229" s="268">
        <v>28.20750037661972</v>
      </c>
      <c r="AC229" s="268">
        <v>5.0007127933878023E-4</v>
      </c>
      <c r="AD229" s="268">
        <v>2.9250217333115263E-2</v>
      </c>
      <c r="AE229" s="268">
        <v>2.9750222609878731E-2</v>
      </c>
      <c r="AF229" s="268">
        <v>3.3144116235490358E-2</v>
      </c>
    </row>
    <row r="230" spans="1:32">
      <c r="A230" s="268">
        <v>91377.476794886607</v>
      </c>
      <c r="B230" s="268">
        <v>5.8276852684490659E-3</v>
      </c>
      <c r="C230" s="268">
        <v>1.0000000000000001E+50</v>
      </c>
      <c r="D230" s="268">
        <v>1.0000000000000001E+50</v>
      </c>
      <c r="E230" s="268">
        <v>1.0000000000000001E+50</v>
      </c>
      <c r="F230" s="268">
        <v>1.0000000000000001E+50</v>
      </c>
      <c r="G230" s="268">
        <v>1.0000000000000001E+50</v>
      </c>
      <c r="H230" s="268">
        <v>0.92647361973644782</v>
      </c>
      <c r="I230" s="268">
        <v>3.4834240540792236</v>
      </c>
      <c r="J230" s="268">
        <v>1.0000000000000001E+50</v>
      </c>
      <c r="K230" s="268">
        <v>0.20587197495378881</v>
      </c>
      <c r="L230" s="268">
        <v>1.0000000000000001E+50</v>
      </c>
      <c r="M230" s="268">
        <v>1.0000000000000001E+50</v>
      </c>
      <c r="N230" s="268">
        <v>0.18494825100495155</v>
      </c>
      <c r="O230" s="268">
        <v>1.0000000000000001E+50</v>
      </c>
      <c r="P230" s="268">
        <v>1.0000000000000001E+50</v>
      </c>
      <c r="Q230" s="268">
        <v>1.0000000000000001E+50</v>
      </c>
      <c r="R230" s="268">
        <v>1.0000000000000001E+50</v>
      </c>
      <c r="S230" s="268">
        <v>1.0000000000000001E+50</v>
      </c>
      <c r="T230" s="268">
        <v>1.0000000000000001E+50</v>
      </c>
      <c r="U230" s="268">
        <v>1.0000000000000001E+50</v>
      </c>
      <c r="V230" s="268">
        <v>1.0000000000000001E+50</v>
      </c>
      <c r="W230" s="268">
        <v>1.0000000000000001E+50</v>
      </c>
      <c r="X230" s="268">
        <v>7.0129473661345665E-3</v>
      </c>
      <c r="Y230" s="268">
        <v>1.0000000000000001E+50</v>
      </c>
      <c r="Z230" s="268">
        <v>1.0000000000000001E+50</v>
      </c>
      <c r="AA230" s="268">
        <v>1.0000000000000001E+50</v>
      </c>
      <c r="AB230" s="268">
        <v>27.654412136510825</v>
      </c>
      <c r="AC230" s="268">
        <v>5.0007415881054402E-4</v>
      </c>
      <c r="AD230" s="268">
        <v>2.9250217480067692E-2</v>
      </c>
      <c r="AE230" s="268">
        <v>2.9750222970012358E-2</v>
      </c>
      <c r="AF230" s="268">
        <v>3.3204196382864481E-2</v>
      </c>
    </row>
    <row r="231" spans="1:32">
      <c r="A231" s="268">
        <v>93205.026330784342</v>
      </c>
      <c r="B231" s="268">
        <v>5.9408397535918624E-3</v>
      </c>
      <c r="C231" s="268">
        <v>1.0000000000000001E+50</v>
      </c>
      <c r="D231" s="268">
        <v>1.0000000000000001E+50</v>
      </c>
      <c r="E231" s="268">
        <v>1.0000000000000001E+50</v>
      </c>
      <c r="F231" s="268">
        <v>1.0000000000000001E+50</v>
      </c>
      <c r="G231" s="268">
        <v>1.0000000000000001E+50</v>
      </c>
      <c r="H231" s="268">
        <v>0.90830722770195949</v>
      </c>
      <c r="I231" s="268">
        <v>3.4151160849141271</v>
      </c>
      <c r="J231" s="268">
        <v>1.0000000000000001E+50</v>
      </c>
      <c r="K231" s="268">
        <v>0.2018347779184318</v>
      </c>
      <c r="L231" s="268">
        <v>1.0000000000000001E+50</v>
      </c>
      <c r="M231" s="268">
        <v>1.0000000000000001E+50</v>
      </c>
      <c r="N231" s="268">
        <v>0.18130804669932943</v>
      </c>
      <c r="O231" s="268">
        <v>1.0000000000000001E+50</v>
      </c>
      <c r="P231" s="268">
        <v>1.0000000000000001E+50</v>
      </c>
      <c r="Q231" s="268">
        <v>1.0000000000000001E+50</v>
      </c>
      <c r="R231" s="268">
        <v>1.0000000000000001E+50</v>
      </c>
      <c r="S231" s="268">
        <v>1.0000000000000001E+50</v>
      </c>
      <c r="T231" s="268">
        <v>1.0000000000000001E+50</v>
      </c>
      <c r="U231" s="268">
        <v>1.0000000000000001E+50</v>
      </c>
      <c r="V231" s="268">
        <v>1.0000000000000001E+50</v>
      </c>
      <c r="W231" s="268">
        <v>1.0000000000000001E+50</v>
      </c>
      <c r="X231" s="268">
        <v>7.0116832365981936E-3</v>
      </c>
      <c r="Y231" s="268">
        <v>1.0000000000000001E+50</v>
      </c>
      <c r="Z231" s="268">
        <v>1.0000000000000001E+50</v>
      </c>
      <c r="AA231" s="268">
        <v>1.0000000000000001E+50</v>
      </c>
      <c r="AB231" s="268">
        <v>27.112168763906457</v>
      </c>
      <c r="AC231" s="268">
        <v>5.0007715459536855E-4</v>
      </c>
      <c r="AD231" s="268">
        <v>2.9250217632956994E-2</v>
      </c>
      <c r="AE231" s="268">
        <v>2.9750223344695376E-2</v>
      </c>
      <c r="AF231" s="268">
        <v>3.3264832245390084E-2</v>
      </c>
    </row>
    <row r="232" spans="1:32">
      <c r="A232" s="268">
        <v>95069.126857400028</v>
      </c>
      <c r="B232" s="268">
        <v>6.0563221089835429E-3</v>
      </c>
      <c r="C232" s="268">
        <v>1.0000000000000001E+50</v>
      </c>
      <c r="D232" s="268">
        <v>1.0000000000000001E+50</v>
      </c>
      <c r="E232" s="268">
        <v>1.0000000000000001E+50</v>
      </c>
      <c r="F232" s="268">
        <v>1.0000000000000001E+50</v>
      </c>
      <c r="G232" s="268">
        <v>1.0000000000000001E+50</v>
      </c>
      <c r="H232" s="268">
        <v>0.89049703458030383</v>
      </c>
      <c r="I232" s="268">
        <v>3.348147376959413</v>
      </c>
      <c r="J232" s="268">
        <v>1.0000000000000001E+50</v>
      </c>
      <c r="K232" s="268">
        <v>0.19787673177681381</v>
      </c>
      <c r="L232" s="268">
        <v>1.0000000000000001E+50</v>
      </c>
      <c r="M232" s="268">
        <v>1.0000000000000001E+50</v>
      </c>
      <c r="N232" s="268">
        <v>0.17773894387679273</v>
      </c>
      <c r="O232" s="268">
        <v>1.0000000000000001E+50</v>
      </c>
      <c r="P232" s="268">
        <v>1.0000000000000001E+50</v>
      </c>
      <c r="Q232" s="268">
        <v>1.0000000000000001E+50</v>
      </c>
      <c r="R232" s="268">
        <v>1.0000000000000001E+50</v>
      </c>
      <c r="S232" s="268">
        <v>1.0000000000000001E+50</v>
      </c>
      <c r="T232" s="268">
        <v>1.0000000000000001E+50</v>
      </c>
      <c r="U232" s="268">
        <v>1.0000000000000001E+50</v>
      </c>
      <c r="V232" s="268">
        <v>1.0000000000000001E+50</v>
      </c>
      <c r="W232" s="268">
        <v>1.0000000000000001E+50</v>
      </c>
      <c r="X232" s="268">
        <v>7.0104925516704811E-3</v>
      </c>
      <c r="Y232" s="268">
        <v>1.0000000000000001E+50</v>
      </c>
      <c r="Z232" s="268">
        <v>1.0000000000000001E+50</v>
      </c>
      <c r="AA232" s="268">
        <v>1.0000000000000001E+50</v>
      </c>
      <c r="AB232" s="268">
        <v>26.580557614346748</v>
      </c>
      <c r="AC232" s="268">
        <v>5.0008027139085128E-4</v>
      </c>
      <c r="AD232" s="268">
        <v>2.9250217792023026E-2</v>
      </c>
      <c r="AE232" s="268">
        <v>2.9750223734515583E-2</v>
      </c>
      <c r="AF232" s="268">
        <v>3.3325983898491916E-2</v>
      </c>
    </row>
    <row r="233" spans="1:32">
      <c r="A233" s="268">
        <v>96970.509394548033</v>
      </c>
      <c r="B233" s="268">
        <v>6.1741777268125748E-3</v>
      </c>
      <c r="C233" s="268">
        <v>1.0000000000000001E+50</v>
      </c>
      <c r="D233" s="268">
        <v>1.0000000000000001E+50</v>
      </c>
      <c r="E233" s="268">
        <v>1.0000000000000001E+50</v>
      </c>
      <c r="F233" s="268">
        <v>1.0000000000000001E+50</v>
      </c>
      <c r="G233" s="268">
        <v>1.0000000000000001E+50</v>
      </c>
      <c r="H233" s="268">
        <v>0.87303605598202194</v>
      </c>
      <c r="I233" s="268">
        <v>3.2824916679767031</v>
      </c>
      <c r="J233" s="268">
        <v>1.0000000000000001E+50</v>
      </c>
      <c r="K233" s="268">
        <v>0.19399628435400415</v>
      </c>
      <c r="L233" s="268">
        <v>1.0000000000000001E+50</v>
      </c>
      <c r="M233" s="268">
        <v>1.0000000000000001E+50</v>
      </c>
      <c r="N233" s="268">
        <v>0.17423954290689472</v>
      </c>
      <c r="O233" s="268">
        <v>1.0000000000000001E+50</v>
      </c>
      <c r="P233" s="268">
        <v>1.0000000000000001E+50</v>
      </c>
      <c r="Q233" s="268">
        <v>1.0000000000000001E+50</v>
      </c>
      <c r="R233" s="268">
        <v>1.0000000000000001E+50</v>
      </c>
      <c r="S233" s="268">
        <v>1.0000000000000001E+50</v>
      </c>
      <c r="T233" s="268">
        <v>1.0000000000000001E+50</v>
      </c>
      <c r="U233" s="268">
        <v>1.0000000000000001E+50</v>
      </c>
      <c r="V233" s="268">
        <v>1.0000000000000001E+50</v>
      </c>
      <c r="W233" s="268">
        <v>1.0000000000000001E+50</v>
      </c>
      <c r="X233" s="268">
        <v>7.0093734803988146E-3</v>
      </c>
      <c r="Y233" s="268">
        <v>1.0000000000000001E+50</v>
      </c>
      <c r="Z233" s="268">
        <v>1.0000000000000001E+50</v>
      </c>
      <c r="AA233" s="268">
        <v>1.0000000000000001E+50</v>
      </c>
      <c r="AB233" s="268">
        <v>26.059370212871102</v>
      </c>
      <c r="AC233" s="268">
        <v>5.0008351408425283E-4</v>
      </c>
      <c r="AD233" s="268">
        <v>2.9250217957515326E-2</v>
      </c>
      <c r="AE233" s="268">
        <v>2.9750224140084523E-2</v>
      </c>
      <c r="AF233" s="268">
        <v>3.3387609954687744E-2</v>
      </c>
    </row>
    <row r="234" spans="1:32">
      <c r="A234" s="268">
        <v>98909.91958243899</v>
      </c>
      <c r="B234" s="268">
        <v>6.2944529241706262E-3</v>
      </c>
      <c r="C234" s="268">
        <v>1.0000000000000001E+50</v>
      </c>
      <c r="D234" s="268">
        <v>1.0000000000000001E+50</v>
      </c>
      <c r="E234" s="268">
        <v>1.0000000000000001E+50</v>
      </c>
      <c r="F234" s="268">
        <v>1.0000000000000001E+50</v>
      </c>
      <c r="G234" s="268">
        <v>1.0000000000000001E+50</v>
      </c>
      <c r="H234" s="268">
        <v>0.85591744446452622</v>
      </c>
      <c r="I234" s="268">
        <v>3.2181232106291819</v>
      </c>
      <c r="J234" s="268">
        <v>1.0000000000000001E+50</v>
      </c>
      <c r="K234" s="268">
        <v>0.19019191390594395</v>
      </c>
      <c r="L234" s="268">
        <v>1.0000000000000001E+50</v>
      </c>
      <c r="M234" s="268">
        <v>1.0000000000000001E+50</v>
      </c>
      <c r="N234" s="268">
        <v>0.17080847149434061</v>
      </c>
      <c r="O234" s="268">
        <v>1.0000000000000001E+50</v>
      </c>
      <c r="P234" s="268">
        <v>1.0000000000000001E+50</v>
      </c>
      <c r="Q234" s="268">
        <v>1.0000000000000001E+50</v>
      </c>
      <c r="R234" s="268">
        <v>1.0000000000000001E+50</v>
      </c>
      <c r="S234" s="268">
        <v>1.0000000000000001E+50</v>
      </c>
      <c r="T234" s="268">
        <v>1.0000000000000001E+50</v>
      </c>
      <c r="U234" s="268">
        <v>1.0000000000000001E+50</v>
      </c>
      <c r="V234" s="268">
        <v>1.0000000000000001E+50</v>
      </c>
      <c r="W234" s="268">
        <v>1.0000000000000001E+50</v>
      </c>
      <c r="X234" s="268">
        <v>7.0083243011076603E-3</v>
      </c>
      <c r="Y234" s="268">
        <v>1.0000000000000001E+50</v>
      </c>
      <c r="Z234" s="268">
        <v>1.0000000000000001E+50</v>
      </c>
      <c r="AA234" s="268">
        <v>1.0000000000000001E+50</v>
      </c>
      <c r="AB234" s="268">
        <v>25.548402172263241</v>
      </c>
      <c r="AC234" s="268">
        <v>5.0008688776014996E-4</v>
      </c>
      <c r="AD234" s="268">
        <v>2.9250218129693511E-2</v>
      </c>
      <c r="AE234" s="268">
        <v>2.9750224562038439E-2</v>
      </c>
      <c r="AF234" s="268">
        <v>3.3449667667622716E-2</v>
      </c>
    </row>
    <row r="235" spans="1:32">
      <c r="A235" s="268">
        <v>100888.11797408777</v>
      </c>
      <c r="B235" s="268">
        <v>6.4171949615256354E-3</v>
      </c>
      <c r="C235" s="268">
        <v>1.0000000000000001E+50</v>
      </c>
      <c r="D235" s="268">
        <v>1.0000000000000001E+50</v>
      </c>
      <c r="E235" s="268">
        <v>1.0000000000000001E+50</v>
      </c>
      <c r="F235" s="268">
        <v>1.0000000000000001E+50</v>
      </c>
      <c r="G235" s="268">
        <v>1.0000000000000001E+50</v>
      </c>
      <c r="H235" s="268">
        <v>0.83913448684683101</v>
      </c>
      <c r="I235" s="268">
        <v>3.1550167623845993</v>
      </c>
      <c r="J235" s="268">
        <v>1.0000000000000001E+50</v>
      </c>
      <c r="K235" s="268">
        <v>0.18646212852268379</v>
      </c>
      <c r="L235" s="268">
        <v>1.0000000000000001E+50</v>
      </c>
      <c r="M235" s="268">
        <v>1.0000000000000001E+50</v>
      </c>
      <c r="N235" s="268">
        <v>0.16744438414090021</v>
      </c>
      <c r="O235" s="268">
        <v>1.0000000000000001E+50</v>
      </c>
      <c r="P235" s="268">
        <v>1.0000000000000001E+50</v>
      </c>
      <c r="Q235" s="268">
        <v>1.0000000000000001E+50</v>
      </c>
      <c r="R235" s="268">
        <v>1.0000000000000001E+50</v>
      </c>
      <c r="S235" s="268">
        <v>1.0000000000000001E+50</v>
      </c>
      <c r="T235" s="268">
        <v>1.0000000000000001E+50</v>
      </c>
      <c r="U235" s="268">
        <v>1.0000000000000001E+50</v>
      </c>
      <c r="V235" s="268">
        <v>1.0000000000000001E+50</v>
      </c>
      <c r="W235" s="268">
        <v>1.0000000000000001E+50</v>
      </c>
      <c r="X235" s="268">
        <v>7.0073433989046724E-3</v>
      </c>
      <c r="Y235" s="268">
        <v>1.0000000000000001E+50</v>
      </c>
      <c r="Z235" s="268">
        <v>1.0000000000000001E+50</v>
      </c>
      <c r="AA235" s="268">
        <v>1.0000000000000001E+50</v>
      </c>
      <c r="AB235" s="268">
        <v>25.047453112899419</v>
      </c>
      <c r="AC235" s="268">
        <v>5.0009039770839629E-4</v>
      </c>
      <c r="AD235" s="268">
        <v>2.9250218308827694E-2</v>
      </c>
      <c r="AE235" s="268">
        <v>2.9750225001039288E-2</v>
      </c>
      <c r="AF235" s="268">
        <v>3.3512113044383271E-2</v>
      </c>
    </row>
    <row r="236" spans="1:32">
      <c r="A236" s="268">
        <v>102905.88033356953</v>
      </c>
      <c r="B236" s="268">
        <v>6.5424520615491632E-3</v>
      </c>
      <c r="C236" s="268">
        <v>1.0000000000000001E+50</v>
      </c>
      <c r="D236" s="268">
        <v>1.0000000000000001E+50</v>
      </c>
      <c r="E236" s="268">
        <v>1.0000000000000001E+50</v>
      </c>
      <c r="F236" s="268">
        <v>1.0000000000000001E+50</v>
      </c>
      <c r="G236" s="268">
        <v>1.0000000000000001E+50</v>
      </c>
      <c r="H236" s="268">
        <v>0.82268060157692924</v>
      </c>
      <c r="I236" s="268">
        <v>3.0931475756162374</v>
      </c>
      <c r="J236" s="268">
        <v>1.0000000000000001E+50</v>
      </c>
      <c r="K236" s="268">
        <v>0.18280546554332103</v>
      </c>
      <c r="L236" s="268">
        <v>1.0000000000000001E+50</v>
      </c>
      <c r="M236" s="268">
        <v>1.0000000000000001E+50</v>
      </c>
      <c r="N236" s="268">
        <v>0.1641459616178334</v>
      </c>
      <c r="O236" s="268">
        <v>1.0000000000000001E+50</v>
      </c>
      <c r="P236" s="268">
        <v>1.0000000000000001E+50</v>
      </c>
      <c r="Q236" s="268">
        <v>1.0000000000000001E+50</v>
      </c>
      <c r="R236" s="268">
        <v>1.0000000000000001E+50</v>
      </c>
      <c r="S236" s="268">
        <v>1.0000000000000001E+50</v>
      </c>
      <c r="T236" s="268">
        <v>1.0000000000000001E+50</v>
      </c>
      <c r="U236" s="268">
        <v>1.0000000000000001E+50</v>
      </c>
      <c r="V236" s="268">
        <v>1.0000000000000001E+50</v>
      </c>
      <c r="W236" s="268">
        <v>1.0000000000000001E+50</v>
      </c>
      <c r="X236" s="268">
        <v>7.0064292633369909E-3</v>
      </c>
      <c r="Y236" s="268">
        <v>1.0000000000000001E+50</v>
      </c>
      <c r="Z236" s="268">
        <v>1.0000000000000001E+50</v>
      </c>
      <c r="AA236" s="268">
        <v>1.0000000000000001E+50</v>
      </c>
      <c r="AB236" s="268">
        <v>24.556326584168094</v>
      </c>
      <c r="AC236" s="268">
        <v>5.00094049432404E-4</v>
      </c>
      <c r="AD236" s="268">
        <v>2.9250218495198897E-2</v>
      </c>
      <c r="AE236" s="268">
        <v>2.9750225457775767E-2</v>
      </c>
      <c r="AF236" s="268">
        <v>3.3574900965523784E-2</v>
      </c>
    </row>
    <row r="237" spans="1:32">
      <c r="A237" s="268">
        <v>104963.99794024092</v>
      </c>
      <c r="B237" s="268">
        <v>6.6702734283061215E-3</v>
      </c>
      <c r="C237" s="268">
        <v>1.0000000000000001E+50</v>
      </c>
      <c r="D237" s="268">
        <v>1.0000000000000001E+50</v>
      </c>
      <c r="E237" s="268">
        <v>1.0000000000000001E+50</v>
      </c>
      <c r="F237" s="268">
        <v>1.0000000000000001E+50</v>
      </c>
      <c r="G237" s="268">
        <v>1.0000000000000001E+50</v>
      </c>
      <c r="H237" s="268">
        <v>0.80654933615079438</v>
      </c>
      <c r="I237" s="268">
        <v>3.0324913878979598</v>
      </c>
      <c r="J237" s="268">
        <v>1.0000000000000001E+50</v>
      </c>
      <c r="K237" s="268">
        <v>0.17922049098240753</v>
      </c>
      <c r="L237" s="268">
        <v>1.0000000000000001E+50</v>
      </c>
      <c r="M237" s="268">
        <v>1.0000000000000001E+50</v>
      </c>
      <c r="N237" s="268">
        <v>0.1609119104486218</v>
      </c>
      <c r="O237" s="268">
        <v>1.0000000000000001E+50</v>
      </c>
      <c r="P237" s="268">
        <v>1.0000000000000001E+50</v>
      </c>
      <c r="Q237" s="268">
        <v>1.0000000000000001E+50</v>
      </c>
      <c r="R237" s="268">
        <v>1.0000000000000001E+50</v>
      </c>
      <c r="S237" s="268">
        <v>1.0000000000000001E+50</v>
      </c>
      <c r="T237" s="268">
        <v>1.0000000000000001E+50</v>
      </c>
      <c r="U237" s="268">
        <v>1.0000000000000001E+50</v>
      </c>
      <c r="V237" s="268">
        <v>1.0000000000000001E+50</v>
      </c>
      <c r="W237" s="268">
        <v>1.0000000000000001E+50</v>
      </c>
      <c r="X237" s="268">
        <v>7.0055804861952021E-3</v>
      </c>
      <c r="Y237" s="268">
        <v>1.0000000000000001E+50</v>
      </c>
      <c r="Z237" s="268">
        <v>1.0000000000000001E+50</v>
      </c>
      <c r="AA237" s="268">
        <v>1.0000000000000001E+50</v>
      </c>
      <c r="AB237" s="268">
        <v>24.074829987430565</v>
      </c>
      <c r="AC237" s="268">
        <v>5.00097848657759E-4</v>
      </c>
      <c r="AD237" s="268">
        <v>2.9250218689099498E-2</v>
      </c>
      <c r="AE237" s="268">
        <v>2.9750225932964388E-2</v>
      </c>
      <c r="AF237" s="268">
        <v>3.3637985312158433E-2</v>
      </c>
    </row>
    <row r="238" spans="1:32">
      <c r="A238" s="268">
        <v>107063.27789904574</v>
      </c>
      <c r="B238" s="268">
        <v>6.8007092668150955E-3</v>
      </c>
      <c r="C238" s="268">
        <v>1.0000000000000001E+50</v>
      </c>
      <c r="D238" s="268">
        <v>1.0000000000000001E+50</v>
      </c>
      <c r="E238" s="268">
        <v>1.0000000000000001E+50</v>
      </c>
      <c r="F238" s="268">
        <v>1.0000000000000001E+50</v>
      </c>
      <c r="G238" s="268">
        <v>1.0000000000000001E+50</v>
      </c>
      <c r="H238" s="268">
        <v>0.79073436458198554</v>
      </c>
      <c r="I238" s="268">
        <v>2.9730244124895338</v>
      </c>
      <c r="J238" s="268">
        <v>1.0000000000000001E+50</v>
      </c>
      <c r="K238" s="268">
        <v>0.17570579896760255</v>
      </c>
      <c r="L238" s="268">
        <v>1.0000000000000001E+50</v>
      </c>
      <c r="M238" s="268">
        <v>1.0000000000000001E+50</v>
      </c>
      <c r="N238" s="268">
        <v>0.15774096240180452</v>
      </c>
      <c r="O238" s="268">
        <v>1.0000000000000001E+50</v>
      </c>
      <c r="P238" s="268">
        <v>1.0000000000000001E+50</v>
      </c>
      <c r="Q238" s="268">
        <v>1.0000000000000001E+50</v>
      </c>
      <c r="R238" s="268">
        <v>1.0000000000000001E+50</v>
      </c>
      <c r="S238" s="268">
        <v>1.0000000000000001E+50</v>
      </c>
      <c r="T238" s="268">
        <v>1.0000000000000001E+50</v>
      </c>
      <c r="U238" s="268">
        <v>1.0000000000000001E+50</v>
      </c>
      <c r="V238" s="268">
        <v>1.0000000000000001E+50</v>
      </c>
      <c r="W238" s="268">
        <v>1.0000000000000001E+50</v>
      </c>
      <c r="X238" s="268">
        <v>7.004795759462547E-3</v>
      </c>
      <c r="Y238" s="268">
        <v>1.0000000000000001E+50</v>
      </c>
      <c r="Z238" s="268">
        <v>1.0000000000000001E+50</v>
      </c>
      <c r="AA238" s="268">
        <v>1.0000000000000001E+50</v>
      </c>
      <c r="AB238" s="268">
        <v>23.602774500492028</v>
      </c>
      <c r="AC238" s="268">
        <v>5.0010180134118338E-4</v>
      </c>
      <c r="AD238" s="268">
        <v>2.9250218890833679E-2</v>
      </c>
      <c r="AE238" s="268">
        <v>2.9750226427350625E-2</v>
      </c>
      <c r="AF238" s="268">
        <v>3.3701319099395839E-2</v>
      </c>
    </row>
    <row r="239" spans="1:32">
      <c r="A239" s="268">
        <v>109204.54345702667</v>
      </c>
      <c r="B239" s="268">
        <v>6.9338108029875778E-3</v>
      </c>
      <c r="C239" s="268">
        <v>1.0000000000000001E+50</v>
      </c>
      <c r="D239" s="268">
        <v>1.0000000000000001E+50</v>
      </c>
      <c r="E239" s="268">
        <v>1.0000000000000001E+50</v>
      </c>
      <c r="F239" s="268">
        <v>1.0000000000000001E+50</v>
      </c>
      <c r="G239" s="268">
        <v>1.0000000000000001E+50</v>
      </c>
      <c r="H239" s="268">
        <v>0.77522948492086818</v>
      </c>
      <c r="I239" s="268">
        <v>2.9147233290085</v>
      </c>
      <c r="J239" s="268">
        <v>1.0000000000000001E+50</v>
      </c>
      <c r="K239" s="268">
        <v>0.17226001118835033</v>
      </c>
      <c r="L239" s="268">
        <v>1.0000000000000001E+50</v>
      </c>
      <c r="M239" s="268">
        <v>1.0000000000000001E+50</v>
      </c>
      <c r="N239" s="268">
        <v>0.15463187399371828</v>
      </c>
      <c r="O239" s="268">
        <v>1.0000000000000001E+50</v>
      </c>
      <c r="P239" s="268">
        <v>1.0000000000000001E+50</v>
      </c>
      <c r="Q239" s="268">
        <v>1.0000000000000001E+50</v>
      </c>
      <c r="R239" s="268">
        <v>1.0000000000000001E+50</v>
      </c>
      <c r="S239" s="268">
        <v>1.0000000000000001E+50</v>
      </c>
      <c r="T239" s="268">
        <v>1.0000000000000001E+50</v>
      </c>
      <c r="U239" s="268">
        <v>1.0000000000000001E+50</v>
      </c>
      <c r="V239" s="268">
        <v>1.0000000000000001E+50</v>
      </c>
      <c r="W239" s="268">
        <v>1.0000000000000001E+50</v>
      </c>
      <c r="X239" s="268">
        <v>7.0040738734070615E-3</v>
      </c>
      <c r="Y239" s="268">
        <v>1.0000000000000001E+50</v>
      </c>
      <c r="Z239" s="268">
        <v>1.0000000000000001E+50</v>
      </c>
      <c r="AA239" s="268">
        <v>1.0000000000000001E+50</v>
      </c>
      <c r="AB239" s="268">
        <v>23.13997500355368</v>
      </c>
      <c r="AC239" s="268">
        <v>5.0010591367985859E-4</v>
      </c>
      <c r="AD239" s="268">
        <v>2.9250219100717921E-2</v>
      </c>
      <c r="AE239" s="268">
        <v>2.9750226941710055E-2</v>
      </c>
      <c r="AF239" s="268">
        <v>3.3764854615325808E-2</v>
      </c>
    </row>
    <row r="240" spans="1:32">
      <c r="A240" s="268">
        <v>111388.6343261672</v>
      </c>
      <c r="B240" s="268">
        <v>7.0696303039545815E-3</v>
      </c>
      <c r="C240" s="268">
        <v>1.0000000000000001E+50</v>
      </c>
      <c r="D240" s="268">
        <v>1.0000000000000001E+50</v>
      </c>
      <c r="E240" s="268">
        <v>1.0000000000000001E+50</v>
      </c>
      <c r="F240" s="268">
        <v>1.0000000000000001E+50</v>
      </c>
      <c r="G240" s="268">
        <v>1.0000000000000001E+50</v>
      </c>
      <c r="H240" s="268">
        <v>0.76002861682247835</v>
      </c>
      <c r="I240" s="268">
        <v>2.8575652742849256</v>
      </c>
      <c r="J240" s="268">
        <v>1.0000000000000001E+50</v>
      </c>
      <c r="K240" s="268">
        <v>0.1688817763553663</v>
      </c>
      <c r="L240" s="268">
        <v>1.0000000000000001E+50</v>
      </c>
      <c r="M240" s="268">
        <v>1.0000000000000001E+50</v>
      </c>
      <c r="N240" s="268">
        <v>0.15158342600094862</v>
      </c>
      <c r="O240" s="268">
        <v>1.0000000000000001E+50</v>
      </c>
      <c r="P240" s="268">
        <v>1.0000000000000001E+50</v>
      </c>
      <c r="Q240" s="268">
        <v>1.0000000000000001E+50</v>
      </c>
      <c r="R240" s="268">
        <v>1.0000000000000001E+50</v>
      </c>
      <c r="S240" s="268">
        <v>1.0000000000000001E+50</v>
      </c>
      <c r="T240" s="268">
        <v>1.0000000000000001E+50</v>
      </c>
      <c r="U240" s="268">
        <v>1.0000000000000001E+50</v>
      </c>
      <c r="V240" s="268">
        <v>1.0000000000000001E+50</v>
      </c>
      <c r="W240" s="268">
        <v>1.0000000000000001E+50</v>
      </c>
      <c r="X240" s="268">
        <v>7.0034137148145782E-3</v>
      </c>
      <c r="Y240" s="268">
        <v>1.0000000000000001E+50</v>
      </c>
      <c r="Z240" s="268">
        <v>1.0000000000000001E+50</v>
      </c>
      <c r="AA240" s="268">
        <v>1.0000000000000001E+50</v>
      </c>
      <c r="AB240" s="268">
        <v>22.686250006616735</v>
      </c>
      <c r="AC240" s="268">
        <v>5.0011019212112425E-4</v>
      </c>
      <c r="AD240" s="268">
        <v>2.9250219319081484E-2</v>
      </c>
      <c r="AE240" s="268">
        <v>2.9750227476849599E-2</v>
      </c>
      <c r="AF240" s="268">
        <v>3.3828543564705882E-2</v>
      </c>
    </row>
    <row r="241" spans="1:32">
      <c r="A241" s="268">
        <v>113616.40701269054</v>
      </c>
      <c r="B241" s="268">
        <v>7.2082210987892519E-3</v>
      </c>
      <c r="C241" s="268">
        <v>1.0000000000000001E+50</v>
      </c>
      <c r="D241" s="268">
        <v>1.0000000000000001E+50</v>
      </c>
      <c r="E241" s="268">
        <v>1.0000000000000001E+50</v>
      </c>
      <c r="F241" s="268">
        <v>1.0000000000000001E+50</v>
      </c>
      <c r="G241" s="268">
        <v>1.0000000000000001E+50</v>
      </c>
      <c r="H241" s="268">
        <v>0.74512579916207267</v>
      </c>
      <c r="I241" s="268">
        <v>2.801527833395447</v>
      </c>
      <c r="J241" s="268">
        <v>1.0000000000000001E+50</v>
      </c>
      <c r="K241" s="268">
        <v>0.16556976967071985</v>
      </c>
      <c r="L241" s="268">
        <v>1.0000000000000001E+50</v>
      </c>
      <c r="M241" s="268">
        <v>1.0000000000000001E+50</v>
      </c>
      <c r="N241" s="268">
        <v>0.14859442298230044</v>
      </c>
      <c r="O241" s="268">
        <v>1.0000000000000001E+50</v>
      </c>
      <c r="P241" s="268">
        <v>1.0000000000000001E+50</v>
      </c>
      <c r="Q241" s="268">
        <v>1.0000000000000001E+50</v>
      </c>
      <c r="R241" s="268">
        <v>1.0000000000000001E+50</v>
      </c>
      <c r="S241" s="268">
        <v>1.0000000000000001E+50</v>
      </c>
      <c r="T241" s="268">
        <v>1.0000000000000001E+50</v>
      </c>
      <c r="U241" s="268">
        <v>1.0000000000000001E+50</v>
      </c>
      <c r="V241" s="268">
        <v>1.0000000000000001E+50</v>
      </c>
      <c r="W241" s="268">
        <v>1.0000000000000001E+50</v>
      </c>
      <c r="X241" s="268">
        <v>7.0028142653605152E-3</v>
      </c>
      <c r="Y241" s="268">
        <v>1.0000000000000001E+50</v>
      </c>
      <c r="Z241" s="268">
        <v>1.0000000000000001E+50</v>
      </c>
      <c r="AA241" s="268">
        <v>1.0000000000000001E+50</v>
      </c>
      <c r="AB241" s="268">
        <v>22.241421578309826</v>
      </c>
      <c r="AC241" s="268">
        <v>5.0011464337256742E-4</v>
      </c>
      <c r="AD241" s="268">
        <v>2.9250219546266935E-2</v>
      </c>
      <c r="AE241" s="268">
        <v>2.9750228033608769E-2</v>
      </c>
      <c r="AF241" s="268">
        <v>3.3892337216443552E-2</v>
      </c>
    </row>
    <row r="242" spans="1:32">
      <c r="A242" s="268">
        <v>115888.73515294435</v>
      </c>
      <c r="B242" s="268">
        <v>7.3496375996341037E-3</v>
      </c>
      <c r="C242" s="268">
        <v>1.0000000000000001E+50</v>
      </c>
      <c r="D242" s="268">
        <v>1.0000000000000001E+50</v>
      </c>
      <c r="E242" s="268">
        <v>1.0000000000000001E+50</v>
      </c>
      <c r="F242" s="268">
        <v>1.0000000000000001E+50</v>
      </c>
      <c r="G242" s="268">
        <v>1.0000000000000001E+50</v>
      </c>
      <c r="H242" s="268">
        <v>0.73051518769743173</v>
      </c>
      <c r="I242" s="268">
        <v>2.7465890308731127</v>
      </c>
      <c r="J242" s="268">
        <v>1.0000000000000001E+50</v>
      </c>
      <c r="K242" s="268">
        <v>0.16232269230830584</v>
      </c>
      <c r="L242" s="268">
        <v>1.0000000000000001E+50</v>
      </c>
      <c r="M242" s="268">
        <v>1.0000000000000001E+50</v>
      </c>
      <c r="N242" s="268">
        <v>0.1456636928101008</v>
      </c>
      <c r="O242" s="268">
        <v>1.0000000000000001E+50</v>
      </c>
      <c r="P242" s="268">
        <v>1.0000000000000001E+50</v>
      </c>
      <c r="Q242" s="268">
        <v>1.0000000000000001E+50</v>
      </c>
      <c r="R242" s="268">
        <v>1.0000000000000001E+50</v>
      </c>
      <c r="S242" s="268">
        <v>1.0000000000000001E+50</v>
      </c>
      <c r="T242" s="268">
        <v>1.0000000000000001E+50</v>
      </c>
      <c r="U242" s="268">
        <v>1.0000000000000001E+50</v>
      </c>
      <c r="V242" s="268">
        <v>1.0000000000000001E+50</v>
      </c>
      <c r="W242" s="268">
        <v>1.0000000000000001E+50</v>
      </c>
      <c r="X242" s="268">
        <v>7.0022746001186824E-3</v>
      </c>
      <c r="Y242" s="268">
        <v>1.0000000000000001E+50</v>
      </c>
      <c r="Z242" s="268">
        <v>1.0000000000000001E+50</v>
      </c>
      <c r="AA242" s="268">
        <v>1.0000000000000001E+50</v>
      </c>
      <c r="AB242" s="268">
        <v>21.805315276112061</v>
      </c>
      <c r="AC242" s="268">
        <v>5.0011927441251792E-4</v>
      </c>
      <c r="AD242" s="268">
        <v>2.9250219782630673E-2</v>
      </c>
      <c r="AE242" s="268">
        <v>2.9750228612860998E-2</v>
      </c>
      <c r="AF242" s="268">
        <v>3.395618655392673E-2</v>
      </c>
    </row>
    <row r="243" spans="1:32">
      <c r="A243" s="268">
        <v>118206.50985600325</v>
      </c>
      <c r="B243" s="268">
        <v>7.4939353232418519E-3</v>
      </c>
      <c r="C243" s="268">
        <v>1.0000000000000001E+50</v>
      </c>
      <c r="D243" s="268">
        <v>1.0000000000000001E+50</v>
      </c>
      <c r="E243" s="268">
        <v>1.0000000000000001E+50</v>
      </c>
      <c r="F243" s="268">
        <v>1.0000000000000001E+50</v>
      </c>
      <c r="G243" s="268">
        <v>1.0000000000000001E+50</v>
      </c>
      <c r="H243" s="268">
        <v>0.71619105277700179</v>
      </c>
      <c r="I243" s="268">
        <v>2.6927273220895502</v>
      </c>
      <c r="J243" s="268">
        <v>1.0000000000000001E+50</v>
      </c>
      <c r="K243" s="268">
        <v>0.15913927090450131</v>
      </c>
      <c r="L243" s="268">
        <v>1.0000000000000001E+50</v>
      </c>
      <c r="M243" s="268">
        <v>1.0000000000000001E+50</v>
      </c>
      <c r="N243" s="268">
        <v>0.14279008621065103</v>
      </c>
      <c r="O243" s="268">
        <v>1.0000000000000001E+50</v>
      </c>
      <c r="P243" s="268">
        <v>1.0000000000000001E+50</v>
      </c>
      <c r="Q243" s="268">
        <v>1.0000000000000001E+50</v>
      </c>
      <c r="R243" s="268">
        <v>1.0000000000000001E+50</v>
      </c>
      <c r="S243" s="268">
        <v>1.0000000000000001E+50</v>
      </c>
      <c r="T243" s="268">
        <v>1.0000000000000001E+50</v>
      </c>
      <c r="U243" s="268">
        <v>1.0000000000000001E+50</v>
      </c>
      <c r="V243" s="268">
        <v>1.0000000000000001E+50</v>
      </c>
      <c r="W243" s="268">
        <v>1.0000000000000001E+50</v>
      </c>
      <c r="X243" s="268">
        <v>7.0017938862053245E-3</v>
      </c>
      <c r="Y243" s="268">
        <v>1.0000000000000001E+50</v>
      </c>
      <c r="Z243" s="268">
        <v>1.0000000000000001E+50</v>
      </c>
      <c r="AA243" s="268">
        <v>1.0000000000000001E+50</v>
      </c>
      <c r="AB243" s="268">
        <v>21.377760077944146</v>
      </c>
      <c r="AC243" s="268">
        <v>5.0012409250096632E-4</v>
      </c>
      <c r="AD243" s="268">
        <v>2.9250220028543505E-2</v>
      </c>
      <c r="AE243" s="268">
        <v>2.9750229215515005E-2</v>
      </c>
      <c r="AF243" s="268">
        <v>3.4020042427222223E-2</v>
      </c>
    </row>
    <row r="244" spans="1:32">
      <c r="A244" s="268">
        <v>120570.64005312332</v>
      </c>
      <c r="B244" s="268">
        <v>7.6411709129387238E-3</v>
      </c>
      <c r="C244" s="268">
        <v>1.0000000000000001E+50</v>
      </c>
      <c r="D244" s="268">
        <v>1.0000000000000001E+50</v>
      </c>
      <c r="E244" s="268">
        <v>1.0000000000000001E+50</v>
      </c>
      <c r="F244" s="268">
        <v>1.0000000000000001E+50</v>
      </c>
      <c r="G244" s="268">
        <v>1.0000000000000001E+50</v>
      </c>
      <c r="H244" s="268">
        <v>0.70214777709297216</v>
      </c>
      <c r="I244" s="268">
        <v>2.6399215848060944</v>
      </c>
      <c r="J244" s="268">
        <v>1.0000000000000001E+50</v>
      </c>
      <c r="K244" s="268">
        <v>0.15601825705880731</v>
      </c>
      <c r="L244" s="268">
        <v>1.0000000000000001E+50</v>
      </c>
      <c r="M244" s="268">
        <v>1.0000000000000001E+50</v>
      </c>
      <c r="N244" s="268">
        <v>0.13997247631364823</v>
      </c>
      <c r="O244" s="268">
        <v>1.0000000000000001E+50</v>
      </c>
      <c r="P244" s="268">
        <v>1.0000000000000001E+50</v>
      </c>
      <c r="Q244" s="268">
        <v>1.0000000000000001E+50</v>
      </c>
      <c r="R244" s="268">
        <v>1.0000000000000001E+50</v>
      </c>
      <c r="S244" s="268">
        <v>1.0000000000000001E+50</v>
      </c>
      <c r="T244" s="268">
        <v>1.0000000000000001E+50</v>
      </c>
      <c r="U244" s="268">
        <v>1.0000000000000001E+50</v>
      </c>
      <c r="V244" s="268">
        <v>1.0000000000000001E+50</v>
      </c>
      <c r="W244" s="268">
        <v>1.0000000000000001E+50</v>
      </c>
      <c r="X244" s="268">
        <v>7.0013713815569025E-3</v>
      </c>
      <c r="Y244" s="268">
        <v>1.0000000000000001E+50</v>
      </c>
      <c r="Z244" s="268">
        <v>1.0000000000000001E+50</v>
      </c>
      <c r="AA244" s="268">
        <v>1.0000000000000001E+50</v>
      </c>
      <c r="AB244" s="268">
        <v>20.958588315100911</v>
      </c>
      <c r="AC244" s="268">
        <v>5.0012910519092128E-4</v>
      </c>
      <c r="AD244" s="268">
        <v>2.9250220284391216E-2</v>
      </c>
      <c r="AE244" s="268">
        <v>2.975022984251622E-2</v>
      </c>
      <c r="AF244" s="268">
        <v>3.4083855706139941E-2</v>
      </c>
    </row>
    <row r="245" spans="1:32">
      <c r="A245" s="268">
        <v>122982.05285418579</v>
      </c>
      <c r="B245" s="268">
        <v>7.7914021610194627E-3</v>
      </c>
      <c r="C245" s="268">
        <v>1.0000000000000001E+50</v>
      </c>
      <c r="D245" s="268">
        <v>1.0000000000000001E+50</v>
      </c>
      <c r="E245" s="268">
        <v>1.0000000000000001E+50</v>
      </c>
      <c r="F245" s="268">
        <v>1.0000000000000001E+50</v>
      </c>
      <c r="G245" s="268">
        <v>1.0000000000000001E+50</v>
      </c>
      <c r="H245" s="268">
        <v>0.68837985347840869</v>
      </c>
      <c r="I245" s="268">
        <v>2.5881511108905522</v>
      </c>
      <c r="J245" s="268">
        <v>1.0000000000000001E+50</v>
      </c>
      <c r="K245" s="268">
        <v>0.1529584268442801</v>
      </c>
      <c r="L245" s="268">
        <v>1.0000000000000001E+50</v>
      </c>
      <c r="M245" s="268">
        <v>1.0000000000000001E+50</v>
      </c>
      <c r="N245" s="268">
        <v>0.1372097582103993</v>
      </c>
      <c r="O245" s="268">
        <v>1.0000000000000001E+50</v>
      </c>
      <c r="P245" s="268">
        <v>1.0000000000000001E+50</v>
      </c>
      <c r="Q245" s="268">
        <v>1.0000000000000001E+50</v>
      </c>
      <c r="R245" s="268">
        <v>1.0000000000000001E+50</v>
      </c>
      <c r="S245" s="268">
        <v>1.0000000000000001E+50</v>
      </c>
      <c r="T245" s="268">
        <v>1.0000000000000001E+50</v>
      </c>
      <c r="U245" s="268">
        <v>1.0000000000000001E+50</v>
      </c>
      <c r="V245" s="268">
        <v>1.0000000000000001E+50</v>
      </c>
      <c r="W245" s="268">
        <v>1.0000000000000001E+50</v>
      </c>
      <c r="X245" s="268">
        <v>7.0010064338401658E-3</v>
      </c>
      <c r="Y245" s="268">
        <v>1.0000000000000001E+50</v>
      </c>
      <c r="Z245" s="268">
        <v>1.0000000000000001E+50</v>
      </c>
      <c r="AA245" s="268">
        <v>1.0000000000000001E+50</v>
      </c>
      <c r="AB245" s="268">
        <v>20.547635606498893</v>
      </c>
      <c r="AC245" s="268">
        <v>5.0013432034022435E-4</v>
      </c>
      <c r="AD245" s="268">
        <v>2.9250220550575169E-2</v>
      </c>
      <c r="AE245" s="268">
        <v>2.9750230494848273E-2</v>
      </c>
      <c r="AF245" s="268">
        <v>3.4147577433149286E-2</v>
      </c>
    </row>
    <row r="246" spans="1:32">
      <c r="A246" s="268">
        <v>125441.69391126951</v>
      </c>
      <c r="B246" s="268">
        <v>7.9446880315832552E-3</v>
      </c>
      <c r="C246" s="268">
        <v>1.0000000000000001E+50</v>
      </c>
      <c r="D246" s="268">
        <v>1.0000000000000001E+50</v>
      </c>
      <c r="E246" s="268">
        <v>1.0000000000000001E+50</v>
      </c>
      <c r="F246" s="268">
        <v>1.0000000000000001E+50</v>
      </c>
      <c r="G246" s="268">
        <v>1.0000000000000001E+50</v>
      </c>
      <c r="H246" s="268">
        <v>0.67488188274758154</v>
      </c>
      <c r="I246" s="268">
        <v>2.5373955981963716</v>
      </c>
      <c r="J246" s="268">
        <v>1.0000000000000001E+50</v>
      </c>
      <c r="K246" s="268">
        <v>0.14995858032756035</v>
      </c>
      <c r="L246" s="268">
        <v>1.0000000000000001E+50</v>
      </c>
      <c r="M246" s="268">
        <v>1.0000000000000001E+50</v>
      </c>
      <c r="N246" s="268">
        <v>0.13450084852065566</v>
      </c>
      <c r="O246" s="268">
        <v>1.0000000000000001E+50</v>
      </c>
      <c r="P246" s="268">
        <v>1.0000000000000001E+50</v>
      </c>
      <c r="Q246" s="268">
        <v>1.0000000000000001E+50</v>
      </c>
      <c r="R246" s="268">
        <v>1.0000000000000001E+50</v>
      </c>
      <c r="S246" s="268">
        <v>1.0000000000000001E+50</v>
      </c>
      <c r="T246" s="268">
        <v>1.0000000000000001E+50</v>
      </c>
      <c r="U246" s="268">
        <v>1.0000000000000001E+50</v>
      </c>
      <c r="V246" s="268">
        <v>1.0000000000000001E+50</v>
      </c>
      <c r="W246" s="268">
        <v>1.0000000000000001E+50</v>
      </c>
      <c r="X246" s="268">
        <v>7.0006984794932598E-3</v>
      </c>
      <c r="Y246" s="268">
        <v>1.0000000000000001E+50</v>
      </c>
      <c r="Z246" s="268">
        <v>1.0000000000000001E+50</v>
      </c>
      <c r="AA246" s="268">
        <v>1.0000000000000001E+50</v>
      </c>
      <c r="AB246" s="268">
        <v>20.144740794213156</v>
      </c>
      <c r="AC246" s="268">
        <v>5.0013974612383896E-4</v>
      </c>
      <c r="AD246" s="268">
        <v>2.9250220827512951E-2</v>
      </c>
      <c r="AE246" s="268">
        <v>2.9750231173534522E-2</v>
      </c>
      <c r="AF246" s="268">
        <v>3.4211158975134395E-2</v>
      </c>
    </row>
    <row r="247" spans="1:32">
      <c r="A247" s="268">
        <v>127950.52778949491</v>
      </c>
      <c r="B247" s="268">
        <v>8.1010886838200433E-3</v>
      </c>
      <c r="C247" s="268">
        <v>1.0000000000000001E+50</v>
      </c>
      <c r="D247" s="268">
        <v>1.0000000000000001E+50</v>
      </c>
      <c r="E247" s="268">
        <v>1.0000000000000001E+50</v>
      </c>
      <c r="F247" s="268">
        <v>1.0000000000000001E+50</v>
      </c>
      <c r="G247" s="268">
        <v>1.0000000000000001E+50</v>
      </c>
      <c r="H247" s="268">
        <v>0.66164857157863632</v>
      </c>
      <c r="I247" s="268">
        <v>2.4876351426010124</v>
      </c>
      <c r="J247" s="268">
        <v>1.0000000000000001E+50</v>
      </c>
      <c r="K247" s="268">
        <v>0.14701754109831083</v>
      </c>
      <c r="L247" s="268">
        <v>1.0000000000000001E+50</v>
      </c>
      <c r="M247" s="268">
        <v>1.0000000000000001E+50</v>
      </c>
      <c r="N247" s="268">
        <v>0.13184468496789847</v>
      </c>
      <c r="O247" s="268">
        <v>1.0000000000000001E+50</v>
      </c>
      <c r="P247" s="268">
        <v>1.0000000000000001E+50</v>
      </c>
      <c r="Q247" s="268">
        <v>1.0000000000000001E+50</v>
      </c>
      <c r="R247" s="268">
        <v>1.0000000000000001E+50</v>
      </c>
      <c r="S247" s="268">
        <v>1.0000000000000001E+50</v>
      </c>
      <c r="T247" s="268">
        <v>1.0000000000000001E+50</v>
      </c>
      <c r="U247" s="268">
        <v>1.0000000000000001E+50</v>
      </c>
      <c r="V247" s="268">
        <v>1.0000000000000001E+50</v>
      </c>
      <c r="W247" s="268">
        <v>1.0000000000000001E+50</v>
      </c>
      <c r="X247" s="268">
        <v>7.0004470428967486E-3</v>
      </c>
      <c r="Y247" s="268">
        <v>1.0000000000000001E+50</v>
      </c>
      <c r="Z247" s="268">
        <v>1.0000000000000001E+50</v>
      </c>
      <c r="AA247" s="268">
        <v>1.0000000000000001E+50</v>
      </c>
      <c r="AB247" s="268">
        <v>19.749745880278081</v>
      </c>
      <c r="AC247" s="268">
        <v>5.0014539104663552E-4</v>
      </c>
      <c r="AD247" s="268">
        <v>2.9250221115639019E-2</v>
      </c>
      <c r="AE247" s="268">
        <v>2.9750231879639679E-2</v>
      </c>
      <c r="AF247" s="268">
        <v>3.4274552172986188E-2</v>
      </c>
    </row>
    <row r="248" spans="1:32">
      <c r="A248" s="268">
        <v>130509.5383452848</v>
      </c>
      <c r="B248" s="268">
        <v>8.2606654957568075E-3</v>
      </c>
      <c r="C248" s="268">
        <v>1.0000000000000001E+50</v>
      </c>
      <c r="D248" s="268">
        <v>1.0000000000000001E+50</v>
      </c>
      <c r="E248" s="268">
        <v>1.0000000000000001E+50</v>
      </c>
      <c r="F248" s="268">
        <v>1.0000000000000001E+50</v>
      </c>
      <c r="G248" s="268">
        <v>1.0000000000000001E+50</v>
      </c>
      <c r="H248" s="268">
        <v>0.64867473043778279</v>
      </c>
      <c r="I248" s="268">
        <v>2.4388502302004129</v>
      </c>
      <c r="J248" s="268">
        <v>1.0000000000000001E+50</v>
      </c>
      <c r="K248" s="268">
        <v>0.14413415580787958</v>
      </c>
      <c r="L248" s="268">
        <v>1.0000000000000001E+50</v>
      </c>
      <c r="M248" s="268">
        <v>1.0000000000000001E+50</v>
      </c>
      <c r="N248" s="268">
        <v>0.12924022596290907</v>
      </c>
      <c r="O248" s="268">
        <v>1.0000000000000001E+50</v>
      </c>
      <c r="P248" s="268">
        <v>1.0000000000000001E+50</v>
      </c>
      <c r="Q248" s="268">
        <v>1.0000000000000001E+50</v>
      </c>
      <c r="R248" s="268">
        <v>1.0000000000000001E+50</v>
      </c>
      <c r="S248" s="268">
        <v>1.0000000000000001E+50</v>
      </c>
      <c r="T248" s="268">
        <v>1.0000000000000001E+50</v>
      </c>
      <c r="U248" s="268">
        <v>1.0000000000000001E+50</v>
      </c>
      <c r="V248" s="268">
        <v>1.0000000000000001E+50</v>
      </c>
      <c r="W248" s="268">
        <v>1.0000000000000001E+50</v>
      </c>
      <c r="X248" s="268">
        <v>7.0002517356735931E-3</v>
      </c>
      <c r="Y248" s="268">
        <v>1.0000000000000001E+50</v>
      </c>
      <c r="Z248" s="268">
        <v>1.0000000000000001E+50</v>
      </c>
      <c r="AA248" s="268">
        <v>1.0000000000000001E+50</v>
      </c>
      <c r="AB248" s="268">
        <v>19.36249596472744</v>
      </c>
      <c r="AC248" s="268">
        <v>5.0015126395668919E-4</v>
      </c>
      <c r="AD248" s="268">
        <v>2.9250221415405373E-2</v>
      </c>
      <c r="AE248" s="268">
        <v>2.9750232614271472E-2</v>
      </c>
      <c r="AF248" s="268">
        <v>3.4337709488051579E-2</v>
      </c>
    </row>
    <row r="249" spans="1:32">
      <c r="A249" s="268">
        <v>133119.72911219051</v>
      </c>
      <c r="B249" s="268">
        <v>8.4234810884735601E-3</v>
      </c>
      <c r="C249" s="268">
        <v>1.0000000000000001E+50</v>
      </c>
      <c r="D249" s="268">
        <v>1.0000000000000001E+50</v>
      </c>
      <c r="E249" s="268">
        <v>1.0000000000000001E+50</v>
      </c>
      <c r="F249" s="268">
        <v>1.0000000000000001E+50</v>
      </c>
      <c r="G249" s="268">
        <v>1.0000000000000001E+50</v>
      </c>
      <c r="H249" s="268">
        <v>0.63595527154418252</v>
      </c>
      <c r="I249" s="268">
        <v>2.3910217296564711</v>
      </c>
      <c r="J249" s="268">
        <v>1.0000000000000001E+50</v>
      </c>
      <c r="K249" s="268">
        <v>0.14130729371700632</v>
      </c>
      <c r="L249" s="268">
        <v>1.0000000000000001E+50</v>
      </c>
      <c r="M249" s="268">
        <v>1.0000000000000001E+50</v>
      </c>
      <c r="N249" s="268">
        <v>0.12668645019546121</v>
      </c>
      <c r="O249" s="268">
        <v>1.0000000000000001E+50</v>
      </c>
      <c r="P249" s="268">
        <v>1.0000000000000001E+50</v>
      </c>
      <c r="Q249" s="268">
        <v>1.0000000000000001E+50</v>
      </c>
      <c r="R249" s="268">
        <v>1.0000000000000001E+50</v>
      </c>
      <c r="S249" s="268">
        <v>1.0000000000000001E+50</v>
      </c>
      <c r="T249" s="268">
        <v>1.0000000000000001E+50</v>
      </c>
      <c r="U249" s="268">
        <v>1.0000000000000001E+50</v>
      </c>
      <c r="V249" s="268">
        <v>1.0000000000000001E+50</v>
      </c>
      <c r="W249" s="268">
        <v>1.0000000000000001E+50</v>
      </c>
      <c r="X249" s="268">
        <v>7.0001122561172361E-3</v>
      </c>
      <c r="Y249" s="268">
        <v>1.0000000000000001E+50</v>
      </c>
      <c r="Z249" s="268">
        <v>1.0000000000000001E+50</v>
      </c>
      <c r="AA249" s="268">
        <v>1.0000000000000001E+50</v>
      </c>
      <c r="AB249" s="268">
        <v>18.982839184849226</v>
      </c>
      <c r="AC249" s="268">
        <v>5.0015737405911321E-4</v>
      </c>
      <c r="AD249" s="268">
        <v>2.925022172728229E-2</v>
      </c>
      <c r="AE249" s="268">
        <v>2.9750233378582364E-2</v>
      </c>
      <c r="AF249" s="268">
        <v>3.4400584144493151E-2</v>
      </c>
    </row>
    <row r="250" spans="1:32">
      <c r="A250" s="268">
        <v>135782.12369443433</v>
      </c>
      <c r="B250" s="268">
        <v>8.589599350798947E-3</v>
      </c>
      <c r="C250" s="268">
        <v>1.0000000000000001E+50</v>
      </c>
      <c r="D250" s="268">
        <v>1.0000000000000001E+50</v>
      </c>
      <c r="E250" s="268">
        <v>1.0000000000000001E+50</v>
      </c>
      <c r="F250" s="268">
        <v>1.0000000000000001E+50</v>
      </c>
      <c r="G250" s="268">
        <v>1.0000000000000001E+50</v>
      </c>
      <c r="H250" s="268">
        <v>0.62348520687474163</v>
      </c>
      <c r="I250" s="268">
        <v>2.3441308846945694</v>
      </c>
      <c r="J250" s="268">
        <v>1.0000000000000001E+50</v>
      </c>
      <c r="K250" s="268">
        <v>0.13853584625239573</v>
      </c>
      <c r="L250" s="268">
        <v>1.0000000000000001E+50</v>
      </c>
      <c r="M250" s="268">
        <v>1.0000000000000001E+50</v>
      </c>
      <c r="N250" s="268">
        <v>0.12418235623397601</v>
      </c>
      <c r="O250" s="268">
        <v>1.0000000000000001E+50</v>
      </c>
      <c r="P250" s="268">
        <v>1.0000000000000001E+50</v>
      </c>
      <c r="Q250" s="268">
        <v>1.0000000000000001E+50</v>
      </c>
      <c r="R250" s="268">
        <v>1.0000000000000001E+50</v>
      </c>
      <c r="S250" s="268">
        <v>1.0000000000000001E+50</v>
      </c>
      <c r="T250" s="268">
        <v>1.0000000000000001E+50</v>
      </c>
      <c r="U250" s="268">
        <v>1.0000000000000001E+50</v>
      </c>
      <c r="V250" s="268">
        <v>1.0000000000000001E+50</v>
      </c>
      <c r="W250" s="268">
        <v>1.0000000000000001E+50</v>
      </c>
      <c r="X250" s="268">
        <v>7.000028388747164E-3</v>
      </c>
      <c r="Y250" s="268">
        <v>1.0000000000000001E+50</v>
      </c>
      <c r="Z250" s="268">
        <v>1.0000000000000001E+50</v>
      </c>
      <c r="AA250" s="268">
        <v>1.0000000000000001E+50</v>
      </c>
      <c r="AB250" s="268">
        <v>18.610626655631748</v>
      </c>
      <c r="AC250" s="268">
        <v>5.0016373093044874E-4</v>
      </c>
      <c r="AD250" s="268">
        <v>2.925022205175903E-2</v>
      </c>
      <c r="AE250" s="268">
        <v>2.97502341737714E-2</v>
      </c>
      <c r="AF250" s="268">
        <v>3.4463130266655477E-2</v>
      </c>
    </row>
    <row r="251" spans="1:32">
      <c r="A251" s="268">
        <v>138497.76616832303</v>
      </c>
      <c r="B251" s="268">
        <v>8.7590854644956206E-3</v>
      </c>
      <c r="C251" s="268">
        <v>1.0000000000000001E+50</v>
      </c>
      <c r="D251" s="268">
        <v>1.0000000000000001E+50</v>
      </c>
      <c r="E251" s="268">
        <v>1.0000000000000001E+50</v>
      </c>
      <c r="F251" s="268">
        <v>1.0000000000000001E+50</v>
      </c>
      <c r="G251" s="268">
        <v>1.0000000000000001E+50</v>
      </c>
      <c r="H251" s="268">
        <v>0.61125964620802242</v>
      </c>
      <c r="I251" s="268">
        <v>2.2981593067481634</v>
      </c>
      <c r="J251" s="268">
        <v>1.0000000000000001E+50</v>
      </c>
      <c r="K251" s="268">
        <v>0.13581872657198288</v>
      </c>
      <c r="L251" s="268">
        <v>1.0000000000000001E+50</v>
      </c>
      <c r="M251" s="268">
        <v>1.0000000000000001E+50</v>
      </c>
      <c r="N251" s="268">
        <v>0.12172696213298294</v>
      </c>
      <c r="O251" s="268">
        <v>1.0000000000000001E+50</v>
      </c>
      <c r="P251" s="268">
        <v>1.0000000000000001E+50</v>
      </c>
      <c r="Q251" s="268">
        <v>1.0000000000000001E+50</v>
      </c>
      <c r="R251" s="268">
        <v>1.0000000000000001E+50</v>
      </c>
      <c r="S251" s="268">
        <v>1.0000000000000001E+50</v>
      </c>
      <c r="T251" s="268">
        <v>1.0000000000000001E+50</v>
      </c>
      <c r="U251" s="268">
        <v>1.0000000000000001E+50</v>
      </c>
      <c r="V251" s="268">
        <v>1.0000000000000001E+50</v>
      </c>
      <c r="W251" s="268">
        <v>1.0000000000000001E+50</v>
      </c>
      <c r="X251" s="268">
        <v>7.0000000039913794E-3</v>
      </c>
      <c r="Y251" s="268">
        <v>1.0000000000000001E+50</v>
      </c>
      <c r="Z251" s="268">
        <v>1.0000000000000001E+50</v>
      </c>
      <c r="AA251" s="268">
        <v>1.0000000000000001E+50</v>
      </c>
      <c r="AB251" s="268">
        <v>18.245712411377259</v>
      </c>
      <c r="AC251" s="268">
        <v>5.0017034453363207E-4</v>
      </c>
      <c r="AD251" s="268">
        <v>2.9250222389344622E-2</v>
      </c>
      <c r="AE251" s="268">
        <v>2.9750235001086048E-2</v>
      </c>
      <c r="AF251" s="268">
        <v>3.4525303010586914E-2</v>
      </c>
    </row>
    <row r="252" spans="1:32">
      <c r="A252" s="268">
        <v>141267.7214916895</v>
      </c>
      <c r="B252" s="268">
        <v>8.9320059299455093E-3</v>
      </c>
      <c r="C252" s="268">
        <v>1.0000000000000001E+50</v>
      </c>
      <c r="D252" s="268">
        <v>1.0000000000000001E+50</v>
      </c>
      <c r="E252" s="268">
        <v>1.0000000000000001E+50</v>
      </c>
      <c r="F252" s="268">
        <v>1.0000000000000001E+50</v>
      </c>
      <c r="G252" s="268">
        <v>1.0000000000000001E+50</v>
      </c>
      <c r="H252" s="268">
        <v>0.59927379520651003</v>
      </c>
      <c r="I252" s="268">
        <v>2.2530889677475852</v>
      </c>
      <c r="J252" s="268">
        <v>1.0000000000000001E+50</v>
      </c>
      <c r="K252" s="268">
        <v>0.13315486913872104</v>
      </c>
      <c r="L252" s="268">
        <v>1.0000000000000001E+50</v>
      </c>
      <c r="M252" s="268">
        <v>1.0000000000000001E+50</v>
      </c>
      <c r="N252" s="268">
        <v>0.11931930504823454</v>
      </c>
      <c r="O252" s="268">
        <v>1.0000000000000001E+50</v>
      </c>
      <c r="P252" s="268">
        <v>1.0000000000000001E+50</v>
      </c>
      <c r="Q252" s="268">
        <v>1.0000000000000001E+50</v>
      </c>
      <c r="R252" s="268">
        <v>1.0000000000000001E+50</v>
      </c>
      <c r="S252" s="268">
        <v>1.0000000000000001E+50</v>
      </c>
      <c r="T252" s="268">
        <v>1.0000000000000001E+50</v>
      </c>
      <c r="U252" s="268">
        <v>1.0000000000000001E+50</v>
      </c>
      <c r="V252" s="268">
        <v>1.0000000000000001E+50</v>
      </c>
      <c r="W252" s="268">
        <v>1.0000000000000001E+50</v>
      </c>
      <c r="X252" s="268">
        <v>7.000027057995426E-3</v>
      </c>
      <c r="Y252" s="268">
        <v>1.0000000000000001E+50</v>
      </c>
      <c r="Z252" s="268">
        <v>1.0000000000000001E+50</v>
      </c>
      <c r="AA252" s="268">
        <v>1.0000000000000001E+50</v>
      </c>
      <c r="AB252" s="268">
        <v>17.887953348460567</v>
      </c>
      <c r="AC252" s="268">
        <v>5.0017722523356485E-4</v>
      </c>
      <c r="AD252" s="268">
        <v>2.9250222740568672E-2</v>
      </c>
      <c r="AE252" s="268">
        <v>2.9750235861824185E-2</v>
      </c>
      <c r="AF252" s="268">
        <v>3.4587058688925913E-2</v>
      </c>
    </row>
    <row r="253" spans="1:32">
      <c r="A253" s="268">
        <v>144093.0759215233</v>
      </c>
      <c r="B253" s="268">
        <v>9.108428592345558E-3</v>
      </c>
      <c r="C253" s="268">
        <v>1.0000000000000001E+50</v>
      </c>
      <c r="D253" s="268">
        <v>1.0000000000000001E+50</v>
      </c>
      <c r="E253" s="268">
        <v>1.0000000000000001E+50</v>
      </c>
      <c r="F253" s="268">
        <v>1.0000000000000001E+50</v>
      </c>
      <c r="G253" s="268">
        <v>1.0000000000000001E+50</v>
      </c>
      <c r="H253" s="268">
        <v>0.58752295353648032</v>
      </c>
      <c r="I253" s="268">
        <v>2.2089021930502128</v>
      </c>
      <c r="J253" s="268">
        <v>1.0000000000000001E+50</v>
      </c>
      <c r="K253" s="268">
        <v>0.13054322930272444</v>
      </c>
      <c r="L253" s="268">
        <v>1.0000000000000001E+50</v>
      </c>
      <c r="M253" s="268">
        <v>1.0000000000000001E+50</v>
      </c>
      <c r="N253" s="268">
        <v>0.11695844085932287</v>
      </c>
      <c r="O253" s="268">
        <v>1.0000000000000001E+50</v>
      </c>
      <c r="P253" s="268">
        <v>1.0000000000000001E+50</v>
      </c>
      <c r="Q253" s="268">
        <v>1.0000000000000001E+50</v>
      </c>
      <c r="R253" s="268">
        <v>1.0000000000000001E+50</v>
      </c>
      <c r="S253" s="268">
        <v>1.0000000000000001E+50</v>
      </c>
      <c r="T253" s="268">
        <v>1.0000000000000001E+50</v>
      </c>
      <c r="U253" s="268">
        <v>1.0000000000000001E+50</v>
      </c>
      <c r="V253" s="268">
        <v>1.0000000000000001E+50</v>
      </c>
      <c r="W253" s="268">
        <v>1.0000000000000001E+50</v>
      </c>
      <c r="X253" s="268">
        <v>7.0001095925577616E-3</v>
      </c>
      <c r="Y253" s="268">
        <v>1.0000000000000001E+50</v>
      </c>
      <c r="Z253" s="268">
        <v>1.0000000000000001E+50</v>
      </c>
      <c r="AA253" s="268">
        <v>1.0000000000000001E+50</v>
      </c>
      <c r="AB253" s="268">
        <v>17.537209169209937</v>
      </c>
      <c r="AC253" s="268">
        <v>5.0018438381330859E-4</v>
      </c>
      <c r="AD253" s="268">
        <v>2.9250223105982166E-2</v>
      </c>
      <c r="AE253" s="268">
        <v>2.9750236757336113E-2</v>
      </c>
      <c r="AF253" s="268">
        <v>3.464835488842976E-2</v>
      </c>
    </row>
    <row r="254" spans="1:32">
      <c r="A254" s="268">
        <v>146974.93743995376</v>
      </c>
      <c r="B254" s="268">
        <v>9.2884226684244453E-3</v>
      </c>
      <c r="C254" s="268">
        <v>1.0000000000000001E+50</v>
      </c>
      <c r="D254" s="268">
        <v>1.0000000000000001E+50</v>
      </c>
      <c r="E254" s="268">
        <v>1.0000000000000001E+50</v>
      </c>
      <c r="F254" s="268">
        <v>1.0000000000000001E+50</v>
      </c>
      <c r="G254" s="268">
        <v>1.0000000000000001E+50</v>
      </c>
      <c r="H254" s="268">
        <v>0.57600251302473093</v>
      </c>
      <c r="I254" s="268">
        <v>2.1655816545092383</v>
      </c>
      <c r="J254" s="268">
        <v>1.0000000000000001E+50</v>
      </c>
      <c r="K254" s="268">
        <v>0.12798278289160164</v>
      </c>
      <c r="L254" s="268">
        <v>1.0000000000000001E+50</v>
      </c>
      <c r="M254" s="268">
        <v>1.0000000000000001E+50</v>
      </c>
      <c r="N254" s="268">
        <v>0.11464344379965248</v>
      </c>
      <c r="O254" s="268">
        <v>1.0000000000000001E+50</v>
      </c>
      <c r="P254" s="268">
        <v>1.0000000000000001E+50</v>
      </c>
      <c r="Q254" s="268">
        <v>1.0000000000000001E+50</v>
      </c>
      <c r="R254" s="268">
        <v>1.0000000000000001E+50</v>
      </c>
      <c r="S254" s="268">
        <v>1.0000000000000001E+50</v>
      </c>
      <c r="T254" s="268">
        <v>1.0000000000000001E+50</v>
      </c>
      <c r="U254" s="268">
        <v>1.0000000000000001E+50</v>
      </c>
      <c r="V254" s="268">
        <v>1.0000000000000001E+50</v>
      </c>
      <c r="W254" s="268">
        <v>1.0000000000000001E+50</v>
      </c>
      <c r="X254" s="268">
        <v>7.000247735191349E-3</v>
      </c>
      <c r="Y254" s="268">
        <v>1.0000000000000001E+50</v>
      </c>
      <c r="Z254" s="268">
        <v>1.0000000000000001E+50</v>
      </c>
      <c r="AA254" s="268">
        <v>1.0000000000000001E+50</v>
      </c>
      <c r="AB254" s="268">
        <v>17.193342326888413</v>
      </c>
      <c r="AC254" s="268">
        <v>5.0019183149093045E-4</v>
      </c>
      <c r="AD254" s="268">
        <v>2.9250223486158362E-2</v>
      </c>
      <c r="AE254" s="268">
        <v>2.9750237689026696E-2</v>
      </c>
      <c r="AF254" s="268">
        <v>3.4709150579497208E-2</v>
      </c>
    </row>
    <row r="255" spans="1:32">
      <c r="A255" s="268">
        <v>149914.43618875285</v>
      </c>
      <c r="B255" s="268">
        <v>9.4720587736911808E-3</v>
      </c>
      <c r="C255" s="268">
        <v>1.0000000000000001E+50</v>
      </c>
      <c r="D255" s="268">
        <v>1.0000000000000001E+50</v>
      </c>
      <c r="E255" s="268">
        <v>1.0000000000000001E+50</v>
      </c>
      <c r="F255" s="268">
        <v>1.0000000000000001E+50</v>
      </c>
      <c r="G255" s="268">
        <v>1.0000000000000001E+50</v>
      </c>
      <c r="H255" s="268">
        <v>0.56470795585145517</v>
      </c>
      <c r="I255" s="268">
        <v>2.1231103636783111</v>
      </c>
      <c r="J255" s="268">
        <v>1.0000000000000001E+50</v>
      </c>
      <c r="K255" s="268">
        <v>0.1254725258088199</v>
      </c>
      <c r="L255" s="268">
        <v>1.0000000000000001E+50</v>
      </c>
      <c r="M255" s="268">
        <v>1.0000000000000001E+50</v>
      </c>
      <c r="N255" s="268">
        <v>0.11237340609362417</v>
      </c>
      <c r="O255" s="268">
        <v>1.0000000000000001E+50</v>
      </c>
      <c r="P255" s="268">
        <v>1.0000000000000001E+50</v>
      </c>
      <c r="Q255" s="268">
        <v>1.0000000000000001E+50</v>
      </c>
      <c r="R255" s="268">
        <v>1.0000000000000001E+50</v>
      </c>
      <c r="S255" s="268">
        <v>1.0000000000000001E+50</v>
      </c>
      <c r="T255" s="268">
        <v>1.0000000000000001E+50</v>
      </c>
      <c r="U255" s="268">
        <v>1.0000000000000001E+50</v>
      </c>
      <c r="V255" s="268">
        <v>1.0000000000000001E+50</v>
      </c>
      <c r="W255" s="268">
        <v>1.0000000000000001E+50</v>
      </c>
      <c r="X255" s="268">
        <v>7.0004416993116134E-3</v>
      </c>
      <c r="Y255" s="268">
        <v>1.0000000000000001E+50</v>
      </c>
      <c r="Z255" s="268">
        <v>1.0000000000000001E+50</v>
      </c>
      <c r="AA255" s="268">
        <v>1.0000000000000001E+50</v>
      </c>
      <c r="AB255" s="268">
        <v>16.8562179717539</v>
      </c>
      <c r="AC255" s="268">
        <v>5.0019957993702635E-4</v>
      </c>
      <c r="AD255" s="268">
        <v>2.9250223881693672E-2</v>
      </c>
      <c r="AE255" s="268">
        <v>2.9750238658357547E-2</v>
      </c>
      <c r="AF255" s="268">
        <v>3.4769406217116973E-2</v>
      </c>
    </row>
    <row r="256" spans="1:32">
      <c r="A256" s="268">
        <v>152912.72491252792</v>
      </c>
      <c r="B256" s="268">
        <v>9.6594089502264786E-3</v>
      </c>
      <c r="C256" s="268">
        <v>1.0000000000000001E+50</v>
      </c>
      <c r="D256" s="268">
        <v>1.0000000000000001E+50</v>
      </c>
      <c r="E256" s="268">
        <v>1.0000000000000001E+50</v>
      </c>
      <c r="F256" s="268">
        <v>1.0000000000000001E+50</v>
      </c>
      <c r="G256" s="268">
        <v>1.0000000000000001E+50</v>
      </c>
      <c r="H256" s="268">
        <v>0.55363485277854818</v>
      </c>
      <c r="I256" s="268">
        <v>2.0814716651494103</v>
      </c>
      <c r="J256" s="268">
        <v>1.0000000000000001E+50</v>
      </c>
      <c r="K256" s="268">
        <v>0.12301147363994208</v>
      </c>
      <c r="L256" s="268">
        <v>1.0000000000000001E+50</v>
      </c>
      <c r="M256" s="268">
        <v>1.0000000000000001E+50</v>
      </c>
      <c r="N256" s="268">
        <v>0.11014743760088908</v>
      </c>
      <c r="O256" s="268">
        <v>1.0000000000000001E+50</v>
      </c>
      <c r="P256" s="268">
        <v>1.0000000000000001E+50</v>
      </c>
      <c r="Q256" s="268">
        <v>1.0000000000000001E+50</v>
      </c>
      <c r="R256" s="268">
        <v>1.0000000000000001E+50</v>
      </c>
      <c r="S256" s="268">
        <v>1.0000000000000001E+50</v>
      </c>
      <c r="T256" s="268">
        <v>1.0000000000000001E+50</v>
      </c>
      <c r="U256" s="268">
        <v>1.0000000000000001E+50</v>
      </c>
      <c r="V256" s="268">
        <v>1.0000000000000001E+50</v>
      </c>
      <c r="W256" s="268">
        <v>1.0000000000000001E+50</v>
      </c>
      <c r="X256" s="268">
        <v>7.0006917845509067E-3</v>
      </c>
      <c r="Y256" s="268">
        <v>1.0000000000000001E+50</v>
      </c>
      <c r="Z256" s="268">
        <v>1.0000000000000001E+50</v>
      </c>
      <c r="AA256" s="268">
        <v>1.0000000000000001E+50</v>
      </c>
      <c r="AB256" s="268">
        <v>16.525703898176936</v>
      </c>
      <c r="AC256" s="268">
        <v>5.0020764129294574E-4</v>
      </c>
      <c r="AD256" s="268">
        <v>2.9250224293208602E-2</v>
      </c>
      <c r="AE256" s="268">
        <v>2.9750239666849334E-2</v>
      </c>
      <c r="AF256" s="268">
        <v>3.4829083832756416E-2</v>
      </c>
    </row>
    <row r="257" spans="1:32">
      <c r="A257" s="268">
        <v>155970.97941077847</v>
      </c>
      <c r="B257" s="268">
        <v>9.8505466950282068E-3</v>
      </c>
      <c r="C257" s="268">
        <v>1.0000000000000001E+50</v>
      </c>
      <c r="D257" s="268">
        <v>1.0000000000000001E+50</v>
      </c>
      <c r="E257" s="268">
        <v>1.0000000000000001E+50</v>
      </c>
      <c r="F257" s="268">
        <v>1.0000000000000001E+50</v>
      </c>
      <c r="G257" s="268">
        <v>1.0000000000000001E+50</v>
      </c>
      <c r="H257" s="268">
        <v>0.54277886141265008</v>
      </c>
      <c r="I257" s="268">
        <v>2.0406492300213062</v>
      </c>
      <c r="J257" s="268">
        <v>1.0000000000000001E+50</v>
      </c>
      <c r="K257" s="268">
        <v>0.12059866126658216</v>
      </c>
      <c r="L257" s="268">
        <v>1.0000000000000001E+50</v>
      </c>
      <c r="M257" s="268">
        <v>1.0000000000000001E+50</v>
      </c>
      <c r="N257" s="268">
        <v>0.10796466546753394</v>
      </c>
      <c r="O257" s="268">
        <v>1.0000000000000001E+50</v>
      </c>
      <c r="P257" s="268">
        <v>1.0000000000000001E+50</v>
      </c>
      <c r="Q257" s="268">
        <v>1.0000000000000001E+50</v>
      </c>
      <c r="R257" s="268">
        <v>1.0000000000000001E+50</v>
      </c>
      <c r="S257" s="268">
        <v>1.0000000000000001E+50</v>
      </c>
      <c r="T257" s="268">
        <v>1.0000000000000001E+50</v>
      </c>
      <c r="U257" s="268">
        <v>1.0000000000000001E+50</v>
      </c>
      <c r="V257" s="268">
        <v>1.0000000000000001E+50</v>
      </c>
      <c r="W257" s="268">
        <v>1.0000000000000001E+50</v>
      </c>
      <c r="X257" s="268">
        <v>7.000998377199915E-3</v>
      </c>
      <c r="Y257" s="268">
        <v>1.0000000000000001E+50</v>
      </c>
      <c r="Z257" s="268">
        <v>1.0000000000000001E+50</v>
      </c>
      <c r="AA257" s="268">
        <v>1.0000000000000001E+50</v>
      </c>
      <c r="AB257" s="268">
        <v>16.201670492795341</v>
      </c>
      <c r="AC257" s="268">
        <v>5.0021602818975082E-4</v>
      </c>
      <c r="AD257" s="268">
        <v>2.9250224721348729E-2</v>
      </c>
      <c r="AE257" s="268">
        <v>2.9750240716084151E-2</v>
      </c>
      <c r="AF257" s="268">
        <v>3.488814711679171E-2</v>
      </c>
    </row>
    <row r="258" spans="1:32">
      <c r="A258" s="268">
        <v>159090.39899899403</v>
      </c>
      <c r="B258" s="268">
        <v>1.0045546988922243E-2</v>
      </c>
      <c r="C258" s="268">
        <v>1.0000000000000001E+50</v>
      </c>
      <c r="D258" s="268">
        <v>1.0000000000000001E+50</v>
      </c>
      <c r="E258" s="268">
        <v>1.0000000000000001E+50</v>
      </c>
      <c r="F258" s="268">
        <v>1.0000000000000001E+50</v>
      </c>
      <c r="G258" s="268">
        <v>1.0000000000000001E+50</v>
      </c>
      <c r="H258" s="268">
        <v>0.53213572450224678</v>
      </c>
      <c r="I258" s="268">
        <v>2.0006270494960767</v>
      </c>
      <c r="J258" s="268">
        <v>1.0000000000000001E+50</v>
      </c>
      <c r="K258" s="268">
        <v>0.11823314248792774</v>
      </c>
      <c r="L258" s="268">
        <v>1.0000000000000001E+50</v>
      </c>
      <c r="M258" s="268">
        <v>1.0000000000000001E+50</v>
      </c>
      <c r="N258" s="268">
        <v>0.10582423378406218</v>
      </c>
      <c r="O258" s="268">
        <v>1.0000000000000001E+50</v>
      </c>
      <c r="P258" s="268">
        <v>1.0000000000000001E+50</v>
      </c>
      <c r="Q258" s="268">
        <v>1.0000000000000001E+50</v>
      </c>
      <c r="R258" s="268">
        <v>1.0000000000000001E+50</v>
      </c>
      <c r="S258" s="268">
        <v>1.0000000000000001E+50</v>
      </c>
      <c r="T258" s="268">
        <v>1.0000000000000001E+50</v>
      </c>
      <c r="U258" s="268">
        <v>1.0000000000000001E+50</v>
      </c>
      <c r="V258" s="268">
        <v>1.0000000000000001E+50</v>
      </c>
      <c r="W258" s="268">
        <v>1.0000000000000001E+50</v>
      </c>
      <c r="X258" s="268">
        <v>7.0013619507764838E-3</v>
      </c>
      <c r="Y258" s="268">
        <v>1.0000000000000001E+50</v>
      </c>
      <c r="Z258" s="268">
        <v>1.0000000000000001E+50</v>
      </c>
      <c r="AA258" s="268">
        <v>1.0000000000000001E+50</v>
      </c>
      <c r="AB258" s="268">
        <v>15.883990683685424</v>
      </c>
      <c r="AC258" s="268">
        <v>5.0022475376793377E-4</v>
      </c>
      <c r="AD258" s="268">
        <v>2.9250225166785711E-2</v>
      </c>
      <c r="AE258" s="268">
        <v>2.9750241807708015E-2</v>
      </c>
      <c r="AF258" s="268">
        <v>3.4946561491167066E-2</v>
      </c>
    </row>
    <row r="259" spans="1:32">
      <c r="A259" s="268">
        <v>162272.2069789739</v>
      </c>
      <c r="B259" s="268">
        <v>1.0244486326050378E-2</v>
      </c>
      <c r="C259" s="268">
        <v>1.0000000000000001E+50</v>
      </c>
      <c r="D259" s="268">
        <v>1.0000000000000001E+50</v>
      </c>
      <c r="E259" s="268">
        <v>1.0000000000000001E+50</v>
      </c>
      <c r="F259" s="268">
        <v>1.0000000000000001E+50</v>
      </c>
      <c r="G259" s="268">
        <v>1.0000000000000001E+50</v>
      </c>
      <c r="H259" s="268">
        <v>0.52170126826816032</v>
      </c>
      <c r="I259" s="268">
        <v>1.9613894286011402</v>
      </c>
      <c r="J259" s="268">
        <v>1.0000000000000001E+50</v>
      </c>
      <c r="K259" s="268">
        <v>0.11591398964968158</v>
      </c>
      <c r="L259" s="268">
        <v>1.0000000000000001E+50</v>
      </c>
      <c r="M259" s="268">
        <v>1.0000000000000001E+50</v>
      </c>
      <c r="N259" s="268">
        <v>0.10372530325003758</v>
      </c>
      <c r="O259" s="268">
        <v>1.0000000000000001E+50</v>
      </c>
      <c r="P259" s="268">
        <v>1.0000000000000001E+50</v>
      </c>
      <c r="Q259" s="268">
        <v>1.0000000000000001E+50</v>
      </c>
      <c r="R259" s="268">
        <v>1.0000000000000001E+50</v>
      </c>
      <c r="S259" s="268">
        <v>1.0000000000000001E+50</v>
      </c>
      <c r="T259" s="268">
        <v>1.0000000000000001E+50</v>
      </c>
      <c r="U259" s="268">
        <v>1.0000000000000001E+50</v>
      </c>
      <c r="V259" s="268">
        <v>1.0000000000000001E+50</v>
      </c>
      <c r="W259" s="268">
        <v>1.0000000000000001E+50</v>
      </c>
      <c r="X259" s="268">
        <v>7.0017830667225859E-3</v>
      </c>
      <c r="Y259" s="268">
        <v>1.0000000000000001E+50</v>
      </c>
      <c r="Z259" s="268">
        <v>1.0000000000000001E+50</v>
      </c>
      <c r="AA259" s="268">
        <v>1.0000000000000001E+50</v>
      </c>
      <c r="AB259" s="268">
        <v>15.5725398905299</v>
      </c>
      <c r="AC259" s="268">
        <v>5.0023383169792753E-4</v>
      </c>
      <c r="AD259" s="268">
        <v>2.9250225630218341E-2</v>
      </c>
      <c r="AE259" s="268">
        <v>2.9750242943433439E-2</v>
      </c>
      <c r="AF259" s="268">
        <v>3.5004294172058498E-2</v>
      </c>
    </row>
    <row r="260" spans="1:32">
      <c r="A260" s="268">
        <v>165517.65111855339</v>
      </c>
      <c r="B260" s="268">
        <v>1.0447442743947074E-2</v>
      </c>
      <c r="C260" s="268">
        <v>1.0000000000000001E+50</v>
      </c>
      <c r="D260" s="268">
        <v>1.0000000000000001E+50</v>
      </c>
      <c r="E260" s="268">
        <v>1.0000000000000001E+50</v>
      </c>
      <c r="F260" s="268">
        <v>1.0000000000000001E+50</v>
      </c>
      <c r="G260" s="268">
        <v>1.0000000000000001E+50</v>
      </c>
      <c r="H260" s="268">
        <v>0.511471400766772</v>
      </c>
      <c r="I260" s="268">
        <v>1.922920980034373</v>
      </c>
      <c r="J260" s="268">
        <v>1.0000000000000001E+50</v>
      </c>
      <c r="K260" s="268">
        <v>0.1136402932802756</v>
      </c>
      <c r="L260" s="268">
        <v>1.0000000000000001E+50</v>
      </c>
      <c r="M260" s="268">
        <v>1.0000000000000001E+50</v>
      </c>
      <c r="N260" s="268">
        <v>0.10166705084526015</v>
      </c>
      <c r="O260" s="268">
        <v>1.0000000000000001E+50</v>
      </c>
      <c r="P260" s="268">
        <v>1.0000000000000001E+50</v>
      </c>
      <c r="Q260" s="268">
        <v>1.0000000000000001E+50</v>
      </c>
      <c r="R260" s="268">
        <v>1.0000000000000001E+50</v>
      </c>
      <c r="S260" s="268">
        <v>1.0000000000000001E+50</v>
      </c>
      <c r="T260" s="268">
        <v>1.0000000000000001E+50</v>
      </c>
      <c r="U260" s="268">
        <v>1.0000000000000001E+50</v>
      </c>
      <c r="V260" s="268">
        <v>1.0000000000000001E+50</v>
      </c>
      <c r="W260" s="268">
        <v>1.0000000000000001E+50</v>
      </c>
      <c r="X260" s="268">
        <v>7.0022623752301625E-3</v>
      </c>
      <c r="Y260" s="268">
        <v>1.0000000000000001E+50</v>
      </c>
      <c r="Z260" s="268">
        <v>1.0000000000000001E+50</v>
      </c>
      <c r="AA260" s="268">
        <v>1.0000000000000001E+50</v>
      </c>
      <c r="AB260" s="268">
        <v>15.267195975762816</v>
      </c>
      <c r="AC260" s="268">
        <v>5.0024327620143796E-4</v>
      </c>
      <c r="AD260" s="268">
        <v>2.9250226112373639E-2</v>
      </c>
      <c r="AE260" s="268">
        <v>2.9750244125042128E-2</v>
      </c>
      <c r="AF260" s="268">
        <v>3.5061314222403168E-2</v>
      </c>
    </row>
    <row r="261" spans="1:32">
      <c r="A261" s="268">
        <v>168828.00414092446</v>
      </c>
      <c r="B261" s="268">
        <v>1.0654495854217115E-2</v>
      </c>
      <c r="C261" s="268">
        <v>1.0000000000000001E+50</v>
      </c>
      <c r="D261" s="268">
        <v>1.0000000000000001E+50</v>
      </c>
      <c r="E261" s="268">
        <v>1.0000000000000001E+50</v>
      </c>
      <c r="F261" s="268">
        <v>1.0000000000000001E+50</v>
      </c>
      <c r="G261" s="268">
        <v>1.0000000000000001E+50</v>
      </c>
      <c r="H261" s="268">
        <v>0.50144211028533892</v>
      </c>
      <c r="I261" s="268">
        <v>1.8852066181298666</v>
      </c>
      <c r="J261" s="268">
        <v>1.0000000000000001E+50</v>
      </c>
      <c r="K261" s="268">
        <v>0.11141116173421635</v>
      </c>
      <c r="L261" s="268">
        <v>1.0000000000000001E+50</v>
      </c>
      <c r="M261" s="268">
        <v>1.0000000000000001E+50</v>
      </c>
      <c r="N261" s="268">
        <v>9.964866950734684E-2</v>
      </c>
      <c r="O261" s="268">
        <v>1.0000000000000001E+50</v>
      </c>
      <c r="P261" s="268">
        <v>1.0000000000000001E+50</v>
      </c>
      <c r="Q261" s="268">
        <v>1.0000000000000001E+50</v>
      </c>
      <c r="R261" s="268">
        <v>1.0000000000000001E+50</v>
      </c>
      <c r="S261" s="268">
        <v>1.0000000000000001E+50</v>
      </c>
      <c r="T261" s="268">
        <v>1.0000000000000001E+50</v>
      </c>
      <c r="U261" s="268">
        <v>1.0000000000000001E+50</v>
      </c>
      <c r="V261" s="268">
        <v>1.0000000000000001E+50</v>
      </c>
      <c r="W261" s="268">
        <v>1.0000000000000001E+50</v>
      </c>
      <c r="X261" s="268">
        <v>7.0028006161969121E-3</v>
      </c>
      <c r="Y261" s="268">
        <v>1.0000000000000001E+50</v>
      </c>
      <c r="Z261" s="268">
        <v>1.0000000000000001E+50</v>
      </c>
      <c r="AA261" s="268">
        <v>1.0000000000000001E+50</v>
      </c>
      <c r="AB261" s="268">
        <v>14.9678391966725</v>
      </c>
      <c r="AC261" s="268">
        <v>5.002531020736323E-4</v>
      </c>
      <c r="AD261" s="268">
        <v>2.9250226614008001E-2</v>
      </c>
      <c r="AE261" s="268">
        <v>2.9750245354387753E-2</v>
      </c>
      <c r="AF261" s="268">
        <v>3.5117592594239556E-2</v>
      </c>
    </row>
    <row r="262" spans="1:32">
      <c r="A262" s="268">
        <v>172204.56422374296</v>
      </c>
      <c r="B262" s="268">
        <v>1.0865726873826432E-2</v>
      </c>
      <c r="C262" s="268">
        <v>1.0000000000000001E+50</v>
      </c>
      <c r="D262" s="268">
        <v>1.0000000000000001E+50</v>
      </c>
      <c r="E262" s="268">
        <v>1.0000000000000001E+50</v>
      </c>
      <c r="F262" s="268">
        <v>1.0000000000000001E+50</v>
      </c>
      <c r="G262" s="268">
        <v>1.0000000000000001E+50</v>
      </c>
      <c r="H262" s="268">
        <v>0.49160946376877296</v>
      </c>
      <c r="I262" s="268">
        <v>1.8482315529419864</v>
      </c>
      <c r="J262" s="268">
        <v>1.0000000000000001E+50</v>
      </c>
      <c r="K262" s="268">
        <v>0.1092257208424202</v>
      </c>
      <c r="L262" s="268">
        <v>1.0000000000000001E+50</v>
      </c>
      <c r="M262" s="268">
        <v>1.0000000000000001E+50</v>
      </c>
      <c r="N262" s="268">
        <v>9.7669367815591532E-2</v>
      </c>
      <c r="O262" s="268">
        <v>1.0000000000000001E+50</v>
      </c>
      <c r="P262" s="268">
        <v>1.0000000000000001E+50</v>
      </c>
      <c r="Q262" s="268">
        <v>1.0000000000000001E+50</v>
      </c>
      <c r="R262" s="268">
        <v>1.0000000000000001E+50</v>
      </c>
      <c r="S262" s="268">
        <v>1.0000000000000001E+50</v>
      </c>
      <c r="T262" s="268">
        <v>1.0000000000000001E+50</v>
      </c>
      <c r="U262" s="268">
        <v>1.0000000000000001E+50</v>
      </c>
      <c r="V262" s="268">
        <v>1.0000000000000001E+50</v>
      </c>
      <c r="W262" s="268">
        <v>1.0000000000000001E+50</v>
      </c>
      <c r="X262" s="268">
        <v>7.0033986203130293E-3</v>
      </c>
      <c r="Y262" s="268">
        <v>1.0000000000000001E+50</v>
      </c>
      <c r="Z262" s="268">
        <v>1.0000000000000001E+50</v>
      </c>
      <c r="AA262" s="268">
        <v>1.0000000000000001E+50</v>
      </c>
      <c r="AB262" s="268">
        <v>14.674352158443625</v>
      </c>
      <c r="AC262" s="268">
        <v>5.0026332470621648E-4</v>
      </c>
      <c r="AD262" s="268">
        <v>2.9250227135908385E-2</v>
      </c>
      <c r="AE262" s="268">
        <v>2.9750246633398893E-2</v>
      </c>
      <c r="AF262" s="268">
        <v>3.5173102160883353E-2</v>
      </c>
    </row>
    <row r="263" spans="1:32">
      <c r="A263" s="268">
        <v>175648.65550821781</v>
      </c>
      <c r="B263" s="268">
        <v>1.1081218657018563E-2</v>
      </c>
      <c r="C263" s="268">
        <v>1.0000000000000001E+50</v>
      </c>
      <c r="D263" s="268">
        <v>1.0000000000000001E+50</v>
      </c>
      <c r="E263" s="268">
        <v>1.0000000000000001E+50</v>
      </c>
      <c r="F263" s="268">
        <v>1.0000000000000001E+50</v>
      </c>
      <c r="G263" s="268">
        <v>1.0000000000000001E+50</v>
      </c>
      <c r="H263" s="268">
        <v>0.48196960527726712</v>
      </c>
      <c r="I263" s="268">
        <v>1.8119812844453909</v>
      </c>
      <c r="J263" s="268">
        <v>1.0000000000000001E+50</v>
      </c>
      <c r="K263" s="268">
        <v>0.10708311356940273</v>
      </c>
      <c r="L263" s="268">
        <v>1.0000000000000001E+50</v>
      </c>
      <c r="M263" s="268">
        <v>1.0000000000000001E+50</v>
      </c>
      <c r="N263" s="268">
        <v>9.572836968098225E-2</v>
      </c>
      <c r="O263" s="268">
        <v>1.0000000000000001E+50</v>
      </c>
      <c r="P263" s="268">
        <v>1.0000000000000001E+50</v>
      </c>
      <c r="Q263" s="268">
        <v>1.0000000000000001E+50</v>
      </c>
      <c r="R263" s="268">
        <v>1.0000000000000001E+50</v>
      </c>
      <c r="S263" s="268">
        <v>1.0000000000000001E+50</v>
      </c>
      <c r="T263" s="268">
        <v>1.0000000000000001E+50</v>
      </c>
      <c r="U263" s="268">
        <v>1.0000000000000001E+50</v>
      </c>
      <c r="V263" s="268">
        <v>1.0000000000000001E+50</v>
      </c>
      <c r="W263" s="268">
        <v>1.0000000000000001E+50</v>
      </c>
      <c r="X263" s="268">
        <v>7.0040573102802687E-3</v>
      </c>
      <c r="Y263" s="268">
        <v>1.0000000000000001E+50</v>
      </c>
      <c r="Z263" s="268">
        <v>1.0000000000000001E+50</v>
      </c>
      <c r="AA263" s="268">
        <v>1.0000000000000001E+50</v>
      </c>
      <c r="AB263" s="268">
        <v>14.386619768120029</v>
      </c>
      <c r="AC263" s="268">
        <v>5.0027396011143781E-4</v>
      </c>
      <c r="AD263" s="268">
        <v>2.9250227678893535E-2</v>
      </c>
      <c r="AE263" s="268">
        <v>2.975024796408202E-2</v>
      </c>
      <c r="AF263" s="268">
        <v>3.5227817739040559E-2</v>
      </c>
    </row>
    <row r="264" spans="1:32">
      <c r="A264" s="268">
        <v>179161.62861838218</v>
      </c>
      <c r="B264" s="268">
        <v>1.1301055727869517E-2</v>
      </c>
      <c r="C264" s="268">
        <v>1.0000000000000001E+50</v>
      </c>
      <c r="D264" s="268">
        <v>1.0000000000000001E+50</v>
      </c>
      <c r="E264" s="268">
        <v>1.0000000000000001E+50</v>
      </c>
      <c r="F264" s="268">
        <v>1.0000000000000001E+50</v>
      </c>
      <c r="G264" s="268">
        <v>1.0000000000000001E+50</v>
      </c>
      <c r="H264" s="268">
        <v>0.47251875447416097</v>
      </c>
      <c r="I264" s="268">
        <v>1.7764415968487484</v>
      </c>
      <c r="J264" s="268">
        <v>1.0000000000000001E+50</v>
      </c>
      <c r="K264" s="268">
        <v>0.10498249967718672</v>
      </c>
      <c r="L264" s="268">
        <v>1.0000000000000001E+50</v>
      </c>
      <c r="M264" s="268">
        <v>1.0000000000000001E+50</v>
      </c>
      <c r="N264" s="268">
        <v>9.3824914042254959E-2</v>
      </c>
      <c r="O264" s="268">
        <v>1.0000000000000001E+50</v>
      </c>
      <c r="P264" s="268">
        <v>1.0000000000000001E+50</v>
      </c>
      <c r="Q264" s="268">
        <v>1.0000000000000001E+50</v>
      </c>
      <c r="R264" s="268">
        <v>1.0000000000000001E+50</v>
      </c>
      <c r="S264" s="268">
        <v>1.0000000000000001E+50</v>
      </c>
      <c r="T264" s="268">
        <v>1.0000000000000001E+50</v>
      </c>
      <c r="U264" s="268">
        <v>1.0000000000000001E+50</v>
      </c>
      <c r="V264" s="268">
        <v>1.0000000000000001E+50</v>
      </c>
      <c r="W264" s="268">
        <v>1.0000000000000001E+50</v>
      </c>
      <c r="X264" s="268">
        <v>7.004777702164634E-3</v>
      </c>
      <c r="Y264" s="268">
        <v>1.0000000000000001E+50</v>
      </c>
      <c r="Z264" s="268">
        <v>1.0000000000000001E+50</v>
      </c>
      <c r="AA264" s="268">
        <v>1.0000000000000001E+50</v>
      </c>
      <c r="AB264" s="268">
        <v>14.104529189470199</v>
      </c>
      <c r="AC264" s="268">
        <v>5.0028502494704947E-4</v>
      </c>
      <c r="AD264" s="268">
        <v>2.9250228243815273E-2</v>
      </c>
      <c r="AE264" s="268">
        <v>2.9750249348524684E-2</v>
      </c>
      <c r="AF264" s="268">
        <v>3.5281716101029606E-2</v>
      </c>
    </row>
    <row r="265" spans="1:32">
      <c r="A265" s="268">
        <v>182744.86119074983</v>
      </c>
      <c r="B265" s="268">
        <v>1.1525324313493943E-2</v>
      </c>
      <c r="C265" s="268">
        <v>1.0000000000000001E+50</v>
      </c>
      <c r="D265" s="268">
        <v>1.0000000000000001E+50</v>
      </c>
      <c r="E265" s="268">
        <v>1.0000000000000001E+50</v>
      </c>
      <c r="F265" s="268">
        <v>1.0000000000000001E+50</v>
      </c>
      <c r="G265" s="268">
        <v>1.0000000000000001E+50</v>
      </c>
      <c r="H265" s="268">
        <v>0.46325320514345691</v>
      </c>
      <c r="I265" s="268">
        <v>1.7415985530199201</v>
      </c>
      <c r="J265" s="268">
        <v>1.0000000000000001E+50</v>
      </c>
      <c r="K265" s="268">
        <v>0.10292305539579792</v>
      </c>
      <c r="L265" s="268">
        <v>1.0000000000000001E+50</v>
      </c>
      <c r="M265" s="268">
        <v>1.0000000000000001E+50</v>
      </c>
      <c r="N265" s="268">
        <v>9.1958254567867395E-2</v>
      </c>
      <c r="O265" s="268">
        <v>1.0000000000000001E+50</v>
      </c>
      <c r="P265" s="268">
        <v>1.0000000000000001E+50</v>
      </c>
      <c r="Q265" s="268">
        <v>1.0000000000000001E+50</v>
      </c>
      <c r="R265" s="268">
        <v>1.0000000000000001E+50</v>
      </c>
      <c r="S265" s="268">
        <v>1.0000000000000001E+50</v>
      </c>
      <c r="T265" s="268">
        <v>1.0000000000000001E+50</v>
      </c>
      <c r="U265" s="268">
        <v>1.0000000000000001E+50</v>
      </c>
      <c r="V265" s="268">
        <v>1.0000000000000001E+50</v>
      </c>
      <c r="W265" s="268">
        <v>1.0000000000000001E+50</v>
      </c>
      <c r="X265" s="268">
        <v>7.0055609068843464E-3</v>
      </c>
      <c r="Y265" s="268">
        <v>1.0000000000000001E+50</v>
      </c>
      <c r="Z265" s="268">
        <v>1.0000000000000001E+50</v>
      </c>
      <c r="AA265" s="268">
        <v>1.0000000000000001E+50</v>
      </c>
      <c r="AB265" s="268">
        <v>13.827969798737808</v>
      </c>
      <c r="AC265" s="268">
        <v>5.0029653654227438E-4</v>
      </c>
      <c r="AD265" s="268">
        <v>2.9250228831559838E-2</v>
      </c>
      <c r="AE265" s="268">
        <v>2.9750250788898765E-2</v>
      </c>
      <c r="AF265" s="268">
        <v>3.5334775977349291E-2</v>
      </c>
    </row>
    <row r="266" spans="1:32">
      <c r="A266" s="268">
        <v>186399.75841456483</v>
      </c>
      <c r="B266" s="268">
        <v>1.1754112377915899E-2</v>
      </c>
      <c r="C266" s="268">
        <v>1.0000000000000001E+50</v>
      </c>
      <c r="D266" s="268">
        <v>1.0000000000000001E+50</v>
      </c>
      <c r="E266" s="268">
        <v>1.0000000000000001E+50</v>
      </c>
      <c r="F266" s="268">
        <v>1.0000000000000001E+50</v>
      </c>
      <c r="G266" s="268">
        <v>1.0000000000000001E+50</v>
      </c>
      <c r="H266" s="268">
        <v>0.45416932373640123</v>
      </c>
      <c r="I266" s="268">
        <v>1.7074384890204142</v>
      </c>
      <c r="J266" s="268">
        <v>1.0000000000000001E+50</v>
      </c>
      <c r="K266" s="268">
        <v>0.10090397310021838</v>
      </c>
      <c r="L266" s="268">
        <v>1.0000000000000001E+50</v>
      </c>
      <c r="M266" s="268">
        <v>1.0000000000000001E+50</v>
      </c>
      <c r="N266" s="268">
        <v>9.0127659363776425E-2</v>
      </c>
      <c r="O266" s="268">
        <v>1.0000000000000001E+50</v>
      </c>
      <c r="P266" s="268">
        <v>1.0000000000000001E+50</v>
      </c>
      <c r="Q266" s="268">
        <v>1.0000000000000001E+50</v>
      </c>
      <c r="R266" s="268">
        <v>1.0000000000000001E+50</v>
      </c>
      <c r="S266" s="268">
        <v>1.0000000000000001E+50</v>
      </c>
      <c r="T266" s="268">
        <v>1.0000000000000001E+50</v>
      </c>
      <c r="U266" s="268">
        <v>1.0000000000000001E+50</v>
      </c>
      <c r="V266" s="268">
        <v>1.0000000000000001E+50</v>
      </c>
      <c r="W266" s="268">
        <v>1.0000000000000001E+50</v>
      </c>
      <c r="X266" s="268">
        <v>7.0064081318347111E-3</v>
      </c>
      <c r="Y266" s="268">
        <v>1.0000000000000001E+50</v>
      </c>
      <c r="Z266" s="268">
        <v>1.0000000000000001E+50</v>
      </c>
      <c r="AA266" s="268">
        <v>1.0000000000000001E+50</v>
      </c>
      <c r="AB266" s="268">
        <v>13.556833141259821</v>
      </c>
      <c r="AC266" s="268">
        <v>5.0030851292480873E-4</v>
      </c>
      <c r="AD266" s="268">
        <v>2.925022944304927E-2</v>
      </c>
      <c r="AE266" s="268">
        <v>2.9750252287463884E-2</v>
      </c>
      <c r="AF266" s="268">
        <v>3.5386978049887628E-2</v>
      </c>
    </row>
    <row r="267" spans="1:32">
      <c r="A267" s="268">
        <v>190127.75358285612</v>
      </c>
      <c r="B267" s="268">
        <v>1.1987509656617587E-2</v>
      </c>
      <c r="C267" s="268">
        <v>1.0000000000000001E+50</v>
      </c>
      <c r="D267" s="268">
        <v>1.0000000000000001E+50</v>
      </c>
      <c r="E267" s="268">
        <v>1.0000000000000001E+50</v>
      </c>
      <c r="F267" s="268">
        <v>1.0000000000000001E+50</v>
      </c>
      <c r="G267" s="268">
        <v>1.0000000000000001E+50</v>
      </c>
      <c r="H267" s="268">
        <v>0.4452635479465637</v>
      </c>
      <c r="I267" s="268">
        <v>1.6739480087469836</v>
      </c>
      <c r="J267" s="268">
        <v>1.0000000000000001E+50</v>
      </c>
      <c r="K267" s="268">
        <v>9.8924460993671678E-2</v>
      </c>
      <c r="L267" s="268">
        <v>1.0000000000000001E+50</v>
      </c>
      <c r="M267" s="268">
        <v>1.0000000000000001E+50</v>
      </c>
      <c r="N267" s="268">
        <v>8.8332410686907781E-2</v>
      </c>
      <c r="O267" s="268">
        <v>1.0000000000000001E+50</v>
      </c>
      <c r="P267" s="268">
        <v>1.0000000000000001E+50</v>
      </c>
      <c r="Q267" s="268">
        <v>1.0000000000000001E+50</v>
      </c>
      <c r="R267" s="268">
        <v>1.0000000000000001E+50</v>
      </c>
      <c r="S267" s="268">
        <v>1.0000000000000001E+50</v>
      </c>
      <c r="T267" s="268">
        <v>1.0000000000000001E+50</v>
      </c>
      <c r="U267" s="268">
        <v>1.0000000000000001E+50</v>
      </c>
      <c r="V267" s="268">
        <v>1.0000000000000001E+50</v>
      </c>
      <c r="W267" s="268">
        <v>1.0000000000000001E+50</v>
      </c>
      <c r="X267" s="268">
        <v>7.0073206826517876E-3</v>
      </c>
      <c r="Y267" s="268">
        <v>1.0000000000000001E+50</v>
      </c>
      <c r="Z267" s="268">
        <v>1.0000000000000001E+50</v>
      </c>
      <c r="AA267" s="268">
        <v>1.0000000000000001E+50</v>
      </c>
      <c r="AB267" s="268">
        <v>13.291012888935278</v>
      </c>
      <c r="AC267" s="268">
        <v>5.0032097284890718E-4</v>
      </c>
      <c r="AD267" s="268">
        <v>2.9250230079242864E-2</v>
      </c>
      <c r="AE267" s="268">
        <v>2.9750253846570953E-2</v>
      </c>
      <c r="AF267" s="268">
        <v>3.5438304936118076E-2</v>
      </c>
    </row>
    <row r="268" spans="1:32">
      <c r="A268" s="268">
        <v>193930.30865451324</v>
      </c>
      <c r="B268" s="268">
        <v>1.2225607691779859E-2</v>
      </c>
      <c r="C268" s="268">
        <v>1.0000000000000001E+50</v>
      </c>
      <c r="D268" s="268">
        <v>1.0000000000000001E+50</v>
      </c>
      <c r="E268" s="268">
        <v>1.0000000000000001E+50</v>
      </c>
      <c r="F268" s="268">
        <v>1.0000000000000001E+50</v>
      </c>
      <c r="G268" s="268">
        <v>1.0000000000000001E+50</v>
      </c>
      <c r="H268" s="268">
        <v>0.43653238531285432</v>
      </c>
      <c r="I268" s="268">
        <v>1.6411139786782527</v>
      </c>
      <c r="J268" s="268">
        <v>1.0000000000000001E+50</v>
      </c>
      <c r="K268" s="268">
        <v>9.6983742797114789E-2</v>
      </c>
      <c r="L268" s="268">
        <v>1.0000000000000001E+50</v>
      </c>
      <c r="M268" s="268">
        <v>1.0000000000000001E+50</v>
      </c>
      <c r="N268" s="268">
        <v>8.6571804664206511E-2</v>
      </c>
      <c r="O268" s="268">
        <v>1.0000000000000001E+50</v>
      </c>
      <c r="P268" s="268">
        <v>1.0000000000000001E+50</v>
      </c>
      <c r="Q268" s="268">
        <v>1.0000000000000001E+50</v>
      </c>
      <c r="R268" s="268">
        <v>1.0000000000000001E+50</v>
      </c>
      <c r="S268" s="268">
        <v>1.0000000000000001E+50</v>
      </c>
      <c r="T268" s="268">
        <v>1.0000000000000001E+50</v>
      </c>
      <c r="U268" s="268">
        <v>1.0000000000000001E+50</v>
      </c>
      <c r="V268" s="268">
        <v>1.0000000000000001E+50</v>
      </c>
      <c r="W268" s="268">
        <v>1.0000000000000001E+50</v>
      </c>
      <c r="X268" s="268">
        <v>7.0082999651168328E-3</v>
      </c>
      <c r="Y268" s="268">
        <v>1.0000000000000001E+50</v>
      </c>
      <c r="Z268" s="268">
        <v>1.0000000000000001E+50</v>
      </c>
      <c r="AA268" s="268">
        <v>1.0000000000000001E+50</v>
      </c>
      <c r="AB268" s="268">
        <v>13.030404798527956</v>
      </c>
      <c r="AC268" s="268">
        <v>5.0033393582458996E-4</v>
      </c>
      <c r="AD268" s="268">
        <v>2.9250230741138663E-2</v>
      </c>
      <c r="AE268" s="268">
        <v>2.9750255468665859E-2</v>
      </c>
      <c r="AF268" s="268">
        <v>3.5488741164673626E-2</v>
      </c>
    </row>
    <row r="269" spans="1:32">
      <c r="A269" s="268">
        <v>197808.9148276035</v>
      </c>
      <c r="B269" s="268">
        <v>1.2468499868228433E-2</v>
      </c>
      <c r="C269" s="268">
        <v>1.0000000000000001E+50</v>
      </c>
      <c r="D269" s="268">
        <v>1.0000000000000001E+50</v>
      </c>
      <c r="E269" s="268">
        <v>1.0000000000000001E+50</v>
      </c>
      <c r="F269" s="268">
        <v>1.0000000000000001E+50</v>
      </c>
      <c r="G269" s="268">
        <v>1.0000000000000001E+50</v>
      </c>
      <c r="H269" s="268">
        <v>0.42797241184993096</v>
      </c>
      <c r="I269" s="268">
        <v>1.6089235227243162</v>
      </c>
      <c r="J269" s="268">
        <v>1.0000000000000001E+50</v>
      </c>
      <c r="K269" s="268">
        <v>9.5081057444816028E-2</v>
      </c>
      <c r="L269" s="268">
        <v>1.0000000000000001E+50</v>
      </c>
      <c r="M269" s="268">
        <v>1.0000000000000001E+50</v>
      </c>
      <c r="N269" s="268">
        <v>8.4845151017160891E-2</v>
      </c>
      <c r="O269" s="268">
        <v>1.0000000000000001E+50</v>
      </c>
      <c r="P269" s="268">
        <v>1.0000000000000001E+50</v>
      </c>
      <c r="Q269" s="268">
        <v>1.0000000000000001E+50</v>
      </c>
      <c r="R269" s="268">
        <v>1.0000000000000001E+50</v>
      </c>
      <c r="S269" s="268">
        <v>1.0000000000000001E+50</v>
      </c>
      <c r="T269" s="268">
        <v>1.0000000000000001E+50</v>
      </c>
      <c r="U269" s="268">
        <v>1.0000000000000001E+50</v>
      </c>
      <c r="V269" s="268">
        <v>1.0000000000000001E+50</v>
      </c>
      <c r="W269" s="268">
        <v>1.0000000000000001E+50</v>
      </c>
      <c r="X269" s="268">
        <v>7.0093474872036316E-3</v>
      </c>
      <c r="Y269" s="268">
        <v>1.0000000000000001E+50</v>
      </c>
      <c r="Z269" s="268">
        <v>1.0000000000000001E+50</v>
      </c>
      <c r="AA269" s="268">
        <v>1.0000000000000001E+50</v>
      </c>
      <c r="AB269" s="268">
        <v>12.774906670786727</v>
      </c>
      <c r="AC269" s="268">
        <v>5.0034742214802004E-4</v>
      </c>
      <c r="AD269" s="268">
        <v>2.9250231429775037E-2</v>
      </c>
      <c r="AE269" s="268">
        <v>2.9750257156293307E-2</v>
      </c>
      <c r="AF269" s="268">
        <v>3.5538273142725757E-2</v>
      </c>
    </row>
    <row r="270" spans="1:32">
      <c r="A270" s="268">
        <v>201765.09312415557</v>
      </c>
      <c r="B270" s="268">
        <v>1.2716281450100045E-2</v>
      </c>
      <c r="C270" s="268">
        <v>1.0000000000000001E+50</v>
      </c>
      <c r="D270" s="268">
        <v>1.0000000000000001E+50</v>
      </c>
      <c r="E270" s="268">
        <v>1.0000000000000001E+50</v>
      </c>
      <c r="F270" s="268">
        <v>1.0000000000000001E+50</v>
      </c>
      <c r="G270" s="268">
        <v>1.0000000000000001E+50</v>
      </c>
      <c r="H270" s="268">
        <v>0.41958027070545978</v>
      </c>
      <c r="I270" s="268">
        <v>1.577364017177294</v>
      </c>
      <c r="J270" s="268">
        <v>1.0000000000000001E+50</v>
      </c>
      <c r="K270" s="268">
        <v>9.3215658785898478E-2</v>
      </c>
      <c r="L270" s="268">
        <v>1.0000000000000001E+50</v>
      </c>
      <c r="M270" s="268">
        <v>1.0000000000000001E+50</v>
      </c>
      <c r="N270" s="268">
        <v>8.3151772791694042E-2</v>
      </c>
      <c r="O270" s="268">
        <v>1.0000000000000001E+50</v>
      </c>
      <c r="P270" s="268">
        <v>1.0000000000000001E+50</v>
      </c>
      <c r="Q270" s="268">
        <v>1.0000000000000001E+50</v>
      </c>
      <c r="R270" s="268">
        <v>1.0000000000000001E+50</v>
      </c>
      <c r="S270" s="268">
        <v>1.0000000000000001E+50</v>
      </c>
      <c r="T270" s="268">
        <v>1.0000000000000001E+50</v>
      </c>
      <c r="U270" s="268">
        <v>1.0000000000000001E+50</v>
      </c>
      <c r="V270" s="268">
        <v>1.0000000000000001E+50</v>
      </c>
      <c r="W270" s="268">
        <v>1.0000000000000001E+50</v>
      </c>
      <c r="X270" s="268">
        <v>7.0104648612710364E-3</v>
      </c>
      <c r="Y270" s="268">
        <v>1.0000000000000001E+50</v>
      </c>
      <c r="Z270" s="268">
        <v>1.0000000000000001E+50</v>
      </c>
      <c r="AA270" s="268">
        <v>1.0000000000000001E+50</v>
      </c>
      <c r="AB270" s="268">
        <v>12.524418310367381</v>
      </c>
      <c r="AC270" s="268">
        <v>5.00361452933093E-4</v>
      </c>
      <c r="AD270" s="268">
        <v>2.9250232146232302E-2</v>
      </c>
      <c r="AE270" s="268">
        <v>2.9750258912100803E-2</v>
      </c>
      <c r="AF270" s="268">
        <v>3.5586889115624284E-2</v>
      </c>
    </row>
    <row r="271" spans="1:32">
      <c r="A271" s="268">
        <v>205800.39498663868</v>
      </c>
      <c r="B271" s="268">
        <v>1.2969049618243125E-2</v>
      </c>
      <c r="C271" s="268">
        <v>1.0000000000000001E+50</v>
      </c>
      <c r="D271" s="268">
        <v>1.0000000000000001E+50</v>
      </c>
      <c r="E271" s="268">
        <v>1.0000000000000001E+50</v>
      </c>
      <c r="F271" s="268">
        <v>1.0000000000000001E+50</v>
      </c>
      <c r="G271" s="268">
        <v>1.0000000000000001E+50</v>
      </c>
      <c r="H271" s="268">
        <v>0.41135267084370286</v>
      </c>
      <c r="I271" s="268">
        <v>1.5464230857608583</v>
      </c>
      <c r="J271" s="268">
        <v>1.0000000000000001E+50</v>
      </c>
      <c r="K271" s="268">
        <v>9.138681529173269E-2</v>
      </c>
      <c r="L271" s="268">
        <v>1.0000000000000001E+50</v>
      </c>
      <c r="M271" s="268">
        <v>1.0000000000000001E+50</v>
      </c>
      <c r="N271" s="268">
        <v>8.149100609331944E-2</v>
      </c>
      <c r="O271" s="268">
        <v>1.0000000000000001E+50</v>
      </c>
      <c r="P271" s="268">
        <v>1.0000000000000001E+50</v>
      </c>
      <c r="Q271" s="268">
        <v>1.0000000000000001E+50</v>
      </c>
      <c r="R271" s="268">
        <v>1.0000000000000001E+50</v>
      </c>
      <c r="S271" s="268">
        <v>1.0000000000000001E+50</v>
      </c>
      <c r="T271" s="268">
        <v>1.0000000000000001E+50</v>
      </c>
      <c r="U271" s="268">
        <v>1.0000000000000001E+50</v>
      </c>
      <c r="V271" s="268">
        <v>1.0000000000000001E+50</v>
      </c>
      <c r="W271" s="268">
        <v>1.0000000000000001E+50</v>
      </c>
      <c r="X271" s="268">
        <v>7.0116538064030785E-3</v>
      </c>
      <c r="Y271" s="268">
        <v>1.0000000000000001E+50</v>
      </c>
      <c r="Z271" s="268">
        <v>1.0000000000000001E+50</v>
      </c>
      <c r="AA271" s="268">
        <v>1.0000000000000001E+50</v>
      </c>
      <c r="AB271" s="268">
        <v>12.278841486540326</v>
      </c>
      <c r="AC271" s="268">
        <v>5.0037605014428995E-4</v>
      </c>
      <c r="AD271" s="268">
        <v>2.9250232891634424E-2</v>
      </c>
      <c r="AE271" s="268">
        <v>2.975026073884281E-2</v>
      </c>
      <c r="AF271" s="268">
        <v>3.5634579119275381E-2</v>
      </c>
    </row>
    <row r="272" spans="1:32">
      <c r="A272" s="268">
        <v>209916.40288637145</v>
      </c>
      <c r="B272" s="268">
        <v>1.3226903508367723E-2</v>
      </c>
      <c r="C272" s="268">
        <v>1.0000000000000001E+50</v>
      </c>
      <c r="D272" s="268">
        <v>1.0000000000000001E+50</v>
      </c>
      <c r="E272" s="268">
        <v>1.0000000000000001E+50</v>
      </c>
      <c r="F272" s="268">
        <v>1.0000000000000001E+50</v>
      </c>
      <c r="G272" s="268">
        <v>1.0000000000000001E+50</v>
      </c>
      <c r="H272" s="268">
        <v>0.40328638575491532</v>
      </c>
      <c r="I272" s="268">
        <v>1.5160885947767957</v>
      </c>
      <c r="J272" s="268">
        <v>1.0000000000000001E+50</v>
      </c>
      <c r="K272" s="268">
        <v>8.959380976906374E-2</v>
      </c>
      <c r="L272" s="268">
        <v>1.0000000000000001E+50</v>
      </c>
      <c r="M272" s="268">
        <v>1.0000000000000001E+50</v>
      </c>
      <c r="N272" s="268">
        <v>7.9862199827459596E-2</v>
      </c>
      <c r="O272" s="268">
        <v>1.0000000000000001E+50</v>
      </c>
      <c r="P272" s="268">
        <v>1.0000000000000001E+50</v>
      </c>
      <c r="Q272" s="268">
        <v>1.0000000000000001E+50</v>
      </c>
      <c r="R272" s="268">
        <v>1.0000000000000001E+50</v>
      </c>
      <c r="S272" s="268">
        <v>1.0000000000000001E+50</v>
      </c>
      <c r="T272" s="268">
        <v>1.0000000000000001E+50</v>
      </c>
      <c r="U272" s="268">
        <v>1.0000000000000001E+50</v>
      </c>
      <c r="V272" s="268">
        <v>1.0000000000000001E+50</v>
      </c>
      <c r="W272" s="268">
        <v>1.0000000000000001E+50</v>
      </c>
      <c r="X272" s="268">
        <v>7.0129161508992429E-3</v>
      </c>
      <c r="Y272" s="268">
        <v>1.0000000000000001E+50</v>
      </c>
      <c r="Z272" s="268">
        <v>1.0000000000000001E+50</v>
      </c>
      <c r="AA272" s="268">
        <v>1.0000000000000001E+50</v>
      </c>
      <c r="AB272" s="268">
        <v>12.038079894668785</v>
      </c>
      <c r="AC272" s="268">
        <v>5.0039123663084295E-4</v>
      </c>
      <c r="AD272" s="268">
        <v>2.9250233667150766E-2</v>
      </c>
      <c r="AE272" s="268">
        <v>2.9750262639385076E-2</v>
      </c>
      <c r="AF272" s="268">
        <v>3.5681334925749139E-2</v>
      </c>
    </row>
    <row r="273" spans="1:32">
      <c r="A273" s="268">
        <v>214114.73094409888</v>
      </c>
      <c r="B273" s="268">
        <v>1.3489944249959859E-2</v>
      </c>
      <c r="C273" s="268">
        <v>1.0000000000000001E+50</v>
      </c>
      <c r="D273" s="268">
        <v>1.0000000000000001E+50</v>
      </c>
      <c r="E273" s="268">
        <v>1.0000000000000001E+50</v>
      </c>
      <c r="F273" s="268">
        <v>1.0000000000000001E+50</v>
      </c>
      <c r="G273" s="268">
        <v>1.0000000000000001E+50</v>
      </c>
      <c r="H273" s="268">
        <v>0.39537825219004852</v>
      </c>
      <c r="I273" s="268">
        <v>1.486348648346691</v>
      </c>
      <c r="J273" s="268">
        <v>1.0000000000000001E+50</v>
      </c>
      <c r="K273" s="268">
        <v>8.7835939078759764E-2</v>
      </c>
      <c r="L273" s="268">
        <v>1.0000000000000001E+50</v>
      </c>
      <c r="M273" s="268">
        <v>1.0000000000000001E+50</v>
      </c>
      <c r="N273" s="268">
        <v>7.8264715444828672E-2</v>
      </c>
      <c r="O273" s="268">
        <v>1.0000000000000001E+50</v>
      </c>
      <c r="P273" s="268">
        <v>1.0000000000000001E+50</v>
      </c>
      <c r="Q273" s="268">
        <v>1.0000000000000001E+50</v>
      </c>
      <c r="R273" s="268">
        <v>1.0000000000000001E+50</v>
      </c>
      <c r="S273" s="268">
        <v>1.0000000000000001E+50</v>
      </c>
      <c r="T273" s="268">
        <v>1.0000000000000001E+50</v>
      </c>
      <c r="U273" s="268">
        <v>1.0000000000000001E+50</v>
      </c>
      <c r="V273" s="268">
        <v>1.0000000000000001E+50</v>
      </c>
      <c r="W273" s="268">
        <v>1.0000000000000001E+50</v>
      </c>
      <c r="X273" s="268">
        <v>7.0142538349175802E-3</v>
      </c>
      <c r="Y273" s="268">
        <v>1.0000000000000001E+50</v>
      </c>
      <c r="Z273" s="268">
        <v>1.0000000000000001E+50</v>
      </c>
      <c r="AA273" s="268">
        <v>1.0000000000000001E+50</v>
      </c>
      <c r="AB273" s="268">
        <v>11.802039118442208</v>
      </c>
      <c r="AC273" s="268">
        <v>5.0040703616226342E-4</v>
      </c>
      <c r="AD273" s="268">
        <v>2.9250234473997952E-2</v>
      </c>
      <c r="AE273" s="268">
        <v>2.9750264616709123E-2</v>
      </c>
      <c r="AF273" s="268">
        <v>3.5727149982614712E-2</v>
      </c>
    </row>
    <row r="274" spans="1:32">
      <c r="A274" s="268">
        <v>218397.02556298085</v>
      </c>
      <c r="B274" s="268">
        <v>1.3758275005975602E-2</v>
      </c>
      <c r="C274" s="268">
        <v>1.0000000000000001E+50</v>
      </c>
      <c r="D274" s="268">
        <v>1.0000000000000001E+50</v>
      </c>
      <c r="E274" s="268">
        <v>1.0000000000000001E+50</v>
      </c>
      <c r="F274" s="268">
        <v>1.0000000000000001E+50</v>
      </c>
      <c r="G274" s="268">
        <v>1.0000000000000001E+50</v>
      </c>
      <c r="H274" s="268">
        <v>0.38762516892025906</v>
      </c>
      <c r="I274" s="268">
        <v>1.4571915837468821</v>
      </c>
      <c r="J274" s="268">
        <v>1.0000000000000001E+50</v>
      </c>
      <c r="K274" s="268">
        <v>8.6112513860072251E-2</v>
      </c>
      <c r="L274" s="268">
        <v>1.0000000000000001E+50</v>
      </c>
      <c r="M274" s="268">
        <v>1.0000000000000001E+50</v>
      </c>
      <c r="N274" s="268">
        <v>7.6697926691782409E-2</v>
      </c>
      <c r="O274" s="268">
        <v>1.0000000000000001E+50</v>
      </c>
      <c r="P274" s="268">
        <v>1.0000000000000001E+50</v>
      </c>
      <c r="Q274" s="268">
        <v>1.0000000000000001E+50</v>
      </c>
      <c r="R274" s="268">
        <v>1.0000000000000001E+50</v>
      </c>
      <c r="S274" s="268">
        <v>1.0000000000000001E+50</v>
      </c>
      <c r="T274" s="268">
        <v>1.0000000000000001E+50</v>
      </c>
      <c r="U274" s="268">
        <v>1.0000000000000001E+50</v>
      </c>
      <c r="V274" s="268">
        <v>1.0000000000000001E+50</v>
      </c>
      <c r="W274" s="268">
        <v>1.0000000000000001E+50</v>
      </c>
      <c r="X274" s="268">
        <v>7.0156689132734656E-3</v>
      </c>
      <c r="Y274" s="268">
        <v>1.0000000000000001E+50</v>
      </c>
      <c r="Z274" s="268">
        <v>1.0000000000000001E+50</v>
      </c>
      <c r="AA274" s="268">
        <v>1.0000000000000001E+50</v>
      </c>
      <c r="AB274" s="268">
        <v>11.570626592850314</v>
      </c>
      <c r="AC274" s="268">
        <v>5.0042347346528928E-4</v>
      </c>
      <c r="AD274" s="268">
        <v>2.9250235313441741E-2</v>
      </c>
      <c r="AE274" s="268">
        <v>2.975026667391692E-2</v>
      </c>
      <c r="AF274" s="268">
        <v>3.5772019346500733E-2</v>
      </c>
    </row>
    <row r="275" spans="1:32">
      <c r="A275" s="268">
        <v>222764.96607424048</v>
      </c>
      <c r="B275" s="268">
        <v>1.4032001013330603E-2</v>
      </c>
      <c r="C275" s="268">
        <v>1.0000000000000001E+50</v>
      </c>
      <c r="D275" s="268">
        <v>1.0000000000000001E+50</v>
      </c>
      <c r="E275" s="268">
        <v>1.0000000000000001E+50</v>
      </c>
      <c r="F275" s="268">
        <v>1.0000000000000001E+50</v>
      </c>
      <c r="G275" s="268">
        <v>1.0000000000000001E+50</v>
      </c>
      <c r="H275" s="268">
        <v>0.38002409552074173</v>
      </c>
      <c r="I275" s="268">
        <v>1.4286059668348423</v>
      </c>
      <c r="J275" s="268">
        <v>1.0000000000000001E+50</v>
      </c>
      <c r="K275" s="268">
        <v>8.4422858260299646E-2</v>
      </c>
      <c r="L275" s="268">
        <v>1.0000000000000001E+50</v>
      </c>
      <c r="M275" s="268">
        <v>1.0000000000000001E+50</v>
      </c>
      <c r="N275" s="268">
        <v>7.5161219365540696E-2</v>
      </c>
      <c r="O275" s="268">
        <v>1.0000000000000001E+50</v>
      </c>
      <c r="P275" s="268">
        <v>1.0000000000000001E+50</v>
      </c>
      <c r="Q275" s="268">
        <v>1.0000000000000001E+50</v>
      </c>
      <c r="R275" s="268">
        <v>1.0000000000000001E+50</v>
      </c>
      <c r="S275" s="268">
        <v>1.0000000000000001E+50</v>
      </c>
      <c r="T275" s="268">
        <v>1.0000000000000001E+50</v>
      </c>
      <c r="U275" s="268">
        <v>1.0000000000000001E+50</v>
      </c>
      <c r="V275" s="268">
        <v>1.0000000000000001E+50</v>
      </c>
      <c r="W275" s="268">
        <v>1.0000000000000001E+50</v>
      </c>
      <c r="X275" s="268">
        <v>7.0171635583969969E-3</v>
      </c>
      <c r="Y275" s="268">
        <v>1.0000000000000001E+50</v>
      </c>
      <c r="Z275" s="268">
        <v>1.0000000000000001E+50</v>
      </c>
      <c r="AA275" s="268">
        <v>1.0000000000000001E+50</v>
      </c>
      <c r="AB275" s="268">
        <v>11.34375156788307</v>
      </c>
      <c r="AC275" s="268">
        <v>5.0044057426230513E-4</v>
      </c>
      <c r="AD275" s="268">
        <v>2.925023618679903E-2</v>
      </c>
      <c r="AE275" s="268">
        <v>2.9750268814235762E-2</v>
      </c>
      <c r="AF275" s="268">
        <v>3.5815939611372333E-2</v>
      </c>
    </row>
    <row r="276" spans="1:32">
      <c r="A276" s="268">
        <v>227220.26539572529</v>
      </c>
      <c r="B276" s="268">
        <v>1.4311229624201085E-2</v>
      </c>
      <c r="C276" s="268">
        <v>1.0000000000000001E+50</v>
      </c>
      <c r="D276" s="268">
        <v>1.0000000000000001E+50</v>
      </c>
      <c r="E276" s="268">
        <v>1.0000000000000001E+50</v>
      </c>
      <c r="F276" s="268">
        <v>1.0000000000000001E+50</v>
      </c>
      <c r="G276" s="268">
        <v>1.0000000000000001E+50</v>
      </c>
      <c r="H276" s="268">
        <v>0.37257205117840503</v>
      </c>
      <c r="I276" s="268">
        <v>1.4005805875652064</v>
      </c>
      <c r="J276" s="268">
        <v>1.0000000000000001E+50</v>
      </c>
      <c r="K276" s="268">
        <v>8.2766309669747962E-2</v>
      </c>
      <c r="L276" s="268">
        <v>1.0000000000000001E+50</v>
      </c>
      <c r="M276" s="268">
        <v>1.0000000000000001E+50</v>
      </c>
      <c r="N276" s="268">
        <v>7.3653991074190434E-2</v>
      </c>
      <c r="O276" s="268">
        <v>1.0000000000000001E+50</v>
      </c>
      <c r="P276" s="268">
        <v>1.0000000000000001E+50</v>
      </c>
      <c r="Q276" s="268">
        <v>1.0000000000000001E+50</v>
      </c>
      <c r="R276" s="268">
        <v>1.0000000000000001E+50</v>
      </c>
      <c r="S276" s="268">
        <v>1.0000000000000001E+50</v>
      </c>
      <c r="T276" s="268">
        <v>1.0000000000000001E+50</v>
      </c>
      <c r="U276" s="268">
        <v>1.0000000000000001E+50</v>
      </c>
      <c r="V276" s="268">
        <v>1.0000000000000001E+50</v>
      </c>
      <c r="W276" s="268">
        <v>1.0000000000000001E+50</v>
      </c>
      <c r="X276" s="268">
        <v>7.0187400634520725E-3</v>
      </c>
      <c r="Y276" s="268">
        <v>1.0000000000000001E+50</v>
      </c>
      <c r="Z276" s="268">
        <v>1.0000000000000001E+50</v>
      </c>
      <c r="AA276" s="268">
        <v>1.0000000000000001E+50</v>
      </c>
      <c r="AB276" s="268">
        <v>11.121325072942444</v>
      </c>
      <c r="AC276" s="268">
        <v>5.0045836531129376E-4</v>
      </c>
      <c r="AD276" s="268">
        <v>2.9250237095439925E-2</v>
      </c>
      <c r="AE276" s="268">
        <v>2.9750271041023318E-2</v>
      </c>
      <c r="AF276" s="268">
        <v>3.5858908832002698E-2</v>
      </c>
    </row>
    <row r="277" spans="1:32">
      <c r="A277" s="268">
        <v>231764.6707036398</v>
      </c>
      <c r="B277" s="268">
        <v>1.4596070348152541E-2</v>
      </c>
      <c r="C277" s="268">
        <v>1.0000000000000001E+50</v>
      </c>
      <c r="D277" s="268">
        <v>1.0000000000000001E+50</v>
      </c>
      <c r="E277" s="268">
        <v>1.0000000000000001E+50</v>
      </c>
      <c r="F277" s="268">
        <v>1.0000000000000001E+50</v>
      </c>
      <c r="G277" s="268">
        <v>1.0000000000000001E+50</v>
      </c>
      <c r="H277" s="268">
        <v>0.36526611352292565</v>
      </c>
      <c r="I277" s="268">
        <v>1.3731044555936733</v>
      </c>
      <c r="J277" s="268">
        <v>1.0000000000000001E+50</v>
      </c>
      <c r="K277" s="268">
        <v>8.1142218461885449E-2</v>
      </c>
      <c r="L277" s="268">
        <v>1.0000000000000001E+50</v>
      </c>
      <c r="M277" s="268">
        <v>1.0000000000000001E+50</v>
      </c>
      <c r="N277" s="268">
        <v>7.2175651001378502E-2</v>
      </c>
      <c r="O277" s="268">
        <v>1.0000000000000001E+50</v>
      </c>
      <c r="P277" s="268">
        <v>1.0000000000000001E+50</v>
      </c>
      <c r="Q277" s="268">
        <v>1.0000000000000001E+50</v>
      </c>
      <c r="R277" s="268">
        <v>1.0000000000000001E+50</v>
      </c>
      <c r="S277" s="268">
        <v>1.0000000000000001E+50</v>
      </c>
      <c r="T277" s="268">
        <v>1.0000000000000001E+50</v>
      </c>
      <c r="U277" s="268">
        <v>1.0000000000000001E+50</v>
      </c>
      <c r="V277" s="268">
        <v>1.0000000000000001E+50</v>
      </c>
      <c r="W277" s="268">
        <v>1.0000000000000001E+50</v>
      </c>
      <c r="X277" s="268">
        <v>7.0204008456203598E-3</v>
      </c>
      <c r="Y277" s="268">
        <v>1.0000000000000001E+50</v>
      </c>
      <c r="Z277" s="268">
        <v>1.0000000000000001E+50</v>
      </c>
      <c r="AA277" s="268">
        <v>1.0000000000000001E+50</v>
      </c>
      <c r="AB277" s="268">
        <v>10.903259881951991</v>
      </c>
      <c r="AC277" s="268">
        <v>5.0047687444737987E-4</v>
      </c>
      <c r="AD277" s="268">
        <v>2.9250238040789887E-2</v>
      </c>
      <c r="AE277" s="268">
        <v>2.975027335777292E-2</v>
      </c>
      <c r="AF277" s="268">
        <v>3.5900926443099022E-2</v>
      </c>
    </row>
    <row r="278" spans="1:32">
      <c r="A278" s="268">
        <v>236399.9641177126</v>
      </c>
      <c r="B278" s="268">
        <v>1.488663489511279E-2</v>
      </c>
      <c r="C278" s="268">
        <v>1.0000000000000001E+50</v>
      </c>
      <c r="D278" s="268">
        <v>1.0000000000000001E+50</v>
      </c>
      <c r="E278" s="268">
        <v>1.0000000000000001E+50</v>
      </c>
      <c r="F278" s="268">
        <v>1.0000000000000001E+50</v>
      </c>
      <c r="G278" s="268">
        <v>1.0000000000000001E+50</v>
      </c>
      <c r="H278" s="268">
        <v>0.35810341748072072</v>
      </c>
      <c r="I278" s="268">
        <v>1.3461667959670724</v>
      </c>
      <c r="J278" s="268">
        <v>1.0000000000000001E+50</v>
      </c>
      <c r="K278" s="268">
        <v>7.954994773858802E-2</v>
      </c>
      <c r="L278" s="268">
        <v>1.0000000000000001E+50</v>
      </c>
      <c r="M278" s="268">
        <v>1.0000000000000001E+50</v>
      </c>
      <c r="N278" s="268">
        <v>7.0725619675606449E-2</v>
      </c>
      <c r="O278" s="268">
        <v>1.0000000000000001E+50</v>
      </c>
      <c r="P278" s="268">
        <v>1.0000000000000001E+50</v>
      </c>
      <c r="Q278" s="268">
        <v>1.0000000000000001E+50</v>
      </c>
      <c r="R278" s="268">
        <v>1.0000000000000001E+50</v>
      </c>
      <c r="S278" s="268">
        <v>1.0000000000000001E+50</v>
      </c>
      <c r="T278" s="268">
        <v>1.0000000000000001E+50</v>
      </c>
      <c r="U278" s="268">
        <v>1.0000000000000001E+50</v>
      </c>
      <c r="V278" s="268">
        <v>1.0000000000000001E+50</v>
      </c>
      <c r="W278" s="268">
        <v>1.0000000000000001E+50</v>
      </c>
      <c r="X278" s="268">
        <v>7.0221484495535278E-3</v>
      </c>
      <c r="Y278" s="268">
        <v>1.0000000000000001E+50</v>
      </c>
      <c r="Z278" s="268">
        <v>1.0000000000000001E+50</v>
      </c>
      <c r="AA278" s="268">
        <v>1.0000000000000001E+50</v>
      </c>
      <c r="AB278" s="268">
        <v>10.689470479150541</v>
      </c>
      <c r="AC278" s="268">
        <v>5.004961306260278E-4</v>
      </c>
      <c r="AD278" s="268">
        <v>2.9250239024331954E-2</v>
      </c>
      <c r="AE278" s="268">
        <v>2.9750275768119009E-2</v>
      </c>
      <c r="AF278" s="268">
        <v>3.5941993174518558E-2</v>
      </c>
    </row>
    <row r="279" spans="1:32">
      <c r="A279" s="268">
        <v>241127.96340006686</v>
      </c>
      <c r="B279" s="268">
        <v>1.5183037219206356E-2</v>
      </c>
      <c r="C279" s="268">
        <v>1.0000000000000001E+50</v>
      </c>
      <c r="D279" s="268">
        <v>1.0000000000000001E+50</v>
      </c>
      <c r="E279" s="268">
        <v>1.0000000000000001E+50</v>
      </c>
      <c r="F279" s="268">
        <v>1.0000000000000001E+50</v>
      </c>
      <c r="G279" s="268">
        <v>1.0000000000000001E+50</v>
      </c>
      <c r="H279" s="268">
        <v>0.35108115415138924</v>
      </c>
      <c r="I279" s="268">
        <v>1.3197570448978901</v>
      </c>
      <c r="J279" s="268">
        <v>1.0000000000000001E+50</v>
      </c>
      <c r="K279" s="268">
        <v>7.7988873080376858E-2</v>
      </c>
      <c r="L279" s="268">
        <v>1.0000000000000001E+50</v>
      </c>
      <c r="M279" s="268">
        <v>1.0000000000000001E+50</v>
      </c>
      <c r="N279" s="268">
        <v>6.9303328744041146E-2</v>
      </c>
      <c r="O279" s="268">
        <v>1.0000000000000001E+50</v>
      </c>
      <c r="P279" s="268">
        <v>1.0000000000000001E+50</v>
      </c>
      <c r="Q279" s="268">
        <v>1.0000000000000001E+50</v>
      </c>
      <c r="R279" s="268">
        <v>1.0000000000000001E+50</v>
      </c>
      <c r="S279" s="268">
        <v>1.0000000000000001E+50</v>
      </c>
      <c r="T279" s="268">
        <v>1.0000000000000001E+50</v>
      </c>
      <c r="U279" s="268">
        <v>1.0000000000000001E+50</v>
      </c>
      <c r="V279" s="268">
        <v>1.0000000000000001E+50</v>
      </c>
      <c r="W279" s="268">
        <v>1.0000000000000001E+50</v>
      </c>
      <c r="X279" s="268">
        <v>7.0239855509971081E-3</v>
      </c>
      <c r="Y279" s="268">
        <v>1.0000000000000001E+50</v>
      </c>
      <c r="Z279" s="268">
        <v>1.0000000000000001E+50</v>
      </c>
      <c r="AA279" s="268">
        <v>1.0000000000000001E+50</v>
      </c>
      <c r="AB279" s="268">
        <v>10.479873025556602</v>
      </c>
      <c r="AC279" s="268">
        <v>5.005161639679577E-4</v>
      </c>
      <c r="AD279" s="268">
        <v>2.9250240047609084E-2</v>
      </c>
      <c r="AE279" s="268">
        <v>2.9750278275842878E-2</v>
      </c>
      <c r="AF279" s="268">
        <v>3.5982110962982254E-2</v>
      </c>
    </row>
    <row r="280" spans="1:32">
      <c r="A280" s="268">
        <v>245950.52266806821</v>
      </c>
      <c r="B280" s="268">
        <v>1.5485393563467406E-2</v>
      </c>
      <c r="C280" s="268">
        <v>1.0000000000000001E+50</v>
      </c>
      <c r="D280" s="268">
        <v>1.0000000000000001E+50</v>
      </c>
      <c r="E280" s="268">
        <v>1.0000000000000001E+50</v>
      </c>
      <c r="F280" s="268">
        <v>1.0000000000000001E+50</v>
      </c>
      <c r="G280" s="268">
        <v>1.0000000000000001E+50</v>
      </c>
      <c r="H280" s="268">
        <v>0.3441965697061829</v>
      </c>
      <c r="I280" s="268">
        <v>1.2938648456216124</v>
      </c>
      <c r="J280" s="268">
        <v>1.0000000000000001E+50</v>
      </c>
      <c r="K280" s="268">
        <v>7.6458382301549527E-2</v>
      </c>
      <c r="L280" s="268">
        <v>1.0000000000000001E+50</v>
      </c>
      <c r="M280" s="268">
        <v>1.0000000000000001E+50</v>
      </c>
      <c r="N280" s="268">
        <v>6.7908220750757364E-2</v>
      </c>
      <c r="O280" s="268">
        <v>1.0000000000000001E+50</v>
      </c>
      <c r="P280" s="268">
        <v>1.0000000000000001E+50</v>
      </c>
      <c r="Q280" s="268">
        <v>1.0000000000000001E+50</v>
      </c>
      <c r="R280" s="268">
        <v>1.0000000000000001E+50</v>
      </c>
      <c r="S280" s="268">
        <v>1.0000000000000001E+50</v>
      </c>
      <c r="T280" s="268">
        <v>1.0000000000000001E+50</v>
      </c>
      <c r="U280" s="268">
        <v>1.0000000000000001E+50</v>
      </c>
      <c r="V280" s="268">
        <v>1.0000000000000001E+50</v>
      </c>
      <c r="W280" s="268">
        <v>1.0000000000000001E+50</v>
      </c>
      <c r="X280" s="268">
        <v>7.0259149605896229E-3</v>
      </c>
      <c r="Y280" s="268">
        <v>1.0000000000000001E+50</v>
      </c>
      <c r="Z280" s="268">
        <v>1.0000000000000001E+50</v>
      </c>
      <c r="AA280" s="268">
        <v>1.0000000000000001E+50</v>
      </c>
      <c r="AB280" s="268">
        <v>10.274385326090329</v>
      </c>
      <c r="AC280" s="268">
        <v>5.005370058058493E-4</v>
      </c>
      <c r="AD280" s="268">
        <v>2.9250241112226572E-2</v>
      </c>
      <c r="AE280" s="268">
        <v>2.9750280884878563E-2</v>
      </c>
      <c r="AF280" s="268">
        <v>3.6021282860660586E-2</v>
      </c>
    </row>
    <row r="281" spans="1:32">
      <c r="A281" s="268">
        <v>250869.53312142959</v>
      </c>
      <c r="B281" s="268">
        <v>1.5793822505448866E-2</v>
      </c>
      <c r="C281" s="268">
        <v>1.0000000000000001E+50</v>
      </c>
      <c r="D281" s="268">
        <v>1.0000000000000001E+50</v>
      </c>
      <c r="E281" s="268">
        <v>1.0000000000000001E+50</v>
      </c>
      <c r="F281" s="268">
        <v>1.0000000000000001E+50</v>
      </c>
      <c r="G281" s="268">
        <v>1.0000000000000001E+50</v>
      </c>
      <c r="H281" s="268">
        <v>0.33744696430807331</v>
      </c>
      <c r="I281" s="268">
        <v>1.2684800443352506</v>
      </c>
      <c r="J281" s="268">
        <v>1.0000000000000001E+50</v>
      </c>
      <c r="K281" s="268">
        <v>7.4957875210108507E-2</v>
      </c>
      <c r="L281" s="268">
        <v>1.0000000000000001E+50</v>
      </c>
      <c r="M281" s="268">
        <v>1.0000000000000001E+50</v>
      </c>
      <c r="N281" s="268">
        <v>6.6539748919330594E-2</v>
      </c>
      <c r="O281" s="268">
        <v>1.0000000000000001E+50</v>
      </c>
      <c r="P281" s="268">
        <v>1.0000000000000001E+50</v>
      </c>
      <c r="Q281" s="268">
        <v>1.0000000000000001E+50</v>
      </c>
      <c r="R281" s="268">
        <v>1.0000000000000001E+50</v>
      </c>
      <c r="S281" s="268">
        <v>1.0000000000000001E+50</v>
      </c>
      <c r="T281" s="268">
        <v>1.0000000000000001E+50</v>
      </c>
      <c r="U281" s="268">
        <v>1.0000000000000001E+50</v>
      </c>
      <c r="V281" s="268">
        <v>1.0000000000000001E+50</v>
      </c>
      <c r="W281" s="268">
        <v>1.0000000000000001E+50</v>
      </c>
      <c r="X281" s="268">
        <v>7.0279396278405551E-3</v>
      </c>
      <c r="Y281" s="268">
        <v>1.0000000000000001E+50</v>
      </c>
      <c r="Z281" s="268">
        <v>1.0000000000000001E+50</v>
      </c>
      <c r="AA281" s="268">
        <v>1.0000000000000001E+50</v>
      </c>
      <c r="AB281" s="268">
        <v>10.07292679734017</v>
      </c>
      <c r="AC281" s="268">
        <v>5.0055868873290037E-4</v>
      </c>
      <c r="AD281" s="268">
        <v>2.9250242219854564E-2</v>
      </c>
      <c r="AE281" s="268">
        <v>2.9750283599319048E-2</v>
      </c>
      <c r="AF281" s="268">
        <v>3.6059512940969998E-2</v>
      </c>
    </row>
    <row r="282" spans="1:32">
      <c r="A282" s="268">
        <v>255886.92378385819</v>
      </c>
      <c r="B282" s="268">
        <v>1.6108445003745753E-2</v>
      </c>
      <c r="C282" s="268">
        <v>1.0000000000000001E+50</v>
      </c>
      <c r="D282" s="268">
        <v>1.0000000000000001E+50</v>
      </c>
      <c r="E282" s="268">
        <v>1.0000000000000001E+50</v>
      </c>
      <c r="F282" s="268">
        <v>1.0000000000000001E+50</v>
      </c>
      <c r="G282" s="268">
        <v>1.0000000000000001E+50</v>
      </c>
      <c r="H282" s="268">
        <v>0.33082969105299198</v>
      </c>
      <c r="I282" s="268">
        <v>1.2435926862154596</v>
      </c>
      <c r="J282" s="268">
        <v>1.0000000000000001E+50</v>
      </c>
      <c r="K282" s="268">
        <v>7.3486763372393668E-2</v>
      </c>
      <c r="L282" s="268">
        <v>1.0000000000000001E+50</v>
      </c>
      <c r="M282" s="268">
        <v>1.0000000000000001E+50</v>
      </c>
      <c r="N282" s="268">
        <v>6.5197376939700208E-2</v>
      </c>
      <c r="O282" s="268">
        <v>1.0000000000000001E+50</v>
      </c>
      <c r="P282" s="268">
        <v>1.0000000000000001E+50</v>
      </c>
      <c r="Q282" s="268">
        <v>1.0000000000000001E+50</v>
      </c>
      <c r="R282" s="268">
        <v>1.0000000000000001E+50</v>
      </c>
      <c r="S282" s="268">
        <v>1.0000000000000001E+50</v>
      </c>
      <c r="T282" s="268">
        <v>1.0000000000000001E+50</v>
      </c>
      <c r="U282" s="268">
        <v>1.0000000000000001E+50</v>
      </c>
      <c r="V282" s="268">
        <v>1.0000000000000001E+50</v>
      </c>
      <c r="W282" s="268">
        <v>1.0000000000000001E+50</v>
      </c>
      <c r="X282" s="268">
        <v>7.0300626452910108E-3</v>
      </c>
      <c r="Y282" s="268">
        <v>1.0000000000000001E+50</v>
      </c>
      <c r="Z282" s="268">
        <v>1.0000000000000001E+50</v>
      </c>
      <c r="AA282" s="268">
        <v>1.0000000000000001E+50</v>
      </c>
      <c r="AB282" s="268">
        <v>9.8754184359615191</v>
      </c>
      <c r="AC282" s="268">
        <v>5.0058124665331501E-4</v>
      </c>
      <c r="AD282" s="268">
        <v>2.9250243372230686E-2</v>
      </c>
      <c r="AE282" s="268">
        <v>2.9750286423422666E-2</v>
      </c>
      <c r="AF282" s="268">
        <v>3.6096806201878572E-2</v>
      </c>
    </row>
    <row r="283" spans="1:32">
      <c r="A283" s="268">
        <v>261004.66225953537</v>
      </c>
      <c r="B283" s="268">
        <v>1.6429384445450938E-2</v>
      </c>
      <c r="C283" s="268">
        <v>1.0000000000000001E+50</v>
      </c>
      <c r="D283" s="268">
        <v>1.0000000000000001E+50</v>
      </c>
      <c r="E283" s="268">
        <v>1.0000000000000001E+50</v>
      </c>
      <c r="F283" s="268">
        <v>1.0000000000000001E+50</v>
      </c>
      <c r="G283" s="268">
        <v>1.0000000000000001E+50</v>
      </c>
      <c r="H283" s="268">
        <v>0.3243421549318295</v>
      </c>
      <c r="I283" s="268">
        <v>1.2191930115146867</v>
      </c>
      <c r="J283" s="268">
        <v>1.0000000000000001E+50</v>
      </c>
      <c r="K283" s="268">
        <v>7.2044469882325532E-2</v>
      </c>
      <c r="L283" s="268">
        <v>1.0000000000000001E+50</v>
      </c>
      <c r="M283" s="268">
        <v>1.0000000000000001E+50</v>
      </c>
      <c r="N283" s="268">
        <v>6.3880578759225662E-2</v>
      </c>
      <c r="O283" s="268">
        <v>1.0000000000000001E+50</v>
      </c>
      <c r="P283" s="268">
        <v>1.0000000000000001E+50</v>
      </c>
      <c r="Q283" s="268">
        <v>1.0000000000000001E+50</v>
      </c>
      <c r="R283" s="268">
        <v>1.0000000000000001E+50</v>
      </c>
      <c r="S283" s="268">
        <v>1.0000000000000001E+50</v>
      </c>
      <c r="T283" s="268">
        <v>1.0000000000000001E+50</v>
      </c>
      <c r="U283" s="268">
        <v>1.0000000000000001E+50</v>
      </c>
      <c r="V283" s="268">
        <v>1.0000000000000001E+50</v>
      </c>
      <c r="W283" s="268">
        <v>1.0000000000000001E+50</v>
      </c>
      <c r="X283" s="268">
        <v>7.0322872528608303E-3</v>
      </c>
      <c r="Y283" s="268">
        <v>1.0000000000000001E+50</v>
      </c>
      <c r="Z283" s="268">
        <v>1.0000000000000001E+50</v>
      </c>
      <c r="AA283" s="268">
        <v>1.0000000000000001E+50</v>
      </c>
      <c r="AB283" s="268">
        <v>9.6817827876950062</v>
      </c>
      <c r="AC283" s="268">
        <v>5.006047148347955E-4</v>
      </c>
      <c r="AD283" s="268">
        <v>2.9250244571162751E-2</v>
      </c>
      <c r="AE283" s="268">
        <v>2.9750289361619785E-2</v>
      </c>
      <c r="AF283" s="268">
        <v>3.6133168466977457E-2</v>
      </c>
    </row>
    <row r="284" spans="1:32">
      <c r="A284" s="268">
        <v>266224.75550472608</v>
      </c>
      <c r="B284" s="268">
        <v>1.6756766694562074E-2</v>
      </c>
      <c r="C284" s="268">
        <v>1.0000000000000001E+50</v>
      </c>
      <c r="D284" s="268">
        <v>1.0000000000000001E+50</v>
      </c>
      <c r="E284" s="268">
        <v>1.0000000000000001E+50</v>
      </c>
      <c r="F284" s="268">
        <v>1.0000000000000001E+50</v>
      </c>
      <c r="G284" s="268">
        <v>1.0000000000000001E+50</v>
      </c>
      <c r="H284" s="268">
        <v>0.31798181181278395</v>
      </c>
      <c r="I284" s="268">
        <v>1.1952714517338254</v>
      </c>
      <c r="J284" s="268">
        <v>1.0000000000000001E+50</v>
      </c>
      <c r="K284" s="268">
        <v>7.0630429135169523E-2</v>
      </c>
      <c r="L284" s="268">
        <v>1.0000000000000001E+50</v>
      </c>
      <c r="M284" s="268">
        <v>1.0000000000000001E+50</v>
      </c>
      <c r="N284" s="268">
        <v>6.2588838377860209E-2</v>
      </c>
      <c r="O284" s="268">
        <v>1.0000000000000001E+50</v>
      </c>
      <c r="P284" s="268">
        <v>1.0000000000000001E+50</v>
      </c>
      <c r="Q284" s="268">
        <v>1.0000000000000001E+50</v>
      </c>
      <c r="R284" s="268">
        <v>1.0000000000000001E+50</v>
      </c>
      <c r="S284" s="268">
        <v>1.0000000000000001E+50</v>
      </c>
      <c r="T284" s="268">
        <v>1.0000000000000001E+50</v>
      </c>
      <c r="U284" s="268">
        <v>1.0000000000000001E+50</v>
      </c>
      <c r="V284" s="268">
        <v>1.0000000000000001E+50</v>
      </c>
      <c r="W284" s="268">
        <v>1.0000000000000001E+50</v>
      </c>
      <c r="X284" s="268">
        <v>7.0346168423861752E-3</v>
      </c>
      <c r="Y284" s="268">
        <v>1.0000000000000001E+50</v>
      </c>
      <c r="Z284" s="268">
        <v>1.0000000000000001E+50</v>
      </c>
      <c r="AA284" s="268">
        <v>1.0000000000000001E+50</v>
      </c>
      <c r="AB284" s="268">
        <v>9.4919439169922999</v>
      </c>
      <c r="AC284" s="268">
        <v>5.0062912996311551E-4</v>
      </c>
      <c r="AD284" s="268">
        <v>2.9250245818531622E-2</v>
      </c>
      <c r="AE284" s="268">
        <v>2.9750292418519758E-2</v>
      </c>
      <c r="AF284" s="268">
        <v>3.61686062845296E-2</v>
      </c>
    </row>
    <row r="285" spans="1:32">
      <c r="A285" s="268">
        <v>271549.25061482063</v>
      </c>
      <c r="B285" s="268">
        <v>1.7090720141358772E-2</v>
      </c>
      <c r="C285" s="268">
        <v>1.0000000000000001E+50</v>
      </c>
      <c r="D285" s="268">
        <v>1.0000000000000001E+50</v>
      </c>
      <c r="E285" s="268">
        <v>1.0000000000000001E+50</v>
      </c>
      <c r="F285" s="268">
        <v>1.0000000000000001E+50</v>
      </c>
      <c r="G285" s="268">
        <v>1.0000000000000001E+50</v>
      </c>
      <c r="H285" s="268">
        <v>0.31174616744366307</v>
      </c>
      <c r="I285" s="268">
        <v>1.1718186258698626</v>
      </c>
      <c r="J285" s="268">
        <v>1.0000000000000001E+50</v>
      </c>
      <c r="K285" s="268">
        <v>6.9244086605732239E-2</v>
      </c>
      <c r="L285" s="268">
        <v>1.0000000000000001E+50</v>
      </c>
      <c r="M285" s="268">
        <v>1.0000000000000001E+50</v>
      </c>
      <c r="N285" s="268">
        <v>6.1321649647368554E-2</v>
      </c>
      <c r="O285" s="268">
        <v>1.0000000000000001E+50</v>
      </c>
      <c r="P285" s="268">
        <v>1.0000000000000001E+50</v>
      </c>
      <c r="Q285" s="268">
        <v>1.0000000000000001E+50</v>
      </c>
      <c r="R285" s="268">
        <v>1.0000000000000001E+50</v>
      </c>
      <c r="S285" s="268">
        <v>1.0000000000000001E+50</v>
      </c>
      <c r="T285" s="268">
        <v>1.0000000000000001E+50</v>
      </c>
      <c r="U285" s="268">
        <v>1.0000000000000001E+50</v>
      </c>
      <c r="V285" s="268">
        <v>1.0000000000000001E+50</v>
      </c>
      <c r="W285" s="268">
        <v>1.0000000000000001E+50</v>
      </c>
      <c r="X285" s="268">
        <v>7.0370549623515501E-3</v>
      </c>
      <c r="Y285" s="268">
        <v>1.0000000000000001E+50</v>
      </c>
      <c r="Z285" s="268">
        <v>1.0000000000000001E+50</v>
      </c>
      <c r="AA285" s="268">
        <v>1.0000000000000001E+50</v>
      </c>
      <c r="AB285" s="268">
        <v>9.3058273772374296</v>
      </c>
      <c r="AC285" s="268">
        <v>5.0065453019885683E-4</v>
      </c>
      <c r="AD285" s="268">
        <v>2.9250247116294138E-2</v>
      </c>
      <c r="AE285" s="268">
        <v>2.9750295598918161E-2</v>
      </c>
      <c r="AF285" s="268">
        <v>3.6203126824660967E-2</v>
      </c>
    </row>
    <row r="286" spans="1:32">
      <c r="A286" s="268">
        <v>276980.23562711704</v>
      </c>
      <c r="B286" s="268">
        <v>1.7431375752769384E-2</v>
      </c>
      <c r="C286" s="268">
        <v>1.0000000000000001E+50</v>
      </c>
      <c r="D286" s="268">
        <v>1.0000000000000001E+50</v>
      </c>
      <c r="E286" s="268">
        <v>1.0000000000000001E+50</v>
      </c>
      <c r="F286" s="268">
        <v>1.0000000000000001E+50</v>
      </c>
      <c r="G286" s="268">
        <v>1.0000000000000001E+50</v>
      </c>
      <c r="H286" s="268">
        <v>0.30563277647374576</v>
      </c>
      <c r="I286" s="268">
        <v>1.1488253367370589</v>
      </c>
      <c r="J286" s="268">
        <v>1.0000000000000001E+50</v>
      </c>
      <c r="K286" s="268">
        <v>6.7884898630902454E-2</v>
      </c>
      <c r="L286" s="268">
        <v>1.0000000000000001E+50</v>
      </c>
      <c r="M286" s="268">
        <v>1.0000000000000001E+50</v>
      </c>
      <c r="N286" s="268">
        <v>6.0078516074517897E-2</v>
      </c>
      <c r="O286" s="268">
        <v>1.0000000000000001E+50</v>
      </c>
      <c r="P286" s="268">
        <v>1.0000000000000001E+50</v>
      </c>
      <c r="Q286" s="268">
        <v>1.0000000000000001E+50</v>
      </c>
      <c r="R286" s="268">
        <v>1.0000000000000001E+50</v>
      </c>
      <c r="S286" s="268">
        <v>1.0000000000000001E+50</v>
      </c>
      <c r="T286" s="268">
        <v>1.0000000000000001E+50</v>
      </c>
      <c r="U286" s="268">
        <v>1.0000000000000001E+50</v>
      </c>
      <c r="V286" s="268">
        <v>1.0000000000000001E+50</v>
      </c>
      <c r="W286" s="268">
        <v>1.0000000000000001E+50</v>
      </c>
      <c r="X286" s="268">
        <v>7.0396053228203624E-3</v>
      </c>
      <c r="Y286" s="268">
        <v>1.0000000000000001E+50</v>
      </c>
      <c r="Z286" s="268">
        <v>1.0000000000000001E+50</v>
      </c>
      <c r="AA286" s="268">
        <v>1.0000000000000001E+50</v>
      </c>
      <c r="AB286" s="268">
        <v>9.1233601815520675</v>
      </c>
      <c r="AC286" s="268">
        <v>5.0068095523639301E-4</v>
      </c>
      <c r="AD286" s="268">
        <v>2.92502484664862E-2</v>
      </c>
      <c r="AE286" s="268">
        <v>2.9750298907804295E-2</v>
      </c>
      <c r="AF286" s="268">
        <v>3.6236737774811477E-2</v>
      </c>
    </row>
    <row r="287" spans="1:32">
      <c r="A287" s="268">
        <v>282519.84033965936</v>
      </c>
      <c r="B287" s="268">
        <v>1.7778867123747214E-2</v>
      </c>
      <c r="C287" s="268">
        <v>1.0000000000000001E+50</v>
      </c>
      <c r="D287" s="268">
        <v>1.0000000000000001E+50</v>
      </c>
      <c r="E287" s="268">
        <v>1.0000000000000001E+50</v>
      </c>
      <c r="F287" s="268">
        <v>1.0000000000000001E+50</v>
      </c>
      <c r="G287" s="268">
        <v>1.0000000000000001E+50</v>
      </c>
      <c r="H287" s="268">
        <v>0.29963924149482118</v>
      </c>
      <c r="I287" s="268">
        <v>1.1262825673602102</v>
      </c>
      <c r="J287" s="268">
        <v>1.0000000000000001E+50</v>
      </c>
      <c r="K287" s="268">
        <v>6.6552332196452429E-2</v>
      </c>
      <c r="L287" s="268">
        <v>1.0000000000000001E+50</v>
      </c>
      <c r="M287" s="268">
        <v>1.0000000000000001E+50</v>
      </c>
      <c r="N287" s="268">
        <v>5.8858950628172584E-2</v>
      </c>
      <c r="O287" s="268">
        <v>1.0000000000000001E+50</v>
      </c>
      <c r="P287" s="268">
        <v>1.0000000000000001E+50</v>
      </c>
      <c r="Q287" s="268">
        <v>1.0000000000000001E+50</v>
      </c>
      <c r="R287" s="268">
        <v>1.0000000000000001E+50</v>
      </c>
      <c r="S287" s="268">
        <v>1.0000000000000001E+50</v>
      </c>
      <c r="T287" s="268">
        <v>1.0000000000000001E+50</v>
      </c>
      <c r="U287" s="268">
        <v>1.0000000000000001E+50</v>
      </c>
      <c r="V287" s="268">
        <v>1.0000000000000001E+50</v>
      </c>
      <c r="W287" s="268">
        <v>1.0000000000000001E+50</v>
      </c>
      <c r="X287" s="268">
        <v>7.0422718005681588E-3</v>
      </c>
      <c r="Y287" s="268">
        <v>1.0000000000000001E+50</v>
      </c>
      <c r="Z287" s="268">
        <v>1.0000000000000001E+50</v>
      </c>
      <c r="AA287" s="268">
        <v>1.0000000000000001E+50</v>
      </c>
      <c r="AB287" s="268">
        <v>8.9444707741731957</v>
      </c>
      <c r="AC287" s="268">
        <v>5.0070844636520629E-4</v>
      </c>
      <c r="AD287" s="268">
        <v>2.9250249871225951E-2</v>
      </c>
      <c r="AE287" s="268">
        <v>2.9750302350369039E-2</v>
      </c>
      <c r="AF287" s="268">
        <v>3.6269447233513108E-2</v>
      </c>
    </row>
    <row r="288" spans="1:32">
      <c r="A288" s="268">
        <v>288170.23714645253</v>
      </c>
      <c r="B288" s="268">
        <v>1.8133330529676434E-2</v>
      </c>
      <c r="C288" s="268">
        <v>1.0000000000000001E+50</v>
      </c>
      <c r="D288" s="268">
        <v>1.0000000000000001E+50</v>
      </c>
      <c r="E288" s="268">
        <v>1.0000000000000001E+50</v>
      </c>
      <c r="F288" s="268">
        <v>1.0000000000000001E+50</v>
      </c>
      <c r="G288" s="268">
        <v>1.0000000000000001E+50</v>
      </c>
      <c r="H288" s="268">
        <v>0.29376321210102868</v>
      </c>
      <c r="I288" s="268">
        <v>1.1041814774385839</v>
      </c>
      <c r="J288" s="268">
        <v>1.0000000000000001E+50</v>
      </c>
      <c r="K288" s="268">
        <v>6.5245864728014788E-2</v>
      </c>
      <c r="L288" s="268">
        <v>1.0000000000000001E+50</v>
      </c>
      <c r="M288" s="268">
        <v>1.0000000000000001E+50</v>
      </c>
      <c r="N288" s="268">
        <v>5.7662475550226251E-2</v>
      </c>
      <c r="O288" s="268">
        <v>1.0000000000000001E+50</v>
      </c>
      <c r="P288" s="268">
        <v>1.0000000000000001E+50</v>
      </c>
      <c r="Q288" s="268">
        <v>1.0000000000000001E+50</v>
      </c>
      <c r="R288" s="268">
        <v>1.0000000000000001E+50</v>
      </c>
      <c r="S288" s="268">
        <v>1.0000000000000001E+50</v>
      </c>
      <c r="T288" s="268">
        <v>1.0000000000000001E+50</v>
      </c>
      <c r="U288" s="268">
        <v>1.0000000000000001E+50</v>
      </c>
      <c r="V288" s="268">
        <v>1.0000000000000001E+50</v>
      </c>
      <c r="W288" s="268">
        <v>1.0000000000000001E+50</v>
      </c>
      <c r="X288" s="268">
        <v>7.0450584444227485E-3</v>
      </c>
      <c r="Y288" s="268">
        <v>1.0000000000000001E+50</v>
      </c>
      <c r="Z288" s="268">
        <v>1.0000000000000001E+50</v>
      </c>
      <c r="AA288" s="268">
        <v>1.0000000000000001E+50</v>
      </c>
      <c r="AB288" s="268">
        <v>8.7690890023920396</v>
      </c>
      <c r="AC288" s="268">
        <v>5.0073704653362885E-4</v>
      </c>
      <c r="AD288" s="268">
        <v>2.9250251332717119E-2</v>
      </c>
      <c r="AE288" s="268">
        <v>2.9750305932012978E-2</v>
      </c>
      <c r="AF288" s="268">
        <v>3.6301263602513192E-2</v>
      </c>
    </row>
    <row r="289" spans="1:32">
      <c r="A289" s="268">
        <v>293933.64188938157</v>
      </c>
      <c r="B289" s="268">
        <v>1.8494904979828222E-2</v>
      </c>
      <c r="C289" s="268">
        <v>1.0000000000000001E+50</v>
      </c>
      <c r="D289" s="268">
        <v>1.0000000000000001E+50</v>
      </c>
      <c r="E289" s="268">
        <v>1.0000000000000001E+50</v>
      </c>
      <c r="F289" s="268">
        <v>1.0000000000000001E+50</v>
      </c>
      <c r="G289" s="268">
        <v>1.0000000000000001E+50</v>
      </c>
      <c r="H289" s="268">
        <v>0.28800238396712974</v>
      </c>
      <c r="I289" s="268">
        <v>1.0825133998791365</v>
      </c>
      <c r="J289" s="268">
        <v>1.0000000000000001E+50</v>
      </c>
      <c r="K289" s="268">
        <v>6.3964983886154111E-2</v>
      </c>
      <c r="L289" s="268">
        <v>1.0000000000000001E+50</v>
      </c>
      <c r="M289" s="268">
        <v>1.0000000000000001E+50</v>
      </c>
      <c r="N289" s="268">
        <v>5.6488622170306715E-2</v>
      </c>
      <c r="O289" s="268">
        <v>1.0000000000000001E+50</v>
      </c>
      <c r="P289" s="268">
        <v>1.0000000000000001E+50</v>
      </c>
      <c r="Q289" s="268">
        <v>1.0000000000000001E+50</v>
      </c>
      <c r="R289" s="268">
        <v>1.0000000000000001E+50</v>
      </c>
      <c r="S289" s="268">
        <v>1.0000000000000001E+50</v>
      </c>
      <c r="T289" s="268">
        <v>1.0000000000000001E+50</v>
      </c>
      <c r="U289" s="268">
        <v>1.0000000000000001E+50</v>
      </c>
      <c r="V289" s="268">
        <v>1.0000000000000001E+50</v>
      </c>
      <c r="W289" s="268">
        <v>1.0000000000000001E+50</v>
      </c>
      <c r="X289" s="268">
        <v>7.0479694808154069E-3</v>
      </c>
      <c r="Y289" s="268">
        <v>1.0000000000000001E+50</v>
      </c>
      <c r="Z289" s="268">
        <v>1.0000000000000001E+50</v>
      </c>
      <c r="AA289" s="268">
        <v>1.0000000000000001E+50</v>
      </c>
      <c r="AB289" s="268">
        <v>8.597146089043191</v>
      </c>
      <c r="AC289" s="268">
        <v>5.007668004151024E-4</v>
      </c>
      <c r="AD289" s="268">
        <v>2.9250252853252456E-2</v>
      </c>
      <c r="AE289" s="268">
        <v>2.9750309658354873E-2</v>
      </c>
      <c r="AF289" s="268">
        <v>3.6332195477209527E-2</v>
      </c>
    </row>
    <row r="290" spans="1:32">
      <c r="A290" s="268">
        <v>299812.31472716923</v>
      </c>
      <c r="B290" s="268">
        <v>1.8863732271888162E-2</v>
      </c>
      <c r="C290" s="268">
        <v>1.0000000000000001E+50</v>
      </c>
      <c r="D290" s="268">
        <v>1.0000000000000001E+50</v>
      </c>
      <c r="E290" s="268">
        <v>1.0000000000000001E+50</v>
      </c>
      <c r="F290" s="268">
        <v>1.0000000000000001E+50</v>
      </c>
      <c r="G290" s="268">
        <v>1.0000000000000001E+50</v>
      </c>
      <c r="H290" s="268">
        <v>0.28235449794485179</v>
      </c>
      <c r="I290" s="268">
        <v>1.0612698373976592</v>
      </c>
      <c r="J290" s="268">
        <v>1.0000000000000001E+50</v>
      </c>
      <c r="K290" s="268">
        <v>6.2709187365452002E-2</v>
      </c>
      <c r="L290" s="268">
        <v>1.0000000000000001E+50</v>
      </c>
      <c r="M290" s="268">
        <v>1.0000000000000001E+50</v>
      </c>
      <c r="N290" s="268">
        <v>5.5336930724190971E-2</v>
      </c>
      <c r="O290" s="268">
        <v>1.0000000000000001E+50</v>
      </c>
      <c r="P290" s="268">
        <v>1.0000000000000001E+50</v>
      </c>
      <c r="Q290" s="268">
        <v>1.0000000000000001E+50</v>
      </c>
      <c r="R290" s="268">
        <v>1.0000000000000001E+50</v>
      </c>
      <c r="S290" s="268">
        <v>1.0000000000000001E+50</v>
      </c>
      <c r="T290" s="268">
        <v>1.0000000000000001E+50</v>
      </c>
      <c r="U290" s="268">
        <v>1.0000000000000001E+50</v>
      </c>
      <c r="V290" s="268">
        <v>1.0000000000000001E+50</v>
      </c>
      <c r="W290" s="268">
        <v>1.0000000000000001E+50</v>
      </c>
      <c r="X290" s="268">
        <v>7.0510093195474315E-3</v>
      </c>
      <c r="Y290" s="268">
        <v>1.0000000000000001E+50</v>
      </c>
      <c r="Z290" s="268">
        <v>1.0000000000000001E+50</v>
      </c>
      <c r="AA290" s="268">
        <v>1.0000000000000001E+50</v>
      </c>
      <c r="AB290" s="268">
        <v>8.4285746055331856</v>
      </c>
      <c r="AC290" s="268">
        <v>5.0079775447705167E-4</v>
      </c>
      <c r="AD290" s="268">
        <v>2.9250254435217331E-2</v>
      </c>
      <c r="AE290" s="268">
        <v>2.9750313535240484E-2</v>
      </c>
      <c r="AF290" s="268">
        <v>3.6362251535313334E-2</v>
      </c>
    </row>
    <row r="291" spans="1:32">
      <c r="A291" s="268">
        <v>305808.56102171261</v>
      </c>
      <c r="B291" s="268">
        <v>1.9239957047576382E-2</v>
      </c>
      <c r="C291" s="268">
        <v>1.0000000000000001E+50</v>
      </c>
      <c r="D291" s="268">
        <v>1.0000000000000001E+50</v>
      </c>
      <c r="E291" s="268">
        <v>1.0000000000000001E+50</v>
      </c>
      <c r="F291" s="268">
        <v>1.0000000000000001E+50</v>
      </c>
      <c r="G291" s="268">
        <v>1.0000000000000001E+50</v>
      </c>
      <c r="H291" s="268">
        <v>0.27681733917694723</v>
      </c>
      <c r="I291" s="268">
        <v>1.0404424591865109</v>
      </c>
      <c r="J291" s="268">
        <v>1.0000000000000001E+50</v>
      </c>
      <c r="K291" s="268">
        <v>6.1477982697527529E-2</v>
      </c>
      <c r="L291" s="268">
        <v>1.0000000000000001E+50</v>
      </c>
      <c r="M291" s="268">
        <v>1.0000000000000001E+50</v>
      </c>
      <c r="N291" s="268">
        <v>5.4206950175871037E-2</v>
      </c>
      <c r="O291" s="268">
        <v>1.0000000000000001E+50</v>
      </c>
      <c r="P291" s="268">
        <v>1.0000000000000001E+50</v>
      </c>
      <c r="Q291" s="268">
        <v>1.0000000000000001E+50</v>
      </c>
      <c r="R291" s="268">
        <v>1.0000000000000001E+50</v>
      </c>
      <c r="S291" s="268">
        <v>1.0000000000000001E+50</v>
      </c>
      <c r="T291" s="268">
        <v>1.0000000000000001E+50</v>
      </c>
      <c r="U291" s="268">
        <v>1.0000000000000001E+50</v>
      </c>
      <c r="V291" s="268">
        <v>1.0000000000000001E+50</v>
      </c>
      <c r="W291" s="268">
        <v>1.0000000000000001E+50</v>
      </c>
      <c r="X291" s="268">
        <v>7.0541825597762974E-3</v>
      </c>
      <c r="Y291" s="268">
        <v>1.0000000000000001E+50</v>
      </c>
      <c r="Z291" s="268">
        <v>1.0000000000000001E+50</v>
      </c>
      <c r="AA291" s="268">
        <v>1.0000000000000001E+50</v>
      </c>
      <c r="AB291" s="268">
        <v>8.2633084453978984</v>
      </c>
      <c r="AC291" s="268">
        <v>5.0082995705247432E-4</v>
      </c>
      <c r="AD291" s="268">
        <v>2.9250256081093499E-2</v>
      </c>
      <c r="AE291" s="268">
        <v>2.9750317568751738E-2</v>
      </c>
      <c r="AF291" s="268">
        <v>3.6391440423604746E-2</v>
      </c>
    </row>
    <row r="292" spans="1:32">
      <c r="A292" s="268">
        <v>311924.73224214686</v>
      </c>
      <c r="B292" s="268">
        <v>1.9623726849382215E-2</v>
      </c>
      <c r="C292" s="268">
        <v>1.0000000000000001E+50</v>
      </c>
      <c r="D292" s="268">
        <v>1.0000000000000001E+50</v>
      </c>
      <c r="E292" s="268">
        <v>1.0000000000000001E+50</v>
      </c>
      <c r="F292" s="268">
        <v>1.0000000000000001E+50</v>
      </c>
      <c r="G292" s="268">
        <v>1.0000000000000001E+50</v>
      </c>
      <c r="H292" s="268">
        <v>0.27138873622862203</v>
      </c>
      <c r="I292" s="268">
        <v>1.0200230976476417</v>
      </c>
      <c r="J292" s="268">
        <v>1.0000000000000001E+50</v>
      </c>
      <c r="K292" s="268">
        <v>6.0270887057915314E-2</v>
      </c>
      <c r="L292" s="268">
        <v>1.0000000000000001E+50</v>
      </c>
      <c r="M292" s="268">
        <v>1.0000000000000001E+50</v>
      </c>
      <c r="N292" s="268">
        <v>5.309823804321246E-2</v>
      </c>
      <c r="O292" s="268">
        <v>1.0000000000000001E+50</v>
      </c>
      <c r="P292" s="268">
        <v>1.0000000000000001E+50</v>
      </c>
      <c r="Q292" s="268">
        <v>1.0000000000000001E+50</v>
      </c>
      <c r="R292" s="268">
        <v>1.0000000000000001E+50</v>
      </c>
      <c r="S292" s="268">
        <v>1.0000000000000001E+50</v>
      </c>
      <c r="T292" s="268">
        <v>1.0000000000000001E+50</v>
      </c>
      <c r="U292" s="268">
        <v>1.0000000000000001E+50</v>
      </c>
      <c r="V292" s="268">
        <v>1.0000000000000001E+50</v>
      </c>
      <c r="W292" s="268">
        <v>1.0000000000000001E+50</v>
      </c>
      <c r="X292" s="268">
        <v>7.057493996225679E-3</v>
      </c>
      <c r="Y292" s="268">
        <v>1.0000000000000001E+50</v>
      </c>
      <c r="Z292" s="268">
        <v>1.0000000000000001E+50</v>
      </c>
      <c r="AA292" s="268">
        <v>1.0000000000000001E+50</v>
      </c>
      <c r="AB292" s="268">
        <v>8.1012827983784543</v>
      </c>
      <c r="AC292" s="268">
        <v>5.0086345841434982E-4</v>
      </c>
      <c r="AD292" s="268">
        <v>2.9250257793462967E-2</v>
      </c>
      <c r="AE292" s="268">
        <v>2.9750321765216265E-2</v>
      </c>
      <c r="AF292" s="268">
        <v>3.641977064259444E-2</v>
      </c>
    </row>
    <row r="293" spans="1:32">
      <c r="A293" s="268">
        <v>318163.22688698978</v>
      </c>
      <c r="B293" s="268">
        <v>2.0015192178435722E-2</v>
      </c>
      <c r="C293" s="268">
        <v>1.0000000000000001E+50</v>
      </c>
      <c r="D293" s="268">
        <v>1.0000000000000001E+50</v>
      </c>
      <c r="E293" s="268">
        <v>1.0000000000000001E+50</v>
      </c>
      <c r="F293" s="268">
        <v>1.0000000000000001E+50</v>
      </c>
      <c r="G293" s="268">
        <v>1.0000000000000001E+50</v>
      </c>
      <c r="H293" s="268">
        <v>0.26606656023599295</v>
      </c>
      <c r="I293" s="268">
        <v>1.0000037451896153</v>
      </c>
      <c r="J293" s="268">
        <v>1.0000000000000001E+50</v>
      </c>
      <c r="K293" s="268">
        <v>5.9087427076725686E-2</v>
      </c>
      <c r="L293" s="268">
        <v>1.0000000000000001E+50</v>
      </c>
      <c r="M293" s="268">
        <v>1.0000000000000001E+50</v>
      </c>
      <c r="N293" s="268">
        <v>5.2010360227150755E-2</v>
      </c>
      <c r="O293" s="268">
        <v>1.0000000000000001E+50</v>
      </c>
      <c r="P293" s="268">
        <v>1.0000000000000001E+50</v>
      </c>
      <c r="Q293" s="268">
        <v>1.0000000000000001E+50</v>
      </c>
      <c r="R293" s="268">
        <v>1.0000000000000001E+50</v>
      </c>
      <c r="S293" s="268">
        <v>1.0000000000000001E+50</v>
      </c>
      <c r="T293" s="268">
        <v>1.0000000000000001E+50</v>
      </c>
      <c r="U293" s="268">
        <v>1.0000000000000001E+50</v>
      </c>
      <c r="V293" s="268">
        <v>1.0000000000000001E+50</v>
      </c>
      <c r="W293" s="268">
        <v>1.0000000000000001E+50</v>
      </c>
      <c r="X293" s="268">
        <v>7.0609486256235391E-3</v>
      </c>
      <c r="Y293" s="268">
        <v>1.0000000000000001E+50</v>
      </c>
      <c r="Z293" s="268">
        <v>1.0000000000000001E+50</v>
      </c>
      <c r="AA293" s="268">
        <v>1.0000000000000001E+50</v>
      </c>
      <c r="AB293" s="268">
        <v>7.9424341250054322</v>
      </c>
      <c r="AC293" s="268">
        <v>5.0089831085297579E-4</v>
      </c>
      <c r="AD293" s="268">
        <v>2.9250259575012053E-2</v>
      </c>
      <c r="AE293" s="268">
        <v>2.9750326131217333E-2</v>
      </c>
      <c r="AF293" s="268">
        <v>3.64472504288543E-2</v>
      </c>
    </row>
    <row r="294" spans="1:32">
      <c r="A294" s="268">
        <v>324526.49142472958</v>
      </c>
      <c r="B294" s="268">
        <v>2.0414506553538814E-2</v>
      </c>
      <c r="C294" s="268">
        <v>1.0000000000000001E+50</v>
      </c>
      <c r="D294" s="268">
        <v>1.0000000000000001E+50</v>
      </c>
      <c r="E294" s="268">
        <v>1.0000000000000001E+50</v>
      </c>
      <c r="F294" s="268">
        <v>1.0000000000000001E+50</v>
      </c>
      <c r="G294" s="268">
        <v>1.0000000000000001E+50</v>
      </c>
      <c r="H294" s="268">
        <v>0.26084872407123882</v>
      </c>
      <c r="I294" s="268">
        <v>0.98037655108738297</v>
      </c>
      <c r="J294" s="268">
        <v>1.0000000000000001E+50</v>
      </c>
      <c r="K294" s="268">
        <v>5.7927138653012966E-2</v>
      </c>
      <c r="L294" s="268">
        <v>1.0000000000000001E+50</v>
      </c>
      <c r="M294" s="268">
        <v>1.0000000000000001E+50</v>
      </c>
      <c r="N294" s="268">
        <v>5.0942890844373083E-2</v>
      </c>
      <c r="O294" s="268">
        <v>1.0000000000000001E+50</v>
      </c>
      <c r="P294" s="268">
        <v>1.0000000000000001E+50</v>
      </c>
      <c r="Q294" s="268">
        <v>1.0000000000000001E+50</v>
      </c>
      <c r="R294" s="268">
        <v>1.0000000000000001E+50</v>
      </c>
      <c r="S294" s="268">
        <v>1.0000000000000001E+50</v>
      </c>
      <c r="T294" s="268">
        <v>1.0000000000000001E+50</v>
      </c>
      <c r="U294" s="268">
        <v>1.0000000000000001E+50</v>
      </c>
      <c r="V294" s="268">
        <v>1.0000000000000001E+50</v>
      </c>
      <c r="W294" s="268">
        <v>1.0000000000000001E+50</v>
      </c>
      <c r="X294" s="268">
        <v>7.0645516533724886E-3</v>
      </c>
      <c r="Y294" s="268">
        <v>1.0000000000000001E+50</v>
      </c>
      <c r="Z294" s="268">
        <v>1.0000000000000001E+50</v>
      </c>
      <c r="AA294" s="268">
        <v>1.0000000000000001E+50</v>
      </c>
      <c r="AB294" s="268">
        <v>7.7867001316814317</v>
      </c>
      <c r="AC294" s="268">
        <v>5.0093456875634473E-4</v>
      </c>
      <c r="AD294" s="268">
        <v>2.9250261428535609E-2</v>
      </c>
      <c r="AE294" s="268">
        <v>2.9750330673604164E-2</v>
      </c>
      <c r="AF294" s="268">
        <v>3.6473887634729835E-2</v>
      </c>
    </row>
    <row r="295" spans="1:32">
      <c r="A295" s="268">
        <v>331017.02125322417</v>
      </c>
      <c r="B295" s="268">
        <v>2.0821826571379085E-2</v>
      </c>
      <c r="C295" s="268">
        <v>1.0000000000000001E+50</v>
      </c>
      <c r="D295" s="268">
        <v>1.0000000000000001E+50</v>
      </c>
      <c r="E295" s="268">
        <v>1.0000000000000001E+50</v>
      </c>
      <c r="F295" s="268">
        <v>1.0000000000000001E+50</v>
      </c>
      <c r="G295" s="268">
        <v>1.0000000000000001E+50</v>
      </c>
      <c r="H295" s="268">
        <v>0.25573318152411934</v>
      </c>
      <c r="I295" s="268">
        <v>0.96113381840357348</v>
      </c>
      <c r="J295" s="268">
        <v>1.0000000000000001E+50</v>
      </c>
      <c r="K295" s="268">
        <v>5.6789566772778514E-2</v>
      </c>
      <c r="L295" s="268">
        <v>1.0000000000000001E+50</v>
      </c>
      <c r="M295" s="268">
        <v>1.0000000000000001E+50</v>
      </c>
      <c r="N295" s="268">
        <v>4.9895412063435264E-2</v>
      </c>
      <c r="O295" s="268">
        <v>1.0000000000000001E+50</v>
      </c>
      <c r="P295" s="268">
        <v>1.0000000000000001E+50</v>
      </c>
      <c r="Q295" s="268">
        <v>1.0000000000000001E+50</v>
      </c>
      <c r="R295" s="268">
        <v>1.0000000000000001E+50</v>
      </c>
      <c r="S295" s="268">
        <v>1.0000000000000001E+50</v>
      </c>
      <c r="T295" s="268">
        <v>1.0000000000000001E+50</v>
      </c>
      <c r="U295" s="268">
        <v>1.0000000000000001E+50</v>
      </c>
      <c r="V295" s="268">
        <v>1.0000000000000001E+50</v>
      </c>
      <c r="W295" s="268">
        <v>1.0000000000000001E+50</v>
      </c>
      <c r="X295" s="268">
        <v>7.0683085004565492E-3</v>
      </c>
      <c r="Y295" s="268">
        <v>1.0000000000000001E+50</v>
      </c>
      <c r="Z295" s="268">
        <v>1.0000000000000001E+50</v>
      </c>
      <c r="AA295" s="268">
        <v>1.0000000000000001E+50</v>
      </c>
      <c r="AB295" s="268">
        <v>7.6340197462522088</v>
      </c>
      <c r="AC295" s="268">
        <v>5.0097228869367544E-4</v>
      </c>
      <c r="AD295" s="268">
        <v>2.9250263356941388E-2</v>
      </c>
      <c r="AE295" s="268">
        <v>2.9750335399502684E-2</v>
      </c>
      <c r="AF295" s="268">
        <v>3.6499689605097418E-2</v>
      </c>
    </row>
    <row r="296" spans="1:32">
      <c r="A296" s="268">
        <v>337637.36167828867</v>
      </c>
      <c r="B296" s="268">
        <v>2.1237311967950159E-2</v>
      </c>
      <c r="C296" s="268">
        <v>1.0000000000000001E+50</v>
      </c>
      <c r="D296" s="268">
        <v>1.0000000000000001E+50</v>
      </c>
      <c r="E296" s="268">
        <v>1.0000000000000001E+50</v>
      </c>
      <c r="F296" s="268">
        <v>1.0000000000000001E+50</v>
      </c>
      <c r="G296" s="268">
        <v>1.0000000000000001E+50</v>
      </c>
      <c r="H296" s="268">
        <v>0.25071792649953939</v>
      </c>
      <c r="I296" s="268">
        <v>0.94226800097008956</v>
      </c>
      <c r="J296" s="268">
        <v>1.0000000000000001E+50</v>
      </c>
      <c r="K296" s="268">
        <v>5.5674265330537827E-2</v>
      </c>
      <c r="L296" s="268">
        <v>1.0000000000000001E+50</v>
      </c>
      <c r="M296" s="268">
        <v>1.0000000000000001E+50</v>
      </c>
      <c r="N296" s="268">
        <v>4.8867513944266749E-2</v>
      </c>
      <c r="O296" s="268">
        <v>1.0000000000000001E+50</v>
      </c>
      <c r="P296" s="268">
        <v>1.0000000000000001E+50</v>
      </c>
      <c r="Q296" s="268">
        <v>1.0000000000000001E+50</v>
      </c>
      <c r="R296" s="268">
        <v>1.0000000000000001E+50</v>
      </c>
      <c r="S296" s="268">
        <v>1.0000000000000001E+50</v>
      </c>
      <c r="T296" s="268">
        <v>1.0000000000000001E+50</v>
      </c>
      <c r="U296" s="268">
        <v>1.0000000000000001E+50</v>
      </c>
      <c r="V296" s="268">
        <v>1.0000000000000001E+50</v>
      </c>
      <c r="W296" s="268">
        <v>1.0000000000000001E+50</v>
      </c>
      <c r="X296" s="268">
        <v>7.0722248105883267E-3</v>
      </c>
      <c r="Y296" s="268">
        <v>1.0000000000000001E+50</v>
      </c>
      <c r="Z296" s="268">
        <v>1.0000000000000001E+50</v>
      </c>
      <c r="AA296" s="268">
        <v>1.0000000000000001E+50</v>
      </c>
      <c r="AB296" s="268">
        <v>7.4843330940568089</v>
      </c>
      <c r="AC296" s="268">
        <v>5.0101152950222016E-4</v>
      </c>
      <c r="AD296" s="268">
        <v>2.9250265363254629E-2</v>
      </c>
      <c r="AE296" s="268">
        <v>2.9750340316326711E-2</v>
      </c>
      <c r="AF296" s="268">
        <v>3.6524663050780948E-2</v>
      </c>
    </row>
    <row r="297" spans="1:32">
      <c r="A297" s="268">
        <v>344390.10891185445</v>
      </c>
      <c r="B297" s="268">
        <v>2.1661125681202497E-2</v>
      </c>
      <c r="C297" s="268">
        <v>1.0000000000000001E+50</v>
      </c>
      <c r="D297" s="268">
        <v>1.0000000000000001E+50</v>
      </c>
      <c r="E297" s="268">
        <v>1.0000000000000001E+50</v>
      </c>
      <c r="F297" s="268">
        <v>1.0000000000000001E+50</v>
      </c>
      <c r="G297" s="268">
        <v>1.0000000000000001E+50</v>
      </c>
      <c r="H297" s="268">
        <v>0.24580099223084551</v>
      </c>
      <c r="I297" s="268">
        <v>0.92377170042883383</v>
      </c>
      <c r="J297" s="268">
        <v>1.0000000000000001E+50</v>
      </c>
      <c r="K297" s="268">
        <v>5.458079695438111E-2</v>
      </c>
      <c r="L297" s="268">
        <v>1.0000000000000001E+50</v>
      </c>
      <c r="M297" s="268">
        <v>1.0000000000000001E+50</v>
      </c>
      <c r="N297" s="268">
        <v>4.7858794281019426E-2</v>
      </c>
      <c r="O297" s="268">
        <v>1.0000000000000001E+50</v>
      </c>
      <c r="P297" s="268">
        <v>1.0000000000000001E+50</v>
      </c>
      <c r="Q297" s="268">
        <v>1.0000000000000001E+50</v>
      </c>
      <c r="R297" s="268">
        <v>1.0000000000000001E+50</v>
      </c>
      <c r="S297" s="268">
        <v>1.0000000000000001E+50</v>
      </c>
      <c r="T297" s="268">
        <v>1.0000000000000001E+50</v>
      </c>
      <c r="U297" s="268">
        <v>1.0000000000000001E+50</v>
      </c>
      <c r="V297" s="268">
        <v>1.0000000000000001E+50</v>
      </c>
      <c r="W297" s="268">
        <v>1.0000000000000001E+50</v>
      </c>
      <c r="X297" s="268">
        <v>7.0763064576005764E-3</v>
      </c>
      <c r="Y297" s="268">
        <v>1.0000000000000001E+50</v>
      </c>
      <c r="Z297" s="268">
        <v>1.0000000000000001E+50</v>
      </c>
      <c r="AA297" s="268">
        <v>1.0000000000000001E+50</v>
      </c>
      <c r="AB297" s="268">
        <v>7.3375814744473153</v>
      </c>
      <c r="AC297" s="268">
        <v>5.0105235237747159E-4</v>
      </c>
      <c r="AD297" s="268">
        <v>2.9250267450622779E-2</v>
      </c>
      <c r="AE297" s="268">
        <v>2.9750345431789563E-2</v>
      </c>
      <c r="AF297" s="268">
        <v>3.654881391819511E-2</v>
      </c>
    </row>
    <row r="298" spans="1:32">
      <c r="A298" s="268">
        <v>351277.91109009157</v>
      </c>
      <c r="B298" s="268">
        <v>2.2093433914949369E-2</v>
      </c>
      <c r="C298" s="268">
        <v>1.0000000000000001E+50</v>
      </c>
      <c r="D298" s="268">
        <v>1.0000000000000001E+50</v>
      </c>
      <c r="E298" s="268">
        <v>1.0000000000000001E+50</v>
      </c>
      <c r="F298" s="268">
        <v>1.0000000000000001E+50</v>
      </c>
      <c r="G298" s="268">
        <v>1.0000000000000001E+50</v>
      </c>
      <c r="H298" s="268">
        <v>0.24098045050854497</v>
      </c>
      <c r="I298" s="268">
        <v>0.90563766333039708</v>
      </c>
      <c r="J298" s="268">
        <v>1.0000000000000001E+50</v>
      </c>
      <c r="K298" s="268">
        <v>5.3508732834459255E-2</v>
      </c>
      <c r="L298" s="268">
        <v>1.0000000000000001E+50</v>
      </c>
      <c r="M298" s="268">
        <v>1.0000000000000001E+50</v>
      </c>
      <c r="N298" s="268">
        <v>4.6868858448218628E-2</v>
      </c>
      <c r="O298" s="268">
        <v>1.0000000000000001E+50</v>
      </c>
      <c r="P298" s="268">
        <v>1.0000000000000001E+50</v>
      </c>
      <c r="Q298" s="268">
        <v>1.0000000000000001E+50</v>
      </c>
      <c r="R298" s="268">
        <v>1.0000000000000001E+50</v>
      </c>
      <c r="S298" s="268">
        <v>1.0000000000000001E+50</v>
      </c>
      <c r="T298" s="268">
        <v>1.0000000000000001E+50</v>
      </c>
      <c r="U298" s="268">
        <v>1.0000000000000001E+50</v>
      </c>
      <c r="V298" s="268">
        <v>1.0000000000000001E+50</v>
      </c>
      <c r="W298" s="268">
        <v>1.0000000000000001E+50</v>
      </c>
      <c r="X298" s="268">
        <v>7.0805595530859392E-3</v>
      </c>
      <c r="Y298" s="268">
        <v>1.0000000000000001E+50</v>
      </c>
      <c r="Z298" s="268">
        <v>1.0000000000000001E+50</v>
      </c>
      <c r="AA298" s="268">
        <v>1.0000000000000001E+50</v>
      </c>
      <c r="AB298" s="268">
        <v>7.1937073377689762</v>
      </c>
      <c r="AC298" s="268">
        <v>5.0109482096689743E-4</v>
      </c>
      <c r="AD298" s="268">
        <v>2.9250269622320444E-2</v>
      </c>
      <c r="AE298" s="268">
        <v>2.9750350753916181E-2</v>
      </c>
      <c r="AF298" s="268">
        <v>3.6572147254736682E-2</v>
      </c>
    </row>
    <row r="299" spans="1:32">
      <c r="A299" s="268">
        <v>358303.46931189339</v>
      </c>
      <c r="B299" s="268">
        <v>2.253440620405308E-2</v>
      </c>
      <c r="C299" s="268">
        <v>1.0000000000000001E+50</v>
      </c>
      <c r="D299" s="268">
        <v>1.0000000000000001E+50</v>
      </c>
      <c r="E299" s="268">
        <v>1.0000000000000001E+50</v>
      </c>
      <c r="F299" s="268">
        <v>1.0000000000000001E+50</v>
      </c>
      <c r="G299" s="268">
        <v>1.0000000000000001E+50</v>
      </c>
      <c r="H299" s="268">
        <v>0.23625441092414484</v>
      </c>
      <c r="I299" s="268">
        <v>0.88785877828957482</v>
      </c>
      <c r="J299" s="268">
        <v>1.0000000000000001E+50</v>
      </c>
      <c r="K299" s="268">
        <v>5.2457652554827601E-2</v>
      </c>
      <c r="L299" s="268">
        <v>1.0000000000000001E+50</v>
      </c>
      <c r="M299" s="268">
        <v>1.0000000000000001E+50</v>
      </c>
      <c r="N299" s="268">
        <v>4.589731925017812E-2</v>
      </c>
      <c r="O299" s="268">
        <v>1.0000000000000001E+50</v>
      </c>
      <c r="P299" s="268">
        <v>1.0000000000000001E+50</v>
      </c>
      <c r="Q299" s="268">
        <v>1.0000000000000001E+50</v>
      </c>
      <c r="R299" s="268">
        <v>1.0000000000000001E+50</v>
      </c>
      <c r="S299" s="268">
        <v>1.0000000000000001E+50</v>
      </c>
      <c r="T299" s="268">
        <v>1.0000000000000001E+50</v>
      </c>
      <c r="U299" s="268">
        <v>1.0000000000000001E+50</v>
      </c>
      <c r="V299" s="268">
        <v>1.0000000000000001E+50</v>
      </c>
      <c r="W299" s="268">
        <v>1.0000000000000001E+50</v>
      </c>
      <c r="X299" s="268">
        <v>7.0849904542885003E-3</v>
      </c>
      <c r="Y299" s="268">
        <v>1.0000000000000001E+50</v>
      </c>
      <c r="Z299" s="268">
        <v>1.0000000000000001E+50</v>
      </c>
      <c r="AA299" s="268">
        <v>1.0000000000000001E+50</v>
      </c>
      <c r="AB299" s="268">
        <v>7.0526542627917239</v>
      </c>
      <c r="AC299" s="268">
        <v>5.0113900146733824E-4</v>
      </c>
      <c r="AD299" s="268">
        <v>2.9250271881754521E-2</v>
      </c>
      <c r="AE299" s="268">
        <v>2.9750356291055706E-2</v>
      </c>
      <c r="AF299" s="268">
        <v>3.6594667069401302E-2</v>
      </c>
    </row>
    <row r="300" spans="1:32">
      <c r="A300" s="268">
        <v>365469.53869813128</v>
      </c>
      <c r="B300" s="268">
        <v>2.2984215480916999E-2</v>
      </c>
      <c r="C300" s="268">
        <v>1.0000000000000001E+50</v>
      </c>
      <c r="D300" s="268">
        <v>1.0000000000000001E+50</v>
      </c>
      <c r="E300" s="268">
        <v>1.0000000000000001E+50</v>
      </c>
      <c r="F300" s="268">
        <v>1.0000000000000001E+50</v>
      </c>
      <c r="G300" s="268">
        <v>1.0000000000000001E+50</v>
      </c>
      <c r="H300" s="268">
        <v>0.23162102012881589</v>
      </c>
      <c r="I300" s="268">
        <v>0.87042807319659499</v>
      </c>
      <c r="J300" s="268">
        <v>1.0000000000000001E+50</v>
      </c>
      <c r="K300" s="268">
        <v>5.1427143928581838E-2</v>
      </c>
      <c r="L300" s="268">
        <v>1.0000000000000001E+50</v>
      </c>
      <c r="M300" s="268">
        <v>1.0000000000000001E+50</v>
      </c>
      <c r="N300" s="268">
        <v>4.4943796773644115E-2</v>
      </c>
      <c r="O300" s="268">
        <v>1.0000000000000001E+50</v>
      </c>
      <c r="P300" s="268">
        <v>1.0000000000000001E+50</v>
      </c>
      <c r="Q300" s="268">
        <v>1.0000000000000001E+50</v>
      </c>
      <c r="R300" s="268">
        <v>1.0000000000000001E+50</v>
      </c>
      <c r="S300" s="268">
        <v>1.0000000000000001E+50</v>
      </c>
      <c r="T300" s="268">
        <v>1.0000000000000001E+50</v>
      </c>
      <c r="U300" s="268">
        <v>1.0000000000000001E+50</v>
      </c>
      <c r="V300" s="268">
        <v>1.0000000000000001E+50</v>
      </c>
      <c r="W300" s="268">
        <v>1.0000000000000001E+50</v>
      </c>
      <c r="X300" s="268">
        <v>7.0896057722506676E-3</v>
      </c>
      <c r="Y300" s="268">
        <v>1.0000000000000001E+50</v>
      </c>
      <c r="Z300" s="268">
        <v>1.0000000000000001E+50</v>
      </c>
      <c r="AA300" s="268">
        <v>1.0000000000000001E+50</v>
      </c>
      <c r="AB300" s="268">
        <v>6.9143669345841943</v>
      </c>
      <c r="AC300" s="268">
        <v>5.0118496272620226E-4</v>
      </c>
      <c r="AD300" s="268">
        <v>2.925027423246955E-2</v>
      </c>
      <c r="AE300" s="268">
        <v>2.9750362051894574E-2</v>
      </c>
      <c r="AF300" s="268">
        <v>3.6616376188062079E-2</v>
      </c>
    </row>
    <row r="301" spans="1:32">
      <c r="A301" s="268">
        <v>372778.92947209394</v>
      </c>
      <c r="B301" s="268">
        <v>2.3443038143309471E-2</v>
      </c>
      <c r="C301" s="268">
        <v>1.0000000000000001E+50</v>
      </c>
      <c r="D301" s="268">
        <v>1.0000000000000001E+50</v>
      </c>
      <c r="E301" s="268">
        <v>1.0000000000000001E+50</v>
      </c>
      <c r="F301" s="268">
        <v>1.0000000000000001E+50</v>
      </c>
      <c r="G301" s="268">
        <v>1.0000000000000001E+50</v>
      </c>
      <c r="H301" s="268">
        <v>0.22707846110658875</v>
      </c>
      <c r="I301" s="268">
        <v>0.85333871248296478</v>
      </c>
      <c r="J301" s="268">
        <v>1.0000000000000001E+50</v>
      </c>
      <c r="K301" s="268">
        <v>5.041680283622111E-2</v>
      </c>
      <c r="L301" s="268">
        <v>1.0000000000000001E+50</v>
      </c>
      <c r="M301" s="268">
        <v>1.0000000000000001E+50</v>
      </c>
      <c r="N301" s="268">
        <v>4.400791824363675E-2</v>
      </c>
      <c r="O301" s="268">
        <v>1.0000000000000001E+50</v>
      </c>
      <c r="P301" s="268">
        <v>1.0000000000000001E+50</v>
      </c>
      <c r="Q301" s="268">
        <v>1.0000000000000001E+50</v>
      </c>
      <c r="R301" s="268">
        <v>1.0000000000000001E+50</v>
      </c>
      <c r="S301" s="268">
        <v>1.0000000000000001E+50</v>
      </c>
      <c r="T301" s="268">
        <v>1.0000000000000001E+50</v>
      </c>
      <c r="U301" s="268">
        <v>1.0000000000000001E+50</v>
      </c>
      <c r="V301" s="268">
        <v>1.0000000000000001E+50</v>
      </c>
      <c r="W301" s="268">
        <v>1.0000000000000001E+50</v>
      </c>
      <c r="X301" s="268">
        <v>7.094412380218601E-3</v>
      </c>
      <c r="Y301" s="268">
        <v>1.0000000000000001E+50</v>
      </c>
      <c r="Z301" s="268">
        <v>1.0000000000000001E+50</v>
      </c>
      <c r="AA301" s="268">
        <v>1.0000000000000001E+50</v>
      </c>
      <c r="AB301" s="268">
        <v>6.7787911228215982</v>
      </c>
      <c r="AC301" s="268">
        <v>5.0123277634660376E-4</v>
      </c>
      <c r="AD301" s="268">
        <v>2.9250276678153268E-2</v>
      </c>
      <c r="AE301" s="268">
        <v>2.9750368045470148E-2</v>
      </c>
      <c r="AF301" s="268">
        <v>3.6637276102807474E-2</v>
      </c>
    </row>
    <row r="302" spans="1:32">
      <c r="A302" s="268">
        <v>380234.50806153583</v>
      </c>
      <c r="B302" s="268">
        <v>2.3911054123546393E-2</v>
      </c>
      <c r="C302" s="268">
        <v>1.0000000000000001E+50</v>
      </c>
      <c r="D302" s="268">
        <v>1.0000000000000001E+50</v>
      </c>
      <c r="E302" s="268">
        <v>1.0000000000000001E+50</v>
      </c>
      <c r="F302" s="268">
        <v>1.0000000000000001E+50</v>
      </c>
      <c r="G302" s="268">
        <v>1.0000000000000001E+50</v>
      </c>
      <c r="H302" s="268">
        <v>0.22262495246179934</v>
      </c>
      <c r="I302" s="268">
        <v>0.83658399444086362</v>
      </c>
      <c r="J302" s="268">
        <v>1.0000000000000001E+50</v>
      </c>
      <c r="K302" s="268">
        <v>4.9426233067175362E-2</v>
      </c>
      <c r="L302" s="268">
        <v>1.0000000000000001E+50</v>
      </c>
      <c r="M302" s="268">
        <v>1.0000000000000001E+50</v>
      </c>
      <c r="N302" s="268">
        <v>4.3089317882461245E-2</v>
      </c>
      <c r="O302" s="268">
        <v>1.0000000000000001E+50</v>
      </c>
      <c r="P302" s="268">
        <v>1.0000000000000001E+50</v>
      </c>
      <c r="Q302" s="268">
        <v>1.0000000000000001E+50</v>
      </c>
      <c r="R302" s="268">
        <v>1.0000000000000001E+50</v>
      </c>
      <c r="S302" s="268">
        <v>1.0000000000000001E+50</v>
      </c>
      <c r="T302" s="268">
        <v>1.0000000000000001E+50</v>
      </c>
      <c r="U302" s="268">
        <v>1.0000000000000001E+50</v>
      </c>
      <c r="V302" s="268">
        <v>1.0000000000000001E+50</v>
      </c>
      <c r="W302" s="268">
        <v>1.0000000000000001E+50</v>
      </c>
      <c r="X302" s="268">
        <v>7.0994174223092069E-3</v>
      </c>
      <c r="Y302" s="268">
        <v>1.0000000000000001E+50</v>
      </c>
      <c r="Z302" s="268">
        <v>1.0000000000000001E+50</v>
      </c>
      <c r="AA302" s="268">
        <v>1.0000000000000001E+50</v>
      </c>
      <c r="AB302" s="268">
        <v>6.6458736605189319</v>
      </c>
      <c r="AC302" s="268">
        <v>5.012825167965896E-4</v>
      </c>
      <c r="AD302" s="268">
        <v>2.9250279222642391E-2</v>
      </c>
      <c r="AE302" s="268">
        <v>2.9750374281184891E-2</v>
      </c>
      <c r="AF302" s="268">
        <v>3.6657366814701942E-2</v>
      </c>
    </row>
    <row r="303" spans="1:32">
      <c r="A303" s="268">
        <v>387839.19822276657</v>
      </c>
      <c r="B303" s="268">
        <v>2.4388446959059354E-2</v>
      </c>
      <c r="C303" s="268">
        <v>1.0000000000000001E+50</v>
      </c>
      <c r="D303" s="268">
        <v>1.0000000000000001E+50</v>
      </c>
      <c r="E303" s="268">
        <v>1.0000000000000001E+50</v>
      </c>
      <c r="F303" s="268">
        <v>1.0000000000000001E+50</v>
      </c>
      <c r="G303" s="268">
        <v>1.0000000000000001E+50</v>
      </c>
      <c r="H303" s="268">
        <v>0.21825874772050191</v>
      </c>
      <c r="I303" s="268">
        <v>0.82015734859502953</v>
      </c>
      <c r="J303" s="268">
        <v>1.0000000000000001E+50</v>
      </c>
      <c r="K303" s="268">
        <v>4.8455046164434225E-2</v>
      </c>
      <c r="L303" s="268">
        <v>1.0000000000000001E+50</v>
      </c>
      <c r="M303" s="268">
        <v>1.0000000000000001E+50</v>
      </c>
      <c r="N303" s="268">
        <v>4.2187636771864788E-2</v>
      </c>
      <c r="O303" s="268">
        <v>1.0000000000000001E+50</v>
      </c>
      <c r="P303" s="268">
        <v>1.0000000000000001E+50</v>
      </c>
      <c r="Q303" s="268">
        <v>1.0000000000000001E+50</v>
      </c>
      <c r="R303" s="268">
        <v>1.0000000000000001E+50</v>
      </c>
      <c r="S303" s="268">
        <v>1.0000000000000001E+50</v>
      </c>
      <c r="T303" s="268">
        <v>1.0000000000000001E+50</v>
      </c>
      <c r="U303" s="268">
        <v>1.0000000000000001E+50</v>
      </c>
      <c r="V303" s="268">
        <v>1.0000000000000001E+50</v>
      </c>
      <c r="W303" s="268">
        <v>1.0000000000000001E+50</v>
      </c>
      <c r="X303" s="268">
        <v>7.104628322441465E-3</v>
      </c>
      <c r="Y303" s="268">
        <v>1.0000000000000001E+50</v>
      </c>
      <c r="Z303" s="268">
        <v>1.0000000000000001E+50</v>
      </c>
      <c r="AA303" s="268">
        <v>1.0000000000000001E+50</v>
      </c>
      <c r="AB303" s="268">
        <v>6.5155624231811755</v>
      </c>
      <c r="AC303" s="268">
        <v>5.013342615226077E-4</v>
      </c>
      <c r="AD303" s="268">
        <v>2.9250281869928639E-2</v>
      </c>
      <c r="AE303" s="268">
        <v>2.9750380768821125E-2</v>
      </c>
      <c r="AF303" s="268">
        <v>3.6676646669302461E-2</v>
      </c>
    </row>
    <row r="304" spans="1:32">
      <c r="A304" s="268">
        <v>395595.98218722193</v>
      </c>
      <c r="B304" s="268">
        <v>2.4875403864377265E-2</v>
      </c>
      <c r="C304" s="268">
        <v>1.0000000000000001E+50</v>
      </c>
      <c r="D304" s="268">
        <v>1.0000000000000001E+50</v>
      </c>
      <c r="E304" s="268">
        <v>1.0000000000000001E+50</v>
      </c>
      <c r="F304" s="268">
        <v>1.0000000000000001E+50</v>
      </c>
      <c r="G304" s="268">
        <v>1.0000000000000001E+50</v>
      </c>
      <c r="H304" s="268">
        <v>0.21397813464557766</v>
      </c>
      <c r="I304" s="268">
        <v>0.80405233312611069</v>
      </c>
      <c r="J304" s="268">
        <v>1.0000000000000001E+50</v>
      </c>
      <c r="K304" s="268">
        <v>4.7502861272217291E-2</v>
      </c>
      <c r="L304" s="268">
        <v>1.0000000000000001E+50</v>
      </c>
      <c r="M304" s="268">
        <v>1.0000000000000001E+50</v>
      </c>
      <c r="N304" s="268">
        <v>4.1302522718319724E-2</v>
      </c>
      <c r="O304" s="268">
        <v>1.0000000000000001E+50</v>
      </c>
      <c r="P304" s="268">
        <v>1.0000000000000001E+50</v>
      </c>
      <c r="Q304" s="268">
        <v>1.0000000000000001E+50</v>
      </c>
      <c r="R304" s="268">
        <v>1.0000000000000001E+50</v>
      </c>
      <c r="S304" s="268">
        <v>1.0000000000000001E+50</v>
      </c>
      <c r="T304" s="268">
        <v>1.0000000000000001E+50</v>
      </c>
      <c r="U304" s="268">
        <v>1.0000000000000001E+50</v>
      </c>
      <c r="V304" s="268">
        <v>1.0000000000000001E+50</v>
      </c>
      <c r="W304" s="268">
        <v>1.0000000000000001E+50</v>
      </c>
      <c r="X304" s="268">
        <v>7.1100527935344616E-3</v>
      </c>
      <c r="Y304" s="268">
        <v>1.0000000000000001E+50</v>
      </c>
      <c r="Z304" s="268">
        <v>1.0000000000000001E+50</v>
      </c>
      <c r="AA304" s="268">
        <v>1.0000000000000001E+50</v>
      </c>
      <c r="AB304" s="268">
        <v>6.3878063083623129</v>
      </c>
      <c r="AC304" s="268">
        <v>5.0138809106737442E-4</v>
      </c>
      <c r="AD304" s="268">
        <v>2.9250284624164995E-2</v>
      </c>
      <c r="AE304" s="268">
        <v>2.9750387518556361E-2</v>
      </c>
      <c r="AF304" s="268">
        <v>3.6695112184240902E-2</v>
      </c>
    </row>
    <row r="305" spans="1:32">
      <c r="A305" s="268">
        <v>403507.90183096635</v>
      </c>
      <c r="B305" s="268">
        <v>2.5372115804549615E-2</v>
      </c>
      <c r="C305" s="268">
        <v>1.0000000000000001E+50</v>
      </c>
      <c r="D305" s="268">
        <v>1.0000000000000001E+50</v>
      </c>
      <c r="E305" s="268">
        <v>1.0000000000000001E+50</v>
      </c>
      <c r="F305" s="268">
        <v>1.0000000000000001E+50</v>
      </c>
      <c r="G305" s="268">
        <v>1.0000000000000001E+50</v>
      </c>
      <c r="H305" s="268">
        <v>0.20978143456526938</v>
      </c>
      <c r="I305" s="268">
        <v>0.78826263234447258</v>
      </c>
      <c r="J305" s="268">
        <v>1.0000000000000001E+50</v>
      </c>
      <c r="K305" s="268">
        <v>4.6569304986625336E-2</v>
      </c>
      <c r="L305" s="268">
        <v>1.0000000000000001E+50</v>
      </c>
      <c r="M305" s="268">
        <v>1.0000000000000001E+50</v>
      </c>
      <c r="N305" s="268">
        <v>4.0433630121417714E-2</v>
      </c>
      <c r="O305" s="268">
        <v>1.0000000000000001E+50</v>
      </c>
      <c r="P305" s="268">
        <v>1.0000000000000001E+50</v>
      </c>
      <c r="Q305" s="268">
        <v>1.0000000000000001E+50</v>
      </c>
      <c r="R305" s="268">
        <v>1.0000000000000001E+50</v>
      </c>
      <c r="S305" s="268">
        <v>1.0000000000000001E+50</v>
      </c>
      <c r="T305" s="268">
        <v>1.0000000000000001E+50</v>
      </c>
      <c r="U305" s="268">
        <v>1.0000000000000001E+50</v>
      </c>
      <c r="V305" s="268">
        <v>1.0000000000000001E+50</v>
      </c>
      <c r="W305" s="268">
        <v>1.0000000000000001E+50</v>
      </c>
      <c r="X305" s="268">
        <v>7.1156988469742522E-3</v>
      </c>
      <c r="Y305" s="268">
        <v>1.0000000000000001E+50</v>
      </c>
      <c r="Z305" s="268">
        <v>1.0000000000000001E+50</v>
      </c>
      <c r="AA305" s="268">
        <v>1.0000000000000001E+50</v>
      </c>
      <c r="AB305" s="268">
        <v>6.2625552156251638</v>
      </c>
      <c r="AC305" s="268">
        <v>5.0144408919230348E-4</v>
      </c>
      <c r="AD305" s="268">
        <v>2.925028748967223E-2</v>
      </c>
      <c r="AE305" s="268">
        <v>2.9750394540979271E-2</v>
      </c>
      <c r="AF305" s="268">
        <v>3.6712757868165025E-2</v>
      </c>
    </row>
    <row r="306" spans="1:32">
      <c r="A306" s="268">
        <v>411578.05986758566</v>
      </c>
      <c r="B306" s="268">
        <v>2.5878777570040194E-2</v>
      </c>
      <c r="C306" s="268">
        <v>1.0000000000000001E+50</v>
      </c>
      <c r="D306" s="268">
        <v>1.0000000000000001E+50</v>
      </c>
      <c r="E306" s="268">
        <v>1.0000000000000001E+50</v>
      </c>
      <c r="F306" s="268">
        <v>1.0000000000000001E+50</v>
      </c>
      <c r="G306" s="268">
        <v>1.0000000000000001E+50</v>
      </c>
      <c r="H306" s="268">
        <v>0.20566700171487851</v>
      </c>
      <c r="I306" s="268">
        <v>0.7727820542134638</v>
      </c>
      <c r="J306" s="268">
        <v>1.0000000000000001E+50</v>
      </c>
      <c r="K306" s="268">
        <v>4.5654011209214203E-2</v>
      </c>
      <c r="L306" s="268">
        <v>1.0000000000000001E+50</v>
      </c>
      <c r="M306" s="268">
        <v>1.0000000000000001E+50</v>
      </c>
      <c r="N306" s="268">
        <v>3.9580619845364783E-2</v>
      </c>
      <c r="O306" s="268">
        <v>1.0000000000000001E+50</v>
      </c>
      <c r="P306" s="268">
        <v>1.0000000000000001E+50</v>
      </c>
      <c r="Q306" s="268">
        <v>1.0000000000000001E+50</v>
      </c>
      <c r="R306" s="268">
        <v>1.0000000000000001E+50</v>
      </c>
      <c r="S306" s="268">
        <v>1.0000000000000001E+50</v>
      </c>
      <c r="T306" s="268">
        <v>1.0000000000000001E+50</v>
      </c>
      <c r="U306" s="268">
        <v>1.0000000000000001E+50</v>
      </c>
      <c r="V306" s="268">
        <v>1.0000000000000001E+50</v>
      </c>
      <c r="W306" s="268">
        <v>1.0000000000000001E+50</v>
      </c>
      <c r="X306" s="268">
        <v>7.1215748023512005E-3</v>
      </c>
      <c r="Y306" s="268">
        <v>1.0000000000000001E+50</v>
      </c>
      <c r="Z306" s="268">
        <v>1.0000000000000001E+50</v>
      </c>
      <c r="AA306" s="268">
        <v>1.0000000000000001E+50</v>
      </c>
      <c r="AB306" s="268">
        <v>6.139760026894141</v>
      </c>
      <c r="AC306" s="268">
        <v>5.0150234300466549E-4</v>
      </c>
      <c r="AD306" s="268">
        <v>2.9250290470945652E-2</v>
      </c>
      <c r="AE306" s="268">
        <v>2.9750401847106311E-2</v>
      </c>
      <c r="AF306" s="268">
        <v>3.6729576030324264E-2</v>
      </c>
    </row>
    <row r="307" spans="1:32">
      <c r="A307" s="268">
        <v>419809.62106493738</v>
      </c>
      <c r="B307" s="268">
        <v>2.6395587853120604E-2</v>
      </c>
      <c r="C307" s="268">
        <v>1.0000000000000001E+50</v>
      </c>
      <c r="D307" s="268">
        <v>1.0000000000000001E+50</v>
      </c>
      <c r="E307" s="268">
        <v>1.0000000000000001E+50</v>
      </c>
      <c r="F307" s="268">
        <v>1.0000000000000001E+50</v>
      </c>
      <c r="G307" s="268">
        <v>1.0000000000000001E+50</v>
      </c>
      <c r="H307" s="268">
        <v>0.20163322259136796</v>
      </c>
      <c r="I307" s="268">
        <v>0.75760452792117894</v>
      </c>
      <c r="J307" s="268">
        <v>1.0000000000000001E+50</v>
      </c>
      <c r="K307" s="268">
        <v>4.4756621003434353E-2</v>
      </c>
      <c r="L307" s="268">
        <v>1.0000000000000001E+50</v>
      </c>
      <c r="M307" s="268">
        <v>1.0000000000000001E+50</v>
      </c>
      <c r="N307" s="268">
        <v>3.8743159093572267E-2</v>
      </c>
      <c r="O307" s="268">
        <v>1.0000000000000001E+50</v>
      </c>
      <c r="P307" s="268">
        <v>1.0000000000000001E+50</v>
      </c>
      <c r="Q307" s="268">
        <v>1.0000000000000001E+50</v>
      </c>
      <c r="R307" s="268">
        <v>1.0000000000000001E+50</v>
      </c>
      <c r="S307" s="268">
        <v>1.0000000000000001E+50</v>
      </c>
      <c r="T307" s="268">
        <v>1.0000000000000001E+50</v>
      </c>
      <c r="U307" s="268">
        <v>1.0000000000000001E+50</v>
      </c>
      <c r="V307" s="268">
        <v>1.0000000000000001E+50</v>
      </c>
      <c r="W307" s="268">
        <v>1.0000000000000001E+50</v>
      </c>
      <c r="X307" s="268">
        <v>7.1276892974690524E-3</v>
      </c>
      <c r="Y307" s="268">
        <v>1.0000000000000001E+50</v>
      </c>
      <c r="Z307" s="268">
        <v>1.0000000000000001E+50</v>
      </c>
      <c r="AA307" s="268">
        <v>1.0000000000000001E+50</v>
      </c>
      <c r="AB307" s="268">
        <v>6.0193725871932706</v>
      </c>
      <c r="AC307" s="268">
        <v>5.015629430896501E-4</v>
      </c>
      <c r="AD307" s="268">
        <v>2.9250293572662203E-2</v>
      </c>
      <c r="AE307" s="268">
        <v>2.975040944839898E-2</v>
      </c>
      <c r="AF307" s="268">
        <v>3.6745556580089926E-2</v>
      </c>
    </row>
    <row r="308" spans="1:32">
      <c r="A308" s="268">
        <v>428205.81348623615</v>
      </c>
      <c r="B308" s="268">
        <v>2.6922749325793693E-2</v>
      </c>
      <c r="C308" s="268">
        <v>1.0000000000000001E+50</v>
      </c>
      <c r="D308" s="268">
        <v>1.0000000000000001E+50</v>
      </c>
      <c r="E308" s="268">
        <v>1.0000000000000001E+50</v>
      </c>
      <c r="F308" s="268">
        <v>1.0000000000000001E+50</v>
      </c>
      <c r="G308" s="268">
        <v>1.0000000000000001E+50</v>
      </c>
      <c r="H308" s="268">
        <v>0.19767851532061556</v>
      </c>
      <c r="I308" s="268">
        <v>0.74272410149975776</v>
      </c>
      <c r="J308" s="268">
        <v>1.0000000000000001E+50</v>
      </c>
      <c r="K308" s="268">
        <v>4.3876782453879111E-2</v>
      </c>
      <c r="L308" s="268">
        <v>1.0000000000000001E+50</v>
      </c>
      <c r="M308" s="268">
        <v>1.0000000000000001E+50</v>
      </c>
      <c r="N308" s="268">
        <v>3.7920921286344576E-2</v>
      </c>
      <c r="O308" s="268">
        <v>1.0000000000000001E+50</v>
      </c>
      <c r="P308" s="268">
        <v>1.0000000000000001E+50</v>
      </c>
      <c r="Q308" s="268">
        <v>1.0000000000000001E+50</v>
      </c>
      <c r="R308" s="268">
        <v>1.0000000000000001E+50</v>
      </c>
      <c r="S308" s="268">
        <v>1.0000000000000001E+50</v>
      </c>
      <c r="T308" s="268">
        <v>1.0000000000000001E+50</v>
      </c>
      <c r="U308" s="268">
        <v>1.0000000000000001E+50</v>
      </c>
      <c r="V308" s="268">
        <v>1.0000000000000001E+50</v>
      </c>
      <c r="W308" s="268">
        <v>1.0000000000000001E+50</v>
      </c>
      <c r="X308" s="268">
        <v>7.1340512986265486E-3</v>
      </c>
      <c r="Y308" s="268">
        <v>1.0000000000000001E+50</v>
      </c>
      <c r="Z308" s="268">
        <v>1.0000000000000001E+50</v>
      </c>
      <c r="AA308" s="268">
        <v>1.0000000000000001E+50</v>
      </c>
      <c r="AB308" s="268">
        <v>5.9013456857618918</v>
      </c>
      <c r="AC308" s="268">
        <v>5.0162598364751198E-4</v>
      </c>
      <c r="AD308" s="268">
        <v>2.9250296799687752E-2</v>
      </c>
      <c r="AE308" s="268">
        <v>2.975041735678181E-2</v>
      </c>
      <c r="AF308" s="268">
        <v>3.6760686815717578E-2</v>
      </c>
    </row>
    <row r="309" spans="1:32">
      <c r="A309" s="268">
        <v>436769.92975596088</v>
      </c>
      <c r="B309" s="268">
        <v>2.7460468719277355E-2</v>
      </c>
      <c r="C309" s="268">
        <v>1.0000000000000001E+50</v>
      </c>
      <c r="D309" s="268">
        <v>1.0000000000000001E+50</v>
      </c>
      <c r="E309" s="268">
        <v>1.0000000000000001E+50</v>
      </c>
      <c r="F309" s="268">
        <v>1.0000000000000001E+50</v>
      </c>
      <c r="G309" s="268">
        <v>1.0000000000000001E+50</v>
      </c>
      <c r="H309" s="268">
        <v>0.19380132903707153</v>
      </c>
      <c r="I309" s="268">
        <v>0.72813493949129171</v>
      </c>
      <c r="J309" s="268">
        <v>1.0000000000000001E+50</v>
      </c>
      <c r="K309" s="268">
        <v>4.3014150528286901E-2</v>
      </c>
      <c r="L309" s="268">
        <v>1.0000000000000001E+50</v>
      </c>
      <c r="M309" s="268">
        <v>1.0000000000000001E+50</v>
      </c>
      <c r="N309" s="268">
        <v>3.7113585941670635E-2</v>
      </c>
      <c r="O309" s="268">
        <v>1.0000000000000001E+50</v>
      </c>
      <c r="P309" s="268">
        <v>1.0000000000000001E+50</v>
      </c>
      <c r="Q309" s="268">
        <v>1.0000000000000001E+50</v>
      </c>
      <c r="R309" s="268">
        <v>1.0000000000000001E+50</v>
      </c>
      <c r="S309" s="268">
        <v>1.0000000000000001E+50</v>
      </c>
      <c r="T309" s="268">
        <v>1.0000000000000001E+50</v>
      </c>
      <c r="U309" s="268">
        <v>1.0000000000000001E+50</v>
      </c>
      <c r="V309" s="268">
        <v>1.0000000000000001E+50</v>
      </c>
      <c r="W309" s="268">
        <v>1.0000000000000001E+50</v>
      </c>
      <c r="X309" s="268">
        <v>7.1406701111717905E-3</v>
      </c>
      <c r="Y309" s="268">
        <v>1.0000000000000001E+50</v>
      </c>
      <c r="Z309" s="268">
        <v>1.0000000000000001E+50</v>
      </c>
      <c r="AA309" s="268">
        <v>1.0000000000000001E+50</v>
      </c>
      <c r="AB309" s="268">
        <v>5.7856330375406113</v>
      </c>
      <c r="AC309" s="268">
        <v>5.0169156263598399E-4</v>
      </c>
      <c r="AD309" s="268">
        <v>2.9250300157084755E-2</v>
      </c>
      <c r="AE309" s="268">
        <v>2.9750425584661074E-2</v>
      </c>
      <c r="AF309" s="268">
        <v>3.6774951201694037E-2</v>
      </c>
    </row>
    <row r="310" spans="1:32">
      <c r="A310" s="268">
        <v>445505.32835108013</v>
      </c>
      <c r="B310" s="268">
        <v>2.8008956905079832E-2</v>
      </c>
      <c r="C310" s="268">
        <v>1.0000000000000001E+50</v>
      </c>
      <c r="D310" s="268">
        <v>1.0000000000000001E+50</v>
      </c>
      <c r="E310" s="268">
        <v>1.0000000000000001E+50</v>
      </c>
      <c r="F310" s="268">
        <v>1.0000000000000001E+50</v>
      </c>
      <c r="G310" s="268">
        <v>1.0000000000000001E+50</v>
      </c>
      <c r="H310" s="268">
        <v>0.19000014327557621</v>
      </c>
      <c r="I310" s="268">
        <v>0.71383132065942134</v>
      </c>
      <c r="J310" s="268">
        <v>1.0000000000000001E+50</v>
      </c>
      <c r="K310" s="268">
        <v>4.2168386942243362E-2</v>
      </c>
      <c r="L310" s="268">
        <v>1.0000000000000001E+50</v>
      </c>
      <c r="M310" s="268">
        <v>1.0000000000000001E+50</v>
      </c>
      <c r="N310" s="268">
        <v>3.6320838559133095E-2</v>
      </c>
      <c r="O310" s="268">
        <v>1.0000000000000001E+50</v>
      </c>
      <c r="P310" s="268">
        <v>1.0000000000000001E+50</v>
      </c>
      <c r="Q310" s="268">
        <v>1.0000000000000001E+50</v>
      </c>
      <c r="R310" s="268">
        <v>1.0000000000000001E+50</v>
      </c>
      <c r="S310" s="268">
        <v>1.0000000000000001E+50</v>
      </c>
      <c r="T310" s="268">
        <v>1.0000000000000001E+50</v>
      </c>
      <c r="U310" s="268">
        <v>1.0000000000000001E+50</v>
      </c>
      <c r="V310" s="268">
        <v>1.0000000000000001E+50</v>
      </c>
      <c r="W310" s="268">
        <v>1.0000000000000001E+50</v>
      </c>
      <c r="X310" s="268">
        <v>7.147555390329078E-3</v>
      </c>
      <c r="Y310" s="268">
        <v>1.0000000000000001E+50</v>
      </c>
      <c r="Z310" s="268">
        <v>1.0000000000000001E+50</v>
      </c>
      <c r="AA310" s="268">
        <v>1.0000000000000001E+50</v>
      </c>
      <c r="AB310" s="268">
        <v>5.6721892650203305</v>
      </c>
      <c r="AC310" s="268">
        <v>5.0175978191814943E-4</v>
      </c>
      <c r="AD310" s="268">
        <v>2.9250303650120189E-2</v>
      </c>
      <c r="AE310" s="268">
        <v>2.9750434144944243E-2</v>
      </c>
      <c r="AF310" s="268">
        <v>3.6788331134066481E-2</v>
      </c>
    </row>
    <row r="311" spans="1:32">
      <c r="A311" s="268">
        <v>454415.43491810176</v>
      </c>
      <c r="B311" s="268">
        <v>2.8568428977698596E-2</v>
      </c>
      <c r="C311" s="268">
        <v>1.0000000000000001E+50</v>
      </c>
      <c r="D311" s="268">
        <v>1.0000000000000001E+50</v>
      </c>
      <c r="E311" s="268">
        <v>1.0000000000000001E+50</v>
      </c>
      <c r="F311" s="268">
        <v>1.0000000000000001E+50</v>
      </c>
      <c r="G311" s="268">
        <v>1.0000000000000001E+50</v>
      </c>
      <c r="H311" s="268">
        <v>0.18627346737509906</v>
      </c>
      <c r="I311" s="268">
        <v>0.69980763574572769</v>
      </c>
      <c r="J311" s="268">
        <v>1.0000000000000001E+50</v>
      </c>
      <c r="K311" s="268">
        <v>4.1339160026530021E-2</v>
      </c>
      <c r="L311" s="268">
        <v>1.0000000000000001E+50</v>
      </c>
      <c r="M311" s="268">
        <v>1.0000000000000001E+50</v>
      </c>
      <c r="N311" s="268">
        <v>3.5542370506956217E-2</v>
      </c>
      <c r="O311" s="268">
        <v>1.0000000000000001E+50</v>
      </c>
      <c r="P311" s="268">
        <v>1.0000000000000001E+50</v>
      </c>
      <c r="Q311" s="268">
        <v>1.0000000000000001E+50</v>
      </c>
      <c r="R311" s="268">
        <v>1.0000000000000001E+50</v>
      </c>
      <c r="S311" s="268">
        <v>1.0000000000000001E+50</v>
      </c>
      <c r="T311" s="268">
        <v>1.0000000000000001E+50</v>
      </c>
      <c r="U311" s="268">
        <v>1.0000000000000001E+50</v>
      </c>
      <c r="V311" s="268">
        <v>1.0000000000000001E+50</v>
      </c>
      <c r="W311" s="268">
        <v>1.0000000000000001E+50</v>
      </c>
      <c r="X311" s="268">
        <v>7.1547171522972795E-3</v>
      </c>
      <c r="Y311" s="268">
        <v>1.0000000000000001E+50</v>
      </c>
      <c r="Z311" s="268">
        <v>1.0000000000000001E+50</v>
      </c>
      <c r="AA311" s="268">
        <v>1.0000000000000001E+50</v>
      </c>
      <c r="AB311" s="268">
        <v>5.5609698804471126</v>
      </c>
      <c r="AC311" s="268">
        <v>5.0183074741597003E-4</v>
      </c>
      <c r="AD311" s="268">
        <v>2.9250307284273809E-2</v>
      </c>
      <c r="AE311" s="268">
        <v>2.9750443051060241E-2</v>
      </c>
      <c r="AF311" s="268">
        <v>3.6800804693231617E-2</v>
      </c>
    </row>
    <row r="312" spans="1:32">
      <c r="A312" s="268">
        <v>463503.74361646379</v>
      </c>
      <c r="B312" s="268">
        <v>2.9139104338974833E-2</v>
      </c>
      <c r="C312" s="268">
        <v>1.0000000000000001E+50</v>
      </c>
      <c r="D312" s="268">
        <v>1.0000000000000001E+50</v>
      </c>
      <c r="E312" s="268">
        <v>1.0000000000000001E+50</v>
      </c>
      <c r="F312" s="268">
        <v>1.0000000000000001E+50</v>
      </c>
      <c r="G312" s="268">
        <v>1.0000000000000001E+50</v>
      </c>
      <c r="H312" s="268">
        <v>0.18261983989416633</v>
      </c>
      <c r="I312" s="268">
        <v>0.68605838527003626</v>
      </c>
      <c r="J312" s="268">
        <v>1.0000000000000001E+50</v>
      </c>
      <c r="K312" s="268">
        <v>4.0526144597067978E-2</v>
      </c>
      <c r="L312" s="268">
        <v>1.0000000000000001E+50</v>
      </c>
      <c r="M312" s="268">
        <v>1.0000000000000001E+50</v>
      </c>
      <c r="N312" s="268">
        <v>3.4777878912222629E-2</v>
      </c>
      <c r="O312" s="268">
        <v>1.0000000000000001E+50</v>
      </c>
      <c r="P312" s="268">
        <v>1.0000000000000001E+50</v>
      </c>
      <c r="Q312" s="268">
        <v>1.0000000000000001E+50</v>
      </c>
      <c r="R312" s="268">
        <v>1.0000000000000001E+50</v>
      </c>
      <c r="S312" s="268">
        <v>1.0000000000000001E+50</v>
      </c>
      <c r="T312" s="268">
        <v>1.0000000000000001E+50</v>
      </c>
      <c r="U312" s="268">
        <v>1.0000000000000001E+50</v>
      </c>
      <c r="V312" s="268">
        <v>1.0000000000000001E+50</v>
      </c>
      <c r="W312" s="268">
        <v>1.0000000000000001E+50</v>
      </c>
      <c r="X312" s="268">
        <v>7.1621657856181546E-3</v>
      </c>
      <c r="Y312" s="268">
        <v>1.0000000000000001E+50</v>
      </c>
      <c r="Z312" s="268">
        <v>1.0000000000000001E+50</v>
      </c>
      <c r="AA312" s="268">
        <v>1.0000000000000001E+50</v>
      </c>
      <c r="AB312" s="268">
        <v>5.4519312683760344</v>
      </c>
      <c r="AC312" s="268">
        <v>5.0190456926967172E-4</v>
      </c>
      <c r="AD312" s="268">
        <v>2.925031106524676E-2</v>
      </c>
      <c r="AE312" s="268">
        <v>2.9750452316980498E-2</v>
      </c>
      <c r="AF312" s="268">
        <v>3.6812346383772669E-2</v>
      </c>
    </row>
    <row r="313" spans="1:32">
      <c r="A313" s="268">
        <v>472773.8184887931</v>
      </c>
      <c r="B313" s="268">
        <v>2.9721206784137148E-2</v>
      </c>
      <c r="C313" s="268">
        <v>1.0000000000000001E+50</v>
      </c>
      <c r="D313" s="268">
        <v>1.0000000000000001E+50</v>
      </c>
      <c r="E313" s="268">
        <v>1.0000000000000001E+50</v>
      </c>
      <c r="F313" s="268">
        <v>1.0000000000000001E+50</v>
      </c>
      <c r="G313" s="268">
        <v>1.0000000000000001E+50</v>
      </c>
      <c r="H313" s="268">
        <v>0.17903782803774654</v>
      </c>
      <c r="I313" s="268">
        <v>0.67257817737377301</v>
      </c>
      <c r="J313" s="268">
        <v>1.0000000000000001E+50</v>
      </c>
      <c r="K313" s="268">
        <v>3.9729021827405155E-2</v>
      </c>
      <c r="L313" s="268">
        <v>1.0000000000000001E+50</v>
      </c>
      <c r="M313" s="268">
        <v>1.0000000000000001E+50</v>
      </c>
      <c r="N313" s="268">
        <v>3.4027066554296569E-2</v>
      </c>
      <c r="O313" s="268">
        <v>1.0000000000000001E+50</v>
      </c>
      <c r="P313" s="268">
        <v>1.0000000000000001E+50</v>
      </c>
      <c r="Q313" s="268">
        <v>1.0000000000000001E+50</v>
      </c>
      <c r="R313" s="268">
        <v>1.0000000000000001E+50</v>
      </c>
      <c r="S313" s="268">
        <v>1.0000000000000001E+50</v>
      </c>
      <c r="T313" s="268">
        <v>1.0000000000000001E+50</v>
      </c>
      <c r="U313" s="268">
        <v>1.0000000000000001E+50</v>
      </c>
      <c r="V313" s="268">
        <v>1.0000000000000001E+50</v>
      </c>
      <c r="W313" s="268">
        <v>1.0000000000000001E+50</v>
      </c>
      <c r="X313" s="268">
        <v>7.1699120628122741E-3</v>
      </c>
      <c r="Y313" s="268">
        <v>1.0000000000000001E+50</v>
      </c>
      <c r="Z313" s="268">
        <v>1.0000000000000001E+50</v>
      </c>
      <c r="AA313" s="268">
        <v>1.0000000000000001E+50</v>
      </c>
      <c r="AB313" s="268">
        <v>5.3450306685670617</v>
      </c>
      <c r="AC313" s="268">
        <v>5.0198136200319953E-4</v>
      </c>
      <c r="AD313" s="268">
        <v>2.9250314998970496E-2</v>
      </c>
      <c r="AE313" s="268">
        <v>2.9750461957240865E-2</v>
      </c>
      <c r="AF313" s="268">
        <v>3.6822926861077659E-2</v>
      </c>
    </row>
    <row r="314" spans="1:32">
      <c r="A314" s="268">
        <v>482229.29485856899</v>
      </c>
      <c r="B314" s="268">
        <v>3.0314964589567641E-2</v>
      </c>
      <c r="C314" s="268">
        <v>1.0000000000000001E+50</v>
      </c>
      <c r="D314" s="268">
        <v>1.0000000000000001E+50</v>
      </c>
      <c r="E314" s="268">
        <v>1.0000000000000001E+50</v>
      </c>
      <c r="F314" s="268">
        <v>1.0000000000000001E+50</v>
      </c>
      <c r="G314" s="268">
        <v>1.0000000000000001E+50</v>
      </c>
      <c r="H314" s="268">
        <v>0.17552602709537049</v>
      </c>
      <c r="I314" s="268">
        <v>0.65936172570552509</v>
      </c>
      <c r="J314" s="268">
        <v>1.0000000000000001E+50</v>
      </c>
      <c r="K314" s="268">
        <v>3.8947479123697629E-2</v>
      </c>
      <c r="L314" s="268">
        <v>1.0000000000000001E+50</v>
      </c>
      <c r="M314" s="268">
        <v>1.0000000000000001E+50</v>
      </c>
      <c r="N314" s="268">
        <v>3.3289641761502793E-2</v>
      </c>
      <c r="O314" s="268">
        <v>1.0000000000000001E+50</v>
      </c>
      <c r="P314" s="268">
        <v>1.0000000000000001E+50</v>
      </c>
      <c r="Q314" s="268">
        <v>1.0000000000000001E+50</v>
      </c>
      <c r="R314" s="268">
        <v>1.0000000000000001E+50</v>
      </c>
      <c r="S314" s="268">
        <v>1.0000000000000001E+50</v>
      </c>
      <c r="T314" s="268">
        <v>1.0000000000000001E+50</v>
      </c>
      <c r="U314" s="268">
        <v>1.0000000000000001E+50</v>
      </c>
      <c r="V314" s="268">
        <v>1.0000000000000001E+50</v>
      </c>
      <c r="W314" s="268">
        <v>1.0000000000000001E+50</v>
      </c>
      <c r="X314" s="268">
        <v>7.1779671522795123E-3</v>
      </c>
      <c r="Y314" s="268">
        <v>1.0000000000000001E+50</v>
      </c>
      <c r="Z314" s="268">
        <v>1.0000000000000001E+50</v>
      </c>
      <c r="AA314" s="268">
        <v>1.0000000000000001E+50</v>
      </c>
      <c r="AB314" s="268">
        <v>5.2402261592163537</v>
      </c>
      <c r="AC314" s="268">
        <v>5.0206124469595354E-4</v>
      </c>
      <c r="AD314" s="268">
        <v>2.9250319091616111E-2</v>
      </c>
      <c r="AE314" s="268">
        <v>2.9750471986964438E-2</v>
      </c>
      <c r="AF314" s="268">
        <v>3.6832512644661058E-2</v>
      </c>
    </row>
    <row r="315" spans="1:32">
      <c r="A315" s="268">
        <v>491873.88075574039</v>
      </c>
      <c r="B315" s="268">
        <v>3.0920610602325371E-2</v>
      </c>
      <c r="C315" s="268">
        <v>1.0000000000000001E+50</v>
      </c>
      <c r="D315" s="268">
        <v>1.0000000000000001E+50</v>
      </c>
      <c r="E315" s="268">
        <v>1.0000000000000001E+50</v>
      </c>
      <c r="F315" s="268">
        <v>1.0000000000000001E+50</v>
      </c>
      <c r="G315" s="268">
        <v>1.0000000000000001E+50</v>
      </c>
      <c r="H315" s="268">
        <v>0.17208305989026465</v>
      </c>
      <c r="I315" s="268">
        <v>0.64640384734797918</v>
      </c>
      <c r="J315" s="268">
        <v>1.0000000000000001E+50</v>
      </c>
      <c r="K315" s="268">
        <v>3.8181210002135604E-2</v>
      </c>
      <c r="L315" s="268">
        <v>1.0000000000000001E+50</v>
      </c>
      <c r="M315" s="268">
        <v>1.0000000000000001E+50</v>
      </c>
      <c r="N315" s="268">
        <v>3.2565318311120264E-2</v>
      </c>
      <c r="O315" s="268">
        <v>1.0000000000000001E+50</v>
      </c>
      <c r="P315" s="268">
        <v>1.0000000000000001E+50</v>
      </c>
      <c r="Q315" s="268">
        <v>1.0000000000000001E+50</v>
      </c>
      <c r="R315" s="268">
        <v>1.0000000000000001E+50</v>
      </c>
      <c r="S315" s="268">
        <v>1.0000000000000001E+50</v>
      </c>
      <c r="T315" s="268">
        <v>1.0000000000000001E+50</v>
      </c>
      <c r="U315" s="268">
        <v>1.0000000000000001E+50</v>
      </c>
      <c r="V315" s="268">
        <v>1.0000000000000001E+50</v>
      </c>
      <c r="W315" s="268">
        <v>1.0000000000000001E+50</v>
      </c>
      <c r="X315" s="268">
        <v>7.1863426304601156E-3</v>
      </c>
      <c r="Y315" s="268">
        <v>1.0000000000000001E+50</v>
      </c>
      <c r="Z315" s="268">
        <v>1.0000000000000001E+50</v>
      </c>
      <c r="AA315" s="268">
        <v>1.0000000000000001E+50</v>
      </c>
      <c r="AB315" s="268">
        <v>5.137476640516315</v>
      </c>
      <c r="AC315" s="268">
        <v>5.0214434116103155E-4</v>
      </c>
      <c r="AD315" s="268">
        <v>2.9250323349604E-2</v>
      </c>
      <c r="AE315" s="268">
        <v>2.9750482421885254E-2</v>
      </c>
      <c r="AF315" s="268">
        <v>3.6841065818349505E-2</v>
      </c>
    </row>
    <row r="316" spans="1:32">
      <c r="A316" s="268">
        <v>501711.35837085522</v>
      </c>
      <c r="B316" s="268">
        <v>3.1538382331461924E-2</v>
      </c>
      <c r="C316" s="268">
        <v>1.0000000000000001E+50</v>
      </c>
      <c r="D316" s="268">
        <v>1.0000000000000001E+50</v>
      </c>
      <c r="E316" s="268">
        <v>1.0000000000000001E+50</v>
      </c>
      <c r="F316" s="268">
        <v>1.0000000000000001E+50</v>
      </c>
      <c r="G316" s="268">
        <v>1.0000000000000001E+50</v>
      </c>
      <c r="H316" s="268">
        <v>0.16870757623928212</v>
      </c>
      <c r="I316" s="268">
        <v>0.6336994607854215</v>
      </c>
      <c r="J316" s="268">
        <v>1.0000000000000001E+50</v>
      </c>
      <c r="K316" s="268">
        <v>3.7429913968766354E-2</v>
      </c>
      <c r="L316" s="268">
        <v>1.0000000000000001E+50</v>
      </c>
      <c r="M316" s="268">
        <v>1.0000000000000001E+50</v>
      </c>
      <c r="N316" s="268">
        <v>3.1853815332762332E-2</v>
      </c>
      <c r="O316" s="268">
        <v>1.0000000000000001E+50</v>
      </c>
      <c r="P316" s="268">
        <v>1.0000000000000001E+50</v>
      </c>
      <c r="Q316" s="268">
        <v>1.0000000000000001E+50</v>
      </c>
      <c r="R316" s="268">
        <v>1.0000000000000001E+50</v>
      </c>
      <c r="S316" s="268">
        <v>1.0000000000000001E+50</v>
      </c>
      <c r="T316" s="268">
        <v>1.0000000000000001E+50</v>
      </c>
      <c r="U316" s="268">
        <v>1.0000000000000001E+50</v>
      </c>
      <c r="V316" s="268">
        <v>1.0000000000000001E+50</v>
      </c>
      <c r="W316" s="268">
        <v>1.0000000000000001E+50</v>
      </c>
      <c r="X316" s="268">
        <v>7.1950504942516359E-3</v>
      </c>
      <c r="Y316" s="268">
        <v>1.0000000000000001E+50</v>
      </c>
      <c r="Z316" s="268">
        <v>1.0000000000000001E+50</v>
      </c>
      <c r="AA316" s="268">
        <v>1.0000000000000001E+50</v>
      </c>
      <c r="AB316" s="268">
        <v>5.0367418185380517</v>
      </c>
      <c r="AC316" s="268">
        <v>5.0223078013020294E-4</v>
      </c>
      <c r="AD316" s="268">
        <v>2.9250327779613942E-2</v>
      </c>
      <c r="AE316" s="268">
        <v>2.9750493278372987E-2</v>
      </c>
      <c r="AF316" s="268">
        <v>3.6848543717790269E-2</v>
      </c>
    </row>
    <row r="317" spans="1:32">
      <c r="A317" s="268">
        <v>511745.58553827234</v>
      </c>
      <c r="B317" s="268">
        <v>3.2168522041165069E-2</v>
      </c>
      <c r="C317" s="268">
        <v>1.0000000000000001E+50</v>
      </c>
      <c r="D317" s="268">
        <v>1.0000000000000001E+50</v>
      </c>
      <c r="E317" s="268">
        <v>1.0000000000000001E+50</v>
      </c>
      <c r="F317" s="268">
        <v>1.0000000000000001E+50</v>
      </c>
      <c r="G317" s="268">
        <v>1.0000000000000001E+50</v>
      </c>
      <c r="H317" s="268">
        <v>0.16539825242341896</v>
      </c>
      <c r="I317" s="268">
        <v>0.62124358391100576</v>
      </c>
      <c r="J317" s="268">
        <v>1.0000000000000001E+50</v>
      </c>
      <c r="K317" s="268">
        <v>3.6693296401666853E-2</v>
      </c>
      <c r="L317" s="268">
        <v>1.0000000000000001E+50</v>
      </c>
      <c r="M317" s="268">
        <v>1.0000000000000001E+50</v>
      </c>
      <c r="N317" s="268">
        <v>3.1154857215228635E-2</v>
      </c>
      <c r="O317" s="268">
        <v>1.0000000000000001E+50</v>
      </c>
      <c r="P317" s="268">
        <v>1.0000000000000001E+50</v>
      </c>
      <c r="Q317" s="268">
        <v>1.0000000000000001E+50</v>
      </c>
      <c r="R317" s="268">
        <v>1.0000000000000001E+50</v>
      </c>
      <c r="S317" s="268">
        <v>1.0000000000000001E+50</v>
      </c>
      <c r="T317" s="268">
        <v>1.0000000000000001E+50</v>
      </c>
      <c r="U317" s="268">
        <v>1.0000000000000001E+50</v>
      </c>
      <c r="V317" s="268">
        <v>1.0000000000000001E+50</v>
      </c>
      <c r="W317" s="268">
        <v>1.0000000000000001E+50</v>
      </c>
      <c r="X317" s="268">
        <v>7.204103173675893E-3</v>
      </c>
      <c r="Y317" s="268">
        <v>1.0000000000000001E+50</v>
      </c>
      <c r="Z317" s="268">
        <v>1.0000000000000001E+50</v>
      </c>
      <c r="AA317" s="268">
        <v>1.0000000000000001E+50</v>
      </c>
      <c r="AB317" s="268">
        <v>4.9379821894298006</v>
      </c>
      <c r="AC317" s="268">
        <v>5.0232069544585173E-4</v>
      </c>
      <c r="AD317" s="268">
        <v>2.9250332388595573E-2</v>
      </c>
      <c r="AE317" s="268">
        <v>2.9750504573458618E-2</v>
      </c>
      <c r="AF317" s="268">
        <v>3.6854898606108459E-2</v>
      </c>
    </row>
    <row r="318" spans="1:32">
      <c r="A318" s="268">
        <v>521980.49724903778</v>
      </c>
      <c r="B318" s="268">
        <v>3.2811276845766991E-2</v>
      </c>
      <c r="C318" s="268">
        <v>1.0000000000000001E+50</v>
      </c>
      <c r="D318" s="268">
        <v>1.0000000000000001E+50</v>
      </c>
      <c r="E318" s="268">
        <v>1.0000000000000001E+50</v>
      </c>
      <c r="F318" s="268">
        <v>1.0000000000000001E+50</v>
      </c>
      <c r="G318" s="268">
        <v>1.0000000000000001E+50</v>
      </c>
      <c r="H318" s="268">
        <v>0.16215379066870941</v>
      </c>
      <c r="I318" s="268">
        <v>0.6090313320730053</v>
      </c>
      <c r="J318" s="268">
        <v>1.0000000000000001E+50</v>
      </c>
      <c r="K318" s="268">
        <v>3.5971068435420035E-2</v>
      </c>
      <c r="L318" s="268">
        <v>1.0000000000000001E+50</v>
      </c>
      <c r="M318" s="268">
        <v>1.0000000000000001E+50</v>
      </c>
      <c r="N318" s="268">
        <v>3.0468173516929237E-2</v>
      </c>
      <c r="O318" s="268">
        <v>1.0000000000000001E+50</v>
      </c>
      <c r="P318" s="268">
        <v>1.0000000000000001E+50</v>
      </c>
      <c r="Q318" s="268">
        <v>1.0000000000000001E+50</v>
      </c>
      <c r="R318" s="268">
        <v>1.0000000000000001E+50</v>
      </c>
      <c r="S318" s="268">
        <v>1.0000000000000001E+50</v>
      </c>
      <c r="T318" s="268">
        <v>1.0000000000000001E+50</v>
      </c>
      <c r="U318" s="268">
        <v>1.0000000000000001E+50</v>
      </c>
      <c r="V318" s="268">
        <v>1.0000000000000001E+50</v>
      </c>
      <c r="W318" s="268">
        <v>1.0000000000000001E+50</v>
      </c>
      <c r="X318" s="268">
        <v>7.2135135447892835E-3</v>
      </c>
      <c r="Y318" s="268">
        <v>1.0000000000000001E+50</v>
      </c>
      <c r="Z318" s="268">
        <v>1.0000000000000001E+50</v>
      </c>
      <c r="AA318" s="268">
        <v>1.0000000000000001E+50</v>
      </c>
      <c r="AB318" s="268">
        <v>4.8411590239252469</v>
      </c>
      <c r="AC318" s="268">
        <v>5.0241422626012648E-4</v>
      </c>
      <c r="AD318" s="268">
        <v>2.9250337183779292E-2</v>
      </c>
      <c r="AE318" s="268">
        <v>2.9750516324861156E-2</v>
      </c>
      <c r="AF318" s="268">
        <v>3.6860077338987017E-2</v>
      </c>
    </row>
    <row r="319" spans="1:32">
      <c r="A319" s="268">
        <v>532420.10719401855</v>
      </c>
      <c r="B319" s="268">
        <v>3.3466898806654419E-2</v>
      </c>
      <c r="C319" s="268">
        <v>1.0000000000000001E+50</v>
      </c>
      <c r="D319" s="268">
        <v>1.0000000000000001E+50</v>
      </c>
      <c r="E319" s="268">
        <v>1.0000000000000001E+50</v>
      </c>
      <c r="F319" s="268">
        <v>1.0000000000000001E+50</v>
      </c>
      <c r="G319" s="268">
        <v>1.0000000000000001E+50</v>
      </c>
      <c r="H319" s="268">
        <v>0.15897291863729496</v>
      </c>
      <c r="I319" s="268">
        <v>0.59705791615928439</v>
      </c>
      <c r="J319" s="268">
        <v>1.0000000000000001E+50</v>
      </c>
      <c r="K319" s="268">
        <v>3.5262946847849343E-2</v>
      </c>
      <c r="L319" s="268">
        <v>1.0000000000000001E+50</v>
      </c>
      <c r="M319" s="268">
        <v>1.0000000000000001E+50</v>
      </c>
      <c r="N319" s="268">
        <v>2.9793498879998118E-2</v>
      </c>
      <c r="O319" s="268">
        <v>1.0000000000000001E+50</v>
      </c>
      <c r="P319" s="268">
        <v>1.0000000000000001E+50</v>
      </c>
      <c r="Q319" s="268">
        <v>1.0000000000000001E+50</v>
      </c>
      <c r="R319" s="268">
        <v>1.0000000000000001E+50</v>
      </c>
      <c r="S319" s="268">
        <v>1.0000000000000001E+50</v>
      </c>
      <c r="T319" s="268">
        <v>1.0000000000000001E+50</v>
      </c>
      <c r="U319" s="268">
        <v>1.0000000000000001E+50</v>
      </c>
      <c r="V319" s="268">
        <v>1.0000000000000001E+50</v>
      </c>
      <c r="W319" s="268">
        <v>1.0000000000000001E+50</v>
      </c>
      <c r="X319" s="268">
        <v>7.2232949428286354E-3</v>
      </c>
      <c r="Y319" s="268">
        <v>1.0000000000000001E+50</v>
      </c>
      <c r="Z319" s="268">
        <v>1.0000000000000001E+50</v>
      </c>
      <c r="AA319" s="268">
        <v>1.0000000000000001E+50</v>
      </c>
      <c r="AB319" s="268">
        <v>4.7462343521555681</v>
      </c>
      <c r="AC319" s="268">
        <v>5.0251151724154883E-4</v>
      </c>
      <c r="AD319" s="268">
        <v>2.9250342172687602E-2</v>
      </c>
      <c r="AE319" s="268">
        <v>2.975052855101543E-2</v>
      </c>
      <c r="AF319" s="268">
        <v>3.6864021020983774E-2</v>
      </c>
    </row>
    <row r="320" spans="1:32">
      <c r="A320" s="268">
        <v>543068.50933789893</v>
      </c>
      <c r="B320" s="268">
        <v>3.4135645031118649E-2</v>
      </c>
      <c r="C320" s="268">
        <v>1.0000000000000001E+50</v>
      </c>
      <c r="D320" s="268">
        <v>1.0000000000000001E+50</v>
      </c>
      <c r="E320" s="268">
        <v>1.0000000000000001E+50</v>
      </c>
      <c r="F320" s="268">
        <v>1.0000000000000001E+50</v>
      </c>
      <c r="G320" s="268">
        <v>1.0000000000000001E+50</v>
      </c>
      <c r="H320" s="268">
        <v>0.15585438892846853</v>
      </c>
      <c r="I320" s="268">
        <v>0.585318640719237</v>
      </c>
      <c r="J320" s="268">
        <v>1.0000000000000001E+50</v>
      </c>
      <c r="K320" s="268">
        <v>3.4568653948967291E-2</v>
      </c>
      <c r="L320" s="268">
        <v>1.0000000000000001E+50</v>
      </c>
      <c r="M320" s="268">
        <v>1.0000000000000001E+50</v>
      </c>
      <c r="N320" s="268">
        <v>2.9130572948232347E-2</v>
      </c>
      <c r="O320" s="268">
        <v>1.0000000000000001E+50</v>
      </c>
      <c r="P320" s="268">
        <v>1.0000000000000001E+50</v>
      </c>
      <c r="Q320" s="268">
        <v>1.0000000000000001E+50</v>
      </c>
      <c r="R320" s="268">
        <v>1.0000000000000001E+50</v>
      </c>
      <c r="S320" s="268">
        <v>1.0000000000000001E+50</v>
      </c>
      <c r="T320" s="268">
        <v>1.0000000000000001E+50</v>
      </c>
      <c r="U320" s="268">
        <v>1.0000000000000001E+50</v>
      </c>
      <c r="V320" s="268">
        <v>1.0000000000000001E+50</v>
      </c>
      <c r="W320" s="268">
        <v>1.0000000000000001E+50</v>
      </c>
      <c r="X320" s="268">
        <v>7.233461175583657E-3</v>
      </c>
      <c r="Y320" s="268">
        <v>1.0000000000000001E+50</v>
      </c>
      <c r="Z320" s="268">
        <v>1.0000000000000001E+50</v>
      </c>
      <c r="AA320" s="268">
        <v>1.0000000000000001E+50</v>
      </c>
      <c r="AB320" s="268">
        <v>4.6531709487592812</v>
      </c>
      <c r="AC320" s="268">
        <v>5.0261271878933159E-4</v>
      </c>
      <c r="AD320" s="268">
        <v>2.9250347363146901E-2</v>
      </c>
      <c r="AE320" s="268">
        <v>2.9750541271101005E-2</v>
      </c>
      <c r="AF320" s="268">
        <v>3.686666465554686E-2</v>
      </c>
    </row>
    <row r="321" spans="1:32">
      <c r="A321" s="268">
        <v>553929.87952465692</v>
      </c>
      <c r="B321" s="268">
        <v>3.4817777773184101E-2</v>
      </c>
      <c r="C321" s="268">
        <v>1.0000000000000001E+50</v>
      </c>
      <c r="D321" s="268">
        <v>1.0000000000000001E+50</v>
      </c>
      <c r="E321" s="268">
        <v>1.0000000000000001E+50</v>
      </c>
      <c r="F321" s="268">
        <v>1.0000000000000001E+50</v>
      </c>
      <c r="G321" s="268">
        <v>1.0000000000000001E+50</v>
      </c>
      <c r="H321" s="268">
        <v>0.15279697858949845</v>
      </c>
      <c r="I321" s="268">
        <v>0.57380890212245794</v>
      </c>
      <c r="J321" s="268">
        <v>1.0000000000000001E+50</v>
      </c>
      <c r="K321" s="268">
        <v>3.3887917472094575E-2</v>
      </c>
      <c r="L321" s="268">
        <v>1.0000000000000001E+50</v>
      </c>
      <c r="M321" s="268">
        <v>1.0000000000000001E+50</v>
      </c>
      <c r="N321" s="268">
        <v>2.8479140289014437E-2</v>
      </c>
      <c r="O321" s="268">
        <v>1.0000000000000001E+50</v>
      </c>
      <c r="P321" s="268">
        <v>1.0000000000000001E+50</v>
      </c>
      <c r="Q321" s="268">
        <v>1.0000000000000001E+50</v>
      </c>
      <c r="R321" s="268">
        <v>1.0000000000000001E+50</v>
      </c>
      <c r="S321" s="268">
        <v>1.0000000000000001E+50</v>
      </c>
      <c r="T321" s="268">
        <v>1.0000000000000001E+50</v>
      </c>
      <c r="U321" s="268">
        <v>1.0000000000000001E+50</v>
      </c>
      <c r="V321" s="268">
        <v>1.0000000000000001E+50</v>
      </c>
      <c r="W321" s="268">
        <v>1.0000000000000001E+50</v>
      </c>
      <c r="X321" s="268">
        <v>7.2440265369859702E-3</v>
      </c>
      <c r="Y321" s="268">
        <v>1.0000000000000001E+50</v>
      </c>
      <c r="Z321" s="268">
        <v>1.0000000000000001E+50</v>
      </c>
      <c r="AA321" s="268">
        <v>1.0000000000000001E+50</v>
      </c>
      <c r="AB321" s="268">
        <v>4.5619323182840787</v>
      </c>
      <c r="AC321" s="268">
        <v>5.0271798725566932E-4</v>
      </c>
      <c r="AD321" s="268">
        <v>2.9250352763299778E-2</v>
      </c>
      <c r="AE321" s="268">
        <v>2.9750554505072264E-2</v>
      </c>
      <c r="AF321" s="268">
        <v>3.6867936791956851E-2</v>
      </c>
    </row>
    <row r="322" spans="1:32">
      <c r="A322" s="268">
        <v>565008.47711515008</v>
      </c>
      <c r="B322" s="268">
        <v>3.5513564536455239E-2</v>
      </c>
      <c r="C322" s="268">
        <v>1.0000000000000001E+50</v>
      </c>
      <c r="D322" s="268">
        <v>1.0000000000000001E+50</v>
      </c>
      <c r="E322" s="268">
        <v>1.0000000000000001E+50</v>
      </c>
      <c r="F322" s="268">
        <v>1.0000000000000001E+50</v>
      </c>
      <c r="G322" s="268">
        <v>1.0000000000000001E+50</v>
      </c>
      <c r="H322" s="268">
        <v>0.14979948863603884</v>
      </c>
      <c r="I322" s="268">
        <v>0.56252418675342142</v>
      </c>
      <c r="J322" s="268">
        <v>1.0000000000000001E+50</v>
      </c>
      <c r="K322" s="268">
        <v>3.3220470467106827E-2</v>
      </c>
      <c r="L322" s="268">
        <v>1.0000000000000001E+50</v>
      </c>
      <c r="M322" s="268">
        <v>1.0000000000000001E+50</v>
      </c>
      <c r="N322" s="268">
        <v>2.7838950319399203E-2</v>
      </c>
      <c r="O322" s="268">
        <v>1.0000000000000001E+50</v>
      </c>
      <c r="P322" s="268">
        <v>1.0000000000000001E+50</v>
      </c>
      <c r="Q322" s="268">
        <v>1.0000000000000001E+50</v>
      </c>
      <c r="R322" s="268">
        <v>1.0000000000000001E+50</v>
      </c>
      <c r="S322" s="268">
        <v>1.0000000000000001E+50</v>
      </c>
      <c r="T322" s="268">
        <v>1.0000000000000001E+50</v>
      </c>
      <c r="U322" s="268">
        <v>1.0000000000000001E+50</v>
      </c>
      <c r="V322" s="268">
        <v>1.0000000000000001E+50</v>
      </c>
      <c r="W322" s="268">
        <v>1.0000000000000001E+50</v>
      </c>
      <c r="X322" s="268">
        <v>7.255005820903361E-3</v>
      </c>
      <c r="Y322" s="268">
        <v>1.0000000000000001E+50</v>
      </c>
      <c r="Z322" s="268">
        <v>1.0000000000000001E+50</v>
      </c>
      <c r="AA322" s="268">
        <v>1.0000000000000001E+50</v>
      </c>
      <c r="AB322" s="268">
        <v>4.4724826808748679</v>
      </c>
      <c r="AC322" s="268">
        <v>5.0282748517626913E-4</v>
      </c>
      <c r="AD322" s="268">
        <v>2.9250358381617773E-2</v>
      </c>
      <c r="AE322" s="268">
        <v>2.9750568273689715E-2</v>
      </c>
      <c r="AF322" s="268">
        <v>3.686775917332645E-2</v>
      </c>
    </row>
    <row r="323" spans="1:32">
      <c r="A323" s="268">
        <v>576308.64665745304</v>
      </c>
      <c r="B323" s="268">
        <v>3.6223278179021899E-2</v>
      </c>
      <c r="C323" s="268">
        <v>1.0000000000000001E+50</v>
      </c>
      <c r="D323" s="268">
        <v>1.0000000000000001E+50</v>
      </c>
      <c r="E323" s="268">
        <v>1.0000000000000001E+50</v>
      </c>
      <c r="F323" s="268">
        <v>1.0000000000000001E+50</v>
      </c>
      <c r="G323" s="268">
        <v>1.0000000000000001E+50</v>
      </c>
      <c r="H323" s="268">
        <v>0.14686074358194084</v>
      </c>
      <c r="I323" s="268">
        <v>0.5514600692414644</v>
      </c>
      <c r="J323" s="268">
        <v>1.0000000000000001E+50</v>
      </c>
      <c r="K323" s="268">
        <v>3.2566051195767741E-2</v>
      </c>
      <c r="L323" s="268">
        <v>1.0000000000000001E+50</v>
      </c>
      <c r="M323" s="268">
        <v>1.0000000000000001E+50</v>
      </c>
      <c r="N323" s="268">
        <v>2.7209757236573446E-2</v>
      </c>
      <c r="O323" s="268">
        <v>1.0000000000000001E+50</v>
      </c>
      <c r="P323" s="268">
        <v>1.0000000000000001E+50</v>
      </c>
      <c r="Q323" s="268">
        <v>1.0000000000000001E+50</v>
      </c>
      <c r="R323" s="268">
        <v>1.0000000000000001E+50</v>
      </c>
      <c r="S323" s="268">
        <v>1.0000000000000001E+50</v>
      </c>
      <c r="T323" s="268">
        <v>1.0000000000000001E+50</v>
      </c>
      <c r="U323" s="268">
        <v>1.0000000000000001E+50</v>
      </c>
      <c r="V323" s="268">
        <v>1.0000000000000001E+50</v>
      </c>
      <c r="W323" s="268">
        <v>1.0000000000000001E+50</v>
      </c>
      <c r="X323" s="268">
        <v>7.2664143351267377E-3</v>
      </c>
      <c r="Y323" s="268">
        <v>1.0000000000000001E+50</v>
      </c>
      <c r="Z323" s="268">
        <v>1.0000000000000001E+50</v>
      </c>
      <c r="AA323" s="268">
        <v>1.0000000000000001E+50</v>
      </c>
      <c r="AB323" s="268">
        <v>4.384786958242473</v>
      </c>
      <c r="AC323" s="268">
        <v>5.0294138150939452E-4</v>
      </c>
      <c r="AD323" s="268">
        <v>2.9250364226914672E-2</v>
      </c>
      <c r="AE323" s="268">
        <v>2.9750582598552542E-2</v>
      </c>
      <c r="AF323" s="268">
        <v>3.686604639084079E-2</v>
      </c>
    </row>
    <row r="324" spans="1:32">
      <c r="A324" s="268">
        <v>587834.81959060207</v>
      </c>
      <c r="B324" s="268">
        <v>3.6947197020464354E-2</v>
      </c>
      <c r="C324" s="268">
        <v>1.0000000000000001E+50</v>
      </c>
      <c r="D324" s="268">
        <v>1.0000000000000001E+50</v>
      </c>
      <c r="E324" s="268">
        <v>1.0000000000000001E+50</v>
      </c>
      <c r="F324" s="268">
        <v>1.0000000000000001E+50</v>
      </c>
      <c r="G324" s="268">
        <v>1.0000000000000001E+50</v>
      </c>
      <c r="H324" s="268">
        <v>0.14397959097827717</v>
      </c>
      <c r="I324" s="268">
        <v>0.54061221072537347</v>
      </c>
      <c r="J324" s="268">
        <v>1.0000000000000001E+50</v>
      </c>
      <c r="K324" s="268">
        <v>3.1924403029106971E-2</v>
      </c>
      <c r="L324" s="268">
        <v>1.0000000000000001E+50</v>
      </c>
      <c r="M324" s="268">
        <v>1.0000000000000001E+50</v>
      </c>
      <c r="N324" s="268">
        <v>2.6591319952927177E-2</v>
      </c>
      <c r="O324" s="268">
        <v>1.0000000000000001E+50</v>
      </c>
      <c r="P324" s="268">
        <v>1.0000000000000001E+50</v>
      </c>
      <c r="Q324" s="268">
        <v>1.0000000000000001E+50</v>
      </c>
      <c r="R324" s="268">
        <v>1.0000000000000001E+50</v>
      </c>
      <c r="S324" s="268">
        <v>1.0000000000000001E+50</v>
      </c>
      <c r="T324" s="268">
        <v>1.0000000000000001E+50</v>
      </c>
      <c r="U324" s="268">
        <v>1.0000000000000001E+50</v>
      </c>
      <c r="V324" s="268">
        <v>1.0000000000000001E+50</v>
      </c>
      <c r="W324" s="268">
        <v>1.0000000000000001E+50</v>
      </c>
      <c r="X324" s="268">
        <v>7.2782679155358803E-3</v>
      </c>
      <c r="Y324" s="268">
        <v>1.0000000000000001E+50</v>
      </c>
      <c r="Z324" s="268">
        <v>1.0000000000000001E+50</v>
      </c>
      <c r="AA324" s="268">
        <v>1.0000000000000001E+50</v>
      </c>
      <c r="AB324" s="268">
        <v>4.2988107599074254</v>
      </c>
      <c r="AC324" s="268">
        <v>5.03059851883705E-4</v>
      </c>
      <c r="AD324" s="268">
        <v>2.9250370308360325E-2</v>
      </c>
      <c r="AE324" s="268">
        <v>2.9750597502132513E-2</v>
      </c>
      <c r="AF324" s="268">
        <v>3.6862705550638884E-2</v>
      </c>
    </row>
    <row r="325" spans="1:32">
      <c r="A325" s="268">
        <v>599591.51598241413</v>
      </c>
      <c r="B325" s="268">
        <v>3.7685604951000033E-2</v>
      </c>
      <c r="C325" s="268">
        <v>1.0000000000000001E+50</v>
      </c>
      <c r="D325" s="268">
        <v>1.0000000000000001E+50</v>
      </c>
      <c r="E325" s="268">
        <v>1.0000000000000001E+50</v>
      </c>
      <c r="F325" s="268">
        <v>1.0000000000000001E+50</v>
      </c>
      <c r="G325" s="268">
        <v>1.0000000000000001E+50</v>
      </c>
      <c r="H325" s="268">
        <v>0.14115490096140243</v>
      </c>
      <c r="I325" s="268">
        <v>0.52997635715190139</v>
      </c>
      <c r="J325" s="268">
        <v>1.0000000000000001E+50</v>
      </c>
      <c r="K325" s="268">
        <v>3.1295274346803147E-2</v>
      </c>
      <c r="L325" s="268">
        <v>1.0000000000000001E+50</v>
      </c>
      <c r="M325" s="268">
        <v>1.0000000000000001E+50</v>
      </c>
      <c r="N325" s="268">
        <v>2.5983402036009448E-2</v>
      </c>
      <c r="O325" s="268">
        <v>1.0000000000000001E+50</v>
      </c>
      <c r="P325" s="268">
        <v>1.0000000000000001E+50</v>
      </c>
      <c r="Q325" s="268">
        <v>1.0000000000000001E+50</v>
      </c>
      <c r="R325" s="268">
        <v>1.0000000000000001E+50</v>
      </c>
      <c r="S325" s="268">
        <v>1.0000000000000001E+50</v>
      </c>
      <c r="T325" s="268">
        <v>1.0000000000000001E+50</v>
      </c>
      <c r="U325" s="268">
        <v>1.0000000000000001E+50</v>
      </c>
      <c r="V325" s="268">
        <v>1.0000000000000001E+50</v>
      </c>
      <c r="W325" s="268">
        <v>1.0000000000000001E+50</v>
      </c>
      <c r="X325" s="268">
        <v>7.2905829404287144E-3</v>
      </c>
      <c r="Y325" s="268">
        <v>1.0000000000000001E+50</v>
      </c>
      <c r="Z325" s="268">
        <v>1.0000000000000001E+50</v>
      </c>
      <c r="AA325" s="268">
        <v>1.0000000000000001E+50</v>
      </c>
      <c r="AB325" s="268">
        <v>4.2145203697135187</v>
      </c>
      <c r="AC325" s="268">
        <v>5.0318307885517807E-4</v>
      </c>
      <c r="AD325" s="268">
        <v>2.9250376635495037E-2</v>
      </c>
      <c r="AE325" s="268">
        <v>2.9750613007809186E-2</v>
      </c>
      <c r="AF325" s="268">
        <v>3.6857635961130626E-2</v>
      </c>
    </row>
    <row r="326" spans="1:32">
      <c r="A326" s="268">
        <v>611583.34630206239</v>
      </c>
      <c r="B326" s="268">
        <v>3.8438791542814668E-2</v>
      </c>
      <c r="C326" s="268">
        <v>1.0000000000000001E+50</v>
      </c>
      <c r="D326" s="268">
        <v>1.0000000000000001E+50</v>
      </c>
      <c r="E326" s="268">
        <v>1.0000000000000001E+50</v>
      </c>
      <c r="F326" s="268">
        <v>1.0000000000000001E+50</v>
      </c>
      <c r="G326" s="268">
        <v>1.0000000000000001E+50</v>
      </c>
      <c r="H326" s="268">
        <v>0.13838556580986958</v>
      </c>
      <c r="I326" s="268">
        <v>0.51954833760754371</v>
      </c>
      <c r="J326" s="268">
        <v>1.0000000000000001E+50</v>
      </c>
      <c r="K326" s="268">
        <v>3.06784184385324E-2</v>
      </c>
      <c r="L326" s="268">
        <v>1.0000000000000001E+50</v>
      </c>
      <c r="M326" s="268">
        <v>1.0000000000000001E+50</v>
      </c>
      <c r="N326" s="268">
        <v>2.5385771653680955E-2</v>
      </c>
      <c r="O326" s="268">
        <v>1.0000000000000001E+50</v>
      </c>
      <c r="P326" s="268">
        <v>1.0000000000000001E+50</v>
      </c>
      <c r="Q326" s="268">
        <v>1.0000000000000001E+50</v>
      </c>
      <c r="R326" s="268">
        <v>1.0000000000000001E+50</v>
      </c>
      <c r="S326" s="268">
        <v>1.0000000000000001E+50</v>
      </c>
      <c r="T326" s="268">
        <v>1.0000000000000001E+50</v>
      </c>
      <c r="U326" s="268">
        <v>1.0000000000000001E+50</v>
      </c>
      <c r="V326" s="268">
        <v>1.0000000000000001E+50</v>
      </c>
      <c r="W326" s="268">
        <v>1.0000000000000001E+50</v>
      </c>
      <c r="X326" s="268">
        <v>7.3033763449974615E-3</v>
      </c>
      <c r="Y326" s="268">
        <v>1.0000000000000001E+50</v>
      </c>
      <c r="Z326" s="268">
        <v>1.0000000000000001E+50</v>
      </c>
      <c r="AA326" s="268">
        <v>1.0000000000000001E+50</v>
      </c>
      <c r="AB326" s="268">
        <v>4.1318827326057761</v>
      </c>
      <c r="AC326" s="268">
        <v>5.0331125217340596E-4</v>
      </c>
      <c r="AD326" s="268">
        <v>2.9250383218244542E-2</v>
      </c>
      <c r="AE326" s="268">
        <v>2.9750629139906622E-2</v>
      </c>
      <c r="AF326" s="268">
        <v>3.6850728850126552E-2</v>
      </c>
    </row>
    <row r="327" spans="1:32">
      <c r="A327" s="268">
        <v>623815.01322810363</v>
      </c>
      <c r="B327" s="268">
        <v>3.9207052163621636E-2</v>
      </c>
      <c r="C327" s="268">
        <v>1.0000000000000001E+50</v>
      </c>
      <c r="D327" s="268">
        <v>1.0000000000000001E+50</v>
      </c>
      <c r="E327" s="268">
        <v>1.0000000000000001E+50</v>
      </c>
      <c r="F327" s="268">
        <v>1.0000000000000001E+50</v>
      </c>
      <c r="G327" s="268">
        <v>1.0000000000000001E+50</v>
      </c>
      <c r="H327" s="268">
        <v>0.13567049951002952</v>
      </c>
      <c r="I327" s="268">
        <v>0.50932406268291885</v>
      </c>
      <c r="J327" s="268">
        <v>1.0000000000000001E+50</v>
      </c>
      <c r="K327" s="268">
        <v>3.0073593407243686E-2</v>
      </c>
      <c r="L327" s="268">
        <v>1.0000000000000001E+50</v>
      </c>
      <c r="M327" s="268">
        <v>1.0000000000000001E+50</v>
      </c>
      <c r="N327" s="268">
        <v>2.4798201524819683E-2</v>
      </c>
      <c r="O327" s="268">
        <v>1.0000000000000001E+50</v>
      </c>
      <c r="P327" s="268">
        <v>1.0000000000000001E+50</v>
      </c>
      <c r="Q327" s="268">
        <v>1.0000000000000001E+50</v>
      </c>
      <c r="R327" s="268">
        <v>1.0000000000000001E+50</v>
      </c>
      <c r="S327" s="268">
        <v>1.0000000000000001E+50</v>
      </c>
      <c r="T327" s="268">
        <v>1.0000000000000001E+50</v>
      </c>
      <c r="U327" s="268">
        <v>1.0000000000000001E+50</v>
      </c>
      <c r="V327" s="268">
        <v>1.0000000000000001E+50</v>
      </c>
      <c r="W327" s="268">
        <v>1.0000000000000001E+50</v>
      </c>
      <c r="X327" s="268">
        <v>7.3166656359335549E-3</v>
      </c>
      <c r="Y327" s="268">
        <v>1.0000000000000001E+50</v>
      </c>
      <c r="Z327" s="268">
        <v>1.0000000000000001E+50</v>
      </c>
      <c r="AA327" s="268">
        <v>1.0000000000000001E+50</v>
      </c>
      <c r="AB327" s="268">
        <v>4.0508654416676801</v>
      </c>
      <c r="AC327" s="268">
        <v>5.0344456905756976E-4</v>
      </c>
      <c r="AD327" s="268">
        <v>2.9250390066935552E-2</v>
      </c>
      <c r="AE327" s="268">
        <v>2.9750645923731507E-2</v>
      </c>
      <c r="AF327" s="268">
        <v>3.684186712293306E-2</v>
      </c>
    </row>
    <row r="328" spans="1:32">
      <c r="A328" s="268">
        <v>636291.31349266577</v>
      </c>
      <c r="B328" s="268">
        <v>3.9990688092493863E-2</v>
      </c>
      <c r="C328" s="268">
        <v>1.0000000000000001E+50</v>
      </c>
      <c r="D328" s="268">
        <v>1.0000000000000001E+50</v>
      </c>
      <c r="E328" s="268">
        <v>1.0000000000000001E+50</v>
      </c>
      <c r="F328" s="268">
        <v>1.0000000000000001E+50</v>
      </c>
      <c r="G328" s="268">
        <v>1.0000000000000001E+50</v>
      </c>
      <c r="H328" s="268">
        <v>0.13300863733014429</v>
      </c>
      <c r="I328" s="268">
        <v>0.49929952286911539</v>
      </c>
      <c r="J328" s="268">
        <v>1.0000000000000001E+50</v>
      </c>
      <c r="K328" s="268">
        <v>2.9480562074323421E-2</v>
      </c>
      <c r="L328" s="268">
        <v>1.0000000000000001E+50</v>
      </c>
      <c r="M328" s="268">
        <v>1.0000000000000001E+50</v>
      </c>
      <c r="N328" s="268">
        <v>2.4220468875986577E-2</v>
      </c>
      <c r="O328" s="268">
        <v>1.0000000000000001E+50</v>
      </c>
      <c r="P328" s="268">
        <v>1.0000000000000001E+50</v>
      </c>
      <c r="Q328" s="268">
        <v>1.0000000000000001E+50</v>
      </c>
      <c r="R328" s="268">
        <v>1.0000000000000001E+50</v>
      </c>
      <c r="S328" s="268">
        <v>1.0000000000000001E+50</v>
      </c>
      <c r="T328" s="268">
        <v>1.0000000000000001E+50</v>
      </c>
      <c r="U328" s="268">
        <v>1.0000000000000001E+50</v>
      </c>
      <c r="V328" s="268">
        <v>1.0000000000000001E+50</v>
      </c>
      <c r="W328" s="268">
        <v>1.0000000000000001E+50</v>
      </c>
      <c r="X328" s="268">
        <v>7.3304689061417455E-3</v>
      </c>
      <c r="Y328" s="268">
        <v>1.0000000000000001E+50</v>
      </c>
      <c r="Z328" s="268">
        <v>1.0000000000000001E+50</v>
      </c>
      <c r="AA328" s="268">
        <v>1.0000000000000001E+50</v>
      </c>
      <c r="AB328" s="268">
        <v>3.971436725412592</v>
      </c>
      <c r="AC328" s="268">
        <v>5.0358323448239427E-4</v>
      </c>
      <c r="AD328" s="268">
        <v>2.925039719231198E-2</v>
      </c>
      <c r="AE328" s="268">
        <v>2.9750663385612868E-2</v>
      </c>
      <c r="AF328" s="268">
        <v>3.6830925174535671E-2</v>
      </c>
    </row>
    <row r="329" spans="1:32">
      <c r="A329" s="268">
        <v>649017.13976251904</v>
      </c>
      <c r="B329" s="268">
        <v>4.0790006638013923E-2</v>
      </c>
      <c r="C329" s="268">
        <v>1.0000000000000001E+50</v>
      </c>
      <c r="D329" s="268">
        <v>1.0000000000000001E+50</v>
      </c>
      <c r="E329" s="268">
        <v>1.0000000000000001E+50</v>
      </c>
      <c r="F329" s="268">
        <v>1.0000000000000001E+50</v>
      </c>
      <c r="G329" s="268">
        <v>1.0000000000000001E+50</v>
      </c>
      <c r="H329" s="268">
        <v>0.1303989354028455</v>
      </c>
      <c r="I329" s="268">
        <v>0.48947078698537316</v>
      </c>
      <c r="J329" s="268">
        <v>1.0000000000000001E+50</v>
      </c>
      <c r="K329" s="268">
        <v>2.8899091886611966E-2</v>
      </c>
      <c r="L329" s="268">
        <v>1.0000000000000001E+50</v>
      </c>
      <c r="M329" s="268">
        <v>1.0000000000000001E+50</v>
      </c>
      <c r="N329" s="268">
        <v>2.3652355404515331E-2</v>
      </c>
      <c r="O329" s="268">
        <v>1.0000000000000001E+50</v>
      </c>
      <c r="P329" s="268">
        <v>1.0000000000000001E+50</v>
      </c>
      <c r="Q329" s="268">
        <v>1.0000000000000001E+50</v>
      </c>
      <c r="R329" s="268">
        <v>1.0000000000000001E+50</v>
      </c>
      <c r="S329" s="268">
        <v>1.0000000000000001E+50</v>
      </c>
      <c r="T329" s="268">
        <v>1.0000000000000001E+50</v>
      </c>
      <c r="U329" s="268">
        <v>1.0000000000000001E+50</v>
      </c>
      <c r="V329" s="268">
        <v>1.0000000000000001E+50</v>
      </c>
      <c r="W329" s="268">
        <v>1.0000000000000001E+50</v>
      </c>
      <c r="X329" s="268">
        <v>7.3448048495422828E-3</v>
      </c>
      <c r="Y329" s="268">
        <v>1.0000000000000001E+50</v>
      </c>
      <c r="Z329" s="268">
        <v>1.0000000000000001E+50</v>
      </c>
      <c r="AA329" s="268">
        <v>1.0000000000000001E+50</v>
      </c>
      <c r="AB329" s="268">
        <v>3.8935654353243327</v>
      </c>
      <c r="AC329" s="268">
        <v>5.0372746147439758E-4</v>
      </c>
      <c r="AD329" s="268">
        <v>2.9250404605551773E-2</v>
      </c>
      <c r="AE329" s="268">
        <v>2.9750681552943359E-2</v>
      </c>
      <c r="AF329" s="268">
        <v>3.681776877114664E-2</v>
      </c>
    </row>
    <row r="330" spans="1:32">
      <c r="A330" s="268">
        <v>661997.4825577694</v>
      </c>
      <c r="B330" s="268">
        <v>4.1605321258788526E-2</v>
      </c>
      <c r="C330" s="268">
        <v>1.0000000000000001E+50</v>
      </c>
      <c r="D330" s="268">
        <v>1.0000000000000001E+50</v>
      </c>
      <c r="E330" s="268">
        <v>1.0000000000000001E+50</v>
      </c>
      <c r="F330" s="268">
        <v>1.0000000000000001E+50</v>
      </c>
      <c r="G330" s="268">
        <v>1.0000000000000001E+50</v>
      </c>
      <c r="H330" s="268">
        <v>0.12784037031577511</v>
      </c>
      <c r="I330" s="268">
        <v>0.47983400063748494</v>
      </c>
      <c r="J330" s="268">
        <v>1.0000000000000001E+50</v>
      </c>
      <c r="K330" s="268">
        <v>2.8328954825235796E-2</v>
      </c>
      <c r="L330" s="268">
        <v>1.0000000000000001E+50</v>
      </c>
      <c r="M330" s="268">
        <v>1.0000000000000001E+50</v>
      </c>
      <c r="N330" s="268">
        <v>2.3093647248556413E-2</v>
      </c>
      <c r="O330" s="268">
        <v>1.0000000000000001E+50</v>
      </c>
      <c r="P330" s="268">
        <v>1.0000000000000001E+50</v>
      </c>
      <c r="Q330" s="268">
        <v>1.0000000000000001E+50</v>
      </c>
      <c r="R330" s="268">
        <v>1.0000000000000001E+50</v>
      </c>
      <c r="S330" s="268">
        <v>1.0000000000000001E+50</v>
      </c>
      <c r="T330" s="268">
        <v>1.0000000000000001E+50</v>
      </c>
      <c r="U330" s="268">
        <v>1.0000000000000001E+50</v>
      </c>
      <c r="V330" s="268">
        <v>1.0000000000000001E+50</v>
      </c>
      <c r="W330" s="268">
        <v>1.0000000000000001E+50</v>
      </c>
      <c r="X330" s="268">
        <v>7.3596927759386217E-3</v>
      </c>
      <c r="Y330" s="268">
        <v>1.0000000000000001E+50</v>
      </c>
      <c r="Z330" s="268">
        <v>1.0000000000000001E+50</v>
      </c>
      <c r="AA330" s="268">
        <v>1.0000000000000001E+50</v>
      </c>
      <c r="AB330" s="268">
        <v>3.817221033642082</v>
      </c>
      <c r="AC330" s="268">
        <v>5.0387747141875246E-4</v>
      </c>
      <c r="AD330" s="268">
        <v>2.9250412318284458E-2</v>
      </c>
      <c r="AE330" s="268">
        <v>2.9750700454222224E-2</v>
      </c>
      <c r="AF330" s="268">
        <v>3.6802255018711476E-2</v>
      </c>
    </row>
    <row r="331" spans="1:32">
      <c r="A331" s="268">
        <v>675237.43220892479</v>
      </c>
      <c r="B331" s="268">
        <v>4.243695168637468E-2</v>
      </c>
      <c r="C331" s="268">
        <v>1.0000000000000001E+50</v>
      </c>
      <c r="D331" s="268">
        <v>1.0000000000000001E+50</v>
      </c>
      <c r="E331" s="268">
        <v>1.0000000000000001E+50</v>
      </c>
      <c r="F331" s="268">
        <v>1.0000000000000001E+50</v>
      </c>
      <c r="G331" s="268">
        <v>1.0000000000000001E+50</v>
      </c>
      <c r="H331" s="268">
        <v>0.12533193871024789</v>
      </c>
      <c r="I331" s="268">
        <v>0.47038538470631186</v>
      </c>
      <c r="J331" s="268">
        <v>1.0000000000000001E+50</v>
      </c>
      <c r="K331" s="268">
        <v>2.7769927316219703E-2</v>
      </c>
      <c r="L331" s="268">
        <v>1.0000000000000001E+50</v>
      </c>
      <c r="M331" s="268">
        <v>1.0000000000000001E+50</v>
      </c>
      <c r="N331" s="268">
        <v>2.254413496468061E-2</v>
      </c>
      <c r="O331" s="268">
        <v>1.0000000000000001E+50</v>
      </c>
      <c r="P331" s="268">
        <v>1.0000000000000001E+50</v>
      </c>
      <c r="Q331" s="268">
        <v>1.0000000000000001E+50</v>
      </c>
      <c r="R331" s="268">
        <v>1.0000000000000001E+50</v>
      </c>
      <c r="S331" s="268">
        <v>1.0000000000000001E+50</v>
      </c>
      <c r="T331" s="268">
        <v>1.0000000000000001E+50</v>
      </c>
      <c r="U331" s="268">
        <v>1.0000000000000001E+50</v>
      </c>
      <c r="V331" s="268">
        <v>1.0000000000000001E+50</v>
      </c>
      <c r="W331" s="268">
        <v>1.0000000000000001E+50</v>
      </c>
      <c r="X331" s="268">
        <v>7.3751526259265444E-3</v>
      </c>
      <c r="Y331" s="268">
        <v>1.0000000000000001E+50</v>
      </c>
      <c r="Z331" s="268">
        <v>1.0000000000000001E+50</v>
      </c>
      <c r="AA331" s="268">
        <v>1.0000000000000001E+50</v>
      </c>
      <c r="AB331" s="268">
        <v>3.7423735813847898</v>
      </c>
      <c r="AC331" s="268">
        <v>5.0403349437708135E-4</v>
      </c>
      <c r="AD331" s="268">
        <v>2.9250420342609385E-2</v>
      </c>
      <c r="AE331" s="268">
        <v>2.9750720119100009E-2</v>
      </c>
      <c r="AF331" s="268">
        <v>3.6784232438414347E-2</v>
      </c>
    </row>
    <row r="332" spans="1:32">
      <c r="A332" s="268">
        <v>688742.18085310329</v>
      </c>
      <c r="B332" s="268">
        <v>4.3285224050665844E-2</v>
      </c>
      <c r="C332" s="268">
        <v>1.0000000000000001E+50</v>
      </c>
      <c r="D332" s="268">
        <v>1.0000000000000001E+50</v>
      </c>
      <c r="E332" s="268">
        <v>1.0000000000000001E+50</v>
      </c>
      <c r="F332" s="268">
        <v>1.0000000000000001E+50</v>
      </c>
      <c r="G332" s="268">
        <v>1.0000000000000001E+50</v>
      </c>
      <c r="H332" s="268">
        <v>0.12287265688777804</v>
      </c>
      <c r="I332" s="268">
        <v>0.46112123386582227</v>
      </c>
      <c r="J332" s="268">
        <v>1.0000000000000001E+50</v>
      </c>
      <c r="K332" s="268">
        <v>2.7221790142844093E-2</v>
      </c>
      <c r="L332" s="268">
        <v>1.0000000000000001E+50</v>
      </c>
      <c r="M332" s="268">
        <v>1.0000000000000001E+50</v>
      </c>
      <c r="N332" s="268">
        <v>2.2003613513733391E-2</v>
      </c>
      <c r="O332" s="268">
        <v>1.0000000000000001E+50</v>
      </c>
      <c r="P332" s="268">
        <v>1.0000000000000001E+50</v>
      </c>
      <c r="Q332" s="268">
        <v>1.0000000000000001E+50</v>
      </c>
      <c r="R332" s="268">
        <v>1.0000000000000001E+50</v>
      </c>
      <c r="S332" s="268">
        <v>1.0000000000000001E+50</v>
      </c>
      <c r="T332" s="268">
        <v>1.0000000000000001E+50</v>
      </c>
      <c r="U332" s="268">
        <v>1.0000000000000001E+50</v>
      </c>
      <c r="V332" s="268">
        <v>1.0000000000000001E+50</v>
      </c>
      <c r="W332" s="268">
        <v>1.0000000000000001E+50</v>
      </c>
      <c r="X332" s="268">
        <v>7.3912049858190273E-3</v>
      </c>
      <c r="Y332" s="268">
        <v>1.0000000000000001E+50</v>
      </c>
      <c r="Z332" s="268">
        <v>1.0000000000000001E+50</v>
      </c>
      <c r="AA332" s="268">
        <v>1.0000000000000001E+50</v>
      </c>
      <c r="AB332" s="268">
        <v>3.6689937266103918</v>
      </c>
      <c r="AC332" s="268">
        <v>5.0419576941651523E-4</v>
      </c>
      <c r="AD332" s="268">
        <v>2.9250428691114702E-2</v>
      </c>
      <c r="AE332" s="268">
        <v>2.9750740578425063E-2</v>
      </c>
      <c r="AF332" s="268">
        <v>3.6763541171740001E-2</v>
      </c>
    </row>
    <row r="333" spans="1:32">
      <c r="A333" s="268">
        <v>702517.02447016537</v>
      </c>
      <c r="B333" s="268">
        <v>4.4150471007787004E-2</v>
      </c>
      <c r="C333" s="268">
        <v>1.0000000000000001E+50</v>
      </c>
      <c r="D333" s="268">
        <v>1.0000000000000001E+50</v>
      </c>
      <c r="E333" s="268">
        <v>1.0000000000000001E+50</v>
      </c>
      <c r="F333" s="268">
        <v>1.0000000000000001E+50</v>
      </c>
      <c r="G333" s="268">
        <v>1.0000000000000001E+50</v>
      </c>
      <c r="H333" s="268">
        <v>0.12046156042431566</v>
      </c>
      <c r="I333" s="268">
        <v>0.4520379151300718</v>
      </c>
      <c r="J333" s="268">
        <v>1.0000000000000001E+50</v>
      </c>
      <c r="K333" s="268">
        <v>2.668432835971301E-2</v>
      </c>
      <c r="L333" s="268">
        <v>1.0000000000000001E+50</v>
      </c>
      <c r="M333" s="268">
        <v>1.0000000000000001E+50</v>
      </c>
      <c r="N333" s="268">
        <v>2.1471882255730875E-2</v>
      </c>
      <c r="O333" s="268">
        <v>1.0000000000000001E+50</v>
      </c>
      <c r="P333" s="268">
        <v>1.0000000000000001E+50</v>
      </c>
      <c r="Q333" s="268">
        <v>1.0000000000000001E+50</v>
      </c>
      <c r="R333" s="268">
        <v>1.0000000000000001E+50</v>
      </c>
      <c r="S333" s="268">
        <v>1.0000000000000001E+50</v>
      </c>
      <c r="T333" s="268">
        <v>1.0000000000000001E+50</v>
      </c>
      <c r="U333" s="268">
        <v>1.0000000000000001E+50</v>
      </c>
      <c r="V333" s="268">
        <v>1.0000000000000001E+50</v>
      </c>
      <c r="W333" s="268">
        <v>1.0000000000000001E+50</v>
      </c>
      <c r="X333" s="268">
        <v>7.4078711025598078E-3</v>
      </c>
      <c r="Y333" s="268">
        <v>1.0000000000000001E+50</v>
      </c>
      <c r="Z333" s="268">
        <v>1.0000000000000001E+50</v>
      </c>
      <c r="AA333" s="268">
        <v>1.0000000000000001E+50</v>
      </c>
      <c r="AB333" s="268">
        <v>3.5970526929052551</v>
      </c>
      <c r="AC333" s="268">
        <v>5.0436454495034764E-4</v>
      </c>
      <c r="AD333" s="268">
        <v>2.9250437376897104E-2</v>
      </c>
      <c r="AE333" s="268">
        <v>2.9750761864291913E-2</v>
      </c>
      <c r="AF333" s="268">
        <v>3.6740013340160374E-2</v>
      </c>
    </row>
    <row r="334" spans="1:32">
      <c r="A334" s="268">
        <v>716567.36495956872</v>
      </c>
      <c r="B334" s="268">
        <v>4.5033031870549217E-2</v>
      </c>
      <c r="C334" s="268">
        <v>1.0000000000000001E+50</v>
      </c>
      <c r="D334" s="268">
        <v>1.0000000000000001E+50</v>
      </c>
      <c r="E334" s="268">
        <v>1.0000000000000001E+50</v>
      </c>
      <c r="F334" s="268">
        <v>1.0000000000000001E+50</v>
      </c>
      <c r="G334" s="268">
        <v>1.0000000000000001E+50</v>
      </c>
      <c r="H334" s="268">
        <v>0.11809770379204207</v>
      </c>
      <c r="I334" s="268">
        <v>0.44313186642855362</v>
      </c>
      <c r="J334" s="268">
        <v>1.0000000000000001E+50</v>
      </c>
      <c r="K334" s="268">
        <v>2.6157331208499567E-2</v>
      </c>
      <c r="L334" s="268">
        <v>1.0000000000000001E+50</v>
      </c>
      <c r="M334" s="268">
        <v>1.0000000000000001E+50</v>
      </c>
      <c r="N334" s="268">
        <v>2.094874495470234E-2</v>
      </c>
      <c r="O334" s="268">
        <v>1.0000000000000001E+50</v>
      </c>
      <c r="P334" s="268">
        <v>1.0000000000000001E+50</v>
      </c>
      <c r="Q334" s="268">
        <v>1.0000000000000001E+50</v>
      </c>
      <c r="R334" s="268">
        <v>1.0000000000000001E+50</v>
      </c>
      <c r="S334" s="268">
        <v>1.0000000000000001E+50</v>
      </c>
      <c r="T334" s="268">
        <v>1.0000000000000001E+50</v>
      </c>
      <c r="U334" s="268">
        <v>1.0000000000000001E+50</v>
      </c>
      <c r="V334" s="268">
        <v>1.0000000000000001E+50</v>
      </c>
      <c r="W334" s="268">
        <v>1.0000000000000001E+50</v>
      </c>
      <c r="X334" s="268">
        <v>7.4251728985970083E-3</v>
      </c>
      <c r="Y334" s="268">
        <v>1.0000000000000001E+50</v>
      </c>
      <c r="Z334" s="268">
        <v>1.0000000000000001E+50</v>
      </c>
      <c r="AA334" s="268">
        <v>1.0000000000000001E+50</v>
      </c>
      <c r="AB334" s="268">
        <v>3.5265222680992951</v>
      </c>
      <c r="AC334" s="268">
        <v>5.0454007909062212E-4</v>
      </c>
      <c r="AD334" s="268">
        <v>2.925044641358238E-2</v>
      </c>
      <c r="AE334" s="268">
        <v>2.9750784010091621E-2</v>
      </c>
      <c r="AF334" s="268">
        <v>3.6713473586908803E-2</v>
      </c>
    </row>
    <row r="335" spans="1:32">
      <c r="A335" s="268">
        <v>730898.71225876012</v>
      </c>
      <c r="B335" s="268">
        <v>4.5933252741514406E-2</v>
      </c>
      <c r="C335" s="268">
        <v>1.0000000000000001E+50</v>
      </c>
      <c r="D335" s="268">
        <v>1.0000000000000001E+50</v>
      </c>
      <c r="E335" s="268">
        <v>1.0000000000000001E+50</v>
      </c>
      <c r="F335" s="268">
        <v>1.0000000000000001E+50</v>
      </c>
      <c r="G335" s="268">
        <v>1.0000000000000001E+50</v>
      </c>
      <c r="H335" s="268">
        <v>0.11578015998857509</v>
      </c>
      <c r="I335" s="268">
        <v>0.4343995952093645</v>
      </c>
      <c r="J335" s="268">
        <v>1.0000000000000001E+50</v>
      </c>
      <c r="K335" s="268">
        <v>2.5640592035335578E-2</v>
      </c>
      <c r="L335" s="268">
        <v>1.0000000000000001E+50</v>
      </c>
      <c r="M335" s="268">
        <v>1.0000000000000001E+50</v>
      </c>
      <c r="N335" s="268">
        <v>2.0434009794515793E-2</v>
      </c>
      <c r="O335" s="268">
        <v>1.0000000000000001E+50</v>
      </c>
      <c r="P335" s="268">
        <v>1.0000000000000001E+50</v>
      </c>
      <c r="Q335" s="268">
        <v>1.0000000000000001E+50</v>
      </c>
      <c r="R335" s="268">
        <v>1.0000000000000001E+50</v>
      </c>
      <c r="S335" s="268">
        <v>1.0000000000000001E+50</v>
      </c>
      <c r="T335" s="268">
        <v>1.0000000000000001E+50</v>
      </c>
      <c r="U335" s="268">
        <v>1.0000000000000001E+50</v>
      </c>
      <c r="V335" s="268">
        <v>1.0000000000000001E+50</v>
      </c>
      <c r="W335" s="268">
        <v>1.0000000000000001E+50</v>
      </c>
      <c r="X335" s="268">
        <v>7.4431329866868215E-3</v>
      </c>
      <c r="Y335" s="268">
        <v>1.0000000000000001E+50</v>
      </c>
      <c r="Z335" s="268">
        <v>1.0000000000000001E+50</v>
      </c>
      <c r="AA335" s="268">
        <v>1.0000000000000001E+50</v>
      </c>
      <c r="AB335" s="268">
        <v>3.4573747932023937</v>
      </c>
      <c r="AC335" s="268">
        <v>5.0472264001299332E-4</v>
      </c>
      <c r="AD335" s="268">
        <v>2.9250455815346778E-2</v>
      </c>
      <c r="AE335" s="268">
        <v>2.975080705056414E-2</v>
      </c>
      <c r="AF335" s="268">
        <v>3.6683739830442028E-2</v>
      </c>
    </row>
    <row r="336" spans="1:32">
      <c r="A336" s="268">
        <v>745516.68650393537</v>
      </c>
      <c r="B336" s="268">
        <v>4.6851486648722684E-2</v>
      </c>
      <c r="C336" s="268">
        <v>1.0000000000000001E+50</v>
      </c>
      <c r="D336" s="268">
        <v>1.0000000000000001E+50</v>
      </c>
      <c r="E336" s="268">
        <v>1.0000000000000001E+50</v>
      </c>
      <c r="F336" s="268">
        <v>1.0000000000000001E+50</v>
      </c>
      <c r="G336" s="268">
        <v>1.0000000000000001E+50</v>
      </c>
      <c r="H336" s="268">
        <v>0.11350802017343971</v>
      </c>
      <c r="I336" s="268">
        <v>0.42583767706963377</v>
      </c>
      <c r="J336" s="268">
        <v>1.0000000000000001E+50</v>
      </c>
      <c r="K336" s="268">
        <v>2.5133908209813483E-2</v>
      </c>
      <c r="L336" s="268">
        <v>1.0000000000000001E+50</v>
      </c>
      <c r="M336" s="268">
        <v>1.0000000000000001E+50</v>
      </c>
      <c r="N336" s="268">
        <v>1.992748940687588E-2</v>
      </c>
      <c r="O336" s="268">
        <v>1.0000000000000001E+50</v>
      </c>
      <c r="P336" s="268">
        <v>1.0000000000000001E+50</v>
      </c>
      <c r="Q336" s="268">
        <v>1.0000000000000001E+50</v>
      </c>
      <c r="R336" s="268">
        <v>1.0000000000000001E+50</v>
      </c>
      <c r="S336" s="268">
        <v>1.0000000000000001E+50</v>
      </c>
      <c r="T336" s="268">
        <v>1.0000000000000001E+50</v>
      </c>
      <c r="U336" s="268">
        <v>1.0000000000000001E+50</v>
      </c>
      <c r="V336" s="268">
        <v>1.0000000000000001E+50</v>
      </c>
      <c r="W336" s="268">
        <v>1.0000000000000001E+50</v>
      </c>
      <c r="X336" s="268">
        <v>7.4617746845959008E-3</v>
      </c>
      <c r="Y336" s="268">
        <v>1.0000000000000001E+50</v>
      </c>
      <c r="Z336" s="268">
        <v>1.0000000000000001E+50</v>
      </c>
      <c r="AA336" s="268">
        <v>1.0000000000000001E+50</v>
      </c>
      <c r="AB336" s="268">
        <v>3.389583151557729</v>
      </c>
      <c r="AC336" s="268">
        <v>5.0491250633420616E-4</v>
      </c>
      <c r="AD336" s="268">
        <v>2.9250465596939248E-2</v>
      </c>
      <c r="AE336" s="268">
        <v>2.9750831021852806E-2</v>
      </c>
      <c r="AF336" s="268">
        <v>3.6650624260891572E-2</v>
      </c>
    </row>
    <row r="337" spans="1:32">
      <c r="A337" s="268">
        <v>760427.02023401414</v>
      </c>
      <c r="B337" s="268">
        <v>4.7788093684135759E-2</v>
      </c>
      <c r="C337" s="268">
        <v>1.0000000000000001E+50</v>
      </c>
      <c r="D337" s="268">
        <v>1.0000000000000001E+50</v>
      </c>
      <c r="E337" s="268">
        <v>1.0000000000000001E+50</v>
      </c>
      <c r="F337" s="268">
        <v>1.0000000000000001E+50</v>
      </c>
      <c r="G337" s="268">
        <v>1.0000000000000001E+50</v>
      </c>
      <c r="H337" s="268">
        <v>0.11128039331166069</v>
      </c>
      <c r="I337" s="268">
        <v>0.4174427544126833</v>
      </c>
      <c r="J337" s="268">
        <v>1.0000000000000001E+50</v>
      </c>
      <c r="K337" s="268">
        <v>2.4637081045568689E-2</v>
      </c>
      <c r="L337" s="268">
        <v>1.0000000000000001E+50</v>
      </c>
      <c r="M337" s="268">
        <v>1.0000000000000001E+50</v>
      </c>
      <c r="N337" s="268">
        <v>1.9429000912859744E-2</v>
      </c>
      <c r="O337" s="268">
        <v>1.0000000000000001E+50</v>
      </c>
      <c r="P337" s="268">
        <v>1.0000000000000001E+50</v>
      </c>
      <c r="Q337" s="268">
        <v>1.0000000000000001E+50</v>
      </c>
      <c r="R337" s="268">
        <v>1.0000000000000001E+50</v>
      </c>
      <c r="S337" s="268">
        <v>1.0000000000000001E+50</v>
      </c>
      <c r="T337" s="268">
        <v>1.0000000000000001E+50</v>
      </c>
      <c r="U337" s="268">
        <v>1.0000000000000001E+50</v>
      </c>
      <c r="V337" s="268">
        <v>1.0000000000000001E+50</v>
      </c>
      <c r="W337" s="268">
        <v>1.0000000000000001E+50</v>
      </c>
      <c r="X337" s="268">
        <v>7.4811220296697239E-3</v>
      </c>
      <c r="Y337" s="268">
        <v>1.0000000000000001E+50</v>
      </c>
      <c r="Z337" s="268">
        <v>1.0000000000000001E+50</v>
      </c>
      <c r="AA337" s="268">
        <v>1.0000000000000001E+50</v>
      </c>
      <c r="AB337" s="268">
        <v>3.3231207582077924</v>
      </c>
      <c r="AC337" s="268">
        <v>5.0510996750254141E-4</v>
      </c>
      <c r="AD337" s="268">
        <v>2.9250475773704581E-2</v>
      </c>
      <c r="AE337" s="268">
        <v>2.9750855961561035E-2</v>
      </c>
      <c r="AF337" s="268">
        <v>3.6613934611849967E-2</v>
      </c>
    </row>
    <row r="338" spans="1:32">
      <c r="A338" s="268">
        <v>775635.56063869444</v>
      </c>
      <c r="B338" s="268">
        <v>4.8743441144850165E-2</v>
      </c>
      <c r="C338" s="268">
        <v>1.0000000000000001E+50</v>
      </c>
      <c r="D338" s="268">
        <v>1.0000000000000001E+50</v>
      </c>
      <c r="E338" s="268">
        <v>1.0000000000000001E+50</v>
      </c>
      <c r="F338" s="268">
        <v>1.0000000000000001E+50</v>
      </c>
      <c r="G338" s="268">
        <v>1.0000000000000001E+50</v>
      </c>
      <c r="H338" s="268">
        <v>0.10909640582433811</v>
      </c>
      <c r="I338" s="268">
        <v>0.40921153513138869</v>
      </c>
      <c r="J338" s="268">
        <v>1.0000000000000001E+50</v>
      </c>
      <c r="K338" s="268">
        <v>2.4149915722411496E-2</v>
      </c>
      <c r="L338" s="268">
        <v>1.0000000000000001E+50</v>
      </c>
      <c r="M338" s="268">
        <v>1.0000000000000001E+50</v>
      </c>
      <c r="N338" s="268">
        <v>1.8938365979561483E-2</v>
      </c>
      <c r="O338" s="268">
        <v>1.0000000000000001E+50</v>
      </c>
      <c r="P338" s="268">
        <v>1.0000000000000001E+50</v>
      </c>
      <c r="Q338" s="268">
        <v>1.0000000000000001E+50</v>
      </c>
      <c r="R338" s="268">
        <v>1.0000000000000001E+50</v>
      </c>
      <c r="S338" s="268">
        <v>1.0000000000000001E+50</v>
      </c>
      <c r="T338" s="268">
        <v>1.0000000000000001E+50</v>
      </c>
      <c r="U338" s="268">
        <v>1.0000000000000001E+50</v>
      </c>
      <c r="V338" s="268">
        <v>1.0000000000000001E+50</v>
      </c>
      <c r="W338" s="268">
        <v>1.0000000000000001E+50</v>
      </c>
      <c r="X338" s="268">
        <v>7.5011997932330991E-3</v>
      </c>
      <c r="Y338" s="268">
        <v>1.0000000000000001E+50</v>
      </c>
      <c r="Z338" s="268">
        <v>1.0000000000000001E+50</v>
      </c>
      <c r="AA338" s="268">
        <v>1.0000000000000001E+50</v>
      </c>
      <c r="AB338" s="268">
        <v>3.2579615494689169</v>
      </c>
      <c r="AC338" s="268">
        <v>5.0531532420157552E-4</v>
      </c>
      <c r="AD338" s="268">
        <v>2.9250486361607479E-2</v>
      </c>
      <c r="AE338" s="268">
        <v>2.9750881908811286E-2</v>
      </c>
      <c r="AF338" s="268">
        <v>3.6573475739963904E-2</v>
      </c>
    </row>
    <row r="339" spans="1:32">
      <c r="A339" s="268">
        <v>791148.27185146837</v>
      </c>
      <c r="B339" s="268">
        <v>4.971790367713614E-2</v>
      </c>
      <c r="C339" s="268">
        <v>1.0000000000000001E+50</v>
      </c>
      <c r="D339" s="268">
        <v>1.0000000000000001E+50</v>
      </c>
      <c r="E339" s="268">
        <v>1.0000000000000001E+50</v>
      </c>
      <c r="F339" s="268">
        <v>1.0000000000000001E+50</v>
      </c>
      <c r="G339" s="268">
        <v>1.0000000000000001E+50</v>
      </c>
      <c r="H339" s="268">
        <v>0.10695520124606821</v>
      </c>
      <c r="I339" s="268">
        <v>0.40114079131722713</v>
      </c>
      <c r="J339" s="268">
        <v>1.0000000000000001E+50</v>
      </c>
      <c r="K339" s="268">
        <v>2.367222120997824E-2</v>
      </c>
      <c r="L339" s="268">
        <v>1.0000000000000001E+50</v>
      </c>
      <c r="M339" s="268">
        <v>1.0000000000000001E+50</v>
      </c>
      <c r="N339" s="268">
        <v>1.8455410893654475E-2</v>
      </c>
      <c r="O339" s="268">
        <v>1.0000000000000001E+50</v>
      </c>
      <c r="P339" s="268">
        <v>1.0000000000000001E+50</v>
      </c>
      <c r="Q339" s="268">
        <v>1.0000000000000001E+50</v>
      </c>
      <c r="R339" s="268">
        <v>1.0000000000000001E+50</v>
      </c>
      <c r="S339" s="268">
        <v>1.0000000000000001E+50</v>
      </c>
      <c r="T339" s="268">
        <v>1.0000000000000001E+50</v>
      </c>
      <c r="U339" s="268">
        <v>1.0000000000000001E+50</v>
      </c>
      <c r="V339" s="268">
        <v>1.0000000000000001E+50</v>
      </c>
      <c r="W339" s="268">
        <v>1.0000000000000001E+50</v>
      </c>
      <c r="X339" s="268">
        <v>7.5220334947877863E-3</v>
      </c>
      <c r="Y339" s="268">
        <v>1.0000000000000001E+50</v>
      </c>
      <c r="Z339" s="268">
        <v>1.0000000000000001E+50</v>
      </c>
      <c r="AA339" s="268">
        <v>1.0000000000000001E+50</v>
      </c>
      <c r="AB339" s="268">
        <v>3.194079972710226</v>
      </c>
      <c r="AC339" s="268">
        <v>5.0552888876760562E-4</v>
      </c>
      <c r="AD339" s="268">
        <v>2.9250497377257583E-2</v>
      </c>
      <c r="AE339" s="268">
        <v>2.9750908904306428E-2</v>
      </c>
      <c r="AF339" s="268">
        <v>3.6529051543712353E-2</v>
      </c>
    </row>
    <row r="340" spans="1:32">
      <c r="A340" s="268">
        <v>806971.23728849774</v>
      </c>
      <c r="B340" s="268">
        <v>5.0711863423358511E-2</v>
      </c>
      <c r="C340" s="268">
        <v>1.0000000000000001E+50</v>
      </c>
      <c r="D340" s="268">
        <v>1.0000000000000001E+50</v>
      </c>
      <c r="E340" s="268">
        <v>1.0000000000000001E+50</v>
      </c>
      <c r="F340" s="268">
        <v>1.0000000000000001E+50</v>
      </c>
      <c r="G340" s="268">
        <v>1.0000000000000001E+50</v>
      </c>
      <c r="H340" s="268">
        <v>0.10485593988907564</v>
      </c>
      <c r="I340" s="268">
        <v>0.39322735799450503</v>
      </c>
      <c r="J340" s="268">
        <v>1.0000000000000001E+50</v>
      </c>
      <c r="K340" s="268">
        <v>2.320381019287188E-2</v>
      </c>
      <c r="L340" s="268">
        <v>1.0000000000000001E+50</v>
      </c>
      <c r="M340" s="268">
        <v>1.0000000000000001E+50</v>
      </c>
      <c r="N340" s="268">
        <v>1.7979966653958707E-2</v>
      </c>
      <c r="O340" s="268">
        <v>1.0000000000000001E+50</v>
      </c>
      <c r="P340" s="268">
        <v>1.0000000000000001E+50</v>
      </c>
      <c r="Q340" s="268">
        <v>1.0000000000000001E+50</v>
      </c>
      <c r="R340" s="268">
        <v>1.0000000000000001E+50</v>
      </c>
      <c r="S340" s="268">
        <v>1.0000000000000001E+50</v>
      </c>
      <c r="T340" s="268">
        <v>1.0000000000000001E+50</v>
      </c>
      <c r="U340" s="268">
        <v>1.0000000000000001E+50</v>
      </c>
      <c r="V340" s="268">
        <v>1.0000000000000001E+50</v>
      </c>
      <c r="W340" s="268">
        <v>1.0000000000000001E+50</v>
      </c>
      <c r="X340" s="268">
        <v>7.5436494159713055E-3</v>
      </c>
      <c r="Y340" s="268">
        <v>1.0000000000000001E+50</v>
      </c>
      <c r="Z340" s="268">
        <v>1.0000000000000001E+50</v>
      </c>
      <c r="AA340" s="268">
        <v>1.0000000000000001E+50</v>
      </c>
      <c r="AB340" s="268">
        <v>3.1314509763329905</v>
      </c>
      <c r="AC340" s="268">
        <v>5.0575098562109203E-4</v>
      </c>
      <c r="AD340" s="268">
        <v>2.9250508837935549E-2</v>
      </c>
      <c r="AE340" s="268">
        <v>2.9750936990393575E-2</v>
      </c>
      <c r="AF340" s="268">
        <v>3.6480467250099111E-2</v>
      </c>
    </row>
    <row r="341" spans="1:32">
      <c r="A341" s="268">
        <v>823110.66203426768</v>
      </c>
      <c r="B341" s="268">
        <v>5.1725710171837067E-2</v>
      </c>
      <c r="C341" s="268">
        <v>1.0000000000000001E+50</v>
      </c>
      <c r="D341" s="268">
        <v>1.0000000000000001E+50</v>
      </c>
      <c r="E341" s="268">
        <v>1.0000000000000001E+50</v>
      </c>
      <c r="F341" s="268">
        <v>1.0000000000000001E+50</v>
      </c>
      <c r="G341" s="268">
        <v>1.0000000000000001E+50</v>
      </c>
      <c r="H341" s="268">
        <v>0.1027977985139252</v>
      </c>
      <c r="I341" s="268">
        <v>0.38546813187927098</v>
      </c>
      <c r="J341" s="268">
        <v>1.0000000000000001E+50</v>
      </c>
      <c r="K341" s="268">
        <v>2.274449899726293E-2</v>
      </c>
      <c r="L341" s="268">
        <v>1.0000000000000001E+50</v>
      </c>
      <c r="M341" s="268">
        <v>1.0000000000000001E+50</v>
      </c>
      <c r="N341" s="268">
        <v>1.7511869085425E-2</v>
      </c>
      <c r="O341" s="268">
        <v>1.0000000000000001E+50</v>
      </c>
      <c r="P341" s="268">
        <v>1.0000000000000001E+50</v>
      </c>
      <c r="Q341" s="268">
        <v>1.0000000000000001E+50</v>
      </c>
      <c r="R341" s="268">
        <v>1.0000000000000001E+50</v>
      </c>
      <c r="S341" s="268">
        <v>1.0000000000000001E+50</v>
      </c>
      <c r="T341" s="268">
        <v>1.0000000000000001E+50</v>
      </c>
      <c r="U341" s="268">
        <v>1.0000000000000001E+50</v>
      </c>
      <c r="V341" s="268">
        <v>1.0000000000000001E+50</v>
      </c>
      <c r="W341" s="268">
        <v>1.0000000000000001E+50</v>
      </c>
      <c r="X341" s="268">
        <v>7.5660746142401404E-3</v>
      </c>
      <c r="Y341" s="268">
        <v>1.0000000000000001E+50</v>
      </c>
      <c r="Z341" s="268">
        <v>1.0000000000000001E+50</v>
      </c>
      <c r="AA341" s="268">
        <v>1.0000000000000001E+50</v>
      </c>
      <c r="AB341" s="268">
        <v>3.0700499999464719</v>
      </c>
      <c r="AC341" s="268">
        <v>5.0598195171246672E-4</v>
      </c>
      <c r="AD341" s="268">
        <v>2.9250520761620141E-2</v>
      </c>
      <c r="AE341" s="268">
        <v>2.9750966211130499E-2</v>
      </c>
      <c r="AF341" s="268">
        <v>3.642753209342979E-2</v>
      </c>
    </row>
    <row r="342" spans="1:32">
      <c r="A342" s="268">
        <v>839572.87527495308</v>
      </c>
      <c r="B342" s="268">
        <v>5.2759841509705439E-2</v>
      </c>
      <c r="C342" s="268">
        <v>1.0000000000000001E+50</v>
      </c>
      <c r="D342" s="268">
        <v>1.0000000000000001E+50</v>
      </c>
      <c r="E342" s="268">
        <v>1.0000000000000001E+50</v>
      </c>
      <c r="F342" s="268">
        <v>1.0000000000000001E+50</v>
      </c>
      <c r="G342" s="268">
        <v>1.0000000000000001E+50</v>
      </c>
      <c r="H342" s="268">
        <v>0.10077997000668391</v>
      </c>
      <c r="I342" s="268">
        <v>0.37786007016242573</v>
      </c>
      <c r="J342" s="268">
        <v>1.0000000000000001E+50</v>
      </c>
      <c r="K342" s="268">
        <v>2.2294107518922131E-2</v>
      </c>
      <c r="L342" s="268">
        <v>1.0000000000000001E+50</v>
      </c>
      <c r="M342" s="268">
        <v>1.0000000000000001E+50</v>
      </c>
      <c r="N342" s="268">
        <v>1.705095897732815E-2</v>
      </c>
      <c r="O342" s="268">
        <v>1.0000000000000001E+50</v>
      </c>
      <c r="P342" s="268">
        <v>1.0000000000000001E+50</v>
      </c>
      <c r="Q342" s="268">
        <v>1.0000000000000001E+50</v>
      </c>
      <c r="R342" s="268">
        <v>1.0000000000000001E+50</v>
      </c>
      <c r="S342" s="268">
        <v>1.0000000000000001E+50</v>
      </c>
      <c r="T342" s="268">
        <v>1.0000000000000001E+50</v>
      </c>
      <c r="U342" s="268">
        <v>1.0000000000000001E+50</v>
      </c>
      <c r="V342" s="268">
        <v>1.0000000000000001E+50</v>
      </c>
      <c r="W342" s="268">
        <v>1.0000000000000001E+50</v>
      </c>
      <c r="X342" s="268">
        <v>7.5893369362398976E-3</v>
      </c>
      <c r="Y342" s="268">
        <v>1.0000000000000001E+50</v>
      </c>
      <c r="Z342" s="268">
        <v>1.0000000000000001E+50</v>
      </c>
      <c r="AA342" s="268">
        <v>1.0000000000000001E+50</v>
      </c>
      <c r="AB342" s="268">
        <v>3.0098529647364032</v>
      </c>
      <c r="AC342" s="268">
        <v>5.0622213698265977E-4</v>
      </c>
      <c r="AD342" s="268">
        <v>2.9250533167016427E-2</v>
      </c>
      <c r="AE342" s="268">
        <v>2.9750996612354731E-2</v>
      </c>
      <c r="AF342" s="268">
        <v>3.6370062403512884E-2</v>
      </c>
    </row>
    <row r="343" spans="1:32">
      <c r="A343" s="268">
        <v>856364.33278045221</v>
      </c>
      <c r="B343" s="268">
        <v>5.3814662978828157E-2</v>
      </c>
      <c r="C343" s="268">
        <v>1.0000000000000001E+50</v>
      </c>
      <c r="D343" s="268">
        <v>1.0000000000000001E+50</v>
      </c>
      <c r="E343" s="268">
        <v>1.0000000000000001E+50</v>
      </c>
      <c r="F343" s="268">
        <v>1.0000000000000001E+50</v>
      </c>
      <c r="G343" s="268">
        <v>1.0000000000000001E+50</v>
      </c>
      <c r="H343" s="268">
        <v>9.880166306240698E-2</v>
      </c>
      <c r="I343" s="268">
        <v>0.37040018931655322</v>
      </c>
      <c r="J343" s="268">
        <v>1.0000000000000001E+50</v>
      </c>
      <c r="K343" s="268">
        <v>2.1852459152656899E-2</v>
      </c>
      <c r="L343" s="268">
        <v>1.0000000000000001E+50</v>
      </c>
      <c r="M343" s="268">
        <v>1.0000000000000001E+50</v>
      </c>
      <c r="N343" s="268">
        <v>1.6597082248906474E-2</v>
      </c>
      <c r="O343" s="268">
        <v>1.0000000000000001E+50</v>
      </c>
      <c r="P343" s="268">
        <v>1.0000000000000001E+50</v>
      </c>
      <c r="Q343" s="268">
        <v>1.0000000000000001E+50</v>
      </c>
      <c r="R343" s="268">
        <v>1.0000000000000001E+50</v>
      </c>
      <c r="S343" s="268">
        <v>1.0000000000000001E+50</v>
      </c>
      <c r="T343" s="268">
        <v>1.0000000000000001E+50</v>
      </c>
      <c r="U343" s="268">
        <v>1.0000000000000001E+50</v>
      </c>
      <c r="V343" s="268">
        <v>1.0000000000000001E+50</v>
      </c>
      <c r="W343" s="268">
        <v>1.0000000000000001E+50</v>
      </c>
      <c r="X343" s="268">
        <v>7.6134650308245077E-3</v>
      </c>
      <c r="Y343" s="268">
        <v>1.0000000000000001E+50</v>
      </c>
      <c r="Z343" s="268">
        <v>1.0000000000000001E+50</v>
      </c>
      <c r="AA343" s="268">
        <v>1.0000000000000001E+50</v>
      </c>
      <c r="AB343" s="268">
        <v>2.95083626402231</v>
      </c>
      <c r="AC343" s="268">
        <v>5.0647190483868985E-4</v>
      </c>
      <c r="AD343" s="268">
        <v>2.925054607358514E-2</v>
      </c>
      <c r="AE343" s="268">
        <v>2.9751028241755448E-2</v>
      </c>
      <c r="AF343" s="268">
        <v>3.6307885111191769E-2</v>
      </c>
    </row>
    <row r="344" spans="1:32">
      <c r="A344" s="268">
        <v>873491.61943606124</v>
      </c>
      <c r="B344" s="268">
        <v>5.4890588234837327E-2</v>
      </c>
      <c r="C344" s="268">
        <v>1.0000000000000001E+50</v>
      </c>
      <c r="D344" s="268">
        <v>1.0000000000000001E+50</v>
      </c>
      <c r="E344" s="268">
        <v>1.0000000000000001E+50</v>
      </c>
      <c r="F344" s="268">
        <v>1.0000000000000001E+50</v>
      </c>
      <c r="G344" s="268">
        <v>1.0000000000000001E+50</v>
      </c>
      <c r="H344" s="268">
        <v>9.68621018748234E-2</v>
      </c>
      <c r="I344" s="268">
        <v>0.36308556392600527</v>
      </c>
      <c r="J344" s="268">
        <v>1.0000000000000001E+50</v>
      </c>
      <c r="K344" s="268">
        <v>2.1419380723124201E-2</v>
      </c>
      <c r="L344" s="268">
        <v>1.0000000000000001E+50</v>
      </c>
      <c r="M344" s="268">
        <v>1.0000000000000001E+50</v>
      </c>
      <c r="N344" s="268">
        <v>1.6150090146209259E-2</v>
      </c>
      <c r="O344" s="268">
        <v>1.0000000000000001E+50</v>
      </c>
      <c r="P344" s="268">
        <v>1.0000000000000001E+50</v>
      </c>
      <c r="Q344" s="268">
        <v>1.0000000000000001E+50</v>
      </c>
      <c r="R344" s="268">
        <v>1.0000000000000001E+50</v>
      </c>
      <c r="S344" s="268">
        <v>1.0000000000000001E+50</v>
      </c>
      <c r="T344" s="268">
        <v>1.0000000000000001E+50</v>
      </c>
      <c r="U344" s="268">
        <v>1.0000000000000001E+50</v>
      </c>
      <c r="V344" s="268">
        <v>1.0000000000000001E+50</v>
      </c>
      <c r="W344" s="268">
        <v>1.0000000000000001E+50</v>
      </c>
      <c r="X344" s="268">
        <v>7.638488361686323E-3</v>
      </c>
      <c r="Y344" s="268">
        <v>1.0000000000000001E+50</v>
      </c>
      <c r="Z344" s="268">
        <v>1.0000000000000001E+50</v>
      </c>
      <c r="AA344" s="268">
        <v>1.0000000000000001E+50</v>
      </c>
      <c r="AB344" s="268">
        <v>2.89297675399999</v>
      </c>
      <c r="AC344" s="268">
        <v>5.0673163264466187E-4</v>
      </c>
      <c r="AD344" s="268">
        <v>2.9250559501573185E-2</v>
      </c>
      <c r="AE344" s="268">
        <v>2.9751061148948266E-2</v>
      </c>
      <c r="AF344" s="268">
        <v>3.6240841666806321E-2</v>
      </c>
    </row>
    <row r="345" spans="1:32">
      <c r="A345" s="268">
        <v>890961.45182478253</v>
      </c>
      <c r="B345" s="268">
        <v>5.5988039209351026E-2</v>
      </c>
      <c r="C345" s="268">
        <v>1.0000000000000001E+50</v>
      </c>
      <c r="D345" s="268">
        <v>1.0000000000000001E+50</v>
      </c>
      <c r="E345" s="268">
        <v>1.0000000000000001E+50</v>
      </c>
      <c r="F345" s="268">
        <v>1.0000000000000001E+50</v>
      </c>
      <c r="G345" s="268">
        <v>1.0000000000000001E+50</v>
      </c>
      <c r="H345" s="268">
        <v>9.496052583209931E-2</v>
      </c>
      <c r="I345" s="268">
        <v>0.3559133255397805</v>
      </c>
      <c r="J345" s="268">
        <v>1.0000000000000001E+50</v>
      </c>
      <c r="K345" s="268">
        <v>2.0994702416992823E-2</v>
      </c>
      <c r="L345" s="268">
        <v>1.0000000000000001E+50</v>
      </c>
      <c r="M345" s="268">
        <v>1.0000000000000001E+50</v>
      </c>
      <c r="N345" s="268">
        <v>1.5709839474529967E-2</v>
      </c>
      <c r="O345" s="268">
        <v>1.0000000000000001E+50</v>
      </c>
      <c r="P345" s="268">
        <v>1.0000000000000001E+50</v>
      </c>
      <c r="Q345" s="268">
        <v>1.0000000000000001E+50</v>
      </c>
      <c r="R345" s="268">
        <v>1.0000000000000001E+50</v>
      </c>
      <c r="S345" s="268">
        <v>1.0000000000000001E+50</v>
      </c>
      <c r="T345" s="268">
        <v>1.0000000000000001E+50</v>
      </c>
      <c r="U345" s="268">
        <v>1.0000000000000001E+50</v>
      </c>
      <c r="V345" s="268">
        <v>1.0000000000000001E+50</v>
      </c>
      <c r="W345" s="268">
        <v>1.0000000000000001E+50</v>
      </c>
      <c r="X345" s="268">
        <v>7.6644372195588959E-3</v>
      </c>
      <c r="Y345" s="268">
        <v>1.0000000000000001E+50</v>
      </c>
      <c r="Z345" s="268">
        <v>1.0000000000000001E+50</v>
      </c>
      <c r="AA345" s="268">
        <v>1.0000000000000001E+50</v>
      </c>
      <c r="AB345" s="268">
        <v>2.8362517446655136</v>
      </c>
      <c r="AC345" s="268">
        <v>5.0700171222851172E-4</v>
      </c>
      <c r="AD345" s="268">
        <v>2.9250573472045405E-2</v>
      </c>
      <c r="AE345" s="268">
        <v>2.9751095385553036E-2</v>
      </c>
      <c r="AF345" s="268">
        <v>3.6168792351836704E-2</v>
      </c>
    </row>
    <row r="346" spans="1:32">
      <c r="A346" s="268">
        <v>908780.6808612782</v>
      </c>
      <c r="B346" s="268">
        <v>5.7107446275437186E-2</v>
      </c>
      <c r="C346" s="268">
        <v>1.0000000000000001E+50</v>
      </c>
      <c r="D346" s="268">
        <v>1.0000000000000001E+50</v>
      </c>
      <c r="E346" s="268">
        <v>1.0000000000000001E+50</v>
      </c>
      <c r="F346" s="268">
        <v>1.0000000000000001E+50</v>
      </c>
      <c r="G346" s="268">
        <v>1.0000000000000001E+50</v>
      </c>
      <c r="H346" s="268">
        <v>9.3096189218560582E-2</v>
      </c>
      <c r="I346" s="268">
        <v>0.34888066154675007</v>
      </c>
      <c r="J346" s="268">
        <v>1.0000000000000001E+50</v>
      </c>
      <c r="K346" s="268">
        <v>2.0578257716429009E-2</v>
      </c>
      <c r="L346" s="268">
        <v>1.0000000000000001E+50</v>
      </c>
      <c r="M346" s="268">
        <v>1.0000000000000001E+50</v>
      </c>
      <c r="N346" s="268">
        <v>1.5276192871530456E-2</v>
      </c>
      <c r="O346" s="268">
        <v>1.0000000000000001E+50</v>
      </c>
      <c r="P346" s="268">
        <v>1.0000000000000001E+50</v>
      </c>
      <c r="Q346" s="268">
        <v>1.0000000000000001E+50</v>
      </c>
      <c r="R346" s="268">
        <v>1.0000000000000001E+50</v>
      </c>
      <c r="S346" s="268">
        <v>1.0000000000000001E+50</v>
      </c>
      <c r="T346" s="268">
        <v>1.0000000000000001E+50</v>
      </c>
      <c r="U346" s="268">
        <v>1.0000000000000001E+50</v>
      </c>
      <c r="V346" s="268">
        <v>1.0000000000000001E+50</v>
      </c>
      <c r="W346" s="268">
        <v>1.0000000000000001E+50</v>
      </c>
      <c r="X346" s="268">
        <v>7.6913427339544782E-3</v>
      </c>
      <c r="Y346" s="268">
        <v>1.0000000000000001E+50</v>
      </c>
      <c r="Z346" s="268">
        <v>1.0000000000000001E+50</v>
      </c>
      <c r="AA346" s="268">
        <v>1.0000000000000001E+50</v>
      </c>
      <c r="AB346" s="268">
        <v>2.7806389909171787</v>
      </c>
      <c r="AC346" s="268">
        <v>5.072825504048304E-4</v>
      </c>
      <c r="AD346" s="268">
        <v>2.925058800691762E-2</v>
      </c>
      <c r="AE346" s="268">
        <v>2.9751131005274822E-2</v>
      </c>
      <c r="AF346" s="268">
        <v>3.6091620945595551E-2</v>
      </c>
    </row>
    <row r="347" spans="1:32">
      <c r="A347" s="268">
        <v>926956.29447850375</v>
      </c>
      <c r="B347" s="268">
        <v>5.8249248416387865E-2</v>
      </c>
      <c r="C347" s="268">
        <v>1.0000000000000001E+50</v>
      </c>
      <c r="D347" s="268">
        <v>1.0000000000000001E+50</v>
      </c>
      <c r="E347" s="268">
        <v>1.0000000000000001E+50</v>
      </c>
      <c r="F347" s="268">
        <v>1.0000000000000001E+50</v>
      </c>
      <c r="G347" s="268">
        <v>1.0000000000000001E+50</v>
      </c>
      <c r="H347" s="268">
        <v>9.1268360922256556E-2</v>
      </c>
      <c r="I347" s="268">
        <v>0.34198481407278664</v>
      </c>
      <c r="J347" s="268">
        <v>1.0000000000000001E+50</v>
      </c>
      <c r="K347" s="268">
        <v>2.0169883333879379E-2</v>
      </c>
      <c r="L347" s="268">
        <v>1.0000000000000001E+50</v>
      </c>
      <c r="M347" s="268">
        <v>1.0000000000000001E+50</v>
      </c>
      <c r="N347" s="268">
        <v>1.4849019127020857E-2</v>
      </c>
      <c r="O347" s="268">
        <v>1.0000000000000001E+50</v>
      </c>
      <c r="P347" s="268">
        <v>1.0000000000000001E+50</v>
      </c>
      <c r="Q347" s="268">
        <v>1.0000000000000001E+50</v>
      </c>
      <c r="R347" s="268">
        <v>1.0000000000000001E+50</v>
      </c>
      <c r="S347" s="268">
        <v>1.0000000000000001E+50</v>
      </c>
      <c r="T347" s="268">
        <v>1.0000000000000001E+50</v>
      </c>
      <c r="U347" s="268">
        <v>1.0000000000000001E+50</v>
      </c>
      <c r="V347" s="268">
        <v>1.0000000000000001E+50</v>
      </c>
      <c r="W347" s="268">
        <v>1.0000000000000001E+50</v>
      </c>
      <c r="X347" s="268">
        <v>7.7192368843987781E-3</v>
      </c>
      <c r="Y347" s="268">
        <v>1.0000000000000001E+50</v>
      </c>
      <c r="Z347" s="268">
        <v>1.0000000000000001E+50</v>
      </c>
      <c r="AA347" s="268">
        <v>1.0000000000000001E+50</v>
      </c>
      <c r="AB347" s="268">
        <v>2.7261166838319495</v>
      </c>
      <c r="AC347" s="268">
        <v>5.0757456951409279E-4</v>
      </c>
      <c r="AD347" s="268">
        <v>2.9250603128991005E-2</v>
      </c>
      <c r="AE347" s="268">
        <v>2.9751168063988108E-2</v>
      </c>
      <c r="AF347" s="268">
        <v>3.6009239687626968E-2</v>
      </c>
    </row>
    <row r="348" spans="1:32">
      <c r="A348" s="268">
        <v>945495.42036807386</v>
      </c>
      <c r="B348" s="268">
        <v>5.9413893397869968E-2</v>
      </c>
      <c r="C348" s="268">
        <v>1.0000000000000001E+50</v>
      </c>
      <c r="D348" s="268">
        <v>1.0000000000000001E+50</v>
      </c>
      <c r="E348" s="268">
        <v>1.0000000000000001E+50</v>
      </c>
      <c r="F348" s="268">
        <v>1.0000000000000001E+50</v>
      </c>
      <c r="G348" s="268">
        <v>1.0000000000000001E+50</v>
      </c>
      <c r="H348" s="268">
        <v>8.9476324148251143E-2</v>
      </c>
      <c r="I348" s="268">
        <v>0.33522307889936726</v>
      </c>
      <c r="J348" s="268">
        <v>1.0000000000000001E+50</v>
      </c>
      <c r="K348" s="268">
        <v>1.9769419148126164E-2</v>
      </c>
      <c r="L348" s="268">
        <v>1.0000000000000001E+50</v>
      </c>
      <c r="M348" s="268">
        <v>1.0000000000000001E+50</v>
      </c>
      <c r="N348" s="268">
        <v>1.4428193556377361E-2</v>
      </c>
      <c r="O348" s="268">
        <v>1.0000000000000001E+50</v>
      </c>
      <c r="P348" s="268">
        <v>1.0000000000000001E+50</v>
      </c>
      <c r="Q348" s="268">
        <v>1.0000000000000001E+50</v>
      </c>
      <c r="R348" s="268">
        <v>1.0000000000000001E+50</v>
      </c>
      <c r="S348" s="268">
        <v>1.0000000000000001E+50</v>
      </c>
      <c r="T348" s="268">
        <v>1.0000000000000001E+50</v>
      </c>
      <c r="U348" s="268">
        <v>1.0000000000000001E+50</v>
      </c>
      <c r="V348" s="268">
        <v>1.0000000000000001E+50</v>
      </c>
      <c r="W348" s="268">
        <v>1.0000000000000001E+50</v>
      </c>
      <c r="X348" s="268">
        <v>7.7481525111262814E-3</v>
      </c>
      <c r="Y348" s="268">
        <v>1.0000000000000001E+50</v>
      </c>
      <c r="Z348" s="268">
        <v>1.0000000000000001E+50</v>
      </c>
      <c r="AA348" s="268">
        <v>1.0000000000000001E+50</v>
      </c>
      <c r="AB348" s="268">
        <v>2.6726634421129281</v>
      </c>
      <c r="AC348" s="268">
        <v>5.0787820797860604E-4</v>
      </c>
      <c r="AD348" s="268">
        <v>2.9250618861987859E-2</v>
      </c>
      <c r="AE348" s="268">
        <v>2.9751206619824409E-2</v>
      </c>
      <c r="AF348" s="268">
        <v>3.5921594452938591E-2</v>
      </c>
    </row>
    <row r="349" spans="1:32">
      <c r="A349" s="268">
        <v>964405.32877543534</v>
      </c>
      <c r="B349" s="268">
        <v>6.0601837943520087E-2</v>
      </c>
      <c r="C349" s="268">
        <v>1.0000000000000001E+50</v>
      </c>
      <c r="D349" s="268">
        <v>1.0000000000000001E+50</v>
      </c>
      <c r="E349" s="268">
        <v>1.0000000000000001E+50</v>
      </c>
      <c r="F349" s="268">
        <v>1.0000000000000001E+50</v>
      </c>
      <c r="G349" s="268">
        <v>1.0000000000000001E+50</v>
      </c>
      <c r="H349" s="268">
        <v>8.7719376137528435E-2</v>
      </c>
      <c r="I349" s="268">
        <v>0.32859280440322497</v>
      </c>
      <c r="J349" s="268">
        <v>1.0000000000000001E+50</v>
      </c>
      <c r="K349" s="268">
        <v>1.9376708141589837E-2</v>
      </c>
      <c r="L349" s="268">
        <v>1.0000000000000001E+50</v>
      </c>
      <c r="M349" s="268">
        <v>1.0000000000000001E+50</v>
      </c>
      <c r="N349" s="268">
        <v>1.4013598435786133E-2</v>
      </c>
      <c r="O349" s="268">
        <v>1.0000000000000001E+50</v>
      </c>
      <c r="P349" s="268">
        <v>1.0000000000000001E+50</v>
      </c>
      <c r="Q349" s="268">
        <v>1.0000000000000001E+50</v>
      </c>
      <c r="R349" s="268">
        <v>1.0000000000000001E+50</v>
      </c>
      <c r="S349" s="268">
        <v>1.0000000000000001E+50</v>
      </c>
      <c r="T349" s="268">
        <v>1.0000000000000001E+50</v>
      </c>
      <c r="U349" s="268">
        <v>1.0000000000000001E+50</v>
      </c>
      <c r="V349" s="268">
        <v>1.0000000000000001E+50</v>
      </c>
      <c r="W349" s="268">
        <v>1.0000000000000001E+50</v>
      </c>
      <c r="X349" s="268">
        <v>7.778123325200564E-3</v>
      </c>
      <c r="Y349" s="268">
        <v>1.0000000000000001E+50</v>
      </c>
      <c r="Z349" s="268">
        <v>1.0000000000000001E+50</v>
      </c>
      <c r="AA349" s="268">
        <v>1.0000000000000001E+50</v>
      </c>
      <c r="AB349" s="268">
        <v>2.620258303704539</v>
      </c>
      <c r="AC349" s="268">
        <v>5.081939208754848E-4</v>
      </c>
      <c r="AD349" s="268">
        <v>2.9250635230588802E-2</v>
      </c>
      <c r="AE349" s="268">
        <v>2.9751246733263462E-2</v>
      </c>
      <c r="AF349" s="268">
        <v>3.5828670032162745E-2</v>
      </c>
    </row>
    <row r="350" spans="1:32">
      <c r="A350" s="268">
        <v>983693.43535094406</v>
      </c>
      <c r="B350" s="268">
        <v>6.1813547914052219E-2</v>
      </c>
      <c r="C350" s="268">
        <v>1.0000000000000001E+50</v>
      </c>
      <c r="D350" s="268">
        <v>1.0000000000000001E+50</v>
      </c>
      <c r="E350" s="268">
        <v>1.0000000000000001E+50</v>
      </c>
      <c r="F350" s="268">
        <v>1.0000000000000001E+50</v>
      </c>
      <c r="G350" s="268">
        <v>1.0000000000000001E+50</v>
      </c>
      <c r="H350" s="268">
        <v>8.5996827891402797E-2</v>
      </c>
      <c r="I350" s="268">
        <v>0.32209139051663394</v>
      </c>
      <c r="J350" s="268">
        <v>1.0000000000000001E+50</v>
      </c>
      <c r="K350" s="268">
        <v>1.8991596338855117E-2</v>
      </c>
      <c r="L350" s="268">
        <v>1.0000000000000001E+50</v>
      </c>
      <c r="M350" s="268">
        <v>1.0000000000000001E+50</v>
      </c>
      <c r="N350" s="268">
        <v>1.3605123508934234E-2</v>
      </c>
      <c r="O350" s="268">
        <v>1.0000000000000001E+50</v>
      </c>
      <c r="P350" s="268">
        <v>1.0000000000000001E+50</v>
      </c>
      <c r="Q350" s="268">
        <v>1.0000000000000001E+50</v>
      </c>
      <c r="R350" s="268">
        <v>1.0000000000000001E+50</v>
      </c>
      <c r="S350" s="268">
        <v>1.0000000000000001E+50</v>
      </c>
      <c r="T350" s="268">
        <v>1.0000000000000001E+50</v>
      </c>
      <c r="U350" s="268">
        <v>1.0000000000000001E+50</v>
      </c>
      <c r="V350" s="268">
        <v>1.0000000000000001E+50</v>
      </c>
      <c r="W350" s="268">
        <v>1.0000000000000001E+50</v>
      </c>
      <c r="X350" s="268">
        <v>7.8091839180254915E-3</v>
      </c>
      <c r="Y350" s="268">
        <v>1.0000000000000001E+50</v>
      </c>
      <c r="Z350" s="268">
        <v>1.0000000000000001E+50</v>
      </c>
      <c r="AA350" s="268">
        <v>1.0000000000000001E+50</v>
      </c>
      <c r="AB350" s="268">
        <v>2.5688807175721129</v>
      </c>
      <c r="AC350" s="268">
        <v>5.0852218052694254E-4</v>
      </c>
      <c r="AD350" s="268">
        <v>2.9250652260471501E-2</v>
      </c>
      <c r="AE350" s="268">
        <v>2.9751288467228049E-2</v>
      </c>
      <c r="AF350" s="268">
        <v>3.5730495383405642E-2</v>
      </c>
    </row>
    <row r="351" spans="1:32">
      <c r="A351" s="268">
        <v>1003367.304057963</v>
      </c>
      <c r="B351" s="268">
        <v>6.3049498489948619E-2</v>
      </c>
      <c r="C351" s="268">
        <v>1.0000000000000001E+50</v>
      </c>
      <c r="D351" s="268">
        <v>1.0000000000000001E+50</v>
      </c>
      <c r="E351" s="268">
        <v>1.0000000000000001E+50</v>
      </c>
      <c r="F351" s="268">
        <v>1.0000000000000001E+50</v>
      </c>
      <c r="G351" s="268">
        <v>1.0000000000000001E+50</v>
      </c>
      <c r="H351" s="268">
        <v>8.4308003901325076E-2</v>
      </c>
      <c r="I351" s="268">
        <v>0.31571628770792198</v>
      </c>
      <c r="J351" s="268">
        <v>1.0000000000000001E+50</v>
      </c>
      <c r="K351" s="268">
        <v>1.8613932746396483E-2</v>
      </c>
      <c r="L351" s="268">
        <v>1.0000000000000001E+50</v>
      </c>
      <c r="M351" s="268">
        <v>1.0000000000000001E+50</v>
      </c>
      <c r="N351" s="268">
        <v>1.320266657647096E-2</v>
      </c>
      <c r="O351" s="268">
        <v>1.0000000000000001E+50</v>
      </c>
      <c r="P351" s="268">
        <v>1.0000000000000001E+50</v>
      </c>
      <c r="Q351" s="268">
        <v>1.0000000000000001E+50</v>
      </c>
      <c r="R351" s="268">
        <v>1.0000000000000001E+50</v>
      </c>
      <c r="S351" s="268">
        <v>1.0000000000000001E+50</v>
      </c>
      <c r="T351" s="268">
        <v>1.0000000000000001E+50</v>
      </c>
      <c r="U351" s="268">
        <v>1.0000000000000001E+50</v>
      </c>
      <c r="V351" s="268">
        <v>1.0000000000000001E+50</v>
      </c>
      <c r="W351" s="268">
        <v>1.0000000000000001E+50</v>
      </c>
      <c r="X351" s="268">
        <v>7.8413697702148823E-3</v>
      </c>
      <c r="Y351" s="268">
        <v>1.0000000000000001E+50</v>
      </c>
      <c r="Z351" s="268">
        <v>1.0000000000000001E+50</v>
      </c>
      <c r="AA351" s="268">
        <v>1.0000000000000001E+50</v>
      </c>
      <c r="AB351" s="268">
        <v>2.5185105356426551</v>
      </c>
      <c r="AC351" s="268">
        <v>5.0886347710817938E-4</v>
      </c>
      <c r="AD351" s="268">
        <v>2.9250669978350938E-2</v>
      </c>
      <c r="AE351" s="268">
        <v>2.9751331887182667E-2</v>
      </c>
      <c r="AF351" s="268">
        <v>3.5627148698457303E-2</v>
      </c>
    </row>
    <row r="352" spans="1:32">
      <c r="A352" s="268">
        <v>1023434.6501391223</v>
      </c>
      <c r="B352" s="268">
        <v>6.4310174357805394E-2</v>
      </c>
      <c r="C352" s="268">
        <v>1.0000000000000001E+50</v>
      </c>
      <c r="D352" s="268">
        <v>1.0000000000000001E+50</v>
      </c>
      <c r="E352" s="268">
        <v>1.0000000000000001E+50</v>
      </c>
      <c r="F352" s="268">
        <v>1.0000000000000001E+50</v>
      </c>
      <c r="G352" s="268">
        <v>1.0000000000000001E+50</v>
      </c>
      <c r="H352" s="268">
        <v>8.2652241883979349E-2</v>
      </c>
      <c r="I352" s="268">
        <v>0.3094649959818096</v>
      </c>
      <c r="J352" s="268">
        <v>1.0000000000000001E+50</v>
      </c>
      <c r="K352" s="268">
        <v>1.8243569293480148E-2</v>
      </c>
      <c r="L352" s="268">
        <v>1.0000000000000001E+50</v>
      </c>
      <c r="M352" s="268">
        <v>1.0000000000000001E+50</v>
      </c>
      <c r="N352" s="268">
        <v>1.2806134181589691E-2</v>
      </c>
      <c r="O352" s="268">
        <v>1.0000000000000001E+50</v>
      </c>
      <c r="P352" s="268">
        <v>1.0000000000000001E+50</v>
      </c>
      <c r="Q352" s="268">
        <v>1.0000000000000001E+50</v>
      </c>
      <c r="R352" s="268">
        <v>1.0000000000000001E+50</v>
      </c>
      <c r="S352" s="268">
        <v>1.0000000000000001E+50</v>
      </c>
      <c r="T352" s="268">
        <v>1.0000000000000001E+50</v>
      </c>
      <c r="U352" s="268">
        <v>1.0000000000000001E+50</v>
      </c>
      <c r="V352" s="268">
        <v>1.0000000000000001E+50</v>
      </c>
      <c r="W352" s="268">
        <v>1.0000000000000001E+50</v>
      </c>
      <c r="X352" s="268">
        <v>7.8747172597904789E-3</v>
      </c>
      <c r="Y352" s="268">
        <v>1.0000000000000001E+50</v>
      </c>
      <c r="Z352" s="268">
        <v>1.0000000000000001E+50</v>
      </c>
      <c r="AA352" s="268">
        <v>1.0000000000000001E+50</v>
      </c>
      <c r="AB352" s="268">
        <v>2.4691280049036459</v>
      </c>
      <c r="AC352" s="268">
        <v>5.0921831927312419E-4</v>
      </c>
      <c r="AD352" s="268">
        <v>2.9250688412021313E-2</v>
      </c>
      <c r="AE352" s="268">
        <v>2.9751377061236189E-2</v>
      </c>
      <c r="AF352" s="268">
        <v>3.5518762105094852E-2</v>
      </c>
    </row>
    <row r="353" spans="1:32">
      <c r="A353" s="268">
        <v>1043903.3431419047</v>
      </c>
      <c r="B353" s="268">
        <v>6.5596069900406034E-2</v>
      </c>
      <c r="C353" s="268">
        <v>1.0000000000000001E+50</v>
      </c>
      <c r="D353" s="268">
        <v>1.0000000000000001E+50</v>
      </c>
      <c r="E353" s="268">
        <v>1.0000000000000001E+50</v>
      </c>
      <c r="F353" s="268">
        <v>1.0000000000000001E+50</v>
      </c>
      <c r="G353" s="268">
        <v>1.0000000000000001E+50</v>
      </c>
      <c r="H353" s="268">
        <v>8.1028892521566212E-2</v>
      </c>
      <c r="I353" s="268">
        <v>0.30333506389918591</v>
      </c>
      <c r="J353" s="268">
        <v>1.0000000000000001E+50</v>
      </c>
      <c r="K353" s="268">
        <v>1.7880360774219686E-2</v>
      </c>
      <c r="L353" s="268">
        <v>1.0000000000000001E+50</v>
      </c>
      <c r="M353" s="268">
        <v>1.0000000000000001E+50</v>
      </c>
      <c r="N353" s="268">
        <v>1.2415442407493147E-2</v>
      </c>
      <c r="O353" s="268">
        <v>1.0000000000000001E+50</v>
      </c>
      <c r="P353" s="268">
        <v>1.0000000000000001E+50</v>
      </c>
      <c r="Q353" s="268">
        <v>1.0000000000000001E+50</v>
      </c>
      <c r="R353" s="268">
        <v>1.0000000000000001E+50</v>
      </c>
      <c r="S353" s="268">
        <v>1.0000000000000001E+50</v>
      </c>
      <c r="T353" s="268">
        <v>1.0000000000000001E+50</v>
      </c>
      <c r="U353" s="268">
        <v>1.0000000000000001E+50</v>
      </c>
      <c r="V353" s="268">
        <v>1.0000000000000001E+50</v>
      </c>
      <c r="W353" s="268">
        <v>1.0000000000000001E+50</v>
      </c>
      <c r="X353" s="268">
        <v>7.9092636696804636E-3</v>
      </c>
      <c r="Y353" s="268">
        <v>1.0000000000000001E+50</v>
      </c>
      <c r="Z353" s="268">
        <v>1.0000000000000001E+50</v>
      </c>
      <c r="AA353" s="268">
        <v>1.0000000000000001E+50</v>
      </c>
      <c r="AB353" s="268">
        <v>2.4207137596567541</v>
      </c>
      <c r="AC353" s="268">
        <v>5.0958723479827537E-4</v>
      </c>
      <c r="AD353" s="268">
        <v>2.925070759039964E-2</v>
      </c>
      <c r="AE353" s="268">
        <v>2.9751424060248669E-2</v>
      </c>
      <c r="AF353" s="268">
        <v>3.5405525811562401E-2</v>
      </c>
    </row>
    <row r="354" spans="1:32">
      <c r="A354" s="268">
        <v>1064781.4100047429</v>
      </c>
      <c r="B354" s="268">
        <v>6.6907689390597422E-2</v>
      </c>
      <c r="C354" s="268">
        <v>1.0000000000000001E+50</v>
      </c>
      <c r="D354" s="268">
        <v>1.0000000000000001E+50</v>
      </c>
      <c r="E354" s="268">
        <v>1.0000000000000001E+50</v>
      </c>
      <c r="F354" s="268">
        <v>1.0000000000000001E+50</v>
      </c>
      <c r="G354" s="268">
        <v>1.0000000000000001E+50</v>
      </c>
      <c r="H354" s="268">
        <v>7.943731920717044E-2</v>
      </c>
      <c r="I354" s="268">
        <v>0.29732408761593582</v>
      </c>
      <c r="J354" s="268">
        <v>1.0000000000000001E+50</v>
      </c>
      <c r="K354" s="268">
        <v>1.7524164790763158E-2</v>
      </c>
      <c r="L354" s="268">
        <v>1.0000000000000001E+50</v>
      </c>
      <c r="M354" s="268">
        <v>1.0000000000000001E+50</v>
      </c>
      <c r="N354" s="268">
        <v>1.203051780537915E-2</v>
      </c>
      <c r="O354" s="268">
        <v>1.0000000000000001E+50</v>
      </c>
      <c r="P354" s="268">
        <v>1.0000000000000001E+50</v>
      </c>
      <c r="Q354" s="268">
        <v>1.0000000000000001E+50</v>
      </c>
      <c r="R354" s="268">
        <v>1.0000000000000001E+50</v>
      </c>
      <c r="S354" s="268">
        <v>1.0000000000000001E+50</v>
      </c>
      <c r="T354" s="268">
        <v>1.0000000000000001E+50</v>
      </c>
      <c r="U354" s="268">
        <v>1.0000000000000001E+50</v>
      </c>
      <c r="V354" s="268">
        <v>1.0000000000000001E+50</v>
      </c>
      <c r="W354" s="268">
        <v>1.0000000000000001E+50</v>
      </c>
      <c r="X354" s="268">
        <v>7.9450471944937217E-3</v>
      </c>
      <c r="Y354" s="268">
        <v>1.0000000000000001E+50</v>
      </c>
      <c r="Z354" s="268">
        <v>1.0000000000000001E+50</v>
      </c>
      <c r="AA354" s="268">
        <v>1.0000000000000001E+50</v>
      </c>
      <c r="AB354" s="268">
        <v>2.3732488139234533</v>
      </c>
      <c r="AC354" s="268">
        <v>5.0997077124485726E-4</v>
      </c>
      <c r="AD354" s="268">
        <v>2.9250727543571105E-2</v>
      </c>
      <c r="AE354" s="268">
        <v>2.9751472957942449E-2</v>
      </c>
      <c r="AF354" s="268">
        <v>3.5287691491209326E-2</v>
      </c>
    </row>
    <row r="355" spans="1:32">
      <c r="A355" s="268">
        <v>1086077.0382048378</v>
      </c>
      <c r="B355" s="268">
        <v>6.8245547189044117E-2</v>
      </c>
      <c r="C355" s="268">
        <v>1.0000000000000001E+50</v>
      </c>
      <c r="D355" s="268">
        <v>1.0000000000000001E+50</v>
      </c>
      <c r="E355" s="268">
        <v>1.0000000000000001E+50</v>
      </c>
      <c r="F355" s="268">
        <v>1.0000000000000001E+50</v>
      </c>
      <c r="G355" s="268">
        <v>1.0000000000000001E+50</v>
      </c>
      <c r="H355" s="268">
        <v>7.7876897795113795E-2</v>
      </c>
      <c r="I355" s="268">
        <v>0.29142970994044426</v>
      </c>
      <c r="J355" s="268">
        <v>1.0000000000000001E+50</v>
      </c>
      <c r="K355" s="268">
        <v>1.7174841697589996E-2</v>
      </c>
      <c r="L355" s="268">
        <v>1.0000000000000001E+50</v>
      </c>
      <c r="M355" s="268">
        <v>1.0000000000000001E+50</v>
      </c>
      <c r="N355" s="268">
        <v>1.1651298475006046E-2</v>
      </c>
      <c r="O355" s="268">
        <v>1.0000000000000001E+50</v>
      </c>
      <c r="P355" s="268">
        <v>1.0000000000000001E+50</v>
      </c>
      <c r="Q355" s="268">
        <v>1.0000000000000001E+50</v>
      </c>
      <c r="R355" s="268">
        <v>1.0000000000000001E+50</v>
      </c>
      <c r="S355" s="268">
        <v>1.0000000000000001E+50</v>
      </c>
      <c r="T355" s="268">
        <v>1.0000000000000001E+50</v>
      </c>
      <c r="U355" s="268">
        <v>1.0000000000000001E+50</v>
      </c>
      <c r="V355" s="268">
        <v>1.0000000000000001E+50</v>
      </c>
      <c r="W355" s="268">
        <v>1.0000000000000001E+50</v>
      </c>
      <c r="X355" s="268">
        <v>7.9821069465482748E-3</v>
      </c>
      <c r="Y355" s="268">
        <v>1.0000000000000001E+50</v>
      </c>
      <c r="Z355" s="268">
        <v>1.0000000000000001E+50</v>
      </c>
      <c r="AA355" s="268">
        <v>1.0000000000000001E+50</v>
      </c>
      <c r="AB355" s="268">
        <v>2.3267145539995342</v>
      </c>
      <c r="AC355" s="268">
        <v>5.103694966394907E-4</v>
      </c>
      <c r="AD355" s="268">
        <v>2.9250748302836249E-2</v>
      </c>
      <c r="AE355" s="268">
        <v>2.9751523831017757E-2</v>
      </c>
      <c r="AF355" s="268">
        <v>3.5165574706888011E-2</v>
      </c>
    </row>
    <row r="356" spans="1:32">
      <c r="A356" s="268">
        <v>1107798.5789689347</v>
      </c>
      <c r="B356" s="268">
        <v>6.9610167945938634E-2</v>
      </c>
      <c r="C356" s="268">
        <v>1.0000000000000001E+50</v>
      </c>
      <c r="D356" s="268">
        <v>1.0000000000000001E+50</v>
      </c>
      <c r="E356" s="268">
        <v>1.0000000000000001E+50</v>
      </c>
      <c r="F356" s="268">
        <v>1.0000000000000001E+50</v>
      </c>
      <c r="G356" s="268">
        <v>1.0000000000000001E+50</v>
      </c>
      <c r="H356" s="268">
        <v>7.6347016356194453E-2</v>
      </c>
      <c r="I356" s="268">
        <v>0.2856496194094067</v>
      </c>
      <c r="J356" s="268">
        <v>1.0000000000000001E+50</v>
      </c>
      <c r="K356" s="268">
        <v>1.6832254546896352E-2</v>
      </c>
      <c r="L356" s="268">
        <v>1.0000000000000001E+50</v>
      </c>
      <c r="M356" s="268">
        <v>1.0000000000000001E+50</v>
      </c>
      <c r="N356" s="268">
        <v>1.1277735323967003E-2</v>
      </c>
      <c r="O356" s="268">
        <v>1.0000000000000001E+50</v>
      </c>
      <c r="P356" s="268">
        <v>1.0000000000000001E+50</v>
      </c>
      <c r="Q356" s="268">
        <v>1.0000000000000001E+50</v>
      </c>
      <c r="R356" s="268">
        <v>1.0000000000000001E+50</v>
      </c>
      <c r="S356" s="268">
        <v>1.0000000000000001E+50</v>
      </c>
      <c r="T356" s="268">
        <v>1.0000000000000001E+50</v>
      </c>
      <c r="U356" s="268">
        <v>1.0000000000000001E+50</v>
      </c>
      <c r="V356" s="268">
        <v>1.0000000000000001E+50</v>
      </c>
      <c r="W356" s="268">
        <v>1.0000000000000001E+50</v>
      </c>
      <c r="X356" s="268">
        <v>8.0204829611359527E-3</v>
      </c>
      <c r="Y356" s="268">
        <v>1.0000000000000001E+50</v>
      </c>
      <c r="Z356" s="268">
        <v>1.0000000000000001E+50</v>
      </c>
      <c r="AA356" s="268">
        <v>1.0000000000000001E+50</v>
      </c>
      <c r="AB356" s="268">
        <v>2.281092731155614</v>
      </c>
      <c r="AC356" s="268">
        <v>5.1078400017354599E-4</v>
      </c>
      <c r="AD356" s="268">
        <v>2.925076990076007E-2</v>
      </c>
      <c r="AE356" s="268">
        <v>2.9751576759272976E-2</v>
      </c>
      <c r="AF356" s="268">
        <v>3.5039556187903574E-2</v>
      </c>
    </row>
    <row r="357" spans="1:32">
      <c r="A357" s="268">
        <v>1129954.5505483134</v>
      </c>
      <c r="B357" s="268">
        <v>7.1002086806747022E-2</v>
      </c>
      <c r="C357" s="268">
        <v>1.0000000000000001E+50</v>
      </c>
      <c r="D357" s="268">
        <v>1.0000000000000001E+50</v>
      </c>
      <c r="E357" s="268">
        <v>1.0000000000000001E+50</v>
      </c>
      <c r="F357" s="268">
        <v>1.0000000000000001E+50</v>
      </c>
      <c r="G357" s="268">
        <v>1.0000000000000001E+50</v>
      </c>
      <c r="H357" s="268">
        <v>7.4847074937717667E-2</v>
      </c>
      <c r="I357" s="268">
        <v>0.27998154938158593</v>
      </c>
      <c r="J357" s="268">
        <v>1.0000000000000001E+50</v>
      </c>
      <c r="K357" s="268">
        <v>1.6496269035048174E-2</v>
      </c>
      <c r="L357" s="268">
        <v>1.0000000000000001E+50</v>
      </c>
      <c r="M357" s="268">
        <v>1.0000000000000001E+50</v>
      </c>
      <c r="N357" s="268">
        <v>1.0909793536634077E-2</v>
      </c>
      <c r="O357" s="268">
        <v>1.0000000000000001E+50</v>
      </c>
      <c r="P357" s="268">
        <v>1.0000000000000001E+50</v>
      </c>
      <c r="Q357" s="268">
        <v>1.0000000000000001E+50</v>
      </c>
      <c r="R357" s="268">
        <v>1.0000000000000001E+50</v>
      </c>
      <c r="S357" s="268">
        <v>1.0000000000000001E+50</v>
      </c>
      <c r="T357" s="268">
        <v>1.0000000000000001E+50</v>
      </c>
      <c r="U357" s="268">
        <v>1.0000000000000001E+50</v>
      </c>
      <c r="V357" s="268">
        <v>1.0000000000000001E+50</v>
      </c>
      <c r="W357" s="268">
        <v>1.0000000000000001E+50</v>
      </c>
      <c r="X357" s="268">
        <v>8.0602162010094229E-3</v>
      </c>
      <c r="Y357" s="268">
        <v>1.0000000000000001E+50</v>
      </c>
      <c r="Z357" s="268">
        <v>1.0000000000000001E+50</v>
      </c>
      <c r="AA357" s="268">
        <v>1.0000000000000001E+50</v>
      </c>
      <c r="AB357" s="268">
        <v>2.2363654544807745</v>
      </c>
      <c r="AC357" s="268">
        <v>5.1121489292131725E-4</v>
      </c>
      <c r="AD357" s="268">
        <v>2.9250792371223088E-2</v>
      </c>
      <c r="AE357" s="268">
        <v>2.9751631825729766E-2</v>
      </c>
      <c r="AF357" s="268">
        <v>3.4910081798329766E-2</v>
      </c>
    </row>
    <row r="358" spans="1:32">
      <c r="A358" s="268">
        <v>1152553.6415592798</v>
      </c>
      <c r="B358" s="268">
        <v>7.2421849622069989E-2</v>
      </c>
      <c r="C358" s="268">
        <v>1.0000000000000001E+50</v>
      </c>
      <c r="D358" s="268">
        <v>1.0000000000000001E+50</v>
      </c>
      <c r="E358" s="268">
        <v>1.0000000000000001E+50</v>
      </c>
      <c r="F358" s="268">
        <v>1.0000000000000001E+50</v>
      </c>
      <c r="G358" s="268">
        <v>1.0000000000000001E+50</v>
      </c>
      <c r="H358" s="268">
        <v>7.337648532822276E-2</v>
      </c>
      <c r="I358" s="268">
        <v>0.27442327714915876</v>
      </c>
      <c r="J358" s="268">
        <v>1.0000000000000001E+50</v>
      </c>
      <c r="K358" s="268">
        <v>1.6166753450081579E-2</v>
      </c>
      <c r="L358" s="268">
        <v>1.0000000000000001E+50</v>
      </c>
      <c r="M358" s="268">
        <v>1.0000000000000001E+50</v>
      </c>
      <c r="N358" s="268">
        <v>1.0547454289449528E-2</v>
      </c>
      <c r="O358" s="268">
        <v>1.0000000000000001E+50</v>
      </c>
      <c r="P358" s="268">
        <v>1.0000000000000001E+50</v>
      </c>
      <c r="Q358" s="268">
        <v>1.0000000000000001E+50</v>
      </c>
      <c r="R358" s="268">
        <v>1.0000000000000001E+50</v>
      </c>
      <c r="S358" s="268">
        <v>1.0000000000000001E+50</v>
      </c>
      <c r="T358" s="268">
        <v>1.0000000000000001E+50</v>
      </c>
      <c r="U358" s="268">
        <v>1.0000000000000001E+50</v>
      </c>
      <c r="V358" s="268">
        <v>1.0000000000000001E+50</v>
      </c>
      <c r="W358" s="268">
        <v>1.0000000000000001E+50</v>
      </c>
      <c r="X358" s="268">
        <v>8.1013485600820515E-3</v>
      </c>
      <c r="Y358" s="268">
        <v>1.0000000000000001E+50</v>
      </c>
      <c r="Z358" s="268">
        <v>1.0000000000000001E+50</v>
      </c>
      <c r="AA358" s="268">
        <v>1.0000000000000001E+50</v>
      </c>
      <c r="AB358" s="268">
        <v>2.1925151838665151</v>
      </c>
      <c r="AC358" s="268">
        <v>5.116628085771272E-4</v>
      </c>
      <c r="AD358" s="268">
        <v>2.9250815749474485E-2</v>
      </c>
      <c r="AE358" s="268">
        <v>2.9751689116763225E-2</v>
      </c>
      <c r="AF358" s="268">
        <v>3.477766107476854E-2</v>
      </c>
    </row>
    <row r="359" spans="1:32">
      <c r="A359" s="268">
        <v>1175604.7143904653</v>
      </c>
      <c r="B359" s="268">
        <v>7.3870013161702219E-2</v>
      </c>
      <c r="C359" s="268">
        <v>1.0000000000000001E+50</v>
      </c>
      <c r="D359" s="268">
        <v>1.0000000000000001E+50</v>
      </c>
      <c r="E359" s="268">
        <v>1.0000000000000001E+50</v>
      </c>
      <c r="F359" s="268">
        <v>1.0000000000000001E+50</v>
      </c>
      <c r="G359" s="268">
        <v>1.0000000000000001E+50</v>
      </c>
      <c r="H359" s="268">
        <v>7.19346708268154E-2</v>
      </c>
      <c r="I359" s="268">
        <v>0.2689726230663077</v>
      </c>
      <c r="J359" s="268">
        <v>1.0000000000000001E+50</v>
      </c>
      <c r="K359" s="268">
        <v>1.5843578620230843E-2</v>
      </c>
      <c r="L359" s="268">
        <v>1.0000000000000001E+50</v>
      </c>
      <c r="M359" s="268">
        <v>1.0000000000000001E+50</v>
      </c>
      <c r="N359" s="268">
        <v>1.0190716755973255E-2</v>
      </c>
      <c r="O359" s="268">
        <v>1.0000000000000001E+50</v>
      </c>
      <c r="P359" s="268">
        <v>1.0000000000000001E+50</v>
      </c>
      <c r="Q359" s="268">
        <v>1.0000000000000001E+50</v>
      </c>
      <c r="R359" s="268">
        <v>1.0000000000000001E+50</v>
      </c>
      <c r="S359" s="268">
        <v>1.0000000000000001E+50</v>
      </c>
      <c r="T359" s="268">
        <v>1.0000000000000001E+50</v>
      </c>
      <c r="U359" s="268">
        <v>1.0000000000000001E+50</v>
      </c>
      <c r="V359" s="268">
        <v>1.0000000000000001E+50</v>
      </c>
      <c r="W359" s="268">
        <v>1.0000000000000001E+50</v>
      </c>
      <c r="X359" s="268">
        <v>8.1439228663358273E-3</v>
      </c>
      <c r="Y359" s="268">
        <v>1.0000000000000001E+50</v>
      </c>
      <c r="Z359" s="268">
        <v>1.0000000000000001E+50</v>
      </c>
      <c r="AA359" s="268">
        <v>1.0000000000000001E+50</v>
      </c>
      <c r="AB359" s="268">
        <v>2.1495247231282817</v>
      </c>
      <c r="AC359" s="268">
        <v>5.1212840421143173E-4</v>
      </c>
      <c r="AD359" s="268">
        <v>2.9250840072187409E-2</v>
      </c>
      <c r="AE359" s="268">
        <v>2.9751748722237341E-2</v>
      </c>
      <c r="AF359" s="268">
        <v>3.4642864263474266E-2</v>
      </c>
    </row>
    <row r="360" spans="1:32">
      <c r="A360" s="268">
        <v>1199116.8086782745</v>
      </c>
      <c r="B360" s="268">
        <v>7.5347145332973736E-2</v>
      </c>
      <c r="C360" s="268">
        <v>1.0000000000000001E+50</v>
      </c>
      <c r="D360" s="268">
        <v>1.0000000000000001E+50</v>
      </c>
      <c r="E360" s="268">
        <v>1.0000000000000001E+50</v>
      </c>
      <c r="F360" s="268">
        <v>1.0000000000000001E+50</v>
      </c>
      <c r="G360" s="268">
        <v>1.0000000000000001E+50</v>
      </c>
      <c r="H360" s="268">
        <v>7.0521066017013398E-2</v>
      </c>
      <c r="I360" s="268">
        <v>0.26362744969471386</v>
      </c>
      <c r="J360" s="268">
        <v>1.0000000000000001E+50</v>
      </c>
      <c r="K360" s="268">
        <v>1.5526617863464378E-2</v>
      </c>
      <c r="L360" s="268">
        <v>1.0000000000000001E+50</v>
      </c>
      <c r="M360" s="268">
        <v>1.0000000000000001E+50</v>
      </c>
      <c r="N360" s="268">
        <v>9.8396004529638457E-3</v>
      </c>
      <c r="O360" s="268">
        <v>1.0000000000000001E+50</v>
      </c>
      <c r="P360" s="268">
        <v>1.0000000000000001E+50</v>
      </c>
      <c r="Q360" s="268">
        <v>1.0000000000000001E+50</v>
      </c>
      <c r="R360" s="268">
        <v>1.0000000000000001E+50</v>
      </c>
      <c r="S360" s="268">
        <v>1.0000000000000001E+50</v>
      </c>
      <c r="T360" s="268">
        <v>1.0000000000000001E+50</v>
      </c>
      <c r="U360" s="268">
        <v>1.0000000000000001E+50</v>
      </c>
      <c r="V360" s="268">
        <v>1.0000000000000001E+50</v>
      </c>
      <c r="W360" s="268">
        <v>1.0000000000000001E+50</v>
      </c>
      <c r="X360" s="268">
        <v>8.1879828839376296E-3</v>
      </c>
      <c r="Y360" s="268">
        <v>1.0000000000000001E+50</v>
      </c>
      <c r="Z360" s="268">
        <v>1.0000000000000001E+50</v>
      </c>
      <c r="AA360" s="268">
        <v>1.0000000000000001E+50</v>
      </c>
      <c r="AB360" s="268">
        <v>2.1073772132618629</v>
      </c>
      <c r="AC360" s="268">
        <v>5.1261236104595991E-4</v>
      </c>
      <c r="AD360" s="268">
        <v>2.9250865377516467E-2</v>
      </c>
      <c r="AE360" s="268">
        <v>2.9751810735645864E-2</v>
      </c>
      <c r="AF360" s="268">
        <v>3.450631784933008E-2</v>
      </c>
    </row>
    <row r="361" spans="1:32">
      <c r="A361" s="268">
        <v>1223099.1448518401</v>
      </c>
      <c r="B361" s="268">
        <v>7.6853825403458781E-2</v>
      </c>
      <c r="C361" s="268">
        <v>1.0000000000000001E+50</v>
      </c>
      <c r="D361" s="268">
        <v>1.0000000000000001E+50</v>
      </c>
      <c r="E361" s="268">
        <v>1.0000000000000001E+50</v>
      </c>
      <c r="F361" s="268">
        <v>1.0000000000000001E+50</v>
      </c>
      <c r="G361" s="268">
        <v>1.0000000000000001E+50</v>
      </c>
      <c r="H361" s="268">
        <v>6.9135116545018235E-2</v>
      </c>
      <c r="I361" s="268">
        <v>0.25838566096561888</v>
      </c>
      <c r="J361" s="268">
        <v>1.0000000000000001E+50</v>
      </c>
      <c r="K361" s="268">
        <v>1.5215746938009896E-2</v>
      </c>
      <c r="L361" s="268">
        <v>1.0000000000000001E+50</v>
      </c>
      <c r="M361" s="268">
        <v>1.0000000000000001E+50</v>
      </c>
      <c r="N361" s="268">
        <v>9.4941479878748059E-3</v>
      </c>
      <c r="O361" s="268">
        <v>1.0000000000000001E+50</v>
      </c>
      <c r="P361" s="268">
        <v>1.0000000000000001E+50</v>
      </c>
      <c r="Q361" s="268">
        <v>1.0000000000000001E+50</v>
      </c>
      <c r="R361" s="268">
        <v>1.0000000000000001E+50</v>
      </c>
      <c r="S361" s="268">
        <v>1.0000000000000001E+50</v>
      </c>
      <c r="T361" s="268">
        <v>1.0000000000000001E+50</v>
      </c>
      <c r="U361" s="268">
        <v>1.0000000000000001E+50</v>
      </c>
      <c r="V361" s="268">
        <v>1.0000000000000001E+50</v>
      </c>
      <c r="W361" s="268">
        <v>1.0000000000000001E+50</v>
      </c>
      <c r="X361" s="268">
        <v>8.2335733145695623E-3</v>
      </c>
      <c r="Y361" s="268">
        <v>1.0000000000000001E+50</v>
      </c>
      <c r="Z361" s="268">
        <v>1.0000000000000001E+50</v>
      </c>
      <c r="AA361" s="268">
        <v>1.0000000000000001E+50</v>
      </c>
      <c r="AB361" s="268">
        <v>2.0660561258320156</v>
      </c>
      <c r="AC361" s="268">
        <v>5.1311538524787675E-4</v>
      </c>
      <c r="AD361" s="268">
        <v>2.9250891705157583E-2</v>
      </c>
      <c r="AE361" s="268">
        <v>2.9751875254258892E-2</v>
      </c>
      <c r="AF361" s="268">
        <v>3.4368698639384659E-2</v>
      </c>
    </row>
    <row r="362" spans="1:32">
      <c r="A362" s="268">
        <v>1247561.1277488768</v>
      </c>
      <c r="B362" s="268">
        <v>7.8390644228139864E-2</v>
      </c>
      <c r="C362" s="268">
        <v>1.0000000000000001E+50</v>
      </c>
      <c r="D362" s="268">
        <v>1.0000000000000001E+50</v>
      </c>
      <c r="E362" s="268">
        <v>1.0000000000000001E+50</v>
      </c>
      <c r="F362" s="268">
        <v>1.0000000000000001E+50</v>
      </c>
      <c r="G362" s="268">
        <v>1.0000000000000001E+50</v>
      </c>
      <c r="H362" s="268">
        <v>6.7776278902325224E-2</v>
      </c>
      <c r="I362" s="268">
        <v>0.25324520135812867</v>
      </c>
      <c r="J362" s="268">
        <v>1.0000000000000001E+50</v>
      </c>
      <c r="K362" s="268">
        <v>1.4910843993850193E-2</v>
      </c>
      <c r="L362" s="268">
        <v>1.0000000000000001E+50</v>
      </c>
      <c r="M362" s="268">
        <v>1.0000000000000001E+50</v>
      </c>
      <c r="N362" s="268">
        <v>9.1544282785214915E-3</v>
      </c>
      <c r="O362" s="268">
        <v>1.0000000000000001E+50</v>
      </c>
      <c r="P362" s="268">
        <v>1.0000000000000001E+50</v>
      </c>
      <c r="Q362" s="268">
        <v>1.0000000000000001E+50</v>
      </c>
      <c r="R362" s="268">
        <v>1.0000000000000001E+50</v>
      </c>
      <c r="S362" s="268">
        <v>1.0000000000000001E+50</v>
      </c>
      <c r="T362" s="268">
        <v>1.0000000000000001E+50</v>
      </c>
      <c r="U362" s="268">
        <v>1.0000000000000001E+50</v>
      </c>
      <c r="V362" s="268">
        <v>1.0000000000000001E+50</v>
      </c>
      <c r="W362" s="268">
        <v>1.0000000000000001E+50</v>
      </c>
      <c r="X362" s="268">
        <v>8.2807397979846459E-3</v>
      </c>
      <c r="Y362" s="268">
        <v>1.0000000000000001E+50</v>
      </c>
      <c r="Z362" s="268">
        <v>1.0000000000000001E+50</v>
      </c>
      <c r="AA362" s="268">
        <v>1.0000000000000001E+50</v>
      </c>
      <c r="AB362" s="268">
        <v>2.025545256490731</v>
      </c>
      <c r="AC362" s="268">
        <v>5.1363820874291593E-4</v>
      </c>
      <c r="AD362" s="268">
        <v>2.9250919096410248E-2</v>
      </c>
      <c r="AE362" s="268">
        <v>2.9751942379275382E-2</v>
      </c>
      <c r="AF362" s="268">
        <v>3.4230726537396707E-2</v>
      </c>
    </row>
    <row r="363" spans="1:32">
      <c r="A363" s="268">
        <v>1272512.3503038543</v>
      </c>
      <c r="B363" s="268">
        <v>7.9958204481115708E-2</v>
      </c>
      <c r="C363" s="268">
        <v>1.0000000000000001E+50</v>
      </c>
      <c r="D363" s="268">
        <v>1.0000000000000001E+50</v>
      </c>
      <c r="E363" s="268">
        <v>1.0000000000000001E+50</v>
      </c>
      <c r="F363" s="268">
        <v>1.0000000000000001E+50</v>
      </c>
      <c r="G363" s="268">
        <v>1.0000000000000001E+50</v>
      </c>
      <c r="H363" s="268">
        <v>6.6444020212586663E-2</v>
      </c>
      <c r="I363" s="268">
        <v>0.24820405509343618</v>
      </c>
      <c r="J363" s="268">
        <v>1.0000000000000001E+50</v>
      </c>
      <c r="K363" s="268">
        <v>1.4611789525171486E-2</v>
      </c>
      <c r="L363" s="268">
        <v>1.0000000000000001E+50</v>
      </c>
      <c r="M363" s="268">
        <v>1.0000000000000001E+50</v>
      </c>
      <c r="N363" s="268">
        <v>8.8205403272344218E-3</v>
      </c>
      <c r="O363" s="268">
        <v>1.0000000000000001E+50</v>
      </c>
      <c r="P363" s="268">
        <v>1.0000000000000001E+50</v>
      </c>
      <c r="Q363" s="268">
        <v>1.0000000000000001E+50</v>
      </c>
      <c r="R363" s="268">
        <v>1.0000000000000001E+50</v>
      </c>
      <c r="S363" s="268">
        <v>1.0000000000000001E+50</v>
      </c>
      <c r="T363" s="268">
        <v>1.0000000000000001E+50</v>
      </c>
      <c r="U363" s="268">
        <v>1.0000000000000001E+50</v>
      </c>
      <c r="V363" s="268">
        <v>1.0000000000000001E+50</v>
      </c>
      <c r="W363" s="268">
        <v>1.0000000000000001E+50</v>
      </c>
      <c r="X363" s="268">
        <v>8.3295289118051532E-3</v>
      </c>
      <c r="Y363" s="268">
        <v>1.0000000000000001E+50</v>
      </c>
      <c r="Z363" s="268">
        <v>1.0000000000000001E+50</v>
      </c>
      <c r="AA363" s="268">
        <v>1.0000000000000001E+50</v>
      </c>
      <c r="AB363" s="268">
        <v>1.9858287186225785</v>
      </c>
      <c r="AC363" s="268">
        <v>5.141815900473769E-4</v>
      </c>
      <c r="AD363" s="268">
        <v>2.9250947594242297E-2</v>
      </c>
      <c r="AE363" s="268">
        <v>2.9752012215981796E-2</v>
      </c>
      <c r="AF363" s="268">
        <v>3.4093156218185615E-2</v>
      </c>
    </row>
    <row r="364" spans="1:32">
      <c r="A364" s="268">
        <v>1297962.5973099314</v>
      </c>
      <c r="B364" s="268">
        <v>8.1557120891944224E-2</v>
      </c>
      <c r="C364" s="268">
        <v>1.0000000000000001E+50</v>
      </c>
      <c r="D364" s="268">
        <v>1.0000000000000001E+50</v>
      </c>
      <c r="E364" s="268">
        <v>1.0000000000000001E+50</v>
      </c>
      <c r="F364" s="268">
        <v>1.0000000000000001E+50</v>
      </c>
      <c r="G364" s="268">
        <v>1.0000000000000001E+50</v>
      </c>
      <c r="H364" s="268">
        <v>6.5137818022644886E-2</v>
      </c>
      <c r="I364" s="268">
        <v>0.24326024534465032</v>
      </c>
      <c r="J364" s="268">
        <v>1.0000000000000001E+50</v>
      </c>
      <c r="K364" s="268">
        <v>1.4318466323746708E-2</v>
      </c>
      <c r="L364" s="268">
        <v>1.0000000000000001E+50</v>
      </c>
      <c r="M364" s="268">
        <v>1.0000000000000001E+50</v>
      </c>
      <c r="N364" s="268">
        <v>8.4926176442602416E-3</v>
      </c>
      <c r="O364" s="268">
        <v>1.0000000000000001E+50</v>
      </c>
      <c r="P364" s="268">
        <v>1.0000000000000001E+50</v>
      </c>
      <c r="Q364" s="268">
        <v>1.0000000000000001E+50</v>
      </c>
      <c r="R364" s="268">
        <v>1.0000000000000001E+50</v>
      </c>
      <c r="S364" s="268">
        <v>1.0000000000000001E+50</v>
      </c>
      <c r="T364" s="268">
        <v>1.0000000000000001E+50</v>
      </c>
      <c r="U364" s="268">
        <v>1.0000000000000001E+50</v>
      </c>
      <c r="V364" s="268">
        <v>1.0000000000000001E+50</v>
      </c>
      <c r="W364" s="268">
        <v>1.0000000000000001E+50</v>
      </c>
      <c r="X364" s="268">
        <v>8.3799881705869141E-3</v>
      </c>
      <c r="Y364" s="268">
        <v>1.0000000000000001E+50</v>
      </c>
      <c r="Z364" s="268">
        <v>1.0000000000000001E+50</v>
      </c>
      <c r="AA364" s="268">
        <v>1.0000000000000001E+50</v>
      </c>
      <c r="AB364" s="268">
        <v>1.9468909371146694</v>
      </c>
      <c r="AC364" s="268">
        <v>5.1474631511882845E-4</v>
      </c>
      <c r="AD364" s="268">
        <v>2.925097724335729E-2</v>
      </c>
      <c r="AE364" s="268">
        <v>2.9752084873917152E-2</v>
      </c>
      <c r="AF364" s="268">
        <v>3.3956767976299609E-2</v>
      </c>
    </row>
    <row r="365" spans="1:32">
      <c r="A365" s="268">
        <v>1323921.8492561302</v>
      </c>
      <c r="B365" s="268">
        <v>8.3188020486713157E-2</v>
      </c>
      <c r="C365" s="268">
        <v>1.0000000000000001E+50</v>
      </c>
      <c r="D365" s="268">
        <v>1.0000000000000001E+50</v>
      </c>
      <c r="E365" s="268">
        <v>1.0000000000000001E+50</v>
      </c>
      <c r="F365" s="268">
        <v>1.0000000000000001E+50</v>
      </c>
      <c r="G365" s="268">
        <v>1.0000000000000001E+50</v>
      </c>
      <c r="H365" s="268">
        <v>6.3857160097653146E-2</v>
      </c>
      <c r="I365" s="268">
        <v>0.23841183346192124</v>
      </c>
      <c r="J365" s="268">
        <v>1.0000000000000001E+50</v>
      </c>
      <c r="K365" s="268">
        <v>1.4030759433236607E-2</v>
      </c>
      <c r="L365" s="268">
        <v>1.0000000000000001E+50</v>
      </c>
      <c r="M365" s="268">
        <v>1.0000000000000001E+50</v>
      </c>
      <c r="N365" s="268">
        <v>8.1708334278356512E-3</v>
      </c>
      <c r="O365" s="268">
        <v>1.0000000000000001E+50</v>
      </c>
      <c r="P365" s="268">
        <v>1.0000000000000001E+50</v>
      </c>
      <c r="Q365" s="268">
        <v>1.0000000000000001E+50</v>
      </c>
      <c r="R365" s="268">
        <v>1.0000000000000001E+50</v>
      </c>
      <c r="S365" s="268">
        <v>1.0000000000000001E+50</v>
      </c>
      <c r="T365" s="268">
        <v>1.0000000000000001E+50</v>
      </c>
      <c r="U365" s="268">
        <v>1.0000000000000001E+50</v>
      </c>
      <c r="V365" s="268">
        <v>1.0000000000000001E+50</v>
      </c>
      <c r="W365" s="268">
        <v>1.0000000000000001E+50</v>
      </c>
      <c r="X365" s="268">
        <v>8.4321660241792572E-3</v>
      </c>
      <c r="Y365" s="268">
        <v>1.0000000000000001E+50</v>
      </c>
      <c r="Z365" s="268">
        <v>1.0000000000000001E+50</v>
      </c>
      <c r="AA365" s="268">
        <v>1.0000000000000001E+50</v>
      </c>
      <c r="AB365" s="268">
        <v>1.9087166422487654</v>
      </c>
      <c r="AC365" s="268">
        <v>5.1533319822530366E-4</v>
      </c>
      <c r="AD365" s="268">
        <v>2.9251008090264631E-2</v>
      </c>
      <c r="AE365" s="268">
        <v>2.975216046704476E-2</v>
      </c>
      <c r="AF365" s="268">
        <v>3.3822358077521514E-2</v>
      </c>
    </row>
    <row r="366" spans="1:32">
      <c r="A366" s="268">
        <v>1350400.2862412529</v>
      </c>
      <c r="B366" s="268">
        <v>8.4851542833932703E-2</v>
      </c>
      <c r="C366" s="268">
        <v>1.0000000000000001E+50</v>
      </c>
      <c r="D366" s="268">
        <v>1.0000000000000001E+50</v>
      </c>
      <c r="E366" s="268">
        <v>1.0000000000000001E+50</v>
      </c>
      <c r="F366" s="268">
        <v>1.0000000000000001E+50</v>
      </c>
      <c r="G366" s="268">
        <v>1.0000000000000001E+50</v>
      </c>
      <c r="H366" s="268">
        <v>6.2601544220203795E-2</v>
      </c>
      <c r="I366" s="268">
        <v>0.23365691821256057</v>
      </c>
      <c r="J366" s="268">
        <v>1.0000000000000001E+50</v>
      </c>
      <c r="K366" s="268">
        <v>1.3748556104391865E-2</v>
      </c>
      <c r="L366" s="268">
        <v>1.0000000000000001E+50</v>
      </c>
      <c r="M366" s="268">
        <v>1.0000000000000001E+50</v>
      </c>
      <c r="N366" s="268">
        <v>7.8554066199729537E-3</v>
      </c>
      <c r="O366" s="268">
        <v>1.0000000000000001E+50</v>
      </c>
      <c r="P366" s="268">
        <v>1.0000000000000001E+50</v>
      </c>
      <c r="Q366" s="268">
        <v>1.0000000000000001E+50</v>
      </c>
      <c r="R366" s="268">
        <v>1.0000000000000001E+50</v>
      </c>
      <c r="S366" s="268">
        <v>1.0000000000000001E+50</v>
      </c>
      <c r="T366" s="268">
        <v>1.0000000000000001E+50</v>
      </c>
      <c r="U366" s="268">
        <v>1.0000000000000001E+50</v>
      </c>
      <c r="V366" s="268">
        <v>1.0000000000000001E+50</v>
      </c>
      <c r="W366" s="268">
        <v>1.0000000000000001E+50</v>
      </c>
      <c r="X366" s="268">
        <v>8.4861118554165147E-3</v>
      </c>
      <c r="Y366" s="268">
        <v>1.0000000000000001E+50</v>
      </c>
      <c r="Z366" s="268">
        <v>1.0000000000000001E+50</v>
      </c>
      <c r="AA366" s="268">
        <v>1.0000000000000001E+50</v>
      </c>
      <c r="AB366" s="268">
        <v>1.871290863713154</v>
      </c>
      <c r="AC366" s="268">
        <v>5.1594308283271144E-4</v>
      </c>
      <c r="AD366" s="268">
        <v>2.9251040183352502E-2</v>
      </c>
      <c r="AE366" s="268">
        <v>2.9752239113930865E-2</v>
      </c>
      <c r="AF366" s="268">
        <v>3.369072897970142E-2</v>
      </c>
    </row>
    <row r="367" spans="1:32">
      <c r="A367" s="268">
        <v>1377408.2919660781</v>
      </c>
      <c r="B367" s="268">
        <v>8.6548340295347026E-2</v>
      </c>
      <c r="C367" s="268">
        <v>1.0000000000000001E+50</v>
      </c>
      <c r="D367" s="268">
        <v>1.0000000000000001E+50</v>
      </c>
      <c r="E367" s="268">
        <v>1.0000000000000001E+50</v>
      </c>
      <c r="F367" s="268">
        <v>1.0000000000000001E+50</v>
      </c>
      <c r="G367" s="268">
        <v>1.0000000000000001E+50</v>
      </c>
      <c r="H367" s="268">
        <v>6.1370477993385242E-2</v>
      </c>
      <c r="I367" s="268">
        <v>0.22899363503585929</v>
      </c>
      <c r="J367" s="268">
        <v>1.0000000000000001E+50</v>
      </c>
      <c r="K367" s="268">
        <v>1.3471745751140041E-2</v>
      </c>
      <c r="L367" s="268">
        <v>1.0000000000000001E+50</v>
      </c>
      <c r="M367" s="268">
        <v>1.0000000000000001E+50</v>
      </c>
      <c r="N367" s="268">
        <v>7.546608965329671E-3</v>
      </c>
      <c r="O367" s="268">
        <v>1.0000000000000001E+50</v>
      </c>
      <c r="P367" s="268">
        <v>1.0000000000000001E+50</v>
      </c>
      <c r="Q367" s="268">
        <v>1.0000000000000001E+50</v>
      </c>
      <c r="R367" s="268">
        <v>1.0000000000000001E+50</v>
      </c>
      <c r="S367" s="268">
        <v>1.0000000000000001E+50</v>
      </c>
      <c r="T367" s="268">
        <v>1.0000000000000001E+50</v>
      </c>
      <c r="U367" s="268">
        <v>1.0000000000000001E+50</v>
      </c>
      <c r="V367" s="268">
        <v>1.0000000000000001E+50</v>
      </c>
      <c r="W367" s="268">
        <v>1.0000000000000001E+50</v>
      </c>
      <c r="X367" s="268">
        <v>8.5418759771835797E-3</v>
      </c>
      <c r="Y367" s="268">
        <v>1.0000000000000001E+50</v>
      </c>
      <c r="Z367" s="268">
        <v>1.0000000000000001E+50</v>
      </c>
      <c r="AA367" s="268">
        <v>1.0000000000000001E+50</v>
      </c>
      <c r="AB367" s="268">
        <v>1.8345989247319394</v>
      </c>
      <c r="AC367" s="268">
        <v>5.1657684251012279E-4</v>
      </c>
      <c r="AD367" s="268">
        <v>2.9251073572963745E-2</v>
      </c>
      <c r="AE367" s="268">
        <v>2.9752320937930506E-2</v>
      </c>
      <c r="AF367" s="268">
        <v>3.3562679808222563E-2</v>
      </c>
    </row>
    <row r="368" spans="1:32">
      <c r="A368" s="268">
        <v>1404956.4578053998</v>
      </c>
      <c r="B368" s="268">
        <v>8.8279078281762263E-2</v>
      </c>
      <c r="C368" s="268">
        <v>1.0000000000000001E+50</v>
      </c>
      <c r="D368" s="268">
        <v>1.0000000000000001E+50</v>
      </c>
      <c r="E368" s="268">
        <v>1.0000000000000001E+50</v>
      </c>
      <c r="F368" s="268">
        <v>1.0000000000000001E+50</v>
      </c>
      <c r="G368" s="268">
        <v>1.0000000000000001E+50</v>
      </c>
      <c r="H368" s="268">
        <v>6.0163478647690401E-2</v>
      </c>
      <c r="I368" s="268">
        <v>0.22442015531231366</v>
      </c>
      <c r="J368" s="268">
        <v>1.0000000000000001E+50</v>
      </c>
      <c r="K368" s="268">
        <v>1.3200219907541435E-2</v>
      </c>
      <c r="L368" s="268">
        <v>1.0000000000000001E+50</v>
      </c>
      <c r="M368" s="268">
        <v>1.0000000000000001E+50</v>
      </c>
      <c r="N368" s="268">
        <v>7.2447732018719128E-3</v>
      </c>
      <c r="O368" s="268">
        <v>1.0000000000000001E+50</v>
      </c>
      <c r="P368" s="268">
        <v>1.0000000000000001E+50</v>
      </c>
      <c r="Q368" s="268">
        <v>1.0000000000000001E+50</v>
      </c>
      <c r="R368" s="268">
        <v>1.0000000000000001E+50</v>
      </c>
      <c r="S368" s="268">
        <v>1.0000000000000001E+50</v>
      </c>
      <c r="T368" s="268">
        <v>1.0000000000000001E+50</v>
      </c>
      <c r="U368" s="268">
        <v>1.0000000000000001E+50</v>
      </c>
      <c r="V368" s="268">
        <v>1.0000000000000001E+50</v>
      </c>
      <c r="W368" s="268">
        <v>1.0000000000000001E+50</v>
      </c>
      <c r="X368" s="268">
        <v>8.5995096289043001E-3</v>
      </c>
      <c r="Y368" s="268">
        <v>1.0000000000000001E+50</v>
      </c>
      <c r="Z368" s="268">
        <v>1.0000000000000001E+50</v>
      </c>
      <c r="AA368" s="268">
        <v>1.0000000000000001E+50</v>
      </c>
      <c r="AB368" s="268">
        <v>1.7986264363094417</v>
      </c>
      <c r="AC368" s="268">
        <v>5.1723538185252215E-4</v>
      </c>
      <c r="AD368" s="268">
        <v>2.9251108311474833E-2</v>
      </c>
      <c r="AE368" s="268">
        <v>2.9752406067380881E-2</v>
      </c>
      <c r="AF368" s="268">
        <v>3.343899746955889E-2</v>
      </c>
    </row>
    <row r="369" spans="1:32">
      <c r="A369" s="268">
        <v>1433055.5869615078</v>
      </c>
      <c r="B369" s="268">
        <v>9.0044435513992327E-2</v>
      </c>
      <c r="C369" s="268">
        <v>1.0000000000000001E+50</v>
      </c>
      <c r="D369" s="268">
        <v>1.0000000000000001E+50</v>
      </c>
      <c r="E369" s="268">
        <v>1.0000000000000001E+50</v>
      </c>
      <c r="F369" s="268">
        <v>1.0000000000000001E+50</v>
      </c>
      <c r="G369" s="268">
        <v>1.0000000000000001E+50</v>
      </c>
      <c r="H369" s="268">
        <v>5.8980072851700933E-2</v>
      </c>
      <c r="I369" s="268">
        <v>0.21993468564697322</v>
      </c>
      <c r="J369" s="268">
        <v>1.0000000000000001E+50</v>
      </c>
      <c r="K369" s="268">
        <v>1.2933872185598544E-2</v>
      </c>
      <c r="L369" s="268">
        <v>1.0000000000000001E+50</v>
      </c>
      <c r="M369" s="268">
        <v>1.0000000000000001E+50</v>
      </c>
      <c r="N369" s="268">
        <v>6.9503025004168063E-3</v>
      </c>
      <c r="O369" s="268">
        <v>1.0000000000000001E+50</v>
      </c>
      <c r="P369" s="268">
        <v>1.0000000000000001E+50</v>
      </c>
      <c r="Q369" s="268">
        <v>1.0000000000000001E+50</v>
      </c>
      <c r="R369" s="268">
        <v>1.0000000000000001E+50</v>
      </c>
      <c r="S369" s="268">
        <v>1.0000000000000001E+50</v>
      </c>
      <c r="T369" s="268">
        <v>1.0000000000000001E+50</v>
      </c>
      <c r="U369" s="268">
        <v>1.0000000000000001E+50</v>
      </c>
      <c r="V369" s="268">
        <v>1.0000000000000001E+50</v>
      </c>
      <c r="W369" s="268">
        <v>1.0000000000000001E+50</v>
      </c>
      <c r="X369" s="268">
        <v>8.6590649725079086E-3</v>
      </c>
      <c r="Y369" s="268">
        <v>1.0000000000000001E+50</v>
      </c>
      <c r="Z369" s="268">
        <v>1.0000000000000001E+50</v>
      </c>
      <c r="AA369" s="268">
        <v>1.0000000000000001E+50</v>
      </c>
      <c r="AB369" s="268">
        <v>1.7633592915874574</v>
      </c>
      <c r="AC369" s="268">
        <v>5.1791963742054174E-4</v>
      </c>
      <c r="AD369" s="268">
        <v>2.9251144453377977E-2</v>
      </c>
      <c r="AE369" s="268">
        <v>2.9752494635802519E-2</v>
      </c>
      <c r="AF369" s="268">
        <v>3.332044876413414E-2</v>
      </c>
    </row>
    <row r="370" spans="1:32">
      <c r="A370" s="268">
        <v>1461716.6987007379</v>
      </c>
      <c r="B370" s="268">
        <v>9.1845104289023885E-2</v>
      </c>
      <c r="C370" s="268">
        <v>1.0000000000000001E+50</v>
      </c>
      <c r="D370" s="268">
        <v>1.0000000000000001E+50</v>
      </c>
      <c r="E370" s="268">
        <v>1.0000000000000001E+50</v>
      </c>
      <c r="F370" s="268">
        <v>1.0000000000000001E+50</v>
      </c>
      <c r="G370" s="268">
        <v>1.0000000000000001E+50</v>
      </c>
      <c r="H370" s="268">
        <v>5.7819796526472921E-2</v>
      </c>
      <c r="I370" s="268">
        <v>0.21553546716663333</v>
      </c>
      <c r="J370" s="268">
        <v>1.0000000000000001E+50</v>
      </c>
      <c r="K370" s="268">
        <v>1.2672598233904127E-2</v>
      </c>
      <c r="L370" s="268">
        <v>1.0000000000000001E+50</v>
      </c>
      <c r="M370" s="268">
        <v>1.0000000000000001E+50</v>
      </c>
      <c r="N370" s="268">
        <v>6.6636812363028699E-3</v>
      </c>
      <c r="O370" s="268">
        <v>1.0000000000000001E+50</v>
      </c>
      <c r="P370" s="268">
        <v>1.0000000000000001E+50</v>
      </c>
      <c r="Q370" s="268">
        <v>1.0000000000000001E+50</v>
      </c>
      <c r="R370" s="268">
        <v>1.0000000000000001E+50</v>
      </c>
      <c r="S370" s="268">
        <v>1.0000000000000001E+50</v>
      </c>
      <c r="T370" s="268">
        <v>1.0000000000000001E+50</v>
      </c>
      <c r="U370" s="268">
        <v>1.0000000000000001E+50</v>
      </c>
      <c r="V370" s="268">
        <v>1.0000000000000001E+50</v>
      </c>
      <c r="W370" s="268">
        <v>1.0000000000000001E+50</v>
      </c>
      <c r="X370" s="268">
        <v>8.7205950879349244E-3</v>
      </c>
      <c r="Y370" s="268">
        <v>1.0000000000000001E+50</v>
      </c>
      <c r="Z370" s="268">
        <v>1.0000000000000001E+50</v>
      </c>
      <c r="AA370" s="268">
        <v>1.0000000000000001E+50</v>
      </c>
      <c r="AB370" s="268">
        <v>1.7287836603131532</v>
      </c>
      <c r="AC370" s="268">
        <v>5.1863057869661782E-4</v>
      </c>
      <c r="AD370" s="268">
        <v>2.9251182055366611E-2</v>
      </c>
      <c r="AE370" s="268">
        <v>2.9752586782108542E-2</v>
      </c>
      <c r="AF370" s="268">
        <v>3.3207773819052593E-2</v>
      </c>
    </row>
    <row r="371" spans="1:32">
      <c r="A371" s="268">
        <v>1490951.0326747526</v>
      </c>
      <c r="B371" s="268">
        <v>9.3681790751505636E-2</v>
      </c>
      <c r="C371" s="268">
        <v>1.0000000000000001E+50</v>
      </c>
      <c r="D371" s="268">
        <v>1.0000000000000001E+50</v>
      </c>
      <c r="E371" s="268">
        <v>1.0000000000000001E+50</v>
      </c>
      <c r="F371" s="268">
        <v>1.0000000000000001E+50</v>
      </c>
      <c r="G371" s="268">
        <v>1.0000000000000001E+50</v>
      </c>
      <c r="H371" s="268">
        <v>5.6682194663551566E-2</v>
      </c>
      <c r="I371" s="268">
        <v>0.21122077483059704</v>
      </c>
      <c r="J371" s="268">
        <v>1.0000000000000001E+50</v>
      </c>
      <c r="K371" s="268">
        <v>1.24162956971135E-2</v>
      </c>
      <c r="L371" s="268">
        <v>1.0000000000000001E+50</v>
      </c>
      <c r="M371" s="268">
        <v>1.0000000000000001E+50</v>
      </c>
      <c r="N371" s="268">
        <v>6.3854871065296753E-3</v>
      </c>
      <c r="O371" s="268">
        <v>1.0000000000000001E+50</v>
      </c>
      <c r="P371" s="268">
        <v>1.0000000000000001E+50</v>
      </c>
      <c r="Q371" s="268">
        <v>1.0000000000000001E+50</v>
      </c>
      <c r="R371" s="268">
        <v>1.0000000000000001E+50</v>
      </c>
      <c r="S371" s="268">
        <v>1.0000000000000001E+50</v>
      </c>
      <c r="T371" s="268">
        <v>1.0000000000000001E+50</v>
      </c>
      <c r="U371" s="268">
        <v>1.0000000000000001E+50</v>
      </c>
      <c r="V371" s="268">
        <v>1.0000000000000001E+50</v>
      </c>
      <c r="W371" s="268">
        <v>1.0000000000000001E+50</v>
      </c>
      <c r="X371" s="268">
        <v>8.7841539682498616E-3</v>
      </c>
      <c r="Y371" s="268">
        <v>1.0000000000000001E+50</v>
      </c>
      <c r="Z371" s="268">
        <v>1.0000000000000001E+50</v>
      </c>
      <c r="AA371" s="268">
        <v>1.0000000000000001E+50</v>
      </c>
      <c r="AB371" s="268">
        <v>1.6948859834154422</v>
      </c>
      <c r="AC371" s="268">
        <v>5.1936920905692899E-4</v>
      </c>
      <c r="AD371" s="268">
        <v>2.9251221176424279E-2</v>
      </c>
      <c r="AE371" s="268">
        <v>2.9752682650822419E-2</v>
      </c>
      <c r="AF371" s="268">
        <v>3.3101681105749493E-2</v>
      </c>
    </row>
    <row r="372" spans="1:32">
      <c r="A372" s="268">
        <v>1520770.0533282477</v>
      </c>
      <c r="B372" s="268">
        <v>9.5555215170667729E-2</v>
      </c>
      <c r="C372" s="268">
        <v>1.0000000000000001E+50</v>
      </c>
      <c r="D372" s="268">
        <v>1.0000000000000001E+50</v>
      </c>
      <c r="E372" s="268">
        <v>1.0000000000000001E+50</v>
      </c>
      <c r="F372" s="268">
        <v>1.0000000000000001E+50</v>
      </c>
      <c r="G372" s="268">
        <v>1.0000000000000001E+50</v>
      </c>
      <c r="H372" s="268">
        <v>5.5566821146543037E-2</v>
      </c>
      <c r="I372" s="268">
        <v>0.20698891675474013</v>
      </c>
      <c r="J372" s="268">
        <v>1.0000000000000001E+50</v>
      </c>
      <c r="K372" s="268">
        <v>1.2164864176226928E-2</v>
      </c>
      <c r="L372" s="268">
        <v>1.0000000000000001E+50</v>
      </c>
      <c r="M372" s="268">
        <v>1.0000000000000001E+50</v>
      </c>
      <c r="N372" s="268">
        <v>6.1164044797796377E-3</v>
      </c>
      <c r="O372" s="268">
        <v>1.0000000000000001E+50</v>
      </c>
      <c r="P372" s="268">
        <v>1.0000000000000001E+50</v>
      </c>
      <c r="Q372" s="268">
        <v>1.0000000000000001E+50</v>
      </c>
      <c r="R372" s="268">
        <v>1.0000000000000001E+50</v>
      </c>
      <c r="S372" s="268">
        <v>1.0000000000000001E+50</v>
      </c>
      <c r="T372" s="268">
        <v>1.0000000000000001E+50</v>
      </c>
      <c r="U372" s="268">
        <v>1.0000000000000001E+50</v>
      </c>
      <c r="V372" s="268">
        <v>1.0000000000000001E+50</v>
      </c>
      <c r="W372" s="268">
        <v>1.0000000000000001E+50</v>
      </c>
      <c r="X372" s="268">
        <v>8.849796514434018E-3</v>
      </c>
      <c r="Y372" s="268">
        <v>1.0000000000000001E+50</v>
      </c>
      <c r="Z372" s="268">
        <v>1.0000000000000001E+50</v>
      </c>
      <c r="AA372" s="268">
        <v>1.0000000000000001E+50</v>
      </c>
      <c r="AB372" s="268">
        <v>1.6616529676876957</v>
      </c>
      <c r="AC372" s="268">
        <v>5.201365667583883E-4</v>
      </c>
      <c r="AD372" s="268">
        <v>2.9251261877917142E-2</v>
      </c>
      <c r="AE372" s="268">
        <v>2.9752782392304455E-2</v>
      </c>
      <c r="AF372" s="268">
        <v>3.3002844241778344E-2</v>
      </c>
    </row>
    <row r="373" spans="1:32">
      <c r="A373" s="268">
        <v>1551185.4543948127</v>
      </c>
      <c r="B373" s="268">
        <v>9.7466112222780454E-2</v>
      </c>
      <c r="C373" s="268">
        <v>1.0000000000000001E+50</v>
      </c>
      <c r="D373" s="268">
        <v>1.0000000000000001E+50</v>
      </c>
      <c r="E373" s="268">
        <v>1.0000000000000001E+50</v>
      </c>
      <c r="F373" s="268">
        <v>1.0000000000000001E+50</v>
      </c>
      <c r="G373" s="268">
        <v>1.0000000000000001E+50</v>
      </c>
      <c r="H373" s="268">
        <v>5.447323857617415E-2</v>
      </c>
      <c r="I373" s="268">
        <v>0.20283823354861469</v>
      </c>
      <c r="J373" s="268">
        <v>1.0000000000000001E+50</v>
      </c>
      <c r="K373" s="268">
        <v>1.1918205189668683E-2</v>
      </c>
      <c r="L373" s="268">
        <v>1.0000000000000001E+50</v>
      </c>
      <c r="M373" s="268">
        <v>1.0000000000000001E+50</v>
      </c>
      <c r="N373" s="268">
        <v>5.8572386575234826E-3</v>
      </c>
      <c r="O373" s="268">
        <v>1.0000000000000001E+50</v>
      </c>
      <c r="P373" s="268">
        <v>1.0000000000000001E+50</v>
      </c>
      <c r="Q373" s="268">
        <v>1.0000000000000001E+50</v>
      </c>
      <c r="R373" s="268">
        <v>1.0000000000000001E+50</v>
      </c>
      <c r="S373" s="268">
        <v>1.0000000000000001E+50</v>
      </c>
      <c r="T373" s="268">
        <v>1.0000000000000001E+50</v>
      </c>
      <c r="U373" s="268">
        <v>1.0000000000000001E+50</v>
      </c>
      <c r="V373" s="268">
        <v>1.0000000000000001E+50</v>
      </c>
      <c r="W373" s="268">
        <v>1.0000000000000001E+50</v>
      </c>
      <c r="X373" s="268">
        <v>8.9175785299368242E-3</v>
      </c>
      <c r="Y373" s="268">
        <v>1.0000000000000001E+50</v>
      </c>
      <c r="Z373" s="268">
        <v>1.0000000000000001E+50</v>
      </c>
      <c r="AA373" s="268">
        <v>1.0000000000000001E+50</v>
      </c>
      <c r="AB373" s="268">
        <v>1.6290715805747282</v>
      </c>
      <c r="AC373" s="268">
        <v>5.2093372593987723E-4</v>
      </c>
      <c r="AD373" s="268">
        <v>2.9251304223690208E-2</v>
      </c>
      <c r="AE373" s="268">
        <v>2.9752886162987466E-2</v>
      </c>
      <c r="AF373" s="268">
        <v>3.2911900704907897E-2</v>
      </c>
    </row>
    <row r="374" spans="1:32">
      <c r="A374" s="268">
        <v>1582209.1634827091</v>
      </c>
      <c r="B374" s="268">
        <v>9.94152312792628E-2</v>
      </c>
      <c r="C374" s="268">
        <v>1.0000000000000001E+50</v>
      </c>
      <c r="D374" s="268">
        <v>1.0000000000000001E+50</v>
      </c>
      <c r="E374" s="268">
        <v>1.0000000000000001E+50</v>
      </c>
      <c r="F374" s="268">
        <v>1.0000000000000001E+50</v>
      </c>
      <c r="G374" s="268">
        <v>1.0000000000000001E+50</v>
      </c>
      <c r="H374" s="268">
        <v>5.3401018098770618E-2</v>
      </c>
      <c r="I374" s="268">
        <v>0.19876709766533546</v>
      </c>
      <c r="J374" s="268">
        <v>1.0000000000000001E+50</v>
      </c>
      <c r="K374" s="268">
        <v>1.1676222135149624E-2</v>
      </c>
      <c r="L374" s="268">
        <v>1.0000000000000001E+50</v>
      </c>
      <c r="M374" s="268">
        <v>1.0000000000000001E+50</v>
      </c>
      <c r="N374" s="268">
        <v>5.6089303973830742E-3</v>
      </c>
      <c r="O374" s="268">
        <v>1.0000000000000001E+50</v>
      </c>
      <c r="P374" s="268">
        <v>1.0000000000000001E+50</v>
      </c>
      <c r="Q374" s="268">
        <v>1.0000000000000001E+50</v>
      </c>
      <c r="R374" s="268">
        <v>1.0000000000000001E+50</v>
      </c>
      <c r="S374" s="268">
        <v>1.0000000000000001E+50</v>
      </c>
      <c r="T374" s="268">
        <v>1.0000000000000001E+50</v>
      </c>
      <c r="U374" s="268">
        <v>1.0000000000000001E+50</v>
      </c>
      <c r="V374" s="268">
        <v>1.0000000000000001E+50</v>
      </c>
      <c r="W374" s="268">
        <v>1.0000000000000001E+50</v>
      </c>
      <c r="X374" s="268">
        <v>8.9875567150694523E-3</v>
      </c>
      <c r="Y374" s="268">
        <v>1.0000000000000001E+50</v>
      </c>
      <c r="Z374" s="268">
        <v>1.0000000000000001E+50</v>
      </c>
      <c r="AA374" s="268">
        <v>1.0000000000000001E+50</v>
      </c>
      <c r="AB374" s="268">
        <v>1.5971290450619846</v>
      </c>
      <c r="AC374" s="268">
        <v>5.2176179763681048E-4</v>
      </c>
      <c r="AD374" s="268">
        <v>2.9251348280167434E-2</v>
      </c>
      <c r="AE374" s="268">
        <v>2.975299412562192E-2</v>
      </c>
      <c r="AF374" s="268">
        <v>3.2829452516461403E-2</v>
      </c>
    </row>
    <row r="375" spans="1:32">
      <c r="A375" s="268">
        <v>1613853.3467523633</v>
      </c>
      <c r="B375" s="268">
        <v>0.10140333670055343</v>
      </c>
      <c r="C375" s="268">
        <v>1.0000000000000001E+50</v>
      </c>
      <c r="D375" s="268">
        <v>1.0000000000000001E+50</v>
      </c>
      <c r="E375" s="268">
        <v>1.0000000000000001E+50</v>
      </c>
      <c r="F375" s="268">
        <v>1.0000000000000001E+50</v>
      </c>
      <c r="G375" s="268">
        <v>1.0000000000000001E+50</v>
      </c>
      <c r="H375" s="268">
        <v>5.2349739238087362E-2</v>
      </c>
      <c r="I375" s="268">
        <v>0.19477391276399614</v>
      </c>
      <c r="J375" s="268">
        <v>1.0000000000000001E+50</v>
      </c>
      <c r="K375" s="268">
        <v>1.1438820252300844E-2</v>
      </c>
      <c r="L375" s="268">
        <v>1.0000000000000001E+50</v>
      </c>
      <c r="M375" s="268">
        <v>1.0000000000000001E+50</v>
      </c>
      <c r="N375" s="268">
        <v>5.372569566596058E-3</v>
      </c>
      <c r="O375" s="268">
        <v>1.0000000000000001E+50</v>
      </c>
      <c r="P375" s="268">
        <v>1.0000000000000001E+50</v>
      </c>
      <c r="Q375" s="268">
        <v>1.0000000000000001E+50</v>
      </c>
      <c r="R375" s="268">
        <v>1.0000000000000001E+50</v>
      </c>
      <c r="S375" s="268">
        <v>1.0000000000000001E+50</v>
      </c>
      <c r="T375" s="268">
        <v>1.0000000000000001E+50</v>
      </c>
      <c r="U375" s="268">
        <v>1.0000000000000001E+50</v>
      </c>
      <c r="V375" s="268">
        <v>1.0000000000000001E+50</v>
      </c>
      <c r="W375" s="268">
        <v>1.0000000000000001E+50</v>
      </c>
      <c r="X375" s="268">
        <v>9.0597886613287618E-3</v>
      </c>
      <c r="Y375" s="268">
        <v>1.0000000000000001E+50</v>
      </c>
      <c r="Z375" s="268">
        <v>1.0000000000000001E+50</v>
      </c>
      <c r="AA375" s="268">
        <v>1.0000000000000001E+50</v>
      </c>
      <c r="AB375" s="268">
        <v>1.5658128346649507</v>
      </c>
      <c r="AC375" s="268">
        <v>5.2262193080802974E-4</v>
      </c>
      <c r="AD375" s="268">
        <v>2.9251394116455911E-2</v>
      </c>
      <c r="AE375" s="268">
        <v>2.975310644953099E-2</v>
      </c>
      <c r="AF375" s="268">
        <v>3.2756068883765449E-2</v>
      </c>
    </row>
    <row r="376" spans="1:32">
      <c r="A376" s="268">
        <v>1646130.4136874105</v>
      </c>
      <c r="B376" s="268">
        <v>0.10343120813586026</v>
      </c>
      <c r="C376" s="268">
        <v>1.0000000000000001E+50</v>
      </c>
      <c r="D376" s="268">
        <v>1.0000000000000001E+50</v>
      </c>
      <c r="E376" s="268">
        <v>1.0000000000000001E+50</v>
      </c>
      <c r="F376" s="268">
        <v>1.0000000000000001E+50</v>
      </c>
      <c r="G376" s="268">
        <v>1.0000000000000001E+50</v>
      </c>
      <c r="H376" s="268">
        <v>5.1318989730424161E-2</v>
      </c>
      <c r="I376" s="268">
        <v>0.19085711308436859</v>
      </c>
      <c r="J376" s="268">
        <v>1.0000000000000001E+50</v>
      </c>
      <c r="K376" s="268">
        <v>1.12059065860661E-2</v>
      </c>
      <c r="L376" s="268">
        <v>1.0000000000000001E+50</v>
      </c>
      <c r="M376" s="268">
        <v>1.0000000000000001E+50</v>
      </c>
      <c r="N376" s="268">
        <v>5.1494061214713612E-3</v>
      </c>
      <c r="O376" s="268">
        <v>1.0000000000000001E+50</v>
      </c>
      <c r="P376" s="268">
        <v>1.0000000000000001E+50</v>
      </c>
      <c r="Q376" s="268">
        <v>1.0000000000000001E+50</v>
      </c>
      <c r="R376" s="268">
        <v>1.0000000000000001E+50</v>
      </c>
      <c r="S376" s="268">
        <v>1.0000000000000001E+50</v>
      </c>
      <c r="T376" s="268">
        <v>1.0000000000000001E+50</v>
      </c>
      <c r="U376" s="268">
        <v>1.0000000000000001E+50</v>
      </c>
      <c r="V376" s="268">
        <v>1.0000000000000001E+50</v>
      </c>
      <c r="W376" s="268">
        <v>1.0000000000000001E+50</v>
      </c>
      <c r="X376" s="268">
        <v>9.1343328457438935E-3</v>
      </c>
      <c r="Y376" s="268">
        <v>1.0000000000000001E+50</v>
      </c>
      <c r="Z376" s="268">
        <v>1.0000000000000001E+50</v>
      </c>
      <c r="AA376" s="268">
        <v>1.0000000000000001E+50</v>
      </c>
      <c r="AB376" s="268">
        <v>1.5351106685168034</v>
      </c>
      <c r="AC376" s="268">
        <v>5.2351531337392436E-4</v>
      </c>
      <c r="AD376" s="268">
        <v>2.9251441804454211E-2</v>
      </c>
      <c r="AE376" s="268">
        <v>2.9753223310875897E-2</v>
      </c>
      <c r="AF376" s="268">
        <v>3.2692290731917484E-2</v>
      </c>
    </row>
    <row r="377" spans="1:32">
      <c r="A377" s="268">
        <v>1679053.0219611588</v>
      </c>
      <c r="B377" s="268">
        <v>0.10549964082890506</v>
      </c>
      <c r="C377" s="268">
        <v>1.0000000000000001E+50</v>
      </c>
      <c r="D377" s="268">
        <v>1.0000000000000001E+50</v>
      </c>
      <c r="E377" s="268">
        <v>1.0000000000000001E+50</v>
      </c>
      <c r="F377" s="268">
        <v>1.0000000000000001E+50</v>
      </c>
      <c r="G377" s="268">
        <v>1.0000000000000001E+50</v>
      </c>
      <c r="H377" s="268">
        <v>5.0308365362962883E-2</v>
      </c>
      <c r="I377" s="268">
        <v>0.18701516283364308</v>
      </c>
      <c r="J377" s="268">
        <v>1.0000000000000001E+50</v>
      </c>
      <c r="K377" s="268">
        <v>1.0977389950841731E-2</v>
      </c>
      <c r="L377" s="268">
        <v>1.0000000000000001E+50</v>
      </c>
      <c r="M377" s="268">
        <v>1.0000000000000001E+50</v>
      </c>
      <c r="N377" s="268">
        <v>4.940855744033139E-3</v>
      </c>
      <c r="O377" s="268">
        <v>1.0000000000000001E+50</v>
      </c>
      <c r="P377" s="268">
        <v>1.0000000000000001E+50</v>
      </c>
      <c r="Q377" s="268">
        <v>1.0000000000000001E+50</v>
      </c>
      <c r="R377" s="268">
        <v>1.0000000000000001E+50</v>
      </c>
      <c r="S377" s="268">
        <v>1.0000000000000001E+50</v>
      </c>
      <c r="T377" s="268">
        <v>1.0000000000000001E+50</v>
      </c>
      <c r="U377" s="268">
        <v>1.0000000000000001E+50</v>
      </c>
      <c r="V377" s="268">
        <v>1.0000000000000001E+50</v>
      </c>
      <c r="W377" s="268">
        <v>1.0000000000000001E+50</v>
      </c>
      <c r="X377" s="268">
        <v>9.2112486253410775E-3</v>
      </c>
      <c r="Y377" s="268">
        <v>1.0000000000000001E+50</v>
      </c>
      <c r="Z377" s="268">
        <v>1.0000000000000001E+50</v>
      </c>
      <c r="AA377" s="268">
        <v>1.0000000000000001E+50</v>
      </c>
      <c r="AB377" s="268">
        <v>1.5050105065523864</v>
      </c>
      <c r="AC377" s="268">
        <v>5.2444317326457107E-4</v>
      </c>
      <c r="AD377" s="268">
        <v>2.9251491418965121E-2</v>
      </c>
      <c r="AE377" s="268">
        <v>2.9753344892931959E-2</v>
      </c>
      <c r="AF377" s="268">
        <v>3.263863700454462E-2</v>
      </c>
    </row>
    <row r="378" spans="1:32">
      <c r="A378" s="268">
        <v>1712634.082400382</v>
      </c>
      <c r="B378" s="268">
        <v>0.10760944592978397</v>
      </c>
      <c r="C378" s="268">
        <v>1.0000000000000001E+50</v>
      </c>
      <c r="D378" s="268">
        <v>1.0000000000000001E+50</v>
      </c>
      <c r="E378" s="268">
        <v>1.0000000000000001E+50</v>
      </c>
      <c r="F378" s="268">
        <v>1.0000000000000001E+50</v>
      </c>
      <c r="G378" s="268">
        <v>1.0000000000000001E+50</v>
      </c>
      <c r="H378" s="268">
        <v>4.9317469815262152E-2</v>
      </c>
      <c r="I378" s="268">
        <v>0.18324655558497308</v>
      </c>
      <c r="J378" s="268">
        <v>1.0000000000000001E+50</v>
      </c>
      <c r="K378" s="268">
        <v>1.0753180895352795E-2</v>
      </c>
      <c r="L378" s="268">
        <v>1.0000000000000001E+50</v>
      </c>
      <c r="M378" s="268">
        <v>1.0000000000000001E+50</v>
      </c>
      <c r="N378" s="268">
        <v>4.748496473227031E-3</v>
      </c>
      <c r="O378" s="268">
        <v>1.0000000000000001E+50</v>
      </c>
      <c r="P378" s="268">
        <v>1.0000000000000001E+50</v>
      </c>
      <c r="Q378" s="268">
        <v>1.0000000000000001E+50</v>
      </c>
      <c r="R378" s="268">
        <v>1.0000000000000001E+50</v>
      </c>
      <c r="S378" s="268">
        <v>1.0000000000000001E+50</v>
      </c>
      <c r="T378" s="268">
        <v>1.0000000000000001E+50</v>
      </c>
      <c r="U378" s="268">
        <v>1.0000000000000001E+50</v>
      </c>
      <c r="V378" s="268">
        <v>1.0000000000000001E+50</v>
      </c>
      <c r="W378" s="268">
        <v>1.0000000000000001E+50</v>
      </c>
      <c r="X378" s="268">
        <v>9.2905962318252863E-3</v>
      </c>
      <c r="Y378" s="268">
        <v>1.0000000000000001E+50</v>
      </c>
      <c r="Z378" s="268">
        <v>1.0000000000000001E+50</v>
      </c>
      <c r="AA378" s="268">
        <v>1.0000000000000001E+50</v>
      </c>
      <c r="AB378" s="268">
        <v>1.4755005447866165</v>
      </c>
      <c r="AC378" s="268">
        <v>5.2540677947658697E-4</v>
      </c>
      <c r="AD378" s="268">
        <v>2.9251543037812949E-2</v>
      </c>
      <c r="AE378" s="268">
        <v>2.9753471386375747E-2</v>
      </c>
      <c r="AF378" s="268">
        <v>3.2595612571733053E-2</v>
      </c>
    </row>
    <row r="379" spans="1:32">
      <c r="A379" s="268">
        <v>1746886.7640483896</v>
      </c>
      <c r="B379" s="268">
        <v>0.10976145081306564</v>
      </c>
      <c r="C379" s="268">
        <v>1.0000000000000001E+50</v>
      </c>
      <c r="D379" s="268">
        <v>1.0000000000000001E+50</v>
      </c>
      <c r="E379" s="268">
        <v>1.0000000000000001E+50</v>
      </c>
      <c r="F379" s="268">
        <v>1.0000000000000001E+50</v>
      </c>
      <c r="G379" s="268">
        <v>1.0000000000000001E+50</v>
      </c>
      <c r="H379" s="268">
        <v>4.8345914503847787E-2</v>
      </c>
      <c r="I379" s="268">
        <v>0.17954981368759126</v>
      </c>
      <c r="J379" s="268">
        <v>1.0000000000000001E+50</v>
      </c>
      <c r="K379" s="268">
        <v>1.0533191668255072E-2</v>
      </c>
      <c r="L379" s="268">
        <v>1.0000000000000001E+50</v>
      </c>
      <c r="M379" s="268">
        <v>1.0000000000000001E+50</v>
      </c>
      <c r="N379" s="268">
        <v>4.5740517345643781E-3</v>
      </c>
      <c r="O379" s="268">
        <v>1.0000000000000001E+50</v>
      </c>
      <c r="P379" s="268">
        <v>1.0000000000000001E+50</v>
      </c>
      <c r="Q379" s="268">
        <v>1.0000000000000001E+50</v>
      </c>
      <c r="R379" s="268">
        <v>1.0000000000000001E+50</v>
      </c>
      <c r="S379" s="268">
        <v>1.0000000000000001E+50</v>
      </c>
      <c r="T379" s="268">
        <v>1.0000000000000001E+50</v>
      </c>
      <c r="U379" s="268">
        <v>1.0000000000000001E+50</v>
      </c>
      <c r="V379" s="268">
        <v>1.0000000000000001E+50</v>
      </c>
      <c r="W379" s="268">
        <v>1.0000000000000001E+50</v>
      </c>
      <c r="X379" s="268">
        <v>9.3724367665793725E-3</v>
      </c>
      <c r="Y379" s="268">
        <v>1.0000000000000001E+50</v>
      </c>
      <c r="Z379" s="268">
        <v>1.0000000000000001E+50</v>
      </c>
      <c r="AA379" s="268">
        <v>1.0000000000000001E+50</v>
      </c>
      <c r="AB379" s="268">
        <v>1.4465692106854664</v>
      </c>
      <c r="AC379" s="268">
        <v>5.2640744313727688E-4</v>
      </c>
      <c r="AD379" s="268">
        <v>2.9251596741965546E-2</v>
      </c>
      <c r="AE379" s="268">
        <v>2.9753602989583867E-2</v>
      </c>
      <c r="AF379" s="268">
        <v>3.2563717548800879E-2</v>
      </c>
    </row>
    <row r="380" spans="1:32">
      <c r="A380" s="268">
        <v>1781824.4993293574</v>
      </c>
      <c r="B380" s="268">
        <v>0.11195649940225189</v>
      </c>
      <c r="C380" s="268">
        <v>1.0000000000000001E+50</v>
      </c>
      <c r="D380" s="268">
        <v>1.0000000000000001E+50</v>
      </c>
      <c r="E380" s="268">
        <v>1.0000000000000001E+50</v>
      </c>
      <c r="F380" s="268">
        <v>1.0000000000000001E+50</v>
      </c>
      <c r="G380" s="268">
        <v>1.0000000000000001E+50</v>
      </c>
      <c r="H380" s="268">
        <v>4.7393318429838079E-2</v>
      </c>
      <c r="I380" s="268">
        <v>0.17592348768827126</v>
      </c>
      <c r="J380" s="268">
        <v>1.0000000000000001E+50</v>
      </c>
      <c r="K380" s="268">
        <v>1.0317336184452956E-2</v>
      </c>
      <c r="L380" s="268">
        <v>1.0000000000000001E+50</v>
      </c>
      <c r="M380" s="268">
        <v>1.0000000000000001E+50</v>
      </c>
      <c r="N380" s="268">
        <v>4.419354677433535E-3</v>
      </c>
      <c r="O380" s="268">
        <v>1.0000000000000001E+50</v>
      </c>
      <c r="P380" s="268">
        <v>1.0000000000000001E+50</v>
      </c>
      <c r="Q380" s="268">
        <v>1.0000000000000001E+50</v>
      </c>
      <c r="R380" s="268">
        <v>1.0000000000000001E+50</v>
      </c>
      <c r="S380" s="268">
        <v>1.0000000000000001E+50</v>
      </c>
      <c r="T380" s="268">
        <v>1.0000000000000001E+50</v>
      </c>
      <c r="U380" s="268">
        <v>1.0000000000000001E+50</v>
      </c>
      <c r="V380" s="268">
        <v>1.0000000000000001E+50</v>
      </c>
      <c r="W380" s="268">
        <v>1.0000000000000001E+50</v>
      </c>
      <c r="X380" s="268">
        <v>9.4568321960829382E-3</v>
      </c>
      <c r="Y380" s="268">
        <v>1.0000000000000001E+50</v>
      </c>
      <c r="Z380" s="268">
        <v>1.0000000000000001E+50</v>
      </c>
      <c r="AA380" s="268">
        <v>1.0000000000000001E+50</v>
      </c>
      <c r="AB380" s="268">
        <v>1.4182051586277213</v>
      </c>
      <c r="AC380" s="268">
        <v>5.2744651857455124E-4</v>
      </c>
      <c r="AD380" s="268">
        <v>2.9251652615661254E-2</v>
      </c>
      <c r="AE380" s="268">
        <v>2.9753739908943755E-2</v>
      </c>
      <c r="AF380" s="268">
        <v>3.2543457797853614E-2</v>
      </c>
    </row>
    <row r="381" spans="1:32">
      <c r="A381" s="268">
        <v>1817460.9893159445</v>
      </c>
      <c r="B381" s="268">
        <v>0.11419545250072809</v>
      </c>
      <c r="C381" s="268">
        <v>1.0000000000000001E+50</v>
      </c>
      <c r="D381" s="268">
        <v>1.0000000000000001E+50</v>
      </c>
      <c r="E381" s="268">
        <v>1.0000000000000001E+50</v>
      </c>
      <c r="F381" s="268">
        <v>1.0000000000000001E+50</v>
      </c>
      <c r="G381" s="268">
        <v>1.0000000000000001E+50</v>
      </c>
      <c r="H381" s="268">
        <v>4.6459308029543879E-2</v>
      </c>
      <c r="I381" s="268">
        <v>0.17236615576391084</v>
      </c>
      <c r="J381" s="268">
        <v>1.0000000000000001E+50</v>
      </c>
      <c r="K381" s="268">
        <v>1.0105529992123913E-2</v>
      </c>
      <c r="L381" s="268">
        <v>1.0000000000000001E+50</v>
      </c>
      <c r="M381" s="268">
        <v>1.0000000000000001E+50</v>
      </c>
      <c r="N381" s="268">
        <v>4.2862892654718905E-3</v>
      </c>
      <c r="O381" s="268">
        <v>1.0000000000000001E+50</v>
      </c>
      <c r="P381" s="268">
        <v>1.0000000000000001E+50</v>
      </c>
      <c r="Q381" s="268">
        <v>1.0000000000000001E+50</v>
      </c>
      <c r="R381" s="268">
        <v>1.0000000000000001E+50</v>
      </c>
      <c r="S381" s="268">
        <v>1.0000000000000001E+50</v>
      </c>
      <c r="T381" s="268">
        <v>1.0000000000000001E+50</v>
      </c>
      <c r="U381" s="268">
        <v>1.0000000000000001E+50</v>
      </c>
      <c r="V381" s="268">
        <v>1.0000000000000001E+50</v>
      </c>
      <c r="W381" s="268">
        <v>1.0000000000000001E+50</v>
      </c>
      <c r="X381" s="268">
        <v>9.5438453478538313E-3</v>
      </c>
      <c r="Y381" s="268">
        <v>1.0000000000000001E+50</v>
      </c>
      <c r="Z381" s="268">
        <v>1.0000000000000001E+50</v>
      </c>
      <c r="AA381" s="268">
        <v>1.0000000000000001E+50</v>
      </c>
      <c r="AB381" s="268">
        <v>1.3903972654557106</v>
      </c>
      <c r="AC381" s="268">
        <v>5.2852540439098442E-4</v>
      </c>
      <c r="AD381" s="268">
        <v>2.9251710746540996E-2</v>
      </c>
      <c r="AE381" s="268">
        <v>2.975388235917702E-2</v>
      </c>
      <c r="AF381" s="268">
        <v>3.2535356348518119E-2</v>
      </c>
    </row>
    <row r="382" spans="1:32">
      <c r="A382" s="268">
        <v>1853810.2091022634</v>
      </c>
      <c r="B382" s="268">
        <v>0.11647918812933332</v>
      </c>
      <c r="C382" s="268">
        <v>1.0000000000000001E+50</v>
      </c>
      <c r="D382" s="268">
        <v>1.0000000000000001E+50</v>
      </c>
      <c r="E382" s="268">
        <v>1.0000000000000001E+50</v>
      </c>
      <c r="F382" s="268">
        <v>1.0000000000000001E+50</v>
      </c>
      <c r="G382" s="268">
        <v>1.0000000000000001E+50</v>
      </c>
      <c r="H382" s="268">
        <v>4.5543517027985439E-2</v>
      </c>
      <c r="I382" s="268">
        <v>0.16887642316502036</v>
      </c>
      <c r="J382" s="268">
        <v>1.0000000000000001E+50</v>
      </c>
      <c r="K382" s="268">
        <v>9.8976902404407808E-3</v>
      </c>
      <c r="L382" s="268">
        <v>1.0000000000000001E+50</v>
      </c>
      <c r="M382" s="268">
        <v>1.0000000000000001E+50</v>
      </c>
      <c r="N382" s="268">
        <v>4.1767058395096746E-3</v>
      </c>
      <c r="O382" s="268">
        <v>1.0000000000000001E+50</v>
      </c>
      <c r="P382" s="268">
        <v>1.0000000000000001E+50</v>
      </c>
      <c r="Q382" s="268">
        <v>1.0000000000000001E+50</v>
      </c>
      <c r="R382" s="268">
        <v>1.0000000000000001E+50</v>
      </c>
      <c r="S382" s="268">
        <v>1.0000000000000001E+50</v>
      </c>
      <c r="T382" s="268">
        <v>1.0000000000000001E+50</v>
      </c>
      <c r="U382" s="268">
        <v>1.0000000000000001E+50</v>
      </c>
      <c r="V382" s="268">
        <v>1.0000000000000001E+50</v>
      </c>
      <c r="W382" s="268">
        <v>1.0000000000000001E+50</v>
      </c>
      <c r="X382" s="268">
        <v>9.6335399070153361E-3</v>
      </c>
      <c r="Y382" s="268">
        <v>1.0000000000000001E+50</v>
      </c>
      <c r="Z382" s="268">
        <v>1.0000000000000001E+50</v>
      </c>
      <c r="AA382" s="268">
        <v>1.0000000000000001E+50</v>
      </c>
      <c r="AB382" s="268">
        <v>1.3631346261132882</v>
      </c>
      <c r="AC382" s="268">
        <v>5.2964554454026556E-4</v>
      </c>
      <c r="AD382" s="268">
        <v>2.9251771225785657E-2</v>
      </c>
      <c r="AE382" s="268">
        <v>2.9754030563675832E-2</v>
      </c>
      <c r="AF382" s="268">
        <v>3.2539965425567134E-2</v>
      </c>
    </row>
    <row r="383" spans="1:32">
      <c r="A383" s="268">
        <v>1890886.4132843087</v>
      </c>
      <c r="B383" s="268">
        <v>0.11880860187068225</v>
      </c>
      <c r="C383" s="268">
        <v>1.0000000000000001E+50</v>
      </c>
      <c r="D383" s="268">
        <v>1.0000000000000001E+50</v>
      </c>
      <c r="E383" s="268">
        <v>1.0000000000000001E+50</v>
      </c>
      <c r="F383" s="268">
        <v>1.0000000000000001E+50</v>
      </c>
      <c r="G383" s="268">
        <v>1.0000000000000001E+50</v>
      </c>
      <c r="H383" s="268">
        <v>4.4645586295268033E-2</v>
      </c>
      <c r="I383" s="268">
        <v>0.16545292166990219</v>
      </c>
      <c r="J383" s="268">
        <v>1.0000000000000001E+50</v>
      </c>
      <c r="K383" s="268">
        <v>9.6937356479838213E-3</v>
      </c>
      <c r="L383" s="268">
        <v>1.0000000000000001E+50</v>
      </c>
      <c r="M383" s="268">
        <v>1.0000000000000001E+50</v>
      </c>
      <c r="N383" s="268">
        <v>4.0923133895690716E-3</v>
      </c>
      <c r="O383" s="268">
        <v>1.0000000000000001E+50</v>
      </c>
      <c r="P383" s="268">
        <v>1.0000000000000001E+50</v>
      </c>
      <c r="Q383" s="268">
        <v>1.0000000000000001E+50</v>
      </c>
      <c r="R383" s="268">
        <v>1.0000000000000001E+50</v>
      </c>
      <c r="S383" s="268">
        <v>1.0000000000000001E+50</v>
      </c>
      <c r="T383" s="268">
        <v>1.0000000000000001E+50</v>
      </c>
      <c r="U383" s="268">
        <v>1.0000000000000001E+50</v>
      </c>
      <c r="V383" s="268">
        <v>1.0000000000000001E+50</v>
      </c>
      <c r="W383" s="268">
        <v>1.0000000000000001E+50</v>
      </c>
      <c r="X383" s="268">
        <v>9.7259804135912051E-3</v>
      </c>
      <c r="Y383" s="268">
        <v>1.0000000000000001E+50</v>
      </c>
      <c r="Z383" s="268">
        <v>1.0000000000000001E+50</v>
      </c>
      <c r="AA383" s="268">
        <v>1.0000000000000001E+50</v>
      </c>
      <c r="AB383" s="268">
        <v>1.3364065493693398</v>
      </c>
      <c r="AC383" s="268">
        <v>5.3080842940419581E-4</v>
      </c>
      <c r="AD383" s="268">
        <v>2.9251834148259079E-2</v>
      </c>
      <c r="AE383" s="268">
        <v>2.9754184754852853E-2</v>
      </c>
      <c r="AF383" s="268">
        <v>3.255787869665696E-2</v>
      </c>
    </row>
    <row r="384" spans="1:32">
      <c r="A384" s="268">
        <v>1928704.1415499949</v>
      </c>
      <c r="B384" s="268">
        <v>0.12118460722037397</v>
      </c>
      <c r="C384" s="268">
        <v>1.0000000000000001E+50</v>
      </c>
      <c r="D384" s="268">
        <v>1.0000000000000001E+50</v>
      </c>
      <c r="E384" s="268">
        <v>1.0000000000000001E+50</v>
      </c>
      <c r="F384" s="268">
        <v>1.0000000000000001E+50</v>
      </c>
      <c r="G384" s="268">
        <v>1.0000000000000001E+50</v>
      </c>
      <c r="H384" s="268">
        <v>4.3765163705760744E-2</v>
      </c>
      <c r="I384" s="268">
        <v>0.16209430904931363</v>
      </c>
      <c r="J384" s="268">
        <v>1.0000000000000001E+50</v>
      </c>
      <c r="K384" s="268">
        <v>9.4935864718351335E-3</v>
      </c>
      <c r="L384" s="268">
        <v>1.0000000000000001E+50</v>
      </c>
      <c r="M384" s="268">
        <v>1.0000000000000001E+50</v>
      </c>
      <c r="N384" s="268">
        <v>4.0345572905311046E-3</v>
      </c>
      <c r="O384" s="268">
        <v>1.0000000000000001E+50</v>
      </c>
      <c r="P384" s="268">
        <v>1.0000000000000001E+50</v>
      </c>
      <c r="Q384" s="268">
        <v>1.0000000000000001E+50</v>
      </c>
      <c r="R384" s="268">
        <v>1.0000000000000001E+50</v>
      </c>
      <c r="S384" s="268">
        <v>1.0000000000000001E+50</v>
      </c>
      <c r="T384" s="268">
        <v>1.0000000000000001E+50</v>
      </c>
      <c r="U384" s="268">
        <v>1.0000000000000001E+50</v>
      </c>
      <c r="V384" s="268">
        <v>1.0000000000000001E+50</v>
      </c>
      <c r="W384" s="268">
        <v>1.0000000000000001E+50</v>
      </c>
      <c r="X384" s="268">
        <v>9.8212322606293576E-3</v>
      </c>
      <c r="Y384" s="268">
        <v>1.0000000000000001E+50</v>
      </c>
      <c r="Z384" s="268">
        <v>1.0000000000000001E+50</v>
      </c>
      <c r="AA384" s="268">
        <v>1.0000000000000001E+50</v>
      </c>
      <c r="AB384" s="268">
        <v>1.310202553625142</v>
      </c>
      <c r="AC384" s="268">
        <v>5.3201559686827013E-4</v>
      </c>
      <c r="AD384" s="268">
        <v>2.925189961265677E-2</v>
      </c>
      <c r="AE384" s="268">
        <v>2.9754345174505314E-2</v>
      </c>
      <c r="AF384" s="268">
        <v>3.2589743236181884E-2</v>
      </c>
    </row>
    <row r="385" spans="1:32">
      <c r="A385" s="268">
        <v>1967278.2243809949</v>
      </c>
      <c r="B385" s="268">
        <v>0.12360813594522584</v>
      </c>
      <c r="C385" s="268">
        <v>1.0000000000000001E+50</v>
      </c>
      <c r="D385" s="268">
        <v>1.0000000000000001E+50</v>
      </c>
      <c r="E385" s="268">
        <v>1.0000000000000001E+50</v>
      </c>
      <c r="F385" s="268">
        <v>1.0000000000000001E+50</v>
      </c>
      <c r="G385" s="268">
        <v>1.0000000000000001E+50</v>
      </c>
      <c r="H385" s="268">
        <v>4.2901904000022487E-2</v>
      </c>
      <c r="I385" s="268">
        <v>0.15879926854140833</v>
      </c>
      <c r="J385" s="268">
        <v>1.0000000000000001E+50</v>
      </c>
      <c r="K385" s="268">
        <v>9.2971644773487214E-3</v>
      </c>
      <c r="L385" s="268">
        <v>1.0000000000000001E+50</v>
      </c>
      <c r="M385" s="268">
        <v>1.0000000000000001E+50</v>
      </c>
      <c r="N385" s="268">
        <v>4.0044982553848465E-3</v>
      </c>
      <c r="O385" s="268">
        <v>1.0000000000000001E+50</v>
      </c>
      <c r="P385" s="268">
        <v>1.0000000000000001E+50</v>
      </c>
      <c r="Q385" s="268">
        <v>1.0000000000000001E+50</v>
      </c>
      <c r="R385" s="268">
        <v>1.0000000000000001E+50</v>
      </c>
      <c r="S385" s="268">
        <v>1.0000000000000001E+50</v>
      </c>
      <c r="T385" s="268">
        <v>1.0000000000000001E+50</v>
      </c>
      <c r="U385" s="268">
        <v>1.0000000000000001E+50</v>
      </c>
      <c r="V385" s="268">
        <v>1.0000000000000001E+50</v>
      </c>
      <c r="W385" s="268">
        <v>1.0000000000000001E+50</v>
      </c>
      <c r="X385" s="268">
        <v>9.9193616932527883E-3</v>
      </c>
      <c r="Y385" s="268">
        <v>1.0000000000000001E+50</v>
      </c>
      <c r="Z385" s="268">
        <v>1.0000000000000001E+50</v>
      </c>
      <c r="AA385" s="268">
        <v>1.0000000000000001E+50</v>
      </c>
      <c r="AB385" s="268">
        <v>1.2845123628039319</v>
      </c>
      <c r="AC385" s="268">
        <v>5.332686333937804E-4</v>
      </c>
      <c r="AD385" s="268">
        <v>2.925196772166062E-2</v>
      </c>
      <c r="AE385" s="268">
        <v>2.9754512074193724E-2</v>
      </c>
      <c r="AF385" s="268">
        <v>3.2636270518842624E-2</v>
      </c>
    </row>
    <row r="386" spans="1:32">
      <c r="A386" s="268">
        <v>2006623.7888686149</v>
      </c>
      <c r="B386" s="268">
        <v>0.12608013844867205</v>
      </c>
      <c r="C386" s="268">
        <v>1.0000000000000001E+50</v>
      </c>
      <c r="D386" s="268">
        <v>1.0000000000000001E+50</v>
      </c>
      <c r="E386" s="268">
        <v>1.0000000000000001E+50</v>
      </c>
      <c r="F386" s="268">
        <v>1.0000000000000001E+50</v>
      </c>
      <c r="G386" s="268">
        <v>1.0000000000000001E+50</v>
      </c>
      <c r="H386" s="268">
        <v>4.2055468649421994E-2</v>
      </c>
      <c r="I386" s="268">
        <v>0.15556650833675789</v>
      </c>
      <c r="J386" s="268">
        <v>1.0000000000000001E+50</v>
      </c>
      <c r="K386" s="268">
        <v>9.10439290859031E-3</v>
      </c>
      <c r="L386" s="268">
        <v>1.0000000000000001E+50</v>
      </c>
      <c r="M386" s="268">
        <v>1.0000000000000001E+50</v>
      </c>
      <c r="N386" s="268">
        <v>4.0027129585752013E-3</v>
      </c>
      <c r="O386" s="268">
        <v>1.0000000000000001E+50</v>
      </c>
      <c r="P386" s="268">
        <v>1.0000000000000001E+50</v>
      </c>
      <c r="Q386" s="268">
        <v>1.0000000000000001E+50</v>
      </c>
      <c r="R386" s="268">
        <v>1.0000000000000001E+50</v>
      </c>
      <c r="S386" s="268">
        <v>1.0000000000000001E+50</v>
      </c>
      <c r="T386" s="268">
        <v>1.0000000000000001E+50</v>
      </c>
      <c r="U386" s="268">
        <v>1.0000000000000001E+50</v>
      </c>
      <c r="V386" s="268">
        <v>1.0000000000000001E+50</v>
      </c>
      <c r="W386" s="268">
        <v>1.0000000000000001E+50</v>
      </c>
      <c r="X386" s="268">
        <v>1.0020435808733255E-2</v>
      </c>
      <c r="Y386" s="268">
        <v>1.0000000000000001E+50</v>
      </c>
      <c r="Z386" s="268">
        <v>1.0000000000000001E+50</v>
      </c>
      <c r="AA386" s="268">
        <v>1.0000000000000001E+50</v>
      </c>
      <c r="AB386" s="268">
        <v>1.2593259023210732</v>
      </c>
      <c r="AC386" s="268">
        <v>5.3456917508427448E-4</v>
      </c>
      <c r="AD386" s="268">
        <v>2.9252038582099908E-2</v>
      </c>
      <c r="AE386" s="268">
        <v>2.9754685715635876E-2</v>
      </c>
      <c r="AF386" s="268">
        <v>3.269824547932515E-2</v>
      </c>
    </row>
    <row r="387" spans="1:32">
      <c r="A387" s="268">
        <v>2046756.2646459872</v>
      </c>
      <c r="B387" s="268">
        <v>0.12860158414347103</v>
      </c>
      <c r="C387" s="268">
        <v>1.0000000000000001E+50</v>
      </c>
      <c r="D387" s="268">
        <v>1.0000000000000001E+50</v>
      </c>
      <c r="E387" s="268">
        <v>1.0000000000000001E+50</v>
      </c>
      <c r="F387" s="268">
        <v>1.0000000000000001E+50</v>
      </c>
      <c r="G387" s="268">
        <v>1.0000000000000001E+50</v>
      </c>
      <c r="H387" s="268">
        <v>4.1225525723397979E-2</v>
      </c>
      <c r="I387" s="268">
        <v>0.15239476107325842</v>
      </c>
      <c r="J387" s="268">
        <v>1.0000000000000001E+50</v>
      </c>
      <c r="K387" s="268">
        <v>8.9151964594417505E-3</v>
      </c>
      <c r="L387" s="268">
        <v>1.0000000000000001E+50</v>
      </c>
      <c r="M387" s="268">
        <v>1.0000000000000001E+50</v>
      </c>
      <c r="N387" s="268">
        <v>4.0292362003928866E-3</v>
      </c>
      <c r="O387" s="268">
        <v>1.0000000000000001E+50</v>
      </c>
      <c r="P387" s="268">
        <v>1.0000000000000001E+50</v>
      </c>
      <c r="Q387" s="268">
        <v>1.0000000000000001E+50</v>
      </c>
      <c r="R387" s="268">
        <v>1.0000000000000001E+50</v>
      </c>
      <c r="S387" s="268">
        <v>1.0000000000000001E+50</v>
      </c>
      <c r="T387" s="268">
        <v>1.0000000000000001E+50</v>
      </c>
      <c r="U387" s="268">
        <v>1.0000000000000001E+50</v>
      </c>
      <c r="V387" s="268">
        <v>1.0000000000000001E+50</v>
      </c>
      <c r="W387" s="268">
        <v>1.0000000000000001E+50</v>
      </c>
      <c r="X387" s="268">
        <v>1.0124522557679759E-2</v>
      </c>
      <c r="Y387" s="268">
        <v>1.0000000000000001E+50</v>
      </c>
      <c r="Z387" s="268">
        <v>1.0000000000000001E+50</v>
      </c>
      <c r="AA387" s="268">
        <v>1.0000000000000001E+50</v>
      </c>
      <c r="AB387" s="268">
        <v>1.2346332951332406</v>
      </c>
      <c r="AC387" s="268">
        <v>5.359189087441056E-4</v>
      </c>
      <c r="AD387" s="268">
        <v>2.9252112305118746E-2</v>
      </c>
      <c r="AE387" s="268">
        <v>2.9754866371116732E-2</v>
      </c>
      <c r="AF387" s="268">
        <v>3.2776532263970315E-2</v>
      </c>
    </row>
    <row r="388" spans="1:32">
      <c r="A388" s="268">
        <v>2087691.389938907</v>
      </c>
      <c r="B388" s="268">
        <v>0.13117346183186734</v>
      </c>
      <c r="C388" s="268">
        <v>1.0000000000000001E+50</v>
      </c>
      <c r="D388" s="268">
        <v>1.0000000000000001E+50</v>
      </c>
      <c r="E388" s="268">
        <v>1.0000000000000001E+50</v>
      </c>
      <c r="F388" s="268">
        <v>1.0000000000000001E+50</v>
      </c>
      <c r="G388" s="268">
        <v>1.0000000000000001E+50</v>
      </c>
      <c r="H388" s="268">
        <v>4.0411749759308023E-2</v>
      </c>
      <c r="I388" s="268">
        <v>0.14928278334073086</v>
      </c>
      <c r="J388" s="268">
        <v>1.0000000000000001E+50</v>
      </c>
      <c r="K388" s="268">
        <v>8.7295012453657058E-3</v>
      </c>
      <c r="L388" s="268">
        <v>1.0000000000000001E+50</v>
      </c>
      <c r="M388" s="268">
        <v>1.0000000000000001E+50</v>
      </c>
      <c r="N388" s="268">
        <v>4.0835573302579154E-3</v>
      </c>
      <c r="O388" s="268">
        <v>1.0000000000000001E+50</v>
      </c>
      <c r="P388" s="268">
        <v>1.0000000000000001E+50</v>
      </c>
      <c r="Q388" s="268">
        <v>1.0000000000000001E+50</v>
      </c>
      <c r="R388" s="268">
        <v>1.0000000000000001E+50</v>
      </c>
      <c r="S388" s="268">
        <v>1.0000000000000001E+50</v>
      </c>
      <c r="T388" s="268">
        <v>1.0000000000000001E+50</v>
      </c>
      <c r="U388" s="268">
        <v>1.0000000000000001E+50</v>
      </c>
      <c r="V388" s="268">
        <v>1.0000000000000001E+50</v>
      </c>
      <c r="W388" s="268">
        <v>1.0000000000000001E+50</v>
      </c>
      <c r="X388" s="268">
        <v>1.0231690746429541E-2</v>
      </c>
      <c r="Y388" s="268">
        <v>1.0000000000000001E+50</v>
      </c>
      <c r="Z388" s="268">
        <v>1.0000000000000001E+50</v>
      </c>
      <c r="AA388" s="268">
        <v>1.0000000000000001E+50</v>
      </c>
      <c r="AB388" s="268">
        <v>1.2104248578650652</v>
      </c>
      <c r="AC388" s="268">
        <v>5.3731957292671906E-4</v>
      </c>
      <c r="AD388" s="268">
        <v>2.9252189006350331E-2</v>
      </c>
      <c r="AE388" s="268">
        <v>2.9755054323914815E-2</v>
      </c>
      <c r="AF388" s="268">
        <v>3.2872074707704299E-2</v>
      </c>
    </row>
    <row r="389" spans="1:32">
      <c r="A389" s="268">
        <v>2129445.217737685</v>
      </c>
      <c r="B389" s="268">
        <v>0.13379678009335721</v>
      </c>
      <c r="C389" s="268">
        <v>1.0000000000000001E+50</v>
      </c>
      <c r="D389" s="268">
        <v>1.0000000000000001E+50</v>
      </c>
      <c r="E389" s="268">
        <v>1.0000000000000001E+50</v>
      </c>
      <c r="F389" s="268">
        <v>1.0000000000000001E+50</v>
      </c>
      <c r="G389" s="268">
        <v>1.0000000000000001E+50</v>
      </c>
      <c r="H389" s="268">
        <v>3.9613821634814951E-2</v>
      </c>
      <c r="I389" s="268">
        <v>0.14622935519503064</v>
      </c>
      <c r="J389" s="268">
        <v>1.0000000000000001E+50</v>
      </c>
      <c r="K389" s="268">
        <v>8.5472347758273563E-3</v>
      </c>
      <c r="L389" s="268">
        <v>1.0000000000000001E+50</v>
      </c>
      <c r="M389" s="268">
        <v>1.0000000000000001E+50</v>
      </c>
      <c r="N389" s="268">
        <v>4.1646717418514865E-3</v>
      </c>
      <c r="O389" s="268">
        <v>1.0000000000000001E+50</v>
      </c>
      <c r="P389" s="268">
        <v>1.0000000000000001E+50</v>
      </c>
      <c r="Q389" s="268">
        <v>1.0000000000000001E+50</v>
      </c>
      <c r="R389" s="268">
        <v>1.0000000000000001E+50</v>
      </c>
      <c r="S389" s="268">
        <v>1.0000000000000001E+50</v>
      </c>
      <c r="T389" s="268">
        <v>1.0000000000000001E+50</v>
      </c>
      <c r="U389" s="268">
        <v>1.0000000000000001E+50</v>
      </c>
      <c r="V389" s="268">
        <v>1.0000000000000001E+50</v>
      </c>
      <c r="W389" s="268">
        <v>1.0000000000000001E+50</v>
      </c>
      <c r="X389" s="268">
        <v>1.03420100407244E-2</v>
      </c>
      <c r="Y389" s="268">
        <v>1.0000000000000001E+50</v>
      </c>
      <c r="Z389" s="268">
        <v>1.0000000000000001E+50</v>
      </c>
      <c r="AA389" s="268">
        <v>1.0000000000000001E+50</v>
      </c>
      <c r="AB389" s="268">
        <v>1.1866910970117357</v>
      </c>
      <c r="AC389" s="268">
        <v>5.3877295897023067E-4</v>
      </c>
      <c r="AD389" s="268">
        <v>2.9252268806098207E-2</v>
      </c>
      <c r="AE389" s="268">
        <v>2.9755249868745798E-2</v>
      </c>
      <c r="AF389" s="268">
        <v>3.2985888736017245E-2</v>
      </c>
    </row>
    <row r="390" spans="1:32">
      <c r="A390" s="268">
        <v>2172034.1220924389</v>
      </c>
      <c r="B390" s="268">
        <v>0.13647256768021016</v>
      </c>
      <c r="C390" s="268">
        <v>1.0000000000000001E+50</v>
      </c>
      <c r="D390" s="268">
        <v>1.0000000000000001E+50</v>
      </c>
      <c r="E390" s="268">
        <v>1.0000000000000001E+50</v>
      </c>
      <c r="F390" s="268">
        <v>1.0000000000000001E+50</v>
      </c>
      <c r="G390" s="268">
        <v>1.0000000000000001E+50</v>
      </c>
      <c r="H390" s="268">
        <v>3.883142844276076E-2</v>
      </c>
      <c r="I390" s="268">
        <v>0.14323327968148347</v>
      </c>
      <c r="J390" s="268">
        <v>1.0000000000000001E+50</v>
      </c>
      <c r="K390" s="268">
        <v>8.3683259273706276E-3</v>
      </c>
      <c r="L390" s="268">
        <v>1.0000000000000001E+50</v>
      </c>
      <c r="M390" s="268">
        <v>1.0000000000000001E+50</v>
      </c>
      <c r="N390" s="268">
        <v>4.2711760319204921E-3</v>
      </c>
      <c r="O390" s="268">
        <v>1.0000000000000001E+50</v>
      </c>
      <c r="P390" s="268">
        <v>1.0000000000000001E+50</v>
      </c>
      <c r="Q390" s="268">
        <v>1.0000000000000001E+50</v>
      </c>
      <c r="R390" s="268">
        <v>1.0000000000000001E+50</v>
      </c>
      <c r="S390" s="268">
        <v>1.0000000000000001E+50</v>
      </c>
      <c r="T390" s="268">
        <v>1.0000000000000001E+50</v>
      </c>
      <c r="U390" s="268">
        <v>1.0000000000000001E+50</v>
      </c>
      <c r="V390" s="268">
        <v>1.0000000000000001E+50</v>
      </c>
      <c r="W390" s="268">
        <v>1.0000000000000001E+50</v>
      </c>
      <c r="X390" s="268">
        <v>1.0455550970749792E-2</v>
      </c>
      <c r="Y390" s="268">
        <v>1.0000000000000001E+50</v>
      </c>
      <c r="Z390" s="268">
        <v>1.0000000000000001E+50</v>
      </c>
      <c r="AA390" s="268">
        <v>1.0000000000000001E+50</v>
      </c>
      <c r="AB390" s="268">
        <v>1.1634227052160544</v>
      </c>
      <c r="AC390" s="268">
        <v>5.4028091201778212E-4</v>
      </c>
      <c r="AD390" s="268">
        <v>2.9252351829524837E-2</v>
      </c>
      <c r="AE390" s="268">
        <v>2.9755453312223963E-2</v>
      </c>
      <c r="AF390" s="268">
        <v>3.3119042752993433E-2</v>
      </c>
    </row>
    <row r="391" spans="1:32">
      <c r="A391" s="268">
        <v>2215474.8045342877</v>
      </c>
      <c r="B391" s="268">
        <v>0.139201873920901</v>
      </c>
      <c r="C391" s="268">
        <v>1.0000000000000001E+50</v>
      </c>
      <c r="D391" s="268">
        <v>1.0000000000000001E+50</v>
      </c>
      <c r="E391" s="268">
        <v>1.0000000000000001E+50</v>
      </c>
      <c r="F391" s="268">
        <v>1.0000000000000001E+50</v>
      </c>
      <c r="G391" s="268">
        <v>1.0000000000000001E+50</v>
      </c>
      <c r="H391" s="268">
        <v>3.8064263368479227E-2</v>
      </c>
      <c r="I391" s="268">
        <v>0.14029338236747191</v>
      </c>
      <c r="J391" s="268">
        <v>1.0000000000000001E+50</v>
      </c>
      <c r="K391" s="268">
        <v>8.1927049173476981E-3</v>
      </c>
      <c r="L391" s="268">
        <v>1.0000000000000001E+50</v>
      </c>
      <c r="M391" s="268">
        <v>1.0000000000000001E+50</v>
      </c>
      <c r="N391" s="268">
        <v>4.4013874951059221E-3</v>
      </c>
      <c r="O391" s="268">
        <v>1.0000000000000001E+50</v>
      </c>
      <c r="P391" s="268">
        <v>1.0000000000000001E+50</v>
      </c>
      <c r="Q391" s="268">
        <v>1.0000000000000001E+50</v>
      </c>
      <c r="R391" s="268">
        <v>1.0000000000000001E+50</v>
      </c>
      <c r="S391" s="268">
        <v>1.0000000000000001E+50</v>
      </c>
      <c r="T391" s="268">
        <v>1.0000000000000001E+50</v>
      </c>
      <c r="U391" s="268">
        <v>1.0000000000000001E+50</v>
      </c>
      <c r="V391" s="268">
        <v>1.0000000000000001E+50</v>
      </c>
      <c r="W391" s="268">
        <v>1.0000000000000001E+50</v>
      </c>
      <c r="X391" s="268">
        <v>1.0572384937608204E-2</v>
      </c>
      <c r="Y391" s="268">
        <v>1.0000000000000001E+50</v>
      </c>
      <c r="Z391" s="268">
        <v>1.0000000000000001E+50</v>
      </c>
      <c r="AA391" s="268">
        <v>1.0000000000000001E+50</v>
      </c>
      <c r="AB391" s="268">
        <v>1.1406105576184942</v>
      </c>
      <c r="AC391" s="268">
        <v>5.4184533202008243E-4</v>
      </c>
      <c r="AD391" s="268">
        <v>2.9252438206847794E-2</v>
      </c>
      <c r="AE391" s="268">
        <v>2.9755664973342245E-2</v>
      </c>
      <c r="AF391" s="268">
        <v>3.327262057525409E-2</v>
      </c>
    </row>
    <row r="392" spans="1:32">
      <c r="A392" s="268">
        <v>2259784.3006249736</v>
      </c>
      <c r="B392" s="268">
        <v>0.14198576913161148</v>
      </c>
      <c r="C392" s="268">
        <v>1.0000000000000001E+50</v>
      </c>
      <c r="D392" s="268">
        <v>1.0000000000000001E+50</v>
      </c>
      <c r="E392" s="268">
        <v>1.0000000000000001E+50</v>
      </c>
      <c r="F392" s="268">
        <v>1.0000000000000001E+50</v>
      </c>
      <c r="G392" s="268">
        <v>1.0000000000000001E+50</v>
      </c>
      <c r="H392" s="268">
        <v>3.7312025569498967E-2</v>
      </c>
      <c r="I392" s="268">
        <v>0.13740851088399822</v>
      </c>
      <c r="J392" s="268">
        <v>1.0000000000000001E+50</v>
      </c>
      <c r="K392" s="268">
        <v>8.0203032783015583E-3</v>
      </c>
      <c r="L392" s="268">
        <v>1.0000000000000001E+50</v>
      </c>
      <c r="M392" s="268">
        <v>1.0000000000000001E+50</v>
      </c>
      <c r="N392" s="268">
        <v>4.5534672338580816E-3</v>
      </c>
      <c r="O392" s="268">
        <v>1.0000000000000001E+50</v>
      </c>
      <c r="P392" s="268">
        <v>1.0000000000000001E+50</v>
      </c>
      <c r="Q392" s="268">
        <v>1.0000000000000001E+50</v>
      </c>
      <c r="R392" s="268">
        <v>1.0000000000000001E+50</v>
      </c>
      <c r="S392" s="268">
        <v>1.0000000000000001E+50</v>
      </c>
      <c r="T392" s="268">
        <v>1.0000000000000001E+50</v>
      </c>
      <c r="U392" s="268">
        <v>1.0000000000000001E+50</v>
      </c>
      <c r="V392" s="268">
        <v>1.0000000000000001E+50</v>
      </c>
      <c r="W392" s="268">
        <v>1.0000000000000001E+50</v>
      </c>
      <c r="X392" s="268">
        <v>1.069258422129205E-2</v>
      </c>
      <c r="Y392" s="268">
        <v>1.0000000000000001E+50</v>
      </c>
      <c r="Z392" s="268">
        <v>1.0000000000000001E+50</v>
      </c>
      <c r="AA392" s="268">
        <v>1.0000000000000001E+50</v>
      </c>
      <c r="AB392" s="268">
        <v>1.1182457082788195</v>
      </c>
      <c r="AC392" s="268">
        <v>5.434681747174938E-4</v>
      </c>
      <c r="AD392" s="268">
        <v>2.9252528073543879E-2</v>
      </c>
      <c r="AE392" s="268">
        <v>2.9755885183971639E-2</v>
      </c>
      <c r="AF392" s="268">
        <v>3.3447659588243424E-2</v>
      </c>
    </row>
    <row r="393" spans="1:32">
      <c r="A393" s="268">
        <v>2304979.9866374731</v>
      </c>
      <c r="B393" s="268">
        <v>0.14482534503596198</v>
      </c>
      <c r="C393" s="268">
        <v>1.0000000000000001E+50</v>
      </c>
      <c r="D393" s="268">
        <v>1.0000000000000001E+50</v>
      </c>
      <c r="E393" s="268">
        <v>1.0000000000000001E+50</v>
      </c>
      <c r="F393" s="268">
        <v>1.0000000000000001E+50</v>
      </c>
      <c r="G393" s="268">
        <v>1.0000000000000001E+50</v>
      </c>
      <c r="H393" s="268">
        <v>3.6574420057590012E-2</v>
      </c>
      <c r="I393" s="268">
        <v>0.13457753447605755</v>
      </c>
      <c r="J393" s="268">
        <v>1.0000000000000001E+50</v>
      </c>
      <c r="K393" s="268">
        <v>7.8510538330027121E-3</v>
      </c>
      <c r="L393" s="268">
        <v>1.0000000000000001E+50</v>
      </c>
      <c r="M393" s="268">
        <v>1.0000000000000001E+50</v>
      </c>
      <c r="N393" s="268">
        <v>4.7255303455486491E-3</v>
      </c>
      <c r="O393" s="268">
        <v>1.0000000000000001E+50</v>
      </c>
      <c r="P393" s="268">
        <v>1.0000000000000001E+50</v>
      </c>
      <c r="Q393" s="268">
        <v>1.0000000000000001E+50</v>
      </c>
      <c r="R393" s="268">
        <v>1.0000000000000001E+50</v>
      </c>
      <c r="S393" s="268">
        <v>1.0000000000000001E+50</v>
      </c>
      <c r="T393" s="268">
        <v>1.0000000000000001E+50</v>
      </c>
      <c r="U393" s="268">
        <v>1.0000000000000001E+50</v>
      </c>
      <c r="V393" s="268">
        <v>1.0000000000000001E+50</v>
      </c>
      <c r="W393" s="268">
        <v>1.0000000000000001E+50</v>
      </c>
      <c r="X393" s="268">
        <v>1.0816221990214564E-2</v>
      </c>
      <c r="Y393" s="268">
        <v>1.0000000000000001E+50</v>
      </c>
      <c r="Z393" s="268">
        <v>1.0000000000000001E+50</v>
      </c>
      <c r="AA393" s="268">
        <v>1.0000000000000001E+50</v>
      </c>
      <c r="AB393" s="268">
        <v>1.0963193866678786</v>
      </c>
      <c r="AC393" s="268">
        <v>5.4515145259897014E-4</v>
      </c>
      <c r="AD393" s="268">
        <v>2.9252621570561452E-2</v>
      </c>
      <c r="AE393" s="268">
        <v>2.97561142893807E-2</v>
      </c>
      <c r="AF393" s="268">
        <v>3.3645054612229809E-2</v>
      </c>
    </row>
    <row r="394" spans="1:32">
      <c r="A394" s="268">
        <v>2351079.5863702227</v>
      </c>
      <c r="B394" s="268">
        <v>0.14772171519313868</v>
      </c>
      <c r="C394" s="268">
        <v>1.0000000000000001E+50</v>
      </c>
      <c r="D394" s="268">
        <v>1.0000000000000001E+50</v>
      </c>
      <c r="E394" s="268">
        <v>1.0000000000000001E+50</v>
      </c>
      <c r="F394" s="268">
        <v>1.0000000000000001E+50</v>
      </c>
      <c r="G394" s="268">
        <v>1.0000000000000001E+50</v>
      </c>
      <c r="H394" s="268">
        <v>3.585115758310771E-2</v>
      </c>
      <c r="I394" s="268">
        <v>0.13179934356165526</v>
      </c>
      <c r="J394" s="268">
        <v>1.0000000000000001E+50</v>
      </c>
      <c r="K394" s="268">
        <v>7.6848906701423971E-3</v>
      </c>
      <c r="L394" s="268">
        <v>1.0000000000000001E+50</v>
      </c>
      <c r="M394" s="268">
        <v>1.0000000000000001E+50</v>
      </c>
      <c r="N394" s="268">
        <v>4.9157335308982145E-3</v>
      </c>
      <c r="O394" s="268">
        <v>1.0000000000000001E+50</v>
      </c>
      <c r="P394" s="268">
        <v>1.0000000000000001E+50</v>
      </c>
      <c r="Q394" s="268">
        <v>1.0000000000000001E+50</v>
      </c>
      <c r="R394" s="268">
        <v>1.0000000000000001E+50</v>
      </c>
      <c r="S394" s="268">
        <v>1.0000000000000001E+50</v>
      </c>
      <c r="T394" s="268">
        <v>1.0000000000000001E+50</v>
      </c>
      <c r="U394" s="268">
        <v>1.0000000000000001E+50</v>
      </c>
      <c r="V394" s="268">
        <v>1.0000000000000001E+50</v>
      </c>
      <c r="W394" s="268">
        <v>1.0000000000000001E+50</v>
      </c>
      <c r="X394" s="268">
        <v>1.0943372312350401E-2</v>
      </c>
      <c r="Y394" s="268">
        <v>1.0000000000000001E+50</v>
      </c>
      <c r="Z394" s="268">
        <v>1.0000000000000001E+50</v>
      </c>
      <c r="AA394" s="268">
        <v>1.0000000000000001E+50</v>
      </c>
      <c r="AB394" s="268">
        <v>1.0748229942281753</v>
      </c>
      <c r="AC394" s="268">
        <v>5.4689723583513036E-4</v>
      </c>
      <c r="AD394" s="268">
        <v>2.9252718844541347E-2</v>
      </c>
      <c r="AE394" s="268">
        <v>2.9756352648775981E-2</v>
      </c>
      <c r="AF394" s="268">
        <v>3.3865415751717455E-2</v>
      </c>
    </row>
    <row r="395" spans="1:32">
      <c r="A395" s="268">
        <v>2398101.1780976271</v>
      </c>
      <c r="B395" s="268">
        <v>0.15067601543458312</v>
      </c>
      <c r="C395" s="268">
        <v>1.0000000000000001E+50</v>
      </c>
      <c r="D395" s="268">
        <v>1.0000000000000001E+50</v>
      </c>
      <c r="E395" s="268">
        <v>1.0000000000000001E+50</v>
      </c>
      <c r="F395" s="268">
        <v>1.0000000000000001E+50</v>
      </c>
      <c r="G395" s="268">
        <v>1.0000000000000001E+50</v>
      </c>
      <c r="H395" s="268">
        <v>3.514195452158865E-2</v>
      </c>
      <c r="I395" s="268">
        <v>0.12907284929931168</v>
      </c>
      <c r="J395" s="268">
        <v>1.0000000000000001E+50</v>
      </c>
      <c r="K395" s="268">
        <v>7.5217491206862131E-3</v>
      </c>
      <c r="L395" s="268">
        <v>1.0000000000000001E+50</v>
      </c>
      <c r="M395" s="268">
        <v>1.0000000000000001E+50</v>
      </c>
      <c r="N395" s="268">
        <v>5.1223371599036002E-3</v>
      </c>
      <c r="O395" s="268">
        <v>1.0000000000000001E+50</v>
      </c>
      <c r="P395" s="268">
        <v>1.0000000000000001E+50</v>
      </c>
      <c r="Q395" s="268">
        <v>1.0000000000000001E+50</v>
      </c>
      <c r="R395" s="268">
        <v>1.0000000000000001E+50</v>
      </c>
      <c r="S395" s="268">
        <v>1.0000000000000001E+50</v>
      </c>
      <c r="T395" s="268">
        <v>1.0000000000000001E+50</v>
      </c>
      <c r="U395" s="268">
        <v>1.0000000000000001E+50</v>
      </c>
      <c r="V395" s="268">
        <v>1.0000000000000001E+50</v>
      </c>
      <c r="W395" s="268">
        <v>1.0000000000000001E+50</v>
      </c>
      <c r="X395" s="268">
        <v>1.1074110168030345E-2</v>
      </c>
      <c r="Y395" s="268">
        <v>1.0000000000000001E+50</v>
      </c>
      <c r="Z395" s="268">
        <v>1.0000000000000001E+50</v>
      </c>
      <c r="AA395" s="268">
        <v>1.0000000000000001E+50</v>
      </c>
      <c r="AB395" s="268">
        <v>1.0537481010018912</v>
      </c>
      <c r="AC395" s="268">
        <v>5.4870765318272726E-4</v>
      </c>
      <c r="AD395" s="268">
        <v>2.9252820048046697E-2</v>
      </c>
      <c r="AE395" s="268">
        <v>2.9756600635864241E-2</v>
      </c>
      <c r="AF395" s="268">
        <v>3.4108866926295875E-2</v>
      </c>
    </row>
    <row r="396" spans="1:32">
      <c r="A396" s="268">
        <v>2446063.2016595798</v>
      </c>
      <c r="B396" s="268">
        <v>0.15368940430941663</v>
      </c>
      <c r="C396" s="268">
        <v>1.0000000000000001E+50</v>
      </c>
      <c r="D396" s="268">
        <v>1.0000000000000001E+50</v>
      </c>
      <c r="E396" s="268">
        <v>1.0000000000000001E+50</v>
      </c>
      <c r="F396" s="268">
        <v>1.0000000000000001E+50</v>
      </c>
      <c r="G396" s="268">
        <v>1.0000000000000001E+50</v>
      </c>
      <c r="H396" s="268">
        <v>3.444653276255423E-2</v>
      </c>
      <c r="I396" s="268">
        <v>0.12639698316389789</v>
      </c>
      <c r="J396" s="268">
        <v>1.0000000000000001E+50</v>
      </c>
      <c r="K396" s="268">
        <v>7.3615657348935996E-3</v>
      </c>
      <c r="L396" s="268">
        <v>1.0000000000000001E+50</v>
      </c>
      <c r="M396" s="268">
        <v>1.0000000000000001E+50</v>
      </c>
      <c r="N396" s="268">
        <v>5.3437436356718005E-3</v>
      </c>
      <c r="O396" s="268">
        <v>1.0000000000000001E+50</v>
      </c>
      <c r="P396" s="268">
        <v>1.0000000000000001E+50</v>
      </c>
      <c r="Q396" s="268">
        <v>1.0000000000000001E+50</v>
      </c>
      <c r="R396" s="268">
        <v>1.0000000000000001E+50</v>
      </c>
      <c r="S396" s="268">
        <v>1.0000000000000001E+50</v>
      </c>
      <c r="T396" s="268">
        <v>1.0000000000000001E+50</v>
      </c>
      <c r="U396" s="268">
        <v>1.0000000000000001E+50</v>
      </c>
      <c r="V396" s="268">
        <v>1.0000000000000001E+50</v>
      </c>
      <c r="W396" s="268">
        <v>1.0000000000000001E+50</v>
      </c>
      <c r="X396" s="268">
        <v>1.1208511464427421E-2</v>
      </c>
      <c r="Y396" s="268">
        <v>1.0000000000000001E+50</v>
      </c>
      <c r="Z396" s="268">
        <v>1.0000000000000001E+50</v>
      </c>
      <c r="AA396" s="268">
        <v>1.0000000000000001E+50</v>
      </c>
      <c r="AB396" s="268">
        <v>1.0330864423250146</v>
      </c>
      <c r="AC396" s="268">
        <v>5.5058489285777948E-4</v>
      </c>
      <c r="AD396" s="268">
        <v>2.9252925339802043E-2</v>
      </c>
      <c r="AE396" s="268">
        <v>2.9756858639437268E-2</v>
      </c>
      <c r="AF396" s="268">
        <v>3.4374772145118866E-2</v>
      </c>
    </row>
    <row r="397" spans="1:32">
      <c r="A397" s="268">
        <v>2494984.4656927716</v>
      </c>
      <c r="B397" s="268">
        <v>0.15676306353877328</v>
      </c>
      <c r="C397" s="268">
        <v>1.0000000000000001E+50</v>
      </c>
      <c r="D397" s="268">
        <v>1.0000000000000001E+50</v>
      </c>
      <c r="E397" s="268">
        <v>1.0000000000000001E+50</v>
      </c>
      <c r="F397" s="268">
        <v>1.0000000000000001E+50</v>
      </c>
      <c r="G397" s="268">
        <v>1.0000000000000001E+50</v>
      </c>
      <c r="H397" s="268">
        <v>3.3764619600478517E-2</v>
      </c>
      <c r="I397" s="268">
        <v>0.12377069653065385</v>
      </c>
      <c r="J397" s="268">
        <v>1.0000000000000001E+50</v>
      </c>
      <c r="K397" s="268">
        <v>7.2042782600104174E-3</v>
      </c>
      <c r="L397" s="268">
        <v>1.0000000000000001E+50</v>
      </c>
      <c r="M397" s="268">
        <v>1.0000000000000001E+50</v>
      </c>
      <c r="N397" s="268">
        <v>5.578516434495126E-3</v>
      </c>
      <c r="O397" s="268">
        <v>1.0000000000000001E+50</v>
      </c>
      <c r="P397" s="268">
        <v>1.0000000000000001E+50</v>
      </c>
      <c r="Q397" s="268">
        <v>1.0000000000000001E+50</v>
      </c>
      <c r="R397" s="268">
        <v>1.0000000000000001E+50</v>
      </c>
      <c r="S397" s="268">
        <v>1.0000000000000001E+50</v>
      </c>
      <c r="T397" s="268">
        <v>1.0000000000000001E+50</v>
      </c>
      <c r="U397" s="268">
        <v>1.0000000000000001E+50</v>
      </c>
      <c r="V397" s="268">
        <v>1.0000000000000001E+50</v>
      </c>
      <c r="W397" s="268">
        <v>1.0000000000000001E+50</v>
      </c>
      <c r="X397" s="268">
        <v>1.1346653051764405E-2</v>
      </c>
      <c r="Y397" s="268">
        <v>1.0000000000000001E+50</v>
      </c>
      <c r="Z397" s="268">
        <v>1.0000000000000001E+50</v>
      </c>
      <c r="AA397" s="268">
        <v>1.0000000000000001E+50</v>
      </c>
      <c r="AB397" s="268">
        <v>1.0128299155863001</v>
      </c>
      <c r="AC397" s="268">
        <v>5.5253120337464946E-4</v>
      </c>
      <c r="AD397" s="268">
        <v>2.9253034884942044E-2</v>
      </c>
      <c r="AE397" s="268">
        <v>2.9757127063980288E-2</v>
      </c>
      <c r="AF397" s="268">
        <v>3.4661381135261439E-2</v>
      </c>
    </row>
    <row r="398" spans="1:32">
      <c r="A398" s="268">
        <v>2544884.1550066271</v>
      </c>
      <c r="B398" s="268">
        <v>0.15989819847921974</v>
      </c>
      <c r="C398" s="268">
        <v>1.0000000000000001E+50</v>
      </c>
      <c r="D398" s="268">
        <v>1.0000000000000001E+50</v>
      </c>
      <c r="E398" s="268">
        <v>1.0000000000000001E+50</v>
      </c>
      <c r="F398" s="268">
        <v>1.0000000000000001E+50</v>
      </c>
      <c r="G398" s="268">
        <v>1.0000000000000001E+50</v>
      </c>
      <c r="H398" s="268">
        <v>3.3095947627877528E-2</v>
      </c>
      <c r="I398" s="268">
        <v>0.12119296026724283</v>
      </c>
      <c r="J398" s="268">
        <v>1.0000000000000001E+50</v>
      </c>
      <c r="K398" s="268">
        <v>7.0498256186437395E-3</v>
      </c>
      <c r="L398" s="268">
        <v>1.0000000000000001E+50</v>
      </c>
      <c r="M398" s="268">
        <v>1.0000000000000001E+50</v>
      </c>
      <c r="N398" s="268">
        <v>5.8253849164485467E-3</v>
      </c>
      <c r="O398" s="268">
        <v>1.0000000000000001E+50</v>
      </c>
      <c r="P398" s="268">
        <v>1.0000000000000001E+50</v>
      </c>
      <c r="Q398" s="268">
        <v>1.0000000000000001E+50</v>
      </c>
      <c r="R398" s="268">
        <v>1.0000000000000001E+50</v>
      </c>
      <c r="S398" s="268">
        <v>1.0000000000000001E+50</v>
      </c>
      <c r="T398" s="268">
        <v>1.0000000000000001E+50</v>
      </c>
      <c r="U398" s="268">
        <v>1.0000000000000001E+50</v>
      </c>
      <c r="V398" s="268">
        <v>1.0000000000000001E+50</v>
      </c>
      <c r="W398" s="268">
        <v>1.0000000000000001E+50</v>
      </c>
      <c r="X398" s="268">
        <v>1.1488612741265461E-2</v>
      </c>
      <c r="Y398" s="268">
        <v>1.0000000000000001E+50</v>
      </c>
      <c r="Z398" s="268">
        <v>1.0000000000000001E+50</v>
      </c>
      <c r="AA398" s="268">
        <v>1.0000000000000001E+50</v>
      </c>
      <c r="AB398" s="268">
        <v>0.9929705770497711</v>
      </c>
      <c r="AC398" s="268">
        <v>5.5454889434839274E-4</v>
      </c>
      <c r="AD398" s="268">
        <v>2.9253148855270292E-2</v>
      </c>
      <c r="AE398" s="268">
        <v>2.9757406330304832E-2</v>
      </c>
      <c r="AF398" s="268">
        <v>3.49653980470273E-2</v>
      </c>
    </row>
    <row r="399" spans="1:32">
      <c r="A399" s="268">
        <v>2595781.8381067598</v>
      </c>
      <c r="B399" s="268">
        <v>0.16309603859544444</v>
      </c>
      <c r="C399" s="268">
        <v>1.0000000000000001E+50</v>
      </c>
      <c r="D399" s="268">
        <v>1.0000000000000001E+50</v>
      </c>
      <c r="E399" s="268">
        <v>1.0000000000000001E+50</v>
      </c>
      <c r="F399" s="268">
        <v>1.0000000000000001E+50</v>
      </c>
      <c r="G399" s="268">
        <v>1.0000000000000001E+50</v>
      </c>
      <c r="H399" s="268">
        <v>3.24402546304784E-2</v>
      </c>
      <c r="I399" s="268">
        <v>0.11866276433370228</v>
      </c>
      <c r="J399" s="268">
        <v>1.0000000000000001E+50</v>
      </c>
      <c r="K399" s="268">
        <v>6.8981478878301751E-3</v>
      </c>
      <c r="L399" s="268">
        <v>1.0000000000000001E+50</v>
      </c>
      <c r="M399" s="268">
        <v>1.0000000000000001E+50</v>
      </c>
      <c r="N399" s="268">
        <v>6.0832395992100816E-3</v>
      </c>
      <c r="O399" s="268">
        <v>1.0000000000000001E+50</v>
      </c>
      <c r="P399" s="268">
        <v>1.0000000000000001E+50</v>
      </c>
      <c r="Q399" s="268">
        <v>1.0000000000000001E+50</v>
      </c>
      <c r="R399" s="268">
        <v>1.0000000000000001E+50</v>
      </c>
      <c r="S399" s="268">
        <v>1.0000000000000001E+50</v>
      </c>
      <c r="T399" s="268">
        <v>1.0000000000000001E+50</v>
      </c>
      <c r="U399" s="268">
        <v>1.0000000000000001E+50</v>
      </c>
      <c r="V399" s="268">
        <v>1.0000000000000001E+50</v>
      </c>
      <c r="W399" s="268">
        <v>1.0000000000000001E+50</v>
      </c>
      <c r="X399" s="268">
        <v>1.163446932486749E-2</v>
      </c>
      <c r="Y399" s="268">
        <v>1.0000000000000001E+50</v>
      </c>
      <c r="Z399" s="268">
        <v>1.0000000000000001E+50</v>
      </c>
      <c r="AA399" s="268">
        <v>1.0000000000000001E+50</v>
      </c>
      <c r="AB399" s="268">
        <v>0.97350063873953085</v>
      </c>
      <c r="AC399" s="268">
        <v>5.5664033725776204E-4</v>
      </c>
      <c r="AD399" s="268">
        <v>2.9253267429528503E-2</v>
      </c>
      <c r="AE399" s="268">
        <v>2.9757696876207104E-2</v>
      </c>
      <c r="AF399" s="268">
        <v>3.5281500851087305E-2</v>
      </c>
    </row>
    <row r="400" spans="1:32">
      <c r="A400" s="268">
        <v>2647697.474868895</v>
      </c>
      <c r="B400" s="268">
        <v>0.16635783794240053</v>
      </c>
      <c r="C400" s="268">
        <v>1.0000000000000001E+50</v>
      </c>
      <c r="D400" s="268">
        <v>1.0000000000000001E+50</v>
      </c>
      <c r="E400" s="268">
        <v>1.0000000000000001E+50</v>
      </c>
      <c r="F400" s="268">
        <v>1.0000000000000001E+50</v>
      </c>
      <c r="G400" s="268">
        <v>1.0000000000000001E+50</v>
      </c>
      <c r="H400" s="268">
        <v>3.1797283484427209E-2</v>
      </c>
      <c r="I400" s="268">
        <v>0.11617911739015614</v>
      </c>
      <c r="J400" s="268">
        <v>1.0000000000000001E+50</v>
      </c>
      <c r="K400" s="268">
        <v>6.7491862788112917E-3</v>
      </c>
      <c r="L400" s="268">
        <v>1.0000000000000001E+50</v>
      </c>
      <c r="M400" s="268">
        <v>1.0000000000000001E+50</v>
      </c>
      <c r="N400" s="268">
        <v>6.3511216842253269E-3</v>
      </c>
      <c r="O400" s="268">
        <v>1.0000000000000001E+50</v>
      </c>
      <c r="P400" s="268">
        <v>1.0000000000000001E+50</v>
      </c>
      <c r="Q400" s="268">
        <v>1.0000000000000001E+50</v>
      </c>
      <c r="R400" s="268">
        <v>1.0000000000000001E+50</v>
      </c>
      <c r="S400" s="268">
        <v>1.0000000000000001E+50</v>
      </c>
      <c r="T400" s="268">
        <v>1.0000000000000001E+50</v>
      </c>
      <c r="U400" s="268">
        <v>1.0000000000000001E+50</v>
      </c>
      <c r="V400" s="268">
        <v>1.0000000000000001E+50</v>
      </c>
      <c r="W400" s="268">
        <v>1.0000000000000001E+50</v>
      </c>
      <c r="X400" s="268">
        <v>1.1784302596699997E-2</v>
      </c>
      <c r="Y400" s="268">
        <v>1.0000000000000001E+50</v>
      </c>
      <c r="Z400" s="268">
        <v>1.0000000000000001E+50</v>
      </c>
      <c r="AA400" s="268">
        <v>1.0000000000000001E+50</v>
      </c>
      <c r="AB400" s="268">
        <v>0.95441246538565361</v>
      </c>
      <c r="AC400" s="268">
        <v>5.5880796616633642E-4</v>
      </c>
      <c r="AD400" s="268">
        <v>2.9253390793676604E-2</v>
      </c>
      <c r="AE400" s="268">
        <v>2.9757999157152826E-2</v>
      </c>
      <c r="AF400" s="268">
        <v>3.5601878230193298E-2</v>
      </c>
    </row>
    <row r="401" spans="1:32">
      <c r="A401" s="268">
        <v>2700651.424366273</v>
      </c>
      <c r="B401" s="268">
        <v>0.16968487565709192</v>
      </c>
      <c r="C401" s="268">
        <v>1.0000000000000001E+50</v>
      </c>
      <c r="D401" s="268">
        <v>1.0000000000000001E+50</v>
      </c>
      <c r="E401" s="268">
        <v>1.0000000000000001E+50</v>
      </c>
      <c r="F401" s="268">
        <v>1.0000000000000001E+50</v>
      </c>
      <c r="G401" s="268">
        <v>1.0000000000000001E+50</v>
      </c>
      <c r="H401" s="268">
        <v>3.1166782055495529E-2</v>
      </c>
      <c r="I401" s="268">
        <v>0.11374104641215703</v>
      </c>
      <c r="J401" s="268">
        <v>1.0000000000000001E+50</v>
      </c>
      <c r="K401" s="268">
        <v>6.6028831175323566E-3</v>
      </c>
      <c r="L401" s="268">
        <v>1.0000000000000001E+50</v>
      </c>
      <c r="M401" s="268">
        <v>1.0000000000000001E+50</v>
      </c>
      <c r="N401" s="268">
        <v>6.6282096243557324E-3</v>
      </c>
      <c r="O401" s="268">
        <v>1.0000000000000001E+50</v>
      </c>
      <c r="P401" s="268">
        <v>1.0000000000000001E+50</v>
      </c>
      <c r="Q401" s="268">
        <v>1.0000000000000001E+50</v>
      </c>
      <c r="R401" s="268">
        <v>1.0000000000000001E+50</v>
      </c>
      <c r="S401" s="268">
        <v>1.0000000000000001E+50</v>
      </c>
      <c r="T401" s="268">
        <v>1.0000000000000001E+50</v>
      </c>
      <c r="U401" s="268">
        <v>1.0000000000000001E+50</v>
      </c>
      <c r="V401" s="268">
        <v>1.0000000000000001E+50</v>
      </c>
      <c r="W401" s="268">
        <v>1.0000000000000001E+50</v>
      </c>
      <c r="X401" s="268">
        <v>1.1938193376335334E-2</v>
      </c>
      <c r="Y401" s="268">
        <v>1.0000000000000001E+50</v>
      </c>
      <c r="Z401" s="268">
        <v>1.0000000000000001E+50</v>
      </c>
      <c r="AA401" s="268">
        <v>1.0000000000000001E+50</v>
      </c>
      <c r="AB401" s="268">
        <v>0.93569857142996049</v>
      </c>
      <c r="AC401" s="268">
        <v>5.6105427839935073E-4</v>
      </c>
      <c r="AD401" s="268">
        <v>2.9253519141184101E-2</v>
      </c>
      <c r="AE401" s="268">
        <v>2.9758313646989644E-2</v>
      </c>
      <c r="AF401" s="268">
        <v>3.5915904371969884E-2</v>
      </c>
    </row>
    <row r="402" spans="1:32">
      <c r="A402" s="268">
        <v>2754664.4528535986</v>
      </c>
      <c r="B402" s="268">
        <v>0.17307845646019596</v>
      </c>
      <c r="C402" s="268">
        <v>1.0000000000000001E+50</v>
      </c>
      <c r="D402" s="268">
        <v>1.0000000000000001E+50</v>
      </c>
      <c r="E402" s="268">
        <v>1.0000000000000001E+50</v>
      </c>
      <c r="F402" s="268">
        <v>1.0000000000000001E+50</v>
      </c>
      <c r="G402" s="268">
        <v>1.0000000000000001E+50</v>
      </c>
      <c r="H402" s="268">
        <v>3.0548503100246115E-2</v>
      </c>
      <c r="I402" s="268">
        <v>0.11134759631353494</v>
      </c>
      <c r="J402" s="268">
        <v>1.0000000000000001E+50</v>
      </c>
      <c r="K402" s="268">
        <v>6.4591818258834663E-3</v>
      </c>
      <c r="L402" s="268">
        <v>1.0000000000000001E+50</v>
      </c>
      <c r="M402" s="268">
        <v>1.0000000000000001E+50</v>
      </c>
      <c r="N402" s="268">
        <v>6.9138046357496864E-3</v>
      </c>
      <c r="O402" s="268">
        <v>1.0000000000000001E+50</v>
      </c>
      <c r="P402" s="268">
        <v>1.0000000000000001E+50</v>
      </c>
      <c r="Q402" s="268">
        <v>1.0000000000000001E+50</v>
      </c>
      <c r="R402" s="268">
        <v>1.0000000000000001E+50</v>
      </c>
      <c r="S402" s="268">
        <v>1.0000000000000001E+50</v>
      </c>
      <c r="T402" s="268">
        <v>1.0000000000000001E+50</v>
      </c>
      <c r="U402" s="268">
        <v>1.0000000000000001E+50</v>
      </c>
      <c r="V402" s="268">
        <v>1.0000000000000001E+50</v>
      </c>
      <c r="W402" s="268">
        <v>1.0000000000000001E+50</v>
      </c>
      <c r="X402" s="268">
        <v>1.2096223533805019E-2</v>
      </c>
      <c r="Y402" s="268">
        <v>1.0000000000000001E+50</v>
      </c>
      <c r="Z402" s="268">
        <v>1.0000000000000001E+50</v>
      </c>
      <c r="AA402" s="268">
        <v>1.0000000000000001E+50</v>
      </c>
      <c r="AB402" s="268">
        <v>0.91735161809050803</v>
      </c>
      <c r="AC402" s="268">
        <v>5.6338183517393322E-4</v>
      </c>
      <c r="AD402" s="268">
        <v>2.9253652673333207E-2</v>
      </c>
      <c r="AE402" s="268">
        <v>2.9758640838688215E-2</v>
      </c>
      <c r="AF402" s="268">
        <v>3.6210128603765587E-2</v>
      </c>
    </row>
    <row r="403" spans="1:32">
      <c r="A403" s="268">
        <v>2809757.7419106709</v>
      </c>
      <c r="B403" s="268">
        <v>0.17653991116771864</v>
      </c>
      <c r="C403" s="268">
        <v>1.0000000000000001E+50</v>
      </c>
      <c r="D403" s="268">
        <v>1.0000000000000001E+50</v>
      </c>
      <c r="E403" s="268">
        <v>1.0000000000000001E+50</v>
      </c>
      <c r="F403" s="268">
        <v>1.0000000000000001E+50</v>
      </c>
      <c r="G403" s="268">
        <v>1.0000000000000001E+50</v>
      </c>
      <c r="H403" s="268">
        <v>2.9942204169119347E-2</v>
      </c>
      <c r="I403" s="268">
        <v>0.1089978295766319</v>
      </c>
      <c r="J403" s="268">
        <v>1.0000000000000001E+50</v>
      </c>
      <c r="K403" s="268">
        <v>6.3180269037053371E-3</v>
      </c>
      <c r="L403" s="268">
        <v>1.0000000000000001E+50</v>
      </c>
      <c r="M403" s="268">
        <v>1.0000000000000001E+50</v>
      </c>
      <c r="N403" s="268">
        <v>7.2073163597671814E-3</v>
      </c>
      <c r="O403" s="268">
        <v>1.0000000000000001E+50</v>
      </c>
      <c r="P403" s="268">
        <v>1.0000000000000001E+50</v>
      </c>
      <c r="Q403" s="268">
        <v>1.0000000000000001E+50</v>
      </c>
      <c r="R403" s="268">
        <v>1.0000000000000001E+50</v>
      </c>
      <c r="S403" s="268">
        <v>1.0000000000000001E+50</v>
      </c>
      <c r="T403" s="268">
        <v>1.0000000000000001E+50</v>
      </c>
      <c r="U403" s="268">
        <v>1.0000000000000001E+50</v>
      </c>
      <c r="V403" s="268">
        <v>1.0000000000000001E+50</v>
      </c>
      <c r="W403" s="268">
        <v>1.0000000000000001E+50</v>
      </c>
      <c r="X403" s="268">
        <v>1.2258476016371702E-2</v>
      </c>
      <c r="Y403" s="268">
        <v>1.0000000000000001E+50</v>
      </c>
      <c r="Z403" s="268">
        <v>1.0000000000000001E+50</v>
      </c>
      <c r="AA403" s="268">
        <v>1.0000000000000001E+50</v>
      </c>
      <c r="AB403" s="268">
        <v>0.89936441048363325</v>
      </c>
      <c r="AC403" s="268">
        <v>5.6579326218062051E-4</v>
      </c>
      <c r="AD403" s="268">
        <v>2.925379159953418E-2</v>
      </c>
      <c r="AE403" s="268">
        <v>2.9758981245113093E-2</v>
      </c>
      <c r="AF403" s="268">
        <v>3.6468787717543534E-2</v>
      </c>
    </row>
    <row r="404" spans="1:32">
      <c r="A404" s="268">
        <v>2865952.8967488846</v>
      </c>
      <c r="B404" s="268">
        <v>0.18007059721288279</v>
      </c>
      <c r="C404" s="268">
        <v>1.0000000000000001E+50</v>
      </c>
      <c r="D404" s="268">
        <v>1.0000000000000001E+50</v>
      </c>
      <c r="E404" s="268">
        <v>1.0000000000000001E+50</v>
      </c>
      <c r="F404" s="268">
        <v>1.0000000000000001E+50</v>
      </c>
      <c r="G404" s="268">
        <v>1.0000000000000001E+50</v>
      </c>
      <c r="H404" s="268">
        <v>2.9347647511402494E-2</v>
      </c>
      <c r="I404" s="268">
        <v>0.10669082588980888</v>
      </c>
      <c r="J404" s="268">
        <v>1.0000000000000001E+50</v>
      </c>
      <c r="K404" s="268">
        <v>6.1793639115855512E-3</v>
      </c>
      <c r="L404" s="268">
        <v>1.0000000000000001E+50</v>
      </c>
      <c r="M404" s="268">
        <v>1.0000000000000001E+50</v>
      </c>
      <c r="N404" s="268">
        <v>7.5082493752015901E-3</v>
      </c>
      <c r="O404" s="268">
        <v>1.0000000000000001E+50</v>
      </c>
      <c r="P404" s="268">
        <v>1.0000000000000001E+50</v>
      </c>
      <c r="Q404" s="268">
        <v>1.0000000000000001E+50</v>
      </c>
      <c r="R404" s="268">
        <v>1.0000000000000001E+50</v>
      </c>
      <c r="S404" s="268">
        <v>1.0000000000000001E+50</v>
      </c>
      <c r="T404" s="268">
        <v>1.0000000000000001E+50</v>
      </c>
      <c r="U404" s="268">
        <v>1.0000000000000001E+50</v>
      </c>
      <c r="V404" s="268">
        <v>1.0000000000000001E+50</v>
      </c>
      <c r="W404" s="268">
        <v>1.0000000000000001E+50</v>
      </c>
      <c r="X404" s="268">
        <v>1.2425034877040723E-2</v>
      </c>
      <c r="Y404" s="268">
        <v>1.0000000000000001E+50</v>
      </c>
      <c r="Z404" s="268">
        <v>1.0000000000000001E+50</v>
      </c>
      <c r="AA404" s="268">
        <v>1.0000000000000001E+50</v>
      </c>
      <c r="AB404" s="268">
        <v>0.88172989480243114</v>
      </c>
      <c r="AC404" s="268">
        <v>5.6829125011419949E-4</v>
      </c>
      <c r="AD404" s="268">
        <v>2.9253936137653393E-2</v>
      </c>
      <c r="AE404" s="268">
        <v>2.9759335399824605E-2</v>
      </c>
      <c r="AF404" s="268">
        <v>3.6675009043691316E-2</v>
      </c>
    </row>
    <row r="405" spans="1:32">
      <c r="A405" s="268">
        <v>2923271.9546838622</v>
      </c>
      <c r="B405" s="268">
        <v>0.18367189917845539</v>
      </c>
      <c r="C405" s="268">
        <v>1.0000000000000001E+50</v>
      </c>
      <c r="D405" s="268">
        <v>1.0000000000000001E+50</v>
      </c>
      <c r="E405" s="268">
        <v>1.0000000000000001E+50</v>
      </c>
      <c r="F405" s="268">
        <v>1.0000000000000001E+50</v>
      </c>
      <c r="G405" s="268">
        <v>1.0000000000000001E+50</v>
      </c>
      <c r="H405" s="268">
        <v>2.8764599982044621E-2</v>
      </c>
      <c r="I405" s="268">
        <v>0.1044256817921177</v>
      </c>
      <c r="J405" s="268">
        <v>1.0000000000000001E+50</v>
      </c>
      <c r="K405" s="268">
        <v>6.0431394544750499E-3</v>
      </c>
      <c r="L405" s="268">
        <v>1.0000000000000001E+50</v>
      </c>
      <c r="M405" s="268">
        <v>1.0000000000000001E+50</v>
      </c>
      <c r="N405" s="268">
        <v>7.8161909164769384E-3</v>
      </c>
      <c r="O405" s="268">
        <v>1.0000000000000001E+50</v>
      </c>
      <c r="P405" s="268">
        <v>1.0000000000000001E+50</v>
      </c>
      <c r="Q405" s="268">
        <v>1.0000000000000001E+50</v>
      </c>
      <c r="R405" s="268">
        <v>1.0000000000000001E+50</v>
      </c>
      <c r="S405" s="268">
        <v>1.0000000000000001E+50</v>
      </c>
      <c r="T405" s="268">
        <v>1.0000000000000001E+50</v>
      </c>
      <c r="U405" s="268">
        <v>1.0000000000000001E+50</v>
      </c>
      <c r="V405" s="268">
        <v>1.0000000000000001E+50</v>
      </c>
      <c r="W405" s="268">
        <v>1.0000000000000001E+50</v>
      </c>
      <c r="X405" s="268">
        <v>1.2595985304790084E-2</v>
      </c>
      <c r="Y405" s="268">
        <v>1.0000000000000001E+50</v>
      </c>
      <c r="Z405" s="268">
        <v>1.0000000000000001E+50</v>
      </c>
      <c r="AA405" s="268">
        <v>1.0000000000000001E+50</v>
      </c>
      <c r="AB405" s="268">
        <v>0.86444115555055567</v>
      </c>
      <c r="AC405" s="268">
        <v>5.7087855515214141E-4</v>
      </c>
      <c r="AD405" s="268">
        <v>2.9254086514354634E-2</v>
      </c>
      <c r="AE405" s="268">
        <v>2.9759703857913006E-2</v>
      </c>
      <c r="AF405" s="268">
        <v>3.6812719258443392E-2</v>
      </c>
    </row>
    <row r="406" spans="1:32">
      <c r="A406" s="268">
        <v>2981737.3937775395</v>
      </c>
      <c r="B406" s="268">
        <v>0.18734522933972092</v>
      </c>
      <c r="C406" s="268">
        <v>1.0000000000000001E+50</v>
      </c>
      <c r="D406" s="268">
        <v>1.0000000000000001E+50</v>
      </c>
      <c r="E406" s="268">
        <v>1.0000000000000001E+50</v>
      </c>
      <c r="F406" s="268">
        <v>1.0000000000000001E+50</v>
      </c>
      <c r="G406" s="268">
        <v>1.0000000000000001E+50</v>
      </c>
      <c r="H406" s="268">
        <v>2.8192832950281081E-2</v>
      </c>
      <c r="I406" s="268">
        <v>0.10220151032503592</v>
      </c>
      <c r="J406" s="268">
        <v>1.0000000000000001E+50</v>
      </c>
      <c r="K406" s="268">
        <v>5.9093011661590679E-3</v>
      </c>
      <c r="L406" s="268">
        <v>1.0000000000000001E+50</v>
      </c>
      <c r="M406" s="268">
        <v>1.0000000000000001E+50</v>
      </c>
      <c r="N406" s="268">
        <v>8.130799931498919E-3</v>
      </c>
      <c r="O406" s="268">
        <v>1.0000000000000001E+50</v>
      </c>
      <c r="P406" s="268">
        <v>1.0000000000000001E+50</v>
      </c>
      <c r="Q406" s="268">
        <v>1.0000000000000001E+50</v>
      </c>
      <c r="R406" s="268">
        <v>1.0000000000000001E+50</v>
      </c>
      <c r="S406" s="268">
        <v>1.0000000000000001E+50</v>
      </c>
      <c r="T406" s="268">
        <v>1.0000000000000001E+50</v>
      </c>
      <c r="U406" s="268">
        <v>1.0000000000000001E+50</v>
      </c>
      <c r="V406" s="268">
        <v>1.0000000000000001E+50</v>
      </c>
      <c r="W406" s="268">
        <v>1.0000000000000001E+50</v>
      </c>
      <c r="X406" s="268">
        <v>1.2771413656492887E-2</v>
      </c>
      <c r="Y406" s="268">
        <v>1.0000000000000001E+50</v>
      </c>
      <c r="Z406" s="268">
        <v>1.0000000000000001E+50</v>
      </c>
      <c r="AA406" s="268">
        <v>1.0000000000000001E+50</v>
      </c>
      <c r="AB406" s="268">
        <v>0.84749141283026086</v>
      </c>
      <c r="AC406" s="268">
        <v>5.7355799937913287E-4</v>
      </c>
      <c r="AD406" s="268">
        <v>2.9254242965454143E-2</v>
      </c>
      <c r="AE406" s="268">
        <v>2.9760087196866149E-2</v>
      </c>
      <c r="AF406" s="268">
        <v>3.6869009462879833E-2</v>
      </c>
    </row>
    <row r="407" spans="1:32">
      <c r="A407" s="268">
        <v>3041372.1416530902</v>
      </c>
      <c r="B407" s="268">
        <v>0.191092028218315</v>
      </c>
      <c r="C407" s="268">
        <v>1.0000000000000001E+50</v>
      </c>
      <c r="D407" s="268">
        <v>1.0000000000000001E+50</v>
      </c>
      <c r="E407" s="268">
        <v>1.0000000000000001E+50</v>
      </c>
      <c r="F407" s="268">
        <v>1.0000000000000001E+50</v>
      </c>
      <c r="G407" s="268">
        <v>1.0000000000000001E+50</v>
      </c>
      <c r="H407" s="268">
        <v>2.7632122210031664E-2</v>
      </c>
      <c r="I407" s="268">
        <v>0.10001744069117004</v>
      </c>
      <c r="J407" s="268">
        <v>1.0000000000000001E+50</v>
      </c>
      <c r="K407" s="268">
        <v>5.7777976946216981E-3</v>
      </c>
      <c r="L407" s="268">
        <v>1.0000000000000001E+50</v>
      </c>
      <c r="M407" s="268">
        <v>1.0000000000000001E+50</v>
      </c>
      <c r="N407" s="268">
        <v>8.4517974780909024E-3</v>
      </c>
      <c r="O407" s="268">
        <v>1.0000000000000001E+50</v>
      </c>
      <c r="P407" s="268">
        <v>1.0000000000000001E+50</v>
      </c>
      <c r="Q407" s="268">
        <v>1.0000000000000001E+50</v>
      </c>
      <c r="R407" s="268">
        <v>1.0000000000000001E+50</v>
      </c>
      <c r="S407" s="268">
        <v>1.0000000000000001E+50</v>
      </c>
      <c r="T407" s="268">
        <v>1.0000000000000001E+50</v>
      </c>
      <c r="U407" s="268">
        <v>1.0000000000000001E+50</v>
      </c>
      <c r="V407" s="268">
        <v>1.0000000000000001E+50</v>
      </c>
      <c r="W407" s="268">
        <v>1.0000000000000001E+50</v>
      </c>
      <c r="X407" s="268">
        <v>1.2951407490502186E-2</v>
      </c>
      <c r="Y407" s="268">
        <v>1.0000000000000001E+50</v>
      </c>
      <c r="Z407" s="268">
        <v>1.0000000000000001E+50</v>
      </c>
      <c r="AA407" s="268">
        <v>1.0000000000000001E+50</v>
      </c>
      <c r="AB407" s="268">
        <v>0.83087401968361596</v>
      </c>
      <c r="AC407" s="268">
        <v>5.7633247115647216E-4</v>
      </c>
      <c r="AD407" s="268">
        <v>2.9254405736289995E-2</v>
      </c>
      <c r="AE407" s="268">
        <v>2.976048601747203E-2</v>
      </c>
      <c r="AF407" s="268">
        <v>3.6836420494466879E-2</v>
      </c>
    </row>
    <row r="408" spans="1:32">
      <c r="A408" s="268">
        <v>3102199.584486152</v>
      </c>
      <c r="B408" s="268">
        <v>0.19491376514713452</v>
      </c>
      <c r="C408" s="268">
        <v>1.0000000000000001E+50</v>
      </c>
      <c r="D408" s="268">
        <v>1.0000000000000001E+50</v>
      </c>
      <c r="E408" s="268">
        <v>1.0000000000000001E+50</v>
      </c>
      <c r="F408" s="268">
        <v>1.0000000000000001E+50</v>
      </c>
      <c r="G408" s="268">
        <v>1.0000000000000001E+50</v>
      </c>
      <c r="H408" s="268">
        <v>2.7082247892037767E-2</v>
      </c>
      <c r="I408" s="268">
        <v>9.7872617919839519E-2</v>
      </c>
      <c r="J408" s="268">
        <v>1.0000000000000001E+50</v>
      </c>
      <c r="K408" s="268">
        <v>5.6485786883487847E-3</v>
      </c>
      <c r="L408" s="268">
        <v>1.0000000000000001E+50</v>
      </c>
      <c r="M408" s="268">
        <v>1.0000000000000001E+50</v>
      </c>
      <c r="N408" s="268">
        <v>8.7789583822299021E-3</v>
      </c>
      <c r="O408" s="268">
        <v>1.0000000000000001E+50</v>
      </c>
      <c r="P408" s="268">
        <v>1.0000000000000001E+50</v>
      </c>
      <c r="Q408" s="268">
        <v>1.0000000000000001E+50</v>
      </c>
      <c r="R408" s="268">
        <v>1.0000000000000001E+50</v>
      </c>
      <c r="S408" s="268">
        <v>1.0000000000000001E+50</v>
      </c>
      <c r="T408" s="268">
        <v>1.0000000000000001E+50</v>
      </c>
      <c r="U408" s="268">
        <v>1.0000000000000001E+50</v>
      </c>
      <c r="V408" s="268">
        <v>1.0000000000000001E+50</v>
      </c>
      <c r="W408" s="268">
        <v>1.0000000000000001E+50</v>
      </c>
      <c r="X408" s="268">
        <v>1.3136055601864455E-2</v>
      </c>
      <c r="Y408" s="268">
        <v>1.0000000000000001E+50</v>
      </c>
      <c r="Z408" s="268">
        <v>1.0000000000000001E+50</v>
      </c>
      <c r="AA408" s="268">
        <v>1.0000000000000001E+50</v>
      </c>
      <c r="AB408" s="268">
        <v>0.81458245948585739</v>
      </c>
      <c r="AC408" s="268">
        <v>5.7920492543539601E-4</v>
      </c>
      <c r="AD408" s="268">
        <v>2.9254575082106347E-2</v>
      </c>
      <c r="AE408" s="268">
        <v>2.9760900944757626E-2</v>
      </c>
      <c r="AF408" s="268">
        <v>3.6714470392655851E-2</v>
      </c>
    </row>
    <row r="409" spans="1:32">
      <c r="A409" s="268">
        <v>3164243.576175875</v>
      </c>
      <c r="B409" s="268">
        <v>0.19881193884654691</v>
      </c>
      <c r="C409" s="268">
        <v>1.0000000000000001E+50</v>
      </c>
      <c r="D409" s="268">
        <v>1.0000000000000001E+50</v>
      </c>
      <c r="E409" s="268">
        <v>1.0000000000000001E+50</v>
      </c>
      <c r="F409" s="268">
        <v>1.0000000000000001E+50</v>
      </c>
      <c r="G409" s="268">
        <v>1.0000000000000001E+50</v>
      </c>
      <c r="H409" s="268">
        <v>2.6542994377704184E-2</v>
      </c>
      <c r="I409" s="268">
        <v>9.5766202539460804E-2</v>
      </c>
      <c r="J409" s="268">
        <v>1.0000000000000001E+50</v>
      </c>
      <c r="K409" s="268">
        <v>5.5215947836201838E-3</v>
      </c>
      <c r="L409" s="268">
        <v>1.0000000000000001E+50</v>
      </c>
      <c r="M409" s="268">
        <v>1.0000000000000001E+50</v>
      </c>
      <c r="N409" s="268">
        <v>9.112104043796922E-3</v>
      </c>
      <c r="O409" s="268">
        <v>1.0000000000000001E+50</v>
      </c>
      <c r="P409" s="268">
        <v>1.0000000000000001E+50</v>
      </c>
      <c r="Q409" s="268">
        <v>1.0000000000000001E+50</v>
      </c>
      <c r="R409" s="268">
        <v>1.0000000000000001E+50</v>
      </c>
      <c r="S409" s="268">
        <v>1.0000000000000001E+50</v>
      </c>
      <c r="T409" s="268">
        <v>1.0000000000000001E+50</v>
      </c>
      <c r="U409" s="268">
        <v>1.0000000000000001E+50</v>
      </c>
      <c r="V409" s="268">
        <v>1.0000000000000001E+50</v>
      </c>
      <c r="W409" s="268">
        <v>1.0000000000000001E+50</v>
      </c>
      <c r="X409" s="268">
        <v>1.3325448059124747E-2</v>
      </c>
      <c r="Y409" s="268">
        <v>1.0000000000000001E+50</v>
      </c>
      <c r="Z409" s="268">
        <v>1.0000000000000001E+50</v>
      </c>
      <c r="AA409" s="268">
        <v>1.0000000000000001E+50</v>
      </c>
      <c r="AB409" s="268">
        <v>0.7986103433898486</v>
      </c>
      <c r="AC409" s="268">
        <v>5.8217838401372049E-4</v>
      </c>
      <c r="AD409" s="268">
        <v>2.9254751268453186E-2</v>
      </c>
      <c r="AE409" s="268">
        <v>2.976133262896543E-2</v>
      </c>
      <c r="AF409" s="268">
        <v>3.6509892359425297E-2</v>
      </c>
    </row>
    <row r="410" spans="1:32">
      <c r="A410" s="268">
        <v>3227528.4476993927</v>
      </c>
      <c r="B410" s="268">
        <v>0.20278807801212378</v>
      </c>
      <c r="C410" s="268">
        <v>1.0000000000000001E+50</v>
      </c>
      <c r="D410" s="268">
        <v>1.0000000000000001E+50</v>
      </c>
      <c r="E410" s="268">
        <v>1.0000000000000001E+50</v>
      </c>
      <c r="F410" s="268">
        <v>1.0000000000000001E+50</v>
      </c>
      <c r="G410" s="268">
        <v>1.0000000000000001E+50</v>
      </c>
      <c r="H410" s="268">
        <v>2.6014150214612081E-2</v>
      </c>
      <c r="I410" s="268">
        <v>9.3697370256660056E-2</v>
      </c>
      <c r="J410" s="268">
        <v>1.0000000000000001E+50</v>
      </c>
      <c r="K410" s="268">
        <v>5.3967975928493686E-3</v>
      </c>
      <c r="L410" s="268">
        <v>1.0000000000000001E+50</v>
      </c>
      <c r="M410" s="268">
        <v>1.0000000000000001E+50</v>
      </c>
      <c r="N410" s="268">
        <v>9.4510962617273681E-3</v>
      </c>
      <c r="O410" s="268">
        <v>1.0000000000000001E+50</v>
      </c>
      <c r="P410" s="268">
        <v>1.0000000000000001E+50</v>
      </c>
      <c r="Q410" s="268">
        <v>1.0000000000000001E+50</v>
      </c>
      <c r="R410" s="268">
        <v>1.0000000000000001E+50</v>
      </c>
      <c r="S410" s="268">
        <v>1.0000000000000001E+50</v>
      </c>
      <c r="T410" s="268">
        <v>1.0000000000000001E+50</v>
      </c>
      <c r="U410" s="268">
        <v>1.0000000000000001E+50</v>
      </c>
      <c r="V410" s="268">
        <v>1.0000000000000001E+50</v>
      </c>
      <c r="W410" s="268">
        <v>1.0000000000000001E+50</v>
      </c>
      <c r="X410" s="268">
        <v>1.3519676242683984E-2</v>
      </c>
      <c r="Y410" s="268">
        <v>1.0000000000000001E+50</v>
      </c>
      <c r="Z410" s="268">
        <v>1.0000000000000001E+50</v>
      </c>
      <c r="AA410" s="268">
        <v>1.0000000000000001E+50</v>
      </c>
      <c r="AB410" s="268">
        <v>0.78295140782064865</v>
      </c>
      <c r="AC410" s="268">
        <v>5.8525593573552522E-4</v>
      </c>
      <c r="AD410" s="268">
        <v>2.9254934571602196E-2</v>
      </c>
      <c r="AE410" s="268">
        <v>2.9761781746569248E-2</v>
      </c>
      <c r="AF410" s="268">
        <v>3.6235472113825017E-2</v>
      </c>
    </row>
    <row r="411" spans="1:32">
      <c r="A411" s="268">
        <v>3292079.0166533808</v>
      </c>
      <c r="B411" s="268">
        <v>0.20684374191412905</v>
      </c>
      <c r="C411" s="268">
        <v>1.0000000000000001E+50</v>
      </c>
      <c r="D411" s="268">
        <v>1.0000000000000001E+50</v>
      </c>
      <c r="E411" s="268">
        <v>1.0000000000000001E+50</v>
      </c>
      <c r="F411" s="268">
        <v>1.0000000000000001E+50</v>
      </c>
      <c r="G411" s="268">
        <v>1.0000000000000001E+50</v>
      </c>
      <c r="H411" s="268">
        <v>2.5495508033670372E-2</v>
      </c>
      <c r="I411" s="268">
        <v>9.1665311642050579E-2</v>
      </c>
      <c r="J411" s="268">
        <v>1.0000000000000001E+50</v>
      </c>
      <c r="K411" s="268">
        <v>5.2741396940364288E-3</v>
      </c>
      <c r="L411" s="268">
        <v>1.0000000000000001E+50</v>
      </c>
      <c r="M411" s="268">
        <v>1.0000000000000001E+50</v>
      </c>
      <c r="N411" s="268">
        <v>9.7958319505384254E-3</v>
      </c>
      <c r="O411" s="268">
        <v>1.0000000000000001E+50</v>
      </c>
      <c r="P411" s="268">
        <v>1.0000000000000001E+50</v>
      </c>
      <c r="Q411" s="268">
        <v>1.0000000000000001E+50</v>
      </c>
      <c r="R411" s="268">
        <v>1.0000000000000001E+50</v>
      </c>
      <c r="S411" s="268">
        <v>1.0000000000000001E+50</v>
      </c>
      <c r="T411" s="268">
        <v>1.0000000000000001E+50</v>
      </c>
      <c r="U411" s="268">
        <v>1.0000000000000001E+50</v>
      </c>
      <c r="V411" s="268">
        <v>1.0000000000000001E+50</v>
      </c>
      <c r="W411" s="268">
        <v>1.0000000000000001E+50</v>
      </c>
      <c r="X411" s="268">
        <v>1.371883288466683E-2</v>
      </c>
      <c r="Y411" s="268">
        <v>1.0000000000000001E+50</v>
      </c>
      <c r="Z411" s="268">
        <v>1.0000000000000001E+50</v>
      </c>
      <c r="AA411" s="268">
        <v>1.0000000000000001E+50</v>
      </c>
      <c r="AB411" s="268">
        <v>0.76759951201921062</v>
      </c>
      <c r="AC411" s="268">
        <v>5.8844073663397688E-4</v>
      </c>
      <c r="AD411" s="268">
        <v>2.9255125278979374E-2</v>
      </c>
      <c r="AE411" s="268">
        <v>2.9762249001330766E-2</v>
      </c>
      <c r="AF411" s="268">
        <v>3.590786221789994E-2</v>
      </c>
    </row>
    <row r="412" spans="1:32">
      <c r="A412" s="268">
        <v>3357920.5969864484</v>
      </c>
      <c r="B412" s="268">
        <v>0.21098052100899739</v>
      </c>
      <c r="C412" s="268">
        <v>1.0000000000000001E+50</v>
      </c>
      <c r="D412" s="268">
        <v>1.0000000000000001E+50</v>
      </c>
      <c r="E412" s="268">
        <v>1.0000000000000001E+50</v>
      </c>
      <c r="F412" s="268">
        <v>1.0000000000000001E+50</v>
      </c>
      <c r="G412" s="268">
        <v>1.0000000000000001E+50</v>
      </c>
      <c r="H412" s="268">
        <v>2.49868644678732E-2</v>
      </c>
      <c r="I412" s="268">
        <v>8.9669231822621362E-2</v>
      </c>
      <c r="J412" s="268">
        <v>1.0000000000000001E+50</v>
      </c>
      <c r="K412" s="268">
        <v>5.1535746214094033E-3</v>
      </c>
      <c r="L412" s="268">
        <v>1.0000000000000001E+50</v>
      </c>
      <c r="M412" s="268">
        <v>1.0000000000000001E+50</v>
      </c>
      <c r="N412" s="268">
        <v>1.0146238627906494E-2</v>
      </c>
      <c r="O412" s="268">
        <v>1.0000000000000001E+50</v>
      </c>
      <c r="P412" s="268">
        <v>1.0000000000000001E+50</v>
      </c>
      <c r="Q412" s="268">
        <v>1.0000000000000001E+50</v>
      </c>
      <c r="R412" s="268">
        <v>1.0000000000000001E+50</v>
      </c>
      <c r="S412" s="268">
        <v>1.0000000000000001E+50</v>
      </c>
      <c r="T412" s="268">
        <v>1.0000000000000001E+50</v>
      </c>
      <c r="U412" s="268">
        <v>1.0000000000000001E+50</v>
      </c>
      <c r="V412" s="268">
        <v>1.0000000000000001E+50</v>
      </c>
      <c r="W412" s="268">
        <v>1.0000000000000001E+50</v>
      </c>
      <c r="X412" s="268">
        <v>1.392301211025688E-2</v>
      </c>
      <c r="Y412" s="268">
        <v>1.0000000000000001E+50</v>
      </c>
      <c r="Z412" s="268">
        <v>1.0000000000000001E+50</v>
      </c>
      <c r="AA412" s="268">
        <v>1.0000000000000001E+50</v>
      </c>
      <c r="AB412" s="268">
        <v>0.75254863563423946</v>
      </c>
      <c r="AC412" s="268">
        <v>5.9173601001778059E-4</v>
      </c>
      <c r="AD412" s="268">
        <v>2.925532368961507E-2</v>
      </c>
      <c r="AE412" s="268">
        <v>2.9762735125398548E-2</v>
      </c>
      <c r="AF412" s="268">
        <v>3.5545047147561327E-2</v>
      </c>
    </row>
    <row r="413" spans="1:32">
      <c r="A413" s="268">
        <v>3425079.0089261774</v>
      </c>
      <c r="B413" s="268">
        <v>0.21520003756304318</v>
      </c>
      <c r="C413" s="268">
        <v>1.0000000000000001E+50</v>
      </c>
      <c r="D413" s="268">
        <v>1.0000000000000001E+50</v>
      </c>
      <c r="E413" s="268">
        <v>1.0000000000000001E+50</v>
      </c>
      <c r="F413" s="268">
        <v>1.0000000000000001E+50</v>
      </c>
      <c r="G413" s="268">
        <v>1.0000000000000001E+50</v>
      </c>
      <c r="H413" s="268">
        <v>2.4488020072632052E-2</v>
      </c>
      <c r="I413" s="268">
        <v>8.7708350180693145E-2</v>
      </c>
      <c r="J413" s="268">
        <v>1.0000000000000001E+50</v>
      </c>
      <c r="K413" s="268">
        <v>5.0350568573391107E-3</v>
      </c>
      <c r="L413" s="268">
        <v>1.0000000000000001E+50</v>
      </c>
      <c r="M413" s="268">
        <v>1.0000000000000001E+50</v>
      </c>
      <c r="N413" s="268">
        <v>1.0502270564315699E-2</v>
      </c>
      <c r="O413" s="268">
        <v>1.0000000000000001E+50</v>
      </c>
      <c r="P413" s="268">
        <v>1.0000000000000001E+50</v>
      </c>
      <c r="Q413" s="268">
        <v>1.0000000000000001E+50</v>
      </c>
      <c r="R413" s="268">
        <v>1.0000000000000001E+50</v>
      </c>
      <c r="S413" s="268">
        <v>1.0000000000000001E+50</v>
      </c>
      <c r="T413" s="268">
        <v>1.0000000000000001E+50</v>
      </c>
      <c r="U413" s="268">
        <v>1.0000000000000001E+50</v>
      </c>
      <c r="V413" s="268">
        <v>1.0000000000000001E+50</v>
      </c>
      <c r="W413" s="268">
        <v>1.0000000000000001E+50</v>
      </c>
      <c r="X413" s="268">
        <v>1.4132309480455003E-2</v>
      </c>
      <c r="Y413" s="268">
        <v>1.0000000000000001E+50</v>
      </c>
      <c r="Z413" s="268">
        <v>1.0000000000000001E+50</v>
      </c>
      <c r="AA413" s="268">
        <v>1.0000000000000001E+50</v>
      </c>
      <c r="AB413" s="268">
        <v>0.737792876361269</v>
      </c>
      <c r="AC413" s="268">
        <v>5.9514504650215656E-4</v>
      </c>
      <c r="AD413" s="268">
        <v>2.9255530114612186E-2</v>
      </c>
      <c r="AE413" s="268">
        <v>2.9763240880451146E-2</v>
      </c>
      <c r="AF413" s="268">
        <v>3.5164113418157443E-2</v>
      </c>
    </row>
    <row r="414" spans="1:32">
      <c r="A414" s="268">
        <v>3493580.5891047008</v>
      </c>
      <c r="B414" s="268">
        <v>0.21950394628864292</v>
      </c>
      <c r="C414" s="268">
        <v>1.0000000000000001E+50</v>
      </c>
      <c r="D414" s="268">
        <v>1.0000000000000001E+50</v>
      </c>
      <c r="E414" s="268">
        <v>1.0000000000000001E+50</v>
      </c>
      <c r="F414" s="268">
        <v>1.0000000000000001E+50</v>
      </c>
      <c r="G414" s="268">
        <v>1.0000000000000001E+50</v>
      </c>
      <c r="H414" s="268">
        <v>2.3998779247651637E-2</v>
      </c>
      <c r="I414" s="268">
        <v>8.5781900059409499E-2</v>
      </c>
      <c r="J414" s="268">
        <v>1.0000000000000001E+50</v>
      </c>
      <c r="K414" s="268">
        <v>4.9185418256241769E-3</v>
      </c>
      <c r="L414" s="268">
        <v>1.0000000000000001E+50</v>
      </c>
      <c r="M414" s="268">
        <v>1.0000000000000001E+50</v>
      </c>
      <c r="N414" s="268">
        <v>1.0863905498415996E-2</v>
      </c>
      <c r="O414" s="268">
        <v>1.0000000000000001E+50</v>
      </c>
      <c r="P414" s="268">
        <v>1.0000000000000001E+50</v>
      </c>
      <c r="Q414" s="268">
        <v>1.0000000000000001E+50</v>
      </c>
      <c r="R414" s="268">
        <v>1.0000000000000001E+50</v>
      </c>
      <c r="S414" s="268">
        <v>1.0000000000000001E+50</v>
      </c>
      <c r="T414" s="268">
        <v>1.0000000000000001E+50</v>
      </c>
      <c r="U414" s="268">
        <v>1.0000000000000001E+50</v>
      </c>
      <c r="V414" s="268">
        <v>1.0000000000000001E+50</v>
      </c>
      <c r="W414" s="268">
        <v>1.0000000000000001E+50</v>
      </c>
      <c r="X414" s="268">
        <v>1.4346822036215989E-2</v>
      </c>
      <c r="Y414" s="268">
        <v>1.0000000000000001E+50</v>
      </c>
      <c r="Z414" s="268">
        <v>1.0000000000000001E+50</v>
      </c>
      <c r="AA414" s="268">
        <v>1.0000000000000001E+50</v>
      </c>
      <c r="AB414" s="268">
        <v>0.72332644762803511</v>
      </c>
      <c r="AC414" s="268">
        <v>5.9867120398566587E-4</v>
      </c>
      <c r="AD414" s="268">
        <v>2.9255744877633223E-2</v>
      </c>
      <c r="AE414" s="268">
        <v>2.9763767058886115E-2</v>
      </c>
      <c r="AF414" s="268">
        <v>3.4779722757594354E-2</v>
      </c>
    </row>
    <row r="415" spans="1:32">
      <c r="A415" s="268">
        <v>3563452.2008867948</v>
      </c>
      <c r="B415" s="268">
        <v>0.22389393499314234</v>
      </c>
      <c r="C415" s="268">
        <v>1.0000000000000001E+50</v>
      </c>
      <c r="D415" s="268">
        <v>1.0000000000000001E+50</v>
      </c>
      <c r="E415" s="268">
        <v>1.0000000000000001E+50</v>
      </c>
      <c r="F415" s="268">
        <v>1.0000000000000001E+50</v>
      </c>
      <c r="G415" s="268">
        <v>1.0000000000000001E+50</v>
      </c>
      <c r="H415" s="268">
        <v>2.3518950160319296E-2</v>
      </c>
      <c r="I415" s="268">
        <v>8.3889128474742961E-2</v>
      </c>
      <c r="J415" s="268">
        <v>1.0000000000000001E+50</v>
      </c>
      <c r="K415" s="268">
        <v>4.8039858862560479E-3</v>
      </c>
      <c r="L415" s="268">
        <v>1.0000000000000001E+50</v>
      </c>
      <c r="M415" s="268">
        <v>1.0000000000000001E+50</v>
      </c>
      <c r="N415" s="268">
        <v>1.1231141834248871E-2</v>
      </c>
      <c r="O415" s="268">
        <v>1.0000000000000001E+50</v>
      </c>
      <c r="P415" s="268">
        <v>1.0000000000000001E+50</v>
      </c>
      <c r="Q415" s="268">
        <v>1.0000000000000001E+50</v>
      </c>
      <c r="R415" s="268">
        <v>1.0000000000000001E+50</v>
      </c>
      <c r="S415" s="268">
        <v>1.0000000000000001E+50</v>
      </c>
      <c r="T415" s="268">
        <v>1.0000000000000001E+50</v>
      </c>
      <c r="U415" s="268">
        <v>1.0000000000000001E+50</v>
      </c>
      <c r="V415" s="268">
        <v>1.0000000000000001E+50</v>
      </c>
      <c r="W415" s="268">
        <v>1.0000000000000001E+50</v>
      </c>
      <c r="X415" s="268">
        <v>1.4566648343918607E-2</v>
      </c>
      <c r="Y415" s="268">
        <v>1.0000000000000001E+50</v>
      </c>
      <c r="Z415" s="268">
        <v>1.0000000000000001E+50</v>
      </c>
      <c r="AA415" s="268">
        <v>1.0000000000000001E+50</v>
      </c>
      <c r="AB415" s="268">
        <v>0.7091436763252299</v>
      </c>
      <c r="AC415" s="268">
        <v>6.0231790757465052E-4</v>
      </c>
      <c r="AD415" s="268">
        <v>2.9255968315406944E-2</v>
      </c>
      <c r="AE415" s="268">
        <v>2.9764314485056707E-2</v>
      </c>
      <c r="AF415" s="268">
        <v>3.4403374253496481E-2</v>
      </c>
    </row>
    <row r="416" spans="1:32">
      <c r="A416" s="268">
        <v>3634721.2449045307</v>
      </c>
      <c r="B416" s="268">
        <v>0.22837172524074137</v>
      </c>
      <c r="C416" s="268">
        <v>1.0000000000000001E+50</v>
      </c>
      <c r="D416" s="268">
        <v>1.0000000000000001E+50</v>
      </c>
      <c r="E416" s="268">
        <v>1.0000000000000001E+50</v>
      </c>
      <c r="F416" s="268">
        <v>1.0000000000000001E+50</v>
      </c>
      <c r="G416" s="268">
        <v>1.0000000000000001E+50</v>
      </c>
      <c r="H416" s="268">
        <v>2.3048344670578171E-2</v>
      </c>
      <c r="I416" s="268">
        <v>8.2029295834009697E-2</v>
      </c>
      <c r="J416" s="268">
        <v>1.0000000000000001E+50</v>
      </c>
      <c r="K416" s="268">
        <v>4.6913463317887327E-3</v>
      </c>
      <c r="L416" s="268">
        <v>1.0000000000000001E+50</v>
      </c>
      <c r="M416" s="268">
        <v>1.0000000000000001E+50</v>
      </c>
      <c r="N416" s="268">
        <v>1.1603996248192465E-2</v>
      </c>
      <c r="O416" s="268">
        <v>1.0000000000000001E+50</v>
      </c>
      <c r="P416" s="268">
        <v>1.0000000000000001E+50</v>
      </c>
      <c r="Q416" s="268">
        <v>1.0000000000000001E+50</v>
      </c>
      <c r="R416" s="268">
        <v>1.0000000000000001E+50</v>
      </c>
      <c r="S416" s="268">
        <v>1.0000000000000001E+50</v>
      </c>
      <c r="T416" s="268">
        <v>1.0000000000000001E+50</v>
      </c>
      <c r="U416" s="268">
        <v>1.0000000000000001E+50</v>
      </c>
      <c r="V416" s="268">
        <v>1.0000000000000001E+50</v>
      </c>
      <c r="W416" s="268">
        <v>1.0000000000000001E+50</v>
      </c>
      <c r="X416" s="268">
        <v>1.4791888542124564E-2</v>
      </c>
      <c r="Y416" s="268">
        <v>1.0000000000000001E+50</v>
      </c>
      <c r="Z416" s="268">
        <v>1.0000000000000001E+50</v>
      </c>
      <c r="AA416" s="268">
        <v>1.0000000000000001E+50</v>
      </c>
      <c r="AB416" s="268">
        <v>0.69523900058175281</v>
      </c>
      <c r="AC416" s="268">
        <v>6.0608864945750596E-4</v>
      </c>
      <c r="AD416" s="268">
        <v>2.9256200778255467E-2</v>
      </c>
      <c r="AE416" s="268">
        <v>2.9764884016558163E-2</v>
      </c>
      <c r="AF416" s="268">
        <v>3.404331729368773E-2</v>
      </c>
    </row>
    <row r="417" spans="1:32">
      <c r="A417" s="268">
        <v>3707415.6698026215</v>
      </c>
      <c r="B417" s="268">
        <v>0.2329390730276176</v>
      </c>
      <c r="C417" s="268">
        <v>1.0000000000000001E+50</v>
      </c>
      <c r="D417" s="268">
        <v>1.0000000000000001E+50</v>
      </c>
      <c r="E417" s="268">
        <v>1.0000000000000001E+50</v>
      </c>
      <c r="F417" s="268">
        <v>1.0000000000000001E+50</v>
      </c>
      <c r="G417" s="268">
        <v>1.0000000000000001E+50</v>
      </c>
      <c r="H417" s="268">
        <v>2.2586778257255361E-2</v>
      </c>
      <c r="I417" s="268">
        <v>8.02016756609015E-2</v>
      </c>
      <c r="J417" s="268">
        <v>1.0000000000000001E+50</v>
      </c>
      <c r="K417" s="268">
        <v>4.5805813854550162E-3</v>
      </c>
      <c r="L417" s="268">
        <v>1.0000000000000001E+50</v>
      </c>
      <c r="M417" s="268">
        <v>1.0000000000000001E+50</v>
      </c>
      <c r="N417" s="268">
        <v>1.1982501644009201E-2</v>
      </c>
      <c r="O417" s="268">
        <v>1.0000000000000001E+50</v>
      </c>
      <c r="P417" s="268">
        <v>1.0000000000000001E+50</v>
      </c>
      <c r="Q417" s="268">
        <v>1.0000000000000001E+50</v>
      </c>
      <c r="R417" s="268">
        <v>1.0000000000000001E+50</v>
      </c>
      <c r="S417" s="268">
        <v>1.0000000000000001E+50</v>
      </c>
      <c r="T417" s="268">
        <v>1.0000000000000001E+50</v>
      </c>
      <c r="U417" s="268">
        <v>1.0000000000000001E+50</v>
      </c>
      <c r="V417" s="268">
        <v>1.0000000000000001E+50</v>
      </c>
      <c r="W417" s="268">
        <v>1.0000000000000001E+50</v>
      </c>
      <c r="X417" s="268">
        <v>1.5022644389582436E-2</v>
      </c>
      <c r="Y417" s="268">
        <v>1.0000000000000001E+50</v>
      </c>
      <c r="Z417" s="268">
        <v>1.0000000000000001E+50</v>
      </c>
      <c r="AA417" s="268">
        <v>1.0000000000000001E+50</v>
      </c>
      <c r="AB417" s="268">
        <v>0.6816069675835863</v>
      </c>
      <c r="AC417" s="268">
        <v>6.0998698873145887E-4</v>
      </c>
      <c r="AD417" s="268">
        <v>2.9256442630642549E-2</v>
      </c>
      <c r="AE417" s="268">
        <v>2.9765476545565606E-2</v>
      </c>
      <c r="AF417" s="268">
        <v>3.370488557071364E-2</v>
      </c>
    </row>
    <row r="418" spans="1:32">
      <c r="A418" s="268">
        <v>3781563.9831986739</v>
      </c>
      <c r="B418" s="268">
        <v>0.237597769470552</v>
      </c>
      <c r="C418" s="268">
        <v>1.0000000000000001E+50</v>
      </c>
      <c r="D418" s="268">
        <v>1.0000000000000001E+50</v>
      </c>
      <c r="E418" s="268">
        <v>1.0000000000000001E+50</v>
      </c>
      <c r="F418" s="268">
        <v>1.0000000000000001E+50</v>
      </c>
      <c r="G418" s="268">
        <v>1.0000000000000001E+50</v>
      </c>
      <c r="H418" s="268">
        <v>2.2134069945816407E-2</v>
      </c>
      <c r="I418" s="268">
        <v>7.8405554327060006E-2</v>
      </c>
      <c r="J418" s="268">
        <v>1.0000000000000001E+50</v>
      </c>
      <c r="K418" s="268">
        <v>4.4716502011903133E-3</v>
      </c>
      <c r="L418" s="268">
        <v>1.0000000000000001E+50</v>
      </c>
      <c r="M418" s="268">
        <v>1.0000000000000001E+50</v>
      </c>
      <c r="N418" s="268">
        <v>1.236670540364253E-2</v>
      </c>
      <c r="O418" s="268">
        <v>1.0000000000000001E+50</v>
      </c>
      <c r="P418" s="268">
        <v>1.0000000000000001E+50</v>
      </c>
      <c r="Q418" s="268">
        <v>1.0000000000000001E+50</v>
      </c>
      <c r="R418" s="268">
        <v>1.0000000000000001E+50</v>
      </c>
      <c r="S418" s="268">
        <v>1.0000000000000001E+50</v>
      </c>
      <c r="T418" s="268">
        <v>1.0000000000000001E+50</v>
      </c>
      <c r="U418" s="268">
        <v>1.0000000000000001E+50</v>
      </c>
      <c r="V418" s="268">
        <v>1.0000000000000001E+50</v>
      </c>
      <c r="W418" s="268">
        <v>1.0000000000000001E+50</v>
      </c>
      <c r="X418" s="268">
        <v>1.525901931443401E-2</v>
      </c>
      <c r="Y418" s="268">
        <v>1.0000000000000001E+50</v>
      </c>
      <c r="Z418" s="268">
        <v>1.0000000000000001E+50</v>
      </c>
      <c r="AA418" s="268">
        <v>1.0000000000000001E+50</v>
      </c>
      <c r="AB418" s="268">
        <v>0.66824223143543626</v>
      </c>
      <c r="AC418" s="268">
        <v>6.1401655118498925E-4</v>
      </c>
      <c r="AD418" s="268">
        <v>2.9256694251743993E-2</v>
      </c>
      <c r="AE418" s="268">
        <v>2.9766093000225563E-2</v>
      </c>
      <c r="AF418" s="268">
        <v>3.3391033021098686E-2</v>
      </c>
    </row>
    <row r="419" spans="1:32">
      <c r="A419" s="268">
        <v>3857195.2628626474</v>
      </c>
      <c r="B419" s="268">
        <v>0.24234964150932797</v>
      </c>
      <c r="C419" s="268">
        <v>1.0000000000000001E+50</v>
      </c>
      <c r="D419" s="268">
        <v>1.0000000000000001E+50</v>
      </c>
      <c r="E419" s="268">
        <v>1.0000000000000001E+50</v>
      </c>
      <c r="F419" s="268">
        <v>1.0000000000000001E+50</v>
      </c>
      <c r="G419" s="268">
        <v>1.0000000000000001E+50</v>
      </c>
      <c r="H419" s="268">
        <v>2.1690042237518383E-2</v>
      </c>
      <c r="I419" s="268">
        <v>7.6640230790237157E-2</v>
      </c>
      <c r="J419" s="268">
        <v>1.0000000000000001E+50</v>
      </c>
      <c r="K419" s="268">
        <v>4.3645128657475371E-3</v>
      </c>
      <c r="L419" s="268">
        <v>1.0000000000000001E+50</v>
      </c>
      <c r="M419" s="268">
        <v>1.0000000000000001E+50</v>
      </c>
      <c r="N419" s="268">
        <v>1.275666788942911E-2</v>
      </c>
      <c r="O419" s="268">
        <v>1.0000000000000001E+50</v>
      </c>
      <c r="P419" s="268">
        <v>1.0000000000000001E+50</v>
      </c>
      <c r="Q419" s="268">
        <v>1.0000000000000001E+50</v>
      </c>
      <c r="R419" s="268">
        <v>1.0000000000000001E+50</v>
      </c>
      <c r="S419" s="268">
        <v>1.0000000000000001E+50</v>
      </c>
      <c r="T419" s="268">
        <v>1.0000000000000001E+50</v>
      </c>
      <c r="U419" s="268">
        <v>1.0000000000000001E+50</v>
      </c>
      <c r="V419" s="268">
        <v>1.0000000000000001E+50</v>
      </c>
      <c r="W419" s="268">
        <v>1.0000000000000001E+50</v>
      </c>
      <c r="X419" s="268">
        <v>1.5501118464581647E-2</v>
      </c>
      <c r="Y419" s="268">
        <v>1.0000000000000001E+50</v>
      </c>
      <c r="Z419" s="268">
        <v>1.0000000000000001E+50</v>
      </c>
      <c r="AA419" s="268">
        <v>1.0000000000000001E+50</v>
      </c>
      <c r="AB419" s="268">
        <v>0.65513955106430188</v>
      </c>
      <c r="AC419" s="268">
        <v>6.1818102903949139E-4</v>
      </c>
      <c r="AD419" s="268">
        <v>2.9256956036040987E-2</v>
      </c>
      <c r="AE419" s="268">
        <v>2.9766734346103236E-2</v>
      </c>
      <c r="AF419" s="268">
        <v>3.3102911861311521E-2</v>
      </c>
    </row>
    <row r="420" spans="1:32">
      <c r="A420" s="268">
        <v>3934339.1681199004</v>
      </c>
      <c r="B420" s="268">
        <v>0.24719655262317811</v>
      </c>
      <c r="C420" s="268">
        <v>1.0000000000000001E+50</v>
      </c>
      <c r="D420" s="268">
        <v>1.0000000000000001E+50</v>
      </c>
      <c r="E420" s="268">
        <v>1.0000000000000001E+50</v>
      </c>
      <c r="F420" s="268">
        <v>1.0000000000000001E+50</v>
      </c>
      <c r="G420" s="268">
        <v>1.0000000000000001E+50</v>
      </c>
      <c r="H420" s="268">
        <v>2.1254521039934464E-2</v>
      </c>
      <c r="I420" s="268">
        <v>7.4905016339106859E-2</v>
      </c>
      <c r="J420" s="268">
        <v>1.0000000000000001E+50</v>
      </c>
      <c r="K420" s="268">
        <v>4.2591304031118883E-3</v>
      </c>
      <c r="L420" s="268">
        <v>1.0000000000000001E+50</v>
      </c>
      <c r="M420" s="268">
        <v>1.0000000000000001E+50</v>
      </c>
      <c r="N420" s="268">
        <v>1.3152461160260451E-2</v>
      </c>
      <c r="O420" s="268">
        <v>1.0000000000000001E+50</v>
      </c>
      <c r="P420" s="268">
        <v>1.0000000000000001E+50</v>
      </c>
      <c r="Q420" s="268">
        <v>1.0000000000000001E+50</v>
      </c>
      <c r="R420" s="268">
        <v>1.0000000000000001E+50</v>
      </c>
      <c r="S420" s="268">
        <v>1.0000000000000001E+50</v>
      </c>
      <c r="T420" s="268">
        <v>1.0000000000000001E+50</v>
      </c>
      <c r="U420" s="268">
        <v>1.0000000000000001E+50</v>
      </c>
      <c r="V420" s="268">
        <v>1.0000000000000001E+50</v>
      </c>
      <c r="W420" s="268">
        <v>1.0000000000000001E+50</v>
      </c>
      <c r="X420" s="268">
        <v>1.5749048759177393E-2</v>
      </c>
      <c r="Y420" s="268">
        <v>1.0000000000000001E+50</v>
      </c>
      <c r="Z420" s="268">
        <v>1.0000000000000001E+50</v>
      </c>
      <c r="AA420" s="268">
        <v>1.0000000000000001E+50</v>
      </c>
      <c r="AB420" s="268">
        <v>0.6422937881641545</v>
      </c>
      <c r="AC420" s="268">
        <v>6.2248418065422614E-4</v>
      </c>
      <c r="AD420" s="268">
        <v>2.9257228393937362E-2</v>
      </c>
      <c r="AE420" s="268">
        <v>2.9767401587687776E-2</v>
      </c>
      <c r="AF420" s="268">
        <v>3.2840399083011652E-2</v>
      </c>
    </row>
    <row r="421" spans="1:32">
      <c r="A421" s="268">
        <v>4013025.9514822983</v>
      </c>
      <c r="B421" s="268">
        <v>0.25214040356156037</v>
      </c>
      <c r="C421" s="268">
        <v>1.0000000000000001E+50</v>
      </c>
      <c r="D421" s="268">
        <v>1.0000000000000001E+50</v>
      </c>
      <c r="E421" s="268">
        <v>1.0000000000000001E+50</v>
      </c>
      <c r="F421" s="268">
        <v>1.0000000000000001E+50</v>
      </c>
      <c r="G421" s="268">
        <v>1.0000000000000001E+50</v>
      </c>
      <c r="H421" s="268">
        <v>2.0827335598823132E-2</v>
      </c>
      <c r="I421" s="268">
        <v>7.3199234344815498E-2</v>
      </c>
      <c r="J421" s="268">
        <v>1.0000000000000001E+50</v>
      </c>
      <c r="K421" s="268">
        <v>4.1554647814535991E-3</v>
      </c>
      <c r="L421" s="268">
        <v>1.0000000000000001E+50</v>
      </c>
      <c r="M421" s="268">
        <v>1.0000000000000001E+50</v>
      </c>
      <c r="N421" s="268">
        <v>1.3554167870065586E-2</v>
      </c>
      <c r="O421" s="268">
        <v>1.0000000000000001E+50</v>
      </c>
      <c r="P421" s="268">
        <v>1.0000000000000001E+50</v>
      </c>
      <c r="Q421" s="268">
        <v>1.0000000000000001E+50</v>
      </c>
      <c r="R421" s="268">
        <v>1.0000000000000001E+50</v>
      </c>
      <c r="S421" s="268">
        <v>1.0000000000000001E+50</v>
      </c>
      <c r="T421" s="268">
        <v>1.0000000000000001E+50</v>
      </c>
      <c r="U421" s="268">
        <v>1.0000000000000001E+50</v>
      </c>
      <c r="V421" s="268">
        <v>1.0000000000000001E+50</v>
      </c>
      <c r="W421" s="268">
        <v>1.0000000000000001E+50</v>
      </c>
      <c r="X421" s="268">
        <v>1.6002918941196268E-2</v>
      </c>
      <c r="Y421" s="268">
        <v>1.0000000000000001E+50</v>
      </c>
      <c r="Z421" s="268">
        <v>1.0000000000000001E+50</v>
      </c>
      <c r="AA421" s="268">
        <v>1.0000000000000001E+50</v>
      </c>
      <c r="AB421" s="268">
        <v>0.62969990518091445</v>
      </c>
      <c r="AC421" s="268">
        <v>6.2692983019905796E-4</v>
      </c>
      <c r="AD421" s="268">
        <v>2.9257511752401658E-2</v>
      </c>
      <c r="AE421" s="268">
        <v>2.97680957699578E-2</v>
      </c>
      <c r="AF421" s="268">
        <v>3.260253004556158E-2</v>
      </c>
    </row>
    <row r="422" spans="1:32">
      <c r="A422" s="268">
        <v>4093286.4705119445</v>
      </c>
      <c r="B422" s="268">
        <v>0.25718313308955015</v>
      </c>
      <c r="C422" s="268">
        <v>1.0000000000000001E+50</v>
      </c>
      <c r="D422" s="268">
        <v>1.0000000000000001E+50</v>
      </c>
      <c r="E422" s="268">
        <v>1.0000000000000001E+50</v>
      </c>
      <c r="F422" s="268">
        <v>1.0000000000000001E+50</v>
      </c>
      <c r="G422" s="268">
        <v>1.0000000000000001E+50</v>
      </c>
      <c r="H422" s="268">
        <v>2.0408318431316023E-2</v>
      </c>
      <c r="I422" s="268">
        <v>7.1522220019385754E-2</v>
      </c>
      <c r="J422" s="268">
        <v>1.0000000000000001E+50</v>
      </c>
      <c r="K422" s="268">
        <v>4.053478922890378E-3</v>
      </c>
      <c r="L422" s="268">
        <v>1.0000000000000001E+50</v>
      </c>
      <c r="M422" s="268">
        <v>1.0000000000000001E+50</v>
      </c>
      <c r="N422" s="268">
        <v>1.3961880321921822E-2</v>
      </c>
      <c r="O422" s="268">
        <v>1.0000000000000001E+50</v>
      </c>
      <c r="P422" s="268">
        <v>1.0000000000000001E+50</v>
      </c>
      <c r="Q422" s="268">
        <v>1.0000000000000001E+50</v>
      </c>
      <c r="R422" s="268">
        <v>1.0000000000000001E+50</v>
      </c>
      <c r="S422" s="268">
        <v>1.0000000000000001E+50</v>
      </c>
      <c r="T422" s="268">
        <v>1.0000000000000001E+50</v>
      </c>
      <c r="U422" s="268">
        <v>1.0000000000000001E+50</v>
      </c>
      <c r="V422" s="268">
        <v>1.0000000000000001E+50</v>
      </c>
      <c r="W422" s="268">
        <v>1.0000000000000001E+50</v>
      </c>
      <c r="X422" s="268">
        <v>1.6262839631058679E-2</v>
      </c>
      <c r="Y422" s="268">
        <v>1.0000000000000001E+50</v>
      </c>
      <c r="Z422" s="268">
        <v>1.0000000000000001E+50</v>
      </c>
      <c r="AA422" s="268">
        <v>1.0000000000000001E+50</v>
      </c>
      <c r="AB422" s="268">
        <v>0.6173529633369399</v>
      </c>
      <c r="AC422" s="268">
        <v>6.3152186729990107E-4</v>
      </c>
      <c r="AD422" s="268">
        <v>2.9257806555635077E-2</v>
      </c>
      <c r="AE422" s="268">
        <v>2.9768817980009635E-2</v>
      </c>
      <c r="AF422" s="268">
        <v>3.238783123316314E-2</v>
      </c>
    </row>
    <row r="423" spans="1:32">
      <c r="A423" s="268">
        <v>4175152.1999221835</v>
      </c>
      <c r="B423" s="268">
        <v>0.26232671874814023</v>
      </c>
      <c r="C423" s="268">
        <v>1.0000000000000001E+50</v>
      </c>
      <c r="D423" s="268">
        <v>1.0000000000000001E+50</v>
      </c>
      <c r="E423" s="268">
        <v>1.0000000000000001E+50</v>
      </c>
      <c r="F423" s="268">
        <v>1.0000000000000001E+50</v>
      </c>
      <c r="G423" s="268">
        <v>1.0000000000000001E+50</v>
      </c>
      <c r="H423" s="268">
        <v>1.9997305260398997E-2</v>
      </c>
      <c r="I423" s="268">
        <v>6.9873320181118331E-2</v>
      </c>
      <c r="J423" s="268">
        <v>1.0000000000000001E+50</v>
      </c>
      <c r="K423" s="268">
        <v>3.9531367163698639E-3</v>
      </c>
      <c r="L423" s="268">
        <v>1.0000000000000001E+50</v>
      </c>
      <c r="M423" s="268">
        <v>1.0000000000000001E+50</v>
      </c>
      <c r="N423" s="268">
        <v>1.4375699655260444E-2</v>
      </c>
      <c r="O423" s="268">
        <v>1.0000000000000001E+50</v>
      </c>
      <c r="P423" s="268">
        <v>1.0000000000000001E+50</v>
      </c>
      <c r="Q423" s="268">
        <v>1.0000000000000001E+50</v>
      </c>
      <c r="R423" s="268">
        <v>1.0000000000000001E+50</v>
      </c>
      <c r="S423" s="268">
        <v>1.0000000000000001E+50</v>
      </c>
      <c r="T423" s="268">
        <v>1.0000000000000001E+50</v>
      </c>
      <c r="U423" s="268">
        <v>1.0000000000000001E+50</v>
      </c>
      <c r="V423" s="268">
        <v>1.0000000000000001E+50</v>
      </c>
      <c r="W423" s="268">
        <v>1.0000000000000001E+50</v>
      </c>
      <c r="X423" s="268">
        <v>1.6528923381269357E-2</v>
      </c>
      <c r="Y423" s="268">
        <v>1.0000000000000001E+50</v>
      </c>
      <c r="Z423" s="268">
        <v>1.0000000000000001E+50</v>
      </c>
      <c r="AA423" s="268">
        <v>1.0000000000000001E+50</v>
      </c>
      <c r="AB423" s="268">
        <v>0.60524812069425171</v>
      </c>
      <c r="AC423" s="268">
        <v>6.3626424666220498E-4</v>
      </c>
      <c r="AD423" s="268">
        <v>2.9258113265766269E-2</v>
      </c>
      <c r="AE423" s="268">
        <v>2.9769569348750684E-2</v>
      </c>
      <c r="AF423" s="268">
        <v>3.2194561825675046E-2</v>
      </c>
    </row>
    <row r="424" spans="1:32">
      <c r="A424" s="268">
        <v>4258655.2439206271</v>
      </c>
      <c r="B424" s="268">
        <v>0.26757317762974708</v>
      </c>
      <c r="C424" s="268">
        <v>1.0000000000000001E+50</v>
      </c>
      <c r="D424" s="268">
        <v>1.0000000000000001E+50</v>
      </c>
      <c r="E424" s="268">
        <v>1.0000000000000001E+50</v>
      </c>
      <c r="F424" s="268">
        <v>1.0000000000000001E+50</v>
      </c>
      <c r="G424" s="268">
        <v>1.0000000000000001E+50</v>
      </c>
      <c r="H424" s="268">
        <v>1.9594134950661292E-2</v>
      </c>
      <c r="I424" s="268">
        <v>6.8251893027168789E-2</v>
      </c>
      <c r="J424" s="268">
        <v>1.0000000000000001E+50</v>
      </c>
      <c r="K424" s="268">
        <v>3.8544030340271537E-3</v>
      </c>
      <c r="L424" s="268">
        <v>1.0000000000000001E+50</v>
      </c>
      <c r="M424" s="268">
        <v>1.0000000000000001E+50</v>
      </c>
      <c r="N424" s="268">
        <v>1.4795735147131856E-2</v>
      </c>
      <c r="O424" s="268">
        <v>1.0000000000000001E+50</v>
      </c>
      <c r="P424" s="268">
        <v>1.0000000000000001E+50</v>
      </c>
      <c r="Q424" s="268">
        <v>1.0000000000000001E+50</v>
      </c>
      <c r="R424" s="268">
        <v>1.0000000000000001E+50</v>
      </c>
      <c r="S424" s="268">
        <v>1.0000000000000001E+50</v>
      </c>
      <c r="T424" s="268">
        <v>1.0000000000000001E+50</v>
      </c>
      <c r="U424" s="268">
        <v>1.0000000000000001E+50</v>
      </c>
      <c r="V424" s="268">
        <v>1.0000000000000001E+50</v>
      </c>
      <c r="W424" s="268">
        <v>1.0000000000000001E+50</v>
      </c>
      <c r="X424" s="268">
        <v>1.680128473204277E-2</v>
      </c>
      <c r="Y424" s="268">
        <v>1.0000000000000001E+50</v>
      </c>
      <c r="Z424" s="268">
        <v>1.0000000000000001E+50</v>
      </c>
      <c r="AA424" s="268">
        <v>1.0000000000000001E+50</v>
      </c>
      <c r="AB424" s="268">
        <v>0.5933806302557334</v>
      </c>
      <c r="AC424" s="268">
        <v>6.4116098767819649E-4</v>
      </c>
      <c r="AD424" s="268">
        <v>2.925843236357412E-2</v>
      </c>
      <c r="AE424" s="268">
        <v>2.9770351052660529E-2</v>
      </c>
      <c r="AF424" s="268">
        <v>3.2020880652730836E-2</v>
      </c>
    </row>
    <row r="425" spans="1:32">
      <c r="A425" s="268">
        <v>4343828.3487990396</v>
      </c>
      <c r="B425" s="268">
        <v>0.27292456716922742</v>
      </c>
      <c r="C425" s="268">
        <v>1.0000000000000001E+50</v>
      </c>
      <c r="D425" s="268">
        <v>1.0000000000000001E+50</v>
      </c>
      <c r="E425" s="268">
        <v>1.0000000000000001E+50</v>
      </c>
      <c r="F425" s="268">
        <v>1.0000000000000001E+50</v>
      </c>
      <c r="G425" s="268">
        <v>1.0000000000000001E+50</v>
      </c>
      <c r="H425" s="268">
        <v>1.9198649445288509E-2</v>
      </c>
      <c r="I425" s="268">
        <v>6.6657307913516692E-2</v>
      </c>
      <c r="J425" s="268">
        <v>1.0000000000000001E+50</v>
      </c>
      <c r="K425" s="268">
        <v>3.7572437514238996E-3</v>
      </c>
      <c r="L425" s="268">
        <v>1.0000000000000001E+50</v>
      </c>
      <c r="M425" s="268">
        <v>1.0000000000000001E+50</v>
      </c>
      <c r="N425" s="268">
        <v>1.5222103611432608E-2</v>
      </c>
      <c r="O425" s="268">
        <v>1.0000000000000001E+50</v>
      </c>
      <c r="P425" s="268">
        <v>1.0000000000000001E+50</v>
      </c>
      <c r="Q425" s="268">
        <v>1.0000000000000001E+50</v>
      </c>
      <c r="R425" s="268">
        <v>1.0000000000000001E+50</v>
      </c>
      <c r="S425" s="268">
        <v>1.0000000000000001E+50</v>
      </c>
      <c r="T425" s="268">
        <v>1.0000000000000001E+50</v>
      </c>
      <c r="U425" s="268">
        <v>1.0000000000000001E+50</v>
      </c>
      <c r="V425" s="268">
        <v>1.0000000000000001E+50</v>
      </c>
      <c r="W425" s="268">
        <v>1.0000000000000001E+50</v>
      </c>
      <c r="X425" s="268">
        <v>1.7080040267887956E-2</v>
      </c>
      <c r="Y425" s="268">
        <v>1.0000000000000001E+50</v>
      </c>
      <c r="Z425" s="268">
        <v>1.0000000000000001E+50</v>
      </c>
      <c r="AA425" s="268">
        <v>1.0000000000000001E+50</v>
      </c>
      <c r="AB425" s="268">
        <v>0.58174583810356484</v>
      </c>
      <c r="AC425" s="268">
        <v>6.4621617402394664E-4</v>
      </c>
      <c r="AD425" s="268">
        <v>2.9258764349239574E-2</v>
      </c>
      <c r="AE425" s="268">
        <v>2.9771164315622486E-2</v>
      </c>
      <c r="AF425" s="268">
        <v>3.1864955957152913E-2</v>
      </c>
    </row>
    <row r="426" spans="1:32">
      <c r="A426" s="268">
        <v>4430704.9157750206</v>
      </c>
      <c r="B426" s="268">
        <v>0.27838298595071564</v>
      </c>
      <c r="C426" s="268">
        <v>1.0000000000000001E+50</v>
      </c>
      <c r="D426" s="268">
        <v>1.0000000000000001E+50</v>
      </c>
      <c r="E426" s="268">
        <v>1.0000000000000001E+50</v>
      </c>
      <c r="F426" s="268">
        <v>1.0000000000000001E+50</v>
      </c>
      <c r="G426" s="268">
        <v>1.0000000000000001E+50</v>
      </c>
      <c r="H426" s="268">
        <v>1.8810693704275541E-2</v>
      </c>
      <c r="I426" s="268">
        <v>6.5088945142586271E-2</v>
      </c>
      <c r="J426" s="268">
        <v>1.0000000000000001E+50</v>
      </c>
      <c r="K426" s="268">
        <v>3.661625772135167E-3</v>
      </c>
      <c r="L426" s="268">
        <v>1.0000000000000001E+50</v>
      </c>
      <c r="M426" s="268">
        <v>1.0000000000000001E+50</v>
      </c>
      <c r="N426" s="268">
        <v>1.5654928882463563E-2</v>
      </c>
      <c r="O426" s="268">
        <v>1.0000000000000001E+50</v>
      </c>
      <c r="P426" s="268">
        <v>1.0000000000000001E+50</v>
      </c>
      <c r="Q426" s="268">
        <v>1.0000000000000001E+50</v>
      </c>
      <c r="R426" s="268">
        <v>1.0000000000000001E+50</v>
      </c>
      <c r="S426" s="268">
        <v>1.0000000000000001E+50</v>
      </c>
      <c r="T426" s="268">
        <v>1.0000000000000001E+50</v>
      </c>
      <c r="U426" s="268">
        <v>1.0000000000000001E+50</v>
      </c>
      <c r="V426" s="268">
        <v>1.0000000000000001E+50</v>
      </c>
      <c r="W426" s="268">
        <v>1.0000000000000001E+50</v>
      </c>
      <c r="X426" s="268">
        <v>1.7365308675128335E-2</v>
      </c>
      <c r="Y426" s="268">
        <v>1.0000000000000001E+50</v>
      </c>
      <c r="Z426" s="268">
        <v>1.0000000000000001E+50</v>
      </c>
      <c r="AA426" s="268">
        <v>1.0000000000000001E+50</v>
      </c>
      <c r="AB426" s="268">
        <v>0.57033918157415542</v>
      </c>
      <c r="AC426" s="268">
        <v>6.5143395325265453E-4</v>
      </c>
      <c r="AD426" s="268">
        <v>2.9259109743127728E-2</v>
      </c>
      <c r="AE426" s="268">
        <v>2.9772010410828345E-2</v>
      </c>
      <c r="AF426" s="268">
        <v>3.1725033381131265E-2</v>
      </c>
    </row>
    <row r="427" spans="1:32">
      <c r="A427" s="268">
        <v>4519319.0140905213</v>
      </c>
      <c r="B427" s="268">
        <v>0.28395057453059774</v>
      </c>
      <c r="C427" s="268">
        <v>1.0000000000000001E+50</v>
      </c>
      <c r="D427" s="268">
        <v>1.0000000000000001E+50</v>
      </c>
      <c r="E427" s="268">
        <v>1.0000000000000001E+50</v>
      </c>
      <c r="F427" s="268">
        <v>1.0000000000000001E+50</v>
      </c>
      <c r="G427" s="268">
        <v>1.0000000000000001E+50</v>
      </c>
      <c r="H427" s="268">
        <v>1.8430115643836124E-2</v>
      </c>
      <c r="I427" s="268">
        <v>6.3546195758830137E-2</v>
      </c>
      <c r="J427" s="268">
        <v>1.0000000000000001E+50</v>
      </c>
      <c r="K427" s="268">
        <v>3.5675170572193305E-3</v>
      </c>
      <c r="L427" s="268">
        <v>1.0000000000000001E+50</v>
      </c>
      <c r="M427" s="268">
        <v>1.0000000000000001E+50</v>
      </c>
      <c r="N427" s="268">
        <v>1.6094341371259618E-2</v>
      </c>
      <c r="O427" s="268">
        <v>1.0000000000000001E+50</v>
      </c>
      <c r="P427" s="268">
        <v>1.0000000000000001E+50</v>
      </c>
      <c r="Q427" s="268">
        <v>1.0000000000000001E+50</v>
      </c>
      <c r="R427" s="268">
        <v>1.0000000000000001E+50</v>
      </c>
      <c r="S427" s="268">
        <v>1.0000000000000001E+50</v>
      </c>
      <c r="T427" s="268">
        <v>1.0000000000000001E+50</v>
      </c>
      <c r="U427" s="268">
        <v>1.0000000000000001E+50</v>
      </c>
      <c r="V427" s="268">
        <v>1.0000000000000001E+50</v>
      </c>
      <c r="W427" s="268">
        <v>1.0000000000000001E+50</v>
      </c>
      <c r="X427" s="268">
        <v>1.7657210800335485E-2</v>
      </c>
      <c r="Y427" s="268">
        <v>1.0000000000000001E+50</v>
      </c>
      <c r="Z427" s="268">
        <v>1.0000000000000001E+50</v>
      </c>
      <c r="AA427" s="268">
        <v>1.0000000000000001E+50</v>
      </c>
      <c r="AB427" s="268">
        <v>0.55915618746886431</v>
      </c>
      <c r="AC427" s="268">
        <v>6.5681853639081868E-4</v>
      </c>
      <c r="AD427" s="268">
        <v>2.9259469086601344E-2</v>
      </c>
      <c r="AE427" s="268">
        <v>2.9772890662759195E-2</v>
      </c>
      <c r="AF427" s="268">
        <v>3.1599474605190657E-2</v>
      </c>
    </row>
    <row r="428" spans="1:32">
      <c r="A428" s="268">
        <v>4609705.3943723319</v>
      </c>
      <c r="B428" s="268">
        <v>0.28962951627694522</v>
      </c>
      <c r="C428" s="268">
        <v>1.0000000000000001E+50</v>
      </c>
      <c r="D428" s="268">
        <v>1.0000000000000001E+50</v>
      </c>
      <c r="E428" s="268">
        <v>1.0000000000000001E+50</v>
      </c>
      <c r="F428" s="268">
        <v>1.0000000000000001E+50</v>
      </c>
      <c r="G428" s="268">
        <v>1.0000000000000001E+50</v>
      </c>
      <c r="H428" s="268">
        <v>1.8056766076986277E-2</v>
      </c>
      <c r="I428" s="268">
        <v>6.2028461352642825E-2</v>
      </c>
      <c r="J428" s="268">
        <v>1.0000000000000001E+50</v>
      </c>
      <c r="K428" s="268">
        <v>3.4748866601864215E-3</v>
      </c>
      <c r="L428" s="268">
        <v>1.0000000000000001E+50</v>
      </c>
      <c r="M428" s="268">
        <v>1.0000000000000001E+50</v>
      </c>
      <c r="N428" s="268">
        <v>1.6540477684872053E-2</v>
      </c>
      <c r="O428" s="268">
        <v>1.0000000000000001E+50</v>
      </c>
      <c r="P428" s="268">
        <v>1.0000000000000001E+50</v>
      </c>
      <c r="Q428" s="268">
        <v>1.0000000000000001E+50</v>
      </c>
      <c r="R428" s="268">
        <v>1.0000000000000001E+50</v>
      </c>
      <c r="S428" s="268">
        <v>1.0000000000000001E+50</v>
      </c>
      <c r="T428" s="268">
        <v>1.0000000000000001E+50</v>
      </c>
      <c r="U428" s="268">
        <v>1.0000000000000001E+50</v>
      </c>
      <c r="V428" s="268">
        <v>1.0000000000000001E+50</v>
      </c>
      <c r="W428" s="268">
        <v>1.0000000000000001E+50</v>
      </c>
      <c r="X428" s="268">
        <v>1.7955869709658397E-2</v>
      </c>
      <c r="Y428" s="268">
        <v>1.0000000000000001E+50</v>
      </c>
      <c r="Z428" s="268">
        <v>1.0000000000000001E+50</v>
      </c>
      <c r="AA428" s="268">
        <v>1.0000000000000001E+50</v>
      </c>
      <c r="AB428" s="268">
        <v>0.54819247029980545</v>
      </c>
      <c r="AC428" s="268">
        <v>6.6237419754421208E-4</v>
      </c>
      <c r="AD428" s="268">
        <v>2.9259842942867119E-2</v>
      </c>
      <c r="AE428" s="268">
        <v>2.9773806449245408E-2</v>
      </c>
      <c r="AF428" s="268">
        <v>3.1486776092138409E-2</v>
      </c>
    </row>
    <row r="429" spans="1:32">
      <c r="A429" s="268">
        <v>4701899.5022597788</v>
      </c>
      <c r="B429" s="268">
        <v>0.29542203822573815</v>
      </c>
      <c r="C429" s="268">
        <v>1.0000000000000001E+50</v>
      </c>
      <c r="D429" s="268">
        <v>1.0000000000000001E+50</v>
      </c>
      <c r="E429" s="268">
        <v>1.0000000000000001E+50</v>
      </c>
      <c r="F429" s="268">
        <v>1.0000000000000001E+50</v>
      </c>
      <c r="G429" s="268">
        <v>1.0000000000000001E+50</v>
      </c>
      <c r="H429" s="268">
        <v>1.7690498655279423E-2</v>
      </c>
      <c r="I429" s="268">
        <v>6.0535153873039226E-2</v>
      </c>
      <c r="J429" s="268">
        <v>1.0000000000000001E+50</v>
      </c>
      <c r="K429" s="268">
        <v>3.3837047681735165E-3</v>
      </c>
      <c r="L429" s="268">
        <v>1.0000000000000001E+50</v>
      </c>
      <c r="M429" s="268">
        <v>1.0000000000000001E+50</v>
      </c>
      <c r="N429" s="268">
        <v>1.6993480300248082E-2</v>
      </c>
      <c r="O429" s="268">
        <v>1.0000000000000001E+50</v>
      </c>
      <c r="P429" s="268">
        <v>1.0000000000000001E+50</v>
      </c>
      <c r="Q429" s="268">
        <v>1.0000000000000001E+50</v>
      </c>
      <c r="R429" s="268">
        <v>1.0000000000000001E+50</v>
      </c>
      <c r="S429" s="268">
        <v>1.0000000000000001E+50</v>
      </c>
      <c r="T429" s="268">
        <v>1.0000000000000001E+50</v>
      </c>
      <c r="U429" s="268">
        <v>1.0000000000000001E+50</v>
      </c>
      <c r="V429" s="268">
        <v>1.0000000000000001E+50</v>
      </c>
      <c r="W429" s="268">
        <v>1.0000000000000001E+50</v>
      </c>
      <c r="X429" s="268">
        <v>1.8261410749033195E-2</v>
      </c>
      <c r="Y429" s="268">
        <v>1.0000000000000001E+50</v>
      </c>
      <c r="Z429" s="268">
        <v>1.0000000000000001E+50</v>
      </c>
      <c r="AA429" s="268">
        <v>1.0000000000000001E+50</v>
      </c>
      <c r="AB429" s="268">
        <v>0.53744373057004802</v>
      </c>
      <c r="AC429" s="268">
        <v>6.6810527352076886E-4</v>
      </c>
      <c r="AD429" s="268">
        <v>2.9260231897855926E-2</v>
      </c>
      <c r="AE429" s="268">
        <v>2.9774759203608787E-2</v>
      </c>
      <c r="AF429" s="268">
        <v>3.1385574830666924E-2</v>
      </c>
    </row>
    <row r="430" spans="1:32">
      <c r="A430" s="268">
        <v>4795937.4923049742</v>
      </c>
      <c r="B430" s="268">
        <v>0.30133041195421223</v>
      </c>
      <c r="C430" s="268">
        <v>1.0000000000000001E+50</v>
      </c>
      <c r="D430" s="268">
        <v>1.0000000000000001E+50</v>
      </c>
      <c r="E430" s="268">
        <v>1.0000000000000001E+50</v>
      </c>
      <c r="F430" s="268">
        <v>1.0000000000000001E+50</v>
      </c>
      <c r="G430" s="268">
        <v>1.0000000000000001E+50</v>
      </c>
      <c r="H430" s="268">
        <v>1.7331169811671494E-2</v>
      </c>
      <c r="I430" s="268">
        <v>5.9065695449608706E-2</v>
      </c>
      <c r="J430" s="268">
        <v>1.0000000000000001E+50</v>
      </c>
      <c r="K430" s="268">
        <v>3.2939427501441055E-3</v>
      </c>
      <c r="L430" s="268">
        <v>1.0000000000000001E+50</v>
      </c>
      <c r="M430" s="268">
        <v>1.0000000000000001E+50</v>
      </c>
      <c r="N430" s="268">
        <v>1.7453497285585002E-2</v>
      </c>
      <c r="O430" s="268">
        <v>1.0000000000000001E+50</v>
      </c>
      <c r="P430" s="268">
        <v>1.0000000000000001E+50</v>
      </c>
      <c r="Q430" s="268">
        <v>1.0000000000000001E+50</v>
      </c>
      <c r="R430" s="268">
        <v>1.0000000000000001E+50</v>
      </c>
      <c r="S430" s="268">
        <v>1.0000000000000001E+50</v>
      </c>
      <c r="T430" s="268">
        <v>1.0000000000000001E+50</v>
      </c>
      <c r="U430" s="268">
        <v>1.0000000000000001E+50</v>
      </c>
      <c r="V430" s="268">
        <v>1.0000000000000001E+50</v>
      </c>
      <c r="W430" s="268">
        <v>1.0000000000000001E+50</v>
      </c>
      <c r="X430" s="268">
        <v>1.8573961605261209E-2</v>
      </c>
      <c r="Y430" s="268">
        <v>1.0000000000000001E+50</v>
      </c>
      <c r="Z430" s="268">
        <v>1.0000000000000001E+50</v>
      </c>
      <c r="AA430" s="268">
        <v>1.0000000000000001E+50</v>
      </c>
      <c r="AB430" s="268">
        <v>0.52690575308753895</v>
      </c>
      <c r="AC430" s="268">
        <v>6.7401616347763827E-4</v>
      </c>
      <c r="AD430" s="268">
        <v>2.9260636561138448E-2</v>
      </c>
      <c r="AE430" s="268">
        <v>2.9775750416890207E-2</v>
      </c>
      <c r="AF430" s="268">
        <v>3.1294645947920308E-2</v>
      </c>
    </row>
    <row r="431" spans="1:32">
      <c r="A431" s="268">
        <v>4891856.2421510741</v>
      </c>
      <c r="B431" s="268">
        <v>0.30735695447167372</v>
      </c>
      <c r="C431" s="268">
        <v>1.0000000000000001E+50</v>
      </c>
      <c r="D431" s="268">
        <v>1.0000000000000001E+50</v>
      </c>
      <c r="E431" s="268">
        <v>1.0000000000000001E+50</v>
      </c>
      <c r="F431" s="268">
        <v>1.0000000000000001E+50</v>
      </c>
      <c r="G431" s="268">
        <v>1.0000000000000001E+50</v>
      </c>
      <c r="H431" s="268">
        <v>1.6978638704494928E-2</v>
      </c>
      <c r="I431" s="268">
        <v>5.7619518224344107E-2</v>
      </c>
      <c r="J431" s="268">
        <v>1.0000000000000001E+50</v>
      </c>
      <c r="K431" s="268">
        <v>3.2055732130545694E-3</v>
      </c>
      <c r="L431" s="268">
        <v>1.0000000000000001E+50</v>
      </c>
      <c r="M431" s="268">
        <v>1.0000000000000001E+50</v>
      </c>
      <c r="N431" s="268">
        <v>1.7920682063075316E-2</v>
      </c>
      <c r="O431" s="268">
        <v>1.0000000000000001E+50</v>
      </c>
      <c r="P431" s="268">
        <v>1.0000000000000001E+50</v>
      </c>
      <c r="Q431" s="268">
        <v>1.0000000000000001E+50</v>
      </c>
      <c r="R431" s="268">
        <v>1.0000000000000001E+50</v>
      </c>
      <c r="S431" s="268">
        <v>1.0000000000000001E+50</v>
      </c>
      <c r="T431" s="268">
        <v>1.0000000000000001E+50</v>
      </c>
      <c r="U431" s="268">
        <v>1.0000000000000001E+50</v>
      </c>
      <c r="V431" s="268">
        <v>1.0000000000000001E+50</v>
      </c>
      <c r="W431" s="268">
        <v>1.0000000000000001E+50</v>
      </c>
      <c r="X431" s="268">
        <v>1.8893652367946275E-2</v>
      </c>
      <c r="Y431" s="268">
        <v>1.0000000000000001E+50</v>
      </c>
      <c r="Z431" s="268">
        <v>1.0000000000000001E+50</v>
      </c>
      <c r="AA431" s="268">
        <v>1.0000000000000001E+50</v>
      </c>
      <c r="AB431" s="268">
        <v>0.5165744053120872</v>
      </c>
      <c r="AC431" s="268">
        <v>6.8011132859975999E-4</v>
      </c>
      <c r="AD431" s="268">
        <v>2.9261057566877632E-2</v>
      </c>
      <c r="AE431" s="268">
        <v>2.9776781640166099E-2</v>
      </c>
      <c r="AF431" s="268">
        <v>3.1212895536565168E-2</v>
      </c>
    </row>
    <row r="432" spans="1:32">
      <c r="A432" s="268">
        <v>4989693.366994096</v>
      </c>
      <c r="B432" s="268">
        <v>0.31350402912813014</v>
      </c>
      <c r="C432" s="268">
        <v>1.0000000000000001E+50</v>
      </c>
      <c r="D432" s="268">
        <v>1.0000000000000001E+50</v>
      </c>
      <c r="E432" s="268">
        <v>1.0000000000000001E+50</v>
      </c>
      <c r="F432" s="268">
        <v>1.0000000000000001E+50</v>
      </c>
      <c r="G432" s="268">
        <v>1.0000000000000001E+50</v>
      </c>
      <c r="H432" s="268">
        <v>1.6632767162520941E-2</v>
      </c>
      <c r="I432" s="268">
        <v>5.6196064194048899E-2</v>
      </c>
      <c r="J432" s="268">
        <v>1.0000000000000001E+50</v>
      </c>
      <c r="K432" s="268">
        <v>3.1185700670780204E-3</v>
      </c>
      <c r="L432" s="268">
        <v>1.0000000000000001E+50</v>
      </c>
      <c r="M432" s="268">
        <v>1.0000000000000001E+50</v>
      </c>
      <c r="N432" s="268">
        <v>1.8395193207837422E-2</v>
      </c>
      <c r="O432" s="268">
        <v>1.0000000000000001E+50</v>
      </c>
      <c r="P432" s="268">
        <v>1.0000000000000001E+50</v>
      </c>
      <c r="Q432" s="268">
        <v>1.0000000000000001E+50</v>
      </c>
      <c r="R432" s="268">
        <v>1.0000000000000001E+50</v>
      </c>
      <c r="S432" s="268">
        <v>1.0000000000000001E+50</v>
      </c>
      <c r="T432" s="268">
        <v>1.0000000000000001E+50</v>
      </c>
      <c r="U432" s="268">
        <v>1.0000000000000001E+50</v>
      </c>
      <c r="V432" s="268">
        <v>1.0000000000000001E+50</v>
      </c>
      <c r="W432" s="268">
        <v>1.0000000000000001E+50</v>
      </c>
      <c r="X432" s="268">
        <v>1.9220615592285335E-2</v>
      </c>
      <c r="Y432" s="268">
        <v>1.0000000000000001E+50</v>
      </c>
      <c r="Z432" s="268">
        <v>1.0000000000000001E+50</v>
      </c>
      <c r="AA432" s="268">
        <v>1.0000000000000001E+50</v>
      </c>
      <c r="AB432" s="268">
        <v>0.50644563573475876</v>
      </c>
      <c r="AC432" s="268">
        <v>6.8639529181735773E-4</v>
      </c>
      <c r="AD432" s="268">
        <v>2.9261495574819354E-2</v>
      </c>
      <c r="AE432" s="268">
        <v>2.9777854486957238E-2</v>
      </c>
      <c r="AF432" s="268">
        <v>3.113935093578224E-2</v>
      </c>
    </row>
    <row r="433" spans="1:32">
      <c r="A433" s="268">
        <v>5089487.234333978</v>
      </c>
      <c r="B433" s="268">
        <v>0.31977404654109465</v>
      </c>
      <c r="C433" s="268">
        <v>1.0000000000000001E+50</v>
      </c>
      <c r="D433" s="268">
        <v>1.0000000000000001E+50</v>
      </c>
      <c r="E433" s="268">
        <v>1.0000000000000001E+50</v>
      </c>
      <c r="F433" s="268">
        <v>1.0000000000000001E+50</v>
      </c>
      <c r="G433" s="268">
        <v>1.0000000000000001E+50</v>
      </c>
      <c r="H433" s="268">
        <v>1.6293419631089982E-2</v>
      </c>
      <c r="I433" s="268">
        <v>5.4794785064144404E-2</v>
      </c>
      <c r="J433" s="268">
        <v>1.0000000000000001E+50</v>
      </c>
      <c r="K433" s="268">
        <v>3.0329086011473992E-3</v>
      </c>
      <c r="L433" s="268">
        <v>1.0000000000000001E+50</v>
      </c>
      <c r="M433" s="268">
        <v>1.0000000000000001E+50</v>
      </c>
      <c r="N433" s="268">
        <v>1.8877194278568831E-2</v>
      </c>
      <c r="O433" s="268">
        <v>1.0000000000000001E+50</v>
      </c>
      <c r="P433" s="268">
        <v>1.0000000000000001E+50</v>
      </c>
      <c r="Q433" s="268">
        <v>1.0000000000000001E+50</v>
      </c>
      <c r="R433" s="268">
        <v>1.0000000000000001E+50</v>
      </c>
      <c r="S433" s="268">
        <v>1.0000000000000001E+50</v>
      </c>
      <c r="T433" s="268">
        <v>1.0000000000000001E+50</v>
      </c>
      <c r="U433" s="268">
        <v>1.0000000000000001E+50</v>
      </c>
      <c r="V433" s="268">
        <v>1.0000000000000001E+50</v>
      </c>
      <c r="W433" s="268">
        <v>1.0000000000000001E+50</v>
      </c>
      <c r="X433" s="268">
        <v>1.9554986362709248E-2</v>
      </c>
      <c r="Y433" s="268">
        <v>1.0000000000000001E+50</v>
      </c>
      <c r="Z433" s="268">
        <v>1.0000000000000001E+50</v>
      </c>
      <c r="AA433" s="268">
        <v>1.0000000000000001E+50</v>
      </c>
      <c r="AB433" s="268">
        <v>0.49651547228905074</v>
      </c>
      <c r="AC433" s="268">
        <v>6.9287263756974047E-4</v>
      </c>
      <c r="AD433" s="268">
        <v>2.9261951271322931E-2</v>
      </c>
      <c r="AE433" s="268">
        <v>2.9778970635733475E-2</v>
      </c>
      <c r="AF433" s="268">
        <v>3.1073149924045425E-2</v>
      </c>
    </row>
    <row r="434" spans="1:32">
      <c r="A434" s="268">
        <v>5191276.9790206579</v>
      </c>
      <c r="B434" s="268">
        <v>0.32616946554092607</v>
      </c>
      <c r="C434" s="268">
        <v>1.0000000000000001E+50</v>
      </c>
      <c r="D434" s="268">
        <v>1.0000000000000001E+50</v>
      </c>
      <c r="E434" s="268">
        <v>1.0000000000000001E+50</v>
      </c>
      <c r="F434" s="268">
        <v>1.0000000000000001E+50</v>
      </c>
      <c r="G434" s="268">
        <v>1.0000000000000001E+50</v>
      </c>
      <c r="H434" s="268">
        <v>1.5960463119290984E-2</v>
      </c>
      <c r="I434" s="268">
        <v>5.3415142114840913E-2</v>
      </c>
      <c r="J434" s="268">
        <v>1.0000000000000001E+50</v>
      </c>
      <c r="K434" s="268">
        <v>2.948565570280164E-3</v>
      </c>
      <c r="L434" s="268">
        <v>1.0000000000000001E+50</v>
      </c>
      <c r="M434" s="268">
        <v>1.0000000000000001E+50</v>
      </c>
      <c r="N434" s="268">
        <v>1.9366853676088456E-2</v>
      </c>
      <c r="O434" s="268">
        <v>1.0000000000000001E+50</v>
      </c>
      <c r="P434" s="268">
        <v>1.0000000000000001E+50</v>
      </c>
      <c r="Q434" s="268">
        <v>1.0000000000000001E+50</v>
      </c>
      <c r="R434" s="268">
        <v>1.0000000000000001E+50</v>
      </c>
      <c r="S434" s="268">
        <v>1.0000000000000001E+50</v>
      </c>
      <c r="T434" s="268">
        <v>1.0000000000000001E+50</v>
      </c>
      <c r="U434" s="268">
        <v>1.0000000000000001E+50</v>
      </c>
      <c r="V434" s="268">
        <v>1.0000000000000001E+50</v>
      </c>
      <c r="W434" s="268">
        <v>1.0000000000000001E+50</v>
      </c>
      <c r="X434" s="268">
        <v>1.9896902357373632E-2</v>
      </c>
      <c r="Y434" s="268">
        <v>1.0000000000000001E+50</v>
      </c>
      <c r="Z434" s="268">
        <v>1.0000000000000001E+50</v>
      </c>
      <c r="AA434" s="268">
        <v>1.0000000000000001E+50</v>
      </c>
      <c r="AB434" s="268">
        <v>0.48678002079321692</v>
      </c>
      <c r="AC434" s="268">
        <v>6.9954801162273351E-4</v>
      </c>
      <c r="AD434" s="268">
        <v>2.9262425370432967E-2</v>
      </c>
      <c r="AE434" s="268">
        <v>2.9780131832518202E-2</v>
      </c>
      <c r="AF434" s="268">
        <v>3.1013529741421179E-2</v>
      </c>
    </row>
    <row r="435" spans="1:32">
      <c r="A435" s="268">
        <v>5295102.5186010711</v>
      </c>
      <c r="B435" s="268">
        <v>0.33269279413507585</v>
      </c>
      <c r="C435" s="268">
        <v>1.0000000000000001E+50</v>
      </c>
      <c r="D435" s="268">
        <v>1.0000000000000001E+50</v>
      </c>
      <c r="E435" s="268">
        <v>1.0000000000000001E+50</v>
      </c>
      <c r="F435" s="268">
        <v>1.0000000000000001E+50</v>
      </c>
      <c r="G435" s="268">
        <v>1.0000000000000001E+50</v>
      </c>
      <c r="H435" s="268">
        <v>1.5633767148170323E-2</v>
      </c>
      <c r="I435" s="268">
        <v>5.2056606080799372E-2</v>
      </c>
      <c r="J435" s="268">
        <v>1.0000000000000001E+50</v>
      </c>
      <c r="K435" s="268">
        <v>2.8655192963808599E-3</v>
      </c>
      <c r="L435" s="268">
        <v>1.0000000000000001E+50</v>
      </c>
      <c r="M435" s="268">
        <v>1.0000000000000001E+50</v>
      </c>
      <c r="N435" s="268">
        <v>1.986434452646909E-2</v>
      </c>
      <c r="O435" s="268">
        <v>1.0000000000000001E+50</v>
      </c>
      <c r="P435" s="268">
        <v>1.0000000000000001E+50</v>
      </c>
      <c r="Q435" s="268">
        <v>1.0000000000000001E+50</v>
      </c>
      <c r="R435" s="268">
        <v>1.0000000000000001E+50</v>
      </c>
      <c r="S435" s="268">
        <v>1.0000000000000001E+50</v>
      </c>
      <c r="T435" s="268">
        <v>1.0000000000000001E+50</v>
      </c>
      <c r="U435" s="268">
        <v>1.0000000000000001E+50</v>
      </c>
      <c r="V435" s="268">
        <v>1.0000000000000001E+50</v>
      </c>
      <c r="W435" s="268">
        <v>1.0000000000000001E+50</v>
      </c>
      <c r="X435" s="268">
        <v>2.024650391350245E-2</v>
      </c>
      <c r="Y435" s="268">
        <v>1.0000000000000001E+50</v>
      </c>
      <c r="Z435" s="268">
        <v>1.0000000000000001E+50</v>
      </c>
      <c r="AA435" s="268">
        <v>1.0000000000000001E+50</v>
      </c>
      <c r="AB435" s="268">
        <v>0.47723546342313888</v>
      </c>
      <c r="AC435" s="268">
        <v>7.0642612094695288E-4</v>
      </c>
      <c r="AD435" s="268">
        <v>2.9262918614994256E-2</v>
      </c>
      <c r="AE435" s="268">
        <v>2.9781339893596423E-2</v>
      </c>
      <c r="AF435" s="268">
        <v>3.0959816493162175E-2</v>
      </c>
    </row>
    <row r="436" spans="1:32">
      <c r="A436" s="268">
        <v>5401004.5689730924</v>
      </c>
      <c r="B436" s="268">
        <v>0.33934659049162097</v>
      </c>
      <c r="C436" s="268">
        <v>1.0000000000000001E+50</v>
      </c>
      <c r="D436" s="268">
        <v>1.0000000000000001E+50</v>
      </c>
      <c r="E436" s="268">
        <v>1.0000000000000001E+50</v>
      </c>
      <c r="F436" s="268">
        <v>1.0000000000000001E+50</v>
      </c>
      <c r="G436" s="268">
        <v>1.0000000000000001E+50</v>
      </c>
      <c r="H436" s="268">
        <v>1.5313203699952179E-2</v>
      </c>
      <c r="I436" s="268">
        <v>5.0718657045604625E-2</v>
      </c>
      <c r="J436" s="268">
        <v>1.0000000000000001E+50</v>
      </c>
      <c r="K436" s="268">
        <v>2.7837497844911663E-3</v>
      </c>
      <c r="L436" s="268">
        <v>1.0000000000000001E+50</v>
      </c>
      <c r="M436" s="268">
        <v>1.0000000000000001E+50</v>
      </c>
      <c r="N436" s="268">
        <v>2.0369844585915831E-2</v>
      </c>
      <c r="O436" s="268">
        <v>1.0000000000000001E+50</v>
      </c>
      <c r="P436" s="268">
        <v>1.0000000000000001E+50</v>
      </c>
      <c r="Q436" s="268">
        <v>1.0000000000000001E+50</v>
      </c>
      <c r="R436" s="268">
        <v>1.0000000000000001E+50</v>
      </c>
      <c r="S436" s="268">
        <v>1.0000000000000001E+50</v>
      </c>
      <c r="T436" s="268">
        <v>1.0000000000000001E+50</v>
      </c>
      <c r="U436" s="268">
        <v>1.0000000000000001E+50</v>
      </c>
      <c r="V436" s="268">
        <v>1.0000000000000001E+50</v>
      </c>
      <c r="W436" s="268">
        <v>1.0000000000000001E+50</v>
      </c>
      <c r="X436" s="268">
        <v>2.060393409358972E-2</v>
      </c>
      <c r="Y436" s="268">
        <v>1.0000000000000001E+50</v>
      </c>
      <c r="Z436" s="268">
        <v>1.0000000000000001E+50</v>
      </c>
      <c r="AA436" s="268">
        <v>1.0000000000000001E+50</v>
      </c>
      <c r="AB436" s="268">
        <v>0.46787805721513936</v>
      </c>
      <c r="AC436" s="268">
        <v>7.1351173366395858E-4</v>
      </c>
      <c r="AD436" s="268">
        <v>2.9263431777811426E-2</v>
      </c>
      <c r="AE436" s="268">
        <v>2.9782596708330524E-2</v>
      </c>
      <c r="AF436" s="268">
        <v>3.0911415243257422E-2</v>
      </c>
    </row>
    <row r="437" spans="1:32">
      <c r="A437" s="268">
        <v>5509024.6603525542</v>
      </c>
      <c r="B437" s="268">
        <v>0.34613346394246636</v>
      </c>
      <c r="C437" s="268">
        <v>1.0000000000000001E+50</v>
      </c>
      <c r="D437" s="268">
        <v>1.0000000000000001E+50</v>
      </c>
      <c r="E437" s="268">
        <v>1.0000000000000001E+50</v>
      </c>
      <c r="F437" s="268">
        <v>1.0000000000000001E+50</v>
      </c>
      <c r="G437" s="268">
        <v>1.0000000000000001E+50</v>
      </c>
      <c r="H437" s="268">
        <v>1.4998647168252442E-2</v>
      </c>
      <c r="I437" s="268">
        <v>4.9400784352598912E-2</v>
      </c>
      <c r="J437" s="268">
        <v>1.0000000000000001E+50</v>
      </c>
      <c r="K437" s="268">
        <v>2.703238856775985E-3</v>
      </c>
      <c r="L437" s="268">
        <v>1.0000000000000001E+50</v>
      </c>
      <c r="M437" s="268">
        <v>1.0000000000000001E+50</v>
      </c>
      <c r="N437" s="268">
        <v>2.0883536164934019E-2</v>
      </c>
      <c r="O437" s="268">
        <v>1.0000000000000001E+50</v>
      </c>
      <c r="P437" s="268">
        <v>1.0000000000000001E+50</v>
      </c>
      <c r="Q437" s="268">
        <v>1.0000000000000001E+50</v>
      </c>
      <c r="R437" s="268">
        <v>1.0000000000000001E+50</v>
      </c>
      <c r="S437" s="268">
        <v>1.0000000000000001E+50</v>
      </c>
      <c r="T437" s="268">
        <v>1.0000000000000001E+50</v>
      </c>
      <c r="U437" s="268">
        <v>1.0000000000000001E+50</v>
      </c>
      <c r="V437" s="268">
        <v>1.0000000000000001E+50</v>
      </c>
      <c r="W437" s="268">
        <v>1.0000000000000001E+50</v>
      </c>
      <c r="X437" s="268">
        <v>2.0969338752467453E-2</v>
      </c>
      <c r="Y437" s="268">
        <v>1.0000000000000001E+50</v>
      </c>
      <c r="Z437" s="268">
        <v>1.0000000000000001E+50</v>
      </c>
      <c r="AA437" s="268">
        <v>1.0000000000000001E+50</v>
      </c>
      <c r="AB437" s="268">
        <v>0.45870413259815307</v>
      </c>
      <c r="AC437" s="268">
        <v>7.208096790671057E-4</v>
      </c>
      <c r="AD437" s="268">
        <v>2.92639656628551E-2</v>
      </c>
      <c r="AE437" s="268">
        <v>2.9783904242087902E-2</v>
      </c>
      <c r="AF437" s="268">
        <v>3.0867800948582314E-2</v>
      </c>
    </row>
    <row r="438" spans="1:32">
      <c r="A438" s="268">
        <v>5619205.1535596056</v>
      </c>
      <c r="B438" s="268">
        <v>0.35305607600661332</v>
      </c>
      <c r="C438" s="268">
        <v>1.0000000000000001E+50</v>
      </c>
      <c r="D438" s="268">
        <v>1.0000000000000001E+50</v>
      </c>
      <c r="E438" s="268">
        <v>1.0000000000000001E+50</v>
      </c>
      <c r="F438" s="268">
        <v>1.0000000000000001E+50</v>
      </c>
      <c r="G438" s="268">
        <v>1.0000000000000001E+50</v>
      </c>
      <c r="H438" s="268">
        <v>1.4689974309268839E-2</v>
      </c>
      <c r="I438" s="268">
        <v>4.8102486533893464E-2</v>
      </c>
      <c r="J438" s="268">
        <v>1.0000000000000001E+50</v>
      </c>
      <c r="K438" s="268">
        <v>2.6239703069059696E-3</v>
      </c>
      <c r="L438" s="268">
        <v>1.0000000000000001E+50</v>
      </c>
      <c r="M438" s="268">
        <v>1.0000000000000001E+50</v>
      </c>
      <c r="N438" s="268">
        <v>2.1405606069661409E-2</v>
      </c>
      <c r="O438" s="268">
        <v>1.0000000000000001E+50</v>
      </c>
      <c r="P438" s="268">
        <v>1.0000000000000001E+50</v>
      </c>
      <c r="Q438" s="268">
        <v>1.0000000000000001E+50</v>
      </c>
      <c r="R438" s="268">
        <v>1.0000000000000001E+50</v>
      </c>
      <c r="S438" s="268">
        <v>1.0000000000000001E+50</v>
      </c>
      <c r="T438" s="268">
        <v>1.0000000000000001E+50</v>
      </c>
      <c r="U438" s="268">
        <v>1.0000000000000001E+50</v>
      </c>
      <c r="V438" s="268">
        <v>1.0000000000000001E+50</v>
      </c>
      <c r="W438" s="268">
        <v>1.0000000000000001E+50</v>
      </c>
      <c r="X438" s="268">
        <v>2.1342866605250383E-2</v>
      </c>
      <c r="Y438" s="268">
        <v>1.0000000000000001E+50</v>
      </c>
      <c r="Z438" s="268">
        <v>1.0000000000000001E+50</v>
      </c>
      <c r="AA438" s="268">
        <v>1.0000000000000001E+50</v>
      </c>
      <c r="AB438" s="268">
        <v>0.44971009195468026</v>
      </c>
      <c r="AC438" s="268">
        <v>7.2832484772364576E-4</v>
      </c>
      <c r="AD438" s="268">
        <v>2.9264521106516464E-2</v>
      </c>
      <c r="AE438" s="268">
        <v>2.9785264539284848E-2</v>
      </c>
      <c r="AF438" s="268">
        <v>3.0828510284303872E-2</v>
      </c>
    </row>
    <row r="439" spans="1:32">
      <c r="A439" s="268">
        <v>5731589.2566307979</v>
      </c>
      <c r="B439" s="268">
        <v>0.36011714143389095</v>
      </c>
      <c r="C439" s="268">
        <v>1.0000000000000001E+50</v>
      </c>
      <c r="D439" s="268">
        <v>1.0000000000000001E+50</v>
      </c>
      <c r="E439" s="268">
        <v>1.0000000000000001E+50</v>
      </c>
      <c r="F439" s="268">
        <v>1.0000000000000001E+50</v>
      </c>
      <c r="G439" s="268">
        <v>1.0000000000000001E+50</v>
      </c>
      <c r="H439" s="268">
        <v>1.438706419393072E-2</v>
      </c>
      <c r="I439" s="268">
        <v>4.682327125969718E-2</v>
      </c>
      <c r="J439" s="268">
        <v>1.0000000000000001E+50</v>
      </c>
      <c r="K439" s="268">
        <v>2.5459300779297912E-3</v>
      </c>
      <c r="L439" s="268">
        <v>1.0000000000000001E+50</v>
      </c>
      <c r="M439" s="268">
        <v>1.0000000000000001E+50</v>
      </c>
      <c r="N439" s="268">
        <v>2.1936245558522655E-2</v>
      </c>
      <c r="O439" s="268">
        <v>1.0000000000000001E+50</v>
      </c>
      <c r="P439" s="268">
        <v>1.0000000000000001E+50</v>
      </c>
      <c r="Q439" s="268">
        <v>1.0000000000000001E+50</v>
      </c>
      <c r="R439" s="268">
        <v>1.0000000000000001E+50</v>
      </c>
      <c r="S439" s="268">
        <v>1.0000000000000001E+50</v>
      </c>
      <c r="T439" s="268">
        <v>1.0000000000000001E+50</v>
      </c>
      <c r="U439" s="268">
        <v>1.0000000000000001E+50</v>
      </c>
      <c r="V439" s="268">
        <v>1.0000000000000001E+50</v>
      </c>
      <c r="W439" s="268">
        <v>1.0000000000000001E+50</v>
      </c>
      <c r="X439" s="268">
        <v>2.1724669296170573E-2</v>
      </c>
      <c r="Y439" s="268">
        <v>1.0000000000000001E+50</v>
      </c>
      <c r="Z439" s="268">
        <v>1.0000000000000001E+50</v>
      </c>
      <c r="AA439" s="268">
        <v>1.0000000000000001E+50</v>
      </c>
      <c r="AB439" s="268">
        <v>0.4408924082099554</v>
      </c>
      <c r="AC439" s="268">
        <v>7.3606219166430726E-4</v>
      </c>
      <c r="AD439" s="268">
        <v>2.9265098978912118E-2</v>
      </c>
      <c r="AE439" s="268">
        <v>2.9786679726551253E-2</v>
      </c>
      <c r="AF439" s="268">
        <v>3.0793134350205292E-2</v>
      </c>
    </row>
    <row r="440" spans="1:32">
      <c r="A440" s="268">
        <v>5846221.0417634137</v>
      </c>
      <c r="B440" s="268">
        <v>0.36731942926956579</v>
      </c>
      <c r="C440" s="268">
        <v>1.0000000000000001E+50</v>
      </c>
      <c r="D440" s="268">
        <v>1.0000000000000001E+50</v>
      </c>
      <c r="E440" s="268">
        <v>1.0000000000000001E+50</v>
      </c>
      <c r="F440" s="268">
        <v>1.0000000000000001E+50</v>
      </c>
      <c r="G440" s="268">
        <v>1.0000000000000001E+50</v>
      </c>
      <c r="H440" s="268">
        <v>1.4089798160992255E-2</v>
      </c>
      <c r="I440" s="268">
        <v>4.5562655310481023E-2</v>
      </c>
      <c r="J440" s="268">
        <v>1.0000000000000001E+50</v>
      </c>
      <c r="K440" s="268">
        <v>2.4691064672318686E-3</v>
      </c>
      <c r="L440" s="268">
        <v>1.0000000000000001E+50</v>
      </c>
      <c r="M440" s="268">
        <v>1.0000000000000001E+50</v>
      </c>
      <c r="N440" s="268">
        <v>2.2475650312607513E-2</v>
      </c>
      <c r="O440" s="268">
        <v>1.0000000000000001E+50</v>
      </c>
      <c r="P440" s="268">
        <v>1.0000000000000001E+50</v>
      </c>
      <c r="Q440" s="268">
        <v>1.0000000000000001E+50</v>
      </c>
      <c r="R440" s="268">
        <v>1.0000000000000001E+50</v>
      </c>
      <c r="S440" s="268">
        <v>1.0000000000000001E+50</v>
      </c>
      <c r="T440" s="268">
        <v>1.0000000000000001E+50</v>
      </c>
      <c r="U440" s="268">
        <v>1.0000000000000001E+50</v>
      </c>
      <c r="V440" s="268">
        <v>1.0000000000000001E+50</v>
      </c>
      <c r="W440" s="268">
        <v>1.0000000000000001E+50</v>
      </c>
      <c r="X440" s="268">
        <v>2.2114901468317245E-2</v>
      </c>
      <c r="Y440" s="268">
        <v>1.0000000000000001E+50</v>
      </c>
      <c r="Z440" s="268">
        <v>1.0000000000000001E+50</v>
      </c>
      <c r="AA440" s="268">
        <v>1.0000000000000001E+50</v>
      </c>
      <c r="AB440" s="268">
        <v>0.43224762344878098</v>
      </c>
      <c r="AC440" s="268">
        <v>7.4402672466623734E-4</v>
      </c>
      <c r="AD440" s="268">
        <v>2.9265700185241258E-2</v>
      </c>
      <c r="AE440" s="268">
        <v>2.9788152016020739E-2</v>
      </c>
      <c r="AF440" s="268">
        <v>3.0761312212413239E-2</v>
      </c>
    </row>
    <row r="441" spans="1:32">
      <c r="A441" s="268">
        <v>5963145.4625986824</v>
      </c>
      <c r="B441" s="268">
        <v>0.37466576394024037</v>
      </c>
      <c r="C441" s="268">
        <v>1.0000000000000001E+50</v>
      </c>
      <c r="D441" s="268">
        <v>1.0000000000000001E+50</v>
      </c>
      <c r="E441" s="268">
        <v>1.0000000000000001E+50</v>
      </c>
      <c r="F441" s="268">
        <v>1.0000000000000001E+50</v>
      </c>
      <c r="G441" s="268">
        <v>1.0000000000000001E+50</v>
      </c>
      <c r="H441" s="268">
        <v>1.3798059771053771E-2</v>
      </c>
      <c r="I441" s="268">
        <v>4.4320164574953934E-2</v>
      </c>
      <c r="J441" s="268">
        <v>1.0000000000000001E+50</v>
      </c>
      <c r="K441" s="268">
        <v>2.393490362752413E-3</v>
      </c>
      <c r="L441" s="268">
        <v>1.0000000000000001E+50</v>
      </c>
      <c r="M441" s="268">
        <v>1.0000000000000001E+50</v>
      </c>
      <c r="N441" s="268">
        <v>2.3024020418382734E-2</v>
      </c>
      <c r="O441" s="268">
        <v>1.0000000000000001E+50</v>
      </c>
      <c r="P441" s="268">
        <v>1.0000000000000001E+50</v>
      </c>
      <c r="Q441" s="268">
        <v>1.0000000000000001E+50</v>
      </c>
      <c r="R441" s="268">
        <v>1.0000000000000001E+50</v>
      </c>
      <c r="S441" s="268">
        <v>1.0000000000000001E+50</v>
      </c>
      <c r="T441" s="268">
        <v>1.0000000000000001E+50</v>
      </c>
      <c r="U441" s="268">
        <v>1.0000000000000001E+50</v>
      </c>
      <c r="V441" s="268">
        <v>1.0000000000000001E+50</v>
      </c>
      <c r="W441" s="268">
        <v>1.0000000000000001E+50</v>
      </c>
      <c r="X441" s="268">
        <v>2.2513720834299471E-2</v>
      </c>
      <c r="Y441" s="268">
        <v>1.0000000000000001E+50</v>
      </c>
      <c r="Z441" s="268">
        <v>1.0000000000000001E+50</v>
      </c>
      <c r="AA441" s="268">
        <v>1.0000000000000001E+50</v>
      </c>
      <c r="AB441" s="268">
        <v>0.42377234755948218</v>
      </c>
      <c r="AC441" s="268">
        <v>7.5222352263478094E-4</v>
      </c>
      <c r="AD441" s="268">
        <v>2.9266325667197248E-2</v>
      </c>
      <c r="AE441" s="268">
        <v>2.9789683708751211E-2</v>
      </c>
      <c r="AF441" s="268">
        <v>3.073272521661654E-2</v>
      </c>
    </row>
    <row r="442" spans="1:32">
      <c r="A442" s="268">
        <v>6082408.3718506563</v>
      </c>
      <c r="B442" s="268">
        <v>0.38215902636147225</v>
      </c>
      <c r="C442" s="268">
        <v>1.0000000000000001E+50</v>
      </c>
      <c r="D442" s="268">
        <v>1.0000000000000001E+50</v>
      </c>
      <c r="E442" s="268">
        <v>1.0000000000000001E+50</v>
      </c>
      <c r="F442" s="268">
        <v>1.0000000000000001E+50</v>
      </c>
      <c r="G442" s="268">
        <v>1.0000000000000001E+50</v>
      </c>
      <c r="H442" s="268">
        <v>1.3511734761496164E-2</v>
      </c>
      <c r="I442" s="268">
        <v>4.309533407737106E-2</v>
      </c>
      <c r="J442" s="268">
        <v>1.0000000000000001E+50</v>
      </c>
      <c r="K442" s="268">
        <v>2.319075515314946E-3</v>
      </c>
      <c r="L442" s="268">
        <v>1.0000000000000001E+50</v>
      </c>
      <c r="M442" s="268">
        <v>1.0000000000000001E+50</v>
      </c>
      <c r="N442" s="268">
        <v>2.3581560361527972E-2</v>
      </c>
      <c r="O442" s="268">
        <v>1.0000000000000001E+50</v>
      </c>
      <c r="P442" s="268">
        <v>1.0000000000000001E+50</v>
      </c>
      <c r="Q442" s="268">
        <v>1.0000000000000001E+50</v>
      </c>
      <c r="R442" s="268">
        <v>1.0000000000000001E+50</v>
      </c>
      <c r="S442" s="268">
        <v>1.0000000000000001E+50</v>
      </c>
      <c r="T442" s="268">
        <v>1.0000000000000001E+50</v>
      </c>
      <c r="U442" s="268">
        <v>1.0000000000000001E+50</v>
      </c>
      <c r="V442" s="268">
        <v>1.0000000000000001E+50</v>
      </c>
      <c r="W442" s="268">
        <v>1.0000000000000001E+50</v>
      </c>
      <c r="X442" s="268">
        <v>2.2921288247851421E-2</v>
      </c>
      <c r="Y442" s="268">
        <v>1.0000000000000001E+50</v>
      </c>
      <c r="Z442" s="268">
        <v>1.0000000000000001E+50</v>
      </c>
      <c r="AA442" s="268">
        <v>1.0000000000000001E+50</v>
      </c>
      <c r="AB442" s="268">
        <v>0.41546325690445141</v>
      </c>
      <c r="AC442" s="268">
        <v>7.6065772408914908E-4</v>
      </c>
      <c r="AD442" s="268">
        <v>2.9266976404435732E-2</v>
      </c>
      <c r="AE442" s="268">
        <v>2.9791277198280782E-2</v>
      </c>
      <c r="AF442" s="268">
        <v>3.0707092001152844E-2</v>
      </c>
    </row>
    <row r="443" spans="1:32">
      <c r="A443" s="268">
        <v>6204056.5392876696</v>
      </c>
      <c r="B443" s="268">
        <v>0.38980215506754468</v>
      </c>
      <c r="C443" s="268">
        <v>1.0000000000000001E+50</v>
      </c>
      <c r="D443" s="268">
        <v>1.0000000000000001E+50</v>
      </c>
      <c r="E443" s="268">
        <v>1.0000000000000001E+50</v>
      </c>
      <c r="F443" s="268">
        <v>1.0000000000000001E+50</v>
      </c>
      <c r="G443" s="268">
        <v>1.0000000000000001E+50</v>
      </c>
      <c r="H443" s="268">
        <v>1.3230711002314407E-2</v>
      </c>
      <c r="I443" s="268">
        <v>4.1887708038353198E-2</v>
      </c>
      <c r="J443" s="268">
        <v>1.0000000000000001E+50</v>
      </c>
      <c r="K443" s="268">
        <v>2.2458588526695551E-3</v>
      </c>
      <c r="L443" s="268">
        <v>1.0000000000000001E+50</v>
      </c>
      <c r="M443" s="268">
        <v>1.0000000000000001E+50</v>
      </c>
      <c r="N443" s="268">
        <v>2.414847903084082E-2</v>
      </c>
      <c r="O443" s="268">
        <v>1.0000000000000001E+50</v>
      </c>
      <c r="P443" s="268">
        <v>1.0000000000000001E+50</v>
      </c>
      <c r="Q443" s="268">
        <v>1.0000000000000001E+50</v>
      </c>
      <c r="R443" s="268">
        <v>1.0000000000000001E+50</v>
      </c>
      <c r="S443" s="268">
        <v>1.0000000000000001E+50</v>
      </c>
      <c r="T443" s="268">
        <v>1.0000000000000001E+50</v>
      </c>
      <c r="U443" s="268">
        <v>1.0000000000000001E+50</v>
      </c>
      <c r="V443" s="268">
        <v>1.0000000000000001E+50</v>
      </c>
      <c r="W443" s="268">
        <v>1.0000000000000001E+50</v>
      </c>
      <c r="X443" s="268">
        <v>2.3337767776401876E-2</v>
      </c>
      <c r="Y443" s="268">
        <v>1.0000000000000001E+50</v>
      </c>
      <c r="Z443" s="268">
        <v>1.0000000000000001E+50</v>
      </c>
      <c r="AA443" s="268">
        <v>1.0000000000000001E+50</v>
      </c>
      <c r="AB443" s="268">
        <v>0.40731709301676083</v>
      </c>
      <c r="AC443" s="268">
        <v>7.6933453075656878E-4</v>
      </c>
      <c r="AD443" s="268">
        <v>2.9267653416101554E-2</v>
      </c>
      <c r="AE443" s="268">
        <v>2.9792934974324385E-2</v>
      </c>
      <c r="AF443" s="268">
        <v>3.0684164137226595E-2</v>
      </c>
    </row>
    <row r="444" spans="1:32">
      <c r="A444" s="268">
        <v>6328137.6700734235</v>
      </c>
      <c r="B444" s="268">
        <v>0.39759814736383325</v>
      </c>
      <c r="C444" s="268">
        <v>1.0000000000000001E+50</v>
      </c>
      <c r="D444" s="268">
        <v>1.0000000000000001E+50</v>
      </c>
      <c r="E444" s="268">
        <v>1.0000000000000001E+50</v>
      </c>
      <c r="F444" s="268">
        <v>1.0000000000000001E+50</v>
      </c>
      <c r="G444" s="268">
        <v>1.0000000000000001E+50</v>
      </c>
      <c r="H444" s="268">
        <v>1.2954878452836436E-2</v>
      </c>
      <c r="I444" s="268">
        <v>4.0696839974190435E-2</v>
      </c>
      <c r="J444" s="268">
        <v>1.0000000000000001E+50</v>
      </c>
      <c r="K444" s="268">
        <v>2.1738408417222676E-3</v>
      </c>
      <c r="L444" s="268">
        <v>1.0000000000000001E+50</v>
      </c>
      <c r="M444" s="268">
        <v>1.0000000000000001E+50</v>
      </c>
      <c r="N444" s="268">
        <v>2.4724989731290795E-2</v>
      </c>
      <c r="O444" s="268">
        <v>1.0000000000000001E+50</v>
      </c>
      <c r="P444" s="268">
        <v>1.0000000000000001E+50</v>
      </c>
      <c r="Q444" s="268">
        <v>1.0000000000000001E+50</v>
      </c>
      <c r="R444" s="268">
        <v>1.0000000000000001E+50</v>
      </c>
      <c r="S444" s="268">
        <v>1.0000000000000001E+50</v>
      </c>
      <c r="T444" s="268">
        <v>1.0000000000000001E+50</v>
      </c>
      <c r="U444" s="268">
        <v>1.0000000000000001E+50</v>
      </c>
      <c r="V444" s="268">
        <v>1.0000000000000001E+50</v>
      </c>
      <c r="W444" s="268">
        <v>1.0000000000000001E+50</v>
      </c>
      <c r="X444" s="268">
        <v>2.3763326774631704E-2</v>
      </c>
      <c r="Y444" s="268">
        <v>1.0000000000000001E+50</v>
      </c>
      <c r="Z444" s="268">
        <v>1.0000000000000001E+50</v>
      </c>
      <c r="AA444" s="268">
        <v>1.0000000000000001E+50</v>
      </c>
      <c r="AB444" s="268">
        <v>0.3993306613223323</v>
      </c>
      <c r="AC444" s="268">
        <v>7.7825920827902381E-4</v>
      </c>
      <c r="AD444" s="268">
        <v>2.9268357762416812E-2</v>
      </c>
      <c r="AE444" s="268">
        <v>2.9794659626616486E-2</v>
      </c>
      <c r="AF444" s="268">
        <v>3.0663722326309852E-2</v>
      </c>
    </row>
    <row r="445" spans="1:32">
      <c r="A445" s="268">
        <v>6454700.423474892</v>
      </c>
      <c r="B445" s="268">
        <v>0.40555006050221881</v>
      </c>
      <c r="C445" s="268">
        <v>1.0000000000000001E+50</v>
      </c>
      <c r="D445" s="268">
        <v>1.0000000000000001E+50</v>
      </c>
      <c r="E445" s="268">
        <v>1.0000000000000001E+50</v>
      </c>
      <c r="F445" s="268">
        <v>1.0000000000000001E+50</v>
      </c>
      <c r="G445" s="268">
        <v>1.0000000000000001E+50</v>
      </c>
      <c r="H445" s="268">
        <v>1.268412911931481E-2</v>
      </c>
      <c r="I445" s="268">
        <v>3.9522292840566874E-2</v>
      </c>
      <c r="J445" s="268">
        <v>1.0000000000000001E+50</v>
      </c>
      <c r="K445" s="268">
        <v>2.1030259063809353E-3</v>
      </c>
      <c r="L445" s="268">
        <v>1.0000000000000001E+50</v>
      </c>
      <c r="M445" s="268">
        <v>1.0000000000000001E+50</v>
      </c>
      <c r="N445" s="268">
        <v>2.5311310205417777E-2</v>
      </c>
      <c r="O445" s="268">
        <v>1.0000000000000001E+50</v>
      </c>
      <c r="P445" s="268">
        <v>1.0000000000000001E+50</v>
      </c>
      <c r="Q445" s="268">
        <v>1.0000000000000001E+50</v>
      </c>
      <c r="R445" s="268">
        <v>1.0000000000000001E+50</v>
      </c>
      <c r="S445" s="268">
        <v>1.0000000000000001E+50</v>
      </c>
      <c r="T445" s="268">
        <v>1.0000000000000001E+50</v>
      </c>
      <c r="U445" s="268">
        <v>1.0000000000000001E+50</v>
      </c>
      <c r="V445" s="268">
        <v>1.0000000000000001E+50</v>
      </c>
      <c r="W445" s="268">
        <v>1.0000000000000001E+50</v>
      </c>
      <c r="X445" s="268">
        <v>2.419813595904461E-2</v>
      </c>
      <c r="Y445" s="268">
        <v>1.0000000000000001E+50</v>
      </c>
      <c r="Z445" s="268">
        <v>1.0000000000000001E+50</v>
      </c>
      <c r="AA445" s="268">
        <v>1.0000000000000001E+50</v>
      </c>
      <c r="AB445" s="268">
        <v>0.3915008298871635</v>
      </c>
      <c r="AC445" s="268">
        <v>7.8743708703619302E-4</v>
      </c>
      <c r="AD445" s="268">
        <v>2.9269090546332477E-2</v>
      </c>
      <c r="AE445" s="268">
        <v>2.9796453848905519E-2</v>
      </c>
      <c r="AF445" s="268">
        <v>3.0645573089711352E-2</v>
      </c>
    </row>
    <row r="446" spans="1:32">
      <c r="A446" s="268">
        <v>6583794.4319443898</v>
      </c>
      <c r="B446" s="268">
        <v>0.41366101288001128</v>
      </c>
      <c r="C446" s="268">
        <v>1.0000000000000001E+50</v>
      </c>
      <c r="D446" s="268">
        <v>1.0000000000000001E+50</v>
      </c>
      <c r="E446" s="268">
        <v>1.0000000000000001E+50</v>
      </c>
      <c r="F446" s="268">
        <v>1.0000000000000001E+50</v>
      </c>
      <c r="G446" s="268">
        <v>1.0000000000000001E+50</v>
      </c>
      <c r="H446" s="268">
        <v>1.2418357013378883E-2</v>
      </c>
      <c r="I446" s="268">
        <v>3.8363639227815917E-2</v>
      </c>
      <c r="J446" s="268">
        <v>1.0000000000000001E+50</v>
      </c>
      <c r="K446" s="268">
        <v>2.0334229094947894E-3</v>
      </c>
      <c r="L446" s="268">
        <v>1.0000000000000001E+50</v>
      </c>
      <c r="M446" s="268">
        <v>1.0000000000000001E+50</v>
      </c>
      <c r="N446" s="268">
        <v>2.5907662662372054E-2</v>
      </c>
      <c r="O446" s="268">
        <v>1.0000000000000001E+50</v>
      </c>
      <c r="P446" s="268">
        <v>1.0000000000000001E+50</v>
      </c>
      <c r="Q446" s="268">
        <v>1.0000000000000001E+50</v>
      </c>
      <c r="R446" s="268">
        <v>1.0000000000000001E+50</v>
      </c>
      <c r="S446" s="268">
        <v>1.0000000000000001E+50</v>
      </c>
      <c r="T446" s="268">
        <v>1.0000000000000001E+50</v>
      </c>
      <c r="U446" s="268">
        <v>1.0000000000000001E+50</v>
      </c>
      <c r="V446" s="268">
        <v>1.0000000000000001E+50</v>
      </c>
      <c r="W446" s="268">
        <v>1.0000000000000001E+50</v>
      </c>
      <c r="X446" s="268">
        <v>2.4642369483578303E-2</v>
      </c>
      <c r="Y446" s="268">
        <v>1.0000000000000001E+50</v>
      </c>
      <c r="Z446" s="268">
        <v>1.0000000000000001E+50</v>
      </c>
      <c r="AA446" s="268">
        <v>1.0000000000000001E+50</v>
      </c>
      <c r="AB446" s="268">
        <v>0.38382452818911761</v>
      </c>
      <c r="AC446" s="268">
        <v>7.9687356308768512E-4</v>
      </c>
      <c r="AD446" s="268">
        <v>2.9269852915246045E-2</v>
      </c>
      <c r="AE446" s="268">
        <v>2.979832044310594E-2</v>
      </c>
      <c r="AF446" s="268">
        <v>3.0629545891255449E-2</v>
      </c>
    </row>
    <row r="447" spans="1:32">
      <c r="A447" s="268">
        <v>6715470.3205832774</v>
      </c>
      <c r="B447" s="268">
        <v>0.42193418526284926</v>
      </c>
      <c r="C447" s="268">
        <v>1.0000000000000001E+50</v>
      </c>
      <c r="D447" s="268">
        <v>1.0000000000000001E+50</v>
      </c>
      <c r="E447" s="268">
        <v>1.0000000000000001E+50</v>
      </c>
      <c r="F447" s="268">
        <v>1.0000000000000001E+50</v>
      </c>
      <c r="G447" s="268">
        <v>1.0000000000000001E+50</v>
      </c>
      <c r="H447" s="268">
        <v>1.2157458111336351E-2</v>
      </c>
      <c r="I447" s="268">
        <v>3.7220461616251338E-2</v>
      </c>
      <c r="J447" s="268">
        <v>1.0000000000000001E+50</v>
      </c>
      <c r="K447" s="268">
        <v>1.9650457084713995E-3</v>
      </c>
      <c r="L447" s="268">
        <v>1.0000000000000001E+50</v>
      </c>
      <c r="M447" s="268">
        <v>1.0000000000000001E+50</v>
      </c>
      <c r="N447" s="268">
        <v>2.6514273813980256E-2</v>
      </c>
      <c r="O447" s="268">
        <v>1.0000000000000001E+50</v>
      </c>
      <c r="P447" s="268">
        <v>1.0000000000000001E+50</v>
      </c>
      <c r="Q447" s="268">
        <v>1.0000000000000001E+50</v>
      </c>
      <c r="R447" s="268">
        <v>1.0000000000000001E+50</v>
      </c>
      <c r="S447" s="268">
        <v>1.0000000000000001E+50</v>
      </c>
      <c r="T447" s="268">
        <v>1.0000000000000001E+50</v>
      </c>
      <c r="U447" s="268">
        <v>1.0000000000000001E+50</v>
      </c>
      <c r="V447" s="268">
        <v>1.0000000000000001E+50</v>
      </c>
      <c r="W447" s="268">
        <v>1.0000000000000001E+50</v>
      </c>
      <c r="X447" s="268">
        <v>2.5096205016284803E-2</v>
      </c>
      <c r="Y447" s="268">
        <v>1.0000000000000001E+50</v>
      </c>
      <c r="Z447" s="268">
        <v>1.0000000000000001E+50</v>
      </c>
      <c r="AA447" s="268">
        <v>1.0000000000000001E+50</v>
      </c>
      <c r="AB447" s="268">
        <v>0.37629874591379814</v>
      </c>
      <c r="AC447" s="268">
        <v>8.0657409923714054E-4</v>
      </c>
      <c r="AD447" s="268">
        <v>2.9270646062787935E-2</v>
      </c>
      <c r="AE447" s="268">
        <v>2.980026232361388E-2</v>
      </c>
      <c r="AF447" s="268">
        <v>3.0615490640292824E-2</v>
      </c>
    </row>
    <row r="448" spans="1:32">
      <c r="A448" s="268">
        <v>6849779.7269949429</v>
      </c>
      <c r="B448" s="268">
        <v>0.4303728220320594</v>
      </c>
      <c r="C448" s="268">
        <v>1.0000000000000001E+50</v>
      </c>
      <c r="D448" s="268">
        <v>1.0000000000000001E+50</v>
      </c>
      <c r="E448" s="268">
        <v>1.0000000000000001E+50</v>
      </c>
      <c r="F448" s="268">
        <v>1.0000000000000001E+50</v>
      </c>
      <c r="G448" s="268">
        <v>1.0000000000000001E+50</v>
      </c>
      <c r="H448" s="268">
        <v>1.1901330314313596E-2</v>
      </c>
      <c r="I448" s="268">
        <v>3.6092352701880812E-2</v>
      </c>
      <c r="J448" s="268">
        <v>1.0000000000000001E+50</v>
      </c>
      <c r="K448" s="268">
        <v>1.8979137952682453E-3</v>
      </c>
      <c r="L448" s="268">
        <v>1.0000000000000001E+50</v>
      </c>
      <c r="M448" s="268">
        <v>1.0000000000000001E+50</v>
      </c>
      <c r="N448" s="268">
        <v>2.7131374917298393E-2</v>
      </c>
      <c r="O448" s="268">
        <v>1.0000000000000001E+50</v>
      </c>
      <c r="P448" s="268">
        <v>1.0000000000000001E+50</v>
      </c>
      <c r="Q448" s="268">
        <v>1.0000000000000001E+50</v>
      </c>
      <c r="R448" s="268">
        <v>1.0000000000000001E+50</v>
      </c>
      <c r="S448" s="268">
        <v>1.0000000000000001E+50</v>
      </c>
      <c r="T448" s="268">
        <v>1.0000000000000001E+50</v>
      </c>
      <c r="U448" s="268">
        <v>1.0000000000000001E+50</v>
      </c>
      <c r="V448" s="268">
        <v>1.0000000000000001E+50</v>
      </c>
      <c r="W448" s="268">
        <v>1.0000000000000001E+50</v>
      </c>
      <c r="X448" s="268">
        <v>2.5559823817110073E-2</v>
      </c>
      <c r="Y448" s="268">
        <v>1.0000000000000001E+50</v>
      </c>
      <c r="Z448" s="268">
        <v>1.0000000000000001E+50</v>
      </c>
      <c r="AA448" s="268">
        <v>1.0000000000000001E+50</v>
      </c>
      <c r="AB448" s="268">
        <v>0.36892053177403245</v>
      </c>
      <c r="AC448" s="268">
        <v>8.1654422622025628E-4</v>
      </c>
      <c r="AD448" s="268">
        <v>2.9271471230679271E-2</v>
      </c>
      <c r="AE448" s="268">
        <v>2.9802282521792758E-2</v>
      </c>
      <c r="AF448" s="268">
        <v>3.0603275528449742E-2</v>
      </c>
    </row>
    <row r="449" spans="1:32">
      <c r="A449" s="268">
        <v>6986775.3215348423</v>
      </c>
      <c r="B449" s="268">
        <v>0.4389802324569636</v>
      </c>
      <c r="C449" s="268">
        <v>1.0000000000000001E+50</v>
      </c>
      <c r="D449" s="268">
        <v>1.0000000000000001E+50</v>
      </c>
      <c r="E449" s="268">
        <v>1.0000000000000001E+50</v>
      </c>
      <c r="F449" s="268">
        <v>1.0000000000000001E+50</v>
      </c>
      <c r="G449" s="268">
        <v>1.0000000000000001E+50</v>
      </c>
      <c r="H449" s="268">
        <v>1.1649873409225254E-2</v>
      </c>
      <c r="I449" s="268">
        <v>3.4978915804983059E-2</v>
      </c>
      <c r="J449" s="268">
        <v>1.0000000000000001E+50</v>
      </c>
      <c r="K449" s="268">
        <v>1.8320530324847692E-3</v>
      </c>
      <c r="L449" s="268">
        <v>1.0000000000000001E+50</v>
      </c>
      <c r="M449" s="268">
        <v>1.0000000000000001E+50</v>
      </c>
      <c r="N449" s="268">
        <v>2.7759201823179952E-2</v>
      </c>
      <c r="O449" s="268">
        <v>1.0000000000000001E+50</v>
      </c>
      <c r="P449" s="268">
        <v>1.0000000000000001E+50</v>
      </c>
      <c r="Q449" s="268">
        <v>1.0000000000000001E+50</v>
      </c>
      <c r="R449" s="268">
        <v>1.0000000000000001E+50</v>
      </c>
      <c r="S449" s="268">
        <v>1.0000000000000001E+50</v>
      </c>
      <c r="T449" s="268">
        <v>1.0000000000000001E+50</v>
      </c>
      <c r="U449" s="268">
        <v>1.0000000000000001E+50</v>
      </c>
      <c r="V449" s="268">
        <v>1.0000000000000001E+50</v>
      </c>
      <c r="W449" s="268">
        <v>1.0000000000000001E+50</v>
      </c>
      <c r="X449" s="268">
        <v>2.6033410816804471E-2</v>
      </c>
      <c r="Y449" s="268">
        <v>1.0000000000000001E+50</v>
      </c>
      <c r="Z449" s="268">
        <v>1.0000000000000001E+50</v>
      </c>
      <c r="AA449" s="268">
        <v>1.0000000000000001E+50</v>
      </c>
      <c r="AB449" s="268">
        <v>0.36168699235250484</v>
      </c>
      <c r="AC449" s="268">
        <v>8.2678954401826585E-4</v>
      </c>
      <c r="AD449" s="268">
        <v>2.9272329710663875E-2</v>
      </c>
      <c r="AE449" s="268">
        <v>2.9804384190635285E-2</v>
      </c>
      <c r="AF449" s="268">
        <v>3.0592785159374775E-2</v>
      </c>
    </row>
    <row r="450" spans="1:32">
      <c r="A450" s="268">
        <v>7126510.8279655389</v>
      </c>
      <c r="B450" s="268">
        <v>0.44775979199263055</v>
      </c>
      <c r="C450" s="268">
        <v>1.0000000000000001E+50</v>
      </c>
      <c r="D450" s="268">
        <v>1.0000000000000001E+50</v>
      </c>
      <c r="E450" s="268">
        <v>1.0000000000000001E+50</v>
      </c>
      <c r="F450" s="268">
        <v>1.0000000000000001E+50</v>
      </c>
      <c r="G450" s="268">
        <v>1.0000000000000001E+50</v>
      </c>
      <c r="H450" s="268">
        <v>1.1402989030564338E-2</v>
      </c>
      <c r="I450" s="268">
        <v>3.3879765376724422E-2</v>
      </c>
      <c r="J450" s="268">
        <v>1.0000000000000001E+50</v>
      </c>
      <c r="K450" s="268">
        <v>1.7674964980727839E-3</v>
      </c>
      <c r="L450" s="268">
        <v>1.0000000000000001E+50</v>
      </c>
      <c r="M450" s="268">
        <v>1.0000000000000001E+50</v>
      </c>
      <c r="N450" s="268">
        <v>2.8397995030445364E-2</v>
      </c>
      <c r="O450" s="268">
        <v>1.0000000000000001E+50</v>
      </c>
      <c r="P450" s="268">
        <v>1.0000000000000001E+50</v>
      </c>
      <c r="Q450" s="268">
        <v>1.0000000000000001E+50</v>
      </c>
      <c r="R450" s="268">
        <v>1.0000000000000001E+50</v>
      </c>
      <c r="S450" s="268">
        <v>1.0000000000000001E+50</v>
      </c>
      <c r="T450" s="268">
        <v>1.0000000000000001E+50</v>
      </c>
      <c r="U450" s="268">
        <v>1.0000000000000001E+50</v>
      </c>
      <c r="V450" s="268">
        <v>1.0000000000000001E+50</v>
      </c>
      <c r="W450" s="268">
        <v>1.0000000000000001E+50</v>
      </c>
      <c r="X450" s="268">
        <v>2.6517154696997135E-2</v>
      </c>
      <c r="Y450" s="268">
        <v>1.0000000000000001E+50</v>
      </c>
      <c r="Z450" s="268">
        <v>1.0000000000000001E+50</v>
      </c>
      <c r="AA450" s="268">
        <v>1.0000000000000001E+50</v>
      </c>
      <c r="AB450" s="268">
        <v>0.35459529096708275</v>
      </c>
      <c r="AC450" s="268">
        <v>8.3731572329790176E-4</v>
      </c>
      <c r="AD450" s="268">
        <v>2.9273222846517458E-2</v>
      </c>
      <c r="AE450" s="268">
        <v>2.9806570609608646E-2</v>
      </c>
      <c r="AF450" s="268">
        <v>3.0583918936141988E-2</v>
      </c>
    </row>
    <row r="451" spans="1:32">
      <c r="A451" s="268">
        <v>7269041.0445248494</v>
      </c>
      <c r="B451" s="268">
        <v>0.45671494360358422</v>
      </c>
      <c r="C451" s="268">
        <v>1.0000000000000001E+50</v>
      </c>
      <c r="D451" s="268">
        <v>1.0000000000000001E+50</v>
      </c>
      <c r="E451" s="268">
        <v>1.0000000000000001E+50</v>
      </c>
      <c r="F451" s="268">
        <v>1.0000000000000001E+50</v>
      </c>
      <c r="G451" s="268">
        <v>1.0000000000000001E+50</v>
      </c>
      <c r="H451" s="268">
        <v>1.1160580623005218E-2</v>
      </c>
      <c r="I451" s="268">
        <v>3.2794527622346699E-2</v>
      </c>
      <c r="J451" s="268">
        <v>1.0000000000000001E+50</v>
      </c>
      <c r="K451" s="268">
        <v>1.7042854514991576E-3</v>
      </c>
      <c r="L451" s="268">
        <v>1.0000000000000001E+50</v>
      </c>
      <c r="M451" s="268">
        <v>1.0000000000000001E+50</v>
      </c>
      <c r="N451" s="268">
        <v>2.9047999745290379E-2</v>
      </c>
      <c r="O451" s="268">
        <v>1.0000000000000001E+50</v>
      </c>
      <c r="P451" s="268">
        <v>1.0000000000000001E+50</v>
      </c>
      <c r="Q451" s="268">
        <v>1.0000000000000001E+50</v>
      </c>
      <c r="R451" s="268">
        <v>1.0000000000000001E+50</v>
      </c>
      <c r="S451" s="268">
        <v>1.0000000000000001E+50</v>
      </c>
      <c r="T451" s="268">
        <v>1.0000000000000001E+50</v>
      </c>
      <c r="U451" s="268">
        <v>1.0000000000000001E+50</v>
      </c>
      <c r="V451" s="268">
        <v>1.0000000000000001E+50</v>
      </c>
      <c r="W451" s="268">
        <v>1.0000000000000001E+50</v>
      </c>
      <c r="X451" s="268">
        <v>2.7011247971468307E-2</v>
      </c>
      <c r="Y451" s="268">
        <v>1.0000000000000001E+50</v>
      </c>
      <c r="Z451" s="268">
        <v>1.0000000000000001E+50</v>
      </c>
      <c r="AA451" s="268">
        <v>1.0000000000000001E+50</v>
      </c>
      <c r="AB451" s="268">
        <v>0.34764264655839278</v>
      </c>
      <c r="AC451" s="268">
        <v>8.4812850697836854E-4</v>
      </c>
      <c r="AD451" s="268">
        <v>2.9274152036136987E-2</v>
      </c>
      <c r="AE451" s="268">
        <v>2.9808845189689823E-2</v>
      </c>
      <c r="AF451" s="268">
        <v>3.0576589675870614E-2</v>
      </c>
    </row>
    <row r="452" spans="1:32">
      <c r="A452" s="268">
        <v>7414421.8654153468</v>
      </c>
      <c r="B452" s="268">
        <v>0.46584919911398648</v>
      </c>
      <c r="C452" s="268">
        <v>1.0000000000000001E+50</v>
      </c>
      <c r="D452" s="268">
        <v>1.0000000000000001E+50</v>
      </c>
      <c r="E452" s="268">
        <v>1.0000000000000001E+50</v>
      </c>
      <c r="F452" s="268">
        <v>1.0000000000000001E+50</v>
      </c>
      <c r="G452" s="268">
        <v>1.0000000000000001E+50</v>
      </c>
      <c r="H452" s="268">
        <v>1.0922553404812808E-2</v>
      </c>
      <c r="I452" s="268">
        <v>3.1722841263658895E-2</v>
      </c>
      <c r="J452" s="268">
        <v>1.0000000000000001E+50</v>
      </c>
      <c r="K452" s="268">
        <v>1.6424704336677465E-3</v>
      </c>
      <c r="L452" s="268">
        <v>1.0000000000000001E+50</v>
      </c>
      <c r="M452" s="268">
        <v>1.0000000000000001E+50</v>
      </c>
      <c r="N452" s="268">
        <v>2.9709465945616288E-2</v>
      </c>
      <c r="O452" s="268">
        <v>1.0000000000000001E+50</v>
      </c>
      <c r="P452" s="268">
        <v>1.0000000000000001E+50</v>
      </c>
      <c r="Q452" s="268">
        <v>1.0000000000000001E+50</v>
      </c>
      <c r="R452" s="268">
        <v>1.0000000000000001E+50</v>
      </c>
      <c r="S452" s="268">
        <v>1.0000000000000001E+50</v>
      </c>
      <c r="T452" s="268">
        <v>1.0000000000000001E+50</v>
      </c>
      <c r="U452" s="268">
        <v>1.0000000000000001E+50</v>
      </c>
      <c r="V452" s="268">
        <v>1.0000000000000001E+50</v>
      </c>
      <c r="W452" s="268">
        <v>1.0000000000000001E+50</v>
      </c>
      <c r="X452" s="268">
        <v>2.7515887068655032E-2</v>
      </c>
      <c r="Y452" s="268">
        <v>1.0000000000000001E+50</v>
      </c>
      <c r="Z452" s="268">
        <v>1.0000000000000001E+50</v>
      </c>
      <c r="AA452" s="268">
        <v>1.0000000000000001E+50</v>
      </c>
      <c r="AB452" s="268">
        <v>0.3408263325992083</v>
      </c>
      <c r="AC452" s="268">
        <v>8.5923371192538219E-4</v>
      </c>
      <c r="AD452" s="268">
        <v>2.927511873371344E-2</v>
      </c>
      <c r="AE452" s="268">
        <v>2.981121147859828E-2</v>
      </c>
      <c r="AF452" s="268">
        <v>3.0570722425520086E-2</v>
      </c>
    </row>
    <row r="453" spans="1:32">
      <c r="A453" s="268">
        <v>7562710.3027236536</v>
      </c>
      <c r="B453" s="268">
        <v>0.47516614058482137</v>
      </c>
      <c r="C453" s="268">
        <v>1.0000000000000001E+50</v>
      </c>
      <c r="D453" s="268">
        <v>1.0000000000000001E+50</v>
      </c>
      <c r="E453" s="268">
        <v>1.0000000000000001E+50</v>
      </c>
      <c r="F453" s="268">
        <v>1.0000000000000001E+50</v>
      </c>
      <c r="G453" s="268">
        <v>1.0000000000000001E+50</v>
      </c>
      <c r="H453" s="268">
        <v>1.0688814332052484E-2</v>
      </c>
      <c r="I453" s="268">
        <v>3.066435846885163E-2</v>
      </c>
      <c r="J453" s="268">
        <v>1.0000000000000001E+50</v>
      </c>
      <c r="K453" s="268">
        <v>1.5821125109907771E-3</v>
      </c>
      <c r="L453" s="268">
        <v>1.0000000000000001E+50</v>
      </c>
      <c r="M453" s="268">
        <v>1.0000000000000001E+50</v>
      </c>
      <c r="N453" s="268">
        <v>3.03826484500038E-2</v>
      </c>
      <c r="O453" s="268">
        <v>1.0000000000000001E+50</v>
      </c>
      <c r="P453" s="268">
        <v>1.0000000000000001E+50</v>
      </c>
      <c r="Q453" s="268">
        <v>1.0000000000000001E+50</v>
      </c>
      <c r="R453" s="268">
        <v>1.0000000000000001E+50</v>
      </c>
      <c r="S453" s="268">
        <v>1.0000000000000001E+50</v>
      </c>
      <c r="T453" s="268">
        <v>1.0000000000000001E+50</v>
      </c>
      <c r="U453" s="268">
        <v>1.0000000000000001E+50</v>
      </c>
      <c r="V453" s="268">
        <v>1.0000000000000001E+50</v>
      </c>
      <c r="W453" s="268">
        <v>1.0000000000000001E+50</v>
      </c>
      <c r="X453" s="268">
        <v>2.8031272415426543E-2</v>
      </c>
      <c r="Y453" s="268">
        <v>1.0000000000000001E+50</v>
      </c>
      <c r="Z453" s="268">
        <v>1.0000000000000001E+50</v>
      </c>
      <c r="AA453" s="268">
        <v>1.0000000000000001E+50</v>
      </c>
      <c r="AB453" s="268">
        <v>0.3341436760252241</v>
      </c>
      <c r="AC453" s="268">
        <v>8.7063723077187389E-4</v>
      </c>
      <c r="AD453" s="268">
        <v>2.9276124451991212E-2</v>
      </c>
      <c r="AE453" s="268">
        <v>2.9813673166233467E-2</v>
      </c>
      <c r="AF453" s="268">
        <v>3.0566253456736796E-2</v>
      </c>
    </row>
    <row r="454" spans="1:32">
      <c r="A454" s="268">
        <v>7713964.5087781269</v>
      </c>
      <c r="B454" s="268">
        <v>0.48466942171862726</v>
      </c>
      <c r="C454" s="268">
        <v>1.0000000000000001E+50</v>
      </c>
      <c r="D454" s="268">
        <v>1.0000000000000001E+50</v>
      </c>
      <c r="E454" s="268">
        <v>1.0000000000000001E+50</v>
      </c>
      <c r="F454" s="268">
        <v>1.0000000000000001E+50</v>
      </c>
      <c r="G454" s="268">
        <v>1.0000000000000001E+50</v>
      </c>
      <c r="H454" s="268">
        <v>1.0459272063596493E-2</v>
      </c>
      <c r="I454" s="268">
        <v>2.961874598433957E-2</v>
      </c>
      <c r="J454" s="268">
        <v>1.0000000000000001E+50</v>
      </c>
      <c r="K454" s="268">
        <v>1.5232846698991405E-3</v>
      </c>
      <c r="L454" s="268">
        <v>1.0000000000000001E+50</v>
      </c>
      <c r="M454" s="268">
        <v>1.0000000000000001E+50</v>
      </c>
      <c r="N454" s="268">
        <v>3.1067806991088239E-2</v>
      </c>
      <c r="O454" s="268">
        <v>1.0000000000000001E+50</v>
      </c>
      <c r="P454" s="268">
        <v>1.0000000000000001E+50</v>
      </c>
      <c r="Q454" s="268">
        <v>1.0000000000000001E+50</v>
      </c>
      <c r="R454" s="268">
        <v>1.0000000000000001E+50</v>
      </c>
      <c r="S454" s="268">
        <v>1.0000000000000001E+50</v>
      </c>
      <c r="T454" s="268">
        <v>1.0000000000000001E+50</v>
      </c>
      <c r="U454" s="268">
        <v>1.0000000000000001E+50</v>
      </c>
      <c r="V454" s="268">
        <v>1.0000000000000001E+50</v>
      </c>
      <c r="W454" s="268">
        <v>1.0000000000000001E+50</v>
      </c>
      <c r="X454" s="268">
        <v>2.8557608522167065E-2</v>
      </c>
      <c r="Y454" s="268">
        <v>1.0000000000000001E+50</v>
      </c>
      <c r="Z454" s="268">
        <v>1.0000000000000001E+50</v>
      </c>
      <c r="AA454" s="268">
        <v>1.0000000000000001E+50</v>
      </c>
      <c r="AB454" s="268">
        <v>0.32759205618679521</v>
      </c>
      <c r="AC454" s="268">
        <v>8.8234503386453323E-4</v>
      </c>
      <c r="AD454" s="268">
        <v>2.9277170764617545E-2</v>
      </c>
      <c r="AE454" s="268">
        <v>2.9816234090324967E-2</v>
      </c>
      <c r="AF454" s="268">
        <v>3.0563129421095573E-2</v>
      </c>
    </row>
    <row r="455" spans="1:32">
      <c r="A455" s="268">
        <v>7868243.7989536896</v>
      </c>
      <c r="B455" s="268">
        <v>0.49436276929231932</v>
      </c>
      <c r="C455" s="268">
        <v>1.0000000000000001E+50</v>
      </c>
      <c r="D455" s="268">
        <v>1.0000000000000001E+50</v>
      </c>
      <c r="E455" s="268">
        <v>1.0000000000000001E+50</v>
      </c>
      <c r="F455" s="268">
        <v>1.0000000000000001E+50</v>
      </c>
      <c r="G455" s="268">
        <v>1.0000000000000001E+50</v>
      </c>
      <c r="H455" s="268">
        <v>1.0233836926923943E-2</v>
      </c>
      <c r="I455" s="268">
        <v>2.8585686511844378E-2</v>
      </c>
      <c r="J455" s="268">
        <v>1.0000000000000001E+50</v>
      </c>
      <c r="K455" s="268">
        <v>1.4660733606763089E-3</v>
      </c>
      <c r="L455" s="268">
        <v>1.0000000000000001E+50</v>
      </c>
      <c r="M455" s="268">
        <v>1.0000000000000001E+50</v>
      </c>
      <c r="N455" s="268">
        <v>3.1765206293123779E-2</v>
      </c>
      <c r="O455" s="268">
        <v>1.0000000000000001E+50</v>
      </c>
      <c r="P455" s="268">
        <v>1.0000000000000001E+50</v>
      </c>
      <c r="Q455" s="268">
        <v>1.0000000000000001E+50</v>
      </c>
      <c r="R455" s="268">
        <v>1.0000000000000001E+50</v>
      </c>
      <c r="S455" s="268">
        <v>1.0000000000000001E+50</v>
      </c>
      <c r="T455" s="268">
        <v>1.0000000000000001E+50</v>
      </c>
      <c r="U455" s="268">
        <v>1.0000000000000001E+50</v>
      </c>
      <c r="V455" s="268">
        <v>1.0000000000000001E+50</v>
      </c>
      <c r="W455" s="268">
        <v>1.0000000000000001E+50</v>
      </c>
      <c r="X455" s="268">
        <v>2.9095104069204181E-2</v>
      </c>
      <c r="Y455" s="268">
        <v>1.0000000000000001E+50</v>
      </c>
      <c r="Z455" s="268">
        <v>1.0000000000000001E+50</v>
      </c>
      <c r="AA455" s="268">
        <v>1.0000000000000001E+50</v>
      </c>
      <c r="AB455" s="268">
        <v>0.32116890382123126</v>
      </c>
      <c r="AC455" s="268">
        <v>8.9436317133496424E-4</v>
      </c>
      <c r="AD455" s="268">
        <v>2.9278259308585602E-2</v>
      </c>
      <c r="AE455" s="268">
        <v>2.9818898242303209E-2</v>
      </c>
      <c r="AF455" s="268">
        <v>3.0561306650124846E-2</v>
      </c>
    </row>
    <row r="456" spans="1:32">
      <c r="A456" s="268">
        <v>8025608.6749327639</v>
      </c>
      <c r="B456" s="268">
        <v>0.50424998461867176</v>
      </c>
      <c r="C456" s="268">
        <v>1.0000000000000001E+50</v>
      </c>
      <c r="D456" s="268">
        <v>1.0000000000000001E+50</v>
      </c>
      <c r="E456" s="268">
        <v>1.0000000000000001E+50</v>
      </c>
      <c r="F456" s="268">
        <v>1.0000000000000001E+50</v>
      </c>
      <c r="G456" s="268">
        <v>1.0000000000000001E+50</v>
      </c>
      <c r="H456" s="268">
        <v>1.0012420884712908E-2</v>
      </c>
      <c r="I456" s="268">
        <v>2.7564880384816578E-2</v>
      </c>
      <c r="J456" s="268">
        <v>1.0000000000000001E+50</v>
      </c>
      <c r="K456" s="268">
        <v>1.4105801772644239E-3</v>
      </c>
      <c r="L456" s="268">
        <v>1.0000000000000001E+50</v>
      </c>
      <c r="M456" s="268">
        <v>1.0000000000000001E+50</v>
      </c>
      <c r="N456" s="268">
        <v>3.2475116153552371E-2</v>
      </c>
      <c r="O456" s="268">
        <v>1.0000000000000001E+50</v>
      </c>
      <c r="P456" s="268">
        <v>1.0000000000000001E+50</v>
      </c>
      <c r="Q456" s="268">
        <v>1.0000000000000001E+50</v>
      </c>
      <c r="R456" s="268">
        <v>1.0000000000000001E+50</v>
      </c>
      <c r="S456" s="268">
        <v>1.0000000000000001E+50</v>
      </c>
      <c r="T456" s="268">
        <v>1.0000000000000001E+50</v>
      </c>
      <c r="U456" s="268">
        <v>1.0000000000000001E+50</v>
      </c>
      <c r="V456" s="268">
        <v>1.0000000000000001E+50</v>
      </c>
      <c r="W456" s="268">
        <v>1.0000000000000001E+50</v>
      </c>
      <c r="X456" s="268">
        <v>2.9643971994622469E-2</v>
      </c>
      <c r="Y456" s="268">
        <v>1.0000000000000001E+50</v>
      </c>
      <c r="Z456" s="268">
        <v>1.0000000000000001E+50</v>
      </c>
      <c r="AA456" s="268">
        <v>1.0000000000000001E+50</v>
      </c>
      <c r="AB456" s="268">
        <v>0.31487170004524245</v>
      </c>
      <c r="AC456" s="268">
        <v>9.0669777529386495E-4</v>
      </c>
      <c r="AD456" s="268">
        <v>2.9279391786774793E-2</v>
      </c>
      <c r="AE456" s="268">
        <v>2.9821669773399062E-2</v>
      </c>
      <c r="AF456" s="268">
        <v>3.0560750587150513E-2</v>
      </c>
    </row>
    <row r="457" spans="1:32">
      <c r="A457" s="268">
        <v>8186120.8484314196</v>
      </c>
      <c r="B457" s="268">
        <v>0.51433494503702848</v>
      </c>
      <c r="C457" s="268">
        <v>1.0000000000000001E+50</v>
      </c>
      <c r="D457" s="268">
        <v>1.0000000000000001E+50</v>
      </c>
      <c r="E457" s="268">
        <v>1.0000000000000001E+50</v>
      </c>
      <c r="F457" s="268">
        <v>1.0000000000000001E+50</v>
      </c>
      <c r="G457" s="268">
        <v>1.0000000000000001E+50</v>
      </c>
      <c r="H457" s="268">
        <v>9.7949375022248972E-3</v>
      </c>
      <c r="I457" s="268">
        <v>2.6556047612308474E-2</v>
      </c>
      <c r="J457" s="268">
        <v>1.0000000000000001E+50</v>
      </c>
      <c r="K457" s="268">
        <v>1.3569236406320954E-3</v>
      </c>
      <c r="L457" s="268">
        <v>1.0000000000000001E+50</v>
      </c>
      <c r="M457" s="268">
        <v>1.0000000000000001E+50</v>
      </c>
      <c r="N457" s="268">
        <v>3.3197811528416832E-2</v>
      </c>
      <c r="O457" s="268">
        <v>1.0000000000000001E+50</v>
      </c>
      <c r="P457" s="268">
        <v>1.0000000000000001E+50</v>
      </c>
      <c r="Q457" s="268">
        <v>1.0000000000000001E+50</v>
      </c>
      <c r="R457" s="268">
        <v>1.0000000000000001E+50</v>
      </c>
      <c r="S457" s="268">
        <v>1.0000000000000001E+50</v>
      </c>
      <c r="T457" s="268">
        <v>1.0000000000000001E+50</v>
      </c>
      <c r="U457" s="268">
        <v>1.0000000000000001E+50</v>
      </c>
      <c r="V457" s="268">
        <v>1.0000000000000001E+50</v>
      </c>
      <c r="W457" s="268">
        <v>1.0000000000000001E+50</v>
      </c>
      <c r="X457" s="268">
        <v>3.0204429583502383E-2</v>
      </c>
      <c r="Y457" s="268">
        <v>1.0000000000000001E+50</v>
      </c>
      <c r="Z457" s="268">
        <v>1.0000000000000001E+50</v>
      </c>
      <c r="AA457" s="268">
        <v>1.0000000000000001E+50</v>
      </c>
      <c r="AB457" s="268">
        <v>0.30869797536714227</v>
      </c>
      <c r="AC457" s="268">
        <v>9.1935506214631084E-4</v>
      </c>
      <c r="AD457" s="268">
        <v>2.9280569970592151E-2</v>
      </c>
      <c r="AE457" s="268">
        <v>2.9824553000980952E-2</v>
      </c>
      <c r="AF457" s="268">
        <v>3.0561435340241003E-2</v>
      </c>
    </row>
    <row r="458" spans="1:32">
      <c r="A458" s="268">
        <v>8349843.2654000483</v>
      </c>
      <c r="B458" s="268">
        <v>0.52462160543382819</v>
      </c>
      <c r="C458" s="268">
        <v>1.0000000000000001E+50</v>
      </c>
      <c r="D458" s="268">
        <v>1.0000000000000001E+50</v>
      </c>
      <c r="E458" s="268">
        <v>1.0000000000000001E+50</v>
      </c>
      <c r="F458" s="268">
        <v>1.0000000000000001E+50</v>
      </c>
      <c r="G458" s="268">
        <v>1.0000000000000001E+50</v>
      </c>
      <c r="H458" s="268">
        <v>9.5813019154835279E-3</v>
      </c>
      <c r="I458" s="268">
        <v>2.5558930376564322E-2</v>
      </c>
      <c r="J458" s="268">
        <v>1.0000000000000001E+50</v>
      </c>
      <c r="K458" s="268">
        <v>1.3052410249748102E-3</v>
      </c>
      <c r="L458" s="268">
        <v>1.0000000000000001E+50</v>
      </c>
      <c r="M458" s="268">
        <v>1.0000000000000001E+50</v>
      </c>
      <c r="N458" s="268">
        <v>3.3933572621479516E-2</v>
      </c>
      <c r="O458" s="268">
        <v>1.0000000000000001E+50</v>
      </c>
      <c r="P458" s="268">
        <v>1.0000000000000001E+50</v>
      </c>
      <c r="Q458" s="268">
        <v>1.0000000000000001E+50</v>
      </c>
      <c r="R458" s="268">
        <v>1.0000000000000001E+50</v>
      </c>
      <c r="S458" s="268">
        <v>1.0000000000000001E+50</v>
      </c>
      <c r="T458" s="268">
        <v>1.0000000000000001E+50</v>
      </c>
      <c r="U458" s="268">
        <v>1.0000000000000001E+50</v>
      </c>
      <c r="V458" s="268">
        <v>1.0000000000000001E+50</v>
      </c>
      <c r="W458" s="268">
        <v>1.0000000000000001E+50</v>
      </c>
      <c r="X458" s="268">
        <v>3.0776698558625741E-2</v>
      </c>
      <c r="Y458" s="268">
        <v>1.0000000000000001E+50</v>
      </c>
      <c r="Z458" s="268">
        <v>1.0000000000000001E+50</v>
      </c>
      <c r="AA458" s="268">
        <v>1.0000000000000001E+50</v>
      </c>
      <c r="AB458" s="268">
        <v>0.3026453087184191</v>
      </c>
      <c r="AC458" s="268">
        <v>9.3234133502592632E-4</v>
      </c>
      <c r="AD458" s="268">
        <v>2.928179570271881E-2</v>
      </c>
      <c r="AE458" s="268">
        <v>2.9827552415138268E-2</v>
      </c>
      <c r="AF458" s="268">
        <v>3.0563343347355113E-2</v>
      </c>
    </row>
    <row r="459" spans="1:32">
      <c r="A459" s="268">
        <v>8516840.13070805</v>
      </c>
      <c r="B459" s="268">
        <v>0.53511399979354057</v>
      </c>
      <c r="C459" s="268">
        <v>1.0000000000000001E+50</v>
      </c>
      <c r="D459" s="268">
        <v>1.0000000000000001E+50</v>
      </c>
      <c r="E459" s="268">
        <v>1.0000000000000001E+50</v>
      </c>
      <c r="F459" s="268">
        <v>1.0000000000000001E+50</v>
      </c>
      <c r="G459" s="268">
        <v>1.0000000000000001E+50</v>
      </c>
      <c r="H459" s="268">
        <v>9.3714308002513687E-3</v>
      </c>
      <c r="I459" s="268">
        <v>2.4573296094262936E-2</v>
      </c>
      <c r="J459" s="268">
        <v>1.0000000000000001E+50</v>
      </c>
      <c r="K459" s="268">
        <v>1.2556901257503147E-3</v>
      </c>
      <c r="L459" s="268">
        <v>1.0000000000000001E+50</v>
      </c>
      <c r="M459" s="268">
        <v>1.0000000000000001E+50</v>
      </c>
      <c r="N459" s="268">
        <v>3.4682684976926857E-2</v>
      </c>
      <c r="O459" s="268">
        <v>1.0000000000000001E+50</v>
      </c>
      <c r="P459" s="268">
        <v>1.0000000000000001E+50</v>
      </c>
      <c r="Q459" s="268">
        <v>1.0000000000000001E+50</v>
      </c>
      <c r="R459" s="268">
        <v>1.0000000000000001E+50</v>
      </c>
      <c r="S459" s="268">
        <v>1.0000000000000001E+50</v>
      </c>
      <c r="T459" s="268">
        <v>1.0000000000000001E+50</v>
      </c>
      <c r="U459" s="268">
        <v>1.0000000000000001E+50</v>
      </c>
      <c r="V459" s="268">
        <v>1.0000000000000001E+50</v>
      </c>
      <c r="W459" s="268">
        <v>1.0000000000000001E+50</v>
      </c>
      <c r="X459" s="268">
        <v>3.1361005172689575E-2</v>
      </c>
      <c r="Y459" s="268">
        <v>1.0000000000000001E+50</v>
      </c>
      <c r="Z459" s="268">
        <v>1.0000000000000001E+50</v>
      </c>
      <c r="AA459" s="268">
        <v>1.0000000000000001E+50</v>
      </c>
      <c r="AB459" s="268">
        <v>0.29671132650429788</v>
      </c>
      <c r="AC459" s="268">
        <v>9.4566298634547546E-4</v>
      </c>
      <c r="AD459" s="268">
        <v>2.9283070899965569E-2</v>
      </c>
      <c r="AE459" s="268">
        <v>2.9830672685520306E-2</v>
      </c>
      <c r="AF459" s="268">
        <v>3.0566465146104449E-2</v>
      </c>
    </row>
    <row r="460" spans="1:32">
      <c r="A460" s="268">
        <v>8687176.9333222117</v>
      </c>
      <c r="B460" s="268">
        <v>0.54581624278062024</v>
      </c>
      <c r="C460" s="268">
        <v>1.0000000000000001E+50</v>
      </c>
      <c r="D460" s="268">
        <v>1.0000000000000001E+50</v>
      </c>
      <c r="E460" s="268">
        <v>1.0000000000000001E+50</v>
      </c>
      <c r="F460" s="268">
        <v>1.0000000000000001E+50</v>
      </c>
      <c r="G460" s="268">
        <v>1.0000000000000001E+50</v>
      </c>
      <c r="H460" s="268">
        <v>9.1652423418109568E-3</v>
      </c>
      <c r="I460" s="268">
        <v>2.3598941182413666E-2</v>
      </c>
      <c r="J460" s="268">
        <v>1.0000000000000001E+50</v>
      </c>
      <c r="K460" s="268">
        <v>1.2084508139094943E-3</v>
      </c>
      <c r="L460" s="268">
        <v>1.0000000000000001E+50</v>
      </c>
      <c r="M460" s="268">
        <v>1.0000000000000001E+50</v>
      </c>
      <c r="N460" s="268">
        <v>3.5445439575557451E-2</v>
      </c>
      <c r="O460" s="268">
        <v>1.0000000000000001E+50</v>
      </c>
      <c r="P460" s="268">
        <v>1.0000000000000001E+50</v>
      </c>
      <c r="Q460" s="268">
        <v>1.0000000000000001E+50</v>
      </c>
      <c r="R460" s="268">
        <v>1.0000000000000001E+50</v>
      </c>
      <c r="S460" s="268">
        <v>1.0000000000000001E+50</v>
      </c>
      <c r="T460" s="268">
        <v>1.0000000000000001E+50</v>
      </c>
      <c r="U460" s="268">
        <v>1.0000000000000001E+50</v>
      </c>
      <c r="V460" s="268">
        <v>1.0000000000000001E+50</v>
      </c>
      <c r="W460" s="268">
        <v>1.0000000000000001E+50</v>
      </c>
      <c r="X460" s="268">
        <v>3.1957580302071145E-2</v>
      </c>
      <c r="Y460" s="268">
        <v>1.0000000000000001E+50</v>
      </c>
      <c r="Z460" s="268">
        <v>1.0000000000000001E+50</v>
      </c>
      <c r="AA460" s="268">
        <v>1.0000000000000001E+50</v>
      </c>
      <c r="AB460" s="268">
        <v>0.29089370167291823</v>
      </c>
      <c r="AC460" s="268">
        <v>9.5932650046118013E-4</v>
      </c>
      <c r="AD460" s="268">
        <v>2.9284397556241921E-2</v>
      </c>
      <c r="AE460" s="268">
        <v>2.983391866844019E-2</v>
      </c>
      <c r="AF460" s="268">
        <v>3.0570799241185949E-2</v>
      </c>
    </row>
    <row r="461" spans="1:32">
      <c r="A461" s="268">
        <v>8860920.4719886556</v>
      </c>
      <c r="B461" s="268">
        <v>0.55673253135310163</v>
      </c>
      <c r="C461" s="268">
        <v>1.0000000000000001E+50</v>
      </c>
      <c r="D461" s="268">
        <v>1.0000000000000001E+50</v>
      </c>
      <c r="E461" s="268">
        <v>1.0000000000000001E+50</v>
      </c>
      <c r="F461" s="268">
        <v>1.0000000000000001E+50</v>
      </c>
      <c r="G461" s="268">
        <v>1.0000000000000001E+50</v>
      </c>
      <c r="H461" s="268">
        <v>8.962656205558403E-3</v>
      </c>
      <c r="I461" s="268">
        <v>2.2635695710958321E-2</v>
      </c>
      <c r="J461" s="268">
        <v>1.0000000000000001E+50</v>
      </c>
      <c r="K461" s="268">
        <v>1.1637261505850647E-3</v>
      </c>
      <c r="L461" s="268">
        <v>1.0000000000000001E+50</v>
      </c>
      <c r="M461" s="268">
        <v>1.0000000000000001E+50</v>
      </c>
      <c r="N461" s="268">
        <v>3.6222132934366519E-2</v>
      </c>
      <c r="O461" s="268">
        <v>1.0000000000000001E+50</v>
      </c>
      <c r="P461" s="268">
        <v>1.0000000000000001E+50</v>
      </c>
      <c r="Q461" s="268">
        <v>1.0000000000000001E+50</v>
      </c>
      <c r="R461" s="268">
        <v>1.0000000000000001E+50</v>
      </c>
      <c r="S461" s="268">
        <v>1.0000000000000001E+50</v>
      </c>
      <c r="T461" s="268">
        <v>1.0000000000000001E+50</v>
      </c>
      <c r="U461" s="268">
        <v>1.0000000000000001E+50</v>
      </c>
      <c r="V461" s="268">
        <v>1.0000000000000001E+50</v>
      </c>
      <c r="W461" s="268">
        <v>1.0000000000000001E+50</v>
      </c>
      <c r="X461" s="268">
        <v>3.2566659542187418E-2</v>
      </c>
      <c r="Y461" s="268">
        <v>1.0000000000000001E+50</v>
      </c>
      <c r="Z461" s="268">
        <v>1.0000000000000001E+50</v>
      </c>
      <c r="AA461" s="268">
        <v>1.0000000000000001E+50</v>
      </c>
      <c r="AB461" s="268">
        <v>0.28519015280276555</v>
      </c>
      <c r="AC461" s="268">
        <v>9.7333845644789611E-4</v>
      </c>
      <c r="AD461" s="268">
        <v>2.9285777745642845E-2</v>
      </c>
      <c r="AE461" s="268">
        <v>2.9837295414253565E-2</v>
      </c>
      <c r="AF461" s="268">
        <v>3.0576352062234819E-2</v>
      </c>
    </row>
    <row r="462" spans="1:32">
      <c r="A462" s="268">
        <v>9038138.881428428</v>
      </c>
      <c r="B462" s="268">
        <v>0.56786714640846447</v>
      </c>
      <c r="C462" s="268">
        <v>1.0000000000000001E+50</v>
      </c>
      <c r="D462" s="268">
        <v>1.0000000000000001E+50</v>
      </c>
      <c r="E462" s="268">
        <v>1.0000000000000001E+50</v>
      </c>
      <c r="F462" s="268">
        <v>1.0000000000000001E+50</v>
      </c>
      <c r="G462" s="268">
        <v>1.0000000000000001E+50</v>
      </c>
      <c r="H462" s="268">
        <v>8.7635935084207327E-3</v>
      </c>
      <c r="I462" s="268">
        <v>2.1683429178758745E-2</v>
      </c>
      <c r="J462" s="268">
        <v>1.0000000000000001E+50</v>
      </c>
      <c r="K462" s="268">
        <v>1.1217427530860007E-3</v>
      </c>
      <c r="L462" s="268">
        <v>1.0000000000000001E+50</v>
      </c>
      <c r="M462" s="268">
        <v>1.0000000000000001E+50</v>
      </c>
      <c r="N462" s="268">
        <v>3.7013067209453708E-2</v>
      </c>
      <c r="O462" s="268">
        <v>1.0000000000000001E+50</v>
      </c>
      <c r="P462" s="268">
        <v>1.0000000000000001E+50</v>
      </c>
      <c r="Q462" s="268">
        <v>1.0000000000000001E+50</v>
      </c>
      <c r="R462" s="268">
        <v>1.0000000000000001E+50</v>
      </c>
      <c r="S462" s="268">
        <v>1.0000000000000001E+50</v>
      </c>
      <c r="T462" s="268">
        <v>1.0000000000000001E+50</v>
      </c>
      <c r="U462" s="268">
        <v>1.0000000000000001E+50</v>
      </c>
      <c r="V462" s="268">
        <v>1.0000000000000001E+50</v>
      </c>
      <c r="W462" s="268">
        <v>1.0000000000000001E+50</v>
      </c>
      <c r="X462" s="268">
        <v>3.3188483304493296E-2</v>
      </c>
      <c r="Y462" s="268">
        <v>1.0000000000000001E+50</v>
      </c>
      <c r="Z462" s="268">
        <v>1.0000000000000001E+50</v>
      </c>
      <c r="AA462" s="268">
        <v>1.0000000000000001E+50</v>
      </c>
      <c r="AB462" s="268">
        <v>0.27959844320799515</v>
      </c>
      <c r="AC462" s="268">
        <v>9.8770553098213843E-4</v>
      </c>
      <c r="AD462" s="268">
        <v>2.928721362565808E-2</v>
      </c>
      <c r="AE462" s="268">
        <v>2.9840808175022202E-2</v>
      </c>
      <c r="AF462" s="268">
        <v>3.058313800311626E-2</v>
      </c>
    </row>
    <row r="463" spans="1:32">
      <c r="A463" s="268">
        <v>9218901.6590569969</v>
      </c>
      <c r="B463" s="268">
        <v>0.57922445446241655</v>
      </c>
      <c r="C463" s="268">
        <v>1.0000000000000001E+50</v>
      </c>
      <c r="D463" s="268">
        <v>1.0000000000000001E+50</v>
      </c>
      <c r="E463" s="268">
        <v>1.0000000000000001E+50</v>
      </c>
      <c r="F463" s="268">
        <v>1.0000000000000001E+50</v>
      </c>
      <c r="G463" s="268">
        <v>1.0000000000000001E+50</v>
      </c>
      <c r="H463" s="268">
        <v>8.5679767911109751E-3</v>
      </c>
      <c r="I463" s="268">
        <v>2.0742057722854458E-2</v>
      </c>
      <c r="J463" s="268">
        <v>1.0000000000000001E+50</v>
      </c>
      <c r="K463" s="268">
        <v>1.0827500145326745E-3</v>
      </c>
      <c r="L463" s="268">
        <v>1.0000000000000001E+50</v>
      </c>
      <c r="M463" s="268">
        <v>1.0000000000000001E+50</v>
      </c>
      <c r="N463" s="268">
        <v>3.7818550302192902E-2</v>
      </c>
      <c r="O463" s="268">
        <v>1.0000000000000001E+50</v>
      </c>
      <c r="P463" s="268">
        <v>1.0000000000000001E+50</v>
      </c>
      <c r="Q463" s="268">
        <v>1.0000000000000001E+50</v>
      </c>
      <c r="R463" s="268">
        <v>1.0000000000000001E+50</v>
      </c>
      <c r="S463" s="268">
        <v>1.0000000000000001E+50</v>
      </c>
      <c r="T463" s="268">
        <v>1.0000000000000001E+50</v>
      </c>
      <c r="U463" s="268">
        <v>1.0000000000000001E+50</v>
      </c>
      <c r="V463" s="268">
        <v>1.0000000000000001E+50</v>
      </c>
      <c r="W463" s="268">
        <v>1.0000000000000001E+50</v>
      </c>
      <c r="X463" s="268">
        <v>3.3823296915163316E-2</v>
      </c>
      <c r="Y463" s="268">
        <v>1.0000000000000001E+50</v>
      </c>
      <c r="Z463" s="268">
        <v>1.0000000000000001E+50</v>
      </c>
      <c r="AA463" s="268">
        <v>1.0000000000000001E+50</v>
      </c>
      <c r="AB463" s="268">
        <v>0.27411638006130112</v>
      </c>
      <c r="AC463" s="268">
        <v>1.0024345013298322E-3</v>
      </c>
      <c r="AD463" s="268">
        <v>2.9288707440508526E-2</v>
      </c>
      <c r="AE463" s="268">
        <v>2.9844462412472916E-2</v>
      </c>
      <c r="AF463" s="268">
        <v>3.0591179529723293E-2</v>
      </c>
    </row>
    <row r="464" spans="1:32">
      <c r="A464" s="268">
        <v>9403279.6922381371</v>
      </c>
      <c r="B464" s="268">
        <v>0.59080890936125385</v>
      </c>
      <c r="C464" s="268">
        <v>1.0000000000000001E+50</v>
      </c>
      <c r="D464" s="268">
        <v>1.0000000000000001E+50</v>
      </c>
      <c r="E464" s="268">
        <v>1.0000000000000001E+50</v>
      </c>
      <c r="F464" s="268">
        <v>1.0000000000000001E+50</v>
      </c>
      <c r="G464" s="268">
        <v>1.0000000000000001E+50</v>
      </c>
      <c r="H464" s="268">
        <v>8.3757299912384509E-3</v>
      </c>
      <c r="I464" s="268">
        <v>1.9811553169668549E-2</v>
      </c>
      <c r="J464" s="268">
        <v>1.0000000000000001E+50</v>
      </c>
      <c r="K464" s="268">
        <v>1.0470177037510337E-3</v>
      </c>
      <c r="L464" s="268">
        <v>1.0000000000000001E+50</v>
      </c>
      <c r="M464" s="268">
        <v>1.0000000000000001E+50</v>
      </c>
      <c r="N464" s="268">
        <v>3.8638895968614716E-2</v>
      </c>
      <c r="O464" s="268">
        <v>1.0000000000000001E+50</v>
      </c>
      <c r="P464" s="268">
        <v>1.0000000000000001E+50</v>
      </c>
      <c r="Q464" s="268">
        <v>1.0000000000000001E+50</v>
      </c>
      <c r="R464" s="268">
        <v>1.0000000000000001E+50</v>
      </c>
      <c r="S464" s="268">
        <v>1.0000000000000001E+50</v>
      </c>
      <c r="T464" s="268">
        <v>1.0000000000000001E+50</v>
      </c>
      <c r="U464" s="268">
        <v>1.0000000000000001E+50</v>
      </c>
      <c r="V464" s="268">
        <v>1.0000000000000001E+50</v>
      </c>
      <c r="W464" s="268">
        <v>1.0000000000000001E+50</v>
      </c>
      <c r="X464" s="268">
        <v>3.447135071550244E-2</v>
      </c>
      <c r="Y464" s="268">
        <v>1.0000000000000001E+50</v>
      </c>
      <c r="Z464" s="268">
        <v>1.0000000000000001E+50</v>
      </c>
      <c r="AA464" s="268">
        <v>1.0000000000000001E+50</v>
      </c>
      <c r="AB464" s="268">
        <v>0.26874181353398391</v>
      </c>
      <c r="AC464" s="268">
        <v>1.0175322484356098E-3</v>
      </c>
      <c r="AD464" s="268">
        <v>2.9290261524614798E-2</v>
      </c>
      <c r="AE464" s="268">
        <v>2.9848263806262626E-2</v>
      </c>
      <c r="AF464" s="268">
        <v>3.0600507335880749E-2</v>
      </c>
    </row>
    <row r="465" spans="1:32">
      <c r="A465" s="268">
        <v>9591345.2860828992</v>
      </c>
      <c r="B465" s="268">
        <v>0.60262505402846644</v>
      </c>
      <c r="C465" s="268">
        <v>1.0000000000000001E+50</v>
      </c>
      <c r="D465" s="268">
        <v>1.0000000000000001E+50</v>
      </c>
      <c r="E465" s="268">
        <v>1.0000000000000001E+50</v>
      </c>
      <c r="F465" s="268">
        <v>1.0000000000000001E+50</v>
      </c>
      <c r="G465" s="268">
        <v>1.0000000000000001E+50</v>
      </c>
      <c r="H465" s="268">
        <v>8.186778417295348E-3</v>
      </c>
      <c r="I465" s="268">
        <v>1.8891954471097136E-2</v>
      </c>
      <c r="J465" s="268">
        <v>1.0000000000000001E+50</v>
      </c>
      <c r="K465" s="268">
        <v>1.0148314399218241E-3</v>
      </c>
      <c r="L465" s="268">
        <v>1.0000000000000001E+50</v>
      </c>
      <c r="M465" s="268">
        <v>1.0000000000000001E+50</v>
      </c>
      <c r="N465" s="268">
        <v>3.9474423931961586E-2</v>
      </c>
      <c r="O465" s="268">
        <v>1.0000000000000001E+50</v>
      </c>
      <c r="P465" s="268">
        <v>1.0000000000000001E+50</v>
      </c>
      <c r="Q465" s="268">
        <v>1.0000000000000001E+50</v>
      </c>
      <c r="R465" s="268">
        <v>1.0000000000000001E+50</v>
      </c>
      <c r="S465" s="268">
        <v>1.0000000000000001E+50</v>
      </c>
      <c r="T465" s="268">
        <v>1.0000000000000001E+50</v>
      </c>
      <c r="U465" s="268">
        <v>1.0000000000000001E+50</v>
      </c>
      <c r="V465" s="268">
        <v>1.0000000000000001E+50</v>
      </c>
      <c r="W465" s="268">
        <v>1.0000000000000001E+50</v>
      </c>
      <c r="X465" s="268">
        <v>3.513290016413205E-2</v>
      </c>
      <c r="Y465" s="268">
        <v>1.0000000000000001E+50</v>
      </c>
      <c r="Z465" s="268">
        <v>1.0000000000000001E+50</v>
      </c>
      <c r="AA465" s="268">
        <v>1.0000000000000001E+50</v>
      </c>
      <c r="AB465" s="268">
        <v>0.26347263595287967</v>
      </c>
      <c r="AC465" s="268">
        <v>1.0330057601104299E-3</v>
      </c>
      <c r="AD465" s="268">
        <v>2.9291878306202952E-2</v>
      </c>
      <c r="AE465" s="268">
        <v>2.9852218262560647E-2</v>
      </c>
      <c r="AF465" s="268">
        <v>3.0611160513862076E-2</v>
      </c>
    </row>
    <row r="466" spans="1:32">
      <c r="A466" s="268">
        <v>9783172.191804558</v>
      </c>
      <c r="B466" s="268">
        <v>0.61467752224627648</v>
      </c>
      <c r="C466" s="268">
        <v>1.0000000000000001E+50</v>
      </c>
      <c r="D466" s="268">
        <v>1.0000000000000001E+50</v>
      </c>
      <c r="E466" s="268">
        <v>1.0000000000000001E+50</v>
      </c>
      <c r="F466" s="268">
        <v>1.0000000000000001E+50</v>
      </c>
      <c r="G466" s="268">
        <v>1.0000000000000001E+50</v>
      </c>
      <c r="H466" s="268">
        <v>8.0010487235450019E-3</v>
      </c>
      <c r="I466" s="268">
        <v>1.7983382252087319E-2</v>
      </c>
      <c r="J466" s="268">
        <v>1.0000000000000001E+50</v>
      </c>
      <c r="K466" s="268">
        <v>9.8648559191324156E-4</v>
      </c>
      <c r="L466" s="268">
        <v>1.0000000000000001E+50</v>
      </c>
      <c r="M466" s="268">
        <v>1.0000000000000001E+50</v>
      </c>
      <c r="N466" s="268">
        <v>4.0325459998385112E-2</v>
      </c>
      <c r="O466" s="268">
        <v>1.0000000000000001E+50</v>
      </c>
      <c r="P466" s="268">
        <v>1.0000000000000001E+50</v>
      </c>
      <c r="Q466" s="268">
        <v>1.0000000000000001E+50</v>
      </c>
      <c r="R466" s="268">
        <v>1.0000000000000001E+50</v>
      </c>
      <c r="S466" s="268">
        <v>1.0000000000000001E+50</v>
      </c>
      <c r="T466" s="268">
        <v>1.0000000000000001E+50</v>
      </c>
      <c r="U466" s="268">
        <v>1.0000000000000001E+50</v>
      </c>
      <c r="V466" s="268">
        <v>1.0000000000000001E+50</v>
      </c>
      <c r="W466" s="268">
        <v>1.0000000000000001E+50</v>
      </c>
      <c r="X466" s="268">
        <v>3.5808205940998143E-2</v>
      </c>
      <c r="Y466" s="268">
        <v>1.0000000000000001E+50</v>
      </c>
      <c r="Z466" s="268">
        <v>1.0000000000000001E+50</v>
      </c>
      <c r="AA466" s="268">
        <v>1.0000000000000001E+50</v>
      </c>
      <c r="AB466" s="268">
        <v>0.25830678097382259</v>
      </c>
      <c r="AC466" s="268">
        <v>1.0488621343143001E-3</v>
      </c>
      <c r="AD466" s="268">
        <v>2.9293560311052829E-2</v>
      </c>
      <c r="AE466" s="268">
        <v>2.9856331922959702E-2</v>
      </c>
      <c r="AF466" s="268">
        <v>3.0623186683889202E-2</v>
      </c>
    </row>
    <row r="467" spans="1:32">
      <c r="A467" s="268">
        <v>9978835.6356406491</v>
      </c>
      <c r="B467" s="268">
        <v>0.62697104047280894</v>
      </c>
      <c r="C467" s="268">
        <v>1.0000000000000001E+50</v>
      </c>
      <c r="D467" s="268">
        <v>1.0000000000000001E+50</v>
      </c>
      <c r="E467" s="268">
        <v>1.0000000000000001E+50</v>
      </c>
      <c r="F467" s="268">
        <v>1.0000000000000001E+50</v>
      </c>
      <c r="G467" s="268">
        <v>1.0000000000000001E+50</v>
      </c>
      <c r="H467" s="268">
        <v>7.8184688858419522E-3</v>
      </c>
      <c r="I467" s="268">
        <v>1.7086057449122456E-2</v>
      </c>
      <c r="J467" s="268">
        <v>1.0000000000000001E+50</v>
      </c>
      <c r="K467" s="268">
        <v>9.6227334543180993E-4</v>
      </c>
      <c r="L467" s="268">
        <v>1.0000000000000001E+50</v>
      </c>
      <c r="M467" s="268">
        <v>1.0000000000000001E+50</v>
      </c>
      <c r="N467" s="268">
        <v>4.1192336175763351E-2</v>
      </c>
      <c r="O467" s="268">
        <v>1.0000000000000001E+50</v>
      </c>
      <c r="P467" s="268">
        <v>1.0000000000000001E+50</v>
      </c>
      <c r="Q467" s="268">
        <v>1.0000000000000001E+50</v>
      </c>
      <c r="R467" s="268">
        <v>1.0000000000000001E+50</v>
      </c>
      <c r="S467" s="268">
        <v>1.0000000000000001E+50</v>
      </c>
      <c r="T467" s="268">
        <v>1.0000000000000001E+50</v>
      </c>
      <c r="U467" s="268">
        <v>1.0000000000000001E+50</v>
      </c>
      <c r="V467" s="268">
        <v>1.0000000000000001E+50</v>
      </c>
      <c r="W467" s="268">
        <v>1.0000000000000001E+50</v>
      </c>
      <c r="X467" s="268">
        <v>3.6497534053249098E-2</v>
      </c>
      <c r="Y467" s="268">
        <v>1.0000000000000001E+50</v>
      </c>
      <c r="Z467" s="268">
        <v>1.0000000000000001E+50</v>
      </c>
      <c r="AA467" s="268">
        <v>1.0000000000000001E+50</v>
      </c>
      <c r="AB467" s="268">
        <v>0.25324222277131297</v>
      </c>
      <c r="AC467" s="268">
        <v>1.0651085825309089E-3</v>
      </c>
      <c r="AD467" s="268">
        <v>2.9295310166394348E-2</v>
      </c>
      <c r="AE467" s="268">
        <v>2.9860611173727514E-2</v>
      </c>
      <c r="AF467" s="268">
        <v>3.0636641990299078E-2</v>
      </c>
    </row>
    <row r="468" spans="1:32">
      <c r="A468" s="268">
        <v>10178412.348353462</v>
      </c>
      <c r="B468" s="268">
        <v>0.63951042969560357</v>
      </c>
      <c r="C468" s="268">
        <v>1.0000000000000001E+50</v>
      </c>
      <c r="D468" s="268">
        <v>1.0000000000000001E+50</v>
      </c>
      <c r="E468" s="268">
        <v>1.0000000000000001E+50</v>
      </c>
      <c r="F468" s="268">
        <v>1.0000000000000001E+50</v>
      </c>
      <c r="G468" s="268">
        <v>1.0000000000000001E+50</v>
      </c>
      <c r="H468" s="268">
        <v>7.6389681784193135E-3</v>
      </c>
      <c r="I468" s="268">
        <v>1.6200325368841757E-2</v>
      </c>
      <c r="J468" s="268">
        <v>1.0000000000000001E+50</v>
      </c>
      <c r="K468" s="268">
        <v>9.424740501319845E-4</v>
      </c>
      <c r="L468" s="268">
        <v>1.0000000000000001E+50</v>
      </c>
      <c r="M468" s="268">
        <v>1.0000000000000001E+50</v>
      </c>
      <c r="N468" s="268">
        <v>4.2075390795623148E-2</v>
      </c>
      <c r="O468" s="268">
        <v>1.0000000000000001E+50</v>
      </c>
      <c r="P468" s="268">
        <v>1.0000000000000001E+50</v>
      </c>
      <c r="Q468" s="268">
        <v>1.0000000000000001E+50</v>
      </c>
      <c r="R468" s="268">
        <v>1.0000000000000001E+50</v>
      </c>
      <c r="S468" s="268">
        <v>1.0000000000000001E+50</v>
      </c>
      <c r="T468" s="268">
        <v>1.0000000000000001E+50</v>
      </c>
      <c r="U468" s="268">
        <v>1.0000000000000001E+50</v>
      </c>
      <c r="V468" s="268">
        <v>1.0000000000000001E+50</v>
      </c>
      <c r="W468" s="268">
        <v>1.0000000000000001E+50</v>
      </c>
      <c r="X468" s="268">
        <v>3.720115594303125E-2</v>
      </c>
      <c r="Y468" s="268">
        <v>1.0000000000000001E+50</v>
      </c>
      <c r="Z468" s="268">
        <v>1.0000000000000001E+50</v>
      </c>
      <c r="AA468" s="268">
        <v>1.0000000000000001E+50</v>
      </c>
      <c r="AB468" s="268">
        <v>0.24827697524407635</v>
      </c>
      <c r="AC468" s="268">
        <v>1.0817524332310394E-3</v>
      </c>
      <c r="AD468" s="268">
        <v>2.9297130604957616E-2</v>
      </c>
      <c r="AE468" s="268">
        <v>2.9865062655411122E-2</v>
      </c>
      <c r="AF468" s="268">
        <v>3.0651590812013747E-2</v>
      </c>
    </row>
    <row r="469" spans="1:32">
      <c r="A469" s="268">
        <v>10381980.595320532</v>
      </c>
      <c r="B469" s="268">
        <v>0.65230060732219886</v>
      </c>
      <c r="C469" s="268">
        <v>1.0000000000000001E+50</v>
      </c>
      <c r="D469" s="268">
        <v>1.0000000000000001E+50</v>
      </c>
      <c r="E469" s="268">
        <v>1.0000000000000001E+50</v>
      </c>
      <c r="F469" s="268">
        <v>1.0000000000000001E+50</v>
      </c>
      <c r="G469" s="268">
        <v>1.0000000000000001E+50</v>
      </c>
      <c r="H469" s="268">
        <v>7.4624771516851023E-3</v>
      </c>
      <c r="I469" s="268">
        <v>1.5326686981838474E-2</v>
      </c>
      <c r="J469" s="268">
        <v>1.0000000000000001E+50</v>
      </c>
      <c r="K469" s="268">
        <v>9.2733849897218344E-4</v>
      </c>
      <c r="L469" s="268">
        <v>1.0000000000000001E+50</v>
      </c>
      <c r="M469" s="268">
        <v>1.0000000000000001E+50</v>
      </c>
      <c r="N469" s="268">
        <v>4.2974968638159798E-2</v>
      </c>
      <c r="O469" s="268">
        <v>1.0000000000000001E+50</v>
      </c>
      <c r="P469" s="268">
        <v>1.0000000000000001E+50</v>
      </c>
      <c r="Q469" s="268">
        <v>1.0000000000000001E+50</v>
      </c>
      <c r="R469" s="268">
        <v>1.0000000000000001E+50</v>
      </c>
      <c r="S469" s="268">
        <v>1.0000000000000001E+50</v>
      </c>
      <c r="T469" s="268">
        <v>1.0000000000000001E+50</v>
      </c>
      <c r="U469" s="268">
        <v>1.0000000000000001E+50</v>
      </c>
      <c r="V469" s="268">
        <v>1.0000000000000001E+50</v>
      </c>
      <c r="W469" s="268">
        <v>1.0000000000000001E+50</v>
      </c>
      <c r="X469" s="268">
        <v>3.7919348597251198E-2</v>
      </c>
      <c r="Y469" s="268">
        <v>1.0000000000000001E+50</v>
      </c>
      <c r="Z469" s="268">
        <v>1.0000000000000001E+50</v>
      </c>
      <c r="AA469" s="268">
        <v>1.0000000000000001E+50</v>
      </c>
      <c r="AB469" s="268">
        <v>0.24340909123619989</v>
      </c>
      <c r="AC469" s="268">
        <v>1.0988011354217133E-3</v>
      </c>
      <c r="AD469" s="268">
        <v>2.9299024469182647E-2</v>
      </c>
      <c r="AE469" s="268">
        <v>2.9869693272806544E-2</v>
      </c>
      <c r="AF469" s="268">
        <v>3.0668104937636137E-2</v>
      </c>
    </row>
    <row r="470" spans="1:32">
      <c r="A470" s="268">
        <v>10589620.207226943</v>
      </c>
      <c r="B470" s="268">
        <v>0.66534658910852695</v>
      </c>
      <c r="C470" s="268">
        <v>1.0000000000000001E+50</v>
      </c>
      <c r="D470" s="268">
        <v>1.0000000000000001E+50</v>
      </c>
      <c r="E470" s="268">
        <v>1.0000000000000001E+50</v>
      </c>
      <c r="F470" s="268">
        <v>1.0000000000000001E+50</v>
      </c>
      <c r="G470" s="268">
        <v>1.0000000000000001E+50</v>
      </c>
      <c r="H470" s="268">
        <v>7.2889276110760818E-3</v>
      </c>
      <c r="I470" s="268">
        <v>1.4465839942263491E-2</v>
      </c>
      <c r="J470" s="268">
        <v>1.0000000000000001E+50</v>
      </c>
      <c r="K470" s="268">
        <v>9.1707342308093066E-4</v>
      </c>
      <c r="L470" s="268">
        <v>1.0000000000000001E+50</v>
      </c>
      <c r="M470" s="268">
        <v>1.0000000000000001E+50</v>
      </c>
      <c r="N470" s="268">
        <v>4.3891421060352404E-2</v>
      </c>
      <c r="O470" s="268">
        <v>1.0000000000000001E+50</v>
      </c>
      <c r="P470" s="268">
        <v>1.0000000000000001E+50</v>
      </c>
      <c r="Q470" s="268">
        <v>1.0000000000000001E+50</v>
      </c>
      <c r="R470" s="268">
        <v>1.0000000000000001E+50</v>
      </c>
      <c r="S470" s="268">
        <v>1.0000000000000001E+50</v>
      </c>
      <c r="T470" s="268">
        <v>1.0000000000000001E+50</v>
      </c>
      <c r="U470" s="268">
        <v>1.0000000000000001E+50</v>
      </c>
      <c r="V470" s="268">
        <v>1.0000000000000001E+50</v>
      </c>
      <c r="W470" s="268">
        <v>1.0000000000000001E+50</v>
      </c>
      <c r="X470" s="268">
        <v>3.8652394659354099E-2</v>
      </c>
      <c r="Y470" s="268">
        <v>1.0000000000000001E+50</v>
      </c>
      <c r="Z470" s="268">
        <v>1.0000000000000001E+50</v>
      </c>
      <c r="AA470" s="268">
        <v>1.0000000000000001E+50</v>
      </c>
      <c r="AB470" s="268">
        <v>0.23863666177354179</v>
      </c>
      <c r="AC470" s="268">
        <v>1.1162622622781304E-3</v>
      </c>
      <c r="AD470" s="268">
        <v>2.9300994715594903E-2</v>
      </c>
      <c r="AE470" s="268">
        <v>2.9874510205306692E-2</v>
      </c>
      <c r="AF470" s="268">
        <v>3.0686261799486678E-2</v>
      </c>
    </row>
    <row r="471" spans="1:32">
      <c r="A471" s="268">
        <v>10801412.611371482</v>
      </c>
      <c r="B471" s="268">
        <v>0.6786534911258767</v>
      </c>
      <c r="C471" s="268">
        <v>1.0000000000000001E+50</v>
      </c>
      <c r="D471" s="268">
        <v>1.0000000000000001E+50</v>
      </c>
      <c r="E471" s="268">
        <v>1.0000000000000001E+50</v>
      </c>
      <c r="F471" s="268">
        <v>1.0000000000000001E+50</v>
      </c>
      <c r="G471" s="268">
        <v>1.0000000000000001E+50</v>
      </c>
      <c r="H471" s="268">
        <v>7.1182525970257537E-3</v>
      </c>
      <c r="I471" s="268">
        <v>1.3618732760869192E-2</v>
      </c>
      <c r="J471" s="268">
        <v>1.0000000000000001E+50</v>
      </c>
      <c r="K471" s="268">
        <v>9.1182703860365189E-4</v>
      </c>
      <c r="L471" s="268">
        <v>1.0000000000000001E+50</v>
      </c>
      <c r="M471" s="268">
        <v>1.0000000000000001E+50</v>
      </c>
      <c r="N471" s="268">
        <v>4.4825106127179069E-2</v>
      </c>
      <c r="O471" s="268">
        <v>1.0000000000000001E+50</v>
      </c>
      <c r="P471" s="268">
        <v>1.0000000000000001E+50</v>
      </c>
      <c r="Q471" s="268">
        <v>1.0000000000000001E+50</v>
      </c>
      <c r="R471" s="268">
        <v>1.0000000000000001E+50</v>
      </c>
      <c r="S471" s="268">
        <v>1.0000000000000001E+50</v>
      </c>
      <c r="T471" s="268">
        <v>1.0000000000000001E+50</v>
      </c>
      <c r="U471" s="268">
        <v>1.0000000000000001E+50</v>
      </c>
      <c r="V471" s="268">
        <v>1.0000000000000001E+50</v>
      </c>
      <c r="W471" s="268">
        <v>1.0000000000000001E+50</v>
      </c>
      <c r="X471" s="268">
        <v>3.9400582543168444E-2</v>
      </c>
      <c r="Y471" s="268">
        <v>1.0000000000000001E+50</v>
      </c>
      <c r="Z471" s="268">
        <v>1.0000000000000001E+50</v>
      </c>
      <c r="AA471" s="268">
        <v>1.0000000000000001E+50</v>
      </c>
      <c r="AB471" s="268">
        <v>0.23395781531511398</v>
      </c>
      <c r="AC471" s="268">
        <v>1.1341435148556006E-3</v>
      </c>
      <c r="AD471" s="268">
        <v>2.9303044419352924E-2</v>
      </c>
      <c r="AE471" s="268">
        <v>2.9879520917640862E-2</v>
      </c>
      <c r="AF471" s="268">
        <v>3.0706141114640338E-2</v>
      </c>
    </row>
    <row r="472" spans="1:32">
      <c r="A472" s="268">
        <v>11017440.863598911</v>
      </c>
      <c r="B472" s="268">
        <v>0.69222653176719606</v>
      </c>
      <c r="C472" s="268">
        <v>1.0000000000000001E+50</v>
      </c>
      <c r="D472" s="268">
        <v>1.0000000000000001E+50</v>
      </c>
      <c r="E472" s="268">
        <v>1.0000000000000001E+50</v>
      </c>
      <c r="F472" s="268">
        <v>1.0000000000000001E+50</v>
      </c>
      <c r="G472" s="268">
        <v>1.0000000000000001E+50</v>
      </c>
      <c r="H472" s="268">
        <v>6.9503863661121079E-3</v>
      </c>
      <c r="I472" s="268">
        <v>1.2786636846915089E-2</v>
      </c>
      <c r="J472" s="268">
        <v>1.0000000000000001E+50</v>
      </c>
      <c r="K472" s="268">
        <v>9.1167773585933013E-4</v>
      </c>
      <c r="L472" s="268">
        <v>1.0000000000000001E+50</v>
      </c>
      <c r="M472" s="268">
        <v>1.0000000000000001E+50</v>
      </c>
      <c r="N472" s="268">
        <v>4.5776388745941872E-2</v>
      </c>
      <c r="O472" s="268">
        <v>1.0000000000000001E+50</v>
      </c>
      <c r="P472" s="268">
        <v>1.0000000000000001E+50</v>
      </c>
      <c r="Q472" s="268">
        <v>1.0000000000000001E+50</v>
      </c>
      <c r="R472" s="268">
        <v>1.0000000000000001E+50</v>
      </c>
      <c r="S472" s="268">
        <v>1.0000000000000001E+50</v>
      </c>
      <c r="T472" s="268">
        <v>1.0000000000000001E+50</v>
      </c>
      <c r="U472" s="268">
        <v>1.0000000000000001E+50</v>
      </c>
      <c r="V472" s="268">
        <v>1.0000000000000001E+50</v>
      </c>
      <c r="W472" s="268">
        <v>1.0000000000000001E+50</v>
      </c>
      <c r="X472" s="268">
        <v>4.0164206548867813E-2</v>
      </c>
      <c r="Y472" s="268">
        <v>1.0000000000000001E+50</v>
      </c>
      <c r="Z472" s="268">
        <v>1.0000000000000001E+50</v>
      </c>
      <c r="AA472" s="268">
        <v>1.0000000000000001E+50</v>
      </c>
      <c r="AB472" s="268">
        <v>0.22937071701914438</v>
      </c>
      <c r="AC472" s="268">
        <v>1.1524527258788069E-3</v>
      </c>
      <c r="AD472" s="268">
        <v>2.930517677897471E-2</v>
      </c>
      <c r="AE472" s="268">
        <v>2.9884733171019567E-2</v>
      </c>
      <c r="AF472" s="268">
        <v>3.0727818902060857E-2</v>
      </c>
    </row>
    <row r="473" spans="1:32">
      <c r="A473" s="268">
        <v>11237789.680870889</v>
      </c>
      <c r="B473" s="268">
        <v>0.70607103379352099</v>
      </c>
      <c r="C473" s="268">
        <v>1.0000000000000001E+50</v>
      </c>
      <c r="D473" s="268">
        <v>1.0000000000000001E+50</v>
      </c>
      <c r="E473" s="268">
        <v>1.0000000000000001E+50</v>
      </c>
      <c r="F473" s="268">
        <v>1.0000000000000001E+50</v>
      </c>
      <c r="G473" s="268">
        <v>1.0000000000000001E+50</v>
      </c>
      <c r="H473" s="268">
        <v>6.7852643734612429E-3</v>
      </c>
      <c r="I473" s="268">
        <v>1.1971242868477752E-2</v>
      </c>
      <c r="J473" s="268">
        <v>1.0000000000000001E+50</v>
      </c>
      <c r="K473" s="268">
        <v>9.1662777255146306E-4</v>
      </c>
      <c r="L473" s="268">
        <v>1.0000000000000001E+50</v>
      </c>
      <c r="M473" s="268">
        <v>1.0000000000000001E+50</v>
      </c>
      <c r="N473" s="268">
        <v>4.6745640803715509E-2</v>
      </c>
      <c r="O473" s="268">
        <v>1.0000000000000001E+50</v>
      </c>
      <c r="P473" s="268">
        <v>1.0000000000000001E+50</v>
      </c>
      <c r="Q473" s="268">
        <v>1.0000000000000001E+50</v>
      </c>
      <c r="R473" s="268">
        <v>1.0000000000000001E+50</v>
      </c>
      <c r="S473" s="268">
        <v>1.0000000000000001E+50</v>
      </c>
      <c r="T473" s="268">
        <v>1.0000000000000001E+50</v>
      </c>
      <c r="U473" s="268">
        <v>1.0000000000000001E+50</v>
      </c>
      <c r="V473" s="268">
        <v>1.0000000000000001E+50</v>
      </c>
      <c r="W473" s="268">
        <v>1.0000000000000001E+50</v>
      </c>
      <c r="X473" s="268">
        <v>4.0943566981101395E-2</v>
      </c>
      <c r="Y473" s="268">
        <v>1.0000000000000001E+50</v>
      </c>
      <c r="Z473" s="268">
        <v>1.0000000000000001E+50</v>
      </c>
      <c r="AA473" s="268">
        <v>1.0000000000000001E+50</v>
      </c>
      <c r="AB473" s="268">
        <v>0.22487356802353106</v>
      </c>
      <c r="AC473" s="268">
        <v>1.1711978636059178E-3</v>
      </c>
      <c r="AD473" s="268">
        <v>2.930739512124958E-2</v>
      </c>
      <c r="AE473" s="268">
        <v>2.9890155034698673E-2</v>
      </c>
      <c r="AF473" s="268">
        <v>3.0751357287354932E-2</v>
      </c>
    </row>
    <row r="474" spans="1:32">
      <c r="A474" s="268">
        <v>11462545.474488307</v>
      </c>
      <c r="B474" s="268">
        <v>0.72019242642133263</v>
      </c>
      <c r="C474" s="268">
        <v>1.0000000000000001E+50</v>
      </c>
      <c r="D474" s="268">
        <v>1.0000000000000001E+50</v>
      </c>
      <c r="E474" s="268">
        <v>1.0000000000000001E+50</v>
      </c>
      <c r="F474" s="268">
        <v>1.0000000000000001E+50</v>
      </c>
      <c r="G474" s="268">
        <v>1.0000000000000001E+50</v>
      </c>
      <c r="H474" s="268">
        <v>6.6228232564949693E-3</v>
      </c>
      <c r="I474" s="268">
        <v>1.1174790120639272E-2</v>
      </c>
      <c r="J474" s="268">
        <v>1.0000000000000001E+50</v>
      </c>
      <c r="K474" s="268">
        <v>9.266030887782852E-4</v>
      </c>
      <c r="L474" s="268">
        <v>1.0000000000000001E+50</v>
      </c>
      <c r="M474" s="268">
        <v>1.0000000000000001E+50</v>
      </c>
      <c r="N474" s="268">
        <v>4.7733241307939267E-2</v>
      </c>
      <c r="O474" s="268">
        <v>1.0000000000000001E+50</v>
      </c>
      <c r="P474" s="268">
        <v>1.0000000000000001E+50</v>
      </c>
      <c r="Q474" s="268">
        <v>1.0000000000000001E+50</v>
      </c>
      <c r="R474" s="268">
        <v>1.0000000000000001E+50</v>
      </c>
      <c r="S474" s="268">
        <v>1.0000000000000001E+50</v>
      </c>
      <c r="T474" s="268">
        <v>1.0000000000000001E+50</v>
      </c>
      <c r="U474" s="268">
        <v>1.0000000000000001E+50</v>
      </c>
      <c r="V474" s="268">
        <v>1.0000000000000001E+50</v>
      </c>
      <c r="W474" s="268">
        <v>1.0000000000000001E+50</v>
      </c>
      <c r="X474" s="268">
        <v>4.1738970269345282E-2</v>
      </c>
      <c r="Y474" s="268">
        <v>1.0000000000000001E+50</v>
      </c>
      <c r="Z474" s="268">
        <v>1.0000000000000001E+50</v>
      </c>
      <c r="AA474" s="268">
        <v>1.0000000000000001E+50</v>
      </c>
      <c r="AB474" s="268">
        <v>0.22046460474040591</v>
      </c>
      <c r="AC474" s="268">
        <v>1.1903870357652399E-3</v>
      </c>
      <c r="AD474" s="268">
        <v>2.9309702906342647E-2</v>
      </c>
      <c r="AE474" s="268">
        <v>2.9895794897977498E-2</v>
      </c>
      <c r="AF474" s="268">
        <v>3.0776787754297548E-2</v>
      </c>
    </row>
    <row r="475" spans="1:32">
      <c r="A475" s="268">
        <v>11691796.383978073</v>
      </c>
      <c r="B475" s="268">
        <v>0.73459624745166119</v>
      </c>
      <c r="C475" s="268">
        <v>1.0000000000000001E+50</v>
      </c>
      <c r="D475" s="268">
        <v>1.0000000000000001E+50</v>
      </c>
      <c r="E475" s="268">
        <v>1.0000000000000001E+50</v>
      </c>
      <c r="F475" s="268">
        <v>1.0000000000000001E+50</v>
      </c>
      <c r="G475" s="268">
        <v>1.0000000000000001E+50</v>
      </c>
      <c r="H475" s="268">
        <v>6.4630008201243469E-3</v>
      </c>
      <c r="I475" s="268">
        <v>1.0400240241567698E-2</v>
      </c>
      <c r="J475" s="268">
        <v>1.0000000000000001E+50</v>
      </c>
      <c r="K475" s="268">
        <v>9.4145927745584689E-4</v>
      </c>
      <c r="L475" s="268">
        <v>1.0000000000000001E+50</v>
      </c>
      <c r="M475" s="268">
        <v>1.0000000000000001E+50</v>
      </c>
      <c r="N475" s="268">
        <v>4.8739576530175362E-2</v>
      </c>
      <c r="O475" s="268">
        <v>1.0000000000000001E+50</v>
      </c>
      <c r="P475" s="268">
        <v>1.0000000000000001E+50</v>
      </c>
      <c r="Q475" s="268">
        <v>1.0000000000000001E+50</v>
      </c>
      <c r="R475" s="268">
        <v>1.0000000000000001E+50</v>
      </c>
      <c r="S475" s="268">
        <v>1.0000000000000001E+50</v>
      </c>
      <c r="T475" s="268">
        <v>1.0000000000000001E+50</v>
      </c>
      <c r="U475" s="268">
        <v>1.0000000000000001E+50</v>
      </c>
      <c r="V475" s="268">
        <v>1.0000000000000001E+50</v>
      </c>
      <c r="W475" s="268">
        <v>1.0000000000000001E+50</v>
      </c>
      <c r="X475" s="268">
        <v>4.2550729090527616E-2</v>
      </c>
      <c r="Y475" s="268">
        <v>1.0000000000000001E+50</v>
      </c>
      <c r="Z475" s="268">
        <v>1.0000000000000001E+50</v>
      </c>
      <c r="AA475" s="268">
        <v>1.0000000000000001E+50</v>
      </c>
      <c r="AB475" s="268">
        <v>0.21614209816453167</v>
      </c>
      <c r="AC475" s="268">
        <v>1.2100284935622962E-3</v>
      </c>
      <c r="AD475" s="268">
        <v>2.9312103733099143E-2</v>
      </c>
      <c r="AE475" s="268">
        <v>2.9901661482645579E-2</v>
      </c>
      <c r="AF475" s="268">
        <v>3.0804084669858619E-2</v>
      </c>
    </row>
    <row r="476" spans="1:32">
      <c r="A476" s="268">
        <v>11925632.311657634</v>
      </c>
      <c r="B476" s="268">
        <v>0.74928814544177369</v>
      </c>
      <c r="C476" s="268">
        <v>1.0000000000000001E+50</v>
      </c>
      <c r="D476" s="268">
        <v>1.0000000000000001E+50</v>
      </c>
      <c r="E476" s="268">
        <v>1.0000000000000001E+50</v>
      </c>
      <c r="F476" s="268">
        <v>1.0000000000000001E+50</v>
      </c>
      <c r="G476" s="268">
        <v>1.0000000000000001E+50</v>
      </c>
      <c r="H476" s="268">
        <v>6.305736023507061E-3</v>
      </c>
      <c r="I476" s="268">
        <v>9.6515091326360974E-3</v>
      </c>
      <c r="J476" s="268">
        <v>1.0000000000000001E+50</v>
      </c>
      <c r="K476" s="268">
        <v>9.6099264908866653E-4</v>
      </c>
      <c r="L476" s="268">
        <v>1.0000000000000001E+50</v>
      </c>
      <c r="M476" s="268">
        <v>1.0000000000000001E+50</v>
      </c>
      <c r="N476" s="268">
        <v>4.9765040153061067E-2</v>
      </c>
      <c r="O476" s="268">
        <v>1.0000000000000001E+50</v>
      </c>
      <c r="P476" s="268">
        <v>1.0000000000000001E+50</v>
      </c>
      <c r="Q476" s="268">
        <v>1.0000000000000001E+50</v>
      </c>
      <c r="R476" s="268">
        <v>1.0000000000000001E+50</v>
      </c>
      <c r="S476" s="268">
        <v>1.0000000000000001E+50</v>
      </c>
      <c r="T476" s="268">
        <v>1.0000000000000001E+50</v>
      </c>
      <c r="U476" s="268">
        <v>1.0000000000000001E+50</v>
      </c>
      <c r="V476" s="268">
        <v>1.0000000000000001E+50</v>
      </c>
      <c r="W476" s="268">
        <v>1.0000000000000001E+50</v>
      </c>
      <c r="X476" s="268">
        <v>4.3379162493981167E-2</v>
      </c>
      <c r="Y476" s="268">
        <v>1.0000000000000001E+50</v>
      </c>
      <c r="Z476" s="268">
        <v>1.0000000000000001E+50</v>
      </c>
      <c r="AA476" s="268">
        <v>1.0000000000000001E+50</v>
      </c>
      <c r="AB476" s="268">
        <v>0.21190435319526021</v>
      </c>
      <c r="AC476" s="268">
        <v>1.2301306357554219E-3</v>
      </c>
      <c r="AD476" s="268">
        <v>2.9314601344556185E-2</v>
      </c>
      <c r="AE476" s="268">
        <v>2.9907763855893527E-2</v>
      </c>
      <c r="AF476" s="268">
        <v>3.0833125501247213E-2</v>
      </c>
    </row>
    <row r="477" spans="1:32">
      <c r="A477" s="268">
        <v>12164144.957890786</v>
      </c>
      <c r="B477" s="268">
        <v>0.76427388192029388</v>
      </c>
      <c r="C477" s="268">
        <v>1.0000000000000001E+50</v>
      </c>
      <c r="D477" s="268">
        <v>1.0000000000000001E+50</v>
      </c>
      <c r="E477" s="268">
        <v>1.0000000000000001E+50</v>
      </c>
      <c r="F477" s="268">
        <v>1.0000000000000001E+50</v>
      </c>
      <c r="G477" s="268">
        <v>1.0000000000000001E+50</v>
      </c>
      <c r="H477" s="268">
        <v>6.1509689685051334E-3</v>
      </c>
      <c r="I477" s="268">
        <v>8.9337716511306807E-3</v>
      </c>
      <c r="J477" s="268">
        <v>1.0000000000000001E+50</v>
      </c>
      <c r="K477" s="268">
        <v>9.8495455913902817E-4</v>
      </c>
      <c r="L477" s="268">
        <v>1.0000000000000001E+50</v>
      </c>
      <c r="M477" s="268">
        <v>1.0000000000000001E+50</v>
      </c>
      <c r="N477" s="268">
        <v>5.0810033420485692E-2</v>
      </c>
      <c r="O477" s="268">
        <v>1.0000000000000001E+50</v>
      </c>
      <c r="P477" s="268">
        <v>1.0000000000000001E+50</v>
      </c>
      <c r="Q477" s="268">
        <v>1.0000000000000001E+50</v>
      </c>
      <c r="R477" s="268">
        <v>1.0000000000000001E+50</v>
      </c>
      <c r="S477" s="268">
        <v>1.0000000000000001E+50</v>
      </c>
      <c r="T477" s="268">
        <v>1.0000000000000001E+50</v>
      </c>
      <c r="U477" s="268">
        <v>1.0000000000000001E+50</v>
      </c>
      <c r="V477" s="268">
        <v>1.0000000000000001E+50</v>
      </c>
      <c r="W477" s="268">
        <v>1.0000000000000001E+50</v>
      </c>
      <c r="X477" s="268">
        <v>4.4224596028777763E-2</v>
      </c>
      <c r="Y477" s="268">
        <v>1.0000000000000001E+50</v>
      </c>
      <c r="Z477" s="268">
        <v>1.0000000000000001E+50</v>
      </c>
      <c r="AA477" s="268">
        <v>1.0000000000000001E+50</v>
      </c>
      <c r="AB477" s="268">
        <v>0.20774970797178746</v>
      </c>
      <c r="AC477" s="268">
        <v>1.2507020127981762E-3</v>
      </c>
      <c r="AD477" s="268">
        <v>2.9317199633669817E-2</v>
      </c>
      <c r="AE477" s="268">
        <v>2.9914111443703512E-2</v>
      </c>
      <c r="AF477" s="268">
        <v>3.0863635613212162E-2</v>
      </c>
    </row>
    <row r="478" spans="1:32">
      <c r="A478" s="268">
        <v>12407427.857048603</v>
      </c>
      <c r="B478" s="268">
        <v>0.77955933364662533</v>
      </c>
      <c r="C478" s="268">
        <v>1.0000000000000001E+50</v>
      </c>
      <c r="D478" s="268">
        <v>1.0000000000000001E+50</v>
      </c>
      <c r="E478" s="268">
        <v>1.0000000000000001E+50</v>
      </c>
      <c r="F478" s="268">
        <v>1.0000000000000001E+50</v>
      </c>
      <c r="G478" s="268">
        <v>1.0000000000000001E+50</v>
      </c>
      <c r="H478" s="268">
        <v>5.9986408900009371E-3</v>
      </c>
      <c r="I478" s="268">
        <v>8.2538483562376638E-3</v>
      </c>
      <c r="J478" s="268">
        <v>1.0000000000000001E+50</v>
      </c>
      <c r="K478" s="268">
        <v>1.0130669065260224E-3</v>
      </c>
      <c r="L478" s="268">
        <v>1.0000000000000001E+50</v>
      </c>
      <c r="M478" s="268">
        <v>1.0000000000000001E+50</v>
      </c>
      <c r="N478" s="268">
        <v>5.1874965291026837E-2</v>
      </c>
      <c r="O478" s="268">
        <v>1.0000000000000001E+50</v>
      </c>
      <c r="P478" s="268">
        <v>1.0000000000000001E+50</v>
      </c>
      <c r="Q478" s="268">
        <v>1.0000000000000001E+50</v>
      </c>
      <c r="R478" s="268">
        <v>1.0000000000000001E+50</v>
      </c>
      <c r="S478" s="268">
        <v>1.0000000000000001E+50</v>
      </c>
      <c r="T478" s="268">
        <v>1.0000000000000001E+50</v>
      </c>
      <c r="U478" s="268">
        <v>1.0000000000000001E+50</v>
      </c>
      <c r="V478" s="268">
        <v>1.0000000000000001E+50</v>
      </c>
      <c r="W478" s="268">
        <v>1.0000000000000001E+50</v>
      </c>
      <c r="X478" s="268">
        <v>4.5087361873499682E-2</v>
      </c>
      <c r="Y478" s="268">
        <v>1.0000000000000001E+50</v>
      </c>
      <c r="Z478" s="268">
        <v>1.0000000000000001E+50</v>
      </c>
      <c r="AA478" s="268">
        <v>1.0000000000000001E+50</v>
      </c>
      <c r="AB478" s="268">
        <v>0.20367653322144288</v>
      </c>
      <c r="AC478" s="268">
        <v>1.2717513310470854E-3</v>
      </c>
      <c r="AD478" s="268">
        <v>2.9319902649265393E-2</v>
      </c>
      <c r="AE478" s="268">
        <v>2.9920714044735546E-2</v>
      </c>
      <c r="AF478" s="268">
        <v>3.0895122216723473E-2</v>
      </c>
    </row>
    <row r="479" spans="1:32">
      <c r="A479" s="268">
        <v>12655576.414189575</v>
      </c>
      <c r="B479" s="268">
        <v>0.795150494915562</v>
      </c>
      <c r="C479" s="268">
        <v>1.0000000000000001E+50</v>
      </c>
      <c r="D479" s="268">
        <v>1.0000000000000001E+50</v>
      </c>
      <c r="E479" s="268">
        <v>1.0000000000000001E+50</v>
      </c>
      <c r="F479" s="268">
        <v>1.0000000000000001E+50</v>
      </c>
      <c r="G479" s="268">
        <v>1.0000000000000001E+50</v>
      </c>
      <c r="H479" s="268">
        <v>5.8486941482545733E-3</v>
      </c>
      <c r="I479" s="268">
        <v>7.6206630726288445E-3</v>
      </c>
      <c r="J479" s="268">
        <v>1.0000000000000001E+50</v>
      </c>
      <c r="K479" s="268">
        <v>1.0450369415381938E-3</v>
      </c>
      <c r="L479" s="268">
        <v>1.0000000000000001E+50</v>
      </c>
      <c r="M479" s="268">
        <v>1.0000000000000001E+50</v>
      </c>
      <c r="N479" s="268">
        <v>5.2960252594684114E-2</v>
      </c>
      <c r="O479" s="268">
        <v>1.0000000000000001E+50</v>
      </c>
      <c r="P479" s="268">
        <v>1.0000000000000001E+50</v>
      </c>
      <c r="Q479" s="268">
        <v>1.0000000000000001E+50</v>
      </c>
      <c r="R479" s="268">
        <v>1.0000000000000001E+50</v>
      </c>
      <c r="S479" s="268">
        <v>1.0000000000000001E+50</v>
      </c>
      <c r="T479" s="268">
        <v>1.0000000000000001E+50</v>
      </c>
      <c r="U479" s="268">
        <v>1.0000000000000001E+50</v>
      </c>
      <c r="V479" s="268">
        <v>1.0000000000000001E+50</v>
      </c>
      <c r="W479" s="268">
        <v>1.0000000000000001E+50</v>
      </c>
      <c r="X479" s="268">
        <v>4.5967798968504038E-2</v>
      </c>
      <c r="Y479" s="268">
        <v>1.0000000000000001E+50</v>
      </c>
      <c r="Z479" s="268">
        <v>1.0000000000000001E+50</v>
      </c>
      <c r="AA479" s="268">
        <v>1.0000000000000001E+50</v>
      </c>
      <c r="AB479" s="268">
        <v>0.19968323162075924</v>
      </c>
      <c r="AC479" s="268">
        <v>1.2932874570334479E-3</v>
      </c>
      <c r="AD479" s="268">
        <v>2.9322714602219708E-2</v>
      </c>
      <c r="AE479" s="268">
        <v>2.9927581844725944E-2</v>
      </c>
      <c r="AF479" s="268">
        <v>3.0926819794731764E-2</v>
      </c>
    </row>
    <row r="480" spans="1:32">
      <c r="A480" s="268">
        <v>12908687.942473367</v>
      </c>
      <c r="B480" s="268">
        <v>0.8110534799079947</v>
      </c>
      <c r="C480" s="268">
        <v>1.0000000000000001E+50</v>
      </c>
      <c r="D480" s="268">
        <v>1.0000000000000001E+50</v>
      </c>
      <c r="E480" s="268">
        <v>1.0000000000000001E+50</v>
      </c>
      <c r="F480" s="268">
        <v>1.0000000000000001E+50</v>
      </c>
      <c r="G480" s="268">
        <v>1.0000000000000001E+50</v>
      </c>
      <c r="H480" s="268">
        <v>5.7010722235149251E-3</v>
      </c>
      <c r="I480" s="268">
        <v>7.0457069365112545E-3</v>
      </c>
      <c r="J480" s="268">
        <v>1.0000000000000001E+50</v>
      </c>
      <c r="K480" s="268">
        <v>1.0805700634085411E-3</v>
      </c>
      <c r="L480" s="268">
        <v>1.0000000000000001E+50</v>
      </c>
      <c r="M480" s="268">
        <v>1.0000000000000001E+50</v>
      </c>
      <c r="N480" s="268">
        <v>5.4066320192951087E-2</v>
      </c>
      <c r="O480" s="268">
        <v>1.0000000000000001E+50</v>
      </c>
      <c r="P480" s="268">
        <v>1.0000000000000001E+50</v>
      </c>
      <c r="Q480" s="268">
        <v>1.0000000000000001E+50</v>
      </c>
      <c r="R480" s="268">
        <v>1.0000000000000001E+50</v>
      </c>
      <c r="S480" s="268">
        <v>1.0000000000000001E+50</v>
      </c>
      <c r="T480" s="268">
        <v>1.0000000000000001E+50</v>
      </c>
      <c r="U480" s="268">
        <v>1.0000000000000001E+50</v>
      </c>
      <c r="V480" s="268">
        <v>1.0000000000000001E+50</v>
      </c>
      <c r="W480" s="268">
        <v>1.0000000000000001E+50</v>
      </c>
      <c r="X480" s="268">
        <v>4.6866253150736947E-2</v>
      </c>
      <c r="Y480" s="268">
        <v>1.0000000000000001E+50</v>
      </c>
      <c r="Z480" s="268">
        <v>1.0000000000000001E+50</v>
      </c>
      <c r="AA480" s="268">
        <v>1.0000000000000001E+50</v>
      </c>
      <c r="AB480" s="268">
        <v>0.19576823716907063</v>
      </c>
      <c r="AC480" s="268">
        <v>1.3153194217981625E-3</v>
      </c>
      <c r="AD480" s="268">
        <v>2.93256398718835E-2</v>
      </c>
      <c r="AE480" s="268">
        <v>2.9934725431414805E-2</v>
      </c>
      <c r="AF480" s="268">
        <v>3.0957703628747599E-2</v>
      </c>
    </row>
    <row r="481" spans="1:32">
      <c r="A481" s="268">
        <v>13166861.701322835</v>
      </c>
      <c r="B481" s="268">
        <v>0.82727452508862565</v>
      </c>
      <c r="C481" s="268">
        <v>1.0000000000000001E+50</v>
      </c>
      <c r="D481" s="268">
        <v>1.0000000000000001E+50</v>
      </c>
      <c r="E481" s="268">
        <v>1.0000000000000001E+50</v>
      </c>
      <c r="F481" s="268">
        <v>1.0000000000000001E+50</v>
      </c>
      <c r="G481" s="268">
        <v>1.0000000000000001E+50</v>
      </c>
      <c r="H481" s="268">
        <v>5.555719713130982E-3</v>
      </c>
      <c r="I481" s="268">
        <v>6.5433344416677992E-3</v>
      </c>
      <c r="J481" s="268">
        <v>1.0000000000000001E+50</v>
      </c>
      <c r="K481" s="268">
        <v>1.1193799196663806E-3</v>
      </c>
      <c r="L481" s="268">
        <v>1.0000000000000001E+50</v>
      </c>
      <c r="M481" s="268">
        <v>1.0000000000000001E+50</v>
      </c>
      <c r="N481" s="268">
        <v>5.5193601142269524E-2</v>
      </c>
      <c r="O481" s="268">
        <v>1.0000000000000001E+50</v>
      </c>
      <c r="P481" s="268">
        <v>1.0000000000000001E+50</v>
      </c>
      <c r="Q481" s="268">
        <v>1.0000000000000001E+50</v>
      </c>
      <c r="R481" s="268">
        <v>1.0000000000000001E+50</v>
      </c>
      <c r="S481" s="268">
        <v>1.0000000000000001E+50</v>
      </c>
      <c r="T481" s="268">
        <v>1.0000000000000001E+50</v>
      </c>
      <c r="U481" s="268">
        <v>1.0000000000000001E+50</v>
      </c>
      <c r="V481" s="268">
        <v>1.0000000000000001E+50</v>
      </c>
      <c r="W481" s="268">
        <v>1.0000000000000001E+50</v>
      </c>
      <c r="X481" s="268">
        <v>4.778307729115476E-2</v>
      </c>
      <c r="Y481" s="268">
        <v>1.0000000000000001E+50</v>
      </c>
      <c r="Z481" s="268">
        <v>1.0000000000000001E+50</v>
      </c>
      <c r="AA481" s="268">
        <v>1.0000000000000001E+50</v>
      </c>
      <c r="AB481" s="268">
        <v>0.19193001457439482</v>
      </c>
      <c r="AC481" s="268">
        <v>1.3378564252887434E-3</v>
      </c>
      <c r="AD481" s="268">
        <v>2.9328683012753331E-2</v>
      </c>
      <c r="AE481" s="268">
        <v>2.9942155810019831E-2</v>
      </c>
      <c r="AF481" s="268">
        <v>3.0986669653051632E-2</v>
      </c>
    </row>
    <row r="482" spans="1:32">
      <c r="A482" s="268">
        <v>13430198.935349291</v>
      </c>
      <c r="B482" s="268">
        <v>0.84381999165164345</v>
      </c>
      <c r="C482" s="268">
        <v>1.0000000000000001E+50</v>
      </c>
      <c r="D482" s="268">
        <v>1.0000000000000001E+50</v>
      </c>
      <c r="E482" s="268">
        <v>1.0000000000000001E+50</v>
      </c>
      <c r="F482" s="268">
        <v>1.0000000000000001E+50</v>
      </c>
      <c r="G482" s="268">
        <v>1.0000000000000001E+50</v>
      </c>
      <c r="H482" s="268">
        <v>5.4125823314502778E-3</v>
      </c>
      <c r="I482" s="268">
        <v>6.1305394634968563E-3</v>
      </c>
      <c r="J482" s="268">
        <v>1.0000000000000001E+50</v>
      </c>
      <c r="K482" s="268">
        <v>1.1611956679089643E-3</v>
      </c>
      <c r="L482" s="268">
        <v>1.0000000000000001E+50</v>
      </c>
      <c r="M482" s="268">
        <v>1.0000000000000001E+50</v>
      </c>
      <c r="N482" s="268">
        <v>5.6342536860912909E-2</v>
      </c>
      <c r="O482" s="268">
        <v>1.0000000000000001E+50</v>
      </c>
      <c r="P482" s="268">
        <v>1.0000000000000001E+50</v>
      </c>
      <c r="Q482" s="268">
        <v>1.0000000000000001E+50</v>
      </c>
      <c r="R482" s="268">
        <v>1.0000000000000001E+50</v>
      </c>
      <c r="S482" s="268">
        <v>1.0000000000000001E+50</v>
      </c>
      <c r="T482" s="268">
        <v>1.0000000000000001E+50</v>
      </c>
      <c r="U482" s="268">
        <v>1.0000000000000001E+50</v>
      </c>
      <c r="V482" s="268">
        <v>1.0000000000000001E+50</v>
      </c>
      <c r="W482" s="268">
        <v>1.0000000000000001E+50</v>
      </c>
      <c r="X482" s="268">
        <v>4.8718631434811255E-2</v>
      </c>
      <c r="Y482" s="268">
        <v>1.0000000000000001E+50</v>
      </c>
      <c r="Z482" s="268">
        <v>1.0000000000000001E+50</v>
      </c>
      <c r="AA482" s="268">
        <v>1.0000000000000001E+50</v>
      </c>
      <c r="AB482" s="268">
        <v>0.18816705865135777</v>
      </c>
      <c r="AC482" s="268">
        <v>1.3609078408179239E-3</v>
      </c>
      <c r="AD482" s="268">
        <v>2.9331848761402022E-2</v>
      </c>
      <c r="AE482" s="268">
        <v>2.9949884419273938E-2</v>
      </c>
      <c r="AF482" s="268">
        <v>3.1012974349797905E-2</v>
      </c>
    </row>
    <row r="483" spans="1:32">
      <c r="A483" s="268">
        <v>13698802.914056277</v>
      </c>
      <c r="B483" s="268">
        <v>0.86069636801530847</v>
      </c>
      <c r="C483" s="268">
        <v>1.0000000000000001E+50</v>
      </c>
      <c r="D483" s="268">
        <v>1.0000000000000001E+50</v>
      </c>
      <c r="E483" s="268">
        <v>1.0000000000000001E+50</v>
      </c>
      <c r="F483" s="268">
        <v>1.0000000000000001E+50</v>
      </c>
      <c r="G483" s="268">
        <v>1.0000000000000001E+50</v>
      </c>
      <c r="H483" s="268">
        <v>5.2716069128386223E-3</v>
      </c>
      <c r="I483" s="268">
        <v>5.8256883128334847E-3</v>
      </c>
      <c r="J483" s="268">
        <v>1.0000000000000001E+50</v>
      </c>
      <c r="K483" s="268">
        <v>1.2057666403594016E-3</v>
      </c>
      <c r="L483" s="268">
        <v>1.0000000000000001E+50</v>
      </c>
      <c r="M483" s="268">
        <v>1.0000000000000001E+50</v>
      </c>
      <c r="N483" s="268">
        <v>5.7513577299348806E-2</v>
      </c>
      <c r="O483" s="268">
        <v>1.0000000000000001E+50</v>
      </c>
      <c r="P483" s="268">
        <v>1.0000000000000001E+50</v>
      </c>
      <c r="Q483" s="268">
        <v>1.0000000000000001E+50</v>
      </c>
      <c r="R483" s="268">
        <v>1.0000000000000001E+50</v>
      </c>
      <c r="S483" s="268">
        <v>1.0000000000000001E+50</v>
      </c>
      <c r="T483" s="268">
        <v>1.0000000000000001E+50</v>
      </c>
      <c r="U483" s="268">
        <v>1.0000000000000001E+50</v>
      </c>
      <c r="V483" s="268">
        <v>1.0000000000000001E+50</v>
      </c>
      <c r="W483" s="268">
        <v>1.0000000000000001E+50</v>
      </c>
      <c r="X483" s="268">
        <v>4.9673282943669669E-2</v>
      </c>
      <c r="Y483" s="268">
        <v>1.0000000000000001E+50</v>
      </c>
      <c r="Z483" s="268">
        <v>1.0000000000000001E+50</v>
      </c>
      <c r="AA483" s="268">
        <v>1.0000000000000001E+50</v>
      </c>
      <c r="AB483" s="268">
        <v>0.18447789373092452</v>
      </c>
      <c r="AC483" s="268">
        <v>1.384483219583456E-3</v>
      </c>
      <c r="AD483" s="268">
        <v>2.9335142043677317E-2</v>
      </c>
      <c r="AE483" s="268">
        <v>2.9957923148044761E-2</v>
      </c>
      <c r="AF483" s="268">
        <v>3.1036877779442799E-2</v>
      </c>
    </row>
    <row r="484" spans="1:32">
      <c r="A484" s="268">
        <v>13972778.972337402</v>
      </c>
      <c r="B484" s="268">
        <v>0.87791027236642971</v>
      </c>
      <c r="C484" s="268">
        <v>1.0000000000000001E+50</v>
      </c>
      <c r="D484" s="268">
        <v>1.0000000000000001E+50</v>
      </c>
      <c r="E484" s="268">
        <v>1.0000000000000001E+50</v>
      </c>
      <c r="F484" s="268">
        <v>1.0000000000000001E+50</v>
      </c>
      <c r="G484" s="268">
        <v>1.0000000000000001E+50</v>
      </c>
      <c r="H484" s="268">
        <v>5.1327414182112839E-3</v>
      </c>
      <c r="I484" s="268">
        <v>5.6457858821021036E-3</v>
      </c>
      <c r="J484" s="268">
        <v>1.0000000000000001E+50</v>
      </c>
      <c r="K484" s="268">
        <v>1.2528648542597574E-3</v>
      </c>
      <c r="L484" s="268">
        <v>1.0000000000000001E+50</v>
      </c>
      <c r="M484" s="268">
        <v>1.0000000000000001E+50</v>
      </c>
      <c r="N484" s="268">
        <v>5.8707181114132111E-2</v>
      </c>
      <c r="O484" s="268">
        <v>1.0000000000000001E+50</v>
      </c>
      <c r="P484" s="268">
        <v>1.0000000000000001E+50</v>
      </c>
      <c r="Q484" s="268">
        <v>1.0000000000000001E+50</v>
      </c>
      <c r="R484" s="268">
        <v>1.0000000000000001E+50</v>
      </c>
      <c r="S484" s="268">
        <v>1.0000000000000001E+50</v>
      </c>
      <c r="T484" s="268">
        <v>1.0000000000000001E+50</v>
      </c>
      <c r="U484" s="268">
        <v>1.0000000000000001E+50</v>
      </c>
      <c r="V484" s="268">
        <v>1.0000000000000001E+50</v>
      </c>
      <c r="W484" s="268">
        <v>1.0000000000000001E+50</v>
      </c>
      <c r="X484" s="268">
        <v>5.0647406642200028E-2</v>
      </c>
      <c r="Y484" s="268">
        <v>1.0000000000000001E+50</v>
      </c>
      <c r="Z484" s="268">
        <v>1.0000000000000001E+50</v>
      </c>
      <c r="AA484" s="268">
        <v>1.0000000000000001E+50</v>
      </c>
      <c r="AB484" s="268">
        <v>0.18086107308170538</v>
      </c>
      <c r="AC484" s="268">
        <v>1.4085922952489203E-3</v>
      </c>
      <c r="AD484" s="268">
        <v>2.9338567982178522E-2</v>
      </c>
      <c r="AE484" s="268">
        <v>2.9966284352554336E-2</v>
      </c>
      <c r="AF484" s="268">
        <v>3.1060128838428742E-2</v>
      </c>
    </row>
    <row r="485" spans="1:32">
      <c r="A485" s="268">
        <v>14252234.55178415</v>
      </c>
      <c r="B485" s="268">
        <v>0.89546845525573315</v>
      </c>
      <c r="C485" s="268">
        <v>1.0000000000000001E+50</v>
      </c>
      <c r="D485" s="268">
        <v>1.0000000000000001E+50</v>
      </c>
      <c r="E485" s="268">
        <v>1.0000000000000001E+50</v>
      </c>
      <c r="F485" s="268">
        <v>1.0000000000000001E+50</v>
      </c>
      <c r="G485" s="268">
        <v>1.0000000000000001E+50</v>
      </c>
      <c r="H485" s="268">
        <v>4.9959349455319883E-3</v>
      </c>
      <c r="I485" s="268">
        <v>5.6025921029573388E-3</v>
      </c>
      <c r="J485" s="268">
        <v>1.0000000000000001E+50</v>
      </c>
      <c r="K485" s="268">
        <v>1.3022858732541205E-3</v>
      </c>
      <c r="L485" s="268">
        <v>1.0000000000000001E+50</v>
      </c>
      <c r="M485" s="268">
        <v>1.0000000000000001E+50</v>
      </c>
      <c r="N485" s="268">
        <v>5.9923815845384448E-2</v>
      </c>
      <c r="O485" s="268">
        <v>1.0000000000000001E+50</v>
      </c>
      <c r="P485" s="268">
        <v>1.0000000000000001E+50</v>
      </c>
      <c r="Q485" s="268">
        <v>1.0000000000000001E+50</v>
      </c>
      <c r="R485" s="268">
        <v>1.0000000000000001E+50</v>
      </c>
      <c r="S485" s="268">
        <v>1.0000000000000001E+50</v>
      </c>
      <c r="T485" s="268">
        <v>1.0000000000000001E+50</v>
      </c>
      <c r="U485" s="268">
        <v>1.0000000000000001E+50</v>
      </c>
      <c r="V485" s="268">
        <v>1.0000000000000001E+50</v>
      </c>
      <c r="W485" s="268">
        <v>1.0000000000000001E+50</v>
      </c>
      <c r="X485" s="268">
        <v>5.1641384965822851E-2</v>
      </c>
      <c r="Y485" s="268">
        <v>1.0000000000000001E+50</v>
      </c>
      <c r="Z485" s="268">
        <v>1.0000000000000001E+50</v>
      </c>
      <c r="AA485" s="268">
        <v>1.0000000000000001E+50</v>
      </c>
      <c r="AB485" s="268">
        <v>0.17731517834261026</v>
      </c>
      <c r="AC485" s="268">
        <v>1.4332449885855873E-3</v>
      </c>
      <c r="AD485" s="268">
        <v>2.9342131904021445E-2</v>
      </c>
      <c r="AE485" s="268">
        <v>2.9974980874217592E-2</v>
      </c>
      <c r="AF485" s="268">
        <v>3.1085790830808719E-2</v>
      </c>
    </row>
    <row r="486" spans="1:32">
      <c r="A486" s="268">
        <v>14537279.242819833</v>
      </c>
      <c r="B486" s="268">
        <v>0.91337780224513676</v>
      </c>
      <c r="C486" s="268">
        <v>1.0000000000000001E+50</v>
      </c>
      <c r="D486" s="268">
        <v>1.0000000000000001E+50</v>
      </c>
      <c r="E486" s="268">
        <v>1.0000000000000001E+50</v>
      </c>
      <c r="F486" s="268">
        <v>1.0000000000000001E+50</v>
      </c>
      <c r="G486" s="268">
        <v>1.0000000000000001E+50</v>
      </c>
      <c r="H486" s="268">
        <v>4.861137744814799E-3</v>
      </c>
      <c r="I486" s="268">
        <v>5.699149256427085E-3</v>
      </c>
      <c r="J486" s="268">
        <v>1.0000000000000001E+50</v>
      </c>
      <c r="K486" s="268">
        <v>1.3538484965881503E-3</v>
      </c>
      <c r="L486" s="268">
        <v>1.0000000000000001E+50</v>
      </c>
      <c r="M486" s="268">
        <v>1.0000000000000001E+50</v>
      </c>
      <c r="N486" s="268">
        <v>6.1163958097916402E-2</v>
      </c>
      <c r="O486" s="268">
        <v>1.0000000000000001E+50</v>
      </c>
      <c r="P486" s="268">
        <v>1.0000000000000001E+50</v>
      </c>
      <c r="Q486" s="268">
        <v>1.0000000000000001E+50</v>
      </c>
      <c r="R486" s="268">
        <v>1.0000000000000001E+50</v>
      </c>
      <c r="S486" s="268">
        <v>1.0000000000000001E+50</v>
      </c>
      <c r="T486" s="268">
        <v>1.0000000000000001E+50</v>
      </c>
      <c r="U486" s="268">
        <v>1.0000000000000001E+50</v>
      </c>
      <c r="V486" s="268">
        <v>1.0000000000000001E+50</v>
      </c>
      <c r="W486" s="268">
        <v>1.0000000000000001E+50</v>
      </c>
      <c r="X486" s="268">
        <v>5.2655608112261242E-2</v>
      </c>
      <c r="Y486" s="268">
        <v>1.0000000000000001E+50</v>
      </c>
      <c r="Z486" s="268">
        <v>1.0000000000000001E+50</v>
      </c>
      <c r="AA486" s="268">
        <v>1.0000000000000001E+50</v>
      </c>
      <c r="AB486" s="268">
        <v>0.17383881896662828</v>
      </c>
      <c r="AC486" s="268">
        <v>1.4584514121755482E-3</v>
      </c>
      <c r="AD486" s="268">
        <v>2.9345839348902086E-2</v>
      </c>
      <c r="AE486" s="268">
        <v>2.9984026058118767E-2</v>
      </c>
      <c r="AF486" s="268">
        <v>3.1117332820914587E-2</v>
      </c>
    </row>
    <row r="487" spans="1:32">
      <c r="A487" s="268">
        <v>14828024.827676229</v>
      </c>
      <c r="B487" s="268">
        <v>0.93164533660796911</v>
      </c>
      <c r="C487" s="268">
        <v>1.0000000000000001E+50</v>
      </c>
      <c r="D487" s="268">
        <v>1.0000000000000001E+50</v>
      </c>
      <c r="E487" s="268">
        <v>1.0000000000000001E+50</v>
      </c>
      <c r="F487" s="268">
        <v>1.0000000000000001E+50</v>
      </c>
      <c r="G487" s="268">
        <v>1.0000000000000001E+50</v>
      </c>
      <c r="H487" s="268">
        <v>4.7283012382576279E-3</v>
      </c>
      <c r="I487" s="268">
        <v>5.9287774545629009E-3</v>
      </c>
      <c r="J487" s="268">
        <v>1.0000000000000001E+50</v>
      </c>
      <c r="K487" s="268">
        <v>1.40739367879895E-3</v>
      </c>
      <c r="L487" s="268">
        <v>1.0000000000000001E+50</v>
      </c>
      <c r="M487" s="268">
        <v>1.0000000000000001E+50</v>
      </c>
      <c r="N487" s="268">
        <v>6.2428093726052729E-2</v>
      </c>
      <c r="O487" s="268">
        <v>1.0000000000000001E+50</v>
      </c>
      <c r="P487" s="268">
        <v>1.0000000000000001E+50</v>
      </c>
      <c r="Q487" s="268">
        <v>1.0000000000000001E+50</v>
      </c>
      <c r="R487" s="268">
        <v>1.0000000000000001E+50</v>
      </c>
      <c r="S487" s="268">
        <v>1.0000000000000001E+50</v>
      </c>
      <c r="T487" s="268">
        <v>1.0000000000000001E+50</v>
      </c>
      <c r="U487" s="268">
        <v>1.0000000000000001E+50</v>
      </c>
      <c r="V487" s="268">
        <v>1.0000000000000001E+50</v>
      </c>
      <c r="W487" s="268">
        <v>1.0000000000000001E+50</v>
      </c>
      <c r="X487" s="268">
        <v>5.3690474195864528E-2</v>
      </c>
      <c r="Y487" s="268">
        <v>1.0000000000000001E+50</v>
      </c>
      <c r="Z487" s="268">
        <v>1.0000000000000001E+50</v>
      </c>
      <c r="AA487" s="268">
        <v>1.0000000000000001E+50</v>
      </c>
      <c r="AB487" s="268">
        <v>0.17043063167551503</v>
      </c>
      <c r="AC487" s="268">
        <v>1.4842218751765503E-3</v>
      </c>
      <c r="AD487" s="268">
        <v>2.9349696077469994E-2</v>
      </c>
      <c r="AE487" s="268">
        <v>2.9993433772144983E-2</v>
      </c>
      <c r="AF487" s="268">
        <v>3.115759506856847E-2</v>
      </c>
    </row>
    <row r="488" spans="1:32">
      <c r="A488" s="268">
        <v>15124585.324229755</v>
      </c>
      <c r="B488" s="268">
        <v>0.95027822208319612</v>
      </c>
      <c r="C488" s="268">
        <v>1.0000000000000001E+50</v>
      </c>
      <c r="D488" s="268">
        <v>1.0000000000000001E+50</v>
      </c>
      <c r="E488" s="268">
        <v>1.0000000000000001E+50</v>
      </c>
      <c r="F488" s="268">
        <v>1.0000000000000001E+50</v>
      </c>
      <c r="G488" s="268">
        <v>1.0000000000000001E+50</v>
      </c>
      <c r="H488" s="268">
        <v>4.5973780462482267E-3</v>
      </c>
      <c r="I488" s="268">
        <v>6.277222845397612E-3</v>
      </c>
      <c r="J488" s="268">
        <v>1.0000000000000001E+50</v>
      </c>
      <c r="K488" s="268">
        <v>1.4627829941989815E-3</v>
      </c>
      <c r="L488" s="268">
        <v>1.0000000000000001E+50</v>
      </c>
      <c r="M488" s="268">
        <v>1.0000000000000001E+50</v>
      </c>
      <c r="N488" s="268">
        <v>6.3716718022222063E-2</v>
      </c>
      <c r="O488" s="268">
        <v>1.0000000000000001E+50</v>
      </c>
      <c r="P488" s="268">
        <v>1.0000000000000001E+50</v>
      </c>
      <c r="Q488" s="268">
        <v>1.0000000000000001E+50</v>
      </c>
      <c r="R488" s="268">
        <v>1.0000000000000001E+50</v>
      </c>
      <c r="S488" s="268">
        <v>1.0000000000000001E+50</v>
      </c>
      <c r="T488" s="268">
        <v>1.0000000000000001E+50</v>
      </c>
      <c r="U488" s="268">
        <v>1.0000000000000001E+50</v>
      </c>
      <c r="V488" s="268">
        <v>1.0000000000000001E+50</v>
      </c>
      <c r="W488" s="268">
        <v>1.0000000000000001E+50</v>
      </c>
      <c r="X488" s="268">
        <v>5.4746389404967531E-2</v>
      </c>
      <c r="Y488" s="268">
        <v>1.0000000000000001E+50</v>
      </c>
      <c r="Z488" s="268">
        <v>1.0000000000000001E+50</v>
      </c>
      <c r="AA488" s="268">
        <v>1.0000000000000001E+50</v>
      </c>
      <c r="AB488" s="268">
        <v>0.16708927992517364</v>
      </c>
      <c r="AC488" s="268">
        <v>1.5105668881491481E-3</v>
      </c>
      <c r="AD488" s="268">
        <v>2.935370808002246E-2</v>
      </c>
      <c r="AE488" s="268">
        <v>3.0003218426796638E-2</v>
      </c>
      <c r="AF488" s="268">
        <v>3.1208308770919145E-2</v>
      </c>
    </row>
    <row r="489" spans="1:32">
      <c r="A489" s="268">
        <v>15427077.03071435</v>
      </c>
      <c r="B489" s="268">
        <v>0.96928376568472996</v>
      </c>
      <c r="C489" s="268">
        <v>1.0000000000000001E+50</v>
      </c>
      <c r="D489" s="268">
        <v>1.0000000000000001E+50</v>
      </c>
      <c r="E489" s="268">
        <v>1.0000000000000001E+50</v>
      </c>
      <c r="F489" s="268">
        <v>1.0000000000000001E+50</v>
      </c>
      <c r="G489" s="268">
        <v>1.0000000000000001E+50</v>
      </c>
      <c r="H489" s="268">
        <v>4.4683220201177402E-3</v>
      </c>
      <c r="I489" s="268">
        <v>6.7265405747804364E-3</v>
      </c>
      <c r="J489" s="268">
        <v>1.0000000000000001E+50</v>
      </c>
      <c r="K489" s="268">
        <v>1.519896876443322E-3</v>
      </c>
      <c r="L489" s="268">
        <v>1.0000000000000001E+50</v>
      </c>
      <c r="M489" s="268">
        <v>1.0000000000000001E+50</v>
      </c>
      <c r="N489" s="268">
        <v>6.5030335909375833E-2</v>
      </c>
      <c r="O489" s="268">
        <v>1.0000000000000001E+50</v>
      </c>
      <c r="P489" s="268">
        <v>1.0000000000000001E+50</v>
      </c>
      <c r="Q489" s="268">
        <v>1.0000000000000001E+50</v>
      </c>
      <c r="R489" s="268">
        <v>1.0000000000000001E+50</v>
      </c>
      <c r="S489" s="268">
        <v>1.0000000000000001E+50</v>
      </c>
      <c r="T489" s="268">
        <v>1.0000000000000001E+50</v>
      </c>
      <c r="U489" s="268">
        <v>1.0000000000000001E+50</v>
      </c>
      <c r="V489" s="268">
        <v>1.0000000000000001E+50</v>
      </c>
      <c r="W489" s="268">
        <v>1.0000000000000001E+50</v>
      </c>
      <c r="X489" s="268">
        <v>5.5823768162350532E-2</v>
      </c>
      <c r="Y489" s="268">
        <v>1.0000000000000001E+50</v>
      </c>
      <c r="Z489" s="268">
        <v>1.0000000000000001E+50</v>
      </c>
      <c r="AA489" s="268">
        <v>1.0000000000000001E+50</v>
      </c>
      <c r="AB489" s="268">
        <v>0.16381345338151926</v>
      </c>
      <c r="AC489" s="268">
        <v>1.5374971679469637E-3</v>
      </c>
      <c r="AD489" s="268">
        <v>2.9357881585531164E-2</v>
      </c>
      <c r="AE489" s="268">
        <v>3.0013394995694526E-2</v>
      </c>
      <c r="AF489" s="268">
        <v>3.1270264460145136E-2</v>
      </c>
    </row>
    <row r="490" spans="1:32">
      <c r="A490" s="268">
        <v>15735618.571328636</v>
      </c>
      <c r="B490" s="268">
        <v>0.98866942056692397</v>
      </c>
      <c r="C490" s="268">
        <v>1.0000000000000001E+50</v>
      </c>
      <c r="D490" s="268">
        <v>1.0000000000000001E+50</v>
      </c>
      <c r="E490" s="268">
        <v>1.0000000000000001E+50</v>
      </c>
      <c r="F490" s="268">
        <v>1.0000000000000001E+50</v>
      </c>
      <c r="G490" s="268">
        <v>1.0000000000000001E+50</v>
      </c>
      <c r="H490" s="268">
        <v>4.3410882826785263E-3</v>
      </c>
      <c r="I490" s="268">
        <v>7.258652256070937E-3</v>
      </c>
      <c r="J490" s="268">
        <v>1.0000000000000001E+50</v>
      </c>
      <c r="K490" s="268">
        <v>1.5786327924909263E-3</v>
      </c>
      <c r="L490" s="268">
        <v>1.0000000000000001E+50</v>
      </c>
      <c r="M490" s="268">
        <v>1.0000000000000001E+50</v>
      </c>
      <c r="N490" s="268">
        <v>6.6369462137302507E-2</v>
      </c>
      <c r="O490" s="268">
        <v>1.0000000000000001E+50</v>
      </c>
      <c r="P490" s="268">
        <v>1.0000000000000001E+50</v>
      </c>
      <c r="Q490" s="268">
        <v>1.0000000000000001E+50</v>
      </c>
      <c r="R490" s="268">
        <v>1.0000000000000001E+50</v>
      </c>
      <c r="S490" s="268">
        <v>1.0000000000000001E+50</v>
      </c>
      <c r="T490" s="268">
        <v>1.0000000000000001E+50</v>
      </c>
      <c r="U490" s="268">
        <v>1.0000000000000001E+50</v>
      </c>
      <c r="V490" s="268">
        <v>1.0000000000000001E+50</v>
      </c>
      <c r="W490" s="268">
        <v>1.0000000000000001E+50</v>
      </c>
      <c r="X490" s="268">
        <v>5.6923033288866061E-2</v>
      </c>
      <c r="Y490" s="268">
        <v>1.0000000000000001E+50</v>
      </c>
      <c r="Z490" s="268">
        <v>1.0000000000000001E+50</v>
      </c>
      <c r="AA490" s="268">
        <v>1.0000000000000001E+50</v>
      </c>
      <c r="AB490" s="268">
        <v>0.16060186740662283</v>
      </c>
      <c r="AC490" s="268">
        <v>1.5650236426710327E-3</v>
      </c>
      <c r="AD490" s="268">
        <v>2.9362223071013147E-2</v>
      </c>
      <c r="AE490" s="268">
        <v>3.0023979036803802E-2</v>
      </c>
      <c r="AF490" s="268">
        <v>3.1343769108367087E-2</v>
      </c>
    </row>
    <row r="491" spans="1:32">
      <c r="A491" s="268">
        <v>16050330.942755209</v>
      </c>
      <c r="B491" s="268">
        <v>1.008442788947379</v>
      </c>
      <c r="C491" s="268">
        <v>1.0000000000000001E+50</v>
      </c>
      <c r="D491" s="268">
        <v>1.0000000000000001E+50</v>
      </c>
      <c r="E491" s="268">
        <v>1.0000000000000001E+50</v>
      </c>
      <c r="F491" s="268">
        <v>1.0000000000000001E+50</v>
      </c>
      <c r="G491" s="268">
        <v>1.0000000000000001E+50</v>
      </c>
      <c r="H491" s="268">
        <v>4.2156332777779386E-3</v>
      </c>
      <c r="I491" s="268">
        <v>7.8574967029548647E-3</v>
      </c>
      <c r="J491" s="268">
        <v>1.0000000000000001E+50</v>
      </c>
      <c r="K491" s="268">
        <v>1.638903454734912E-3</v>
      </c>
      <c r="L491" s="268">
        <v>1.0000000000000001E+50</v>
      </c>
      <c r="M491" s="268">
        <v>1.0000000000000001E+50</v>
      </c>
      <c r="N491" s="268">
        <v>6.7734621482906238E-2</v>
      </c>
      <c r="O491" s="268">
        <v>1.0000000000000001E+50</v>
      </c>
      <c r="P491" s="268">
        <v>1.0000000000000001E+50</v>
      </c>
      <c r="Q491" s="268">
        <v>1.0000000000000001E+50</v>
      </c>
      <c r="R491" s="268">
        <v>1.0000000000000001E+50</v>
      </c>
      <c r="S491" s="268">
        <v>1.0000000000000001E+50</v>
      </c>
      <c r="T491" s="268">
        <v>1.0000000000000001E+50</v>
      </c>
      <c r="U491" s="268">
        <v>1.0000000000000001E+50</v>
      </c>
      <c r="V491" s="268">
        <v>1.0000000000000001E+50</v>
      </c>
      <c r="W491" s="268">
        <v>1.0000000000000001E+50</v>
      </c>
      <c r="X491" s="268">
        <v>5.804461617030008E-2</v>
      </c>
      <c r="Y491" s="268">
        <v>1.0000000000000001E+50</v>
      </c>
      <c r="Z491" s="268">
        <v>1.0000000000000001E+50</v>
      </c>
      <c r="AA491" s="268">
        <v>1.0000000000000001E+50</v>
      </c>
      <c r="AB491" s="268">
        <v>0.1574532625549307</v>
      </c>
      <c r="AC491" s="268">
        <v>1.593157456689366E-3</v>
      </c>
      <c r="AD491" s="268">
        <v>2.9366739271258407E-2</v>
      </c>
      <c r="AE491" s="268">
        <v>3.0034986714395182E-2</v>
      </c>
      <c r="AF491" s="268">
        <v>3.1429055477557005E-2</v>
      </c>
    </row>
    <row r="492" spans="1:32">
      <c r="A492" s="268">
        <v>16371337.561610313</v>
      </c>
      <c r="B492" s="268">
        <v>1.0286116250882054</v>
      </c>
      <c r="C492" s="268">
        <v>1.0000000000000001E+50</v>
      </c>
      <c r="D492" s="268">
        <v>1.0000000000000001E+50</v>
      </c>
      <c r="E492" s="268">
        <v>1.0000000000000001E+50</v>
      </c>
      <c r="F492" s="268">
        <v>1.0000000000000001E+50</v>
      </c>
      <c r="G492" s="268">
        <v>1.0000000000000001E+50</v>
      </c>
      <c r="H492" s="268">
        <v>4.0919148303360216E-3</v>
      </c>
      <c r="I492" s="268">
        <v>8.5098304711160797E-3</v>
      </c>
      <c r="J492" s="268">
        <v>1.0000000000000001E+50</v>
      </c>
      <c r="K492" s="268">
        <v>1.7006351340286259E-3</v>
      </c>
      <c r="L492" s="268">
        <v>1.0000000000000001E+50</v>
      </c>
      <c r="M492" s="268">
        <v>1.0000000000000001E+50</v>
      </c>
      <c r="N492" s="268">
        <v>6.9126348954520384E-2</v>
      </c>
      <c r="O492" s="268">
        <v>1.0000000000000001E+50</v>
      </c>
      <c r="P492" s="268">
        <v>1.0000000000000001E+50</v>
      </c>
      <c r="Q492" s="268">
        <v>1.0000000000000001E+50</v>
      </c>
      <c r="R492" s="268">
        <v>1.0000000000000001E+50</v>
      </c>
      <c r="S492" s="268">
        <v>1.0000000000000001E+50</v>
      </c>
      <c r="T492" s="268">
        <v>1.0000000000000001E+50</v>
      </c>
      <c r="U492" s="268">
        <v>1.0000000000000001E+50</v>
      </c>
      <c r="V492" s="268">
        <v>1.0000000000000001E+50</v>
      </c>
      <c r="W492" s="268">
        <v>1.0000000000000001E+50</v>
      </c>
      <c r="X492" s="268">
        <v>5.9188956927535577E-2</v>
      </c>
      <c r="Y492" s="268">
        <v>1.0000000000000001E+50</v>
      </c>
      <c r="Z492" s="268">
        <v>1.0000000000000001E+50</v>
      </c>
      <c r="AA492" s="268">
        <v>1.0000000000000001E+50</v>
      </c>
      <c r="AB492" s="268">
        <v>0.15436640407936467</v>
      </c>
      <c r="AC492" s="268">
        <v>1.6219099757230203E-3</v>
      </c>
      <c r="AD492" s="268">
        <v>2.9371437188926802E-2</v>
      </c>
      <c r="AE492" s="268">
        <v>3.0046434821763914E-2</v>
      </c>
      <c r="AF492" s="268">
        <v>3.1526523383426187E-2</v>
      </c>
    </row>
    <row r="493" spans="1:32">
      <c r="A493" s="268">
        <v>16698764.31284252</v>
      </c>
      <c r="B493" s="268">
        <v>1.0491838383369092</v>
      </c>
      <c r="C493" s="268">
        <v>1.0000000000000001E+50</v>
      </c>
      <c r="D493" s="268">
        <v>1.0000000000000001E+50</v>
      </c>
      <c r="E493" s="268">
        <v>1.0000000000000001E+50</v>
      </c>
      <c r="F493" s="268">
        <v>1.0000000000000001E+50</v>
      </c>
      <c r="G493" s="268">
        <v>1.0000000000000001E+50</v>
      </c>
      <c r="H493" s="268">
        <v>3.969892218622091E-3</v>
      </c>
      <c r="I493" s="268">
        <v>9.20519760895918E-3</v>
      </c>
      <c r="J493" s="268">
        <v>1.0000000000000001E+50</v>
      </c>
      <c r="K493" s="268">
        <v>1.7637661073922227E-3</v>
      </c>
      <c r="L493" s="268">
        <v>1.0000000000000001E+50</v>
      </c>
      <c r="M493" s="268">
        <v>1.0000000000000001E+50</v>
      </c>
      <c r="N493" s="268">
        <v>7.0545190000329355E-2</v>
      </c>
      <c r="O493" s="268">
        <v>1.0000000000000001E+50</v>
      </c>
      <c r="P493" s="268">
        <v>1.0000000000000001E+50</v>
      </c>
      <c r="Q493" s="268">
        <v>1.0000000000000001E+50</v>
      </c>
      <c r="R493" s="268">
        <v>1.0000000000000001E+50</v>
      </c>
      <c r="S493" s="268">
        <v>1.0000000000000001E+50</v>
      </c>
      <c r="T493" s="268">
        <v>1.0000000000000001E+50</v>
      </c>
      <c r="U493" s="268">
        <v>1.0000000000000001E+50</v>
      </c>
      <c r="V493" s="268">
        <v>1.0000000000000001E+50</v>
      </c>
      <c r="W493" s="268">
        <v>1.0000000000000001E+50</v>
      </c>
      <c r="X493" s="268">
        <v>6.0356504590088456E-2</v>
      </c>
      <c r="Y493" s="268">
        <v>1.0000000000000001E+50</v>
      </c>
      <c r="Z493" s="268">
        <v>1.0000000000000001E+50</v>
      </c>
      <c r="AA493" s="268">
        <v>1.0000000000000001E+50</v>
      </c>
      <c r="AB493" s="268">
        <v>0.15134008144710667</v>
      </c>
      <c r="AC493" s="268">
        <v>1.6512927920001295E-3</v>
      </c>
      <c r="AD493" s="268">
        <v>2.937632410502717E-2</v>
      </c>
      <c r="AE493" s="268">
        <v>3.0058340804727218E-2</v>
      </c>
      <c r="AF493" s="268">
        <v>3.1636832477737215E-2</v>
      </c>
    </row>
    <row r="494" spans="1:32">
      <c r="A494" s="268">
        <v>17032739.599099372</v>
      </c>
      <c r="B494" s="268">
        <v>1.0701674962280978</v>
      </c>
      <c r="C494" s="268">
        <v>1.0000000000000001E+50</v>
      </c>
      <c r="D494" s="268">
        <v>1.0000000000000001E+50</v>
      </c>
      <c r="E494" s="268">
        <v>1.0000000000000001E+50</v>
      </c>
      <c r="F494" s="268">
        <v>1.0000000000000001E+50</v>
      </c>
      <c r="G494" s="268">
        <v>1.0000000000000001E+50</v>
      </c>
      <c r="H494" s="268">
        <v>3.8495262608755276E-3</v>
      </c>
      <c r="I494" s="268">
        <v>9.9355384608078075E-3</v>
      </c>
      <c r="J494" s="268">
        <v>1.0000000000000001E+50</v>
      </c>
      <c r="K494" s="268">
        <v>1.8282452546552681E-3</v>
      </c>
      <c r="L494" s="268">
        <v>1.0000000000000001E+50</v>
      </c>
      <c r="M494" s="268">
        <v>1.0000000000000001E+50</v>
      </c>
      <c r="N494" s="268">
        <v>7.1991700720973661E-2</v>
      </c>
      <c r="O494" s="268">
        <v>1.0000000000000001E+50</v>
      </c>
      <c r="P494" s="268">
        <v>1.0000000000000001E+50</v>
      </c>
      <c r="Q494" s="268">
        <v>1.0000000000000001E+50</v>
      </c>
      <c r="R494" s="268">
        <v>1.0000000000000001E+50</v>
      </c>
      <c r="S494" s="268">
        <v>1.0000000000000001E+50</v>
      </c>
      <c r="T494" s="268">
        <v>1.0000000000000001E+50</v>
      </c>
      <c r="U494" s="268">
        <v>1.0000000000000001E+50</v>
      </c>
      <c r="V494" s="268">
        <v>1.0000000000000001E+50</v>
      </c>
      <c r="W494" s="268">
        <v>1.0000000000000001E+50</v>
      </c>
      <c r="X494" s="268">
        <v>6.1547717273086472E-2</v>
      </c>
      <c r="Y494" s="268">
        <v>1.0000000000000001E+50</v>
      </c>
      <c r="Z494" s="268">
        <v>1.0000000000000001E+50</v>
      </c>
      <c r="AA494" s="268">
        <v>1.0000000000000001E+50</v>
      </c>
      <c r="AB494" s="268">
        <v>0.14837310786488028</v>
      </c>
      <c r="AC494" s="268">
        <v>1.681317729479473E-3</v>
      </c>
      <c r="AD494" s="268">
        <v>2.9381407589792255E-2</v>
      </c>
      <c r="AE494" s="268">
        <v>3.0070722785921031E-2</v>
      </c>
      <c r="AF494" s="268">
        <v>3.1760897615523545E-2</v>
      </c>
    </row>
    <row r="495" spans="1:32">
      <c r="A495" s="268">
        <v>17373394.391081359</v>
      </c>
      <c r="B495" s="268">
        <v>1.0915708276472182</v>
      </c>
      <c r="C495" s="268">
        <v>1.0000000000000001E+50</v>
      </c>
      <c r="D495" s="268">
        <v>1.0000000000000001E+50</v>
      </c>
      <c r="E495" s="268">
        <v>1.0000000000000001E+50</v>
      </c>
      <c r="F495" s="268">
        <v>1.0000000000000001E+50</v>
      </c>
      <c r="G495" s="268">
        <v>1.0000000000000001E+50</v>
      </c>
      <c r="H495" s="268">
        <v>3.7307794188048524E-3</v>
      </c>
      <c r="I495" s="268">
        <v>1.0694715027006852E-2</v>
      </c>
      <c r="J495" s="268">
        <v>1.0000000000000001E+50</v>
      </c>
      <c r="K495" s="268">
        <v>1.8940308057156109E-3</v>
      </c>
      <c r="L495" s="268">
        <v>1.0000000000000001E+50</v>
      </c>
      <c r="M495" s="268">
        <v>1.0000000000000001E+50</v>
      </c>
      <c r="N495" s="268">
        <v>7.3466448086415601E-2</v>
      </c>
      <c r="O495" s="268">
        <v>1.0000000000000001E+50</v>
      </c>
      <c r="P495" s="268">
        <v>1.0000000000000001E+50</v>
      </c>
      <c r="Q495" s="268">
        <v>1.0000000000000001E+50</v>
      </c>
      <c r="R495" s="268">
        <v>1.0000000000000001E+50</v>
      </c>
      <c r="S495" s="268">
        <v>1.0000000000000001E+50</v>
      </c>
      <c r="T495" s="268">
        <v>1.0000000000000001E+50</v>
      </c>
      <c r="U495" s="268">
        <v>1.0000000000000001E+50</v>
      </c>
      <c r="V495" s="268">
        <v>1.0000000000000001E+50</v>
      </c>
      <c r="W495" s="268">
        <v>1.0000000000000001E+50</v>
      </c>
      <c r="X495" s="268">
        <v>6.2763062357762897E-2</v>
      </c>
      <c r="Y495" s="268">
        <v>1.0000000000000001E+50</v>
      </c>
      <c r="Z495" s="268">
        <v>1.0000000000000001E+50</v>
      </c>
      <c r="AA495" s="268">
        <v>1.0000000000000001E+50</v>
      </c>
      <c r="AB495" s="268">
        <v>0.1454643198135408</v>
      </c>
      <c r="AC495" s="268">
        <v>1.7119968491453119E-3</v>
      </c>
      <c r="AD495" s="268">
        <v>2.9386695513962998E-2</v>
      </c>
      <c r="AE495" s="268">
        <v>3.0083599589916903E-2</v>
      </c>
      <c r="AF495" s="268">
        <v>3.1899818927692503E-2</v>
      </c>
    </row>
    <row r="496" spans="1:32">
      <c r="A496" s="268">
        <v>17720862.278902985</v>
      </c>
      <c r="B496" s="268">
        <v>1.1134022260575731</v>
      </c>
      <c r="C496" s="268">
        <v>1.0000000000000001E+50</v>
      </c>
      <c r="D496" s="268">
        <v>1.0000000000000001E+50</v>
      </c>
      <c r="E496" s="268">
        <v>1.0000000000000001E+50</v>
      </c>
      <c r="F496" s="268">
        <v>1.0000000000000001E+50</v>
      </c>
      <c r="G496" s="268">
        <v>1.0000000000000001E+50</v>
      </c>
      <c r="H496" s="268">
        <v>3.6136159210262979E-3</v>
      </c>
      <c r="I496" s="268">
        <v>1.1478076854929591E-2</v>
      </c>
      <c r="J496" s="268">
        <v>1.0000000000000001E+50</v>
      </c>
      <c r="K496" s="268">
        <v>1.9610892324539888E-3</v>
      </c>
      <c r="L496" s="268">
        <v>1.0000000000000001E+50</v>
      </c>
      <c r="M496" s="268">
        <v>1.0000000000000001E+50</v>
      </c>
      <c r="N496" s="268">
        <v>7.4970010157145037E-2</v>
      </c>
      <c r="O496" s="268">
        <v>1.0000000000000001E+50</v>
      </c>
      <c r="P496" s="268">
        <v>1.0000000000000001E+50</v>
      </c>
      <c r="Q496" s="268">
        <v>1.0000000000000001E+50</v>
      </c>
      <c r="R496" s="268">
        <v>1.0000000000000001E+50</v>
      </c>
      <c r="S496" s="268">
        <v>1.0000000000000001E+50</v>
      </c>
      <c r="T496" s="268">
        <v>1.0000000000000001E+50</v>
      </c>
      <c r="U496" s="268">
        <v>1.0000000000000001E+50</v>
      </c>
      <c r="V496" s="268">
        <v>1.0000000000000001E+50</v>
      </c>
      <c r="W496" s="268">
        <v>1.0000000000000001E+50</v>
      </c>
      <c r="X496" s="268">
        <v>6.400301667553876E-2</v>
      </c>
      <c r="Y496" s="268">
        <v>1.0000000000000001E+50</v>
      </c>
      <c r="Z496" s="268">
        <v>1.0000000000000001E+50</v>
      </c>
      <c r="AA496" s="268">
        <v>1.0000000000000001E+50</v>
      </c>
      <c r="AB496" s="268">
        <v>0.14261257659179311</v>
      </c>
      <c r="AC496" s="268">
        <v>1.7433424543753324E-3</v>
      </c>
      <c r="AD496" s="268">
        <v>2.9392196060496537E-2</v>
      </c>
      <c r="AE496" s="268">
        <v>3.009699076917996E-2</v>
      </c>
      <c r="AF496" s="268">
        <v>3.2054750509412512E-2</v>
      </c>
    </row>
    <row r="497" spans="1:32">
      <c r="A497" s="268">
        <v>18075279.524481047</v>
      </c>
      <c r="B497" s="268">
        <v>1.1356702527918714</v>
      </c>
      <c r="C497" s="268">
        <v>1.0000000000000001E+50</v>
      </c>
      <c r="D497" s="268">
        <v>1.0000000000000001E+50</v>
      </c>
      <c r="E497" s="268">
        <v>1.0000000000000001E+50</v>
      </c>
      <c r="F497" s="268">
        <v>1.0000000000000001E+50</v>
      </c>
      <c r="G497" s="268">
        <v>1.0000000000000001E+50</v>
      </c>
      <c r="H497" s="268">
        <v>3.4980019101532311E-3</v>
      </c>
      <c r="I497" s="268">
        <v>1.2282106069561542E-2</v>
      </c>
      <c r="J497" s="268">
        <v>1.0000000000000001E+50</v>
      </c>
      <c r="K497" s="268">
        <v>2.0293942750845353E-3</v>
      </c>
      <c r="L497" s="268">
        <v>1.0000000000000001E+50</v>
      </c>
      <c r="M497" s="268">
        <v>1.0000000000000001E+50</v>
      </c>
      <c r="N497" s="268">
        <v>7.6502976309806653E-2</v>
      </c>
      <c r="O497" s="268">
        <v>1.0000000000000001E+50</v>
      </c>
      <c r="P497" s="268">
        <v>1.0000000000000001E+50</v>
      </c>
      <c r="Q497" s="268">
        <v>1.0000000000000001E+50</v>
      </c>
      <c r="R497" s="268">
        <v>1.0000000000000001E+50</v>
      </c>
      <c r="S497" s="268">
        <v>1.0000000000000001E+50</v>
      </c>
      <c r="T497" s="268">
        <v>1.0000000000000001E+50</v>
      </c>
      <c r="U497" s="268">
        <v>1.0000000000000001E+50</v>
      </c>
      <c r="V497" s="268">
        <v>1.0000000000000001E+50</v>
      </c>
      <c r="W497" s="268">
        <v>1.0000000000000001E+50</v>
      </c>
      <c r="X497" s="268">
        <v>6.5268066695767471E-2</v>
      </c>
      <c r="Y497" s="268">
        <v>1.0000000000000001E+50</v>
      </c>
      <c r="Z497" s="268">
        <v>1.0000000000000001E+50</v>
      </c>
      <c r="AA497" s="268">
        <v>1.0000000000000001E+50</v>
      </c>
      <c r="AB497" s="268">
        <v>0.13981675986885755</v>
      </c>
      <c r="AC497" s="268">
        <v>1.7753670963836733E-3</v>
      </c>
      <c r="AD497" s="268">
        <v>2.9397917736712346E-2</v>
      </c>
      <c r="AE497" s="268">
        <v>3.0110916630888777E-2</v>
      </c>
      <c r="AF497" s="268">
        <v>3.2226687216738187E-2</v>
      </c>
    </row>
    <row r="498" spans="1:32">
      <c r="A498" s="268">
        <v>18436785.114970669</v>
      </c>
      <c r="B498" s="268">
        <v>1.1583836404096177</v>
      </c>
      <c r="C498" s="268">
        <v>1.0000000000000001E+50</v>
      </c>
      <c r="D498" s="268">
        <v>1.0000000000000001E+50</v>
      </c>
      <c r="E498" s="268">
        <v>1.0000000000000001E+50</v>
      </c>
      <c r="F498" s="268">
        <v>1.0000000000000001E+50</v>
      </c>
      <c r="G498" s="268">
        <v>1.0000000000000001E+50</v>
      </c>
      <c r="H498" s="268">
        <v>3.3839056180531755E-3</v>
      </c>
      <c r="I498" s="268">
        <v>1.3104142206500261E-2</v>
      </c>
      <c r="J498" s="268">
        <v>1.0000000000000001E+50</v>
      </c>
      <c r="K498" s="268">
        <v>2.0989260907015505E-3</v>
      </c>
      <c r="L498" s="268">
        <v>1.0000000000000001E+50</v>
      </c>
      <c r="M498" s="268">
        <v>1.0000000000000001E+50</v>
      </c>
      <c r="N498" s="268">
        <v>7.8065947467332461E-2</v>
      </c>
      <c r="O498" s="268">
        <v>1.0000000000000001E+50</v>
      </c>
      <c r="P498" s="268">
        <v>1.0000000000000001E+50</v>
      </c>
      <c r="Q498" s="268">
        <v>1.0000000000000001E+50</v>
      </c>
      <c r="R498" s="268">
        <v>1.0000000000000001E+50</v>
      </c>
      <c r="S498" s="268">
        <v>1.0000000000000001E+50</v>
      </c>
      <c r="T498" s="268">
        <v>1.0000000000000001E+50</v>
      </c>
      <c r="U498" s="268">
        <v>1.0000000000000001E+50</v>
      </c>
      <c r="V498" s="268">
        <v>1.0000000000000001E+50</v>
      </c>
      <c r="W498" s="268">
        <v>1.0000000000000001E+50</v>
      </c>
      <c r="X498" s="268">
        <v>6.6558708717218432E-2</v>
      </c>
      <c r="Y498" s="268">
        <v>1.0000000000000001E+50</v>
      </c>
      <c r="Z498" s="268">
        <v>1.0000000000000001E+50</v>
      </c>
      <c r="AA498" s="268">
        <v>1.0000000000000001E+50</v>
      </c>
      <c r="AB498" s="268">
        <v>0.13707577324590833</v>
      </c>
      <c r="AC498" s="268">
        <v>1.8080835797411126E-3</v>
      </c>
      <c r="AD498" s="268">
        <v>2.9403869386891521E-2</v>
      </c>
      <c r="AE498" s="268">
        <v>3.0125398264637952E-2</v>
      </c>
      <c r="AF498" s="268">
        <v>3.2416129699782199E-2</v>
      </c>
    </row>
    <row r="499" spans="1:32">
      <c r="A499" s="268">
        <v>18805520.817270081</v>
      </c>
      <c r="B499" s="268">
        <v>1.1815512961216417</v>
      </c>
      <c r="C499" s="268">
        <v>1.0000000000000001E+50</v>
      </c>
      <c r="D499" s="268">
        <v>1.0000000000000001E+50</v>
      </c>
      <c r="E499" s="268">
        <v>1.0000000000000001E+50</v>
      </c>
      <c r="F499" s="268">
        <v>1.0000000000000001E+50</v>
      </c>
      <c r="G499" s="268">
        <v>1.0000000000000001E+50</v>
      </c>
      <c r="H499" s="268">
        <v>3.2712975747902925E-3</v>
      </c>
      <c r="I499" s="268">
        <v>1.3942174387657118E-2</v>
      </c>
      <c r="J499" s="268">
        <v>1.0000000000000001E+50</v>
      </c>
      <c r="K499" s="268">
        <v>2.1696705111918929E-3</v>
      </c>
      <c r="L499" s="268">
        <v>1.0000000000000001E+50</v>
      </c>
      <c r="M499" s="268">
        <v>1.0000000000000001E+50</v>
      </c>
      <c r="N499" s="268">
        <v>7.9659536333665182E-2</v>
      </c>
      <c r="O499" s="268">
        <v>1.0000000000000001E+50</v>
      </c>
      <c r="P499" s="268">
        <v>1.0000000000000001E+50</v>
      </c>
      <c r="Q499" s="268">
        <v>1.0000000000000001E+50</v>
      </c>
      <c r="R499" s="268">
        <v>1.0000000000000001E+50</v>
      </c>
      <c r="S499" s="268">
        <v>1.0000000000000001E+50</v>
      </c>
      <c r="T499" s="268">
        <v>1.0000000000000001E+50</v>
      </c>
      <c r="U499" s="268">
        <v>1.0000000000000001E+50</v>
      </c>
      <c r="V499" s="268">
        <v>1.0000000000000001E+50</v>
      </c>
      <c r="W499" s="268">
        <v>1.0000000000000001E+50</v>
      </c>
      <c r="X499" s="268">
        <v>6.7875449063376267E-2</v>
      </c>
      <c r="Y499" s="268">
        <v>1.0000000000000001E+50</v>
      </c>
      <c r="Z499" s="268">
        <v>1.0000000000000001E+50</v>
      </c>
      <c r="AA499" s="268">
        <v>1.0000000000000001E+50</v>
      </c>
      <c r="AB499" s="268">
        <v>0.13438854182611298</v>
      </c>
      <c r="AC499" s="268">
        <v>1.8415049679746036E-3</v>
      </c>
      <c r="AD499" s="268">
        <v>2.9410060205344497E-2</v>
      </c>
      <c r="AE499" s="268">
        <v>3.0140457571043895E-2</v>
      </c>
      <c r="AF499" s="268">
        <v>3.2622575256467584E-2</v>
      </c>
    </row>
    <row r="500" spans="1:32">
      <c r="A500" s="268">
        <v>19181631.233615484</v>
      </c>
      <c r="B500" s="268">
        <v>1.205182305283125</v>
      </c>
      <c r="C500" s="268">
        <v>1.0000000000000001E+50</v>
      </c>
      <c r="D500" s="268">
        <v>1.0000000000000001E+50</v>
      </c>
      <c r="E500" s="268">
        <v>1.0000000000000001E+50</v>
      </c>
      <c r="F500" s="268">
        <v>1.0000000000000001E+50</v>
      </c>
      <c r="G500" s="268">
        <v>1.0000000000000001E+50</v>
      </c>
      <c r="H500" s="268">
        <v>3.1601508580209512E-3</v>
      </c>
      <c r="I500" s="268">
        <v>1.4794686142877732E-2</v>
      </c>
      <c r="J500" s="268">
        <v>1.0000000000000001E+50</v>
      </c>
      <c r="K500" s="268">
        <v>2.2416183979606639E-3</v>
      </c>
      <c r="L500" s="268">
        <v>1.0000000000000001E+50</v>
      </c>
      <c r="M500" s="268">
        <v>1.0000000000000001E+50</v>
      </c>
      <c r="N500" s="268">
        <v>8.1284367633160451E-2</v>
      </c>
      <c r="O500" s="268">
        <v>1.0000000000000001E+50</v>
      </c>
      <c r="P500" s="268">
        <v>1.0000000000000001E+50</v>
      </c>
      <c r="Q500" s="268">
        <v>1.0000000000000001E+50</v>
      </c>
      <c r="R500" s="268">
        <v>1.0000000000000001E+50</v>
      </c>
      <c r="S500" s="268">
        <v>1.0000000000000001E+50</v>
      </c>
      <c r="T500" s="268">
        <v>1.0000000000000001E+50</v>
      </c>
      <c r="U500" s="268">
        <v>1.0000000000000001E+50</v>
      </c>
      <c r="V500" s="268">
        <v>1.0000000000000001E+50</v>
      </c>
      <c r="W500" s="268">
        <v>1.0000000000000001E+50</v>
      </c>
      <c r="X500" s="268">
        <v>6.921880428163471E-2</v>
      </c>
      <c r="Y500" s="268">
        <v>1.0000000000000001E+50</v>
      </c>
      <c r="Z500" s="268">
        <v>1.0000000000000001E+50</v>
      </c>
      <c r="AA500" s="268">
        <v>1.0000000000000001E+50</v>
      </c>
      <c r="AB500" s="268">
        <v>0.13175401179310339</v>
      </c>
      <c r="AC500" s="268">
        <v>1.8756445892484487E-3</v>
      </c>
      <c r="AD500" s="268">
        <v>2.9416499749962917E-2</v>
      </c>
      <c r="AE500" s="268">
        <v>3.0156117291274293E-2</v>
      </c>
      <c r="AF500" s="268">
        <v>3.2843785887439525E-2</v>
      </c>
    </row>
    <row r="501" spans="1:32">
      <c r="A501" s="268">
        <v>19565263.858287793</v>
      </c>
      <c r="B501" s="268">
        <v>1.2292859349564835</v>
      </c>
      <c r="C501" s="268">
        <v>1.0000000000000001E+50</v>
      </c>
      <c r="D501" s="268">
        <v>1.0000000000000001E+50</v>
      </c>
      <c r="E501" s="268">
        <v>1.0000000000000001E+50</v>
      </c>
      <c r="F501" s="268">
        <v>1.0000000000000001E+50</v>
      </c>
      <c r="G501" s="268">
        <v>1.0000000000000001E+50</v>
      </c>
      <c r="H501" s="268">
        <v>3.0504413911756219E-3</v>
      </c>
      <c r="I501" s="268">
        <v>1.5660539901436624E-2</v>
      </c>
      <c r="J501" s="268">
        <v>1.0000000000000001E+50</v>
      </c>
      <c r="K501" s="268">
        <v>2.3147650816897226E-3</v>
      </c>
      <c r="L501" s="268">
        <v>1.0000000000000001E+50</v>
      </c>
      <c r="M501" s="268">
        <v>1.0000000000000001E+50</v>
      </c>
      <c r="N501" s="268">
        <v>8.2941078354757905E-2</v>
      </c>
      <c r="O501" s="268">
        <v>1.0000000000000001E+50</v>
      </c>
      <c r="P501" s="268">
        <v>1.0000000000000001E+50</v>
      </c>
      <c r="Q501" s="268">
        <v>1.0000000000000001E+50</v>
      </c>
      <c r="R501" s="268">
        <v>1.0000000000000001E+50</v>
      </c>
      <c r="S501" s="268">
        <v>1.0000000000000001E+50</v>
      </c>
      <c r="T501" s="268">
        <v>1.0000000000000001E+50</v>
      </c>
      <c r="U501" s="268">
        <v>1.0000000000000001E+50</v>
      </c>
      <c r="V501" s="268">
        <v>1.0000000000000001E+50</v>
      </c>
      <c r="W501" s="268">
        <v>1.0000000000000001E+50</v>
      </c>
      <c r="X501" s="268">
        <v>7.0589301346464919E-2</v>
      </c>
      <c r="Y501" s="268">
        <v>1.0000000000000001E+50</v>
      </c>
      <c r="Z501" s="268">
        <v>1.0000000000000001E+50</v>
      </c>
      <c r="AA501" s="268">
        <v>1.0000000000000001E+50</v>
      </c>
      <c r="AB501" s="268">
        <v>0.12917114999771467</v>
      </c>
      <c r="AC501" s="268">
        <v>1.9105160421294899E-3</v>
      </c>
      <c r="AD501" s="268">
        <v>2.9423197956271765E-2</v>
      </c>
      <c r="AE501" s="268">
        <v>3.0172401037521241E-2</v>
      </c>
      <c r="AF501" s="268">
        <v>3.3074827961724555E-2</v>
      </c>
    </row>
    <row r="502" spans="1:32">
      <c r="A502" s="268">
        <v>19956569.135453548</v>
      </c>
      <c r="B502" s="268">
        <v>1.2538716375455112</v>
      </c>
      <c r="C502" s="268">
        <v>1.0000000000000001E+50</v>
      </c>
      <c r="D502" s="268">
        <v>1.0000000000000001E+50</v>
      </c>
      <c r="E502" s="268">
        <v>1.0000000000000001E+50</v>
      </c>
      <c r="F502" s="268">
        <v>1.0000000000000001E+50</v>
      </c>
      <c r="G502" s="268">
        <v>1.0000000000000001E+50</v>
      </c>
      <c r="H502" s="268">
        <v>2.9421483007295874E-3</v>
      </c>
      <c r="I502" s="268">
        <v>1.6538890859849109E-2</v>
      </c>
      <c r="J502" s="268">
        <v>1.0000000000000001E+50</v>
      </c>
      <c r="K502" s="268">
        <v>2.3891098763682223E-3</v>
      </c>
      <c r="L502" s="268">
        <v>1.0000000000000001E+50</v>
      </c>
      <c r="M502" s="268">
        <v>1.0000000000000001E+50</v>
      </c>
      <c r="N502" s="268">
        <v>8.4630318001013199E-2</v>
      </c>
      <c r="O502" s="268">
        <v>1.0000000000000001E+50</v>
      </c>
      <c r="P502" s="268">
        <v>1.0000000000000001E+50</v>
      </c>
      <c r="Q502" s="268">
        <v>1.0000000000000001E+50</v>
      </c>
      <c r="R502" s="268">
        <v>1.0000000000000001E+50</v>
      </c>
      <c r="S502" s="268">
        <v>1.0000000000000001E+50</v>
      </c>
      <c r="T502" s="268">
        <v>1.0000000000000001E+50</v>
      </c>
      <c r="U502" s="268">
        <v>1.0000000000000001E+50</v>
      </c>
      <c r="V502" s="268">
        <v>1.0000000000000001E+50</v>
      </c>
      <c r="W502" s="268">
        <v>1.0000000000000001E+50</v>
      </c>
      <c r="X502" s="268">
        <v>7.1987477866640018E-2</v>
      </c>
      <c r="Y502" s="268">
        <v>1.0000000000000001E+50</v>
      </c>
      <c r="Z502" s="268">
        <v>1.0000000000000001E+50</v>
      </c>
      <c r="AA502" s="268">
        <v>1.0000000000000001E+50</v>
      </c>
      <c r="AB502" s="268">
        <v>0.12663894355282748</v>
      </c>
      <c r="AC502" s="268">
        <v>1.9461332014387889E-3</v>
      </c>
      <c r="AD502" s="268">
        <v>2.9430165151998228E-2</v>
      </c>
      <c r="AE502" s="268">
        <v>3.0189333324437684E-2</v>
      </c>
      <c r="AF502" s="268">
        <v>3.3306997743883099E-2</v>
      </c>
    </row>
    <row r="503" spans="1:32">
      <c r="A503" s="268">
        <v>20355700.518162619</v>
      </c>
      <c r="B503" s="268">
        <v>1.2789490545022042</v>
      </c>
      <c r="C503" s="268">
        <v>1.0000000000000001E+50</v>
      </c>
      <c r="D503" s="268">
        <v>1.0000000000000001E+50</v>
      </c>
      <c r="E503" s="268">
        <v>1.0000000000000001E+50</v>
      </c>
      <c r="F503" s="268">
        <v>1.0000000000000001E+50</v>
      </c>
      <c r="G503" s="268">
        <v>1.0000000000000001E+50</v>
      </c>
      <c r="H503" s="268">
        <v>2.8352543453504923E-3</v>
      </c>
      <c r="I503" s="268">
        <v>1.742912245566719E-2</v>
      </c>
      <c r="J503" s="268">
        <v>1.0000000000000001E+50</v>
      </c>
      <c r="K503" s="268">
        <v>2.4646556579459135E-3</v>
      </c>
      <c r="L503" s="268">
        <v>1.0000000000000001E+50</v>
      </c>
      <c r="M503" s="268">
        <v>1.0000000000000001E+50</v>
      </c>
      <c r="N503" s="268">
        <v>8.6352748842085131E-2</v>
      </c>
      <c r="O503" s="268">
        <v>1.0000000000000001E+50</v>
      </c>
      <c r="P503" s="268">
        <v>1.0000000000000001E+50</v>
      </c>
      <c r="Q503" s="268">
        <v>1.0000000000000001E+50</v>
      </c>
      <c r="R503" s="268">
        <v>1.0000000000000001E+50</v>
      </c>
      <c r="S503" s="268">
        <v>1.0000000000000001E+50</v>
      </c>
      <c r="T503" s="268">
        <v>1.0000000000000001E+50</v>
      </c>
      <c r="U503" s="268">
        <v>1.0000000000000001E+50</v>
      </c>
      <c r="V503" s="268">
        <v>1.0000000000000001E+50</v>
      </c>
      <c r="W503" s="268">
        <v>1.0000000000000001E+50</v>
      </c>
      <c r="X503" s="268">
        <v>7.3413882296598509E-2</v>
      </c>
      <c r="Y503" s="268">
        <v>1.0000000000000001E+50</v>
      </c>
      <c r="Z503" s="268">
        <v>1.0000000000000001E+50</v>
      </c>
      <c r="AA503" s="268">
        <v>1.0000000000000001E+50</v>
      </c>
      <c r="AB503" s="268">
        <v>0.12415639943615739</v>
      </c>
      <c r="AC503" s="268">
        <v>1.9825102241923451E-3</v>
      </c>
      <c r="AD503" s="268">
        <v>2.9437412072174145E-2</v>
      </c>
      <c r="AE503" s="268">
        <v>3.0206939601556394E-2</v>
      </c>
      <c r="AF503" s="268">
        <v>3.3526978509683052E-2</v>
      </c>
    </row>
    <row r="504" spans="1:32">
      <c r="A504" s="268">
        <v>20762814.52852587</v>
      </c>
      <c r="B504" s="268">
        <v>1.3045280201077203</v>
      </c>
      <c r="C504" s="268">
        <v>1.0000000000000001E+50</v>
      </c>
      <c r="D504" s="268">
        <v>1.0000000000000001E+50</v>
      </c>
      <c r="E504" s="268">
        <v>1.0000000000000001E+50</v>
      </c>
      <c r="F504" s="268">
        <v>1.0000000000000001E+50</v>
      </c>
      <c r="G504" s="268">
        <v>1.0000000000000001E+50</v>
      </c>
      <c r="H504" s="268">
        <v>2.729746432858875E-3</v>
      </c>
      <c r="I504" s="268">
        <v>1.8330797721532587E-2</v>
      </c>
      <c r="J504" s="268">
        <v>1.0000000000000001E+50</v>
      </c>
      <c r="K504" s="268">
        <v>2.5414084990686694E-3</v>
      </c>
      <c r="L504" s="268">
        <v>1.0000000000000001E+50</v>
      </c>
      <c r="M504" s="268">
        <v>1.0000000000000001E+50</v>
      </c>
      <c r="N504" s="268">
        <v>8.810904617477465E-2</v>
      </c>
      <c r="O504" s="268">
        <v>1.0000000000000001E+50</v>
      </c>
      <c r="P504" s="268">
        <v>1.0000000000000001E+50</v>
      </c>
      <c r="Q504" s="268">
        <v>1.0000000000000001E+50</v>
      </c>
      <c r="R504" s="268">
        <v>1.0000000000000001E+50</v>
      </c>
      <c r="S504" s="268">
        <v>1.0000000000000001E+50</v>
      </c>
      <c r="T504" s="268">
        <v>1.0000000000000001E+50</v>
      </c>
      <c r="U504" s="268">
        <v>1.0000000000000001E+50</v>
      </c>
      <c r="V504" s="268">
        <v>1.0000000000000001E+50</v>
      </c>
      <c r="W504" s="268">
        <v>1.0000000000000001E+50</v>
      </c>
      <c r="X504" s="268">
        <v>7.4869074152031451E-2</v>
      </c>
      <c r="Y504" s="268">
        <v>1.0000000000000001E+50</v>
      </c>
      <c r="Z504" s="268">
        <v>1.0000000000000001E+50</v>
      </c>
      <c r="AA504" s="268">
        <v>1.0000000000000001E+50</v>
      </c>
      <c r="AB504" s="268">
        <v>0.12172254410083359</v>
      </c>
      <c r="AC504" s="268">
        <v>2.0196615556334879E-3</v>
      </c>
      <c r="AD504" s="268">
        <v>2.9444949874789298E-2</v>
      </c>
      <c r="AE504" s="268">
        <v>3.0225246286710028E-2</v>
      </c>
      <c r="AF504" s="268">
        <v>3.371688811110013E-2</v>
      </c>
    </row>
    <row r="505" spans="1:32">
      <c r="A505" s="268">
        <v>21178070.819096386</v>
      </c>
      <c r="B505" s="268">
        <v>1.3306185653289655</v>
      </c>
      <c r="C505" s="268">
        <v>1.0000000000000001E+50</v>
      </c>
      <c r="D505" s="268">
        <v>1.0000000000000001E+50</v>
      </c>
      <c r="E505" s="268">
        <v>1.0000000000000001E+50</v>
      </c>
      <c r="F505" s="268">
        <v>1.0000000000000001E+50</v>
      </c>
      <c r="G505" s="268">
        <v>1.0000000000000001E+50</v>
      </c>
      <c r="H505" s="268">
        <v>2.6256162449373745E-3</v>
      </c>
      <c r="I505" s="268">
        <v>1.9243622346053531E-2</v>
      </c>
      <c r="J505" s="268">
        <v>1.0000000000000001E+50</v>
      </c>
      <c r="K505" s="268">
        <v>2.6193773524069244E-3</v>
      </c>
      <c r="L505" s="268">
        <v>1.0000000000000001E+50</v>
      </c>
      <c r="M505" s="268">
        <v>1.0000000000000001E+50</v>
      </c>
      <c r="N505" s="268">
        <v>8.9899898586714252E-2</v>
      </c>
      <c r="O505" s="268">
        <v>1.0000000000000001E+50</v>
      </c>
      <c r="P505" s="268">
        <v>1.0000000000000001E+50</v>
      </c>
      <c r="Q505" s="268">
        <v>1.0000000000000001E+50</v>
      </c>
      <c r="R505" s="268">
        <v>1.0000000000000001E+50</v>
      </c>
      <c r="S505" s="268">
        <v>1.0000000000000001E+50</v>
      </c>
      <c r="T505" s="268">
        <v>1.0000000000000001E+50</v>
      </c>
      <c r="U505" s="268">
        <v>1.0000000000000001E+50</v>
      </c>
      <c r="V505" s="268">
        <v>1.0000000000000001E+50</v>
      </c>
      <c r="W505" s="268">
        <v>1.0000000000000001E+50</v>
      </c>
      <c r="X505" s="268">
        <v>7.6353624229779316E-2</v>
      </c>
      <c r="Y505" s="268">
        <v>1.0000000000000001E+50</v>
      </c>
      <c r="Z505" s="268">
        <v>1.0000000000000001E+50</v>
      </c>
      <c r="AA505" s="268">
        <v>1.0000000000000001E+50</v>
      </c>
      <c r="AB505" s="268">
        <v>0.11933642309361538</v>
      </c>
      <c r="AC505" s="268">
        <v>2.0576019353596453E-3</v>
      </c>
      <c r="AD505" s="268">
        <v>2.9452790157013103E-2</v>
      </c>
      <c r="AE505" s="268">
        <v>3.0244280800470178E-2</v>
      </c>
      <c r="AF505" s="268">
        <v>3.3856066300591577E-2</v>
      </c>
    </row>
    <row r="506" spans="1:32">
      <c r="A506" s="268">
        <v>21601632.235478316</v>
      </c>
      <c r="B506" s="268">
        <v>1.3572309217523</v>
      </c>
      <c r="C506" s="268">
        <v>1.0000000000000001E+50</v>
      </c>
      <c r="D506" s="268">
        <v>1.0000000000000001E+50</v>
      </c>
      <c r="E506" s="268">
        <v>1.0000000000000001E+50</v>
      </c>
      <c r="F506" s="268">
        <v>1.0000000000000001E+50</v>
      </c>
      <c r="G506" s="268">
        <v>1.0000000000000001E+50</v>
      </c>
      <c r="H506" s="268">
        <v>2.5228609946189588E-3</v>
      </c>
      <c r="I506" s="268">
        <v>2.0167416409783555E-2</v>
      </c>
      <c r="J506" s="268">
        <v>1.0000000000000001E+50</v>
      </c>
      <c r="K506" s="268">
        <v>2.6985737760531581E-3</v>
      </c>
      <c r="L506" s="268">
        <v>1.0000000000000001E+50</v>
      </c>
      <c r="M506" s="268">
        <v>1.0000000000000001E+50</v>
      </c>
      <c r="N506" s="268">
        <v>9.1726008225808731E-2</v>
      </c>
      <c r="O506" s="268">
        <v>1.0000000000000001E+50</v>
      </c>
      <c r="P506" s="268">
        <v>1.0000000000000001E+50</v>
      </c>
      <c r="Q506" s="268">
        <v>1.0000000000000001E+50</v>
      </c>
      <c r="R506" s="268">
        <v>1.0000000000000001E+50</v>
      </c>
      <c r="S506" s="268">
        <v>1.0000000000000001E+50</v>
      </c>
      <c r="T506" s="268">
        <v>1.0000000000000001E+50</v>
      </c>
      <c r="U506" s="268">
        <v>1.0000000000000001E+50</v>
      </c>
      <c r="V506" s="268">
        <v>1.0000000000000001E+50</v>
      </c>
      <c r="W506" s="268">
        <v>1.0000000000000001E+50</v>
      </c>
      <c r="X506" s="268">
        <v>7.7868114832126537E-2</v>
      </c>
      <c r="Y506" s="268">
        <v>1.0000000000000001E+50</v>
      </c>
      <c r="Z506" s="268">
        <v>1.0000000000000001E+50</v>
      </c>
      <c r="AA506" s="268">
        <v>1.0000000000000001E+50</v>
      </c>
      <c r="AB506" s="268">
        <v>0.11699710068059607</v>
      </c>
      <c r="AC506" s="268">
        <v>2.0963464035462617E-3</v>
      </c>
      <c r="AD506" s="268">
        <v>2.94609449720027E-2</v>
      </c>
      <c r="AE506" s="268">
        <v>3.0264071601622516E-2</v>
      </c>
      <c r="AF506" s="268">
        <v>3.3925100375815899E-2</v>
      </c>
    </row>
    <row r="507" spans="1:32">
      <c r="A507" s="268">
        <v>22033664.880187884</v>
      </c>
      <c r="B507" s="268">
        <v>1.3843755255959296</v>
      </c>
      <c r="C507" s="268">
        <v>1.0000000000000001E+50</v>
      </c>
      <c r="D507" s="268">
        <v>1.0000000000000001E+50</v>
      </c>
      <c r="E507" s="268">
        <v>1.0000000000000001E+50</v>
      </c>
      <c r="F507" s="268">
        <v>1.0000000000000001E+50</v>
      </c>
      <c r="G507" s="268">
        <v>1.0000000000000001E+50</v>
      </c>
      <c r="H507" s="268">
        <v>2.4214843480863833E-3</v>
      </c>
      <c r="I507" s="268">
        <v>2.1102092591565372E-2</v>
      </c>
      <c r="J507" s="268">
        <v>1.0000000000000001E+50</v>
      </c>
      <c r="K507" s="268">
        <v>2.7790116953325893E-3</v>
      </c>
      <c r="L507" s="268">
        <v>1.0000000000000001E+50</v>
      </c>
      <c r="M507" s="268">
        <v>1.0000000000000001E+50</v>
      </c>
      <c r="N507" s="268">
        <v>9.3588091075030092E-2</v>
      </c>
      <c r="O507" s="268">
        <v>1.0000000000000001E+50</v>
      </c>
      <c r="P507" s="268">
        <v>1.0000000000000001E+50</v>
      </c>
      <c r="Q507" s="268">
        <v>1.0000000000000001E+50</v>
      </c>
      <c r="R507" s="268">
        <v>1.0000000000000001E+50</v>
      </c>
      <c r="S507" s="268">
        <v>1.0000000000000001E+50</v>
      </c>
      <c r="T507" s="268">
        <v>1.0000000000000001E+50</v>
      </c>
      <c r="U507" s="268">
        <v>1.0000000000000001E+50</v>
      </c>
      <c r="V507" s="268">
        <v>1.0000000000000001E+50</v>
      </c>
      <c r="W507" s="268">
        <v>1.0000000000000001E+50</v>
      </c>
      <c r="X507" s="268">
        <v>7.9413139995582471E-2</v>
      </c>
      <c r="Y507" s="268">
        <v>1.0000000000000001E+50</v>
      </c>
      <c r="Z507" s="268">
        <v>1.0000000000000001E+50</v>
      </c>
      <c r="AA507" s="268">
        <v>1.0000000000000001E+50</v>
      </c>
      <c r="AB507" s="268">
        <v>0.11470365948024799</v>
      </c>
      <c r="AC507" s="268">
        <v>2.1359103072707115E-3</v>
      </c>
      <c r="AD507" s="268">
        <v>2.9469426846315681E-2</v>
      </c>
      <c r="AE507" s="268">
        <v>3.0284648223694224E-2</v>
      </c>
      <c r="AF507" s="268">
        <v>3.3911374062708673E-2</v>
      </c>
    </row>
    <row r="508" spans="1:32">
      <c r="A508" s="268">
        <v>22474338.177791644</v>
      </c>
      <c r="B508" s="268">
        <v>1.4120630218025381</v>
      </c>
      <c r="C508" s="268">
        <v>1.0000000000000001E+50</v>
      </c>
      <c r="D508" s="268">
        <v>1.0000000000000001E+50</v>
      </c>
      <c r="E508" s="268">
        <v>1.0000000000000001E+50</v>
      </c>
      <c r="F508" s="268">
        <v>1.0000000000000001E+50</v>
      </c>
      <c r="G508" s="268">
        <v>1.0000000000000001E+50</v>
      </c>
      <c r="H508" s="268">
        <v>2.3214975506210904E-3</v>
      </c>
      <c r="I508" s="268">
        <v>2.2047639235804262E-2</v>
      </c>
      <c r="J508" s="268">
        <v>1.0000000000000001E+50</v>
      </c>
      <c r="K508" s="268">
        <v>2.8607071961399603E-3</v>
      </c>
      <c r="L508" s="268">
        <v>1.0000000000000001E+50</v>
      </c>
      <c r="M508" s="268">
        <v>1.0000000000000001E+50</v>
      </c>
      <c r="N508" s="268">
        <v>9.5486877232672657E-2</v>
      </c>
      <c r="O508" s="268">
        <v>1.0000000000000001E+50</v>
      </c>
      <c r="P508" s="268">
        <v>1.0000000000000001E+50</v>
      </c>
      <c r="Q508" s="268">
        <v>1.0000000000000001E+50</v>
      </c>
      <c r="R508" s="268">
        <v>1.0000000000000001E+50</v>
      </c>
      <c r="S508" s="268">
        <v>1.0000000000000001E+50</v>
      </c>
      <c r="T508" s="268">
        <v>1.0000000000000001E+50</v>
      </c>
      <c r="U508" s="268">
        <v>1.0000000000000001E+50</v>
      </c>
      <c r="V508" s="268">
        <v>1.0000000000000001E+50</v>
      </c>
      <c r="W508" s="268">
        <v>1.0000000000000001E+50</v>
      </c>
      <c r="X508" s="268">
        <v>8.0989305724240818E-2</v>
      </c>
      <c r="Y508" s="268">
        <v>1.0000000000000001E+50</v>
      </c>
      <c r="Z508" s="268">
        <v>1.0000000000000001E+50</v>
      </c>
      <c r="AA508" s="268">
        <v>1.0000000000000001E+50</v>
      </c>
      <c r="AB508" s="268">
        <v>0.11245520010366429</v>
      </c>
      <c r="AC508" s="268">
        <v>2.176309306939103E-3</v>
      </c>
      <c r="AD508" s="268">
        <v>2.9478248797946149E-2</v>
      </c>
      <c r="AE508" s="268">
        <v>3.030604131254885E-2</v>
      </c>
      <c r="AF508" s="268">
        <v>3.3813837117931601E-2</v>
      </c>
    </row>
    <row r="509" spans="1:32">
      <c r="A509" s="268">
        <v>22923824.941347476</v>
      </c>
      <c r="B509" s="268">
        <v>1.4403042682137746</v>
      </c>
      <c r="C509" s="268">
        <v>1.0000000000000001E+50</v>
      </c>
      <c r="D509" s="268">
        <v>1.0000000000000001E+50</v>
      </c>
      <c r="E509" s="268">
        <v>1.0000000000000001E+50</v>
      </c>
      <c r="F509" s="268">
        <v>1.0000000000000001E+50</v>
      </c>
      <c r="G509" s="268">
        <v>1.0000000000000001E+50</v>
      </c>
      <c r="H509" s="268">
        <v>2.2229208071457593E-3</v>
      </c>
      <c r="I509" s="268">
        <v>2.3004107099377471E-2</v>
      </c>
      <c r="J509" s="268">
        <v>1.0000000000000001E+50</v>
      </c>
      <c r="K509" s="268">
        <v>2.9436783455890256E-3</v>
      </c>
      <c r="L509" s="268">
        <v>1.0000000000000001E+50</v>
      </c>
      <c r="M509" s="268">
        <v>1.0000000000000001E+50</v>
      </c>
      <c r="N509" s="268">
        <v>9.7423111198175497E-2</v>
      </c>
      <c r="O509" s="268">
        <v>1.0000000000000001E+50</v>
      </c>
      <c r="P509" s="268">
        <v>1.0000000000000001E+50</v>
      </c>
      <c r="Q509" s="268">
        <v>1.0000000000000001E+50</v>
      </c>
      <c r="R509" s="268">
        <v>1.0000000000000001E+50</v>
      </c>
      <c r="S509" s="268">
        <v>1.0000000000000001E+50</v>
      </c>
      <c r="T509" s="268">
        <v>1.0000000000000001E+50</v>
      </c>
      <c r="U509" s="268">
        <v>1.0000000000000001E+50</v>
      </c>
      <c r="V509" s="268">
        <v>1.0000000000000001E+50</v>
      </c>
      <c r="W509" s="268">
        <v>1.0000000000000001E+50</v>
      </c>
      <c r="X509" s="268">
        <v>8.2597230227809362E-2</v>
      </c>
      <c r="Y509" s="268">
        <v>1.0000000000000001E+50</v>
      </c>
      <c r="Z509" s="268">
        <v>1.0000000000000001E+50</v>
      </c>
      <c r="AA509" s="268">
        <v>1.0000000000000001E+50</v>
      </c>
      <c r="AB509" s="268">
        <v>0.11025084080185672</v>
      </c>
      <c r="AC509" s="268">
        <v>2.2175593828189441E-3</v>
      </c>
      <c r="AD509" s="268">
        <v>2.9487424355002994E-2</v>
      </c>
      <c r="AE509" s="268">
        <v>3.0328282665062524E-2</v>
      </c>
      <c r="AF509" s="268">
        <v>3.3644239934877945E-2</v>
      </c>
    </row>
    <row r="510" spans="1:32">
      <c r="A510" s="268">
        <v>23382301.440174427</v>
      </c>
      <c r="B510" s="268">
        <v>1.4691103398282319</v>
      </c>
      <c r="C510" s="268">
        <v>1.0000000000000001E+50</v>
      </c>
      <c r="D510" s="268">
        <v>1.0000000000000001E+50</v>
      </c>
      <c r="E510" s="268">
        <v>1.0000000000000001E+50</v>
      </c>
      <c r="F510" s="268">
        <v>1.0000000000000001E+50</v>
      </c>
      <c r="G510" s="268">
        <v>1.0000000000000001E+50</v>
      </c>
      <c r="H510" s="268">
        <v>2.1257849813151462E-3</v>
      </c>
      <c r="I510" s="268">
        <v>2.3971598905536465E-2</v>
      </c>
      <c r="J510" s="268">
        <v>1.0000000000000001E+50</v>
      </c>
      <c r="K510" s="268">
        <v>3.0279450363473086E-3</v>
      </c>
      <c r="L510" s="268">
        <v>1.0000000000000001E+50</v>
      </c>
      <c r="M510" s="268">
        <v>1.0000000000000001E+50</v>
      </c>
      <c r="N510" s="268">
        <v>9.9397552163622671E-2</v>
      </c>
      <c r="O510" s="268">
        <v>1.0000000000000001E+50</v>
      </c>
      <c r="P510" s="268">
        <v>1.0000000000000001E+50</v>
      </c>
      <c r="Q510" s="268">
        <v>1.0000000000000001E+50</v>
      </c>
      <c r="R510" s="268">
        <v>1.0000000000000001E+50</v>
      </c>
      <c r="S510" s="268">
        <v>1.0000000000000001E+50</v>
      </c>
      <c r="T510" s="268">
        <v>1.0000000000000001E+50</v>
      </c>
      <c r="U510" s="268">
        <v>1.0000000000000001E+50</v>
      </c>
      <c r="V510" s="268">
        <v>1.0000000000000001E+50</v>
      </c>
      <c r="W510" s="268">
        <v>1.0000000000000001E+50</v>
      </c>
      <c r="X510" s="268">
        <v>8.4237544164405473E-2</v>
      </c>
      <c r="Y510" s="268">
        <v>1.0000000000000001E+50</v>
      </c>
      <c r="Z510" s="268">
        <v>1.0000000000000001E+50</v>
      </c>
      <c r="AA510" s="268">
        <v>1.0000000000000001E+50</v>
      </c>
      <c r="AB510" s="268">
        <v>0.10808971711997102</v>
      </c>
      <c r="AC510" s="268">
        <v>2.2596768416806865E-3</v>
      </c>
      <c r="AD510" s="268">
        <v>2.9496967575049632E-2</v>
      </c>
      <c r="AE510" s="268">
        <v>3.0351405268894169E-2</v>
      </c>
      <c r="AF510" s="268">
        <v>3.3423829266331855E-2</v>
      </c>
    </row>
    <row r="511" spans="1:32">
      <c r="A511" s="268">
        <v>23849947.468977917</v>
      </c>
      <c r="B511" s="268">
        <v>1.4984925331445829</v>
      </c>
      <c r="C511" s="268">
        <v>1.0000000000000001E+50</v>
      </c>
      <c r="D511" s="268">
        <v>1.0000000000000001E+50</v>
      </c>
      <c r="E511" s="268">
        <v>1.0000000000000001E+50</v>
      </c>
      <c r="F511" s="268">
        <v>1.0000000000000001E+50</v>
      </c>
      <c r="G511" s="268">
        <v>1.0000000000000001E+50</v>
      </c>
      <c r="H511" s="268">
        <v>2.0301336942286923E-3</v>
      </c>
      <c r="I511" s="268">
        <v>2.4950261055642638E-2</v>
      </c>
      <c r="J511" s="268">
        <v>1.0000000000000001E+50</v>
      </c>
      <c r="K511" s="268">
        <v>3.1135288515354766E-3</v>
      </c>
      <c r="L511" s="268">
        <v>1.0000000000000001E+50</v>
      </c>
      <c r="M511" s="268">
        <v>1.0000000000000001E+50</v>
      </c>
      <c r="N511" s="268">
        <v>0.1014109743110331</v>
      </c>
      <c r="O511" s="268">
        <v>1.0000000000000001E+50</v>
      </c>
      <c r="P511" s="268">
        <v>1.0000000000000001E+50</v>
      </c>
      <c r="Q511" s="268">
        <v>1.0000000000000001E+50</v>
      </c>
      <c r="R511" s="268">
        <v>1.0000000000000001E+50</v>
      </c>
      <c r="S511" s="268">
        <v>1.0000000000000001E+50</v>
      </c>
      <c r="T511" s="268">
        <v>1.0000000000000001E+50</v>
      </c>
      <c r="U511" s="268">
        <v>1.0000000000000001E+50</v>
      </c>
      <c r="V511" s="268">
        <v>1.0000000000000001E+50</v>
      </c>
      <c r="W511" s="268">
        <v>1.0000000000000001E+50</v>
      </c>
      <c r="X511" s="268">
        <v>8.5910890888212563E-2</v>
      </c>
      <c r="Y511" s="268">
        <v>1.0000000000000001E+50</v>
      </c>
      <c r="Z511" s="268">
        <v>1.0000000000000001E+50</v>
      </c>
      <c r="AA511" s="268">
        <v>1.0000000000000001E+50</v>
      </c>
      <c r="AB511" s="268">
        <v>0.10597098155828406</v>
      </c>
      <c r="AC511" s="268">
        <v>2.3026783235512191E-3</v>
      </c>
      <c r="AD511" s="268">
        <v>2.9506893065124766E-2</v>
      </c>
      <c r="AE511" s="268">
        <v>3.0375443343360838E-2</v>
      </c>
      <c r="AF511" s="268">
        <v>3.3177277809959875E-2</v>
      </c>
    </row>
    <row r="512" spans="1:32">
      <c r="A512" s="268">
        <v>24326946.418357477</v>
      </c>
      <c r="B512" s="268">
        <v>1.5284623705915785</v>
      </c>
      <c r="C512" s="268">
        <v>1.0000000000000001E+50</v>
      </c>
      <c r="D512" s="268">
        <v>1.0000000000000001E+50</v>
      </c>
      <c r="E512" s="268">
        <v>1.0000000000000001E+50</v>
      </c>
      <c r="F512" s="268">
        <v>1.0000000000000001E+50</v>
      </c>
      <c r="G512" s="268">
        <v>1.0000000000000001E+50</v>
      </c>
      <c r="H512" s="268">
        <v>1.9360259253202014E-3</v>
      </c>
      <c r="I512" s="268">
        <v>2.5940277012307465E-2</v>
      </c>
      <c r="J512" s="268">
        <v>1.0000000000000001E+50</v>
      </c>
      <c r="K512" s="268">
        <v>3.2004529475074014E-3</v>
      </c>
      <c r="L512" s="268">
        <v>1.0000000000000001E+50</v>
      </c>
      <c r="M512" s="268">
        <v>1.0000000000000001E+50</v>
      </c>
      <c r="N512" s="268">
        <v>0.10346416711555576</v>
      </c>
      <c r="O512" s="268">
        <v>1.0000000000000001E+50</v>
      </c>
      <c r="P512" s="268">
        <v>1.0000000000000001E+50</v>
      </c>
      <c r="Q512" s="268">
        <v>1.0000000000000001E+50</v>
      </c>
      <c r="R512" s="268">
        <v>1.0000000000000001E+50</v>
      </c>
      <c r="S512" s="268">
        <v>1.0000000000000001E+50</v>
      </c>
      <c r="T512" s="268">
        <v>1.0000000000000001E+50</v>
      </c>
      <c r="U512" s="268">
        <v>1.0000000000000001E+50</v>
      </c>
      <c r="V512" s="268">
        <v>1.0000000000000001E+50</v>
      </c>
      <c r="W512" s="268">
        <v>1.0000000000000001E+50</v>
      </c>
      <c r="X512" s="268">
        <v>8.7617926702097157E-2</v>
      </c>
      <c r="Y512" s="268">
        <v>1.0000000000000001E+50</v>
      </c>
      <c r="Z512" s="268">
        <v>1.0000000000000001E+50</v>
      </c>
      <c r="AA512" s="268">
        <v>1.0000000000000001E+50</v>
      </c>
      <c r="AB512" s="268">
        <v>0.10389380323985037</v>
      </c>
      <c r="AC512" s="268">
        <v>2.3465808085824493E-3</v>
      </c>
      <c r="AD512" s="268">
        <v>2.9517216002463837E-2</v>
      </c>
      <c r="AE512" s="268">
        <v>3.0400432381427707E-2</v>
      </c>
      <c r="AF512" s="268">
        <v>3.2926935462359454E-2</v>
      </c>
    </row>
    <row r="513" spans="1:32">
      <c r="A513" s="268">
        <v>24813485.346724626</v>
      </c>
      <c r="B513" s="268">
        <v>1.5590316050466491</v>
      </c>
      <c r="C513" s="268">
        <v>1.0000000000000001E+50</v>
      </c>
      <c r="D513" s="268">
        <v>1.0000000000000001E+50</v>
      </c>
      <c r="E513" s="268">
        <v>1.0000000000000001E+50</v>
      </c>
      <c r="F513" s="268">
        <v>1.0000000000000001E+50</v>
      </c>
      <c r="G513" s="268">
        <v>1.0000000000000001E+50</v>
      </c>
      <c r="H513" s="268">
        <v>1.8435392444946272E-3</v>
      </c>
      <c r="I513" s="268">
        <v>2.6941861986758124E-2</v>
      </c>
      <c r="J513" s="268">
        <v>1.0000000000000001E+50</v>
      </c>
      <c r="K513" s="268">
        <v>3.2887419522021439E-3</v>
      </c>
      <c r="L513" s="268">
        <v>1.0000000000000001E+50</v>
      </c>
      <c r="M513" s="268">
        <v>1.0000000000000001E+50</v>
      </c>
      <c r="N513" s="268">
        <v>0.10555793565468646</v>
      </c>
      <c r="O513" s="268">
        <v>1.0000000000000001E+50</v>
      </c>
      <c r="P513" s="268">
        <v>1.0000000000000001E+50</v>
      </c>
      <c r="Q513" s="268">
        <v>1.0000000000000001E+50</v>
      </c>
      <c r="R513" s="268">
        <v>1.0000000000000001E+50</v>
      </c>
      <c r="S513" s="268">
        <v>1.0000000000000001E+50</v>
      </c>
      <c r="T513" s="268">
        <v>1.0000000000000001E+50</v>
      </c>
      <c r="U513" s="268">
        <v>1.0000000000000001E+50</v>
      </c>
      <c r="V513" s="268">
        <v>1.0000000000000001E+50</v>
      </c>
      <c r="W513" s="268">
        <v>1.0000000000000001E+50</v>
      </c>
      <c r="X513" s="268">
        <v>8.9359321115285495E-2</v>
      </c>
      <c r="Y513" s="268">
        <v>1.0000000000000001E+50</v>
      </c>
      <c r="Z513" s="268">
        <v>1.0000000000000001E+50</v>
      </c>
      <c r="AA513" s="268">
        <v>1.0000000000000001E+50</v>
      </c>
      <c r="AB513" s="268">
        <v>0.1018573675846669</v>
      </c>
      <c r="AC513" s="268">
        <v>2.3914016240381376E-3</v>
      </c>
      <c r="AD513" s="268">
        <v>2.9527952155941221E-2</v>
      </c>
      <c r="AE513" s="268">
        <v>3.0426409192820345E-2</v>
      </c>
      <c r="AF513" s="268">
        <v>3.2689495321323994E-2</v>
      </c>
    </row>
    <row r="514" spans="1:32">
      <c r="A514" s="268">
        <v>25309755.053659119</v>
      </c>
      <c r="B514" s="268">
        <v>1.5902122244448749</v>
      </c>
      <c r="C514" s="268">
        <v>1.0000000000000001E+50</v>
      </c>
      <c r="D514" s="268">
        <v>1.0000000000000001E+50</v>
      </c>
      <c r="E514" s="268">
        <v>1.0000000000000001E+50</v>
      </c>
      <c r="F514" s="268">
        <v>1.0000000000000001E+50</v>
      </c>
      <c r="G514" s="268">
        <v>1.0000000000000001E+50</v>
      </c>
      <c r="H514" s="268">
        <v>1.7527738364076339E-3</v>
      </c>
      <c r="I514" s="268">
        <v>2.7955258651232596E-2</v>
      </c>
      <c r="J514" s="268">
        <v>1.0000000000000001E+50</v>
      </c>
      <c r="K514" s="268">
        <v>3.3784218770809794E-3</v>
      </c>
      <c r="L514" s="268">
        <v>1.0000000000000001E+50</v>
      </c>
      <c r="M514" s="268">
        <v>1.0000000000000001E+50</v>
      </c>
      <c r="N514" s="268">
        <v>0.10769310092362654</v>
      </c>
      <c r="O514" s="268">
        <v>1.0000000000000001E+50</v>
      </c>
      <c r="P514" s="268">
        <v>1.0000000000000001E+50</v>
      </c>
      <c r="Q514" s="268">
        <v>1.0000000000000001E+50</v>
      </c>
      <c r="R514" s="268">
        <v>1.0000000000000001E+50</v>
      </c>
      <c r="S514" s="268">
        <v>1.0000000000000001E+50</v>
      </c>
      <c r="T514" s="268">
        <v>1.0000000000000001E+50</v>
      </c>
      <c r="U514" s="268">
        <v>1.0000000000000001E+50</v>
      </c>
      <c r="V514" s="268">
        <v>1.0000000000000001E+50</v>
      </c>
      <c r="W514" s="268">
        <v>1.0000000000000001E+50</v>
      </c>
      <c r="X514" s="268">
        <v>9.1135757106202295E-2</v>
      </c>
      <c r="Y514" s="268">
        <v>1.0000000000000001E+50</v>
      </c>
      <c r="Z514" s="268">
        <v>1.0000000000000001E+50</v>
      </c>
      <c r="AA514" s="268">
        <v>1.0000000000000001E+50</v>
      </c>
      <c r="AB514" s="268">
        <v>9.9860875990229234E-2</v>
      </c>
      <c r="AC514" s="268">
        <v>2.4371584514022294E-3</v>
      </c>
      <c r="AD514" s="268">
        <v>2.9539117908253344E-2</v>
      </c>
      <c r="AE514" s="268">
        <v>3.0453411948265011E-2</v>
      </c>
      <c r="AF514" s="268">
        <v>3.2475290420861565E-2</v>
      </c>
    </row>
    <row r="515" spans="1:32">
      <c r="A515" s="268">
        <v>25815950.154732302</v>
      </c>
      <c r="B515" s="268">
        <v>1.6220164564801383</v>
      </c>
      <c r="C515" s="268">
        <v>1.0000000000000001E+50</v>
      </c>
      <c r="D515" s="268">
        <v>1.0000000000000001E+50</v>
      </c>
      <c r="E515" s="268">
        <v>1.0000000000000001E+50</v>
      </c>
      <c r="F515" s="268">
        <v>1.0000000000000001E+50</v>
      </c>
      <c r="G515" s="268">
        <v>1.0000000000000001E+50</v>
      </c>
      <c r="H515" s="268">
        <v>1.6638575141690701E-3</v>
      </c>
      <c r="I515" s="268">
        <v>2.8980733662578608E-2</v>
      </c>
      <c r="J515" s="268">
        <v>1.0000000000000001E+50</v>
      </c>
      <c r="K515" s="268">
        <v>3.469520040938309E-3</v>
      </c>
      <c r="L515" s="268">
        <v>1.0000000000000001E+50</v>
      </c>
      <c r="M515" s="268">
        <v>1.0000000000000001E+50</v>
      </c>
      <c r="N515" s="268">
        <v>0.10987050015690566</v>
      </c>
      <c r="O515" s="268">
        <v>1.0000000000000001E+50</v>
      </c>
      <c r="P515" s="268">
        <v>1.0000000000000001E+50</v>
      </c>
      <c r="Q515" s="268">
        <v>1.0000000000000001E+50</v>
      </c>
      <c r="R515" s="268">
        <v>1.0000000000000001E+50</v>
      </c>
      <c r="S515" s="268">
        <v>1.0000000000000001E+50</v>
      </c>
      <c r="T515" s="268">
        <v>1.0000000000000001E+50</v>
      </c>
      <c r="U515" s="268">
        <v>1.0000000000000001E+50</v>
      </c>
      <c r="V515" s="268">
        <v>1.0000000000000001E+50</v>
      </c>
      <c r="W515" s="268">
        <v>1.0000000000000001E+50</v>
      </c>
      <c r="X515" s="268">
        <v>9.2947931390575389E-2</v>
      </c>
      <c r="Y515" s="268">
        <v>1.0000000000000001E+50</v>
      </c>
      <c r="Z515" s="268">
        <v>1.0000000000000001E+50</v>
      </c>
      <c r="AA515" s="268">
        <v>1.0000000000000001E+50</v>
      </c>
      <c r="AB515" s="268">
        <v>9.7903545518352869E-2</v>
      </c>
      <c r="AC515" s="268">
        <v>2.4838693336119485E-3</v>
      </c>
      <c r="AD515" s="268">
        <v>2.9550730278862961E-2</v>
      </c>
      <c r="AE515" s="268">
        <v>3.0481480224860445E-2</v>
      </c>
      <c r="AF515" s="268">
        <v>3.2289271484092122E-2</v>
      </c>
    </row>
    <row r="516" spans="1:32">
      <c r="A516" s="268">
        <v>26332269.157826949</v>
      </c>
      <c r="B516" s="268">
        <v>1.6544567734002955</v>
      </c>
      <c r="C516" s="268">
        <v>1.0000000000000001E+50</v>
      </c>
      <c r="D516" s="268">
        <v>1.0000000000000001E+50</v>
      </c>
      <c r="E516" s="268">
        <v>1.0000000000000001E+50</v>
      </c>
      <c r="F516" s="268">
        <v>1.0000000000000001E+50</v>
      </c>
      <c r="G516" s="268">
        <v>1.0000000000000001E+50</v>
      </c>
      <c r="H516" s="268">
        <v>1.5769519576664987E-3</v>
      </c>
      <c r="I516" s="268">
        <v>3.0018574832143801E-2</v>
      </c>
      <c r="J516" s="268">
        <v>1.0000000000000001E+50</v>
      </c>
      <c r="K516" s="268">
        <v>3.5620650041114439E-3</v>
      </c>
      <c r="L516" s="268">
        <v>1.0000000000000001E+50</v>
      </c>
      <c r="M516" s="268">
        <v>1.0000000000000001E+50</v>
      </c>
      <c r="N516" s="268">
        <v>0.11209098715639308</v>
      </c>
      <c r="O516" s="268">
        <v>1.0000000000000001E+50</v>
      </c>
      <c r="P516" s="268">
        <v>1.0000000000000001E+50</v>
      </c>
      <c r="Q516" s="268">
        <v>1.0000000000000001E+50</v>
      </c>
      <c r="R516" s="268">
        <v>1.0000000000000001E+50</v>
      </c>
      <c r="S516" s="268">
        <v>1.0000000000000001E+50</v>
      </c>
      <c r="T516" s="268">
        <v>1.0000000000000001E+50</v>
      </c>
      <c r="U516" s="268">
        <v>1.0000000000000001E+50</v>
      </c>
      <c r="V516" s="268">
        <v>1.0000000000000001E+50</v>
      </c>
      <c r="W516" s="268">
        <v>1.0000000000000001E+50</v>
      </c>
      <c r="X516" s="268">
        <v>9.4796554694912605E-2</v>
      </c>
      <c r="Y516" s="268">
        <v>1.0000000000000001E+50</v>
      </c>
      <c r="Z516" s="268">
        <v>1.0000000000000001E+50</v>
      </c>
      <c r="AA516" s="268">
        <v>1.0000000000000001E+50</v>
      </c>
      <c r="AB516" s="268">
        <v>9.5984608588137649E-2</v>
      </c>
      <c r="AC516" s="268">
        <v>2.5315526824189858E-3</v>
      </c>
      <c r="AD516" s="268">
        <v>2.9562806947725149E-2</v>
      </c>
      <c r="AE516" s="268">
        <v>3.0510655052582249E-2</v>
      </c>
      <c r="AF516" s="268">
        <v>3.2132584857431902E-2</v>
      </c>
    </row>
    <row r="517" spans="1:32">
      <c r="A517" s="268">
        <v>26858914.540983487</v>
      </c>
      <c r="B517" s="268">
        <v>1.6875458968982566</v>
      </c>
      <c r="C517" s="268">
        <v>1.0000000000000001E+50</v>
      </c>
      <c r="D517" s="268">
        <v>1.0000000000000001E+50</v>
      </c>
      <c r="E517" s="268">
        <v>1.0000000000000001E+50</v>
      </c>
      <c r="F517" s="268">
        <v>1.0000000000000001E+50</v>
      </c>
      <c r="G517" s="268">
        <v>1.0000000000000001E+50</v>
      </c>
      <c r="H517" s="268">
        <v>1.4922604434936945E-3</v>
      </c>
      <c r="I517" s="268">
        <v>3.106908881390117E-2</v>
      </c>
      <c r="J517" s="268">
        <v>1.0000000000000001E+50</v>
      </c>
      <c r="K517" s="268">
        <v>3.6560865118165187E-3</v>
      </c>
      <c r="L517" s="268">
        <v>1.0000000000000001E+50</v>
      </c>
      <c r="M517" s="268">
        <v>1.0000000000000001E+50</v>
      </c>
      <c r="N517" s="268">
        <v>0.11435543262582523</v>
      </c>
      <c r="O517" s="268">
        <v>1.0000000000000001E+50</v>
      </c>
      <c r="P517" s="268">
        <v>1.0000000000000001E+50</v>
      </c>
      <c r="Q517" s="268">
        <v>1.0000000000000001E+50</v>
      </c>
      <c r="R517" s="268">
        <v>1.0000000000000001E+50</v>
      </c>
      <c r="S517" s="268">
        <v>1.0000000000000001E+50</v>
      </c>
      <c r="T517" s="268">
        <v>1.0000000000000001E+50</v>
      </c>
      <c r="U517" s="268">
        <v>1.0000000000000001E+50</v>
      </c>
      <c r="V517" s="268">
        <v>1.0000000000000001E+50</v>
      </c>
      <c r="W517" s="268">
        <v>1.0000000000000001E+50</v>
      </c>
      <c r="X517" s="268">
        <v>9.6682352035458607E-2</v>
      </c>
      <c r="Y517" s="268">
        <v>1.0000000000000001E+50</v>
      </c>
      <c r="Z517" s="268">
        <v>1.0000000000000001E+50</v>
      </c>
      <c r="AA517" s="268">
        <v>1.0000000000000001E+50</v>
      </c>
      <c r="AB517" s="268">
        <v>9.4103312674954587E-2</v>
      </c>
      <c r="AC517" s="268">
        <v>2.5802272858821596E-3</v>
      </c>
      <c r="AD517" s="268">
        <v>2.9575366279815444E-2</v>
      </c>
      <c r="AE517" s="268">
        <v>3.0540978961918475E-2</v>
      </c>
      <c r="AF517" s="268">
        <v>3.200406048860252E-2</v>
      </c>
    </row>
    <row r="518" spans="1:32">
      <c r="A518" s="268">
        <v>27396092.831803158</v>
      </c>
      <c r="B518" s="268">
        <v>1.7212968031008835</v>
      </c>
      <c r="C518" s="268">
        <v>1.0000000000000001E+50</v>
      </c>
      <c r="D518" s="268">
        <v>1.0000000000000001E+50</v>
      </c>
      <c r="E518" s="268">
        <v>1.0000000000000001E+50</v>
      </c>
      <c r="F518" s="268">
        <v>1.0000000000000001E+50</v>
      </c>
      <c r="G518" s="268">
        <v>1.0000000000000001E+50</v>
      </c>
      <c r="H518" s="268">
        <v>1.4100373426385304E-3</v>
      </c>
      <c r="I518" s="268">
        <v>3.213259921071808E-2</v>
      </c>
      <c r="J518" s="268">
        <v>1.0000000000000001E+50</v>
      </c>
      <c r="K518" s="268">
        <v>3.751615445510924E-3</v>
      </c>
      <c r="L518" s="268">
        <v>1.0000000000000001E+50</v>
      </c>
      <c r="M518" s="268">
        <v>1.0000000000000001E+50</v>
      </c>
      <c r="N518" s="268">
        <v>0.11666472451197929</v>
      </c>
      <c r="O518" s="268">
        <v>1.0000000000000001E+50</v>
      </c>
      <c r="P518" s="268">
        <v>1.0000000000000001E+50</v>
      </c>
      <c r="Q518" s="268">
        <v>1.0000000000000001E+50</v>
      </c>
      <c r="R518" s="268">
        <v>1.0000000000000001E+50</v>
      </c>
      <c r="S518" s="268">
        <v>1.0000000000000001E+50</v>
      </c>
      <c r="T518" s="268">
        <v>1.0000000000000001E+50</v>
      </c>
      <c r="U518" s="268">
        <v>1.0000000000000001E+50</v>
      </c>
      <c r="V518" s="268">
        <v>1.0000000000000001E+50</v>
      </c>
      <c r="W518" s="268">
        <v>1.0000000000000001E+50</v>
      </c>
      <c r="X518" s="268">
        <v>9.8606063002742134E-2</v>
      </c>
      <c r="Y518" s="268">
        <v>1.0000000000000001E+50</v>
      </c>
      <c r="Z518" s="268">
        <v>1.0000000000000001E+50</v>
      </c>
      <c r="AA518" s="268">
        <v>1.0000000000000001E+50</v>
      </c>
      <c r="AB518" s="268">
        <v>9.2258920015336698E-2</v>
      </c>
      <c r="AC518" s="268">
        <v>2.6299123159949601E-3</v>
      </c>
      <c r="AD518" s="268">
        <v>2.9588427350480735E-2</v>
      </c>
      <c r="AE518" s="268">
        <v>3.0572496032632079E-2</v>
      </c>
      <c r="AF518" s="268">
        <v>3.1901335885663594E-2</v>
      </c>
    </row>
    <row r="519" spans="1:32">
      <c r="A519" s="268">
        <v>27944014.68843922</v>
      </c>
      <c r="B519" s="268">
        <v>1.7557227276576677</v>
      </c>
      <c r="C519" s="268">
        <v>1.0000000000000001E+50</v>
      </c>
      <c r="D519" s="268">
        <v>1.0000000000000001E+50</v>
      </c>
      <c r="E519" s="268">
        <v>1.0000000000000001E+50</v>
      </c>
      <c r="F519" s="268">
        <v>1.0000000000000001E+50</v>
      </c>
      <c r="G519" s="268">
        <v>1.0000000000000001E+50</v>
      </c>
      <c r="H519" s="268">
        <v>1.330599616145285E-3</v>
      </c>
      <c r="I519" s="268">
        <v>3.3209445020038246E-2</v>
      </c>
      <c r="J519" s="268">
        <v>1.0000000000000001E+50</v>
      </c>
      <c r="K519" s="268">
        <v>3.8486837813311594E-3</v>
      </c>
      <c r="L519" s="268">
        <v>1.0000000000000001E+50</v>
      </c>
      <c r="M519" s="268">
        <v>1.0000000000000001E+50</v>
      </c>
      <c r="N519" s="268">
        <v>0.11901976835262554</v>
      </c>
      <c r="O519" s="268">
        <v>1.0000000000000001E+50</v>
      </c>
      <c r="P519" s="268">
        <v>1.0000000000000001E+50</v>
      </c>
      <c r="Q519" s="268">
        <v>1.0000000000000001E+50</v>
      </c>
      <c r="R519" s="268">
        <v>1.0000000000000001E+50</v>
      </c>
      <c r="S519" s="268">
        <v>1.0000000000000001E+50</v>
      </c>
      <c r="T519" s="268">
        <v>1.0000000000000001E+50</v>
      </c>
      <c r="U519" s="268">
        <v>1.0000000000000001E+50</v>
      </c>
      <c r="V519" s="268">
        <v>1.0000000000000001E+50</v>
      </c>
      <c r="W519" s="268">
        <v>1.0000000000000001E+50</v>
      </c>
      <c r="X519" s="268">
        <v>0.10056844205182568</v>
      </c>
      <c r="Y519" s="268">
        <v>1.0000000000000001E+50</v>
      </c>
      <c r="Z519" s="268">
        <v>1.0000000000000001E+50</v>
      </c>
      <c r="AA519" s="268">
        <v>1.0000000000000001E+50</v>
      </c>
      <c r="AB519" s="268">
        <v>9.0450707317659154E-2</v>
      </c>
      <c r="AC519" s="268">
        <v>2.6806273364514475E-3</v>
      </c>
      <c r="AD519" s="268">
        <v>2.9602009971633366E-2</v>
      </c>
      <c r="AE519" s="268">
        <v>3.0605251943643025E-2</v>
      </c>
      <c r="AF519" s="268">
        <v>3.1821594810549525E-2</v>
      </c>
    </row>
    <row r="520" spans="1:32">
      <c r="A520" s="268">
        <v>28502894.982208006</v>
      </c>
      <c r="B520" s="268">
        <v>1.7908371709311803</v>
      </c>
      <c r="C520" s="268">
        <v>1.0000000000000001E+50</v>
      </c>
      <c r="D520" s="268">
        <v>1.0000000000000001E+50</v>
      </c>
      <c r="E520" s="268">
        <v>1.0000000000000001E+50</v>
      </c>
      <c r="F520" s="268">
        <v>1.0000000000000001E+50</v>
      </c>
      <c r="G520" s="268">
        <v>1.0000000000000001E+50</v>
      </c>
      <c r="H520" s="268">
        <v>1.2543403782281847E-3</v>
      </c>
      <c r="I520" s="268">
        <v>3.4299979356671235E-2</v>
      </c>
      <c r="J520" s="268">
        <v>1.0000000000000001E+50</v>
      </c>
      <c r="K520" s="268">
        <v>3.9473245547823254E-3</v>
      </c>
      <c r="L520" s="268">
        <v>1.0000000000000001E+50</v>
      </c>
      <c r="M520" s="268">
        <v>1.0000000000000001E+50</v>
      </c>
      <c r="N520" s="268">
        <v>0.12142148763139389</v>
      </c>
      <c r="O520" s="268">
        <v>1.0000000000000001E+50</v>
      </c>
      <c r="P520" s="268">
        <v>1.0000000000000001E+50</v>
      </c>
      <c r="Q520" s="268">
        <v>1.0000000000000001E+50</v>
      </c>
      <c r="R520" s="268">
        <v>1.0000000000000001E+50</v>
      </c>
      <c r="S520" s="268">
        <v>1.0000000000000001E+50</v>
      </c>
      <c r="T520" s="268">
        <v>1.0000000000000001E+50</v>
      </c>
      <c r="U520" s="268">
        <v>1.0000000000000001E+50</v>
      </c>
      <c r="V520" s="268">
        <v>1.0000000000000001E+50</v>
      </c>
      <c r="W520" s="268">
        <v>1.0000000000000001E+50</v>
      </c>
      <c r="X520" s="268">
        <v>0.10257025879837246</v>
      </c>
      <c r="Y520" s="268">
        <v>1.0000000000000001E+50</v>
      </c>
      <c r="Z520" s="268">
        <v>1.0000000000000001E+50</v>
      </c>
      <c r="AA520" s="268">
        <v>1.0000000000000001E+50</v>
      </c>
      <c r="AB520" s="268">
        <v>8.8677965478493728E-2</v>
      </c>
      <c r="AC520" s="268">
        <v>2.7323923105540288E-3</v>
      </c>
      <c r="AD520" s="268">
        <v>2.9616134718808949E-2</v>
      </c>
      <c r="AE520" s="268">
        <v>3.0639294024019482E-2</v>
      </c>
      <c r="AF520" s="268">
        <v>3.1762001166615483E-2</v>
      </c>
    </row>
    <row r="521" spans="1:32">
      <c r="A521" s="268">
        <v>29072952.881852165</v>
      </c>
      <c r="B521" s="268">
        <v>1.8266539032913327</v>
      </c>
      <c r="C521" s="268">
        <v>1.0000000000000001E+50</v>
      </c>
      <c r="D521" s="268">
        <v>1.0000000000000001E+50</v>
      </c>
      <c r="E521" s="268">
        <v>1.0000000000000001E+50</v>
      </c>
      <c r="F521" s="268">
        <v>1.0000000000000001E+50</v>
      </c>
      <c r="G521" s="268">
        <v>1.0000000000000001E+50</v>
      </c>
      <c r="H521" s="268">
        <v>1.1817442188000633E-3</v>
      </c>
      <c r="I521" s="268">
        <v>3.5404568403093063E-2</v>
      </c>
      <c r="J521" s="268">
        <v>1.0000000000000001E+50</v>
      </c>
      <c r="K521" s="268">
        <v>4.0475718309647595E-3</v>
      </c>
      <c r="L521" s="268">
        <v>1.0000000000000001E+50</v>
      </c>
      <c r="M521" s="268">
        <v>1.0000000000000001E+50</v>
      </c>
      <c r="N521" s="268">
        <v>0.123870824139693</v>
      </c>
      <c r="O521" s="268">
        <v>1.0000000000000001E+50</v>
      </c>
      <c r="P521" s="268">
        <v>1.0000000000000001E+50</v>
      </c>
      <c r="Q521" s="268">
        <v>1.0000000000000001E+50</v>
      </c>
      <c r="R521" s="268">
        <v>1.0000000000000001E+50</v>
      </c>
      <c r="S521" s="268">
        <v>1.0000000000000001E+50</v>
      </c>
      <c r="T521" s="268">
        <v>1.0000000000000001E+50</v>
      </c>
      <c r="U521" s="268">
        <v>1.0000000000000001E+50</v>
      </c>
      <c r="V521" s="268">
        <v>1.0000000000000001E+50</v>
      </c>
      <c r="W521" s="268">
        <v>1.0000000000000001E+50</v>
      </c>
      <c r="X521" s="268">
        <v>0.10461229832064742</v>
      </c>
      <c r="Y521" s="268">
        <v>1.0000000000000001E+50</v>
      </c>
      <c r="Z521" s="268">
        <v>1.0000000000000001E+50</v>
      </c>
      <c r="AA521" s="268">
        <v>1.0000000000000001E+50</v>
      </c>
      <c r="AB521" s="268">
        <v>8.6939999304527754E-2</v>
      </c>
      <c r="AC521" s="268">
        <v>2.7852276092666618E-3</v>
      </c>
      <c r="AD521" s="268">
        <v>2.96308229591081E-2</v>
      </c>
      <c r="AE521" s="268">
        <v>3.0674671305064172E-2</v>
      </c>
      <c r="AF521" s="268">
        <v>3.1719924837802504E-2</v>
      </c>
    </row>
    <row r="522" spans="1:32">
      <c r="A522" s="268">
        <v>29654411.939489208</v>
      </c>
      <c r="B522" s="268">
        <v>1.8631869705155206</v>
      </c>
      <c r="C522" s="268">
        <v>1.0000000000000001E+50</v>
      </c>
      <c r="D522" s="268">
        <v>1.0000000000000001E+50</v>
      </c>
      <c r="E522" s="268">
        <v>1.0000000000000001E+50</v>
      </c>
      <c r="F522" s="268">
        <v>1.0000000000000001E+50</v>
      </c>
      <c r="G522" s="268">
        <v>1.0000000000000001E+50</v>
      </c>
      <c r="H522" s="268">
        <v>1.1134032250537389E-3</v>
      </c>
      <c r="I522" s="268">
        <v>3.652359054755823E-2</v>
      </c>
      <c r="J522" s="268">
        <v>1.0000000000000001E+50</v>
      </c>
      <c r="K522" s="268">
        <v>4.1494606797173499E-3</v>
      </c>
      <c r="L522" s="268">
        <v>1.0000000000000001E+50</v>
      </c>
      <c r="M522" s="268">
        <v>1.0000000000000001E+50</v>
      </c>
      <c r="N522" s="268">
        <v>0.12636873834582246</v>
      </c>
      <c r="O522" s="268">
        <v>1.0000000000000001E+50</v>
      </c>
      <c r="P522" s="268">
        <v>1.0000000000000001E+50</v>
      </c>
      <c r="Q522" s="268">
        <v>1.0000000000000001E+50</v>
      </c>
      <c r="R522" s="268">
        <v>1.0000000000000001E+50</v>
      </c>
      <c r="S522" s="268">
        <v>1.0000000000000001E+50</v>
      </c>
      <c r="T522" s="268">
        <v>1.0000000000000001E+50</v>
      </c>
      <c r="U522" s="268">
        <v>1.0000000000000001E+50</v>
      </c>
      <c r="V522" s="268">
        <v>1.0000000000000001E+50</v>
      </c>
      <c r="W522" s="268">
        <v>1.0000000000000001E+50</v>
      </c>
      <c r="X522" s="268">
        <v>0.10669536146757104</v>
      </c>
      <c r="Y522" s="268">
        <v>1.0000000000000001E+50</v>
      </c>
      <c r="Z522" s="268">
        <v>1.0000000000000001E+50</v>
      </c>
      <c r="AA522" s="268">
        <v>1.0000000000000001E+50</v>
      </c>
      <c r="AB522" s="268">
        <v>8.5236127239937828E-2</v>
      </c>
      <c r="AC522" s="268">
        <v>2.8391540194171055E-3</v>
      </c>
      <c r="AD522" s="268">
        <v>2.9646096880042227E-2</v>
      </c>
      <c r="AE522" s="268">
        <v>3.0711434573478143E-2</v>
      </c>
      <c r="AF522" s="268">
        <v>3.1693038875546198E-2</v>
      </c>
    </row>
    <row r="523" spans="1:32">
      <c r="A523" s="268">
        <v>30247500.178278994</v>
      </c>
      <c r="B523" s="268">
        <v>1.9004506992967733</v>
      </c>
      <c r="C523" s="268">
        <v>1.0000000000000001E+50</v>
      </c>
      <c r="D523" s="268">
        <v>1.0000000000000001E+50</v>
      </c>
      <c r="E523" s="268">
        <v>1.0000000000000001E+50</v>
      </c>
      <c r="F523" s="268">
        <v>1.0000000000000001E+50</v>
      </c>
      <c r="G523" s="268">
        <v>1.0000000000000001E+50</v>
      </c>
      <c r="H523" s="268">
        <v>1.0500313069742792E-3</v>
      </c>
      <c r="I523" s="268">
        <v>3.7657435678073711E-2</v>
      </c>
      <c r="J523" s="268">
        <v>1.0000000000000001E+50</v>
      </c>
      <c r="K523" s="268">
        <v>4.2530271551378613E-3</v>
      </c>
      <c r="L523" s="268">
        <v>1.0000000000000001E+50</v>
      </c>
      <c r="M523" s="268">
        <v>1.0000000000000001E+50</v>
      </c>
      <c r="N523" s="268">
        <v>0.1289162097714226</v>
      </c>
      <c r="O523" s="268">
        <v>1.0000000000000001E+50</v>
      </c>
      <c r="P523" s="268">
        <v>1.0000000000000001E+50</v>
      </c>
      <c r="Q523" s="268">
        <v>1.0000000000000001E+50</v>
      </c>
      <c r="R523" s="268">
        <v>1.0000000000000001E+50</v>
      </c>
      <c r="S523" s="268">
        <v>1.0000000000000001E+50</v>
      </c>
      <c r="T523" s="268">
        <v>1.0000000000000001E+50</v>
      </c>
      <c r="U523" s="268">
        <v>1.0000000000000001E+50</v>
      </c>
      <c r="V523" s="268">
        <v>1.0000000000000001E+50</v>
      </c>
      <c r="W523" s="268">
        <v>1.0000000000000001E+50</v>
      </c>
      <c r="X523" s="268">
        <v>0.10882026517294767</v>
      </c>
      <c r="Y523" s="268">
        <v>1.0000000000000001E+50</v>
      </c>
      <c r="Z523" s="268">
        <v>1.0000000000000001E+50</v>
      </c>
      <c r="AA523" s="268">
        <v>1.0000000000000001E+50</v>
      </c>
      <c r="AB523" s="268">
        <v>8.3565681099111236E-2</v>
      </c>
      <c r="AC523" s="268">
        <v>2.894192752051872E-3</v>
      </c>
      <c r="AD523" s="268">
        <v>2.9661979519303154E-2</v>
      </c>
      <c r="AE523" s="268">
        <v>3.0749636425580332E-2</v>
      </c>
      <c r="AF523" s="268">
        <v>3.1679343465175439E-2</v>
      </c>
    </row>
    <row r="524" spans="1:32">
      <c r="A524" s="268">
        <v>30852450.181844573</v>
      </c>
      <c r="B524" s="268">
        <v>1.9384597028620638</v>
      </c>
      <c r="C524" s="268">
        <v>1.0000000000000001E+50</v>
      </c>
      <c r="D524" s="268">
        <v>1.0000000000000001E+50</v>
      </c>
      <c r="E524" s="268">
        <v>1.0000000000000001E+50</v>
      </c>
      <c r="F524" s="268">
        <v>1.0000000000000001E+50</v>
      </c>
      <c r="G524" s="268">
        <v>1.0000000000000001E+50</v>
      </c>
      <c r="H524" s="268">
        <v>9.9247233180345157E-4</v>
      </c>
      <c r="I524" s="268">
        <v>3.880650460639188E-2</v>
      </c>
      <c r="J524" s="268">
        <v>1.0000000000000001E+50</v>
      </c>
      <c r="K524" s="268">
        <v>4.358308279010379E-3</v>
      </c>
      <c r="L524" s="268">
        <v>1.0000000000000001E+50</v>
      </c>
      <c r="M524" s="268">
        <v>1.0000000000000001E+50</v>
      </c>
      <c r="N524" s="268">
        <v>0.13151423737540807</v>
      </c>
      <c r="O524" s="268">
        <v>1.0000000000000001E+50</v>
      </c>
      <c r="P524" s="268">
        <v>1.0000000000000001E+50</v>
      </c>
      <c r="Q524" s="268">
        <v>1.0000000000000001E+50</v>
      </c>
      <c r="R524" s="268">
        <v>1.0000000000000001E+50</v>
      </c>
      <c r="S524" s="268">
        <v>1.0000000000000001E+50</v>
      </c>
      <c r="T524" s="268">
        <v>1.0000000000000001E+50</v>
      </c>
      <c r="U524" s="268">
        <v>1.0000000000000001E+50</v>
      </c>
      <c r="V524" s="268">
        <v>1.0000000000000001E+50</v>
      </c>
      <c r="W524" s="268">
        <v>1.0000000000000001E+50</v>
      </c>
      <c r="X524" s="268">
        <v>0.1109878427759919</v>
      </c>
      <c r="Y524" s="268">
        <v>1.0000000000000001E+50</v>
      </c>
      <c r="Z524" s="268">
        <v>1.0000000000000001E+50</v>
      </c>
      <c r="AA524" s="268">
        <v>1.0000000000000001E+50</v>
      </c>
      <c r="AB524" s="268">
        <v>8.1928005804610807E-2</v>
      </c>
      <c r="AC524" s="268">
        <v>2.9503654509475908E-3</v>
      </c>
      <c r="AD524" s="268">
        <v>2.9678494795475928E-2</v>
      </c>
      <c r="AE524" s="268">
        <v>3.0789331322557113E-2</v>
      </c>
      <c r="AF524" s="268">
        <v>3.1677151855755203E-2</v>
      </c>
    </row>
    <row r="525" spans="1:32">
      <c r="A525" s="268">
        <v>31469499.185481466</v>
      </c>
      <c r="B525" s="268">
        <v>1.9772288867029872</v>
      </c>
      <c r="C525" s="268">
        <v>1.0000000000000001E+50</v>
      </c>
      <c r="D525" s="268">
        <v>1.0000000000000001E+50</v>
      </c>
      <c r="E525" s="268">
        <v>1.0000000000000001E+50</v>
      </c>
      <c r="F525" s="268">
        <v>1.0000000000000001E+50</v>
      </c>
      <c r="G525" s="268">
        <v>1.0000000000000001E+50</v>
      </c>
      <c r="H525" s="268">
        <v>9.4169478071051726E-4</v>
      </c>
      <c r="I525" s="268">
        <v>3.9971208601015579E-2</v>
      </c>
      <c r="J525" s="268">
        <v>1.0000000000000001E+50</v>
      </c>
      <c r="K525" s="268">
        <v>4.4653420277300428E-3</v>
      </c>
      <c r="L525" s="268">
        <v>1.0000000000000001E+50</v>
      </c>
      <c r="M525" s="268">
        <v>1.0000000000000001E+50</v>
      </c>
      <c r="N525" s="268">
        <v>0.13416383994553591</v>
      </c>
      <c r="O525" s="268">
        <v>1.0000000000000001E+50</v>
      </c>
      <c r="P525" s="268">
        <v>1.0000000000000001E+50</v>
      </c>
      <c r="Q525" s="268">
        <v>1.0000000000000001E+50</v>
      </c>
      <c r="R525" s="268">
        <v>1.0000000000000001E+50</v>
      </c>
      <c r="S525" s="268">
        <v>1.0000000000000001E+50</v>
      </c>
      <c r="T525" s="268">
        <v>1.0000000000000001E+50</v>
      </c>
      <c r="U525" s="268">
        <v>1.0000000000000001E+50</v>
      </c>
      <c r="V525" s="268">
        <v>1.0000000000000001E+50</v>
      </c>
      <c r="W525" s="268">
        <v>1.0000000000000001E+50</v>
      </c>
      <c r="X525" s="268">
        <v>0.11319894434827972</v>
      </c>
      <c r="Y525" s="268">
        <v>1.0000000000000001E+50</v>
      </c>
      <c r="Z525" s="268">
        <v>1.0000000000000001E+50</v>
      </c>
      <c r="AA525" s="268">
        <v>1.0000000000000001E+50</v>
      </c>
      <c r="AB525" s="268">
        <v>8.0322459130279786E-2</v>
      </c>
      <c r="AC525" s="268">
        <v>3.0076942012825453E-3</v>
      </c>
      <c r="AD525" s="268">
        <v>2.9695667539713828E-2</v>
      </c>
      <c r="AE525" s="268">
        <v>3.0830575646711548E-2</v>
      </c>
      <c r="AF525" s="268">
        <v>3.1685059095912356E-2</v>
      </c>
    </row>
    <row r="526" spans="1:32">
      <c r="A526" s="268">
        <v>32098889.169191096</v>
      </c>
      <c r="B526" s="268">
        <v>2.0167734544210481</v>
      </c>
      <c r="C526" s="268">
        <v>1.0000000000000001E+50</v>
      </c>
      <c r="D526" s="268">
        <v>1.0000000000000001E+50</v>
      </c>
      <c r="E526" s="268">
        <v>1.0000000000000001E+50</v>
      </c>
      <c r="F526" s="268">
        <v>1.0000000000000001E+50</v>
      </c>
      <c r="G526" s="268">
        <v>1.0000000000000001E+50</v>
      </c>
      <c r="H526" s="268">
        <v>8.987629631480831E-4</v>
      </c>
      <c r="I526" s="268">
        <v>4.1151969012060551E-2</v>
      </c>
      <c r="J526" s="268">
        <v>1.0000000000000001E+50</v>
      </c>
      <c r="K526" s="268">
        <v>4.5741673223672723E-3</v>
      </c>
      <c r="L526" s="268">
        <v>1.0000000000000001E+50</v>
      </c>
      <c r="M526" s="268">
        <v>1.0000000000000001E+50</v>
      </c>
      <c r="N526" s="268">
        <v>0.13686605649775979</v>
      </c>
      <c r="O526" s="268">
        <v>1.0000000000000001E+50</v>
      </c>
      <c r="P526" s="268">
        <v>1.0000000000000001E+50</v>
      </c>
      <c r="Q526" s="268">
        <v>1.0000000000000001E+50</v>
      </c>
      <c r="R526" s="268">
        <v>1.0000000000000001E+50</v>
      </c>
      <c r="S526" s="268">
        <v>1.0000000000000001E+50</v>
      </c>
      <c r="T526" s="268">
        <v>1.0000000000000001E+50</v>
      </c>
      <c r="U526" s="268">
        <v>1.0000000000000001E+50</v>
      </c>
      <c r="V526" s="268">
        <v>1.0000000000000001E+50</v>
      </c>
      <c r="W526" s="268">
        <v>1.0000000000000001E+50</v>
      </c>
      <c r="X526" s="268">
        <v>0.11545443702725229</v>
      </c>
      <c r="Y526" s="268">
        <v>1.0000000000000001E+50</v>
      </c>
      <c r="Z526" s="268">
        <v>1.0000000000000001E+50</v>
      </c>
      <c r="AA526" s="268">
        <v>1.0000000000000001E+50</v>
      </c>
      <c r="AB526" s="268">
        <v>7.874841144938681E-2</v>
      </c>
      <c r="AC526" s="268">
        <v>3.0662015384721806E-3</v>
      </c>
      <c r="AD526" s="268">
        <v>2.9713523528393966E-2</v>
      </c>
      <c r="AE526" s="268">
        <v>3.0873427758677411E-2</v>
      </c>
      <c r="AF526" s="268">
        <v>3.170190518104074E-2</v>
      </c>
    </row>
    <row r="527" spans="1:32">
      <c r="A527" s="268">
        <v>32740866.95257492</v>
      </c>
      <c r="B527" s="268">
        <v>2.0571089136898628</v>
      </c>
      <c r="C527" s="268">
        <v>1.0000000000000001E+50</v>
      </c>
      <c r="D527" s="268">
        <v>1.0000000000000001E+50</v>
      </c>
      <c r="E527" s="268">
        <v>1.0000000000000001E+50</v>
      </c>
      <c r="F527" s="268">
        <v>1.0000000000000001E+50</v>
      </c>
      <c r="G527" s="268">
        <v>1.0000000000000001E+50</v>
      </c>
      <c r="H527" s="268">
        <v>8.6477441285857687E-4</v>
      </c>
      <c r="I527" s="268">
        <v>4.2349216973903522E-2</v>
      </c>
      <c r="J527" s="268">
        <v>1.0000000000000001E+50</v>
      </c>
      <c r="K527" s="268">
        <v>4.6848240215586938E-3</v>
      </c>
      <c r="L527" s="268">
        <v>1.0000000000000001E+50</v>
      </c>
      <c r="M527" s="268">
        <v>1.0000000000000001E+50</v>
      </c>
      <c r="N527" s="268">
        <v>0.13962194668352751</v>
      </c>
      <c r="O527" s="268">
        <v>1.0000000000000001E+50</v>
      </c>
      <c r="P527" s="268">
        <v>1.0000000000000001E+50</v>
      </c>
      <c r="Q527" s="268">
        <v>1.0000000000000001E+50</v>
      </c>
      <c r="R527" s="268">
        <v>1.0000000000000001E+50</v>
      </c>
      <c r="S527" s="268">
        <v>1.0000000000000001E+50</v>
      </c>
      <c r="T527" s="268">
        <v>1.0000000000000001E+50</v>
      </c>
      <c r="U527" s="268">
        <v>1.0000000000000001E+50</v>
      </c>
      <c r="V527" s="268">
        <v>1.0000000000000001E+50</v>
      </c>
      <c r="W527" s="268">
        <v>1.0000000000000001E+50</v>
      </c>
      <c r="X527" s="268">
        <v>0.11775520535640466</v>
      </c>
      <c r="Y527" s="268">
        <v>1.0000000000000001E+50</v>
      </c>
      <c r="Z527" s="268">
        <v>1.0000000000000001E+50</v>
      </c>
      <c r="AA527" s="268">
        <v>1.0000000000000001E+50</v>
      </c>
      <c r="AB527" s="268">
        <v>7.7205245487711016E-2</v>
      </c>
      <c r="AC527" s="268">
        <v>3.1259104571724613E-3</v>
      </c>
      <c r="AD527" s="268">
        <v>2.9732089516771195E-2</v>
      </c>
      <c r="AE527" s="268">
        <v>3.0917948055558191E-2</v>
      </c>
      <c r="AF527" s="268">
        <v>3.1726738628482756E-2</v>
      </c>
    </row>
    <row r="528" spans="1:32">
      <c r="A528" s="268">
        <v>33395684.29162642</v>
      </c>
      <c r="B528" s="268">
        <v>2.0982510823365956</v>
      </c>
      <c r="C528" s="268">
        <v>1.0000000000000001E+50</v>
      </c>
      <c r="D528" s="268">
        <v>1.0000000000000001E+50</v>
      </c>
      <c r="E528" s="268">
        <v>1.0000000000000001E+50</v>
      </c>
      <c r="F528" s="268">
        <v>1.0000000000000001E+50</v>
      </c>
      <c r="G528" s="268">
        <v>1.0000000000000001E+50</v>
      </c>
      <c r="H528" s="268">
        <v>8.4075846161126466E-4</v>
      </c>
      <c r="I528" s="268">
        <v>4.3563393174024113E-2</v>
      </c>
      <c r="J528" s="268">
        <v>1.0000000000000001E+50</v>
      </c>
      <c r="K528" s="268">
        <v>4.7973529169509348E-3</v>
      </c>
      <c r="L528" s="268">
        <v>1.0000000000000001E+50</v>
      </c>
      <c r="M528" s="268">
        <v>1.0000000000000001E+50</v>
      </c>
      <c r="N528" s="268">
        <v>0.14243259120518009</v>
      </c>
      <c r="O528" s="268">
        <v>1.0000000000000001E+50</v>
      </c>
      <c r="P528" s="268">
        <v>1.0000000000000001E+50</v>
      </c>
      <c r="Q528" s="268">
        <v>1.0000000000000001E+50</v>
      </c>
      <c r="R528" s="268">
        <v>1.0000000000000001E+50</v>
      </c>
      <c r="S528" s="268">
        <v>1.0000000000000001E+50</v>
      </c>
      <c r="T528" s="268">
        <v>1.0000000000000001E+50</v>
      </c>
      <c r="U528" s="268">
        <v>1.0000000000000001E+50</v>
      </c>
      <c r="V528" s="268">
        <v>1.0000000000000001E+50</v>
      </c>
      <c r="W528" s="268">
        <v>1.0000000000000001E+50</v>
      </c>
      <c r="X528" s="268">
        <v>0.12010215163229232</v>
      </c>
      <c r="Y528" s="268">
        <v>1.0000000000000001E+50</v>
      </c>
      <c r="Z528" s="268">
        <v>1.0000000000000001E+50</v>
      </c>
      <c r="AA528" s="268">
        <v>1.0000000000000001E+50</v>
      </c>
      <c r="AB528" s="268">
        <v>7.5692356081471832E-2</v>
      </c>
      <c r="AC528" s="268">
        <v>3.1868444204549828E-3</v>
      </c>
      <c r="AD528" s="268">
        <v>2.9751393273647349E-2</v>
      </c>
      <c r="AE528" s="268">
        <v>3.0964199029946043E-2</v>
      </c>
      <c r="AF528" s="268">
        <v>3.1758783278224546E-2</v>
      </c>
    </row>
    <row r="529" spans="1:32">
      <c r="A529" s="268">
        <v>34063597.977458946</v>
      </c>
      <c r="B529" s="268">
        <v>2.1402160945450275</v>
      </c>
      <c r="C529" s="268">
        <v>1.0000000000000001E+50</v>
      </c>
      <c r="D529" s="268">
        <v>1.0000000000000001E+50</v>
      </c>
      <c r="E529" s="268">
        <v>1.0000000000000001E+50</v>
      </c>
      <c r="F529" s="268">
        <v>1.0000000000000001E+50</v>
      </c>
      <c r="G529" s="268">
        <v>1.0000000000000001E+50</v>
      </c>
      <c r="H529" s="268">
        <v>8.2754493748931105E-4</v>
      </c>
      <c r="I529" s="268">
        <v>4.4794947678453954E-2</v>
      </c>
      <c r="J529" s="268">
        <v>1.0000000000000001E+50</v>
      </c>
      <c r="K529" s="268">
        <v>4.911795730957398E-3</v>
      </c>
      <c r="L529" s="268">
        <v>1.0000000000000001E+50</v>
      </c>
      <c r="M529" s="268">
        <v>1.0000000000000001E+50</v>
      </c>
      <c r="N529" s="268">
        <v>0.1452990922396151</v>
      </c>
      <c r="O529" s="268">
        <v>1.0000000000000001E+50</v>
      </c>
      <c r="P529" s="268">
        <v>1.0000000000000001E+50</v>
      </c>
      <c r="Q529" s="268">
        <v>1.0000000000000001E+50</v>
      </c>
      <c r="R529" s="268">
        <v>1.0000000000000001E+50</v>
      </c>
      <c r="S529" s="268">
        <v>1.0000000000000001E+50</v>
      </c>
      <c r="T529" s="268">
        <v>1.0000000000000001E+50</v>
      </c>
      <c r="U529" s="268">
        <v>1.0000000000000001E+50</v>
      </c>
      <c r="V529" s="268">
        <v>1.0000000000000001E+50</v>
      </c>
      <c r="W529" s="268">
        <v>1.0000000000000001E+50</v>
      </c>
      <c r="X529" s="268">
        <v>0.12249619625849301</v>
      </c>
      <c r="Y529" s="268">
        <v>1.0000000000000001E+50</v>
      </c>
      <c r="Z529" s="268">
        <v>1.0000000000000001E+50</v>
      </c>
      <c r="AA529" s="268">
        <v>1.0000000000000001E+50</v>
      </c>
      <c r="AB529" s="268">
        <v>7.4209149940007421E-2</v>
      </c>
      <c r="AC529" s="268">
        <v>3.2490273691578113E-3</v>
      </c>
      <c r="AD529" s="268">
        <v>2.9771463617071888E-2</v>
      </c>
      <c r="AE529" s="268">
        <v>3.1012245329770382E-2</v>
      </c>
      <c r="AF529" s="268">
        <v>3.1797409348630033E-2</v>
      </c>
    </row>
    <row r="530" spans="1:32">
      <c r="A530" s="268">
        <v>34744869.937008128</v>
      </c>
      <c r="B530" s="268">
        <v>2.1830204071826937</v>
      </c>
      <c r="C530" s="268">
        <v>1.0000000000000001E+50</v>
      </c>
      <c r="D530" s="268">
        <v>1.0000000000000001E+50</v>
      </c>
      <c r="E530" s="268">
        <v>1.0000000000000001E+50</v>
      </c>
      <c r="F530" s="268">
        <v>1.0000000000000001E+50</v>
      </c>
      <c r="G530" s="268">
        <v>1.0000000000000001E+50</v>
      </c>
      <c r="H530" s="268">
        <v>8.2563169817947101E-4</v>
      </c>
      <c r="I530" s="268">
        <v>4.6044339805873372E-2</v>
      </c>
      <c r="J530" s="268">
        <v>1.0000000000000001E+50</v>
      </c>
      <c r="K530" s="268">
        <v>5.02819511661751E-3</v>
      </c>
      <c r="L530" s="268">
        <v>1.0000000000000001E+50</v>
      </c>
      <c r="M530" s="268">
        <v>1.0000000000000001E+50</v>
      </c>
      <c r="N530" s="268">
        <v>0.14822257387037993</v>
      </c>
      <c r="O530" s="268">
        <v>1.0000000000000001E+50</v>
      </c>
      <c r="P530" s="268">
        <v>1.0000000000000001E+50</v>
      </c>
      <c r="Q530" s="268">
        <v>1.0000000000000001E+50</v>
      </c>
      <c r="R530" s="268">
        <v>1.0000000000000001E+50</v>
      </c>
      <c r="S530" s="268">
        <v>1.0000000000000001E+50</v>
      </c>
      <c r="T530" s="268">
        <v>1.0000000000000001E+50</v>
      </c>
      <c r="U530" s="268">
        <v>1.0000000000000001E+50</v>
      </c>
      <c r="V530" s="268">
        <v>1.0000000000000001E+50</v>
      </c>
      <c r="W530" s="268">
        <v>1.0000000000000001E+50</v>
      </c>
      <c r="X530" s="268">
        <v>0.12493827810666182</v>
      </c>
      <c r="Y530" s="268">
        <v>1.0000000000000001E+50</v>
      </c>
      <c r="Z530" s="268">
        <v>1.0000000000000001E+50</v>
      </c>
      <c r="AA530" s="268">
        <v>1.0000000000000001E+50</v>
      </c>
      <c r="AB530" s="268">
        <v>7.2755045413109176E-2</v>
      </c>
      <c r="AC530" s="268">
        <v>3.3124837314160815E-3</v>
      </c>
      <c r="AD530" s="268">
        <v>2.9792330451089082E-2</v>
      </c>
      <c r="AE530" s="268">
        <v>3.1062153818920215E-2</v>
      </c>
      <c r="AF530" s="268">
        <v>3.1842108860287946E-2</v>
      </c>
    </row>
    <row r="531" spans="1:32">
      <c r="A531" s="268">
        <v>35439767.335748293</v>
      </c>
      <c r="B531" s="268">
        <v>2.2266808062545493</v>
      </c>
      <c r="C531" s="268">
        <v>1.0000000000000001E+50</v>
      </c>
      <c r="D531" s="268">
        <v>1.0000000000000001E+50</v>
      </c>
      <c r="E531" s="268">
        <v>1.0000000000000001E+50</v>
      </c>
      <c r="F531" s="268">
        <v>1.0000000000000001E+50</v>
      </c>
      <c r="G531" s="268">
        <v>1.0000000000000001E+50</v>
      </c>
      <c r="H531" s="268">
        <v>8.3509344462821269E-4</v>
      </c>
      <c r="I531" s="268">
        <v>4.731203804372415E-2</v>
      </c>
      <c r="J531" s="268">
        <v>1.0000000000000001E+50</v>
      </c>
      <c r="K531" s="268">
        <v>5.1465946593737067E-3</v>
      </c>
      <c r="L531" s="268">
        <v>1.0000000000000001E+50</v>
      </c>
      <c r="M531" s="268">
        <v>1.0000000000000001E+50</v>
      </c>
      <c r="N531" s="268">
        <v>0.15120418252836362</v>
      </c>
      <c r="O531" s="268">
        <v>1.0000000000000001E+50</v>
      </c>
      <c r="P531" s="268">
        <v>1.0000000000000001E+50</v>
      </c>
      <c r="Q531" s="268">
        <v>1.0000000000000001E+50</v>
      </c>
      <c r="R531" s="268">
        <v>1.0000000000000001E+50</v>
      </c>
      <c r="S531" s="268">
        <v>1.0000000000000001E+50</v>
      </c>
      <c r="T531" s="268">
        <v>1.0000000000000001E+50</v>
      </c>
      <c r="U531" s="268">
        <v>1.0000000000000001E+50</v>
      </c>
      <c r="V531" s="268">
        <v>1.0000000000000001E+50</v>
      </c>
      <c r="W531" s="268">
        <v>1.0000000000000001E+50</v>
      </c>
      <c r="X531" s="268">
        <v>0.12742935488482326</v>
      </c>
      <c r="Y531" s="268">
        <v>1.0000000000000001E+50</v>
      </c>
      <c r="Z531" s="268">
        <v>1.0000000000000001E+50</v>
      </c>
      <c r="AA531" s="268">
        <v>1.0000000000000001E+50</v>
      </c>
      <c r="AB531" s="268">
        <v>7.1329472262921065E-2</v>
      </c>
      <c r="AC531" s="268">
        <v>3.3772384323764318E-3</v>
      </c>
      <c r="AD531" s="268">
        <v>2.9814024803545666E-2</v>
      </c>
      <c r="AE531" s="268">
        <v>3.111399363857846E-2</v>
      </c>
      <c r="AF531" s="268">
        <v>3.1892475106539822E-2</v>
      </c>
    </row>
    <row r="532" spans="1:32">
      <c r="A532" s="268">
        <v>36148562.682463259</v>
      </c>
      <c r="B532" s="268">
        <v>2.2712144134857195</v>
      </c>
      <c r="C532" s="268">
        <v>1.0000000000000001E+50</v>
      </c>
      <c r="D532" s="268">
        <v>1.0000000000000001E+50</v>
      </c>
      <c r="E532" s="268">
        <v>1.0000000000000001E+50</v>
      </c>
      <c r="F532" s="268">
        <v>1.0000000000000001E+50</v>
      </c>
      <c r="G532" s="268">
        <v>1.0000000000000001E+50</v>
      </c>
      <c r="H532" s="268">
        <v>8.5556727091198382E-4</v>
      </c>
      <c r="I532" s="268">
        <v>4.8598520000793864E-2</v>
      </c>
      <c r="J532" s="268">
        <v>1.0000000000000001E+50</v>
      </c>
      <c r="K532" s="268">
        <v>5.267038880603727E-3</v>
      </c>
      <c r="L532" s="268">
        <v>1.0000000000000001E+50</v>
      </c>
      <c r="M532" s="268">
        <v>1.0000000000000001E+50</v>
      </c>
      <c r="N532" s="268">
        <v>0.1542450874412597</v>
      </c>
      <c r="O532" s="268">
        <v>1.0000000000000001E+50</v>
      </c>
      <c r="P532" s="268">
        <v>1.0000000000000001E+50</v>
      </c>
      <c r="Q532" s="268">
        <v>1.0000000000000001E+50</v>
      </c>
      <c r="R532" s="268">
        <v>1.0000000000000001E+50</v>
      </c>
      <c r="S532" s="268">
        <v>1.0000000000000001E+50</v>
      </c>
      <c r="T532" s="268">
        <v>1.0000000000000001E+50</v>
      </c>
      <c r="U532" s="268">
        <v>1.0000000000000001E+50</v>
      </c>
      <c r="V532" s="268">
        <v>1.0000000000000001E+50</v>
      </c>
      <c r="W532" s="268">
        <v>1.0000000000000001E+50</v>
      </c>
      <c r="X532" s="268">
        <v>0.12997040351304298</v>
      </c>
      <c r="Y532" s="268">
        <v>1.0000000000000001E+50</v>
      </c>
      <c r="Z532" s="268">
        <v>1.0000000000000001E+50</v>
      </c>
      <c r="AA532" s="268">
        <v>1.0000000000000001E+50</v>
      </c>
      <c r="AB532" s="268">
        <v>6.9931871440314153E-2</v>
      </c>
      <c r="AC532" s="268">
        <v>3.44331690409943E-3</v>
      </c>
      <c r="AD532" s="268">
        <v>2.9836578864971704E-2</v>
      </c>
      <c r="AE532" s="268">
        <v>3.1167836269200659E-2</v>
      </c>
      <c r="AF532" s="268">
        <v>3.1948185677394818E-2</v>
      </c>
    </row>
    <row r="533" spans="1:32">
      <c r="A533" s="268">
        <v>36871533.936112523</v>
      </c>
      <c r="B533" s="268">
        <v>2.3166386930359044</v>
      </c>
      <c r="C533" s="268">
        <v>1.0000000000000001E+50</v>
      </c>
      <c r="D533" s="268">
        <v>1.0000000000000001E+50</v>
      </c>
      <c r="E533" s="268">
        <v>1.0000000000000001E+50</v>
      </c>
      <c r="F533" s="268">
        <v>1.0000000000000001E+50</v>
      </c>
      <c r="G533" s="268">
        <v>1.0000000000000001E+50</v>
      </c>
      <c r="H533" s="268">
        <v>8.8632098287115362E-4</v>
      </c>
      <c r="I533" s="268">
        <v>4.9904272391621679E-2</v>
      </c>
      <c r="J533" s="268">
        <v>1.0000000000000001E+50</v>
      </c>
      <c r="K533" s="268">
        <v>5.3895732427654353E-3</v>
      </c>
      <c r="L533" s="268">
        <v>1.0000000000000001E+50</v>
      </c>
      <c r="M533" s="268">
        <v>1.0000000000000001E+50</v>
      </c>
      <c r="N533" s="268">
        <v>0.15734648109197633</v>
      </c>
      <c r="O533" s="268">
        <v>1.0000000000000001E+50</v>
      </c>
      <c r="P533" s="268">
        <v>1.0000000000000001E+50</v>
      </c>
      <c r="Q533" s="268">
        <v>1.0000000000000001E+50</v>
      </c>
      <c r="R533" s="268">
        <v>1.0000000000000001E+50</v>
      </c>
      <c r="S533" s="268">
        <v>1.0000000000000001E+50</v>
      </c>
      <c r="T533" s="268">
        <v>1.0000000000000001E+50</v>
      </c>
      <c r="U533" s="268">
        <v>1.0000000000000001E+50</v>
      </c>
      <c r="V533" s="268">
        <v>1.0000000000000001E+50</v>
      </c>
      <c r="W533" s="268">
        <v>1.0000000000000001E+50</v>
      </c>
      <c r="X533" s="268">
        <v>0.1325624205066287</v>
      </c>
      <c r="Y533" s="268">
        <v>1.0000000000000001E+50</v>
      </c>
      <c r="Z533" s="268">
        <v>1.0000000000000001E+50</v>
      </c>
      <c r="AA533" s="268">
        <v>1.0000000000000001E+50</v>
      </c>
      <c r="AB533" s="268">
        <v>6.8561694865648684E-2</v>
      </c>
      <c r="AC533" s="268">
        <v>3.5107450956541946E-3</v>
      </c>
      <c r="AD533" s="268">
        <v>2.9860026028545882E-2</v>
      </c>
      <c r="AE533" s="268">
        <v>3.1223755593064267E-2</v>
      </c>
      <c r="AF533" s="268">
        <v>3.2008988508048286E-2</v>
      </c>
    </row>
    <row r="534" spans="1:32">
      <c r="A534" s="268">
        <v>37608964.614834771</v>
      </c>
      <c r="B534" s="268">
        <v>2.3629714583480639</v>
      </c>
      <c r="C534" s="268">
        <v>1.0000000000000001E+50</v>
      </c>
      <c r="D534" s="268">
        <v>1.0000000000000001E+50</v>
      </c>
      <c r="E534" s="268">
        <v>1.0000000000000001E+50</v>
      </c>
      <c r="F534" s="268">
        <v>1.0000000000000001E+50</v>
      </c>
      <c r="G534" s="268">
        <v>1.0000000000000001E+50</v>
      </c>
      <c r="H534" s="268">
        <v>9.2637664532291275E-4</v>
      </c>
      <c r="I534" s="268">
        <v>5.1229791048813825E-2</v>
      </c>
      <c r="J534" s="268">
        <v>1.0000000000000001E+50</v>
      </c>
      <c r="K534" s="268">
        <v>5.5142441560284789E-3</v>
      </c>
      <c r="L534" s="268">
        <v>1.0000000000000001E+50</v>
      </c>
      <c r="M534" s="268">
        <v>1.0000000000000001E+50</v>
      </c>
      <c r="N534" s="268">
        <v>0.16050957968617208</v>
      </c>
      <c r="O534" s="268">
        <v>1.0000000000000001E+50</v>
      </c>
      <c r="P534" s="268">
        <v>1.0000000000000001E+50</v>
      </c>
      <c r="Q534" s="268">
        <v>1.0000000000000001E+50</v>
      </c>
      <c r="R534" s="268">
        <v>1.0000000000000001E+50</v>
      </c>
      <c r="S534" s="268">
        <v>1.0000000000000001E+50</v>
      </c>
      <c r="T534" s="268">
        <v>1.0000000000000001E+50</v>
      </c>
      <c r="U534" s="268">
        <v>1.0000000000000001E+50</v>
      </c>
      <c r="V534" s="268">
        <v>1.0000000000000001E+50</v>
      </c>
      <c r="W534" s="268">
        <v>1.0000000000000001E+50</v>
      </c>
      <c r="X534" s="268">
        <v>0.13520642236700992</v>
      </c>
      <c r="Y534" s="268">
        <v>1.0000000000000001E+50</v>
      </c>
      <c r="Z534" s="268">
        <v>1.0000000000000001E+50</v>
      </c>
      <c r="AA534" s="268">
        <v>1.0000000000000001E+50</v>
      </c>
      <c r="AB534" s="268">
        <v>6.7218405213837804E-2</v>
      </c>
      <c r="AC534" s="268">
        <v>3.5795494834094752E-3</v>
      </c>
      <c r="AD534" s="268">
        <v>2.9884400931154926E-2</v>
      </c>
      <c r="AE534" s="268">
        <v>3.1281827957308467E-2</v>
      </c>
      <c r="AF534" s="268">
        <v>3.2074690453389017E-2</v>
      </c>
    </row>
    <row r="535" spans="1:32">
      <c r="A535" s="268">
        <v>38361143.907131463</v>
      </c>
      <c r="B535" s="268">
        <v>2.410230879134085</v>
      </c>
      <c r="C535" s="268">
        <v>1.0000000000000001E+50</v>
      </c>
      <c r="D535" s="268">
        <v>1.0000000000000001E+50</v>
      </c>
      <c r="E535" s="268">
        <v>1.0000000000000001E+50</v>
      </c>
      <c r="F535" s="268">
        <v>1.0000000000000001E+50</v>
      </c>
      <c r="G535" s="268">
        <v>1.0000000000000001E+50</v>
      </c>
      <c r="H535" s="268">
        <v>9.7464643607405265E-4</v>
      </c>
      <c r="I535" s="268">
        <v>5.2575580959969226E-2</v>
      </c>
      <c r="J535" s="268">
        <v>1.0000000000000001E+50</v>
      </c>
      <c r="K535" s="268">
        <v>5.6410989862821989E-3</v>
      </c>
      <c r="L535" s="268">
        <v>1.0000000000000001E+50</v>
      </c>
      <c r="M535" s="268">
        <v>1.0000000000000001E+50</v>
      </c>
      <c r="N535" s="268">
        <v>0.16373562362910157</v>
      </c>
      <c r="O535" s="268">
        <v>1.0000000000000001E+50</v>
      </c>
      <c r="P535" s="268">
        <v>1.0000000000000001E+50</v>
      </c>
      <c r="Q535" s="268">
        <v>1.0000000000000001E+50</v>
      </c>
      <c r="R535" s="268">
        <v>1.0000000000000001E+50</v>
      </c>
      <c r="S535" s="268">
        <v>1.0000000000000001E+50</v>
      </c>
      <c r="T535" s="268">
        <v>1.0000000000000001E+50</v>
      </c>
      <c r="U535" s="268">
        <v>1.0000000000000001E+50</v>
      </c>
      <c r="V535" s="268">
        <v>1.0000000000000001E+50</v>
      </c>
      <c r="W535" s="268">
        <v>1.0000000000000001E+50</v>
      </c>
      <c r="X535" s="268">
        <v>0.13790344598045015</v>
      </c>
      <c r="Y535" s="268">
        <v>1.0000000000000001E+50</v>
      </c>
      <c r="Z535" s="268">
        <v>1.0000000000000001E+50</v>
      </c>
      <c r="AA535" s="268">
        <v>1.0000000000000001E+50</v>
      </c>
      <c r="AB535" s="268">
        <v>6.590147570362849E-2</v>
      </c>
      <c r="AC535" s="268">
        <v>3.6497570815255355E-3</v>
      </c>
      <c r="AD535" s="268">
        <v>2.9909739495555081E-2</v>
      </c>
      <c r="AE535" s="268">
        <v>3.1342132237378077E-2</v>
      </c>
      <c r="AF535" s="268">
        <v>3.2145147947314122E-2</v>
      </c>
    </row>
    <row r="536" spans="1:32">
      <c r="A536" s="268">
        <v>39128366.785274096</v>
      </c>
      <c r="B536" s="268">
        <v>2.4584354885001591</v>
      </c>
      <c r="C536" s="268">
        <v>1.0000000000000001E+50</v>
      </c>
      <c r="D536" s="268">
        <v>1.0000000000000001E+50</v>
      </c>
      <c r="E536" s="268">
        <v>1.0000000000000001E+50</v>
      </c>
      <c r="F536" s="268">
        <v>1.0000000000000001E+50</v>
      </c>
      <c r="G536" s="268">
        <v>1.0000000000000001E+50</v>
      </c>
      <c r="H536" s="268">
        <v>1.0300460175237773E-3</v>
      </c>
      <c r="I536" s="268">
        <v>5.3942156326424677E-2</v>
      </c>
      <c r="J536" s="268">
        <v>1.0000000000000001E+50</v>
      </c>
      <c r="K536" s="268">
        <v>5.7701860644223269E-3</v>
      </c>
      <c r="L536" s="268">
        <v>1.0000000000000001E+50</v>
      </c>
      <c r="M536" s="268">
        <v>1.0000000000000001E+50</v>
      </c>
      <c r="N536" s="268">
        <v>0.16702587801195634</v>
      </c>
      <c r="O536" s="268">
        <v>1.0000000000000001E+50</v>
      </c>
      <c r="P536" s="268">
        <v>1.0000000000000001E+50</v>
      </c>
      <c r="Q536" s="268">
        <v>1.0000000000000001E+50</v>
      </c>
      <c r="R536" s="268">
        <v>1.0000000000000001E+50</v>
      </c>
      <c r="S536" s="268">
        <v>1.0000000000000001E+50</v>
      </c>
      <c r="T536" s="268">
        <v>1.0000000000000001E+50</v>
      </c>
      <c r="U536" s="268">
        <v>1.0000000000000001E+50</v>
      </c>
      <c r="V536" s="268">
        <v>1.0000000000000001E+50</v>
      </c>
      <c r="W536" s="268">
        <v>1.0000000000000001E+50</v>
      </c>
      <c r="X536" s="268">
        <v>0.14065454902474853</v>
      </c>
      <c r="Y536" s="268">
        <v>1.0000000000000001E+50</v>
      </c>
      <c r="Z536" s="268">
        <v>1.0000000000000001E+50</v>
      </c>
      <c r="AA536" s="268">
        <v>1.0000000000000001E+50</v>
      </c>
      <c r="AB536" s="268">
        <v>6.4610389891017223E-2</v>
      </c>
      <c r="AC536" s="268">
        <v>3.7213954526512344E-3</v>
      </c>
      <c r="AD536" s="268">
        <v>2.9936078973641672E-2</v>
      </c>
      <c r="AE536" s="268">
        <v>3.1404749900778746E-2</v>
      </c>
      <c r="AF536" s="268">
        <v>3.2220259370376848E-2</v>
      </c>
    </row>
    <row r="537" spans="1:32">
      <c r="A537" s="268">
        <v>39910934.120979577</v>
      </c>
      <c r="B537" s="268">
        <v>2.5076041902146642</v>
      </c>
      <c r="C537" s="268">
        <v>1.0000000000000001E+50</v>
      </c>
      <c r="D537" s="268">
        <v>1.0000000000000001E+50</v>
      </c>
      <c r="E537" s="268">
        <v>1.0000000000000001E+50</v>
      </c>
      <c r="F537" s="268">
        <v>1.0000000000000001E+50</v>
      </c>
      <c r="G537" s="268">
        <v>1.0000000000000001E+50</v>
      </c>
      <c r="H537" s="268">
        <v>1.0915701008465807E-3</v>
      </c>
      <c r="I537" s="268">
        <v>5.5330040641454477E-2</v>
      </c>
      <c r="J537" s="268">
        <v>1.0000000000000001E+50</v>
      </c>
      <c r="K537" s="268">
        <v>5.901554696830737E-3</v>
      </c>
      <c r="L537" s="268">
        <v>1.0000000000000001E+50</v>
      </c>
      <c r="M537" s="268">
        <v>1.0000000000000001E+50</v>
      </c>
      <c r="N537" s="268">
        <v>0.17038163310789228</v>
      </c>
      <c r="O537" s="268">
        <v>1.0000000000000001E+50</v>
      </c>
      <c r="P537" s="268">
        <v>1.0000000000000001E+50</v>
      </c>
      <c r="Q537" s="268">
        <v>1.0000000000000001E+50</v>
      </c>
      <c r="R537" s="268">
        <v>1.0000000000000001E+50</v>
      </c>
      <c r="S537" s="268">
        <v>1.0000000000000001E+50</v>
      </c>
      <c r="T537" s="268">
        <v>1.0000000000000001E+50</v>
      </c>
      <c r="U537" s="268">
        <v>1.0000000000000001E+50</v>
      </c>
      <c r="V537" s="268">
        <v>1.0000000000000001E+50</v>
      </c>
      <c r="W537" s="268">
        <v>1.0000000000000001E+50</v>
      </c>
      <c r="X537" s="268">
        <v>0.14346081038409023</v>
      </c>
      <c r="Y537" s="268">
        <v>1.0000000000000001E+50</v>
      </c>
      <c r="Z537" s="268">
        <v>1.0000000000000001E+50</v>
      </c>
      <c r="AA537" s="268">
        <v>1.0000000000000001E+50</v>
      </c>
      <c r="AB537" s="268">
        <v>6.3344641466719184E-2</v>
      </c>
      <c r="AC537" s="268">
        <v>3.7944927188307822E-3</v>
      </c>
      <c r="AD537" s="268">
        <v>2.9963457990830594E-2</v>
      </c>
      <c r="AE537" s="268">
        <v>3.1469765071043918E-2</v>
      </c>
      <c r="AF537" s="268">
        <v>3.2299958811518752E-2</v>
      </c>
    </row>
    <row r="538" spans="1:32">
      <c r="A538" s="268">
        <v>40709152.803399168</v>
      </c>
      <c r="B538" s="268">
        <v>2.5577562661214106</v>
      </c>
      <c r="C538" s="268">
        <v>1.0000000000000001E+50</v>
      </c>
      <c r="D538" s="268">
        <v>1.0000000000000001E+50</v>
      </c>
      <c r="E538" s="268">
        <v>1.0000000000000001E+50</v>
      </c>
      <c r="F538" s="268">
        <v>1.0000000000000001E+50</v>
      </c>
      <c r="G538" s="268">
        <v>1.0000000000000001E+50</v>
      </c>
      <c r="H538" s="268">
        <v>1.1583315197591154E-3</v>
      </c>
      <c r="I538" s="268">
        <v>5.6739766785915885E-2</v>
      </c>
      <c r="J538" s="268">
        <v>1.0000000000000001E+50</v>
      </c>
      <c r="K538" s="268">
        <v>6.0352551769726672E-3</v>
      </c>
      <c r="L538" s="268">
        <v>1.0000000000000001E+50</v>
      </c>
      <c r="M538" s="268">
        <v>1.0000000000000001E+50</v>
      </c>
      <c r="N538" s="268">
        <v>0.17380420487793721</v>
      </c>
      <c r="O538" s="268">
        <v>1.0000000000000001E+50</v>
      </c>
      <c r="P538" s="268">
        <v>1.0000000000000001E+50</v>
      </c>
      <c r="Q538" s="268">
        <v>1.0000000000000001E+50</v>
      </c>
      <c r="R538" s="268">
        <v>1.0000000000000001E+50</v>
      </c>
      <c r="S538" s="268">
        <v>1.0000000000000001E+50</v>
      </c>
      <c r="T538" s="268">
        <v>1.0000000000000001E+50</v>
      </c>
      <c r="U538" s="268">
        <v>1.0000000000000001E+50</v>
      </c>
      <c r="V538" s="268">
        <v>1.0000000000000001E+50</v>
      </c>
      <c r="W538" s="268">
        <v>1.0000000000000001E+50</v>
      </c>
      <c r="X538" s="268">
        <v>0.14632333057220911</v>
      </c>
      <c r="Y538" s="268">
        <v>1.0000000000000001E+50</v>
      </c>
      <c r="Z538" s="268">
        <v>1.0000000000000001E+50</v>
      </c>
      <c r="AA538" s="268">
        <v>1.0000000000000001E+50</v>
      </c>
      <c r="AB538" s="268">
        <v>6.2103734057611548E-2</v>
      </c>
      <c r="AC538" s="268">
        <v>3.8690775726247096E-3</v>
      </c>
      <c r="AD538" s="268">
        <v>2.99919165915534E-2</v>
      </c>
      <c r="AE538" s="268">
        <v>3.1537264591807848E-2</v>
      </c>
      <c r="AF538" s="268">
        <v>3.2384210965187156E-2</v>
      </c>
    </row>
    <row r="539" spans="1:32">
      <c r="A539" s="268">
        <v>41523335.859467149</v>
      </c>
      <c r="B539" s="268">
        <v>2.6089113837011464</v>
      </c>
      <c r="C539" s="268">
        <v>1.0000000000000001E+50</v>
      </c>
      <c r="D539" s="268">
        <v>1.0000000000000001E+50</v>
      </c>
      <c r="E539" s="268">
        <v>1.0000000000000001E+50</v>
      </c>
      <c r="F539" s="268">
        <v>1.0000000000000001E+50</v>
      </c>
      <c r="G539" s="268">
        <v>1.0000000000000001E+50</v>
      </c>
      <c r="H539" s="268">
        <v>1.2295732240768906E-3</v>
      </c>
      <c r="I539" s="268">
        <v>5.8171877139630547E-2</v>
      </c>
      <c r="J539" s="268">
        <v>1.0000000000000001E+50</v>
      </c>
      <c r="K539" s="268">
        <v>6.1713387980449584E-3</v>
      </c>
      <c r="L539" s="268">
        <v>1.0000000000000001E+50</v>
      </c>
      <c r="M539" s="268">
        <v>1.0000000000000001E+50</v>
      </c>
      <c r="N539" s="268">
        <v>0.17729493548697739</v>
      </c>
      <c r="O539" s="268">
        <v>1.0000000000000001E+50</v>
      </c>
      <c r="P539" s="268">
        <v>1.0000000000000001E+50</v>
      </c>
      <c r="Q539" s="268">
        <v>1.0000000000000001E+50</v>
      </c>
      <c r="R539" s="268">
        <v>1.0000000000000001E+50</v>
      </c>
      <c r="S539" s="268">
        <v>1.0000000000000001E+50</v>
      </c>
      <c r="T539" s="268">
        <v>1.0000000000000001E+50</v>
      </c>
      <c r="U539" s="268">
        <v>1.0000000000000001E+50</v>
      </c>
      <c r="V539" s="268">
        <v>1.0000000000000001E+50</v>
      </c>
      <c r="W539" s="268">
        <v>1.0000000000000001E+50</v>
      </c>
      <c r="X539" s="268">
        <v>0.14924323216402846</v>
      </c>
      <c r="Y539" s="268">
        <v>1.0000000000000001E+50</v>
      </c>
      <c r="Z539" s="268">
        <v>1.0000000000000001E+50</v>
      </c>
      <c r="AA539" s="268">
        <v>1.0000000000000001E+50</v>
      </c>
      <c r="AB539" s="268">
        <v>6.0887181032073356E-2</v>
      </c>
      <c r="AC539" s="268">
        <v>3.9451792884496652E-3</v>
      </c>
      <c r="AD539" s="268">
        <v>3.0021496285864997E-2</v>
      </c>
      <c r="AE539" s="268">
        <v>3.1607338090872204E-2</v>
      </c>
      <c r="AF539" s="268">
        <v>3.2473006952717529E-2</v>
      </c>
    </row>
    <row r="540" spans="1:32">
      <c r="A540" s="268">
        <v>42353802.576656491</v>
      </c>
      <c r="B540" s="268">
        <v>2.6610896037842928</v>
      </c>
      <c r="C540" s="268">
        <v>1.0000000000000001E+50</v>
      </c>
      <c r="D540" s="268">
        <v>1.0000000000000001E+50</v>
      </c>
      <c r="E540" s="268">
        <v>1.0000000000000001E+50</v>
      </c>
      <c r="F540" s="268">
        <v>1.0000000000000001E+50</v>
      </c>
      <c r="G540" s="268">
        <v>1.0000000000000001E+50</v>
      </c>
      <c r="H540" s="268">
        <v>1.304663701771574E-3</v>
      </c>
      <c r="I540" s="268">
        <v>5.9626923707045837E-2</v>
      </c>
      <c r="J540" s="268">
        <v>1.0000000000000001E+50</v>
      </c>
      <c r="K540" s="268">
        <v>6.3098578666168142E-3</v>
      </c>
      <c r="L540" s="268">
        <v>1.0000000000000001E+50</v>
      </c>
      <c r="M540" s="268">
        <v>1.0000000000000001E+50</v>
      </c>
      <c r="N540" s="268">
        <v>0.18085519383002405</v>
      </c>
      <c r="O540" s="268">
        <v>1.0000000000000001E+50</v>
      </c>
      <c r="P540" s="268">
        <v>1.0000000000000001E+50</v>
      </c>
      <c r="Q540" s="268">
        <v>1.0000000000000001E+50</v>
      </c>
      <c r="R540" s="268">
        <v>1.0000000000000001E+50</v>
      </c>
      <c r="S540" s="268">
        <v>1.0000000000000001E+50</v>
      </c>
      <c r="T540" s="268">
        <v>1.0000000000000001E+50</v>
      </c>
      <c r="U540" s="268">
        <v>1.0000000000000001E+50</v>
      </c>
      <c r="V540" s="268">
        <v>1.0000000000000001E+50</v>
      </c>
      <c r="W540" s="268">
        <v>1.0000000000000001E+50</v>
      </c>
      <c r="X540" s="268">
        <v>0.15222166023594907</v>
      </c>
      <c r="Y540" s="268">
        <v>1.0000000000000001E+50</v>
      </c>
      <c r="Z540" s="268">
        <v>1.0000000000000001E+50</v>
      </c>
      <c r="AA540" s="268">
        <v>1.0000000000000001E+50</v>
      </c>
      <c r="AB540" s="268">
        <v>5.9694505309144941E-2</v>
      </c>
      <c r="AC540" s="268">
        <v>4.0228277341417323E-3</v>
      </c>
      <c r="AD540" s="268">
        <v>3.0052240097160458E-2</v>
      </c>
      <c r="AE540" s="268">
        <v>3.1680078044147679E-2</v>
      </c>
      <c r="AF540" s="268">
        <v>3.2566360896606937E-2</v>
      </c>
    </row>
    <row r="541" spans="1:32">
      <c r="A541" s="268">
        <v>43200878.628189623</v>
      </c>
      <c r="B541" s="268">
        <v>2.7143113884179444</v>
      </c>
      <c r="C541" s="268">
        <v>1.0000000000000001E+50</v>
      </c>
      <c r="D541" s="268">
        <v>1.0000000000000001E+50</v>
      </c>
      <c r="E541" s="268">
        <v>1.0000000000000001E+50</v>
      </c>
      <c r="F541" s="268">
        <v>1.0000000000000001E+50</v>
      </c>
      <c r="G541" s="268">
        <v>1.0000000000000001E+50</v>
      </c>
      <c r="H541" s="268">
        <v>1.3830841001860148E-3</v>
      </c>
      <c r="I541" s="268">
        <v>6.1105468255932993E-2</v>
      </c>
      <c r="J541" s="268">
        <v>1.0000000000000001E+50</v>
      </c>
      <c r="K541" s="268">
        <v>6.4508657172117146E-3</v>
      </c>
      <c r="L541" s="268">
        <v>1.0000000000000001E+50</v>
      </c>
      <c r="M541" s="268">
        <v>1.0000000000000001E+50</v>
      </c>
      <c r="N541" s="268">
        <v>0.18448637606896667</v>
      </c>
      <c r="O541" s="268">
        <v>1.0000000000000001E+50</v>
      </c>
      <c r="P541" s="268">
        <v>1.0000000000000001E+50</v>
      </c>
      <c r="Q541" s="268">
        <v>1.0000000000000001E+50</v>
      </c>
      <c r="R541" s="268">
        <v>1.0000000000000001E+50</v>
      </c>
      <c r="S541" s="268">
        <v>1.0000000000000001E+50</v>
      </c>
      <c r="T541" s="268">
        <v>1.0000000000000001E+50</v>
      </c>
      <c r="U541" s="268">
        <v>1.0000000000000001E+50</v>
      </c>
      <c r="V541" s="268">
        <v>1.0000000000000001E+50</v>
      </c>
      <c r="W541" s="268">
        <v>1.0000000000000001E+50</v>
      </c>
      <c r="X541" s="268">
        <v>0.15525978281495822</v>
      </c>
      <c r="Y541" s="268">
        <v>1.0000000000000001E+50</v>
      </c>
      <c r="Z541" s="268">
        <v>1.0000000000000001E+50</v>
      </c>
      <c r="AA541" s="268">
        <v>1.0000000000000001E+50</v>
      </c>
      <c r="AB541" s="268">
        <v>5.8525239171432791E-2</v>
      </c>
      <c r="AC541" s="268">
        <v>4.1020533827480273E-3</v>
      </c>
      <c r="AD541" s="268">
        <v>3.0084192610994317E-2</v>
      </c>
      <c r="AE541" s="268">
        <v>3.1755579839345641E-2</v>
      </c>
      <c r="AF541" s="268">
        <v>3.2664307108993748E-2</v>
      </c>
    </row>
    <row r="542" spans="1:32">
      <c r="A542" s="268">
        <v>44064896.200753413</v>
      </c>
      <c r="B542" s="268">
        <v>2.7685976088901909</v>
      </c>
      <c r="C542" s="268">
        <v>1.0000000000000001E+50</v>
      </c>
      <c r="D542" s="268">
        <v>1.0000000000000001E+50</v>
      </c>
      <c r="E542" s="268">
        <v>1.0000000000000001E+50</v>
      </c>
      <c r="F542" s="268">
        <v>1.0000000000000001E+50</v>
      </c>
      <c r="G542" s="268">
        <v>1.0000000000000001E+50</v>
      </c>
      <c r="H542" s="268">
        <v>1.4644124188432312E-3</v>
      </c>
      <c r="I542" s="268">
        <v>6.2608082468061294E-2</v>
      </c>
      <c r="J542" s="268">
        <v>1.0000000000000001E+50</v>
      </c>
      <c r="K542" s="268">
        <v>6.5944167277853932E-3</v>
      </c>
      <c r="L542" s="268">
        <v>1.0000000000000001E+50</v>
      </c>
      <c r="M542" s="268">
        <v>1.0000000000000001E+50</v>
      </c>
      <c r="N542" s="268">
        <v>0.18818990618002387</v>
      </c>
      <c r="O542" s="268">
        <v>1.0000000000000001E+50</v>
      </c>
      <c r="P542" s="268">
        <v>1.0000000000000001E+50</v>
      </c>
      <c r="Q542" s="268">
        <v>1.0000000000000001E+50</v>
      </c>
      <c r="R542" s="268">
        <v>1.0000000000000001E+50</v>
      </c>
      <c r="S542" s="268">
        <v>1.0000000000000001E+50</v>
      </c>
      <c r="T542" s="268">
        <v>1.0000000000000001E+50</v>
      </c>
      <c r="U542" s="268">
        <v>1.0000000000000001E+50</v>
      </c>
      <c r="V542" s="268">
        <v>1.0000000000000001E+50</v>
      </c>
      <c r="W542" s="268">
        <v>1.0000000000000001E+50</v>
      </c>
      <c r="X542" s="268">
        <v>0.15835879133673539</v>
      </c>
      <c r="Y542" s="268">
        <v>1.0000000000000001E+50</v>
      </c>
      <c r="Z542" s="268">
        <v>1.0000000000000001E+50</v>
      </c>
      <c r="AA542" s="268">
        <v>1.0000000000000001E+50</v>
      </c>
      <c r="AB542" s="268">
        <v>5.7378924081685878E-2</v>
      </c>
      <c r="AC542" s="268">
        <v>4.1828873245514367E-3</v>
      </c>
      <c r="AD542" s="268">
        <v>3.0117400024992719E-2</v>
      </c>
      <c r="AE542" s="268">
        <v>3.1833941839288976E-2</v>
      </c>
      <c r="AF542" s="268">
        <v>3.2766897782277329E-2</v>
      </c>
    </row>
    <row r="543" spans="1:32">
      <c r="A543" s="268">
        <v>44946194.124768481</v>
      </c>
      <c r="B543" s="268">
        <v>2.8239695539149423</v>
      </c>
      <c r="C543" s="268">
        <v>1.0000000000000001E+50</v>
      </c>
      <c r="D543" s="268">
        <v>1.0000000000000001E+50</v>
      </c>
      <c r="E543" s="268">
        <v>1.0000000000000001E+50</v>
      </c>
      <c r="F543" s="268">
        <v>1.0000000000000001E+50</v>
      </c>
      <c r="G543" s="268">
        <v>1.0000000000000001E+50</v>
      </c>
      <c r="H543" s="268">
        <v>1.5483077824532561E-3</v>
      </c>
      <c r="I543" s="268">
        <v>6.4135348100941306E-2</v>
      </c>
      <c r="J543" s="268">
        <v>1.0000000000000001E+50</v>
      </c>
      <c r="K543" s="268">
        <v>6.7405663360604181E-3</v>
      </c>
      <c r="L543" s="268">
        <v>1.0000000000000001E+50</v>
      </c>
      <c r="M543" s="268">
        <v>1.0000000000000001E+50</v>
      </c>
      <c r="N543" s="268">
        <v>0.1919672365121044</v>
      </c>
      <c r="O543" s="268">
        <v>1.0000000000000001E+50</v>
      </c>
      <c r="P543" s="268">
        <v>1.0000000000000001E+50</v>
      </c>
      <c r="Q543" s="268">
        <v>1.0000000000000001E+50</v>
      </c>
      <c r="R543" s="268">
        <v>1.0000000000000001E+50</v>
      </c>
      <c r="S543" s="268">
        <v>1.0000000000000001E+50</v>
      </c>
      <c r="T543" s="268">
        <v>1.0000000000000001E+50</v>
      </c>
      <c r="U543" s="268">
        <v>1.0000000000000001E+50</v>
      </c>
      <c r="V543" s="268">
        <v>1.0000000000000001E+50</v>
      </c>
      <c r="W543" s="268">
        <v>1.0000000000000001E+50</v>
      </c>
      <c r="X543" s="268">
        <v>0.16151990111293443</v>
      </c>
      <c r="Y543" s="268">
        <v>1.0000000000000001E+50</v>
      </c>
      <c r="Z543" s="268">
        <v>1.0000000000000001E+50</v>
      </c>
      <c r="AA543" s="268">
        <v>1.0000000000000001E+50</v>
      </c>
      <c r="AB543" s="268">
        <v>5.6255110502971849E-2</v>
      </c>
      <c r="AC543" s="268">
        <v>4.2653612793334119E-3</v>
      </c>
      <c r="AD543" s="268">
        <v>3.0151910199845429E-2</v>
      </c>
      <c r="AE543" s="268">
        <v>3.1915265444705548E-2</v>
      </c>
      <c r="AF543" s="268">
        <v>3.287420109135563E-2</v>
      </c>
    </row>
    <row r="544" spans="1:32">
      <c r="A544" s="268">
        <v>45845118.007263854</v>
      </c>
      <c r="B544" s="268">
        <v>2.8804489379804452</v>
      </c>
      <c r="C544" s="268">
        <v>1.0000000000000001E+50</v>
      </c>
      <c r="D544" s="268">
        <v>1.0000000000000001E+50</v>
      </c>
      <c r="E544" s="268">
        <v>1.0000000000000001E+50</v>
      </c>
      <c r="F544" s="268">
        <v>1.0000000000000001E+50</v>
      </c>
      <c r="G544" s="268">
        <v>1.0000000000000001E+50</v>
      </c>
      <c r="H544" s="268">
        <v>1.6344962260536086E-3</v>
      </c>
      <c r="I544" s="268">
        <v>6.5687857159863278E-2</v>
      </c>
      <c r="J544" s="268">
        <v>1.0000000000000001E+50</v>
      </c>
      <c r="K544" s="268">
        <v>6.8893710566828824E-3</v>
      </c>
      <c r="L544" s="268">
        <v>1.0000000000000001E+50</v>
      </c>
      <c r="M544" s="268">
        <v>1.0000000000000001E+50</v>
      </c>
      <c r="N544" s="268">
        <v>0.19581984835629926</v>
      </c>
      <c r="O544" s="268">
        <v>1.0000000000000001E+50</v>
      </c>
      <c r="P544" s="268">
        <v>1.0000000000000001E+50</v>
      </c>
      <c r="Q544" s="268">
        <v>1.0000000000000001E+50</v>
      </c>
      <c r="R544" s="268">
        <v>1.0000000000000001E+50</v>
      </c>
      <c r="S544" s="268">
        <v>1.0000000000000001E+50</v>
      </c>
      <c r="T544" s="268">
        <v>1.0000000000000001E+50</v>
      </c>
      <c r="U544" s="268">
        <v>1.0000000000000001E+50</v>
      </c>
      <c r="V544" s="268">
        <v>1.0000000000000001E+50</v>
      </c>
      <c r="W544" s="268">
        <v>1.0000000000000001E+50</v>
      </c>
      <c r="X544" s="268">
        <v>0.16474435180782634</v>
      </c>
      <c r="Y544" s="268">
        <v>1.0000000000000001E+50</v>
      </c>
      <c r="Z544" s="268">
        <v>1.0000000000000001E+50</v>
      </c>
      <c r="AA544" s="268">
        <v>1.0000000000000001E+50</v>
      </c>
      <c r="AB544" s="268">
        <v>5.5153357722382342E-2</v>
      </c>
      <c r="AC544" s="268">
        <v>4.3495076088798284E-3</v>
      </c>
      <c r="AD544" s="268">
        <v>3.018777271136101E-2</v>
      </c>
      <c r="AE544" s="268">
        <v>3.1999655156362265E-2</v>
      </c>
      <c r="AF544" s="268">
        <v>3.2986299634333895E-2</v>
      </c>
    </row>
    <row r="545" spans="1:32">
      <c r="A545" s="268">
        <v>46762020.367409132</v>
      </c>
      <c r="B545" s="268">
        <v>2.938057909864765</v>
      </c>
      <c r="C545" s="268">
        <v>1.0000000000000001E+50</v>
      </c>
      <c r="D545" s="268">
        <v>1.0000000000000001E+50</v>
      </c>
      <c r="E545" s="268">
        <v>1.0000000000000001E+50</v>
      </c>
      <c r="F545" s="268">
        <v>1.0000000000000001E+50</v>
      </c>
      <c r="G545" s="268">
        <v>1.0000000000000001E+50</v>
      </c>
      <c r="H545" s="268">
        <v>1.7227585011588835E-3</v>
      </c>
      <c r="I545" s="268">
        <v>6.7266212079568996E-2</v>
      </c>
      <c r="J545" s="268">
        <v>1.0000000000000001E+50</v>
      </c>
      <c r="K545" s="268">
        <v>7.0408884991711726E-3</v>
      </c>
      <c r="L545" s="268">
        <v>1.0000000000000001E+50</v>
      </c>
      <c r="M545" s="268">
        <v>1.0000000000000001E+50</v>
      </c>
      <c r="N545" s="268">
        <v>0.19974925252672654</v>
      </c>
      <c r="O545" s="268">
        <v>1.0000000000000001E+50</v>
      </c>
      <c r="P545" s="268">
        <v>1.0000000000000001E+50</v>
      </c>
      <c r="Q545" s="268">
        <v>1.0000000000000001E+50</v>
      </c>
      <c r="R545" s="268">
        <v>1.0000000000000001E+50</v>
      </c>
      <c r="S545" s="268">
        <v>1.0000000000000001E+50</v>
      </c>
      <c r="T545" s="268">
        <v>1.0000000000000001E+50</v>
      </c>
      <c r="U545" s="268">
        <v>1.0000000000000001E+50</v>
      </c>
      <c r="V545" s="268">
        <v>1.0000000000000001E+50</v>
      </c>
      <c r="W545" s="268">
        <v>1.0000000000000001E+50</v>
      </c>
      <c r="X545" s="268">
        <v>0.16803340792448854</v>
      </c>
      <c r="Y545" s="268">
        <v>1.0000000000000001E+50</v>
      </c>
      <c r="Z545" s="268">
        <v>1.0000000000000001E+50</v>
      </c>
      <c r="AA545" s="268">
        <v>1.0000000000000001E+50</v>
      </c>
      <c r="AB545" s="268">
        <v>5.4073233678198544E-2</v>
      </c>
      <c r="AC545" s="268">
        <v>4.4353593297350273E-3</v>
      </c>
      <c r="AD545" s="268">
        <v>3.0225038903564729E-2</v>
      </c>
      <c r="AE545" s="268">
        <v>3.208721863639289E-2</v>
      </c>
      <c r="AF545" s="268">
        <v>3.3103289152547746E-2</v>
      </c>
    </row>
    <row r="546" spans="1:32">
      <c r="A546" s="268">
        <v>47697260.774757318</v>
      </c>
      <c r="B546" s="268">
        <v>2.9968190613215797</v>
      </c>
      <c r="C546" s="268">
        <v>1.0000000000000001E+50</v>
      </c>
      <c r="D546" s="268">
        <v>1.0000000000000001E+50</v>
      </c>
      <c r="E546" s="268">
        <v>1.0000000000000001E+50</v>
      </c>
      <c r="F546" s="268">
        <v>1.0000000000000001E+50</v>
      </c>
      <c r="G546" s="268">
        <v>1.0000000000000001E+50</v>
      </c>
      <c r="H546" s="268">
        <v>1.8129199292286761E-3</v>
      </c>
      <c r="I546" s="268">
        <v>6.8871025914993514E-2</v>
      </c>
      <c r="J546" s="268">
        <v>1.0000000000000001E+50</v>
      </c>
      <c r="K546" s="268">
        <v>7.195177386630832E-3</v>
      </c>
      <c r="L546" s="268">
        <v>1.0000000000000001E+50</v>
      </c>
      <c r="M546" s="268">
        <v>1.0000000000000001E+50</v>
      </c>
      <c r="N546" s="268">
        <v>0.20375698995295716</v>
      </c>
      <c r="O546" s="268">
        <v>1.0000000000000001E+50</v>
      </c>
      <c r="P546" s="268">
        <v>1.0000000000000001E+50</v>
      </c>
      <c r="Q546" s="268">
        <v>1.0000000000000001E+50</v>
      </c>
      <c r="R546" s="268">
        <v>1.0000000000000001E+50</v>
      </c>
      <c r="S546" s="268">
        <v>1.0000000000000001E+50</v>
      </c>
      <c r="T546" s="268">
        <v>1.0000000000000001E+50</v>
      </c>
      <c r="U546" s="268">
        <v>1.0000000000000001E+50</v>
      </c>
      <c r="V546" s="268">
        <v>1.0000000000000001E+50</v>
      </c>
      <c r="W546" s="268">
        <v>1.0000000000000001E+50</v>
      </c>
      <c r="X546" s="268">
        <v>0.17138835930073304</v>
      </c>
      <c r="Y546" s="268">
        <v>1.0000000000000001E+50</v>
      </c>
      <c r="Z546" s="268">
        <v>1.0000000000000001E+50</v>
      </c>
      <c r="AA546" s="268">
        <v>1.0000000000000001E+50</v>
      </c>
      <c r="AB546" s="268">
        <v>5.3014314790448783E-2</v>
      </c>
      <c r="AC546" s="268">
        <v>4.522950126209198E-3</v>
      </c>
      <c r="AD546" s="268">
        <v>3.0263761942814681E-2</v>
      </c>
      <c r="AE546" s="268">
        <v>3.2178066768668322E-2</v>
      </c>
      <c r="AF546" s="268">
        <v>3.3225277482005856E-2</v>
      </c>
    </row>
    <row r="547" spans="1:32">
      <c r="A547" s="268">
        <v>48651205.990252465</v>
      </c>
      <c r="B547" s="268">
        <v>3.056755435939698</v>
      </c>
      <c r="C547" s="268">
        <v>1.0000000000000001E+50</v>
      </c>
      <c r="D547" s="268">
        <v>1.0000000000000001E+50</v>
      </c>
      <c r="E547" s="268">
        <v>1.0000000000000001E+50</v>
      </c>
      <c r="F547" s="268">
        <v>1.0000000000000001E+50</v>
      </c>
      <c r="G547" s="268">
        <v>1.0000000000000001E+50</v>
      </c>
      <c r="H547" s="268">
        <v>1.9048421092978055E-3</v>
      </c>
      <c r="I547" s="268">
        <v>7.0502922540596244E-2</v>
      </c>
      <c r="J547" s="268">
        <v>1.0000000000000001E+50</v>
      </c>
      <c r="K547" s="268">
        <v>7.3522975752129752E-3</v>
      </c>
      <c r="L547" s="268">
        <v>1.0000000000000001E+50</v>
      </c>
      <c r="M547" s="268">
        <v>1.0000000000000001E+50</v>
      </c>
      <c r="N547" s="268">
        <v>0.20784463228425365</v>
      </c>
      <c r="O547" s="268">
        <v>1.0000000000000001E+50</v>
      </c>
      <c r="P547" s="268">
        <v>1.0000000000000001E+50</v>
      </c>
      <c r="Q547" s="268">
        <v>1.0000000000000001E+50</v>
      </c>
      <c r="R547" s="268">
        <v>1.0000000000000001E+50</v>
      </c>
      <c r="S547" s="268">
        <v>1.0000000000000001E+50</v>
      </c>
      <c r="T547" s="268">
        <v>1.0000000000000001E+50</v>
      </c>
      <c r="U547" s="268">
        <v>1.0000000000000001E+50</v>
      </c>
      <c r="V547" s="268">
        <v>1.0000000000000001E+50</v>
      </c>
      <c r="W547" s="268">
        <v>1.0000000000000001E+50</v>
      </c>
      <c r="X547" s="268">
        <v>0.17481052161496652</v>
      </c>
      <c r="Y547" s="268">
        <v>1.0000000000000001E+50</v>
      </c>
      <c r="Z547" s="268">
        <v>1.0000000000000001E+50</v>
      </c>
      <c r="AA547" s="268">
        <v>1.0000000000000001E+50</v>
      </c>
      <c r="AB547" s="268">
        <v>5.1976185794792018E-2</v>
      </c>
      <c r="AC547" s="268">
        <v>4.6123143636444064E-3</v>
      </c>
      <c r="AD547" s="268">
        <v>3.0303996872907264E-2</v>
      </c>
      <c r="AE547" s="268">
        <v>3.2272313718054085E-2</v>
      </c>
      <c r="AF547" s="268">
        <v>3.3352383697429731E-2</v>
      </c>
    </row>
    <row r="548" spans="1:32">
      <c r="A548" s="268">
        <v>49624230.110057518</v>
      </c>
      <c r="B548" s="268">
        <v>3.1178905381797524</v>
      </c>
      <c r="C548" s="268">
        <v>1.0000000000000001E+50</v>
      </c>
      <c r="D548" s="268">
        <v>1.0000000000000001E+50</v>
      </c>
      <c r="E548" s="268">
        <v>1.0000000000000001E+50</v>
      </c>
      <c r="F548" s="268">
        <v>1.0000000000000001E+50</v>
      </c>
      <c r="G548" s="268">
        <v>1.0000000000000001E+50</v>
      </c>
      <c r="H548" s="268">
        <v>1.9984162106055862E-3</v>
      </c>
      <c r="I548" s="268">
        <v>7.2162536857873966E-2</v>
      </c>
      <c r="J548" s="268">
        <v>1.0000000000000001E+50</v>
      </c>
      <c r="K548" s="268">
        <v>7.5123100742970931E-3</v>
      </c>
      <c r="L548" s="268">
        <v>1.0000000000000001E+50</v>
      </c>
      <c r="M548" s="268">
        <v>1.0000000000000001E+50</v>
      </c>
      <c r="N548" s="268">
        <v>0.21201378250585837</v>
      </c>
      <c r="O548" s="268">
        <v>1.0000000000000001E+50</v>
      </c>
      <c r="P548" s="268">
        <v>1.0000000000000001E+50</v>
      </c>
      <c r="Q548" s="268">
        <v>1.0000000000000001E+50</v>
      </c>
      <c r="R548" s="268">
        <v>1.0000000000000001E+50</v>
      </c>
      <c r="S548" s="268">
        <v>1.0000000000000001E+50</v>
      </c>
      <c r="T548" s="268">
        <v>1.0000000000000001E+50</v>
      </c>
      <c r="U548" s="268">
        <v>1.0000000000000001E+50</v>
      </c>
      <c r="V548" s="268">
        <v>1.0000000000000001E+50</v>
      </c>
      <c r="W548" s="268">
        <v>1.0000000000000001E+50</v>
      </c>
      <c r="X548" s="268">
        <v>0.17830123690218183</v>
      </c>
      <c r="Y548" s="268">
        <v>1.0000000000000001E+50</v>
      </c>
      <c r="Z548" s="268">
        <v>1.0000000000000001E+50</v>
      </c>
      <c r="AA548" s="268">
        <v>1.0000000000000001E+50</v>
      </c>
      <c r="AB548" s="268">
        <v>5.0958439579662007E-2</v>
      </c>
      <c r="AC548" s="268">
        <v>4.7034871019446161E-3</v>
      </c>
      <c r="AD548" s="268">
        <v>3.0345800671138623E-2</v>
      </c>
      <c r="AE548" s="268">
        <v>3.2370076988396723E-2</v>
      </c>
      <c r="AF548" s="268">
        <v>3.3484737417389755E-2</v>
      </c>
    </row>
    <row r="549" spans="1:32">
      <c r="A549" s="268">
        <v>50616714.712258667</v>
      </c>
      <c r="B549" s="268">
        <v>3.1802483425916428</v>
      </c>
      <c r="C549" s="268">
        <v>1.0000000000000001E+50</v>
      </c>
      <c r="D549" s="268">
        <v>1.0000000000000001E+50</v>
      </c>
      <c r="E549" s="268">
        <v>1.0000000000000001E+50</v>
      </c>
      <c r="F549" s="268">
        <v>1.0000000000000001E+50</v>
      </c>
      <c r="G549" s="268">
        <v>1.0000000000000001E+50</v>
      </c>
      <c r="H549" s="268">
        <v>2.09355757645373E-3</v>
      </c>
      <c r="I549" s="268">
        <v>7.3850515010710716E-2</v>
      </c>
      <c r="J549" s="268">
        <v>1.0000000000000001E+50</v>
      </c>
      <c r="K549" s="268">
        <v>7.6752770673818175E-3</v>
      </c>
      <c r="L549" s="268">
        <v>1.0000000000000001E+50</v>
      </c>
      <c r="M549" s="268">
        <v>1.0000000000000001E+50</v>
      </c>
      <c r="N549" s="268">
        <v>0.21626607556757338</v>
      </c>
      <c r="O549" s="268">
        <v>1.0000000000000001E+50</v>
      </c>
      <c r="P549" s="268">
        <v>1.0000000000000001E+50</v>
      </c>
      <c r="Q549" s="268">
        <v>1.0000000000000001E+50</v>
      </c>
      <c r="R549" s="268">
        <v>1.0000000000000001E+50</v>
      </c>
      <c r="S549" s="268">
        <v>1.0000000000000001E+50</v>
      </c>
      <c r="T549" s="268">
        <v>1.0000000000000001E+50</v>
      </c>
      <c r="U549" s="268">
        <v>1.0000000000000001E+50</v>
      </c>
      <c r="V549" s="268">
        <v>1.0000000000000001E+50</v>
      </c>
      <c r="W549" s="268">
        <v>1.0000000000000001E+50</v>
      </c>
      <c r="X549" s="268">
        <v>0.18186187408028356</v>
      </c>
      <c r="Y549" s="268">
        <v>1.0000000000000001E+50</v>
      </c>
      <c r="Z549" s="268">
        <v>1.0000000000000001E+50</v>
      </c>
      <c r="AA549" s="268">
        <v>1.0000000000000001E+50</v>
      </c>
      <c r="AB549" s="268">
        <v>4.9960677026608058E-2</v>
      </c>
      <c r="AC549" s="268">
        <v>4.7965041093751808E-3</v>
      </c>
      <c r="AD549" s="268">
        <v>3.0389232305283946E-2</v>
      </c>
      <c r="AE549" s="268">
        <v>3.2471477479078421E-2</v>
      </c>
      <c r="AF549" s="268">
        <v>3.3622478244959689E-2</v>
      </c>
    </row>
    <row r="550" spans="1:32">
      <c r="A550" s="268">
        <v>51629049.006503843</v>
      </c>
      <c r="B550" s="268">
        <v>3.2438533032163135</v>
      </c>
      <c r="C550" s="268">
        <v>1.0000000000000001E+50</v>
      </c>
      <c r="D550" s="268">
        <v>1.0000000000000001E+50</v>
      </c>
      <c r="E550" s="268">
        <v>1.0000000000000001E+50</v>
      </c>
      <c r="F550" s="268">
        <v>1.0000000000000001E+50</v>
      </c>
      <c r="G550" s="268">
        <v>1.0000000000000001E+50</v>
      </c>
      <c r="H550" s="268">
        <v>2.1902013921779864E-3</v>
      </c>
      <c r="I550" s="268">
        <v>7.5567514608274294E-2</v>
      </c>
      <c r="J550" s="268">
        <v>1.0000000000000001E+50</v>
      </c>
      <c r="K550" s="268">
        <v>7.8412619336699473E-3</v>
      </c>
      <c r="L550" s="268">
        <v>1.0000000000000001E+50</v>
      </c>
      <c r="M550" s="268">
        <v>1.0000000000000001E+50</v>
      </c>
      <c r="N550" s="268">
        <v>0.22060317902487733</v>
      </c>
      <c r="O550" s="268">
        <v>1.0000000000000001E+50</v>
      </c>
      <c r="P550" s="268">
        <v>1.0000000000000001E+50</v>
      </c>
      <c r="Q550" s="268">
        <v>1.0000000000000001E+50</v>
      </c>
      <c r="R550" s="268">
        <v>1.0000000000000001E+50</v>
      </c>
      <c r="S550" s="268">
        <v>1.0000000000000001E+50</v>
      </c>
      <c r="T550" s="268">
        <v>1.0000000000000001E+50</v>
      </c>
      <c r="U550" s="268">
        <v>1.0000000000000001E+50</v>
      </c>
      <c r="V550" s="268">
        <v>1.0000000000000001E+50</v>
      </c>
      <c r="W550" s="268">
        <v>1.0000000000000001E+50</v>
      </c>
      <c r="X550" s="268">
        <v>0.18549382948695309</v>
      </c>
      <c r="Y550" s="268">
        <v>1.0000000000000001E+50</v>
      </c>
      <c r="Z550" s="268">
        <v>1.0000000000000001E+50</v>
      </c>
      <c r="AA550" s="268">
        <v>1.0000000000000001E+50</v>
      </c>
      <c r="AB550" s="268">
        <v>4.8982506853770043E-2</v>
      </c>
      <c r="AC550" s="268">
        <v>4.8914018766373739E-3</v>
      </c>
      <c r="AD550" s="268">
        <v>3.0434352791451371E-2</v>
      </c>
      <c r="AE550" s="268">
        <v>3.2576639539977435E-2</v>
      </c>
      <c r="AF550" s="268">
        <v>3.3765755323119102E-2</v>
      </c>
    </row>
    <row r="551" spans="1:32">
      <c r="A551" s="268">
        <v>52661629.986633919</v>
      </c>
      <c r="B551" s="268">
        <v>3.3087303631755787</v>
      </c>
      <c r="C551" s="268">
        <v>1.0000000000000001E+50</v>
      </c>
      <c r="D551" s="268">
        <v>1.0000000000000001E+50</v>
      </c>
      <c r="E551" s="268">
        <v>1.0000000000000001E+50</v>
      </c>
      <c r="F551" s="268">
        <v>1.0000000000000001E+50</v>
      </c>
      <c r="G551" s="268">
        <v>1.0000000000000001E+50</v>
      </c>
      <c r="H551" s="268">
        <v>2.288299207161362E-3</v>
      </c>
      <c r="I551" s="268">
        <v>7.7314204955216639E-2</v>
      </c>
      <c r="J551" s="268">
        <v>1.0000000000000001E+50</v>
      </c>
      <c r="K551" s="268">
        <v>8.0103292703362673E-3</v>
      </c>
      <c r="L551" s="268">
        <v>1.0000000000000001E+50</v>
      </c>
      <c r="M551" s="268">
        <v>1.0000000000000001E+50</v>
      </c>
      <c r="N551" s="268">
        <v>0.22502679369283174</v>
      </c>
      <c r="O551" s="268">
        <v>1.0000000000000001E+50</v>
      </c>
      <c r="P551" s="268">
        <v>1.0000000000000001E+50</v>
      </c>
      <c r="Q551" s="268">
        <v>1.0000000000000001E+50</v>
      </c>
      <c r="R551" s="268">
        <v>1.0000000000000001E+50</v>
      </c>
      <c r="S551" s="268">
        <v>1.0000000000000001E+50</v>
      </c>
      <c r="T551" s="268">
        <v>1.0000000000000001E+50</v>
      </c>
      <c r="U551" s="268">
        <v>1.0000000000000001E+50</v>
      </c>
      <c r="V551" s="268">
        <v>1.0000000000000001E+50</v>
      </c>
      <c r="W551" s="268">
        <v>1.0000000000000001E+50</v>
      </c>
      <c r="X551" s="268">
        <v>0.18919852742726523</v>
      </c>
      <c r="Y551" s="268">
        <v>1.0000000000000001E+50</v>
      </c>
      <c r="Z551" s="268">
        <v>1.0000000000000001E+50</v>
      </c>
      <c r="AA551" s="268">
        <v>1.0000000000000001E+50</v>
      </c>
      <c r="AB551" s="268">
        <v>4.8023545462425953E-2</v>
      </c>
      <c r="AC551" s="268">
        <v>4.9882176312236017E-3</v>
      </c>
      <c r="AD551" s="268">
        <v>3.0481225252762176E-2</v>
      </c>
      <c r="AE551" s="268">
        <v>3.2685691024671573E-2</v>
      </c>
      <c r="AF551" s="268">
        <v>3.3914726988050224E-2</v>
      </c>
    </row>
    <row r="552" spans="1:32">
      <c r="A552" s="268">
        <v>53714862.586366601</v>
      </c>
      <c r="B552" s="268">
        <v>3.3749049644537368</v>
      </c>
      <c r="C552" s="268">
        <v>1.0000000000000001E+50</v>
      </c>
      <c r="D552" s="268">
        <v>1.0000000000000001E+50</v>
      </c>
      <c r="E552" s="268">
        <v>1.0000000000000001E+50</v>
      </c>
      <c r="F552" s="268">
        <v>1.0000000000000001E+50</v>
      </c>
      <c r="G552" s="268">
        <v>1.0000000000000001E+50</v>
      </c>
      <c r="H552" s="268">
        <v>2.3878161382193835E-3</v>
      </c>
      <c r="I552" s="268">
        <v>7.909126728897739E-2</v>
      </c>
      <c r="J552" s="268">
        <v>1.0000000000000001E+50</v>
      </c>
      <c r="K552" s="268">
        <v>8.1825449154689783E-3</v>
      </c>
      <c r="L552" s="268">
        <v>1.0000000000000001E+50</v>
      </c>
      <c r="M552" s="268">
        <v>1.0000000000000001E+50</v>
      </c>
      <c r="N552" s="268">
        <v>0.22953865431303203</v>
      </c>
      <c r="O552" s="268">
        <v>1.0000000000000001E+50</v>
      </c>
      <c r="P552" s="268">
        <v>1.0000000000000001E+50</v>
      </c>
      <c r="Q552" s="268">
        <v>1.0000000000000001E+50</v>
      </c>
      <c r="R552" s="268">
        <v>1.0000000000000001E+50</v>
      </c>
      <c r="S552" s="268">
        <v>1.0000000000000001E+50</v>
      </c>
      <c r="T552" s="268">
        <v>1.0000000000000001E+50</v>
      </c>
      <c r="U552" s="268">
        <v>1.0000000000000001E+50</v>
      </c>
      <c r="V552" s="268">
        <v>1.0000000000000001E+50</v>
      </c>
      <c r="W552" s="268">
        <v>1.0000000000000001E+50</v>
      </c>
      <c r="X552" s="268">
        <v>0.19297742073226987</v>
      </c>
      <c r="Y552" s="268">
        <v>1.0000000000000001E+50</v>
      </c>
      <c r="Z552" s="268">
        <v>1.0000000000000001E+50</v>
      </c>
      <c r="AA552" s="268">
        <v>1.0000000000000001E+50</v>
      </c>
      <c r="AB552" s="268">
        <v>4.7083416786552035E-2</v>
      </c>
      <c r="AC552" s="268">
        <v>5.086989352059092E-3</v>
      </c>
      <c r="AD552" s="268">
        <v>3.0529914978803391E-2</v>
      </c>
      <c r="AE552" s="268">
        <v>3.2798763341722117E-2</v>
      </c>
      <c r="AF552" s="268">
        <v>3.4069560506682833E-2</v>
      </c>
    </row>
    <row r="553" spans="1:32">
      <c r="A553" s="268">
        <v>54789159.838093936</v>
      </c>
      <c r="B553" s="268">
        <v>3.4424030578748184</v>
      </c>
      <c r="C553" s="268">
        <v>1.0000000000000001E+50</v>
      </c>
      <c r="D553" s="268">
        <v>1.0000000000000001E+50</v>
      </c>
      <c r="E553" s="268">
        <v>1.0000000000000001E+50</v>
      </c>
      <c r="F553" s="268">
        <v>1.0000000000000001E+50</v>
      </c>
      <c r="G553" s="268">
        <v>1.0000000000000001E+50</v>
      </c>
      <c r="H553" s="268">
        <v>2.4887286152047916E-3</v>
      </c>
      <c r="I553" s="268">
        <v>8.0899395024025669E-2</v>
      </c>
      <c r="J553" s="268">
        <v>1.0000000000000001E+50</v>
      </c>
      <c r="K553" s="268">
        <v>8.3579759716773255E-3</v>
      </c>
      <c r="L553" s="268">
        <v>1.0000000000000001E+50</v>
      </c>
      <c r="M553" s="268">
        <v>1.0000000000000001E+50</v>
      </c>
      <c r="N553" s="268">
        <v>0.23414053023386555</v>
      </c>
      <c r="O553" s="268">
        <v>1.0000000000000001E+50</v>
      </c>
      <c r="P553" s="268">
        <v>1.0000000000000001E+50</v>
      </c>
      <c r="Q553" s="268">
        <v>1.0000000000000001E+50</v>
      </c>
      <c r="R553" s="268">
        <v>1.0000000000000001E+50</v>
      </c>
      <c r="S553" s="268">
        <v>1.0000000000000001E+50</v>
      </c>
      <c r="T553" s="268">
        <v>1.0000000000000001E+50</v>
      </c>
      <c r="U553" s="268">
        <v>1.0000000000000001E+50</v>
      </c>
      <c r="V553" s="268">
        <v>1.0000000000000001E+50</v>
      </c>
      <c r="W553" s="268">
        <v>1.0000000000000001E+50</v>
      </c>
      <c r="X553" s="268">
        <v>0.19683199132875917</v>
      </c>
      <c r="Y553" s="268">
        <v>1.0000000000000001E+50</v>
      </c>
      <c r="Z553" s="268">
        <v>1.0000000000000001E+50</v>
      </c>
      <c r="AA553" s="268">
        <v>1.0000000000000001E+50</v>
      </c>
      <c r="AB553" s="268">
        <v>4.6161752145336334E-2</v>
      </c>
      <c r="AC553" s="268">
        <v>5.1877557844359126E-3</v>
      </c>
      <c r="AD553" s="268">
        <v>3.0580489485793314E-2</v>
      </c>
      <c r="AE553" s="268">
        <v>3.2915991503877376E-2</v>
      </c>
      <c r="AF553" s="268">
        <v>3.4230431887482156E-2</v>
      </c>
    </row>
    <row r="554" spans="1:32">
      <c r="A554" s="268">
        <v>55884943.034855813</v>
      </c>
      <c r="B554" s="268">
        <v>3.5112511132793789</v>
      </c>
      <c r="C554" s="268">
        <v>1.0000000000000001E+50</v>
      </c>
      <c r="D554" s="268">
        <v>1.0000000000000001E+50</v>
      </c>
      <c r="E554" s="268">
        <v>1.0000000000000001E+50</v>
      </c>
      <c r="F554" s="268">
        <v>1.0000000000000001E+50</v>
      </c>
      <c r="G554" s="268">
        <v>1.0000000000000001E+50</v>
      </c>
      <c r="H554" s="268">
        <v>2.5910225579763076E-3</v>
      </c>
      <c r="I554" s="268">
        <v>8.2739294002908179E-2</v>
      </c>
      <c r="J554" s="268">
        <v>1.0000000000000001E+50</v>
      </c>
      <c r="K554" s="268">
        <v>8.5366908303599158E-3</v>
      </c>
      <c r="L554" s="268">
        <v>1.0000000000000001E+50</v>
      </c>
      <c r="M554" s="268">
        <v>1.0000000000000001E+50</v>
      </c>
      <c r="N554" s="268">
        <v>0.23883422610434224</v>
      </c>
      <c r="O554" s="268">
        <v>1.0000000000000001E+50</v>
      </c>
      <c r="P554" s="268">
        <v>1.0000000000000001E+50</v>
      </c>
      <c r="Q554" s="268">
        <v>1.0000000000000001E+50</v>
      </c>
      <c r="R554" s="268">
        <v>1.0000000000000001E+50</v>
      </c>
      <c r="S554" s="268">
        <v>1.0000000000000001E+50</v>
      </c>
      <c r="T554" s="268">
        <v>1.0000000000000001E+50</v>
      </c>
      <c r="U554" s="268">
        <v>1.0000000000000001E+50</v>
      </c>
      <c r="V554" s="268">
        <v>1.0000000000000001E+50</v>
      </c>
      <c r="W554" s="268">
        <v>1.0000000000000001E+50</v>
      </c>
      <c r="X554" s="268">
        <v>0.2007637508204427</v>
      </c>
      <c r="Y554" s="268">
        <v>1.0000000000000001E+50</v>
      </c>
      <c r="Z554" s="268">
        <v>1.0000000000000001E+50</v>
      </c>
      <c r="AA554" s="268">
        <v>1.0000000000000001E+50</v>
      </c>
      <c r="AB554" s="268">
        <v>4.5258190098587794E-2</v>
      </c>
      <c r="AC554" s="268">
        <v>5.2905564552453059E-3</v>
      </c>
      <c r="AD554" s="268">
        <v>3.0633018577394693E-2</v>
      </c>
      <c r="AE554" s="268">
        <v>3.303751417503769E-2</v>
      </c>
      <c r="AF554" s="268">
        <v>3.4397525755664737E-2</v>
      </c>
    </row>
    <row r="555" spans="1:32">
      <c r="A555" s="268">
        <v>57002641.895552933</v>
      </c>
      <c r="B555" s="268">
        <v>3.5814761299048348</v>
      </c>
      <c r="C555" s="268">
        <v>1.0000000000000001E+50</v>
      </c>
      <c r="D555" s="268">
        <v>1.0000000000000001E+50</v>
      </c>
      <c r="E555" s="268">
        <v>1.0000000000000001E+50</v>
      </c>
      <c r="F555" s="268">
        <v>1.0000000000000001E+50</v>
      </c>
      <c r="G555" s="268">
        <v>1.0000000000000001E+50</v>
      </c>
      <c r="H555" s="268">
        <v>2.694691896981015E-3</v>
      </c>
      <c r="I555" s="268">
        <v>8.4611682753999523E-2</v>
      </c>
      <c r="J555" s="268">
        <v>1.0000000000000001E+50</v>
      </c>
      <c r="K555" s="268">
        <v>8.7187591966297572E-3</v>
      </c>
      <c r="L555" s="268">
        <v>1.0000000000000001E+50</v>
      </c>
      <c r="M555" s="268">
        <v>1.0000000000000001E+50</v>
      </c>
      <c r="N555" s="268">
        <v>0.24362158258177102</v>
      </c>
      <c r="O555" s="268">
        <v>1.0000000000000001E+50</v>
      </c>
      <c r="P555" s="268">
        <v>1.0000000000000001E+50</v>
      </c>
      <c r="Q555" s="268">
        <v>1.0000000000000001E+50</v>
      </c>
      <c r="R555" s="268">
        <v>1.0000000000000001E+50</v>
      </c>
      <c r="S555" s="268">
        <v>1.0000000000000001E+50</v>
      </c>
      <c r="T555" s="268">
        <v>1.0000000000000001E+50</v>
      </c>
      <c r="U555" s="268">
        <v>1.0000000000000001E+50</v>
      </c>
      <c r="V555" s="268">
        <v>1.0000000000000001E+50</v>
      </c>
      <c r="W555" s="268">
        <v>1.0000000000000001E+50</v>
      </c>
      <c r="X555" s="268">
        <v>0.20477424108075926</v>
      </c>
      <c r="Y555" s="268">
        <v>1.0000000000000001E+50</v>
      </c>
      <c r="Z555" s="268">
        <v>1.0000000000000001E+50</v>
      </c>
      <c r="AA555" s="268">
        <v>1.0000000000000001E+50</v>
      </c>
      <c r="AB555" s="268">
        <v>4.4372376304984258E-2</v>
      </c>
      <c r="AC555" s="268">
        <v>5.3954316885144373E-3</v>
      </c>
      <c r="AD555" s="268">
        <v>3.0687574406104208E-2</v>
      </c>
      <c r="AE555" s="268">
        <v>3.3163473714827855E-2</v>
      </c>
      <c r="AF555" s="268">
        <v>3.4571035285858989E-2</v>
      </c>
    </row>
    <row r="556" spans="1:32">
      <c r="A556" s="268">
        <v>58142694.733463995</v>
      </c>
      <c r="B556" s="268">
        <v>3.6531056469733887</v>
      </c>
      <c r="C556" s="268">
        <v>1.0000000000000001E+50</v>
      </c>
      <c r="D556" s="268">
        <v>1.0000000000000001E+50</v>
      </c>
      <c r="E556" s="268">
        <v>1.0000000000000001E+50</v>
      </c>
      <c r="F556" s="268">
        <v>1.0000000000000001E+50</v>
      </c>
      <c r="G556" s="268">
        <v>1.0000000000000001E+50</v>
      </c>
      <c r="H556" s="268">
        <v>2.7997373681971959E-3</v>
      </c>
      <c r="I556" s="268">
        <v>8.6517292755876218E-2</v>
      </c>
      <c r="J556" s="268">
        <v>1.0000000000000001E+50</v>
      </c>
      <c r="K556" s="268">
        <v>8.9042521148935041E-3</v>
      </c>
      <c r="L556" s="268">
        <v>1.0000000000000001E+50</v>
      </c>
      <c r="M556" s="268">
        <v>1.0000000000000001E+50</v>
      </c>
      <c r="N556" s="268">
        <v>0.24850447705355871</v>
      </c>
      <c r="O556" s="268">
        <v>1.0000000000000001E+50</v>
      </c>
      <c r="P556" s="268">
        <v>1.0000000000000001E+50</v>
      </c>
      <c r="Q556" s="268">
        <v>1.0000000000000001E+50</v>
      </c>
      <c r="R556" s="268">
        <v>1.0000000000000001E+50</v>
      </c>
      <c r="S556" s="268">
        <v>1.0000000000000001E+50</v>
      </c>
      <c r="T556" s="268">
        <v>1.0000000000000001E+50</v>
      </c>
      <c r="U556" s="268">
        <v>1.0000000000000001E+50</v>
      </c>
      <c r="V556" s="268">
        <v>1.0000000000000001E+50</v>
      </c>
      <c r="W556" s="268">
        <v>1.0000000000000001E+50</v>
      </c>
      <c r="X556" s="268">
        <v>0.20886503485755745</v>
      </c>
      <c r="Y556" s="268">
        <v>1.0000000000000001E+50</v>
      </c>
      <c r="Z556" s="268">
        <v>1.0000000000000001E+50</v>
      </c>
      <c r="AA556" s="268">
        <v>1.0000000000000001E+50</v>
      </c>
      <c r="AB556" s="268">
        <v>4.3503963383103625E-2</v>
      </c>
      <c r="AC556" s="268">
        <v>5.5024226212537462E-3</v>
      </c>
      <c r="AD556" s="268">
        <v>3.0744231535140856E-2</v>
      </c>
      <c r="AE556" s="268">
        <v>3.3294016220628254E-2</v>
      </c>
      <c r="AF556" s="268">
        <v>3.4751162186774057E-2</v>
      </c>
    </row>
    <row r="557" spans="1:32">
      <c r="A557" s="268">
        <v>59305548.628133275</v>
      </c>
      <c r="B557" s="268">
        <v>3.7261677544917373</v>
      </c>
      <c r="C557" s="268">
        <v>1.0000000000000001E+50</v>
      </c>
      <c r="D557" s="268">
        <v>1.0000000000000001E+50</v>
      </c>
      <c r="E557" s="268">
        <v>1.0000000000000001E+50</v>
      </c>
      <c r="F557" s="268">
        <v>1.0000000000000001E+50</v>
      </c>
      <c r="G557" s="268">
        <v>1.0000000000000001E+50</v>
      </c>
      <c r="H557" s="268">
        <v>2.9061655278218236E-3</v>
      </c>
      <c r="I557" s="268">
        <v>8.8456868708257474E-2</v>
      </c>
      <c r="J557" s="268">
        <v>1.0000000000000001E+50</v>
      </c>
      <c r="K557" s="268">
        <v>9.0932419950838159E-3</v>
      </c>
      <c r="L557" s="268">
        <v>1.0000000000000001E+50</v>
      </c>
      <c r="M557" s="268">
        <v>1.0000000000000001E+50</v>
      </c>
      <c r="N557" s="268">
        <v>0.25348482437341407</v>
      </c>
      <c r="O557" s="268">
        <v>1.0000000000000001E+50</v>
      </c>
      <c r="P557" s="268">
        <v>1.0000000000000001E+50</v>
      </c>
      <c r="Q557" s="268">
        <v>1.0000000000000001E+50</v>
      </c>
      <c r="R557" s="268">
        <v>1.0000000000000001E+50</v>
      </c>
      <c r="S557" s="268">
        <v>1.0000000000000001E+50</v>
      </c>
      <c r="T557" s="268">
        <v>1.0000000000000001E+50</v>
      </c>
      <c r="U557" s="268">
        <v>1.0000000000000001E+50</v>
      </c>
      <c r="V557" s="268">
        <v>1.0000000000000001E+50</v>
      </c>
      <c r="W557" s="268">
        <v>1.0000000000000001E+50</v>
      </c>
      <c r="X557" s="268">
        <v>0.21303773638988285</v>
      </c>
      <c r="Y557" s="268">
        <v>1.0000000000000001E+50</v>
      </c>
      <c r="Z557" s="268">
        <v>1.0000000000000001E+50</v>
      </c>
      <c r="AA557" s="268">
        <v>1.0000000000000001E+50</v>
      </c>
      <c r="AB557" s="268">
        <v>4.2652610775183689E-2</v>
      </c>
      <c r="AC557" s="268">
        <v>5.6115712196212484E-3</v>
      </c>
      <c r="AD557" s="268">
        <v>3.080306700074955E-2</v>
      </c>
      <c r="AE557" s="268">
        <v>3.3429291566923133E-2</v>
      </c>
      <c r="AF557" s="268">
        <v>3.49381167337635E-2</v>
      </c>
    </row>
    <row r="558" spans="1:32">
      <c r="A558" s="268">
        <v>60491659.600695938</v>
      </c>
      <c r="B558" s="268">
        <v>3.8006911042667499</v>
      </c>
      <c r="C558" s="268">
        <v>1.0000000000000001E+50</v>
      </c>
      <c r="D558" s="268">
        <v>1.0000000000000001E+50</v>
      </c>
      <c r="E558" s="268">
        <v>1.0000000000000001E+50</v>
      </c>
      <c r="F558" s="268">
        <v>1.0000000000000001E+50</v>
      </c>
      <c r="G558" s="268">
        <v>1.0000000000000001E+50</v>
      </c>
      <c r="H558" s="268">
        <v>3.0139879435936538E-3</v>
      </c>
      <c r="I558" s="268">
        <v>9.0431168809476908E-2</v>
      </c>
      <c r="J558" s="268">
        <v>1.0000000000000001E+50</v>
      </c>
      <c r="K558" s="268">
        <v>9.2858026395449128E-3</v>
      </c>
      <c r="L558" s="268">
        <v>1.0000000000000001E+50</v>
      </c>
      <c r="M558" s="268">
        <v>1.0000000000000001E+50</v>
      </c>
      <c r="N558" s="268">
        <v>0.25856457761224655</v>
      </c>
      <c r="O558" s="268">
        <v>1.0000000000000001E+50</v>
      </c>
      <c r="P558" s="268">
        <v>1.0000000000000001E+50</v>
      </c>
      <c r="Q558" s="268">
        <v>1.0000000000000001E+50</v>
      </c>
      <c r="R558" s="268">
        <v>1.0000000000000001E+50</v>
      </c>
      <c r="S558" s="268">
        <v>1.0000000000000001E+50</v>
      </c>
      <c r="T558" s="268">
        <v>1.0000000000000001E+50</v>
      </c>
      <c r="U558" s="268">
        <v>1.0000000000000001E+50</v>
      </c>
      <c r="V558" s="268">
        <v>1.0000000000000001E+50</v>
      </c>
      <c r="W558" s="268">
        <v>1.0000000000000001E+50</v>
      </c>
      <c r="X558" s="268">
        <v>0.21729398203711286</v>
      </c>
      <c r="Y558" s="268">
        <v>1.0000000000000001E+50</v>
      </c>
      <c r="Z558" s="268">
        <v>1.0000000000000001E+50</v>
      </c>
      <c r="AA558" s="268">
        <v>1.0000000000000001E+50</v>
      </c>
      <c r="AB558" s="268">
        <v>4.1817984613557305E-2</v>
      </c>
      <c r="AC558" s="268">
        <v>5.7229202954101948E-3</v>
      </c>
      <c r="AD558" s="268">
        <v>3.0864160374829926E-2</v>
      </c>
      <c r="AE558" s="268">
        <v>3.3569453441832528E-2</v>
      </c>
      <c r="AF558" s="268">
        <v>3.513211784631743E-2</v>
      </c>
    </row>
    <row r="559" spans="1:32">
      <c r="A559" s="268">
        <v>61701492.792709857</v>
      </c>
      <c r="B559" s="268">
        <v>3.8767049211414735</v>
      </c>
      <c r="C559" s="268">
        <v>1.0000000000000001E+50</v>
      </c>
      <c r="D559" s="268">
        <v>1.0000000000000001E+50</v>
      </c>
      <c r="E559" s="268">
        <v>1.0000000000000001E+50</v>
      </c>
      <c r="F559" s="268">
        <v>1.0000000000000001E+50</v>
      </c>
      <c r="G559" s="268">
        <v>1.0000000000000001E+50</v>
      </c>
      <c r="H559" s="268">
        <v>3.1232205286591897E-3</v>
      </c>
      <c r="I559" s="268">
        <v>9.2440965040466158E-2</v>
      </c>
      <c r="J559" s="268">
        <v>1.0000000000000001E+50</v>
      </c>
      <c r="K559" s="268">
        <v>9.4820092705726316E-3</v>
      </c>
      <c r="L559" s="268">
        <v>1.0000000000000001E+50</v>
      </c>
      <c r="M559" s="268">
        <v>1.0000000000000001E+50</v>
      </c>
      <c r="N559" s="268">
        <v>0.26374572882405334</v>
      </c>
      <c r="O559" s="268">
        <v>1.0000000000000001E+50</v>
      </c>
      <c r="P559" s="268">
        <v>1.0000000000000001E+50</v>
      </c>
      <c r="Q559" s="268">
        <v>1.0000000000000001E+50</v>
      </c>
      <c r="R559" s="268">
        <v>1.0000000000000001E+50</v>
      </c>
      <c r="S559" s="268">
        <v>1.0000000000000001E+50</v>
      </c>
      <c r="T559" s="268">
        <v>1.0000000000000001E+50</v>
      </c>
      <c r="U559" s="268">
        <v>1.0000000000000001E+50</v>
      </c>
      <c r="V559" s="268">
        <v>1.0000000000000001E+50</v>
      </c>
      <c r="W559" s="268">
        <v>1.0000000000000001E+50</v>
      </c>
      <c r="X559" s="268">
        <v>0.22163544092068713</v>
      </c>
      <c r="Y559" s="268">
        <v>1.0000000000000001E+50</v>
      </c>
      <c r="Z559" s="268">
        <v>1.0000000000000001E+50</v>
      </c>
      <c r="AA559" s="268">
        <v>1.0000000000000001E+50</v>
      </c>
      <c r="AB559" s="268">
        <v>4.0999757589710119E-2</v>
      </c>
      <c r="AC559" s="268">
        <v>5.8365135228666846E-3</v>
      </c>
      <c r="AD559" s="268">
        <v>3.092759382779391E-2</v>
      </c>
      <c r="AE559" s="268">
        <v>3.3714659380704587E-2</v>
      </c>
      <c r="AF559" s="268">
        <v>3.5333393208528782E-2</v>
      </c>
    </row>
    <row r="560" spans="1:32">
      <c r="A560" s="268">
        <v>62935522.648564056</v>
      </c>
      <c r="B560" s="268">
        <v>3.9542390144558621</v>
      </c>
      <c r="C560" s="268">
        <v>1.0000000000000001E+50</v>
      </c>
      <c r="D560" s="268">
        <v>1.0000000000000001E+50</v>
      </c>
      <c r="E560" s="268">
        <v>1.0000000000000001E+50</v>
      </c>
      <c r="F560" s="268">
        <v>1.0000000000000001E+50</v>
      </c>
      <c r="G560" s="268">
        <v>1.0000000000000001E+50</v>
      </c>
      <c r="H560" s="268">
        <v>3.2338829909465253E-3</v>
      </c>
      <c r="I560" s="268">
        <v>9.4487043455247693E-2</v>
      </c>
      <c r="J560" s="268">
        <v>1.0000000000000001E+50</v>
      </c>
      <c r="K560" s="268">
        <v>9.6819385586112104E-3</v>
      </c>
      <c r="L560" s="268">
        <v>1.0000000000000001E+50</v>
      </c>
      <c r="M560" s="268">
        <v>1.0000000000000001E+50</v>
      </c>
      <c r="N560" s="268">
        <v>0.2690303098270953</v>
      </c>
      <c r="O560" s="268">
        <v>1.0000000000000001E+50</v>
      </c>
      <c r="P560" s="268">
        <v>1.0000000000000001E+50</v>
      </c>
      <c r="Q560" s="268">
        <v>1.0000000000000001E+50</v>
      </c>
      <c r="R560" s="268">
        <v>1.0000000000000001E+50</v>
      </c>
      <c r="S560" s="268">
        <v>1.0000000000000001E+50</v>
      </c>
      <c r="T560" s="268">
        <v>1.0000000000000001E+50</v>
      </c>
      <c r="U560" s="268">
        <v>1.0000000000000001E+50</v>
      </c>
      <c r="V560" s="268">
        <v>1.0000000000000001E+50</v>
      </c>
      <c r="W560" s="268">
        <v>1.0000000000000001E+50</v>
      </c>
      <c r="X560" s="268">
        <v>0.22606381557868377</v>
      </c>
      <c r="Y560" s="268">
        <v>1.0000000000000001E+50</v>
      </c>
      <c r="Z560" s="268">
        <v>1.0000000000000001E+50</v>
      </c>
      <c r="AA560" s="268">
        <v>1.0000000000000001E+50</v>
      </c>
      <c r="AB560" s="268">
        <v>4.0197608825909947E-2</v>
      </c>
      <c r="AC560" s="268">
        <v>5.952395455843887E-3</v>
      </c>
      <c r="AD560" s="268">
        <v>3.0993452191549337E-2</v>
      </c>
      <c r="AE560" s="268">
        <v>3.3865070796656467E-2</v>
      </c>
      <c r="AF560" s="268">
        <v>3.5542179431489733E-2</v>
      </c>
    </row>
    <row r="561" spans="1:32">
      <c r="A561" s="268">
        <v>64194233.101535335</v>
      </c>
      <c r="B561" s="268">
        <v>4.0333237897367029</v>
      </c>
      <c r="C561" s="268">
        <v>1.0000000000000001E+50</v>
      </c>
      <c r="D561" s="268">
        <v>1.0000000000000001E+50</v>
      </c>
      <c r="E561" s="268">
        <v>1.0000000000000001E+50</v>
      </c>
      <c r="F561" s="268">
        <v>1.0000000000000001E+50</v>
      </c>
      <c r="G561" s="268">
        <v>1.0000000000000001E+50</v>
      </c>
      <c r="H561" s="268">
        <v>3.3459983765397458E-3</v>
      </c>
      <c r="I561" s="268">
        <v>9.657020447794909E-2</v>
      </c>
      <c r="J561" s="268">
        <v>1.0000000000000001E+50</v>
      </c>
      <c r="K561" s="268">
        <v>9.8856686511102337E-3</v>
      </c>
      <c r="L561" s="268">
        <v>1.0000000000000001E+50</v>
      </c>
      <c r="M561" s="268">
        <v>1.0000000000000001E+50</v>
      </c>
      <c r="N561" s="268">
        <v>0.27442039300066817</v>
      </c>
      <c r="O561" s="268">
        <v>1.0000000000000001E+50</v>
      </c>
      <c r="P561" s="268">
        <v>1.0000000000000001E+50</v>
      </c>
      <c r="Q561" s="268">
        <v>1.0000000000000001E+50</v>
      </c>
      <c r="R561" s="268">
        <v>1.0000000000000001E+50</v>
      </c>
      <c r="S561" s="268">
        <v>1.0000000000000001E+50</v>
      </c>
      <c r="T561" s="268">
        <v>1.0000000000000001E+50</v>
      </c>
      <c r="U561" s="268">
        <v>1.0000000000000001E+50</v>
      </c>
      <c r="V561" s="268">
        <v>1.0000000000000001E+50</v>
      </c>
      <c r="W561" s="268">
        <v>1.0000000000000001E+50</v>
      </c>
      <c r="X561" s="268">
        <v>0.23058084263350007</v>
      </c>
      <c r="Y561" s="268">
        <v>1.0000000000000001E+50</v>
      </c>
      <c r="Z561" s="268">
        <v>1.0000000000000001E+50</v>
      </c>
      <c r="AA561" s="268">
        <v>1.0000000000000001E+50</v>
      </c>
      <c r="AB561" s="268">
        <v>3.9411223749356898E-2</v>
      </c>
      <c r="AC561" s="268">
        <v>6.0706115452997065E-3</v>
      </c>
      <c r="AD561" s="268">
        <v>3.1061823022500414E-2</v>
      </c>
      <c r="AE561" s="268">
        <v>3.4020853007965049E-2</v>
      </c>
      <c r="AF561" s="268">
        <v>3.5758722257410835E-2</v>
      </c>
    </row>
    <row r="562" spans="1:32">
      <c r="A562" s="268">
        <v>65478117.76356604</v>
      </c>
      <c r="B562" s="268">
        <v>4.1139902606213621</v>
      </c>
      <c r="C562" s="268">
        <v>1.0000000000000001E+50</v>
      </c>
      <c r="D562" s="268">
        <v>1.0000000000000001E+50</v>
      </c>
      <c r="E562" s="268">
        <v>1.0000000000000001E+50</v>
      </c>
      <c r="F562" s="268">
        <v>1.0000000000000001E+50</v>
      </c>
      <c r="G562" s="268">
        <v>1.0000000000000001E+50</v>
      </c>
      <c r="H562" s="268">
        <v>3.459592689882854E-3</v>
      </c>
      <c r="I562" s="268">
        <v>9.8691263206363289E-2</v>
      </c>
      <c r="J562" s="268">
        <v>1.0000000000000001E+50</v>
      </c>
      <c r="K562" s="268">
        <v>1.0093279202045845E-2</v>
      </c>
      <c r="L562" s="268">
        <v>1.0000000000000001E+50</v>
      </c>
      <c r="M562" s="268">
        <v>1.0000000000000001E+50</v>
      </c>
      <c r="N562" s="268">
        <v>0.27991809209778079</v>
      </c>
      <c r="O562" s="268">
        <v>1.0000000000000001E+50</v>
      </c>
      <c r="P562" s="268">
        <v>1.0000000000000001E+50</v>
      </c>
      <c r="Q562" s="268">
        <v>1.0000000000000001E+50</v>
      </c>
      <c r="R562" s="268">
        <v>1.0000000000000001E+50</v>
      </c>
      <c r="S562" s="268">
        <v>1.0000000000000001E+50</v>
      </c>
      <c r="T562" s="268">
        <v>1.0000000000000001E+50</v>
      </c>
      <c r="U562" s="268">
        <v>1.0000000000000001E+50</v>
      </c>
      <c r="V562" s="268">
        <v>1.0000000000000001E+50</v>
      </c>
      <c r="W562" s="268">
        <v>1.0000000000000001E+50</v>
      </c>
      <c r="X562" s="268">
        <v>0.23518829347289777</v>
      </c>
      <c r="Y562" s="268">
        <v>1.0000000000000001E+50</v>
      </c>
      <c r="Z562" s="268">
        <v>1.0000000000000001E+50</v>
      </c>
      <c r="AA562" s="268">
        <v>1.0000000000000001E+50</v>
      </c>
      <c r="AB562" s="268">
        <v>3.8640293968805292E-2</v>
      </c>
      <c r="AC562" s="268">
        <v>6.191208157144832E-3</v>
      </c>
      <c r="AD562" s="268">
        <v>3.1132796664449576E-2</v>
      </c>
      <c r="AE562" s="268">
        <v>3.4182175262223814E-2</v>
      </c>
      <c r="AF562" s="268">
        <v>3.5983276806043074E-2</v>
      </c>
    </row>
    <row r="563" spans="1:32">
      <c r="A563" s="268">
        <v>66787680.118837364</v>
      </c>
      <c r="B563" s="268">
        <v>4.196270061019991</v>
      </c>
      <c r="C563" s="268">
        <v>1.0000000000000001E+50</v>
      </c>
      <c r="D563" s="268">
        <v>1.0000000000000001E+50</v>
      </c>
      <c r="E563" s="268">
        <v>1.0000000000000001E+50</v>
      </c>
      <c r="F563" s="268">
        <v>1.0000000000000001E+50</v>
      </c>
      <c r="G563" s="268">
        <v>1.0000000000000001E+50</v>
      </c>
      <c r="H563" s="268">
        <v>3.5746945770522925E-3</v>
      </c>
      <c r="I563" s="268">
        <v>0.10085104972209165</v>
      </c>
      <c r="J563" s="268">
        <v>1.0000000000000001E+50</v>
      </c>
      <c r="K563" s="268">
        <v>1.0304851402111407E-2</v>
      </c>
      <c r="L563" s="268">
        <v>1.0000000000000001E+50</v>
      </c>
      <c r="M563" s="268">
        <v>1.0000000000000001E+50</v>
      </c>
      <c r="N563" s="268">
        <v>0.2855255630740598</v>
      </c>
      <c r="O563" s="268">
        <v>1.0000000000000001E+50</v>
      </c>
      <c r="P563" s="268">
        <v>1.0000000000000001E+50</v>
      </c>
      <c r="Q563" s="268">
        <v>1.0000000000000001E+50</v>
      </c>
      <c r="R563" s="268">
        <v>1.0000000000000001E+50</v>
      </c>
      <c r="S563" s="268">
        <v>1.0000000000000001E+50</v>
      </c>
      <c r="T563" s="268">
        <v>1.0000000000000001E+50</v>
      </c>
      <c r="U563" s="268">
        <v>1.0000000000000001E+50</v>
      </c>
      <c r="V563" s="268">
        <v>1.0000000000000001E+50</v>
      </c>
      <c r="W563" s="268">
        <v>1.0000000000000001E+50</v>
      </c>
      <c r="X563" s="268">
        <v>0.23988797494468125</v>
      </c>
      <c r="Y563" s="268">
        <v>1.0000000000000001E+50</v>
      </c>
      <c r="Z563" s="268">
        <v>1.0000000000000001E+50</v>
      </c>
      <c r="AA563" s="268">
        <v>1.0000000000000001E+50</v>
      </c>
      <c r="AB563" s="268">
        <v>3.7884517153608632E-2</v>
      </c>
      <c r="AC563" s="268">
        <v>6.3142325904482323E-3</v>
      </c>
      <c r="AD563" s="268">
        <v>3.1206466311279286E-2</v>
      </c>
      <c r="AE563" s="268">
        <v>3.4349210757198288E-2</v>
      </c>
      <c r="AF563" s="268">
        <v>3.6216107864742747E-2</v>
      </c>
    </row>
    <row r="564" spans="1:32">
      <c r="A564" s="268">
        <v>68123433.721214116</v>
      </c>
      <c r="B564" s="268">
        <v>4.2801954575209802</v>
      </c>
      <c r="C564" s="268">
        <v>1.0000000000000001E+50</v>
      </c>
      <c r="D564" s="268">
        <v>1.0000000000000001E+50</v>
      </c>
      <c r="E564" s="268">
        <v>1.0000000000000001E+50</v>
      </c>
      <c r="F564" s="268">
        <v>1.0000000000000001E+50</v>
      </c>
      <c r="G564" s="268">
        <v>1.0000000000000001E+50</v>
      </c>
      <c r="H564" s="268">
        <v>3.6913350610264795E-3</v>
      </c>
      <c r="I564" s="268">
        <v>0.10305040940731788</v>
      </c>
      <c r="J564" s="268">
        <v>1.0000000000000001E+50</v>
      </c>
      <c r="K564" s="268">
        <v>1.0520468009583415E-2</v>
      </c>
      <c r="L564" s="268">
        <v>1.0000000000000001E+50</v>
      </c>
      <c r="M564" s="268">
        <v>1.0000000000000001E+50</v>
      </c>
      <c r="N564" s="268">
        <v>0.29124500493320549</v>
      </c>
      <c r="O564" s="268">
        <v>1.0000000000000001E+50</v>
      </c>
      <c r="P564" s="268">
        <v>1.0000000000000001E+50</v>
      </c>
      <c r="Q564" s="268">
        <v>1.0000000000000001E+50</v>
      </c>
      <c r="R564" s="268">
        <v>1.0000000000000001E+50</v>
      </c>
      <c r="S564" s="268">
        <v>1.0000000000000001E+50</v>
      </c>
      <c r="T564" s="268">
        <v>1.0000000000000001E+50</v>
      </c>
      <c r="U564" s="268">
        <v>1.0000000000000001E+50</v>
      </c>
      <c r="V564" s="268">
        <v>1.0000000000000001E+50</v>
      </c>
      <c r="W564" s="268">
        <v>1.0000000000000001E+50</v>
      </c>
      <c r="X564" s="268">
        <v>0.24468173006528043</v>
      </c>
      <c r="Y564" s="268">
        <v>1.0000000000000001E+50</v>
      </c>
      <c r="Z564" s="268">
        <v>1.0000000000000001E+50</v>
      </c>
      <c r="AA564" s="268">
        <v>1.0000000000000001E+50</v>
      </c>
      <c r="AB564" s="268">
        <v>3.7143596915140242E-2</v>
      </c>
      <c r="AC564" s="268">
        <v>6.4397330960073388E-3</v>
      </c>
      <c r="AD564" s="268">
        <v>3.1282928069286169E-2</v>
      </c>
      <c r="AE564" s="268">
        <v>3.4522136658330739E-2</v>
      </c>
      <c r="AF564" s="268">
        <v>3.6457490224270327E-2</v>
      </c>
    </row>
    <row r="565" spans="1:32">
      <c r="A565" s="268">
        <v>69485902.395638406</v>
      </c>
      <c r="B565" s="268">
        <v>4.3657993620445277</v>
      </c>
      <c r="C565" s="268">
        <v>1.0000000000000001E+50</v>
      </c>
      <c r="D565" s="268">
        <v>1.0000000000000001E+50</v>
      </c>
      <c r="E565" s="268">
        <v>1.0000000000000001E+50</v>
      </c>
      <c r="F565" s="268">
        <v>1.0000000000000001E+50</v>
      </c>
      <c r="G565" s="268">
        <v>1.0000000000000001E+50</v>
      </c>
      <c r="H565" s="268">
        <v>3.8095473200090509E-3</v>
      </c>
      <c r="I565" s="268">
        <v>0.10529020326826989</v>
      </c>
      <c r="J565" s="268">
        <v>1.0000000000000001E+50</v>
      </c>
      <c r="K565" s="268">
        <v>1.0740213381869411E-2</v>
      </c>
      <c r="L565" s="268">
        <v>1.0000000000000001E+50</v>
      </c>
      <c r="M565" s="268">
        <v>1.0000000000000001E+50</v>
      </c>
      <c r="N565" s="268">
        <v>0.29707866058932986</v>
      </c>
      <c r="O565" s="268">
        <v>1.0000000000000001E+50</v>
      </c>
      <c r="P565" s="268">
        <v>1.0000000000000001E+50</v>
      </c>
      <c r="Q565" s="268">
        <v>1.0000000000000001E+50</v>
      </c>
      <c r="R565" s="268">
        <v>1.0000000000000001E+50</v>
      </c>
      <c r="S565" s="268">
        <v>1.0000000000000001E+50</v>
      </c>
      <c r="T565" s="268">
        <v>1.0000000000000001E+50</v>
      </c>
      <c r="U565" s="268">
        <v>1.0000000000000001E+50</v>
      </c>
      <c r="V565" s="268">
        <v>1.0000000000000001E+50</v>
      </c>
      <c r="W565" s="268">
        <v>1.0000000000000001E+50</v>
      </c>
      <c r="X565" s="268">
        <v>0.24957143874251667</v>
      </c>
      <c r="Y565" s="268">
        <v>1.0000000000000001E+50</v>
      </c>
      <c r="Z565" s="268">
        <v>1.0000000000000001E+50</v>
      </c>
      <c r="AA565" s="268">
        <v>1.0000000000000001E+50</v>
      </c>
      <c r="AB565" s="268">
        <v>3.6417242690543028E-2</v>
      </c>
      <c r="AC565" s="268">
        <v>6.5677588952902264E-3</v>
      </c>
      <c r="AD565" s="268">
        <v>3.1362281019034328E-2</v>
      </c>
      <c r="AE565" s="268">
        <v>3.4701134112864192E-2</v>
      </c>
      <c r="AF565" s="268">
        <v>3.6707709063176129E-2</v>
      </c>
    </row>
    <row r="566" spans="1:32">
      <c r="A566" s="268">
        <v>70875620.443551183</v>
      </c>
      <c r="B566" s="268">
        <v>4.4531153447492686</v>
      </c>
      <c r="C566" s="268">
        <v>1.0000000000000001E+50</v>
      </c>
      <c r="D566" s="268">
        <v>1.0000000000000001E+50</v>
      </c>
      <c r="E566" s="268">
        <v>1.0000000000000001E+50</v>
      </c>
      <c r="F566" s="268">
        <v>1.0000000000000001E+50</v>
      </c>
      <c r="G566" s="268">
        <v>1.0000000000000001E+50</v>
      </c>
      <c r="H566" s="268">
        <v>3.9293665015525305E-3</v>
      </c>
      <c r="I566" s="268">
        <v>0.10757130826543662</v>
      </c>
      <c r="J566" s="268">
        <v>1.0000000000000001E+50</v>
      </c>
      <c r="K566" s="268">
        <v>1.0964173507745142E-2</v>
      </c>
      <c r="L566" s="268">
        <v>1.0000000000000001E+50</v>
      </c>
      <c r="M566" s="268">
        <v>1.0000000000000001E+50</v>
      </c>
      <c r="N566" s="268">
        <v>0.30302881774651597</v>
      </c>
      <c r="O566" s="268">
        <v>1.0000000000000001E+50</v>
      </c>
      <c r="P566" s="268">
        <v>1.0000000000000001E+50</v>
      </c>
      <c r="Q566" s="268">
        <v>1.0000000000000001E+50</v>
      </c>
      <c r="R566" s="268">
        <v>1.0000000000000001E+50</v>
      </c>
      <c r="S566" s="268">
        <v>1.0000000000000001E+50</v>
      </c>
      <c r="T566" s="268">
        <v>1.0000000000000001E+50</v>
      </c>
      <c r="U566" s="268">
        <v>1.0000000000000001E+50</v>
      </c>
      <c r="V566" s="268">
        <v>1.0000000000000001E+50</v>
      </c>
      <c r="W566" s="268">
        <v>1.0000000000000001E+50</v>
      </c>
      <c r="X566" s="268">
        <v>0.25455901851283536</v>
      </c>
      <c r="Y566" s="268">
        <v>1.0000000000000001E+50</v>
      </c>
      <c r="Z566" s="268">
        <v>1.0000000000000001E+50</v>
      </c>
      <c r="AA566" s="268">
        <v>1.0000000000000001E+50</v>
      </c>
      <c r="AB566" s="268">
        <v>3.5705169628762683E-2</v>
      </c>
      <c r="AC566" s="268">
        <v>6.6983601997573352E-3</v>
      </c>
      <c r="AD566" s="268">
        <v>3.1444627276589414E-2</v>
      </c>
      <c r="AE566" s="268">
        <v>3.4886388260576891E-2</v>
      </c>
      <c r="AF566" s="268">
        <v>3.696706038441399E-2</v>
      </c>
    </row>
    <row r="567" spans="1:32">
      <c r="A567" s="268">
        <v>72293132.852422208</v>
      </c>
      <c r="B567" s="268">
        <v>4.5421776471970468</v>
      </c>
      <c r="C567" s="268">
        <v>1.0000000000000001E+50</v>
      </c>
      <c r="D567" s="268">
        <v>1.0000000000000001E+50</v>
      </c>
      <c r="E567" s="268">
        <v>1.0000000000000001E+50</v>
      </c>
      <c r="F567" s="268">
        <v>1.0000000000000001E+50</v>
      </c>
      <c r="G567" s="268">
        <v>1.0000000000000001E+50</v>
      </c>
      <c r="H567" s="268">
        <v>4.0508295665763585E-3</v>
      </c>
      <c r="I567" s="268">
        <v>0.10989461765061533</v>
      </c>
      <c r="J567" s="268">
        <v>1.0000000000000001E+50</v>
      </c>
      <c r="K567" s="268">
        <v>1.1192436040289128E-2</v>
      </c>
      <c r="L567" s="268">
        <v>1.0000000000000001E+50</v>
      </c>
      <c r="M567" s="268">
        <v>1.0000000000000001E+50</v>
      </c>
      <c r="N567" s="268">
        <v>0.30909780979594215</v>
      </c>
      <c r="O567" s="268">
        <v>1.0000000000000001E+50</v>
      </c>
      <c r="P567" s="268">
        <v>1.0000000000000001E+50</v>
      </c>
      <c r="Q567" s="268">
        <v>1.0000000000000001E+50</v>
      </c>
      <c r="R567" s="268">
        <v>1.0000000000000001E+50</v>
      </c>
      <c r="S567" s="268">
        <v>1.0000000000000001E+50</v>
      </c>
      <c r="T567" s="268">
        <v>1.0000000000000001E+50</v>
      </c>
      <c r="U567" s="268">
        <v>1.0000000000000001E+50</v>
      </c>
      <c r="V567" s="268">
        <v>1.0000000000000001E+50</v>
      </c>
      <c r="W567" s="268">
        <v>1.0000000000000001E+50</v>
      </c>
      <c r="X567" s="268">
        <v>0.25964642529329346</v>
      </c>
      <c r="Y567" s="268">
        <v>1.0000000000000001E+50</v>
      </c>
      <c r="Z567" s="268">
        <v>1.0000000000000001E+50</v>
      </c>
      <c r="AA567" s="268">
        <v>1.0000000000000001E+50</v>
      </c>
      <c r="AB567" s="268">
        <v>3.5007098478819512E-2</v>
      </c>
      <c r="AC567" s="268">
        <v>6.8315882305703349E-3</v>
      </c>
      <c r="AD567" s="268">
        <v>3.1530072053989819E-2</v>
      </c>
      <c r="AE567" s="268">
        <v>3.5078088241140726E-2</v>
      </c>
      <c r="AF567" s="268">
        <v>3.7235851508658865E-2</v>
      </c>
    </row>
    <row r="568" spans="1:32">
      <c r="A568" s="268">
        <v>73738995.509470657</v>
      </c>
      <c r="B568" s="268">
        <v>4.6330211957809837</v>
      </c>
      <c r="C568" s="268">
        <v>1.0000000000000001E+50</v>
      </c>
      <c r="D568" s="268">
        <v>1.0000000000000001E+50</v>
      </c>
      <c r="E568" s="268">
        <v>1.0000000000000001E+50</v>
      </c>
      <c r="F568" s="268">
        <v>1.0000000000000001E+50</v>
      </c>
      <c r="G568" s="268">
        <v>1.0000000000000001E+50</v>
      </c>
      <c r="H568" s="268">
        <v>4.173975158451167E-3</v>
      </c>
      <c r="I568" s="268">
        <v>0.11226104131087231</v>
      </c>
      <c r="J568" s="268">
        <v>1.0000000000000001E+50</v>
      </c>
      <c r="K568" s="268">
        <v>1.1425090330523215E-2</v>
      </c>
      <c r="L568" s="268">
        <v>1.0000000000000001E+50</v>
      </c>
      <c r="M568" s="268">
        <v>1.0000000000000001E+50</v>
      </c>
      <c r="N568" s="268">
        <v>0.31528801673092394</v>
      </c>
      <c r="O568" s="268">
        <v>1.0000000000000001E+50</v>
      </c>
      <c r="P568" s="268">
        <v>1.0000000000000001E+50</v>
      </c>
      <c r="Q568" s="268">
        <v>1.0000000000000001E+50</v>
      </c>
      <c r="R568" s="268">
        <v>1.0000000000000001E+50</v>
      </c>
      <c r="S568" s="268">
        <v>1.0000000000000001E+50</v>
      </c>
      <c r="T568" s="268">
        <v>1.0000000000000001E+50</v>
      </c>
      <c r="U568" s="268">
        <v>1.0000000000000001E+50</v>
      </c>
      <c r="V568" s="268">
        <v>1.0000000000000001E+50</v>
      </c>
      <c r="W568" s="268">
        <v>1.0000000000000001E+50</v>
      </c>
      <c r="X568" s="268">
        <v>0.26483565414859789</v>
      </c>
      <c r="Y568" s="268">
        <v>1.0000000000000001E+50</v>
      </c>
      <c r="Z568" s="268">
        <v>1.0000000000000001E+50</v>
      </c>
      <c r="AA568" s="268">
        <v>1.0000000000000001E+50</v>
      </c>
      <c r="AB568" s="268">
        <v>3.4322755480275136E-2</v>
      </c>
      <c r="AC568" s="268">
        <v>6.9674952386959447E-3</v>
      </c>
      <c r="AD568" s="268">
        <v>3.161872371880721E-2</v>
      </c>
      <c r="AE568" s="268">
        <v>3.5276427198140822E-2</v>
      </c>
      <c r="AF568" s="268">
        <v>3.7514401629701891E-2</v>
      </c>
    </row>
    <row r="569" spans="1:32">
      <c r="A569" s="268">
        <v>75213775.419660076</v>
      </c>
      <c r="B569" s="268">
        <v>4.7256816154220864</v>
      </c>
      <c r="C569" s="268">
        <v>1.0000000000000001E+50</v>
      </c>
      <c r="D569" s="268">
        <v>1.0000000000000001E+50</v>
      </c>
      <c r="E569" s="268">
        <v>1.0000000000000001E+50</v>
      </c>
      <c r="F569" s="268">
        <v>1.0000000000000001E+50</v>
      </c>
      <c r="G569" s="268">
        <v>1.0000000000000001E+50</v>
      </c>
      <c r="H569" s="268">
        <v>4.2988434931870633E-3</v>
      </c>
      <c r="I569" s="268">
        <v>0.11467150611950699</v>
      </c>
      <c r="J569" s="268">
        <v>1.0000000000000001E+50</v>
      </c>
      <c r="K569" s="268">
        <v>1.1662227461768506E-2</v>
      </c>
      <c r="L569" s="268">
        <v>1.0000000000000001E+50</v>
      </c>
      <c r="M569" s="268">
        <v>1.0000000000000001E+50</v>
      </c>
      <c r="N569" s="268">
        <v>0.32160186608023261</v>
      </c>
      <c r="O569" s="268">
        <v>1.0000000000000001E+50</v>
      </c>
      <c r="P569" s="268">
        <v>1.0000000000000001E+50</v>
      </c>
      <c r="Q569" s="268">
        <v>1.0000000000000001E+50</v>
      </c>
      <c r="R569" s="268">
        <v>1.0000000000000001E+50</v>
      </c>
      <c r="S569" s="268">
        <v>1.0000000000000001E+50</v>
      </c>
      <c r="T569" s="268">
        <v>1.0000000000000001E+50</v>
      </c>
      <c r="U569" s="268">
        <v>1.0000000000000001E+50</v>
      </c>
      <c r="V569" s="268">
        <v>1.0000000000000001E+50</v>
      </c>
      <c r="W569" s="268">
        <v>1.0000000000000001E+50</v>
      </c>
      <c r="X569" s="268">
        <v>0.2701287400734953</v>
      </c>
      <c r="Y569" s="268">
        <v>1.0000000000000001E+50</v>
      </c>
      <c r="Z569" s="268">
        <v>1.0000000000000001E+50</v>
      </c>
      <c r="AA569" s="268">
        <v>1.0000000000000001E+50</v>
      </c>
      <c r="AB569" s="268">
        <v>3.3651872255850888E-2</v>
      </c>
      <c r="AC569" s="268">
        <v>7.1061345254126154E-3</v>
      </c>
      <c r="AD569" s="268">
        <v>3.1710693852644446E-2</v>
      </c>
      <c r="AE569" s="268">
        <v>3.5481602279818024E-2</v>
      </c>
      <c r="AF569" s="268">
        <v>3.7803042438278159E-2</v>
      </c>
    </row>
    <row r="570" spans="1:32">
      <c r="A570" s="268">
        <v>76718050.928053275</v>
      </c>
      <c r="B570" s="268">
        <v>4.8201952435398265</v>
      </c>
      <c r="C570" s="268">
        <v>1.0000000000000001E+50</v>
      </c>
      <c r="D570" s="268">
        <v>1.0000000000000001E+50</v>
      </c>
      <c r="E570" s="268">
        <v>1.0000000000000001E+50</v>
      </c>
      <c r="F570" s="268">
        <v>1.0000000000000001E+50</v>
      </c>
      <c r="G570" s="268">
        <v>1.0000000000000001E+50</v>
      </c>
      <c r="H570" s="268">
        <v>4.425476267461986E-3</v>
      </c>
      <c r="I570" s="268">
        <v>0.11712695629411816</v>
      </c>
      <c r="J570" s="268">
        <v>1.0000000000000001E+50</v>
      </c>
      <c r="K570" s="268">
        <v>1.1903940284726489E-2</v>
      </c>
      <c r="L570" s="268">
        <v>1.0000000000000001E+50</v>
      </c>
      <c r="M570" s="268">
        <v>1.0000000000000001E+50</v>
      </c>
      <c r="N570" s="268">
        <v>0.3280418338600547</v>
      </c>
      <c r="O570" s="268">
        <v>1.0000000000000001E+50</v>
      </c>
      <c r="P570" s="268">
        <v>1.0000000000000001E+50</v>
      </c>
      <c r="Q570" s="268">
        <v>1.0000000000000001E+50</v>
      </c>
      <c r="R570" s="268">
        <v>1.0000000000000001E+50</v>
      </c>
      <c r="S570" s="268">
        <v>1.0000000000000001E+50</v>
      </c>
      <c r="T570" s="268">
        <v>1.0000000000000001E+50</v>
      </c>
      <c r="U570" s="268">
        <v>1.0000000000000001E+50</v>
      </c>
      <c r="V570" s="268">
        <v>1.0000000000000001E+50</v>
      </c>
      <c r="W570" s="268">
        <v>1.0000000000000001E+50</v>
      </c>
      <c r="X570" s="268">
        <v>0.27552775879081964</v>
      </c>
      <c r="Y570" s="268">
        <v>1.0000000000000001E+50</v>
      </c>
      <c r="Z570" s="268">
        <v>1.0000000000000001E+50</v>
      </c>
      <c r="AA570" s="268">
        <v>1.0000000000000001E+50</v>
      </c>
      <c r="AB570" s="268">
        <v>3.2994185706155768E-2</v>
      </c>
      <c r="AC570" s="268">
        <v>7.247560463228225E-3</v>
      </c>
      <c r="AD570" s="268">
        <v>3.1806097308415923E-2</v>
      </c>
      <c r="AE570" s="268">
        <v>3.5693814636622051E-2</v>
      </c>
      <c r="AF570" s="268">
        <v>3.8102118821769414E-2</v>
      </c>
    </row>
    <row r="571" spans="1:32">
      <c r="A571" s="268">
        <v>78252411.94661434</v>
      </c>
      <c r="B571" s="268">
        <v>4.9165991443020927</v>
      </c>
      <c r="C571" s="268">
        <v>1.0000000000000001E+50</v>
      </c>
      <c r="D571" s="268">
        <v>1.0000000000000001E+50</v>
      </c>
      <c r="E571" s="268">
        <v>1.0000000000000001E+50</v>
      </c>
      <c r="F571" s="268">
        <v>1.0000000000000001E+50</v>
      </c>
      <c r="G571" s="268">
        <v>1.0000000000000001E+50</v>
      </c>
      <c r="H571" s="268">
        <v>4.5539165817914031E-3</v>
      </c>
      <c r="I571" s="268">
        <v>0.11962835376187488</v>
      </c>
      <c r="J571" s="268">
        <v>1.0000000000000001E+50</v>
      </c>
      <c r="K571" s="268">
        <v>1.2150323453295881E-2</v>
      </c>
      <c r="L571" s="268">
        <v>1.0000000000000001E+50</v>
      </c>
      <c r="M571" s="268">
        <v>1.0000000000000001E+50</v>
      </c>
      <c r="N571" s="268">
        <v>0.33461044554496788</v>
      </c>
      <c r="O571" s="268">
        <v>1.0000000000000001E+50</v>
      </c>
      <c r="P571" s="268">
        <v>1.0000000000000001E+50</v>
      </c>
      <c r="Q571" s="268">
        <v>1.0000000000000001E+50</v>
      </c>
      <c r="R571" s="268">
        <v>1.0000000000000001E+50</v>
      </c>
      <c r="S571" s="268">
        <v>1.0000000000000001E+50</v>
      </c>
      <c r="T571" s="268">
        <v>1.0000000000000001E+50</v>
      </c>
      <c r="U571" s="268">
        <v>1.0000000000000001E+50</v>
      </c>
      <c r="V571" s="268">
        <v>1.0000000000000001E+50</v>
      </c>
      <c r="W571" s="268">
        <v>1.0000000000000001E+50</v>
      </c>
      <c r="X571" s="268">
        <v>0.28103482756551196</v>
      </c>
      <c r="Y571" s="268">
        <v>1.0000000000000001E+50</v>
      </c>
      <c r="Z571" s="268">
        <v>1.0000000000000001E+50</v>
      </c>
      <c r="AA571" s="268">
        <v>1.0000000000000001E+50</v>
      </c>
      <c r="AB571" s="268">
        <v>3.2349437906482648E-2</v>
      </c>
      <c r="AC571" s="268">
        <v>7.3918285172169772E-3</v>
      </c>
      <c r="AD571" s="268">
        <v>3.1905052266252509E-2</v>
      </c>
      <c r="AE571" s="268">
        <v>3.59132694156893E-2</v>
      </c>
      <c r="AF571" s="268">
        <v>3.8411989648440448E-2</v>
      </c>
    </row>
    <row r="572" spans="1:32">
      <c r="A572" s="268">
        <v>79817460.185546622</v>
      </c>
      <c r="B572" s="268">
        <v>5.0149311231601619</v>
      </c>
      <c r="C572" s="268">
        <v>1.0000000000000001E+50</v>
      </c>
      <c r="D572" s="268">
        <v>1.0000000000000001E+50</v>
      </c>
      <c r="E572" s="268">
        <v>1.0000000000000001E+50</v>
      </c>
      <c r="F572" s="268">
        <v>1.0000000000000001E+50</v>
      </c>
      <c r="G572" s="268">
        <v>1.0000000000000001E+50</v>
      </c>
      <c r="H572" s="268">
        <v>4.6842088765999892E-3</v>
      </c>
      <c r="I572" s="268">
        <v>0.12217667853210325</v>
      </c>
      <c r="J572" s="268">
        <v>1.0000000000000001E+50</v>
      </c>
      <c r="K572" s="268">
        <v>1.2401473461136136E-2</v>
      </c>
      <c r="L572" s="268">
        <v>1.0000000000000001E+50</v>
      </c>
      <c r="M572" s="268">
        <v>1.0000000000000001E+50</v>
      </c>
      <c r="N572" s="268">
        <v>0.34131027705831246</v>
      </c>
      <c r="O572" s="268">
        <v>1.0000000000000001E+50</v>
      </c>
      <c r="P572" s="268">
        <v>1.0000000000000001E+50</v>
      </c>
      <c r="Q572" s="268">
        <v>1.0000000000000001E+50</v>
      </c>
      <c r="R572" s="268">
        <v>1.0000000000000001E+50</v>
      </c>
      <c r="S572" s="268">
        <v>1.0000000000000001E+50</v>
      </c>
      <c r="T572" s="268">
        <v>1.0000000000000001E+50</v>
      </c>
      <c r="U572" s="268">
        <v>1.0000000000000001E+50</v>
      </c>
      <c r="V572" s="268">
        <v>1.0000000000000001E+50</v>
      </c>
      <c r="W572" s="268">
        <v>1.0000000000000001E+50</v>
      </c>
      <c r="X572" s="268">
        <v>0.28665210603492869</v>
      </c>
      <c r="Y572" s="268">
        <v>1.0000000000000001E+50</v>
      </c>
      <c r="Z572" s="268">
        <v>1.0000000000000001E+50</v>
      </c>
      <c r="AA572" s="268">
        <v>1.0000000000000001E+50</v>
      </c>
      <c r="AB572" s="268">
        <v>3.1717376005632014E-2</v>
      </c>
      <c r="AC572" s="268">
        <v>7.5389952667839636E-3</v>
      </c>
      <c r="AD572" s="268">
        <v>3.2007680287871994E-2</v>
      </c>
      <c r="AE572" s="268">
        <v>3.614017575238631E-2</v>
      </c>
      <c r="AF572" s="268">
        <v>3.8733028646242819E-2</v>
      </c>
    </row>
    <row r="573" spans="1:32">
      <c r="A573" s="268">
        <v>81413809.38925755</v>
      </c>
      <c r="B573" s="268">
        <v>5.1152297416743728</v>
      </c>
      <c r="C573" s="268">
        <v>1.0000000000000001E+50</v>
      </c>
      <c r="D573" s="268">
        <v>1.0000000000000001E+50</v>
      </c>
      <c r="E573" s="268">
        <v>1.0000000000000001E+50</v>
      </c>
      <c r="F573" s="268">
        <v>1.0000000000000001E+50</v>
      </c>
      <c r="G573" s="268">
        <v>1.0000000000000001E+50</v>
      </c>
      <c r="H573" s="268">
        <v>4.8163988793305775E-3</v>
      </c>
      <c r="I573" s="268">
        <v>0.12477292907630431</v>
      </c>
      <c r="J573" s="268">
        <v>1.0000000000000001E+50</v>
      </c>
      <c r="K573" s="268">
        <v>1.2657488678989189E-2</v>
      </c>
      <c r="L573" s="268">
        <v>1.0000000000000001E+50</v>
      </c>
      <c r="M573" s="268">
        <v>1.0000000000000001E+50</v>
      </c>
      <c r="N573" s="268">
        <v>0.34814395578234725</v>
      </c>
      <c r="O573" s="268">
        <v>1.0000000000000001E+50</v>
      </c>
      <c r="P573" s="268">
        <v>1.0000000000000001E+50</v>
      </c>
      <c r="Q573" s="268">
        <v>1.0000000000000001E+50</v>
      </c>
      <c r="R573" s="268">
        <v>1.0000000000000001E+50</v>
      </c>
      <c r="S573" s="268">
        <v>1.0000000000000001E+50</v>
      </c>
      <c r="T573" s="268">
        <v>1.0000000000000001E+50</v>
      </c>
      <c r="U573" s="268">
        <v>1.0000000000000001E+50</v>
      </c>
      <c r="V573" s="268">
        <v>1.0000000000000001E+50</v>
      </c>
      <c r="W573" s="268">
        <v>1.0000000000000001E+50</v>
      </c>
      <c r="X573" s="268">
        <v>0.29238179705576828</v>
      </c>
      <c r="Y573" s="268">
        <v>1.0000000000000001E+50</v>
      </c>
      <c r="Z573" s="268">
        <v>1.0000000000000001E+50</v>
      </c>
      <c r="AA573" s="268">
        <v>1.0000000000000001E+50</v>
      </c>
      <c r="AB573" s="268">
        <v>3.1097752126723645E-2</v>
      </c>
      <c r="AC573" s="268">
        <v>7.6891184278659449E-3</v>
      </c>
      <c r="AD573" s="268">
        <v>3.2114106369254727E-2</v>
      </c>
      <c r="AE573" s="268">
        <v>3.6374746759087605E-2</v>
      </c>
      <c r="AF573" s="268">
        <v>3.9065625387784186E-2</v>
      </c>
    </row>
    <row r="574" spans="1:32">
      <c r="A574" s="268">
        <v>83042085.577042699</v>
      </c>
      <c r="B574" s="268">
        <v>5.2175343326363004</v>
      </c>
      <c r="C574" s="268">
        <v>1.0000000000000001E+50</v>
      </c>
      <c r="D574" s="268">
        <v>1.0000000000000001E+50</v>
      </c>
      <c r="E574" s="268">
        <v>1.0000000000000001E+50</v>
      </c>
      <c r="F574" s="268">
        <v>1.0000000000000001E+50</v>
      </c>
      <c r="G574" s="268">
        <v>1.0000000000000001E+50</v>
      </c>
      <c r="H574" s="268">
        <v>4.9505335610324679E-3</v>
      </c>
      <c r="I574" s="268">
        <v>0.12741812271572531</v>
      </c>
      <c r="J574" s="268">
        <v>1.0000000000000001E+50</v>
      </c>
      <c r="K574" s="268">
        <v>1.2918469392771489E-2</v>
      </c>
      <c r="L574" s="268">
        <v>1.0000000000000001E+50</v>
      </c>
      <c r="M574" s="268">
        <v>1.0000000000000001E+50</v>
      </c>
      <c r="N574" s="268">
        <v>0.35511416158858655</v>
      </c>
      <c r="O574" s="268">
        <v>1.0000000000000001E+50</v>
      </c>
      <c r="P574" s="268">
        <v>1.0000000000000001E+50</v>
      </c>
      <c r="Q574" s="268">
        <v>1.0000000000000001E+50</v>
      </c>
      <c r="R574" s="268">
        <v>1.0000000000000001E+50</v>
      </c>
      <c r="S574" s="268">
        <v>1.0000000000000001E+50</v>
      </c>
      <c r="T574" s="268">
        <v>1.0000000000000001E+50</v>
      </c>
      <c r="U574" s="268">
        <v>1.0000000000000001E+50</v>
      </c>
      <c r="V574" s="268">
        <v>1.0000000000000001E+50</v>
      </c>
      <c r="W574" s="268">
        <v>1.0000000000000001E+50</v>
      </c>
      <c r="X574" s="268">
        <v>0.29822614756794447</v>
      </c>
      <c r="Y574" s="268">
        <v>1.0000000000000001E+50</v>
      </c>
      <c r="Z574" s="268">
        <v>1.0000000000000001E+50</v>
      </c>
      <c r="AA574" s="268">
        <v>1.0000000000000001E+50</v>
      </c>
      <c r="AB574" s="268">
        <v>3.0490323269957091E-2</v>
      </c>
      <c r="AC574" s="268">
        <v>7.8422568755771253E-3</v>
      </c>
      <c r="AD574" s="268">
        <v>3.222445899146463E-2</v>
      </c>
      <c r="AE574" s="268">
        <v>3.661719951138348E-2</v>
      </c>
      <c r="AF574" s="268">
        <v>3.9410186394854899E-2</v>
      </c>
    </row>
    <row r="575" spans="1:32">
      <c r="A575" s="268">
        <v>84702927.288583547</v>
      </c>
      <c r="B575" s="268">
        <v>5.3218850154933781</v>
      </c>
      <c r="C575" s="268">
        <v>1.0000000000000001E+50</v>
      </c>
      <c r="D575" s="268">
        <v>1.0000000000000001E+50</v>
      </c>
      <c r="E575" s="268">
        <v>1.0000000000000001E+50</v>
      </c>
      <c r="F575" s="268">
        <v>1.0000000000000001E+50</v>
      </c>
      <c r="G575" s="268">
        <v>1.0000000000000001E+50</v>
      </c>
      <c r="H575" s="268">
        <v>5.0866611011232375E-3</v>
      </c>
      <c r="I575" s="268">
        <v>0.13011329601661073</v>
      </c>
      <c r="J575" s="268">
        <v>1.0000000000000001E+50</v>
      </c>
      <c r="K575" s="268">
        <v>1.3184517842448798E-2</v>
      </c>
      <c r="L575" s="268">
        <v>1.0000000000000001E+50</v>
      </c>
      <c r="M575" s="268">
        <v>1.0000000000000001E+50</v>
      </c>
      <c r="N575" s="268">
        <v>0.36222362788872087</v>
      </c>
      <c r="O575" s="268">
        <v>1.0000000000000001E+50</v>
      </c>
      <c r="P575" s="268">
        <v>1.0000000000000001E+50</v>
      </c>
      <c r="Q575" s="268">
        <v>1.0000000000000001E+50</v>
      </c>
      <c r="R575" s="268">
        <v>1.0000000000000001E+50</v>
      </c>
      <c r="S575" s="268">
        <v>1.0000000000000001E+50</v>
      </c>
      <c r="T575" s="268">
        <v>1.0000000000000001E+50</v>
      </c>
      <c r="U575" s="268">
        <v>1.0000000000000001E+50</v>
      </c>
      <c r="V575" s="268">
        <v>1.0000000000000001E+50</v>
      </c>
      <c r="W575" s="268">
        <v>1.0000000000000001E+50</v>
      </c>
      <c r="X575" s="268">
        <v>0.30418744947574722</v>
      </c>
      <c r="Y575" s="268">
        <v>1.0000000000000001E+50</v>
      </c>
      <c r="Z575" s="268">
        <v>1.0000000000000001E+50</v>
      </c>
      <c r="AA575" s="268">
        <v>1.0000000000000001E+50</v>
      </c>
      <c r="AB575" s="268">
        <v>2.9894851217282723E-2</v>
      </c>
      <c r="AC575" s="268">
        <v>7.9984706673087921E-3</v>
      </c>
      <c r="AD575" s="268">
        <v>3.2338870169456975E-2</v>
      </c>
      <c r="AE575" s="268">
        <v>3.6867755031941202E-2</v>
      </c>
      <c r="AF575" s="268">
        <v>3.9767136377970434E-2</v>
      </c>
    </row>
    <row r="576" spans="1:32">
      <c r="A576" s="268">
        <v>86396985.83435522</v>
      </c>
      <c r="B576" s="268">
        <v>5.4283227120820232</v>
      </c>
      <c r="C576" s="268">
        <v>1.0000000000000001E+50</v>
      </c>
      <c r="D576" s="268">
        <v>1.0000000000000001E+50</v>
      </c>
      <c r="E576" s="268">
        <v>1.0000000000000001E+50</v>
      </c>
      <c r="F576" s="268">
        <v>1.0000000000000001E+50</v>
      </c>
      <c r="G576" s="268">
        <v>1.0000000000000001E+50</v>
      </c>
      <c r="H576" s="268">
        <v>5.2248308592260763E-3</v>
      </c>
      <c r="I576" s="268">
        <v>0.13285950519326603</v>
      </c>
      <c r="J576" s="268">
        <v>1.0000000000000001E+50</v>
      </c>
      <c r="K576" s="268">
        <v>1.3455738261706859E-2</v>
      </c>
      <c r="L576" s="268">
        <v>1.0000000000000001E+50</v>
      </c>
      <c r="M576" s="268">
        <v>1.0000000000000001E+50</v>
      </c>
      <c r="N576" s="268">
        <v>0.36947514270653514</v>
      </c>
      <c r="O576" s="268">
        <v>1.0000000000000001E+50</v>
      </c>
      <c r="P576" s="268">
        <v>1.0000000000000001E+50</v>
      </c>
      <c r="Q576" s="268">
        <v>1.0000000000000001E+50</v>
      </c>
      <c r="R576" s="268">
        <v>1.0000000000000001E+50</v>
      </c>
      <c r="S576" s="268">
        <v>1.0000000000000001E+50</v>
      </c>
      <c r="T576" s="268">
        <v>1.0000000000000001E+50</v>
      </c>
      <c r="U576" s="268">
        <v>1.0000000000000001E+50</v>
      </c>
      <c r="V576" s="268">
        <v>1.0000000000000001E+50</v>
      </c>
      <c r="W576" s="268">
        <v>1.0000000000000001E+50</v>
      </c>
      <c r="X576" s="268">
        <v>0.3102680405466362</v>
      </c>
      <c r="Y576" s="268">
        <v>1.0000000000000001E+50</v>
      </c>
      <c r="Z576" s="268">
        <v>1.0000000000000001E+50</v>
      </c>
      <c r="AA576" s="268">
        <v>1.0000000000000001E+50</v>
      </c>
      <c r="AB576" s="268">
        <v>2.9311102438945955E-2</v>
      </c>
      <c r="AC576" s="268">
        <v>8.1578210662919936E-3</v>
      </c>
      <c r="AD576" s="268">
        <v>3.2457475498716727E-2</v>
      </c>
      <c r="AE576" s="268">
        <v>3.7126638272269627E-2</v>
      </c>
      <c r="AF576" s="268">
        <v>4.0136919628781582E-2</v>
      </c>
    </row>
    <row r="577" spans="1:32">
      <c r="A577" s="268">
        <v>88124925.551042333</v>
      </c>
      <c r="B577" s="268">
        <v>5.5368891626754069</v>
      </c>
      <c r="C577" s="268">
        <v>1.0000000000000001E+50</v>
      </c>
      <c r="D577" s="268">
        <v>1.0000000000000001E+50</v>
      </c>
      <c r="E577" s="268">
        <v>1.0000000000000001E+50</v>
      </c>
      <c r="F577" s="268">
        <v>1.0000000000000001E+50</v>
      </c>
      <c r="G577" s="268">
        <v>1.0000000000000001E+50</v>
      </c>
      <c r="H577" s="268">
        <v>5.3650933531566823E-3</v>
      </c>
      <c r="I577" s="268">
        <v>0.13565782651907082</v>
      </c>
      <c r="J577" s="268">
        <v>1.0000000000000001E+50</v>
      </c>
      <c r="K577" s="268">
        <v>1.3732236918431458E-2</v>
      </c>
      <c r="L577" s="268">
        <v>1.0000000000000001E+50</v>
      </c>
      <c r="M577" s="268">
        <v>1.0000000000000001E+50</v>
      </c>
      <c r="N577" s="268">
        <v>0.3768715497712431</v>
      </c>
      <c r="O577" s="268">
        <v>1.0000000000000001E+50</v>
      </c>
      <c r="P577" s="268">
        <v>1.0000000000000001E+50</v>
      </c>
      <c r="Q577" s="268">
        <v>1.0000000000000001E+50</v>
      </c>
      <c r="R577" s="268">
        <v>1.0000000000000001E+50</v>
      </c>
      <c r="S577" s="268">
        <v>1.0000000000000001E+50</v>
      </c>
      <c r="T577" s="268">
        <v>1.0000000000000001E+50</v>
      </c>
      <c r="U577" s="268">
        <v>1.0000000000000001E+50</v>
      </c>
      <c r="V577" s="268">
        <v>1.0000000000000001E+50</v>
      </c>
      <c r="W577" s="268">
        <v>1.0000000000000001E+50</v>
      </c>
      <c r="X577" s="268">
        <v>0.31647030532801962</v>
      </c>
      <c r="Y577" s="268">
        <v>1.0000000000000001E+50</v>
      </c>
      <c r="Z577" s="268">
        <v>1.0000000000000001E+50</v>
      </c>
      <c r="AA577" s="268">
        <v>1.0000000000000001E+50</v>
      </c>
      <c r="AB577" s="268">
        <v>2.873884800186776E-2</v>
      </c>
      <c r="AC577" s="268">
        <v>8.3203705656324494E-3</v>
      </c>
      <c r="AD577" s="268">
        <v>3.2580414199575129E-2</v>
      </c>
      <c r="AE577" s="268">
        <v>3.7394078092663242E-2</v>
      </c>
      <c r="AF577" s="268">
        <v>4.0520001585989535E-2</v>
      </c>
    </row>
    <row r="578" spans="1:32">
      <c r="A578" s="268">
        <v>89887424.062063187</v>
      </c>
      <c r="B578" s="268">
        <v>5.6476269423521908</v>
      </c>
      <c r="C578" s="268">
        <v>1.0000000000000001E+50</v>
      </c>
      <c r="D578" s="268">
        <v>1.0000000000000001E+50</v>
      </c>
      <c r="E578" s="268">
        <v>1.0000000000000001E+50</v>
      </c>
      <c r="F578" s="268">
        <v>1.0000000000000001E+50</v>
      </c>
      <c r="G578" s="268">
        <v>1.0000000000000001E+50</v>
      </c>
      <c r="H578" s="268">
        <v>5.5075002422766113E-3</v>
      </c>
      <c r="I578" s="268">
        <v>0.13850935674558373</v>
      </c>
      <c r="J578" s="268">
        <v>1.0000000000000001E+50</v>
      </c>
      <c r="K578" s="268">
        <v>1.4014122156011751E-2</v>
      </c>
      <c r="L578" s="268">
        <v>1.0000000000000001E+50</v>
      </c>
      <c r="M578" s="268">
        <v>1.0000000000000001E+50</v>
      </c>
      <c r="N578" s="268">
        <v>0.384415749632668</v>
      </c>
      <c r="O578" s="268">
        <v>1.0000000000000001E+50</v>
      </c>
      <c r="P578" s="268">
        <v>1.0000000000000001E+50</v>
      </c>
      <c r="Q578" s="268">
        <v>1.0000000000000001E+50</v>
      </c>
      <c r="R578" s="268">
        <v>1.0000000000000001E+50</v>
      </c>
      <c r="S578" s="268">
        <v>1.0000000000000001E+50</v>
      </c>
      <c r="T578" s="268">
        <v>1.0000000000000001E+50</v>
      </c>
      <c r="U578" s="268">
        <v>1.0000000000000001E+50</v>
      </c>
      <c r="V578" s="268">
        <v>1.0000000000000001E+50</v>
      </c>
      <c r="W578" s="268">
        <v>1.0000000000000001E+50</v>
      </c>
      <c r="X578" s="268">
        <v>0.32279667608237711</v>
      </c>
      <c r="Y578" s="268">
        <v>1.0000000000000001E+50</v>
      </c>
      <c r="Z578" s="268">
        <v>1.0000000000000001E+50</v>
      </c>
      <c r="AA578" s="268">
        <v>1.0000000000000001E+50</v>
      </c>
      <c r="AB578" s="268">
        <v>2.8177863479825444E-2</v>
      </c>
      <c r="AC578" s="268">
        <v>8.4861829128271976E-3</v>
      </c>
      <c r="AD578" s="268">
        <v>3.2707829159057102E-2</v>
      </c>
      <c r="AE578" s="268">
        <v>3.7670307240627164E-2</v>
      </c>
      <c r="AF578" s="268">
        <v>4.0916870598655466E-2</v>
      </c>
    </row>
    <row r="579" spans="1:32">
      <c r="A579" s="268">
        <v>91685172.543304458</v>
      </c>
      <c r="B579" s="268">
        <v>5.7605794776926436</v>
      </c>
      <c r="C579" s="268">
        <v>1.0000000000000001E+50</v>
      </c>
      <c r="D579" s="268">
        <v>1.0000000000000001E+50</v>
      </c>
      <c r="E579" s="268">
        <v>1.0000000000000001E+50</v>
      </c>
      <c r="F579" s="268">
        <v>1.0000000000000001E+50</v>
      </c>
      <c r="G579" s="268">
        <v>1.0000000000000001E+50</v>
      </c>
      <c r="H579" s="268">
        <v>5.6521043155489826E-3</v>
      </c>
      <c r="I579" s="268">
        <v>0.14141521352988667</v>
      </c>
      <c r="J579" s="268">
        <v>1.0000000000000001E+50</v>
      </c>
      <c r="K579" s="268">
        <v>1.4301504435481454E-2</v>
      </c>
      <c r="L579" s="268">
        <v>1.0000000000000001E+50</v>
      </c>
      <c r="M579" s="268">
        <v>1.0000000000000001E+50</v>
      </c>
      <c r="N579" s="268">
        <v>0.39211070079870658</v>
      </c>
      <c r="O579" s="268">
        <v>1.0000000000000001E+50</v>
      </c>
      <c r="P579" s="268">
        <v>1.0000000000000001E+50</v>
      </c>
      <c r="Q579" s="268">
        <v>1.0000000000000001E+50</v>
      </c>
      <c r="R579" s="268">
        <v>1.0000000000000001E+50</v>
      </c>
      <c r="S579" s="268">
        <v>1.0000000000000001E+50</v>
      </c>
      <c r="T579" s="268">
        <v>1.0000000000000001E+50</v>
      </c>
      <c r="U579" s="268">
        <v>1.0000000000000001E+50</v>
      </c>
      <c r="V579" s="268">
        <v>1.0000000000000001E+50</v>
      </c>
      <c r="W579" s="268">
        <v>1.0000000000000001E+50</v>
      </c>
      <c r="X579" s="268">
        <v>0.32924963374109495</v>
      </c>
      <c r="Y579" s="268">
        <v>1.0000000000000001E+50</v>
      </c>
      <c r="Z579" s="268">
        <v>1.0000000000000001E+50</v>
      </c>
      <c r="AA579" s="268">
        <v>1.0000000000000001E+50</v>
      </c>
      <c r="AB579" s="268">
        <v>2.7627928865398266E-2</v>
      </c>
      <c r="AC579" s="268">
        <v>8.6553231347726543E-3</v>
      </c>
      <c r="AD579" s="268">
        <v>3.2839866970118745E-2</v>
      </c>
      <c r="AE579" s="268">
        <v>3.7955562328108136E-2</v>
      </c>
      <c r="AF579" s="268">
        <v>4.1328039914608879E-2</v>
      </c>
    </row>
    <row r="580" spans="1:32">
      <c r="A580" s="268">
        <v>93518875.994170547</v>
      </c>
      <c r="B580" s="268">
        <v>5.8757910638086601</v>
      </c>
      <c r="C580" s="268">
        <v>1.0000000000000001E+50</v>
      </c>
      <c r="D580" s="268">
        <v>1.0000000000000001E+50</v>
      </c>
      <c r="E580" s="268">
        <v>1.0000000000000001E+50</v>
      </c>
      <c r="F580" s="268">
        <v>1.0000000000000001E+50</v>
      </c>
      <c r="G580" s="268">
        <v>1.0000000000000001E+50</v>
      </c>
      <c r="H580" s="268">
        <v>5.7989594837318525E-3</v>
      </c>
      <c r="I580" s="268">
        <v>0.14437653587031887</v>
      </c>
      <c r="J580" s="268">
        <v>1.0000000000000001E+50</v>
      </c>
      <c r="K580" s="268">
        <v>1.4594496378512655E-2</v>
      </c>
      <c r="L580" s="268">
        <v>1.0000000000000001E+50</v>
      </c>
      <c r="M580" s="268">
        <v>1.0000000000000001E+50</v>
      </c>
      <c r="N580" s="268">
        <v>0.39995942089552072</v>
      </c>
      <c r="O580" s="268">
        <v>1.0000000000000001E+50</v>
      </c>
      <c r="P580" s="268">
        <v>1.0000000000000001E+50</v>
      </c>
      <c r="Q580" s="268">
        <v>1.0000000000000001E+50</v>
      </c>
      <c r="R580" s="268">
        <v>1.0000000000000001E+50</v>
      </c>
      <c r="S580" s="268">
        <v>1.0000000000000001E+50</v>
      </c>
      <c r="T580" s="268">
        <v>1.0000000000000001E+50</v>
      </c>
      <c r="U580" s="268">
        <v>1.0000000000000001E+50</v>
      </c>
      <c r="V580" s="268">
        <v>1.0000000000000001E+50</v>
      </c>
      <c r="W580" s="268">
        <v>1.0000000000000001E+50</v>
      </c>
      <c r="X580" s="268">
        <v>0.33583170887738562</v>
      </c>
      <c r="Y580" s="268">
        <v>1.0000000000000001E+50</v>
      </c>
      <c r="Z580" s="268">
        <v>1.0000000000000001E+50</v>
      </c>
      <c r="AA580" s="268">
        <v>1.0000000000000001E+50</v>
      </c>
      <c r="AB580" s="268">
        <v>2.7088828483643471E-2</v>
      </c>
      <c r="AC580" s="268">
        <v>8.8278575632738231E-3</v>
      </c>
      <c r="AD580" s="268">
        <v>3.2976677968141875E-2</v>
      </c>
      <c r="AE580" s="268">
        <v>3.8250083807878865E-2</v>
      </c>
      <c r="AF580" s="268">
        <v>4.1754049926146321E-2</v>
      </c>
    </row>
    <row r="581" spans="1:32">
      <c r="A581" s="268">
        <v>95389253.514053956</v>
      </c>
      <c r="B581" s="268">
        <v>5.9933068817144068</v>
      </c>
      <c r="C581" s="268">
        <v>1.0000000000000001E+50</v>
      </c>
      <c r="D581" s="268">
        <v>1.0000000000000001E+50</v>
      </c>
      <c r="E581" s="268">
        <v>1.0000000000000001E+50</v>
      </c>
      <c r="F581" s="268">
        <v>1.0000000000000001E+50</v>
      </c>
      <c r="G581" s="268">
        <v>1.0000000000000001E+50</v>
      </c>
      <c r="H581" s="268">
        <v>5.9481207752280973E-3</v>
      </c>
      <c r="I581" s="268">
        <v>0.14739448455075843</v>
      </c>
      <c r="J581" s="268">
        <v>1.0000000000000001E+50</v>
      </c>
      <c r="K581" s="268">
        <v>1.4893212811277697E-2</v>
      </c>
      <c r="L581" s="268">
        <v>1.0000000000000001E+50</v>
      </c>
      <c r="M581" s="268">
        <v>1.0000000000000001E+50</v>
      </c>
      <c r="N581" s="268">
        <v>0.40796498785091523</v>
      </c>
      <c r="O581" s="268">
        <v>1.0000000000000001E+50</v>
      </c>
      <c r="P581" s="268">
        <v>1.0000000000000001E+50</v>
      </c>
      <c r="Q581" s="268">
        <v>1.0000000000000001E+50</v>
      </c>
      <c r="R581" s="268">
        <v>1.0000000000000001E+50</v>
      </c>
      <c r="S581" s="268">
        <v>1.0000000000000001E+50</v>
      </c>
      <c r="T581" s="268">
        <v>1.0000000000000001E+50</v>
      </c>
      <c r="U581" s="268">
        <v>1.0000000000000001E+50</v>
      </c>
      <c r="V581" s="268">
        <v>1.0000000000000001E+50</v>
      </c>
      <c r="W581" s="268">
        <v>1.0000000000000001E+50</v>
      </c>
      <c r="X581" s="268">
        <v>0.34254548269867569</v>
      </c>
      <c r="Y581" s="268">
        <v>1.0000000000000001E+50</v>
      </c>
      <c r="Z581" s="268">
        <v>1.0000000000000001E+50</v>
      </c>
      <c r="AA581" s="268">
        <v>1.0000000000000001E+50</v>
      </c>
      <c r="AB581" s="268">
        <v>2.6560350907468302E-2</v>
      </c>
      <c r="AC581" s="268">
        <v>9.003853861064821E-3</v>
      </c>
      <c r="AD581" s="268">
        <v>3.3118416264562363E-2</v>
      </c>
      <c r="AE581" s="268">
        <v>3.8554115949443767E-2</v>
      </c>
      <c r="AF581" s="268">
        <v>4.2195470710511246E-2</v>
      </c>
    </row>
    <row r="582" spans="1:32">
      <c r="A582" s="268">
        <v>97297038.584335029</v>
      </c>
      <c r="B582" s="268">
        <v>6.113173016044354</v>
      </c>
      <c r="C582" s="268">
        <v>1.0000000000000001E+50</v>
      </c>
      <c r="D582" s="268">
        <v>1.0000000000000001E+50</v>
      </c>
      <c r="E582" s="268">
        <v>1.0000000000000001E+50</v>
      </c>
      <c r="F582" s="268">
        <v>1.0000000000000001E+50</v>
      </c>
      <c r="G582" s="268">
        <v>1.0000000000000001E+50</v>
      </c>
      <c r="H582" s="268">
        <v>6.0996443351806042E-3</v>
      </c>
      <c r="I582" s="268">
        <v>0.15047024259361114</v>
      </c>
      <c r="J582" s="268">
        <v>1.0000000000000001E+50</v>
      </c>
      <c r="K582" s="268">
        <v>1.5197770809194914E-2</v>
      </c>
      <c r="L582" s="268">
        <v>1.0000000000000001E+50</v>
      </c>
      <c r="M582" s="268">
        <v>1.0000000000000001E+50</v>
      </c>
      <c r="N582" s="268">
        <v>0.41613054110136138</v>
      </c>
      <c r="O582" s="268">
        <v>1.0000000000000001E+50</v>
      </c>
      <c r="P582" s="268">
        <v>1.0000000000000001E+50</v>
      </c>
      <c r="Q582" s="268">
        <v>1.0000000000000001E+50</v>
      </c>
      <c r="R582" s="268">
        <v>1.0000000000000001E+50</v>
      </c>
      <c r="S582" s="268">
        <v>1.0000000000000001E+50</v>
      </c>
      <c r="T582" s="268">
        <v>1.0000000000000001E+50</v>
      </c>
      <c r="U582" s="268">
        <v>1.0000000000000001E+50</v>
      </c>
      <c r="V582" s="268">
        <v>1.0000000000000001E+50</v>
      </c>
      <c r="W582" s="268">
        <v>1.0000000000000001E+50</v>
      </c>
      <c r="X582" s="268">
        <v>0.34939358805884857</v>
      </c>
      <c r="Y582" s="268">
        <v>1.0000000000000001E+50</v>
      </c>
      <c r="Z582" s="268">
        <v>1.0000000000000001E+50</v>
      </c>
      <c r="AA582" s="268">
        <v>1.0000000000000001E+50</v>
      </c>
      <c r="AB582" s="268">
        <v>2.6042288874665052E-2</v>
      </c>
      <c r="AC582" s="268">
        <v>9.1833810483508155E-3</v>
      </c>
      <c r="AD582" s="268">
        <v>3.326523977751971E-2</v>
      </c>
      <c r="AE582" s="268">
        <v>3.886790681485202E-2</v>
      </c>
      <c r="AF582" s="268">
        <v>4.2652904908921957E-2</v>
      </c>
    </row>
    <row r="583" spans="1:32">
      <c r="A583" s="268">
        <v>99242979.356021732</v>
      </c>
      <c r="B583" s="268">
        <v>6.2354364731256968</v>
      </c>
      <c r="C583" s="268">
        <v>1.0000000000000001E+50</v>
      </c>
      <c r="D583" s="268">
        <v>1.0000000000000001E+50</v>
      </c>
      <c r="E583" s="268">
        <v>1.0000000000000001E+50</v>
      </c>
      <c r="F583" s="268">
        <v>1.0000000000000001E+50</v>
      </c>
      <c r="G583" s="268">
        <v>1.0000000000000001E+50</v>
      </c>
      <c r="H583" s="268">
        <v>6.2535874274609526E-3</v>
      </c>
      <c r="I583" s="268">
        <v>0.15360501572167287</v>
      </c>
      <c r="J583" s="268">
        <v>1.0000000000000001E+50</v>
      </c>
      <c r="K583" s="268">
        <v>1.5508289742574446E-2</v>
      </c>
      <c r="L583" s="268">
        <v>1.0000000000000001E+50</v>
      </c>
      <c r="M583" s="268">
        <v>1.0000000000000001E+50</v>
      </c>
      <c r="N583" s="268">
        <v>0.42445928282314394</v>
      </c>
      <c r="O583" s="268">
        <v>1.0000000000000001E+50</v>
      </c>
      <c r="P583" s="268">
        <v>1.0000000000000001E+50</v>
      </c>
      <c r="Q583" s="268">
        <v>1.0000000000000001E+50</v>
      </c>
      <c r="R583" s="268">
        <v>1.0000000000000001E+50</v>
      </c>
      <c r="S583" s="268">
        <v>1.0000000000000001E+50</v>
      </c>
      <c r="T583" s="268">
        <v>1.0000000000000001E+50</v>
      </c>
      <c r="U583" s="268">
        <v>1.0000000000000001E+50</v>
      </c>
      <c r="V583" s="268">
        <v>1.0000000000000001E+50</v>
      </c>
      <c r="W583" s="268">
        <v>1.0000000000000001E+50</v>
      </c>
      <c r="X583" s="268">
        <v>0.35637871049074221</v>
      </c>
      <c r="Y583" s="268">
        <v>1.0000000000000001E+50</v>
      </c>
      <c r="Z583" s="268">
        <v>1.0000000000000001E+50</v>
      </c>
      <c r="AA583" s="268">
        <v>1.0000000000000001E+50</v>
      </c>
      <c r="AB583" s="268">
        <v>2.5534439206576196E-2</v>
      </c>
      <c r="AC583" s="268">
        <v>9.3665095298819286E-3</v>
      </c>
      <c r="AD583" s="268">
        <v>3.34173102594282E-2</v>
      </c>
      <c r="AE583" s="268">
        <v>3.9191708234820419E-2</v>
      </c>
      <c r="AF583" s="268">
        <v>4.3126990995372948E-2</v>
      </c>
    </row>
    <row r="584" spans="1:32">
      <c r="A584" s="268">
        <v>101227838.94314218</v>
      </c>
      <c r="B584" s="268">
        <v>6.3601451994121811</v>
      </c>
      <c r="C584" s="268">
        <v>1.0000000000000001E+50</v>
      </c>
      <c r="D584" s="268">
        <v>1.0000000000000001E+50</v>
      </c>
      <c r="E584" s="268">
        <v>1.0000000000000001E+50</v>
      </c>
      <c r="F584" s="268">
        <v>1.0000000000000001E+50</v>
      </c>
      <c r="G584" s="268">
        <v>1.0000000000000001E+50</v>
      </c>
      <c r="H584" s="268">
        <v>6.4100084392496705E-3</v>
      </c>
      <c r="I584" s="268">
        <v>0.15680003282903451</v>
      </c>
      <c r="J584" s="268">
        <v>1.0000000000000001E+50</v>
      </c>
      <c r="K584" s="268">
        <v>1.582489132318084E-2</v>
      </c>
      <c r="L584" s="268">
        <v>1.0000000000000001E+50</v>
      </c>
      <c r="M584" s="268">
        <v>1.0000000000000001E+50</v>
      </c>
      <c r="N584" s="268">
        <v>0.43295447918811059</v>
      </c>
      <c r="O584" s="268">
        <v>1.0000000000000001E+50</v>
      </c>
      <c r="P584" s="268">
        <v>1.0000000000000001E+50</v>
      </c>
      <c r="Q584" s="268">
        <v>1.0000000000000001E+50</v>
      </c>
      <c r="R584" s="268">
        <v>1.0000000000000001E+50</v>
      </c>
      <c r="S584" s="268">
        <v>1.0000000000000001E+50</v>
      </c>
      <c r="T584" s="268">
        <v>1.0000000000000001E+50</v>
      </c>
      <c r="U584" s="268">
        <v>1.0000000000000001E+50</v>
      </c>
      <c r="V584" s="268">
        <v>1.0000000000000001E+50</v>
      </c>
      <c r="W584" s="268">
        <v>1.0000000000000001E+50</v>
      </c>
      <c r="X584" s="268">
        <v>0.36350358925930243</v>
      </c>
      <c r="Y584" s="268">
        <v>1.0000000000000001E+50</v>
      </c>
      <c r="Z584" s="268">
        <v>1.0000000000000001E+50</v>
      </c>
      <c r="AA584" s="268">
        <v>1.0000000000000001E+50</v>
      </c>
      <c r="AB584" s="268">
        <v>2.5036602728357612E-2</v>
      </c>
      <c r="AC584" s="268">
        <v>9.5533111225696559E-3</v>
      </c>
      <c r="AD584" s="268">
        <v>3.3574793321384098E-2</v>
      </c>
      <c r="AE584" s="268">
        <v>3.952577578558137E-2</v>
      </c>
      <c r="AF584" s="268">
        <v>4.3618406995325529E-2</v>
      </c>
    </row>
    <row r="585" spans="1:32">
      <c r="A585" s="268">
        <v>103252395.72200502</v>
      </c>
      <c r="B585" s="268">
        <v>6.4873481002866713</v>
      </c>
      <c r="C585" s="268">
        <v>1.0000000000000001E+50</v>
      </c>
      <c r="D585" s="268">
        <v>1.0000000000000001E+50</v>
      </c>
      <c r="E585" s="268">
        <v>1.0000000000000001E+50</v>
      </c>
      <c r="F585" s="268">
        <v>1.0000000000000001E+50</v>
      </c>
      <c r="G585" s="268">
        <v>1.0000000000000001E+50</v>
      </c>
      <c r="H585" s="268">
        <v>6.5689668879487422E-3</v>
      </c>
      <c r="I585" s="268">
        <v>0.16005654646120457</v>
      </c>
      <c r="J585" s="268">
        <v>1.0000000000000001E+50</v>
      </c>
      <c r="K585" s="268">
        <v>1.614769965172962E-2</v>
      </c>
      <c r="L585" s="268">
        <v>1.0000000000000001E+50</v>
      </c>
      <c r="M585" s="268">
        <v>1.0000000000000001E+50</v>
      </c>
      <c r="N585" s="268">
        <v>0.4416194616445196</v>
      </c>
      <c r="O585" s="268">
        <v>1.0000000000000001E+50</v>
      </c>
      <c r="P585" s="268">
        <v>1.0000000000000001E+50</v>
      </c>
      <c r="Q585" s="268">
        <v>1.0000000000000001E+50</v>
      </c>
      <c r="R585" s="268">
        <v>1.0000000000000001E+50</v>
      </c>
      <c r="S585" s="268">
        <v>1.0000000000000001E+50</v>
      </c>
      <c r="T585" s="268">
        <v>1.0000000000000001E+50</v>
      </c>
      <c r="U585" s="268">
        <v>1.0000000000000001E+50</v>
      </c>
      <c r="V585" s="268">
        <v>1.0000000000000001E+50</v>
      </c>
      <c r="W585" s="268">
        <v>1.0000000000000001E+50</v>
      </c>
      <c r="X585" s="268">
        <v>0.37077101843581023</v>
      </c>
      <c r="Y585" s="268">
        <v>1.0000000000000001E+50</v>
      </c>
      <c r="Z585" s="268">
        <v>1.0000000000000001E+50</v>
      </c>
      <c r="AA585" s="268">
        <v>1.0000000000000001E+50</v>
      </c>
      <c r="AB585" s="268">
        <v>2.4548584190808437E-2</v>
      </c>
      <c r="AC585" s="268">
        <v>9.743859083656714E-3</v>
      </c>
      <c r="AD585" s="268">
        <v>3.3737858454339131E-2</v>
      </c>
      <c r="AE585" s="268">
        <v>3.9870368766882457E-2</v>
      </c>
      <c r="AF585" s="268">
        <v>4.4127874725034266E-2</v>
      </c>
    </row>
    <row r="586" spans="1:32">
      <c r="A586" s="268">
        <v>105317443.63644512</v>
      </c>
      <c r="B586" s="268">
        <v>6.6170950592397064</v>
      </c>
      <c r="C586" s="268">
        <v>1.0000000000000001E+50</v>
      </c>
      <c r="D586" s="268">
        <v>1.0000000000000001E+50</v>
      </c>
      <c r="E586" s="268">
        <v>1.0000000000000001E+50</v>
      </c>
      <c r="F586" s="268">
        <v>1.0000000000000001E+50</v>
      </c>
      <c r="G586" s="268">
        <v>1.0000000000000001E+50</v>
      </c>
      <c r="H586" s="268">
        <v>6.7305234302031496E-3</v>
      </c>
      <c r="I586" s="268">
        <v>0.16337583330462793</v>
      </c>
      <c r="J586" s="268">
        <v>1.0000000000000001E+50</v>
      </c>
      <c r="K586" s="268">
        <v>1.6476841266335366E-2</v>
      </c>
      <c r="L586" s="268">
        <v>1.0000000000000001E+50</v>
      </c>
      <c r="M586" s="268">
        <v>1.0000000000000001E+50</v>
      </c>
      <c r="N586" s="268">
        <v>0.45045762822348462</v>
      </c>
      <c r="O586" s="268">
        <v>1.0000000000000001E+50</v>
      </c>
      <c r="P586" s="268">
        <v>1.0000000000000001E+50</v>
      </c>
      <c r="Q586" s="268">
        <v>1.0000000000000001E+50</v>
      </c>
      <c r="R586" s="268">
        <v>1.0000000000000001E+50</v>
      </c>
      <c r="S586" s="268">
        <v>1.0000000000000001E+50</v>
      </c>
      <c r="T586" s="268">
        <v>1.0000000000000001E+50</v>
      </c>
      <c r="U586" s="268">
        <v>1.0000000000000001E+50</v>
      </c>
      <c r="V586" s="268">
        <v>1.0000000000000001E+50</v>
      </c>
      <c r="W586" s="268">
        <v>1.0000000000000001E+50</v>
      </c>
      <c r="X586" s="268">
        <v>0.37818384799359955</v>
      </c>
      <c r="Y586" s="268">
        <v>1.0000000000000001E+50</v>
      </c>
      <c r="Z586" s="268">
        <v>1.0000000000000001E+50</v>
      </c>
      <c r="AA586" s="268">
        <v>1.0000000000000001E+50</v>
      </c>
      <c r="AB586" s="268">
        <v>2.4070192193736618E-2</v>
      </c>
      <c r="AC586" s="268">
        <v>9.9382281394513518E-3</v>
      </c>
      <c r="AD586" s="268">
        <v>3.3906679046987853E-2</v>
      </c>
      <c r="AE586" s="268">
        <v>4.0225750181571616E-2</v>
      </c>
      <c r="AF586" s="268">
        <v>4.4656164635006365E-2</v>
      </c>
    </row>
    <row r="587" spans="1:32">
      <c r="A587" s="268">
        <v>107423792.50917402</v>
      </c>
      <c r="B587" s="268">
        <v>6.7494369574316568</v>
      </c>
      <c r="C587" s="268">
        <v>1.0000000000000001E+50</v>
      </c>
      <c r="D587" s="268">
        <v>1.0000000000000001E+50</v>
      </c>
      <c r="E587" s="268">
        <v>1.0000000000000001E+50</v>
      </c>
      <c r="F587" s="268">
        <v>1.0000000000000001E+50</v>
      </c>
      <c r="G587" s="268">
        <v>1.0000000000000001E+50</v>
      </c>
      <c r="H587" s="268">
        <v>6.8947398728390619E-3</v>
      </c>
      <c r="I587" s="268">
        <v>0.16675919468578362</v>
      </c>
      <c r="J587" s="268">
        <v>1.0000000000000001E+50</v>
      </c>
      <c r="K587" s="268">
        <v>1.6812445191929336E-2</v>
      </c>
      <c r="L587" s="268">
        <v>1.0000000000000001E+50</v>
      </c>
      <c r="M587" s="268">
        <v>1.0000000000000001E+50</v>
      </c>
      <c r="N587" s="268">
        <v>0.45947244487153244</v>
      </c>
      <c r="O587" s="268">
        <v>1.0000000000000001E+50</v>
      </c>
      <c r="P587" s="268">
        <v>1.0000000000000001E+50</v>
      </c>
      <c r="Q587" s="268">
        <v>1.0000000000000001E+50</v>
      </c>
      <c r="R587" s="268">
        <v>1.0000000000000001E+50</v>
      </c>
      <c r="S587" s="268">
        <v>1.0000000000000001E+50</v>
      </c>
      <c r="T587" s="268">
        <v>1.0000000000000001E+50</v>
      </c>
      <c r="U587" s="268">
        <v>1.0000000000000001E+50</v>
      </c>
      <c r="V587" s="268">
        <v>1.0000000000000001E+50</v>
      </c>
      <c r="W587" s="268">
        <v>1.0000000000000001E+50</v>
      </c>
      <c r="X587" s="268">
        <v>0.38574498492569753</v>
      </c>
      <c r="Y587" s="268">
        <v>1.0000000000000001E+50</v>
      </c>
      <c r="Z587" s="268">
        <v>1.0000000000000001E+50</v>
      </c>
      <c r="AA587" s="268">
        <v>1.0000000000000001E+50</v>
      </c>
      <c r="AB587" s="268">
        <v>2.3601239110830039E-2</v>
      </c>
      <c r="AC587" s="268">
        <v>1.0136494514637429E-2</v>
      </c>
      <c r="AD587" s="268">
        <v>3.4081432400335655E-2</v>
      </c>
      <c r="AE587" s="268">
        <v>4.0592186717206651E-2</v>
      </c>
      <c r="AF587" s="268">
        <v>4.5204101356430638E-2</v>
      </c>
    </row>
    <row r="588" spans="1:32">
      <c r="A588" s="268">
        <v>109572268.35935751</v>
      </c>
      <c r="B588" s="268">
        <v>6.884425693646131</v>
      </c>
      <c r="C588" s="268">
        <v>1.0000000000000001E+50</v>
      </c>
      <c r="D588" s="268">
        <v>1.0000000000000001E+50</v>
      </c>
      <c r="E588" s="268">
        <v>1.0000000000000001E+50</v>
      </c>
      <c r="F588" s="268">
        <v>1.0000000000000001E+50</v>
      </c>
      <c r="G588" s="268">
        <v>1.0000000000000001E+50</v>
      </c>
      <c r="H588" s="268">
        <v>7.0616791855527879E-3</v>
      </c>
      <c r="I588" s="268">
        <v>0.17020795708005004</v>
      </c>
      <c r="J588" s="268">
        <v>1.0000000000000001E+50</v>
      </c>
      <c r="K588" s="268">
        <v>1.7154642990665159E-2</v>
      </c>
      <c r="L588" s="268">
        <v>1.0000000000000001E+50</v>
      </c>
      <c r="M588" s="268">
        <v>1.0000000000000001E+50</v>
      </c>
      <c r="N588" s="268">
        <v>0.46866744680979305</v>
      </c>
      <c r="O588" s="268">
        <v>1.0000000000000001E+50</v>
      </c>
      <c r="P588" s="268">
        <v>1.0000000000000001E+50</v>
      </c>
      <c r="Q588" s="268">
        <v>1.0000000000000001E+50</v>
      </c>
      <c r="R588" s="268">
        <v>1.0000000000000001E+50</v>
      </c>
      <c r="S588" s="268">
        <v>1.0000000000000001E+50</v>
      </c>
      <c r="T588" s="268">
        <v>1.0000000000000001E+50</v>
      </c>
      <c r="U588" s="268">
        <v>1.0000000000000001E+50</v>
      </c>
      <c r="V588" s="268">
        <v>1.0000000000000001E+50</v>
      </c>
      <c r="W588" s="268">
        <v>1.0000000000000001E+50</v>
      </c>
      <c r="X588" s="268">
        <v>0.39345739438482619</v>
      </c>
      <c r="Y588" s="268">
        <v>1.0000000000000001E+50</v>
      </c>
      <c r="Z588" s="268">
        <v>1.0000000000000001E+50</v>
      </c>
      <c r="AA588" s="268">
        <v>1.0000000000000001E+50</v>
      </c>
      <c r="AB588" s="268">
        <v>2.3141541016003322E-2</v>
      </c>
      <c r="AC588" s="268">
        <v>1.0338735962171768E-2</v>
      </c>
      <c r="AD588" s="268">
        <v>3.4262299738934146E-2</v>
      </c>
      <c r="AE588" s="268">
        <v>4.0969948730129345E-2</v>
      </c>
      <c r="AF588" s="268">
        <v>4.5772570067923006E-2</v>
      </c>
    </row>
    <row r="589" spans="1:32">
      <c r="A589" s="268">
        <v>111763713.72654466</v>
      </c>
      <c r="B589" s="268">
        <v>7.0221142046424276</v>
      </c>
      <c r="C589" s="268">
        <v>1.0000000000000001E+50</v>
      </c>
      <c r="D589" s="268">
        <v>1.0000000000000001E+50</v>
      </c>
      <c r="E589" s="268">
        <v>1.0000000000000001E+50</v>
      </c>
      <c r="F589" s="268">
        <v>1.0000000000000001E+50</v>
      </c>
      <c r="G589" s="268">
        <v>1.0000000000000001E+50</v>
      </c>
      <c r="H589" s="268">
        <v>7.2314055152070634E-3</v>
      </c>
      <c r="I589" s="268">
        <v>0.17372347263052859</v>
      </c>
      <c r="J589" s="268">
        <v>1.0000000000000001E+50</v>
      </c>
      <c r="K589" s="268">
        <v>1.7503568813331465E-2</v>
      </c>
      <c r="L589" s="268">
        <v>1.0000000000000001E+50</v>
      </c>
      <c r="M589" s="268">
        <v>1.0000000000000001E+50</v>
      </c>
      <c r="N589" s="268">
        <v>0.47804623992035711</v>
      </c>
      <c r="O589" s="268">
        <v>1.0000000000000001E+50</v>
      </c>
      <c r="P589" s="268">
        <v>1.0000000000000001E+50</v>
      </c>
      <c r="Q589" s="268">
        <v>1.0000000000000001E+50</v>
      </c>
      <c r="R589" s="268">
        <v>1.0000000000000001E+50</v>
      </c>
      <c r="S589" s="268">
        <v>1.0000000000000001E+50</v>
      </c>
      <c r="T589" s="268">
        <v>1.0000000000000001E+50</v>
      </c>
      <c r="U589" s="268">
        <v>1.0000000000000001E+50</v>
      </c>
      <c r="V589" s="268">
        <v>1.0000000000000001E+50</v>
      </c>
      <c r="W589" s="268">
        <v>1.0000000000000001E+50</v>
      </c>
      <c r="X589" s="268">
        <v>0.40132410084621017</v>
      </c>
      <c r="Y589" s="268">
        <v>1.0000000000000001E+50</v>
      </c>
      <c r="Z589" s="268">
        <v>1.0000000000000001E+50</v>
      </c>
      <c r="AA589" s="268">
        <v>1.0000000000000001E+50</v>
      </c>
      <c r="AB589" s="268">
        <v>2.2690917611191432E-2</v>
      </c>
      <c r="AC589" s="268">
        <v>1.0545031793780529E-2</v>
      </c>
      <c r="AD589" s="268">
        <v>3.4449466218792676E-2</v>
      </c>
      <c r="AE589" s="268">
        <v>4.1359310232443033E-2</v>
      </c>
      <c r="AF589" s="268">
        <v>4.6362523822338776E-2</v>
      </c>
    </row>
    <row r="590" spans="1:32">
      <c r="A590" s="268">
        <v>113998988.00107557</v>
      </c>
      <c r="B590" s="268">
        <v>7.162556485915057</v>
      </c>
      <c r="C590" s="268">
        <v>1.0000000000000001E+50</v>
      </c>
      <c r="D590" s="268">
        <v>1.0000000000000001E+50</v>
      </c>
      <c r="E590" s="268">
        <v>1.0000000000000001E+50</v>
      </c>
      <c r="F590" s="268">
        <v>1.0000000000000001E+50</v>
      </c>
      <c r="G590" s="268">
        <v>1.0000000000000001E+50</v>
      </c>
      <c r="H590" s="268">
        <v>7.4039842016109343E-3</v>
      </c>
      <c r="I590" s="268">
        <v>0.17730711967702395</v>
      </c>
      <c r="J590" s="268">
        <v>1.0000000000000001E+50</v>
      </c>
      <c r="K590" s="268">
        <v>1.7859359451790905E-2</v>
      </c>
      <c r="L590" s="268">
        <v>1.0000000000000001E+50</v>
      </c>
      <c r="M590" s="268">
        <v>1.0000000000000001E+50</v>
      </c>
      <c r="N590" s="268">
        <v>0.48761250216034385</v>
      </c>
      <c r="O590" s="268">
        <v>1.0000000000000001E+50</v>
      </c>
      <c r="P590" s="268">
        <v>1.0000000000000001E+50</v>
      </c>
      <c r="Q590" s="268">
        <v>1.0000000000000001E+50</v>
      </c>
      <c r="R590" s="268">
        <v>1.0000000000000001E+50</v>
      </c>
      <c r="S590" s="268">
        <v>1.0000000000000001E+50</v>
      </c>
      <c r="T590" s="268">
        <v>1.0000000000000001E+50</v>
      </c>
      <c r="U590" s="268">
        <v>1.0000000000000001E+50</v>
      </c>
      <c r="V590" s="268">
        <v>1.0000000000000001E+50</v>
      </c>
      <c r="W590" s="268">
        <v>1.0000000000000001E+50</v>
      </c>
      <c r="X590" s="268">
        <v>0.40934818929364913</v>
      </c>
      <c r="Y590" s="268">
        <v>1.0000000000000001E+50</v>
      </c>
      <c r="Z590" s="268">
        <v>1.0000000000000001E+50</v>
      </c>
      <c r="AA590" s="268">
        <v>1.0000000000000001E+50</v>
      </c>
      <c r="AB590" s="268">
        <v>2.2249192155561232E-2</v>
      </c>
      <c r="AC590" s="268">
        <v>1.0755462911066573E-2</v>
      </c>
      <c r="AD590" s="268">
        <v>3.4643120931997728E-2</v>
      </c>
      <c r="AE590" s="268">
        <v>4.1760548882327317E-2</v>
      </c>
      <c r="AF590" s="268">
        <v>4.6974992000596912E-2</v>
      </c>
    </row>
    <row r="591" spans="1:32">
      <c r="A591" s="268">
        <v>116278967.76109707</v>
      </c>
      <c r="B591" s="268">
        <v>7.3058076128684331</v>
      </c>
      <c r="C591" s="268">
        <v>1.0000000000000001E+50</v>
      </c>
      <c r="D591" s="268">
        <v>1.0000000000000001E+50</v>
      </c>
      <c r="E591" s="268">
        <v>1.0000000000000001E+50</v>
      </c>
      <c r="F591" s="268">
        <v>1.0000000000000001E+50</v>
      </c>
      <c r="G591" s="268">
        <v>1.0000000000000001E+50</v>
      </c>
      <c r="H591" s="268">
        <v>7.5794817946761295E-3</v>
      </c>
      <c r="I591" s="268">
        <v>0.18096030329538026</v>
      </c>
      <c r="J591" s="268">
        <v>1.0000000000000001E+50</v>
      </c>
      <c r="K591" s="268">
        <v>1.8222154392465353E-2</v>
      </c>
      <c r="L591" s="268">
        <v>1.0000000000000001E+50</v>
      </c>
      <c r="M591" s="268">
        <v>1.0000000000000001E+50</v>
      </c>
      <c r="N591" s="268">
        <v>0.49736998500423385</v>
      </c>
      <c r="O591" s="268">
        <v>1.0000000000000001E+50</v>
      </c>
      <c r="P591" s="268">
        <v>1.0000000000000001E+50</v>
      </c>
      <c r="Q591" s="268">
        <v>1.0000000000000001E+50</v>
      </c>
      <c r="R591" s="268">
        <v>1.0000000000000001E+50</v>
      </c>
      <c r="S591" s="268">
        <v>1.0000000000000001E+50</v>
      </c>
      <c r="T591" s="268">
        <v>1.0000000000000001E+50</v>
      </c>
      <c r="U591" s="268">
        <v>1.0000000000000001E+50</v>
      </c>
      <c r="V591" s="268">
        <v>1.0000000000000001E+50</v>
      </c>
      <c r="W591" s="268">
        <v>1.0000000000000001E+50</v>
      </c>
      <c r="X591" s="268">
        <v>0.41753280642931812</v>
      </c>
      <c r="Y591" s="268">
        <v>1.0000000000000001E+50</v>
      </c>
      <c r="Z591" s="268">
        <v>1.0000000000000001E+50</v>
      </c>
      <c r="AA591" s="268">
        <v>1.0000000000000001E+50</v>
      </c>
      <c r="AB591" s="268">
        <v>2.1816191396113224E-2</v>
      </c>
      <c r="AC591" s="268">
        <v>1.0970111837240051E-2</v>
      </c>
      <c r="AD591" s="268">
        <v>3.4843456908095836E-2</v>
      </c>
      <c r="AE591" s="268">
        <v>4.2173945978115961E-2</v>
      </c>
      <c r="AF591" s="268">
        <v>4.7611090092567594E-2</v>
      </c>
    </row>
    <row r="592" spans="1:32">
      <c r="A592" s="268">
        <v>118604547.11631902</v>
      </c>
      <c r="B592" s="268">
        <v>7.4519237624150936</v>
      </c>
      <c r="C592" s="268">
        <v>1.0000000000000001E+50</v>
      </c>
      <c r="D592" s="268">
        <v>1.0000000000000001E+50</v>
      </c>
      <c r="E592" s="268">
        <v>1.0000000000000001E+50</v>
      </c>
      <c r="F592" s="268">
        <v>1.0000000000000001E+50</v>
      </c>
      <c r="G592" s="268">
        <v>1.0000000000000001E+50</v>
      </c>
      <c r="H592" s="268">
        <v>7.7579660728574204E-3</v>
      </c>
      <c r="I592" s="268">
        <v>0.18468445584738072</v>
      </c>
      <c r="J592" s="268">
        <v>1.0000000000000001E+50</v>
      </c>
      <c r="K592" s="268">
        <v>1.8592095870887601E-2</v>
      </c>
      <c r="L592" s="268">
        <v>1.0000000000000001E+50</v>
      </c>
      <c r="M592" s="268">
        <v>1.0000000000000001E+50</v>
      </c>
      <c r="N592" s="268">
        <v>0.50732251491503244</v>
      </c>
      <c r="O592" s="268">
        <v>1.0000000000000001E+50</v>
      </c>
      <c r="P592" s="268">
        <v>1.0000000000000001E+50</v>
      </c>
      <c r="Q592" s="268">
        <v>1.0000000000000001E+50</v>
      </c>
      <c r="R592" s="268">
        <v>1.0000000000000001E+50</v>
      </c>
      <c r="S592" s="268">
        <v>1.0000000000000001E+50</v>
      </c>
      <c r="T592" s="268">
        <v>1.0000000000000001E+50</v>
      </c>
      <c r="U592" s="268">
        <v>1.0000000000000001E+50</v>
      </c>
      <c r="V592" s="268">
        <v>1.0000000000000001E+50</v>
      </c>
      <c r="W592" s="268">
        <v>1.0000000000000001E+50</v>
      </c>
      <c r="X592" s="268">
        <v>0.42588116190777175</v>
      </c>
      <c r="Y592" s="268">
        <v>1.0000000000000001E+50</v>
      </c>
      <c r="Z592" s="268">
        <v>1.0000000000000001E+50</v>
      </c>
      <c r="AA592" s="268">
        <v>1.0000000000000001E+50</v>
      </c>
      <c r="AB592" s="268">
        <v>2.1391745499645762E-2</v>
      </c>
      <c r="AC592" s="268">
        <v>1.1189062749484655E-2</v>
      </c>
      <c r="AD592" s="268">
        <v>3.5050671112321019E-2</v>
      </c>
      <c r="AE592" s="268">
        <v>4.2599786456552498E-2</v>
      </c>
      <c r="AF592" s="268">
        <v>4.8272031045490299E-2</v>
      </c>
    </row>
    <row r="593" spans="1:32">
      <c r="A593" s="268">
        <v>120976638.0586454</v>
      </c>
      <c r="B593" s="268">
        <v>7.6009622350058352</v>
      </c>
      <c r="C593" s="268">
        <v>1.0000000000000001E+50</v>
      </c>
      <c r="D593" s="268">
        <v>1.0000000000000001E+50</v>
      </c>
      <c r="E593" s="268">
        <v>1.0000000000000001E+50</v>
      </c>
      <c r="F593" s="268">
        <v>1.0000000000000001E+50</v>
      </c>
      <c r="G593" s="268">
        <v>1.0000000000000001E+50</v>
      </c>
      <c r="H593" s="268">
        <v>7.9395060627970183E-3</v>
      </c>
      <c r="I593" s="268">
        <v>0.18848103754141871</v>
      </c>
      <c r="J593" s="268">
        <v>1.0000000000000001E+50</v>
      </c>
      <c r="K593" s="268">
        <v>1.8969328927340278E-2</v>
      </c>
      <c r="L593" s="268">
        <v>1.0000000000000001E+50</v>
      </c>
      <c r="M593" s="268">
        <v>1.0000000000000001E+50</v>
      </c>
      <c r="N593" s="268">
        <v>0.51747399484483958</v>
      </c>
      <c r="O593" s="268">
        <v>1.0000000000000001E+50</v>
      </c>
      <c r="P593" s="268">
        <v>1.0000000000000001E+50</v>
      </c>
      <c r="Q593" s="268">
        <v>1.0000000000000001E+50</v>
      </c>
      <c r="R593" s="268">
        <v>1.0000000000000001E+50</v>
      </c>
      <c r="S593" s="268">
        <v>1.0000000000000001E+50</v>
      </c>
      <c r="T593" s="268">
        <v>1.0000000000000001E+50</v>
      </c>
      <c r="U593" s="268">
        <v>1.0000000000000001E+50</v>
      </c>
      <c r="V593" s="268">
        <v>1.0000000000000001E+50</v>
      </c>
      <c r="W593" s="268">
        <v>1.0000000000000001E+50</v>
      </c>
      <c r="X593" s="268">
        <v>0.43439652959463426</v>
      </c>
      <c r="Y593" s="268">
        <v>1.0000000000000001E+50</v>
      </c>
      <c r="Z593" s="268">
        <v>1.0000000000000001E+50</v>
      </c>
      <c r="AA593" s="268">
        <v>1.0000000000000001E+50</v>
      </c>
      <c r="AB593" s="268">
        <v>2.0975687986054953E-2</v>
      </c>
      <c r="AC593" s="268">
        <v>1.1412401511972231E-2</v>
      </c>
      <c r="AD593" s="268">
        <v>3.5264964440773462E-2</v>
      </c>
      <c r="AE593" s="268">
        <v>4.3038358895624365E-2</v>
      </c>
      <c r="AF593" s="268">
        <v>4.8959138469856736E-2</v>
      </c>
    </row>
    <row r="594" spans="1:32">
      <c r="A594" s="268">
        <v>123396170.8198183</v>
      </c>
      <c r="B594" s="268">
        <v>7.7529814771005041</v>
      </c>
      <c r="C594" s="268">
        <v>1.0000000000000001E+50</v>
      </c>
      <c r="D594" s="268">
        <v>1.0000000000000001E+50</v>
      </c>
      <c r="E594" s="268">
        <v>1.0000000000000001E+50</v>
      </c>
      <c r="F594" s="268">
        <v>1.0000000000000001E+50</v>
      </c>
      <c r="G594" s="268">
        <v>1.0000000000000001E+50</v>
      </c>
      <c r="H594" s="268">
        <v>8.1241720601040318E-3</v>
      </c>
      <c r="I594" s="268">
        <v>0.19235153700415786</v>
      </c>
      <c r="J594" s="268">
        <v>1.0000000000000001E+50</v>
      </c>
      <c r="K594" s="268">
        <v>1.9354001463603374E-2</v>
      </c>
      <c r="L594" s="268">
        <v>1.0000000000000001E+50</v>
      </c>
      <c r="M594" s="268">
        <v>1.0000000000000001E+50</v>
      </c>
      <c r="N594" s="268">
        <v>0.52782840576541756</v>
      </c>
      <c r="O594" s="268">
        <v>1.0000000000000001E+50</v>
      </c>
      <c r="P594" s="268">
        <v>1.0000000000000001E+50</v>
      </c>
      <c r="Q594" s="268">
        <v>1.0000000000000001E+50</v>
      </c>
      <c r="R594" s="268">
        <v>1.0000000000000001E+50</v>
      </c>
      <c r="S594" s="268">
        <v>1.0000000000000001E+50</v>
      </c>
      <c r="T594" s="268">
        <v>1.0000000000000001E+50</v>
      </c>
      <c r="U594" s="268">
        <v>1.0000000000000001E+50</v>
      </c>
      <c r="V594" s="268">
        <v>1.0000000000000001E+50</v>
      </c>
      <c r="W594" s="268">
        <v>1.0000000000000001E+50</v>
      </c>
      <c r="X594" s="268">
        <v>0.4430822488504722</v>
      </c>
      <c r="Y594" s="268">
        <v>1.0000000000000001E+50</v>
      </c>
      <c r="Z594" s="268">
        <v>1.0000000000000001E+50</v>
      </c>
      <c r="AA594" s="268">
        <v>1.0000000000000001E+50</v>
      </c>
      <c r="AB594" s="268">
        <v>2.0567855662943519E-2</v>
      </c>
      <c r="AC594" s="268">
        <v>1.164021570953876E-2</v>
      </c>
      <c r="AD594" s="268">
        <v>3.5486541712682694E-2</v>
      </c>
      <c r="AE594" s="268">
        <v>4.3489955522359021E-2</v>
      </c>
      <c r="AF594" s="268">
        <v>4.9673862053389625E-2</v>
      </c>
    </row>
    <row r="595" spans="1:32">
      <c r="A595" s="268">
        <v>125864094.23621467</v>
      </c>
      <c r="B595" s="268">
        <v>7.9080411040881522</v>
      </c>
      <c r="C595" s="268">
        <v>1.0000000000000001E+50</v>
      </c>
      <c r="D595" s="268">
        <v>1.0000000000000001E+50</v>
      </c>
      <c r="E595" s="268">
        <v>1.0000000000000001E+50</v>
      </c>
      <c r="F595" s="268">
        <v>1.0000000000000001E+50</v>
      </c>
      <c r="G595" s="268">
        <v>1.0000000000000001E+50</v>
      </c>
      <c r="H595" s="268">
        <v>8.312035651209462E-3</v>
      </c>
      <c r="I595" s="268">
        <v>0.19629747186339824</v>
      </c>
      <c r="J595" s="268">
        <v>1.0000000000000001E+50</v>
      </c>
      <c r="K595" s="268">
        <v>1.9746264300831803E-2</v>
      </c>
      <c r="L595" s="268">
        <v>1.0000000000000001E+50</v>
      </c>
      <c r="M595" s="268">
        <v>1.0000000000000001E+50</v>
      </c>
      <c r="N595" s="268">
        <v>0.53838980822935301</v>
      </c>
      <c r="O595" s="268">
        <v>1.0000000000000001E+50</v>
      </c>
      <c r="P595" s="268">
        <v>1.0000000000000001E+50</v>
      </c>
      <c r="Q595" s="268">
        <v>1.0000000000000001E+50</v>
      </c>
      <c r="R595" s="268">
        <v>1.0000000000000001E+50</v>
      </c>
      <c r="S595" s="268">
        <v>1.0000000000000001E+50</v>
      </c>
      <c r="T595" s="268">
        <v>1.0000000000000001E+50</v>
      </c>
      <c r="U595" s="268">
        <v>1.0000000000000001E+50</v>
      </c>
      <c r="V595" s="268">
        <v>1.0000000000000001E+50</v>
      </c>
      <c r="W595" s="268">
        <v>1.0000000000000001E+50</v>
      </c>
      <c r="X595" s="268">
        <v>0.45194172584034842</v>
      </c>
      <c r="Y595" s="268">
        <v>1.0000000000000001E+50</v>
      </c>
      <c r="Z595" s="268">
        <v>1.0000000000000001E+50</v>
      </c>
      <c r="AA595" s="268">
        <v>1.0000000000000001E+50</v>
      </c>
      <c r="AB595" s="268">
        <v>2.0168088561512972E-2</v>
      </c>
      <c r="AC595" s="268">
        <v>1.1872594682034861E-2</v>
      </c>
      <c r="AD595" s="268">
        <v>3.5715611659915422E-2</v>
      </c>
      <c r="AE595" s="268">
        <v>4.3954872225946164E-2</v>
      </c>
      <c r="AF595" s="268">
        <v>5.0417795608378536E-2</v>
      </c>
    </row>
    <row r="596" spans="1:32">
      <c r="A596" s="268">
        <v>128381376.12093896</v>
      </c>
      <c r="B596" s="268">
        <v>8.0662019236656377</v>
      </c>
      <c r="C596" s="268">
        <v>1.0000000000000001E+50</v>
      </c>
      <c r="D596" s="268">
        <v>1.0000000000000001E+50</v>
      </c>
      <c r="E596" s="268">
        <v>1.0000000000000001E+50</v>
      </c>
      <c r="F596" s="268">
        <v>1.0000000000000001E+50</v>
      </c>
      <c r="G596" s="268">
        <v>1.0000000000000001E+50</v>
      </c>
      <c r="H596" s="268">
        <v>8.503169736245644E-3</v>
      </c>
      <c r="I596" s="268">
        <v>0.20032038934237456</v>
      </c>
      <c r="J596" s="268">
        <v>1.0000000000000001E+50</v>
      </c>
      <c r="K596" s="268">
        <v>2.0146271238585502E-2</v>
      </c>
      <c r="L596" s="268">
        <v>1.0000000000000001E+50</v>
      </c>
      <c r="M596" s="268">
        <v>1.0000000000000001E+50</v>
      </c>
      <c r="N596" s="268">
        <v>0.54916234396242802</v>
      </c>
      <c r="O596" s="268">
        <v>1.0000000000000001E+50</v>
      </c>
      <c r="P596" s="268">
        <v>1.0000000000000001E+50</v>
      </c>
      <c r="Q596" s="268">
        <v>1.0000000000000001E+50</v>
      </c>
      <c r="R596" s="268">
        <v>1.0000000000000001E+50</v>
      </c>
      <c r="S596" s="268">
        <v>1.0000000000000001E+50</v>
      </c>
      <c r="T596" s="268">
        <v>1.0000000000000001E+50</v>
      </c>
      <c r="U596" s="268">
        <v>1.0000000000000001E+50</v>
      </c>
      <c r="V596" s="268">
        <v>1.0000000000000001E+50</v>
      </c>
      <c r="W596" s="268">
        <v>1.0000000000000001E+50</v>
      </c>
      <c r="X596" s="268">
        <v>0.46097843486957685</v>
      </c>
      <c r="Y596" s="268">
        <v>1.0000000000000001E+50</v>
      </c>
      <c r="Z596" s="268">
        <v>1.0000000000000001E+50</v>
      </c>
      <c r="AA596" s="268">
        <v>1.0000000000000001E+50</v>
      </c>
      <c r="AB596" s="268">
        <v>1.9776229873713257E-2</v>
      </c>
      <c r="AC596" s="268">
        <v>1.2109629559364369E-2</v>
      </c>
      <c r="AD596" s="268">
        <v>3.5952386913915002E-2</v>
      </c>
      <c r="AE596" s="268">
        <v>4.4433408576527937E-2</v>
      </c>
      <c r="AF596" s="268">
        <v>5.1192698269561493E-2</v>
      </c>
    </row>
    <row r="597" spans="1:32">
      <c r="A597" s="268">
        <v>130949003.64335774</v>
      </c>
      <c r="B597" s="268">
        <v>8.2275259596837778</v>
      </c>
      <c r="C597" s="268">
        <v>1.0000000000000001E+50</v>
      </c>
      <c r="D597" s="268">
        <v>1.0000000000000001E+50</v>
      </c>
      <c r="E597" s="268">
        <v>1.0000000000000001E+50</v>
      </c>
      <c r="F597" s="268">
        <v>1.0000000000000001E+50</v>
      </c>
      <c r="G597" s="268">
        <v>1.0000000000000001E+50</v>
      </c>
      <c r="H597" s="268">
        <v>8.6976485529062092E-3</v>
      </c>
      <c r="I597" s="268">
        <v>0.20442186686571442</v>
      </c>
      <c r="J597" s="268">
        <v>1.0000000000000001E+50</v>
      </c>
      <c r="K597" s="268">
        <v>2.0554179115034467E-2</v>
      </c>
      <c r="L597" s="268">
        <v>1.0000000000000001E+50</v>
      </c>
      <c r="M597" s="268">
        <v>1.0000000000000001E+50</v>
      </c>
      <c r="N597" s="268">
        <v>0.56015023748782411</v>
      </c>
      <c r="O597" s="268">
        <v>1.0000000000000001E+50</v>
      </c>
      <c r="P597" s="268">
        <v>1.0000000000000001E+50</v>
      </c>
      <c r="Q597" s="268">
        <v>1.0000000000000001E+50</v>
      </c>
      <c r="R597" s="268">
        <v>1.0000000000000001E+50</v>
      </c>
      <c r="S597" s="268">
        <v>1.0000000000000001E+50</v>
      </c>
      <c r="T597" s="268">
        <v>1.0000000000000001E+50</v>
      </c>
      <c r="U597" s="268">
        <v>1.0000000000000001E+50</v>
      </c>
      <c r="V597" s="268">
        <v>1.0000000000000001E+50</v>
      </c>
      <c r="W597" s="268">
        <v>1.0000000000000001E+50</v>
      </c>
      <c r="X597" s="268">
        <v>0.47019591974619629</v>
      </c>
      <c r="Y597" s="268">
        <v>1.0000000000000001E+50</v>
      </c>
      <c r="Z597" s="268">
        <v>1.0000000000000001E+50</v>
      </c>
      <c r="AA597" s="268">
        <v>1.0000000000000001E+50</v>
      </c>
      <c r="AB597" s="268">
        <v>1.939212589062517E-2</v>
      </c>
      <c r="AC597" s="268">
        <v>1.2351413297224677E-2</v>
      </c>
      <c r="AD597" s="268">
        <v>3.6197083990286726E-2</v>
      </c>
      <c r="AE597" s="268">
        <v>4.4925867849974654E-2</v>
      </c>
      <c r="AF597" s="268">
        <v>5.2000519473102441E-2</v>
      </c>
    </row>
    <row r="598" spans="1:32">
      <c r="A598" s="268">
        <v>133567983.71622489</v>
      </c>
      <c r="B598" s="268">
        <v>8.3920764764704199</v>
      </c>
      <c r="C598" s="268">
        <v>1.0000000000000001E+50</v>
      </c>
      <c r="D598" s="268">
        <v>1.0000000000000001E+50</v>
      </c>
      <c r="E598" s="268">
        <v>1.0000000000000001E+50</v>
      </c>
      <c r="F598" s="268">
        <v>1.0000000000000001E+50</v>
      </c>
      <c r="G598" s="268">
        <v>1.0000000000000001E+50</v>
      </c>
      <c r="H598" s="268">
        <v>8.895547701249118E-3</v>
      </c>
      <c r="I598" s="268">
        <v>0.20860351267729157</v>
      </c>
      <c r="J598" s="268">
        <v>1.0000000000000001E+50</v>
      </c>
      <c r="K598" s="268">
        <v>2.0970147868362085E-2</v>
      </c>
      <c r="L598" s="268">
        <v>1.0000000000000001E+50</v>
      </c>
      <c r="M598" s="268">
        <v>1.0000000000000001E+50</v>
      </c>
      <c r="N598" s="268">
        <v>0.57135779778279605</v>
      </c>
      <c r="O598" s="268">
        <v>1.0000000000000001E+50</v>
      </c>
      <c r="P598" s="268">
        <v>1.0000000000000001E+50</v>
      </c>
      <c r="Q598" s="268">
        <v>1.0000000000000001E+50</v>
      </c>
      <c r="R598" s="268">
        <v>1.0000000000000001E+50</v>
      </c>
      <c r="S598" s="268">
        <v>1.0000000000000001E+50</v>
      </c>
      <c r="T598" s="268">
        <v>1.0000000000000001E+50</v>
      </c>
      <c r="U598" s="268">
        <v>1.0000000000000001E+50</v>
      </c>
      <c r="V598" s="268">
        <v>1.0000000000000001E+50</v>
      </c>
      <c r="W598" s="268">
        <v>1.0000000000000001E+50</v>
      </c>
      <c r="X598" s="268">
        <v>0.47959779517070145</v>
      </c>
      <c r="Y598" s="268">
        <v>1.0000000000000001E+50</v>
      </c>
      <c r="Z598" s="268">
        <v>1.0000000000000001E+50</v>
      </c>
      <c r="AA598" s="268">
        <v>1.0000000000000001E+50</v>
      </c>
      <c r="AB598" s="268">
        <v>1.9015625942050706E-2</v>
      </c>
      <c r="AC598" s="268">
        <v>1.2598040713562899E-2</v>
      </c>
      <c r="AD598" s="268">
        <v>3.6449923271269231E-2</v>
      </c>
      <c r="AE598" s="268">
        <v>4.5432557058937749E-2</v>
      </c>
      <c r="AF598" s="268">
        <v>5.2843428487064747E-2</v>
      </c>
    </row>
    <row r="599" spans="1:32">
      <c r="A599" s="268">
        <v>136239343.39054939</v>
      </c>
      <c r="B599" s="268">
        <v>8.5599180036399929</v>
      </c>
      <c r="C599" s="268">
        <v>1.0000000000000001E+50</v>
      </c>
      <c r="D599" s="268">
        <v>1.0000000000000001E+50</v>
      </c>
      <c r="E599" s="268">
        <v>1.0000000000000001E+50</v>
      </c>
      <c r="F599" s="268">
        <v>1.0000000000000001E+50</v>
      </c>
      <c r="G599" s="268">
        <v>1.0000000000000001E+50</v>
      </c>
      <c r="H599" s="268">
        <v>9.0969441694109133E-3</v>
      </c>
      <c r="I599" s="268">
        <v>0.21286696647021222</v>
      </c>
      <c r="J599" s="268">
        <v>1.0000000000000001E+50</v>
      </c>
      <c r="K599" s="268">
        <v>2.1394340599390365E-2</v>
      </c>
      <c r="L599" s="268">
        <v>1.0000000000000001E+50</v>
      </c>
      <c r="M599" s="268">
        <v>1.0000000000000001E+50</v>
      </c>
      <c r="N599" s="268">
        <v>0.58278941996846378</v>
      </c>
      <c r="O599" s="268">
        <v>1.0000000000000001E+50</v>
      </c>
      <c r="P599" s="268">
        <v>1.0000000000000001E+50</v>
      </c>
      <c r="Q599" s="268">
        <v>1.0000000000000001E+50</v>
      </c>
      <c r="R599" s="268">
        <v>1.0000000000000001E+50</v>
      </c>
      <c r="S599" s="268">
        <v>1.0000000000000001E+50</v>
      </c>
      <c r="T599" s="268">
        <v>1.0000000000000001E+50</v>
      </c>
      <c r="U599" s="268">
        <v>1.0000000000000001E+50</v>
      </c>
      <c r="V599" s="268">
        <v>1.0000000000000001E+50</v>
      </c>
      <c r="W599" s="268">
        <v>1.0000000000000001E+50</v>
      </c>
      <c r="X599" s="268">
        <v>0.48918774815357491</v>
      </c>
      <c r="Y599" s="268">
        <v>1.0000000000000001E+50</v>
      </c>
      <c r="Z599" s="268">
        <v>1.0000000000000001E+50</v>
      </c>
      <c r="AA599" s="268">
        <v>1.0000000000000001E+50</v>
      </c>
      <c r="AB599" s="268">
        <v>1.8646582337287474E-2</v>
      </c>
      <c r="AC599" s="268">
        <v>1.2849608525762184E-2</v>
      </c>
      <c r="AD599" s="268">
        <v>3.6711128986358504E-2</v>
      </c>
      <c r="AE599" s="268">
        <v>4.5953786990443217E-2</v>
      </c>
      <c r="AF599" s="268">
        <v>5.3723849436178674E-2</v>
      </c>
    </row>
    <row r="600" spans="1:32">
      <c r="A600" s="268">
        <v>138964130.25836039</v>
      </c>
      <c r="B600" s="268">
        <v>8.7311163613992289</v>
      </c>
      <c r="C600" s="268">
        <v>1.0000000000000001E+50</v>
      </c>
      <c r="D600" s="268">
        <v>1.0000000000000001E+50</v>
      </c>
      <c r="E600" s="268">
        <v>1.0000000000000001E+50</v>
      </c>
      <c r="F600" s="268">
        <v>1.0000000000000001E+50</v>
      </c>
      <c r="G600" s="268">
        <v>1.0000000000000001E+50</v>
      </c>
      <c r="H600" s="268">
        <v>9.3019163602052618E-3</v>
      </c>
      <c r="I600" s="268">
        <v>0.21721390002917842</v>
      </c>
      <c r="J600" s="268">
        <v>1.0000000000000001E+50</v>
      </c>
      <c r="K600" s="268">
        <v>2.1826923635451124E-2</v>
      </c>
      <c r="L600" s="268">
        <v>1.0000000000000001E+50</v>
      </c>
      <c r="M600" s="268">
        <v>1.0000000000000001E+50</v>
      </c>
      <c r="N600" s="268">
        <v>0.59444958703338824</v>
      </c>
      <c r="O600" s="268">
        <v>1.0000000000000001E+50</v>
      </c>
      <c r="P600" s="268">
        <v>1.0000000000000001E+50</v>
      </c>
      <c r="Q600" s="268">
        <v>1.0000000000000001E+50</v>
      </c>
      <c r="R600" s="268">
        <v>1.0000000000000001E+50</v>
      </c>
      <c r="S600" s="268">
        <v>1.0000000000000001E+50</v>
      </c>
      <c r="T600" s="268">
        <v>1.0000000000000001E+50</v>
      </c>
      <c r="U600" s="268">
        <v>1.0000000000000001E+50</v>
      </c>
      <c r="V600" s="268">
        <v>1.0000000000000001E+50</v>
      </c>
      <c r="W600" s="268">
        <v>1.0000000000000001E+50</v>
      </c>
      <c r="X600" s="268">
        <v>0.49896953946117462</v>
      </c>
      <c r="Y600" s="268">
        <v>1.0000000000000001E+50</v>
      </c>
      <c r="Z600" s="268">
        <v>1.0000000000000001E+50</v>
      </c>
      <c r="AA600" s="268">
        <v>1.0000000000000001E+50</v>
      </c>
      <c r="AB600" s="268">
        <v>1.828485030706337E-2</v>
      </c>
      <c r="AC600" s="268">
        <v>1.3106215388572704E-2</v>
      </c>
      <c r="AD600" s="268">
        <v>3.6980929191375696E-2</v>
      </c>
      <c r="AE600" s="268">
        <v>4.6489872250260446E-2</v>
      </c>
      <c r="AF600" s="268">
        <v>5.4644502975726705E-2</v>
      </c>
    </row>
    <row r="601" spans="1:32">
      <c r="A601" s="268">
        <v>141743412.8635276</v>
      </c>
      <c r="B601" s="268">
        <v>8.9057386863590136</v>
      </c>
      <c r="C601" s="268">
        <v>1.0000000000000001E+50</v>
      </c>
      <c r="D601" s="268">
        <v>1.0000000000000001E+50</v>
      </c>
      <c r="E601" s="268">
        <v>1.0000000000000001E+50</v>
      </c>
      <c r="F601" s="268">
        <v>1.0000000000000001E+50</v>
      </c>
      <c r="G601" s="268">
        <v>1.0000000000000001E+50</v>
      </c>
      <c r="H601" s="268">
        <v>9.5105441185833681E-3</v>
      </c>
      <c r="I601" s="268">
        <v>0.22164601788547825</v>
      </c>
      <c r="J601" s="268">
        <v>1.0000000000000001E+50</v>
      </c>
      <c r="K601" s="268">
        <v>2.2268066595528043E-2</v>
      </c>
      <c r="L601" s="268">
        <v>1.0000000000000001E+50</v>
      </c>
      <c r="M601" s="268">
        <v>1.0000000000000001E+50</v>
      </c>
      <c r="N601" s="268">
        <v>0.60634287159160383</v>
      </c>
      <c r="O601" s="268">
        <v>1.0000000000000001E+50</v>
      </c>
      <c r="P601" s="268">
        <v>1.0000000000000001E+50</v>
      </c>
      <c r="Q601" s="268">
        <v>1.0000000000000001E+50</v>
      </c>
      <c r="R601" s="268">
        <v>1.0000000000000001E+50</v>
      </c>
      <c r="S601" s="268">
        <v>1.0000000000000001E+50</v>
      </c>
      <c r="T601" s="268">
        <v>1.0000000000000001E+50</v>
      </c>
      <c r="U601" s="268">
        <v>1.0000000000000001E+50</v>
      </c>
      <c r="V601" s="268">
        <v>1.0000000000000001E+50</v>
      </c>
      <c r="W601" s="268">
        <v>1.0000000000000001E+50</v>
      </c>
      <c r="X601" s="268">
        <v>0.50894700509054625</v>
      </c>
      <c r="Y601" s="268">
        <v>1.0000000000000001E+50</v>
      </c>
      <c r="Z601" s="268">
        <v>1.0000000000000001E+50</v>
      </c>
      <c r="AA601" s="268">
        <v>1.0000000000000001E+50</v>
      </c>
      <c r="AB601" s="268">
        <v>1.7930287946608336E-2</v>
      </c>
      <c r="AC601" s="268">
        <v>1.3367961932802286E-2</v>
      </c>
      <c r="AD601" s="268">
        <v>3.7259555746293804E-2</v>
      </c>
      <c r="AE601" s="268">
        <v>4.7041131314250716E-2</v>
      </c>
      <c r="AF601" s="268">
        <v>5.560845602891662E-2</v>
      </c>
    </row>
    <row r="602" spans="1:32">
      <c r="A602" s="268">
        <v>144578281.12079814</v>
      </c>
      <c r="B602" s="268">
        <v>9.0838534578624692</v>
      </c>
      <c r="C602" s="268">
        <v>1.0000000000000001E+50</v>
      </c>
      <c r="D602" s="268">
        <v>1.0000000000000001E+50</v>
      </c>
      <c r="E602" s="268">
        <v>1.0000000000000001E+50</v>
      </c>
      <c r="F602" s="268">
        <v>1.0000000000000001E+50</v>
      </c>
      <c r="G602" s="268">
        <v>1.0000000000000001E+50</v>
      </c>
      <c r="H602" s="268">
        <v>9.7229087599375492E-3</v>
      </c>
      <c r="I602" s="268">
        <v>0.22616505798485542</v>
      </c>
      <c r="J602" s="268">
        <v>1.0000000000000001E+50</v>
      </c>
      <c r="K602" s="268">
        <v>2.271794245669459E-2</v>
      </c>
      <c r="L602" s="268">
        <v>1.0000000000000001E+50</v>
      </c>
      <c r="M602" s="268">
        <v>1.0000000000000001E+50</v>
      </c>
      <c r="N602" s="268">
        <v>0.6184739376757985</v>
      </c>
      <c r="O602" s="268">
        <v>1.0000000000000001E+50</v>
      </c>
      <c r="P602" s="268">
        <v>1.0000000000000001E+50</v>
      </c>
      <c r="Q602" s="268">
        <v>1.0000000000000001E+50</v>
      </c>
      <c r="R602" s="268">
        <v>1.0000000000000001E+50</v>
      </c>
      <c r="S602" s="268">
        <v>1.0000000000000001E+50</v>
      </c>
      <c r="T602" s="268">
        <v>1.0000000000000001E+50</v>
      </c>
      <c r="U602" s="268">
        <v>1.0000000000000001E+50</v>
      </c>
      <c r="V602" s="268">
        <v>1.0000000000000001E+50</v>
      </c>
      <c r="W602" s="268">
        <v>1.0000000000000001E+50</v>
      </c>
      <c r="X602" s="268">
        <v>0.5191240577737376</v>
      </c>
      <c r="Y602" s="268">
        <v>1.0000000000000001E+50</v>
      </c>
      <c r="Z602" s="268">
        <v>1.0000000000000001E+50</v>
      </c>
      <c r="AA602" s="268">
        <v>1.0000000000000001E+50</v>
      </c>
      <c r="AB602" s="268">
        <v>1.7582756159840385E-2</v>
      </c>
      <c r="AC602" s="268">
        <v>1.3634950804781798E-2</v>
      </c>
      <c r="AD602" s="268">
        <v>3.7547244292160449E-2</v>
      </c>
      <c r="AE602" s="268">
        <v>4.7607886586868924E-2</v>
      </c>
      <c r="AF602" s="268">
        <v>5.6619181317240155E-2</v>
      </c>
    </row>
    <row r="603" spans="1:32">
      <c r="A603" s="268">
        <v>147469846.7432141</v>
      </c>
      <c r="B603" s="268">
        <v>9.2655305248395941</v>
      </c>
      <c r="C603" s="268">
        <v>1.0000000000000001E+50</v>
      </c>
      <c r="D603" s="268">
        <v>1.0000000000000001E+50</v>
      </c>
      <c r="E603" s="268">
        <v>1.0000000000000001E+50</v>
      </c>
      <c r="F603" s="268">
        <v>1.0000000000000001E+50</v>
      </c>
      <c r="G603" s="268">
        <v>1.0000000000000001E+50</v>
      </c>
      <c r="H603" s="268">
        <v>9.9390930992329391E-3</v>
      </c>
      <c r="I603" s="268">
        <v>0.23077279236851969</v>
      </c>
      <c r="J603" s="268">
        <v>1.0000000000000001E+50</v>
      </c>
      <c r="K603" s="268">
        <v>2.3176727621873668E-2</v>
      </c>
      <c r="L603" s="268">
        <v>1.0000000000000001E+50</v>
      </c>
      <c r="M603" s="268">
        <v>1.0000000000000001E+50</v>
      </c>
      <c r="N603" s="268">
        <v>0.63084754256634512</v>
      </c>
      <c r="O603" s="268">
        <v>1.0000000000000001E+50</v>
      </c>
      <c r="P603" s="268">
        <v>1.0000000000000001E+50</v>
      </c>
      <c r="Q603" s="268">
        <v>1.0000000000000001E+50</v>
      </c>
      <c r="R603" s="268">
        <v>1.0000000000000001E+50</v>
      </c>
      <c r="S603" s="268">
        <v>1.0000000000000001E+50</v>
      </c>
      <c r="T603" s="268">
        <v>1.0000000000000001E+50</v>
      </c>
      <c r="U603" s="268">
        <v>1.0000000000000001E+50</v>
      </c>
      <c r="V603" s="268">
        <v>1.0000000000000001E+50</v>
      </c>
      <c r="W603" s="268">
        <v>1.0000000000000001E+50</v>
      </c>
      <c r="X603" s="268">
        <v>0.52950468851220478</v>
      </c>
      <c r="Y603" s="268">
        <v>1.0000000000000001E+50</v>
      </c>
      <c r="Z603" s="268">
        <v>1.0000000000000001E+50</v>
      </c>
      <c r="AA603" s="268">
        <v>1.0000000000000001E+50</v>
      </c>
      <c r="AB603" s="268">
        <v>1.724211860464352E-2</v>
      </c>
      <c r="AC603" s="268">
        <v>1.390728670662082E-2</v>
      </c>
      <c r="AD603" s="268">
        <v>3.7844234227474391E-2</v>
      </c>
      <c r="AE603" s="268">
        <v>4.8190464466961631E-2</v>
      </c>
      <c r="AF603" s="268">
        <v>5.7680628790737175E-2</v>
      </c>
    </row>
    <row r="604" spans="1:32">
      <c r="A604" s="268">
        <v>150419243.67807838</v>
      </c>
      <c r="B604" s="268">
        <v>9.4508411331990096</v>
      </c>
      <c r="C604" s="268">
        <v>1.0000000000000001E+50</v>
      </c>
      <c r="D604" s="268">
        <v>1.0000000000000001E+50</v>
      </c>
      <c r="E604" s="268">
        <v>1.0000000000000001E+50</v>
      </c>
      <c r="F604" s="268">
        <v>1.0000000000000001E+50</v>
      </c>
      <c r="G604" s="268">
        <v>1.0000000000000001E+50</v>
      </c>
      <c r="H604" s="268">
        <v>1.0159181480955157E-2</v>
      </c>
      <c r="I604" s="268">
        <v>0.2354710278675608</v>
      </c>
      <c r="J604" s="268">
        <v>1.0000000000000001E+50</v>
      </c>
      <c r="K604" s="268">
        <v>2.364460198894517E-2</v>
      </c>
      <c r="L604" s="268">
        <v>1.0000000000000001E+50</v>
      </c>
      <c r="M604" s="268">
        <v>1.0000000000000001E+50</v>
      </c>
      <c r="N604" s="268">
        <v>0.64346853865689912</v>
      </c>
      <c r="O604" s="268">
        <v>1.0000000000000001E+50</v>
      </c>
      <c r="P604" s="268">
        <v>1.0000000000000001E+50</v>
      </c>
      <c r="Q604" s="268">
        <v>1.0000000000000001E+50</v>
      </c>
      <c r="R604" s="268">
        <v>1.0000000000000001E+50</v>
      </c>
      <c r="S604" s="268">
        <v>1.0000000000000001E+50</v>
      </c>
      <c r="T604" s="268">
        <v>1.0000000000000001E+50</v>
      </c>
      <c r="U604" s="268">
        <v>1.0000000000000001E+50</v>
      </c>
      <c r="V604" s="268">
        <v>1.0000000000000001E+50</v>
      </c>
      <c r="W604" s="268">
        <v>1.0000000000000001E+50</v>
      </c>
      <c r="X604" s="268">
        <v>0.54009296814191143</v>
      </c>
      <c r="Y604" s="268">
        <v>1.0000000000000001E+50</v>
      </c>
      <c r="Z604" s="268">
        <v>1.0000000000000001E+50</v>
      </c>
      <c r="AA604" s="268">
        <v>1.0000000000000001E+50</v>
      </c>
      <c r="AB604" s="268">
        <v>1.6908241639215525E-2</v>
      </c>
      <c r="AC604" s="268">
        <v>1.4185076437269354E-2</v>
      </c>
      <c r="AD604" s="268">
        <v>3.8150768684392135E-2</v>
      </c>
      <c r="AE604" s="268">
        <v>4.8789195420972563E-2</v>
      </c>
      <c r="AF604" s="268">
        <v>5.879731150695109E-2</v>
      </c>
    </row>
    <row r="605" spans="1:32">
      <c r="A605" s="268">
        <v>153427628.55163994</v>
      </c>
      <c r="B605" s="268">
        <v>9.6398579537675211</v>
      </c>
      <c r="C605" s="268">
        <v>1.0000000000000001E+50</v>
      </c>
      <c r="D605" s="268">
        <v>1.0000000000000001E+50</v>
      </c>
      <c r="E605" s="268">
        <v>1.0000000000000001E+50</v>
      </c>
      <c r="F605" s="268">
        <v>1.0000000000000001E+50</v>
      </c>
      <c r="G605" s="268">
        <v>1.0000000000000001E+50</v>
      </c>
      <c r="H605" s="268">
        <v>1.0383259809864724E-2</v>
      </c>
      <c r="I605" s="268">
        <v>0.240261606811037</v>
      </c>
      <c r="J605" s="268">
        <v>1.0000000000000001E+50</v>
      </c>
      <c r="K605" s="268">
        <v>2.412174902122842E-2</v>
      </c>
      <c r="L605" s="268">
        <v>1.0000000000000001E+50</v>
      </c>
      <c r="M605" s="268">
        <v>1.0000000000000001E+50</v>
      </c>
      <c r="N605" s="268">
        <v>0.65634187535729738</v>
      </c>
      <c r="O605" s="268">
        <v>1.0000000000000001E+50</v>
      </c>
      <c r="P605" s="268">
        <v>1.0000000000000001E+50</v>
      </c>
      <c r="Q605" s="268">
        <v>1.0000000000000001E+50</v>
      </c>
      <c r="R605" s="268">
        <v>1.0000000000000001E+50</v>
      </c>
      <c r="S605" s="268">
        <v>1.0000000000000001E+50</v>
      </c>
      <c r="T605" s="268">
        <v>1.0000000000000001E+50</v>
      </c>
      <c r="U605" s="268">
        <v>1.0000000000000001E+50</v>
      </c>
      <c r="V605" s="268">
        <v>1.0000000000000001E+50</v>
      </c>
      <c r="W605" s="268">
        <v>1.0000000000000001E+50</v>
      </c>
      <c r="X605" s="268">
        <v>0.55089304892973801</v>
      </c>
      <c r="Y605" s="268">
        <v>1.0000000000000001E+50</v>
      </c>
      <c r="Z605" s="268">
        <v>1.0000000000000001E+50</v>
      </c>
      <c r="AA605" s="268">
        <v>1.0000000000000001E+50</v>
      </c>
      <c r="AB605" s="268">
        <v>1.6580994269464053E-2</v>
      </c>
      <c r="AC605" s="268">
        <v>1.4468428934401747E-2</v>
      </c>
      <c r="AD605" s="268">
        <v>3.846709450515684E-2</v>
      </c>
      <c r="AE605" s="268">
        <v>4.9404414063637041E-2</v>
      </c>
      <c r="AF605" s="268">
        <v>5.9974409004848961E-2</v>
      </c>
    </row>
    <row r="606" spans="1:32">
      <c r="A606" s="268">
        <v>156496181.12267274</v>
      </c>
      <c r="B606" s="268">
        <v>9.8326551107884921</v>
      </c>
      <c r="C606" s="268">
        <v>1.0000000000000001E+50</v>
      </c>
      <c r="D606" s="268">
        <v>1.0000000000000001E+50</v>
      </c>
      <c r="E606" s="268">
        <v>1.0000000000000001E+50</v>
      </c>
      <c r="F606" s="268">
        <v>1.0000000000000001E+50</v>
      </c>
      <c r="G606" s="268">
        <v>1.0000000000000001E+50</v>
      </c>
      <c r="H606" s="268">
        <v>1.0611415582551411E-2</v>
      </c>
      <c r="I606" s="268">
        <v>0.24514640774801466</v>
      </c>
      <c r="J606" s="268">
        <v>1.0000000000000001E+50</v>
      </c>
      <c r="K606" s="268">
        <v>2.4608355819366649E-2</v>
      </c>
      <c r="L606" s="268">
        <v>1.0000000000000001E+50</v>
      </c>
      <c r="M606" s="268">
        <v>1.0000000000000001E+50</v>
      </c>
      <c r="N606" s="268">
        <v>0.66947260103450112</v>
      </c>
      <c r="O606" s="268">
        <v>1.0000000000000001E+50</v>
      </c>
      <c r="P606" s="268">
        <v>1.0000000000000001E+50</v>
      </c>
      <c r="Q606" s="268">
        <v>1.0000000000000001E+50</v>
      </c>
      <c r="R606" s="268">
        <v>1.0000000000000001E+50</v>
      </c>
      <c r="S606" s="268">
        <v>1.0000000000000001E+50</v>
      </c>
      <c r="T606" s="268">
        <v>1.0000000000000001E+50</v>
      </c>
      <c r="U606" s="268">
        <v>1.0000000000000001E+50</v>
      </c>
      <c r="V606" s="268">
        <v>1.0000000000000001E+50</v>
      </c>
      <c r="W606" s="268">
        <v>1.0000000000000001E+50</v>
      </c>
      <c r="X606" s="268">
        <v>0.56190916620182119</v>
      </c>
      <c r="Y606" s="268">
        <v>1.0000000000000001E+50</v>
      </c>
      <c r="Z606" s="268">
        <v>1.0000000000000001E+50</v>
      </c>
      <c r="AA606" s="268">
        <v>1.0000000000000001E+50</v>
      </c>
      <c r="AB606" s="268">
        <v>1.6260248097429778E-2</v>
      </c>
      <c r="AC606" s="268">
        <v>1.4757455317139163E-2</v>
      </c>
      <c r="AD606" s="268">
        <v>3.8793462219155812E-2</v>
      </c>
      <c r="AE606" s="268">
        <v>5.0036459246215859E-2</v>
      </c>
      <c r="AF606" s="268">
        <v>6.1217891740827361E-2</v>
      </c>
    </row>
    <row r="607" spans="1:32">
      <c r="A607" s="268">
        <v>159626104.74512619</v>
      </c>
      <c r="B607" s="268">
        <v>10.029308210990168</v>
      </c>
      <c r="C607" s="268">
        <v>1.0000000000000001E+50</v>
      </c>
      <c r="D607" s="268">
        <v>1.0000000000000001E+50</v>
      </c>
      <c r="E607" s="268">
        <v>1.0000000000000001E+50</v>
      </c>
      <c r="F607" s="268">
        <v>1.0000000000000001E+50</v>
      </c>
      <c r="G607" s="268">
        <v>1.0000000000000001E+50</v>
      </c>
      <c r="H607" s="268">
        <v>1.0843737919783884E-2</v>
      </c>
      <c r="I607" s="268">
        <v>0.25012734618383775</v>
      </c>
      <c r="J607" s="268">
        <v>1.0000000000000001E+50</v>
      </c>
      <c r="K607" s="268">
        <v>2.5104613194641703E-2</v>
      </c>
      <c r="L607" s="268">
        <v>1.0000000000000001E+50</v>
      </c>
      <c r="M607" s="268">
        <v>1.0000000000000001E+50</v>
      </c>
      <c r="N607" s="268">
        <v>0.68286586499234714</v>
      </c>
      <c r="O607" s="268">
        <v>1.0000000000000001E+50</v>
      </c>
      <c r="P607" s="268">
        <v>1.0000000000000001E+50</v>
      </c>
      <c r="Q607" s="268">
        <v>1.0000000000000001E+50</v>
      </c>
      <c r="R607" s="268">
        <v>1.0000000000000001E+50</v>
      </c>
      <c r="S607" s="268">
        <v>1.0000000000000001E+50</v>
      </c>
      <c r="T607" s="268">
        <v>1.0000000000000001E+50</v>
      </c>
      <c r="U607" s="268">
        <v>1.0000000000000001E+50</v>
      </c>
      <c r="V607" s="268">
        <v>1.0000000000000001E+50</v>
      </c>
      <c r="W607" s="268">
        <v>1.0000000000000001E+50</v>
      </c>
      <c r="X607" s="268">
        <v>0.57314564000446833</v>
      </c>
      <c r="Y607" s="268">
        <v>1.0000000000000001E+50</v>
      </c>
      <c r="Z607" s="268">
        <v>1.0000000000000001E+50</v>
      </c>
      <c r="AA607" s="268">
        <v>1.0000000000000001E+50</v>
      </c>
      <c r="AB607" s="268">
        <v>1.5945877270715777E-2</v>
      </c>
      <c r="AC607" s="268">
        <v>1.5052268929627461E-2</v>
      </c>
      <c r="AD607" s="268">
        <v>3.9130126021023753E-2</v>
      </c>
      <c r="AE607" s="268">
        <v>5.0685674152290715E-2</v>
      </c>
      <c r="AF607" s="268">
        <v>6.2534670618612703E-2</v>
      </c>
    </row>
    <row r="608" spans="1:32">
      <c r="A608" s="268">
        <v>162818626.8400287</v>
      </c>
      <c r="B608" s="268">
        <v>10.229894373235366</v>
      </c>
      <c r="C608" s="268">
        <v>1.0000000000000001E+50</v>
      </c>
      <c r="D608" s="268">
        <v>1.0000000000000001E+50</v>
      </c>
      <c r="E608" s="268">
        <v>1.0000000000000001E+50</v>
      </c>
      <c r="F608" s="268">
        <v>1.0000000000000001E+50</v>
      </c>
      <c r="G608" s="268">
        <v>1.0000000000000001E+50</v>
      </c>
      <c r="H608" s="268">
        <v>1.1080317599652114E-2</v>
      </c>
      <c r="I608" s="268">
        <v>0.25520637533091739</v>
      </c>
      <c r="J608" s="268">
        <v>1.0000000000000001E+50</v>
      </c>
      <c r="K608" s="268">
        <v>2.5610715743747313E-2</v>
      </c>
      <c r="L608" s="268">
        <v>1.0000000000000001E+50</v>
      </c>
      <c r="M608" s="268">
        <v>1.0000000000000001E+50</v>
      </c>
      <c r="N608" s="268">
        <v>0.69652691949088053</v>
      </c>
      <c r="O608" s="268">
        <v>1.0000000000000001E+50</v>
      </c>
      <c r="P608" s="268">
        <v>1.0000000000000001E+50</v>
      </c>
      <c r="Q608" s="268">
        <v>1.0000000000000001E+50</v>
      </c>
      <c r="R608" s="268">
        <v>1.0000000000000001E+50</v>
      </c>
      <c r="S608" s="268">
        <v>1.0000000000000001E+50</v>
      </c>
      <c r="T608" s="268">
        <v>1.0000000000000001E+50</v>
      </c>
      <c r="U608" s="268">
        <v>1.0000000000000001E+50</v>
      </c>
      <c r="V608" s="268">
        <v>1.0000000000000001E+50</v>
      </c>
      <c r="W608" s="268">
        <v>1.0000000000000001E+50</v>
      </c>
      <c r="X608" s="268">
        <v>0.58460687679829426</v>
      </c>
      <c r="Y608" s="268">
        <v>1.0000000000000001E+50</v>
      </c>
      <c r="Z608" s="268">
        <v>1.0000000000000001E+50</v>
      </c>
      <c r="AA608" s="268">
        <v>1.0000000000000001E+50</v>
      </c>
      <c r="AB608" s="268">
        <v>1.563775843290267E-2</v>
      </c>
      <c r="AC608" s="268">
        <v>1.5352985385487518E-2</v>
      </c>
      <c r="AD608" s="268">
        <v>3.9477343750217095E-2</v>
      </c>
      <c r="AE608" s="268">
        <v>5.1352406401114929E-2</v>
      </c>
      <c r="AF608" s="268">
        <v>6.3932775881433812E-2</v>
      </c>
    </row>
    <row r="609" spans="1:32">
      <c r="A609" s="268">
        <v>166074999.37682927</v>
      </c>
      <c r="B609" s="268">
        <v>10.434492258764184</v>
      </c>
      <c r="C609" s="268">
        <v>1.0000000000000001E+50</v>
      </c>
      <c r="D609" s="268">
        <v>1.0000000000000001E+50</v>
      </c>
      <c r="E609" s="268">
        <v>1.0000000000000001E+50</v>
      </c>
      <c r="F609" s="268">
        <v>1.0000000000000001E+50</v>
      </c>
      <c r="G609" s="268">
        <v>1.0000000000000001E+50</v>
      </c>
      <c r="H609" s="268">
        <v>1.1321247091501809E-2</v>
      </c>
      <c r="I609" s="268">
        <v>0.26038548687433094</v>
      </c>
      <c r="J609" s="268">
        <v>1.0000000000000001E+50</v>
      </c>
      <c r="K609" s="268">
        <v>2.6126861925050121E-2</v>
      </c>
      <c r="L609" s="268">
        <v>1.0000000000000001E+50</v>
      </c>
      <c r="M609" s="268">
        <v>1.0000000000000001E+50</v>
      </c>
      <c r="N609" s="268">
        <v>0.71046112180606358</v>
      </c>
      <c r="O609" s="268">
        <v>1.0000000000000001E+50</v>
      </c>
      <c r="P609" s="268">
        <v>1.0000000000000001E+50</v>
      </c>
      <c r="Q609" s="268">
        <v>1.0000000000000001E+50</v>
      </c>
      <c r="R609" s="268">
        <v>1.0000000000000001E+50</v>
      </c>
      <c r="S609" s="268">
        <v>1.0000000000000001E+50</v>
      </c>
      <c r="T609" s="268">
        <v>1.0000000000000001E+50</v>
      </c>
      <c r="U609" s="268">
        <v>1.0000000000000001E+50</v>
      </c>
      <c r="V609" s="268">
        <v>1.0000000000000001E+50</v>
      </c>
      <c r="W609" s="268">
        <v>1.0000000000000001E+50</v>
      </c>
      <c r="X609" s="268">
        <v>0.59629737118624582</v>
      </c>
      <c r="Y609" s="268">
        <v>1.0000000000000001E+50</v>
      </c>
      <c r="Z609" s="268">
        <v>1.0000000000000001E+50</v>
      </c>
      <c r="AA609" s="268">
        <v>1.0000000000000001E+50</v>
      </c>
      <c r="AB609" s="268">
        <v>1.5335770674929375E-2</v>
      </c>
      <c r="AC609" s="268">
        <v>1.5659722613155437E-2</v>
      </c>
      <c r="AD609" s="268">
        <v>3.983537687249028E-2</v>
      </c>
      <c r="AE609" s="268">
        <v>5.2037008158486942E-2</v>
      </c>
      <c r="AF609" s="268">
        <v>6.5421569293470899E-2</v>
      </c>
    </row>
    <row r="610" spans="1:32">
      <c r="A610" s="268">
        <v>169396499.36436585</v>
      </c>
      <c r="B610" s="268">
        <v>10.643182102041537</v>
      </c>
      <c r="C610" s="268">
        <v>1.0000000000000001E+50</v>
      </c>
      <c r="D610" s="268">
        <v>1.0000000000000001E+50</v>
      </c>
      <c r="E610" s="268">
        <v>1.0000000000000001E+50</v>
      </c>
      <c r="F610" s="268">
        <v>1.0000000000000001E+50</v>
      </c>
      <c r="G610" s="268">
        <v>1.0000000000000001E+50</v>
      </c>
      <c r="H610" s="268">
        <v>1.1566620590661792E-2</v>
      </c>
      <c r="I610" s="268">
        <v>0.26566671175253237</v>
      </c>
      <c r="J610" s="268">
        <v>1.0000000000000001E+50</v>
      </c>
      <c r="K610" s="268">
        <v>2.6653254136368199E-2</v>
      </c>
      <c r="L610" s="268">
        <v>1.0000000000000001E+50</v>
      </c>
      <c r="M610" s="268">
        <v>1.0000000000000001E+50</v>
      </c>
      <c r="N610" s="268">
        <v>0.72467393633066823</v>
      </c>
      <c r="O610" s="268">
        <v>1.0000000000000001E+50</v>
      </c>
      <c r="P610" s="268">
        <v>1.0000000000000001E+50</v>
      </c>
      <c r="Q610" s="268">
        <v>1.0000000000000001E+50</v>
      </c>
      <c r="R610" s="268">
        <v>1.0000000000000001E+50</v>
      </c>
      <c r="S610" s="268">
        <v>1.0000000000000001E+50</v>
      </c>
      <c r="T610" s="268">
        <v>1.0000000000000001E+50</v>
      </c>
      <c r="U610" s="268">
        <v>1.0000000000000001E+50</v>
      </c>
      <c r="V610" s="268">
        <v>1.0000000000000001E+50</v>
      </c>
      <c r="W610" s="268">
        <v>1.0000000000000001E+50</v>
      </c>
      <c r="X610" s="268">
        <v>0.60822170767619244</v>
      </c>
      <c r="Y610" s="268">
        <v>1.0000000000000001E+50</v>
      </c>
      <c r="Z610" s="268">
        <v>1.0000000000000001E+50</v>
      </c>
      <c r="AA610" s="268">
        <v>1.0000000000000001E+50</v>
      </c>
      <c r="AB610" s="268">
        <v>1.5039795487419686E-2</v>
      </c>
      <c r="AC610" s="268">
        <v>1.5972600902130468E-2</v>
      </c>
      <c r="AD610" s="268">
        <v>4.0204490463706714E-2</v>
      </c>
      <c r="AE610" s="268">
        <v>5.2739836255089108E-2</v>
      </c>
      <c r="AF610" s="268">
        <v>6.7011991929108644E-2</v>
      </c>
    </row>
    <row r="611" spans="1:32">
      <c r="A611" s="268">
        <v>172784429.35165316</v>
      </c>
      <c r="B611" s="268">
        <v>10.856045742221655</v>
      </c>
      <c r="C611" s="268">
        <v>1.0000000000000001E+50</v>
      </c>
      <c r="D611" s="268">
        <v>1.0000000000000001E+50</v>
      </c>
      <c r="E611" s="268">
        <v>1.0000000000000001E+50</v>
      </c>
      <c r="F611" s="268">
        <v>1.0000000000000001E+50</v>
      </c>
      <c r="G611" s="268">
        <v>1.0000000000000001E+50</v>
      </c>
      <c r="H611" s="268">
        <v>1.1816534053966696E-2</v>
      </c>
      <c r="I611" s="268">
        <v>0.27105212095347586</v>
      </c>
      <c r="J611" s="268">
        <v>1.0000000000000001E+50</v>
      </c>
      <c r="K611" s="268">
        <v>2.7190098794297273E-2</v>
      </c>
      <c r="L611" s="268">
        <v>1.0000000000000001E+50</v>
      </c>
      <c r="M611" s="268">
        <v>1.0000000000000001E+50</v>
      </c>
      <c r="N611" s="268">
        <v>0.7391709367171726</v>
      </c>
      <c r="O611" s="268">
        <v>1.0000000000000001E+50</v>
      </c>
      <c r="P611" s="268">
        <v>1.0000000000000001E+50</v>
      </c>
      <c r="Q611" s="268">
        <v>1.0000000000000001E+50</v>
      </c>
      <c r="R611" s="268">
        <v>1.0000000000000001E+50</v>
      </c>
      <c r="S611" s="268">
        <v>1.0000000000000001E+50</v>
      </c>
      <c r="T611" s="268">
        <v>1.0000000000000001E+50</v>
      </c>
      <c r="U611" s="268">
        <v>1.0000000000000001E+50</v>
      </c>
      <c r="V611" s="268">
        <v>1.0000000000000001E+50</v>
      </c>
      <c r="W611" s="268">
        <v>1.0000000000000001E+50</v>
      </c>
      <c r="X611" s="268">
        <v>0.6203845624787736</v>
      </c>
      <c r="Y611" s="268">
        <v>1.0000000000000001E+50</v>
      </c>
      <c r="Z611" s="268">
        <v>1.0000000000000001E+50</v>
      </c>
      <c r="AA611" s="268">
        <v>1.0000000000000001E+50</v>
      </c>
      <c r="AB611" s="268">
        <v>1.4749716713935318E-2</v>
      </c>
      <c r="AC611" s="268">
        <v>1.6291742950148704E-2</v>
      </c>
      <c r="AD611" s="268">
        <v>4.0584953196416314E-2</v>
      </c>
      <c r="AE611" s="268">
        <v>5.3461252312211355E-2</v>
      </c>
      <c r="AF611" s="268">
        <v>6.8716845678813324E-2</v>
      </c>
    </row>
    <row r="612" spans="1:32">
      <c r="A612" s="268">
        <v>176240117.93868622</v>
      </c>
      <c r="B612" s="268">
        <v>11.073166655241861</v>
      </c>
      <c r="C612" s="268">
        <v>1.0000000000000001E+50</v>
      </c>
      <c r="D612" s="268">
        <v>1.0000000000000001E+50</v>
      </c>
      <c r="E612" s="268">
        <v>1.0000000000000001E+50</v>
      </c>
      <c r="F612" s="268">
        <v>1.0000000000000001E+50</v>
      </c>
      <c r="G612" s="268">
        <v>1.0000000000000001E+50</v>
      </c>
      <c r="H612" s="268">
        <v>1.2071085236078834E-2</v>
      </c>
      <c r="I612" s="268">
        <v>0.27654382632646607</v>
      </c>
      <c r="J612" s="268">
        <v>1.0000000000000001E+50</v>
      </c>
      <c r="K612" s="268">
        <v>2.7737606415115676E-2</v>
      </c>
      <c r="L612" s="268">
        <v>1.0000000000000001E+50</v>
      </c>
      <c r="M612" s="268">
        <v>1.0000000000000001E+50</v>
      </c>
      <c r="N612" s="268">
        <v>0.75395780806350698</v>
      </c>
      <c r="O612" s="268">
        <v>1.0000000000000001E+50</v>
      </c>
      <c r="P612" s="268">
        <v>1.0000000000000001E+50</v>
      </c>
      <c r="Q612" s="268">
        <v>1.0000000000000001E+50</v>
      </c>
      <c r="R612" s="268">
        <v>1.0000000000000001E+50</v>
      </c>
      <c r="S612" s="268">
        <v>1.0000000000000001E+50</v>
      </c>
      <c r="T612" s="268">
        <v>1.0000000000000001E+50</v>
      </c>
      <c r="U612" s="268">
        <v>1.0000000000000001E+50</v>
      </c>
      <c r="V612" s="268">
        <v>1.0000000000000001E+50</v>
      </c>
      <c r="W612" s="268">
        <v>1.0000000000000001E+50</v>
      </c>
      <c r="X612" s="268">
        <v>0.63279070534120663</v>
      </c>
      <c r="Y612" s="268">
        <v>1.0000000000000001E+50</v>
      </c>
      <c r="Z612" s="268">
        <v>1.0000000000000001E+50</v>
      </c>
      <c r="AA612" s="268">
        <v>1.0000000000000001E+50</v>
      </c>
      <c r="AB612" s="268">
        <v>1.4465420505136162E-2</v>
      </c>
      <c r="AC612" s="268">
        <v>1.6617273911301165E-2</v>
      </c>
      <c r="AD612" s="268">
        <v>4.0977037329627486E-2</v>
      </c>
      <c r="AE612" s="268">
        <v>5.4201622874758278E-2</v>
      </c>
      <c r="AF612" s="268">
        <v>7.0551097211295044E-2</v>
      </c>
    </row>
    <row r="613" spans="1:32">
      <c r="A613" s="268">
        <v>179764920.29745996</v>
      </c>
      <c r="B613" s="268">
        <v>11.294629986558235</v>
      </c>
      <c r="C613" s="268">
        <v>1.0000000000000001E+50</v>
      </c>
      <c r="D613" s="268">
        <v>1.0000000000000001E+50</v>
      </c>
      <c r="E613" s="268">
        <v>1.0000000000000001E+50</v>
      </c>
      <c r="F613" s="268">
        <v>1.0000000000000001E+50</v>
      </c>
      <c r="G613" s="268">
        <v>1.0000000000000001E+50</v>
      </c>
      <c r="H613" s="268">
        <v>1.2330373726614333E-2</v>
      </c>
      <c r="I613" s="268">
        <v>0.28214398141004993</v>
      </c>
      <c r="J613" s="268">
        <v>1.0000000000000001E+50</v>
      </c>
      <c r="K613" s="268">
        <v>2.8295991697299565E-2</v>
      </c>
      <c r="L613" s="268">
        <v>1.0000000000000001E+50</v>
      </c>
      <c r="M613" s="268">
        <v>1.0000000000000001E+50</v>
      </c>
      <c r="N613" s="268">
        <v>0.76904034914250297</v>
      </c>
      <c r="O613" s="268">
        <v>1.0000000000000001E+50</v>
      </c>
      <c r="P613" s="268">
        <v>1.0000000000000001E+50</v>
      </c>
      <c r="Q613" s="268">
        <v>1.0000000000000001E+50</v>
      </c>
      <c r="R613" s="268">
        <v>1.0000000000000001E+50</v>
      </c>
      <c r="S613" s="268">
        <v>1.0000000000000001E+50</v>
      </c>
      <c r="T613" s="268">
        <v>1.0000000000000001E+50</v>
      </c>
      <c r="U613" s="268">
        <v>1.0000000000000001E+50</v>
      </c>
      <c r="V613" s="268">
        <v>1.0000000000000001E+50</v>
      </c>
      <c r="W613" s="268">
        <v>1.0000000000000001E+50</v>
      </c>
      <c r="X613" s="268">
        <v>0.64544500141777883</v>
      </c>
      <c r="Y613" s="268">
        <v>1.0000000000000001E+50</v>
      </c>
      <c r="Z613" s="268">
        <v>1.0000000000000001E+50</v>
      </c>
      <c r="AA613" s="268">
        <v>1.0000000000000001E+50</v>
      </c>
      <c r="AB613" s="268">
        <v>1.4186795273829081E-2</v>
      </c>
      <c r="AC613" s="268">
        <v>1.6949321445115025E-2</v>
      </c>
      <c r="AD613" s="268">
        <v>4.1381018702194197E-2</v>
      </c>
      <c r="AE613" s="268">
        <v>5.4961319551419127E-2</v>
      </c>
      <c r="AF613" s="268">
        <v>7.2532173724249596E-2</v>
      </c>
    </row>
    <row r="614" spans="1:32">
      <c r="A614" s="268">
        <v>183360218.70340917</v>
      </c>
      <c r="B614" s="268">
        <v>11.520522584536005</v>
      </c>
      <c r="C614" s="268">
        <v>1.0000000000000001E+50</v>
      </c>
      <c r="D614" s="268">
        <v>1.0000000000000001E+50</v>
      </c>
      <c r="E614" s="268">
        <v>1.0000000000000001E+50</v>
      </c>
      <c r="F614" s="268">
        <v>1.0000000000000001E+50</v>
      </c>
      <c r="G614" s="268">
        <v>1.0000000000000001E+50</v>
      </c>
      <c r="H614" s="268">
        <v>1.2594500988079772E-2</v>
      </c>
      <c r="I614" s="268">
        <v>0.28785478227627515</v>
      </c>
      <c r="J614" s="268">
        <v>1.0000000000000001E+50</v>
      </c>
      <c r="K614" s="268">
        <v>2.8865473605680633E-2</v>
      </c>
      <c r="L614" s="268">
        <v>1.0000000000000001E+50</v>
      </c>
      <c r="M614" s="268">
        <v>1.0000000000000001E+50</v>
      </c>
      <c r="N614" s="268">
        <v>0.78442447467592091</v>
      </c>
      <c r="O614" s="268">
        <v>1.0000000000000001E+50</v>
      </c>
      <c r="P614" s="268">
        <v>1.0000000000000001E+50</v>
      </c>
      <c r="Q614" s="268">
        <v>1.0000000000000001E+50</v>
      </c>
      <c r="R614" s="268">
        <v>1.0000000000000001E+50</v>
      </c>
      <c r="S614" s="268">
        <v>1.0000000000000001E+50</v>
      </c>
      <c r="T614" s="268">
        <v>1.0000000000000001E+50</v>
      </c>
      <c r="U614" s="268">
        <v>1.0000000000000001E+50</v>
      </c>
      <c r="V614" s="268">
        <v>1.0000000000000001E+50</v>
      </c>
      <c r="W614" s="268">
        <v>1.0000000000000001E+50</v>
      </c>
      <c r="X614" s="268">
        <v>0.65835241317774962</v>
      </c>
      <c r="Y614" s="268">
        <v>1.0000000000000001E+50</v>
      </c>
      <c r="Z614" s="268">
        <v>1.0000000000000001E+50</v>
      </c>
      <c r="AA614" s="268">
        <v>1.0000000000000001E+50</v>
      </c>
      <c r="AB614" s="268">
        <v>1.3913731650886697E-2</v>
      </c>
      <c r="AC614" s="268">
        <v>1.7288015766617332E-2</v>
      </c>
      <c r="AD614" s="268">
        <v>4.1797176730228085E-2</v>
      </c>
      <c r="AE614" s="268">
        <v>5.5740719161863628E-2</v>
      </c>
      <c r="AF614" s="268">
        <v>7.4680181106812099E-2</v>
      </c>
    </row>
    <row r="615" spans="1:32">
      <c r="A615" s="268">
        <v>187027423.07747737</v>
      </c>
      <c r="B615" s="268">
        <v>11.750933034507717</v>
      </c>
      <c r="C615" s="268">
        <v>1.0000000000000001E+50</v>
      </c>
      <c r="D615" s="268">
        <v>1.0000000000000001E+50</v>
      </c>
      <c r="E615" s="268">
        <v>1.0000000000000001E+50</v>
      </c>
      <c r="F615" s="268">
        <v>1.0000000000000001E+50</v>
      </c>
      <c r="G615" s="268">
        <v>1.0000000000000001E+50</v>
      </c>
      <c r="H615" s="268">
        <v>1.2863570394626645E-2</v>
      </c>
      <c r="I615" s="268">
        <v>0.29367846839164441</v>
      </c>
      <c r="J615" s="268">
        <v>1.0000000000000001E+50</v>
      </c>
      <c r="K615" s="268">
        <v>2.9446275457279045E-2</v>
      </c>
      <c r="L615" s="268">
        <v>1.0000000000000001E+50</v>
      </c>
      <c r="M615" s="268">
        <v>1.0000000000000001E+50</v>
      </c>
      <c r="N615" s="268">
        <v>0.80011621765394803</v>
      </c>
      <c r="O615" s="268">
        <v>1.0000000000000001E+50</v>
      </c>
      <c r="P615" s="268">
        <v>1.0000000000000001E+50</v>
      </c>
      <c r="Q615" s="268">
        <v>1.0000000000000001E+50</v>
      </c>
      <c r="R615" s="268">
        <v>1.0000000000000001E+50</v>
      </c>
      <c r="S615" s="268">
        <v>1.0000000000000001E+50</v>
      </c>
      <c r="T615" s="268">
        <v>1.0000000000000001E+50</v>
      </c>
      <c r="U615" s="268">
        <v>1.0000000000000001E+50</v>
      </c>
      <c r="V615" s="268">
        <v>1.0000000000000001E+50</v>
      </c>
      <c r="W615" s="268">
        <v>1.0000000000000001E+50</v>
      </c>
      <c r="X615" s="268">
        <v>0.67151800235141879</v>
      </c>
      <c r="Y615" s="268">
        <v>1.0000000000000001E+50</v>
      </c>
      <c r="Z615" s="268">
        <v>1.0000000000000001E+50</v>
      </c>
      <c r="AA615" s="268">
        <v>1.0000000000000001E+50</v>
      </c>
      <c r="AB615" s="268">
        <v>1.3646122442017988E-2</v>
      </c>
      <c r="AC615" s="268">
        <v>1.7633489697400813E-2</v>
      </c>
      <c r="AD615" s="268">
        <v>4.222579440893294E-2</v>
      </c>
      <c r="AE615" s="268">
        <v>5.6540203890811852E-2</v>
      </c>
      <c r="AF615" s="268">
        <v>7.7017899649870797E-2</v>
      </c>
    </row>
    <row r="616" spans="1:32">
      <c r="A616" s="268">
        <v>190767971.53902692</v>
      </c>
      <c r="B616" s="268">
        <v>11.985951693512563</v>
      </c>
      <c r="C616" s="268">
        <v>1.0000000000000001E+50</v>
      </c>
      <c r="D616" s="268">
        <v>1.0000000000000001E+50</v>
      </c>
      <c r="E616" s="268">
        <v>1.0000000000000001E+50</v>
      </c>
      <c r="F616" s="268">
        <v>1.0000000000000001E+50</v>
      </c>
      <c r="G616" s="268">
        <v>1.0000000000000001E+50</v>
      </c>
      <c r="H616" s="268">
        <v>1.3137687271632068E-2</v>
      </c>
      <c r="I616" s="268">
        <v>0.29961732349510245</v>
      </c>
      <c r="J616" s="268">
        <v>1.0000000000000001E+50</v>
      </c>
      <c r="K616" s="268">
        <v>3.0038625008845337E-2</v>
      </c>
      <c r="L616" s="268">
        <v>1.0000000000000001E+50</v>
      </c>
      <c r="M616" s="268">
        <v>1.0000000000000001E+50</v>
      </c>
      <c r="N616" s="268">
        <v>0.8161217317010766</v>
      </c>
      <c r="O616" s="268">
        <v>1.0000000000000001E+50</v>
      </c>
      <c r="P616" s="268">
        <v>1.0000000000000001E+50</v>
      </c>
      <c r="Q616" s="268">
        <v>1.0000000000000001E+50</v>
      </c>
      <c r="R616" s="268">
        <v>1.0000000000000001E+50</v>
      </c>
      <c r="S616" s="268">
        <v>1.0000000000000001E+50</v>
      </c>
      <c r="T616" s="268">
        <v>1.0000000000000001E+50</v>
      </c>
      <c r="U616" s="268">
        <v>1.0000000000000001E+50</v>
      </c>
      <c r="V616" s="268">
        <v>1.0000000000000001E+50</v>
      </c>
      <c r="W616" s="268">
        <v>1.0000000000000001E+50</v>
      </c>
      <c r="X616" s="268">
        <v>0.68494693191511946</v>
      </c>
      <c r="Y616" s="268">
        <v>1.0000000000000001E+50</v>
      </c>
      <c r="Z616" s="268">
        <v>1.0000000000000001E+50</v>
      </c>
      <c r="AA616" s="268">
        <v>1.0000000000000001E+50</v>
      </c>
      <c r="AB616" s="268">
        <v>1.3383862585372846E-2</v>
      </c>
      <c r="AC616" s="268">
        <v>1.7985878717711779E-2</v>
      </c>
      <c r="AD616" s="268">
        <v>4.2667158319242039E-2</v>
      </c>
      <c r="AE616" s="268">
        <v>5.736016144881434E-2</v>
      </c>
      <c r="AF616" s="268">
        <v>7.9570267631472444E-2</v>
      </c>
    </row>
    <row r="617" spans="1:32">
      <c r="A617" s="268">
        <v>194583330.96980745</v>
      </c>
      <c r="B617" s="268">
        <v>12.225670725730556</v>
      </c>
      <c r="C617" s="268">
        <v>1.0000000000000001E+50</v>
      </c>
      <c r="D617" s="268">
        <v>1.0000000000000001E+50</v>
      </c>
      <c r="E617" s="268">
        <v>1.0000000000000001E+50</v>
      </c>
      <c r="F617" s="268">
        <v>1.0000000000000001E+50</v>
      </c>
      <c r="G617" s="268">
        <v>1.0000000000000001E+50</v>
      </c>
      <c r="H617" s="268">
        <v>1.341695893611497E-2</v>
      </c>
      <c r="I617" s="268">
        <v>0.30567367649339888</v>
      </c>
      <c r="J617" s="268">
        <v>1.0000000000000001E+50</v>
      </c>
      <c r="K617" s="268">
        <v>3.0642754546145349E-2</v>
      </c>
      <c r="L617" s="268">
        <v>1.0000000000000001E+50</v>
      </c>
      <c r="M617" s="268">
        <v>1.0000000000000001E+50</v>
      </c>
      <c r="N617" s="268">
        <v>0.83244729348928792</v>
      </c>
      <c r="O617" s="268">
        <v>1.0000000000000001E+50</v>
      </c>
      <c r="P617" s="268">
        <v>1.0000000000000001E+50</v>
      </c>
      <c r="Q617" s="268">
        <v>1.0000000000000001E+50</v>
      </c>
      <c r="R617" s="268">
        <v>1.0000000000000001E+50</v>
      </c>
      <c r="S617" s="268">
        <v>1.0000000000000001E+50</v>
      </c>
      <c r="T617" s="268">
        <v>1.0000000000000001E+50</v>
      </c>
      <c r="U617" s="268">
        <v>1.0000000000000001E+50</v>
      </c>
      <c r="V617" s="268">
        <v>1.0000000000000001E+50</v>
      </c>
      <c r="W617" s="268">
        <v>1.0000000000000001E+50</v>
      </c>
      <c r="X617" s="268">
        <v>0.69864446811591485</v>
      </c>
      <c r="Y617" s="268">
        <v>1.0000000000000001E+50</v>
      </c>
      <c r="Z617" s="268">
        <v>1.0000000000000001E+50</v>
      </c>
      <c r="AA617" s="268">
        <v>1.0000000000000001E+50</v>
      </c>
      <c r="AB617" s="268">
        <v>1.312684910996295E-2</v>
      </c>
      <c r="AC617" s="268">
        <v>1.8345321019580613E-2</v>
      </c>
      <c r="AD617" s="268">
        <v>4.3121558639620618E-2</v>
      </c>
      <c r="AE617" s="268">
        <v>5.8200985239568459E-2</v>
      </c>
      <c r="AF617" s="268">
        <v>8.2362789997655922E-2</v>
      </c>
    </row>
    <row r="618" spans="1:32">
      <c r="A618" s="268">
        <v>198474997.5892036</v>
      </c>
      <c r="B618" s="268">
        <v>12.470184138625305</v>
      </c>
      <c r="C618" s="268">
        <v>1.0000000000000001E+50</v>
      </c>
      <c r="D618" s="268">
        <v>1.0000000000000001E+50</v>
      </c>
      <c r="E618" s="268">
        <v>1.0000000000000001E+50</v>
      </c>
      <c r="F618" s="268">
        <v>1.0000000000000001E+50</v>
      </c>
      <c r="G618" s="268">
        <v>1.0000000000000001E+50</v>
      </c>
      <c r="H618" s="268">
        <v>1.3701494737998022E-2</v>
      </c>
      <c r="I618" s="268">
        <v>0.31184990237417742</v>
      </c>
      <c r="J618" s="268">
        <v>1.0000000000000001E+50</v>
      </c>
      <c r="K618" s="268">
        <v>3.1258900975022999E-2</v>
      </c>
      <c r="L618" s="268">
        <v>1.0000000000000001E+50</v>
      </c>
      <c r="M618" s="268">
        <v>1.0000000000000001E+50</v>
      </c>
      <c r="N618" s="268">
        <v>0.8490993051994935</v>
      </c>
      <c r="O618" s="268">
        <v>1.0000000000000001E+50</v>
      </c>
      <c r="P618" s="268">
        <v>1.0000000000000001E+50</v>
      </c>
      <c r="Q618" s="268">
        <v>1.0000000000000001E+50</v>
      </c>
      <c r="R618" s="268">
        <v>1.0000000000000001E+50</v>
      </c>
      <c r="S618" s="268">
        <v>1.0000000000000001E+50</v>
      </c>
      <c r="T618" s="268">
        <v>1.0000000000000001E+50</v>
      </c>
      <c r="U618" s="268">
        <v>1.0000000000000001E+50</v>
      </c>
      <c r="V618" s="268">
        <v>1.0000000000000001E+50</v>
      </c>
      <c r="W618" s="268">
        <v>1.0000000000000001E+50</v>
      </c>
      <c r="X618" s="268">
        <v>0.7126159825367947</v>
      </c>
      <c r="Y618" s="268">
        <v>1.0000000000000001E+50</v>
      </c>
      <c r="Z618" s="268">
        <v>1.0000000000000001E+50</v>
      </c>
      <c r="AA618" s="268">
        <v>1.0000000000000001E+50</v>
      </c>
      <c r="AB618" s="268">
        <v>1.2874981094881608E-2</v>
      </c>
      <c r="AC618" s="268">
        <v>1.8711957561015621E-2</v>
      </c>
      <c r="AD618" s="268">
        <v>4.3589289163374081E-2</v>
      </c>
      <c r="AE618" s="268">
        <v>5.9063074533589513E-2</v>
      </c>
      <c r="AF618" s="268">
        <v>8.5417807106111618E-2</v>
      </c>
    </row>
    <row r="619" spans="1:32">
      <c r="A619" s="268">
        <v>202444497.54098767</v>
      </c>
      <c r="B619" s="268">
        <v>12.719587819809705</v>
      </c>
      <c r="C619" s="268">
        <v>1.0000000000000001E+50</v>
      </c>
      <c r="D619" s="268">
        <v>1.0000000000000001E+50</v>
      </c>
      <c r="E619" s="268">
        <v>1.0000000000000001E+50</v>
      </c>
      <c r="F619" s="268">
        <v>1.0000000000000001E+50</v>
      </c>
      <c r="G619" s="268">
        <v>1.0000000000000001E+50</v>
      </c>
      <c r="H619" s="268">
        <v>1.3991406102226239E-2</v>
      </c>
      <c r="I619" s="268">
        <v>0.31814842313714875</v>
      </c>
      <c r="J619" s="268">
        <v>1.0000000000000001E+50</v>
      </c>
      <c r="K619" s="268">
        <v>3.1887305914276742E-2</v>
      </c>
      <c r="L619" s="268">
        <v>1.0000000000000001E+50</v>
      </c>
      <c r="M619" s="268">
        <v>1.0000000000000001E+50</v>
      </c>
      <c r="N619" s="268">
        <v>0.86608429703219203</v>
      </c>
      <c r="O619" s="268">
        <v>1.0000000000000001E+50</v>
      </c>
      <c r="P619" s="268">
        <v>1.0000000000000001E+50</v>
      </c>
      <c r="Q619" s="268">
        <v>1.0000000000000001E+50</v>
      </c>
      <c r="R619" s="268">
        <v>1.0000000000000001E+50</v>
      </c>
      <c r="S619" s="268">
        <v>1.0000000000000001E+50</v>
      </c>
      <c r="T619" s="268">
        <v>1.0000000000000001E+50</v>
      </c>
      <c r="U619" s="268">
        <v>1.0000000000000001E+50</v>
      </c>
      <c r="V619" s="268">
        <v>1.0000000000000001E+50</v>
      </c>
      <c r="W619" s="268">
        <v>1.0000000000000001E+50</v>
      </c>
      <c r="X619" s="268">
        <v>0.72686695420317848</v>
      </c>
      <c r="Y619" s="268">
        <v>1.0000000000000001E+50</v>
      </c>
      <c r="Z619" s="268">
        <v>1.0000000000000001E+50</v>
      </c>
      <c r="AA619" s="268">
        <v>1.0000000000000001E+50</v>
      </c>
      <c r="AB619" s="268">
        <v>1.262815962930562E-2</v>
      </c>
      <c r="AC619" s="268">
        <v>1.9085932121281519E-2</v>
      </c>
      <c r="AD619" s="268">
        <v>4.4070647321779455E-2</v>
      </c>
      <c r="AE619" s="268">
        <v>5.9946834648049521E-2</v>
      </c>
      <c r="AF619" s="268">
        <v>8.8746676422728585E-2</v>
      </c>
    </row>
    <row r="620" spans="1:32">
      <c r="A620" s="268">
        <v>206493387.49180743</v>
      </c>
      <c r="B620" s="268">
        <v>12.973979574648936</v>
      </c>
      <c r="C620" s="268">
        <v>1.0000000000000001E+50</v>
      </c>
      <c r="D620" s="268">
        <v>1.0000000000000001E+50</v>
      </c>
      <c r="E620" s="268">
        <v>1.0000000000000001E+50</v>
      </c>
      <c r="F620" s="268">
        <v>1.0000000000000001E+50</v>
      </c>
      <c r="G620" s="268">
        <v>1.0000000000000001E+50</v>
      </c>
      <c r="H620" s="268">
        <v>1.428680657175419E-2</v>
      </c>
      <c r="I620" s="268">
        <v>0.32457170874371061</v>
      </c>
      <c r="J620" s="268">
        <v>1.0000000000000001E+50</v>
      </c>
      <c r="K620" s="268">
        <v>3.2528215790385798E-2</v>
      </c>
      <c r="L620" s="268">
        <v>1.0000000000000001E+50</v>
      </c>
      <c r="M620" s="268">
        <v>1.0000000000000001E+50</v>
      </c>
      <c r="N620" s="268">
        <v>0.88340892976833219</v>
      </c>
      <c r="O620" s="268">
        <v>1.0000000000000001E+50</v>
      </c>
      <c r="P620" s="268">
        <v>1.0000000000000001E+50</v>
      </c>
      <c r="Q620" s="268">
        <v>1.0000000000000001E+50</v>
      </c>
      <c r="R620" s="268">
        <v>1.0000000000000001E+50</v>
      </c>
      <c r="S620" s="268">
        <v>1.0000000000000001E+50</v>
      </c>
      <c r="T620" s="268">
        <v>1.0000000000000001E+50</v>
      </c>
      <c r="U620" s="268">
        <v>1.0000000000000001E+50</v>
      </c>
      <c r="V620" s="268">
        <v>1.0000000000000001E+50</v>
      </c>
      <c r="W620" s="268">
        <v>1.0000000000000001E+50</v>
      </c>
      <c r="X620" s="268">
        <v>0.74140297173155212</v>
      </c>
      <c r="Y620" s="268">
        <v>1.0000000000000001E+50</v>
      </c>
      <c r="Z620" s="268">
        <v>1.0000000000000001E+50</v>
      </c>
      <c r="AA620" s="268">
        <v>1.0000000000000001E+50</v>
      </c>
      <c r="AB620" s="268">
        <v>1.238628777326219E-2</v>
      </c>
      <c r="AC620" s="268">
        <v>1.94673913572843E-2</v>
      </c>
      <c r="AD620" s="268">
        <v>4.4565934213331881E-2</v>
      </c>
      <c r="AE620" s="268">
        <v>6.0852677132593146E-2</v>
      </c>
      <c r="AF620" s="268">
        <v>9.2334511840362704E-2</v>
      </c>
    </row>
    <row r="621" spans="1:32">
      <c r="A621" s="268">
        <v>210623255.24164358</v>
      </c>
      <c r="B621" s="268">
        <v>13.233459164615484</v>
      </c>
      <c r="C621" s="268">
        <v>1.0000000000000001E+50</v>
      </c>
      <c r="D621" s="268">
        <v>1.0000000000000001E+50</v>
      </c>
      <c r="E621" s="268">
        <v>1.0000000000000001E+50</v>
      </c>
      <c r="F621" s="268">
        <v>1.0000000000000001E+50</v>
      </c>
      <c r="G621" s="268">
        <v>1.0000000000000001E+50</v>
      </c>
      <c r="H621" s="268">
        <v>1.4587811851414265E-2</v>
      </c>
      <c r="I621" s="268">
        <v>0.33112227808538863</v>
      </c>
      <c r="J621" s="268">
        <v>1.0000000000000001E+50</v>
      </c>
      <c r="K621" s="268">
        <v>3.3181881934123358E-2</v>
      </c>
      <c r="L621" s="268">
        <v>1.0000000000000001E+50</v>
      </c>
      <c r="M621" s="268">
        <v>1.0000000000000001E+50</v>
      </c>
      <c r="N621" s="268">
        <v>0.90107999738138422</v>
      </c>
      <c r="O621" s="268">
        <v>1.0000000000000001E+50</v>
      </c>
      <c r="P621" s="268">
        <v>1.0000000000000001E+50</v>
      </c>
      <c r="Q621" s="268">
        <v>1.0000000000000001E+50</v>
      </c>
      <c r="R621" s="268">
        <v>1.0000000000000001E+50</v>
      </c>
      <c r="S621" s="268">
        <v>1.0000000000000001E+50</v>
      </c>
      <c r="T621" s="268">
        <v>1.0000000000000001E+50</v>
      </c>
      <c r="U621" s="268">
        <v>1.0000000000000001E+50</v>
      </c>
      <c r="V621" s="268">
        <v>1.0000000000000001E+50</v>
      </c>
      <c r="W621" s="268">
        <v>1.0000000000000001E+50</v>
      </c>
      <c r="X621" s="268">
        <v>0.75622973552108563</v>
      </c>
      <c r="Y621" s="268">
        <v>1.0000000000000001E+50</v>
      </c>
      <c r="Z621" s="268">
        <v>1.0000000000000001E+50</v>
      </c>
      <c r="AA621" s="268">
        <v>1.0000000000000001E+50</v>
      </c>
      <c r="AB621" s="268">
        <v>1.214927051914455E-2</v>
      </c>
      <c r="AC621" s="268">
        <v>1.9856484861084486E-2</v>
      </c>
      <c r="AD621" s="268">
        <v>4.5075454639371272E-2</v>
      </c>
      <c r="AE621" s="268">
        <v>6.1781019960938932E-2</v>
      </c>
      <c r="AF621" s="268">
        <v>9.6112354484776022E-2</v>
      </c>
    </row>
    <row r="622" spans="1:32">
      <c r="A622" s="268">
        <v>214835720.34647647</v>
      </c>
      <c r="B622" s="268">
        <v>13.49812834641129</v>
      </c>
      <c r="C622" s="268">
        <v>1.0000000000000001E+50</v>
      </c>
      <c r="D622" s="268">
        <v>1.0000000000000001E+50</v>
      </c>
      <c r="E622" s="268">
        <v>1.0000000000000001E+50</v>
      </c>
      <c r="F622" s="268">
        <v>1.0000000000000001E+50</v>
      </c>
      <c r="G622" s="268">
        <v>1.0000000000000001E+50</v>
      </c>
      <c r="H622" s="268">
        <v>1.4894539852679349E-2</v>
      </c>
      <c r="I622" s="268">
        <v>0.33780269997147427</v>
      </c>
      <c r="J622" s="268">
        <v>1.0000000000000001E+50</v>
      </c>
      <c r="K622" s="268">
        <v>3.3848560679094447E-2</v>
      </c>
      <c r="L622" s="268">
        <v>1.0000000000000001E+50</v>
      </c>
      <c r="M622" s="268">
        <v>1.0000000000000001E+50</v>
      </c>
      <c r="N622" s="268">
        <v>0.91910442970164019</v>
      </c>
      <c r="O622" s="268">
        <v>1.0000000000000001E+50</v>
      </c>
      <c r="P622" s="268">
        <v>1.0000000000000001E+50</v>
      </c>
      <c r="Q622" s="268">
        <v>1.0000000000000001E+50</v>
      </c>
      <c r="R622" s="268">
        <v>1.0000000000000001E+50</v>
      </c>
      <c r="S622" s="268">
        <v>1.0000000000000001E+50</v>
      </c>
      <c r="T622" s="268">
        <v>1.0000000000000001E+50</v>
      </c>
      <c r="U622" s="268">
        <v>1.0000000000000001E+50</v>
      </c>
      <c r="V622" s="268">
        <v>1.0000000000000001E+50</v>
      </c>
      <c r="W622" s="268">
        <v>1.0000000000000001E+50</v>
      </c>
      <c r="X622" s="268">
        <v>0.77135305998908221</v>
      </c>
      <c r="Y622" s="268">
        <v>1.0000000000000001E+50</v>
      </c>
      <c r="Z622" s="268">
        <v>1.0000000000000001E+50</v>
      </c>
      <c r="AA622" s="268">
        <v>1.0000000000000001E+50</v>
      </c>
      <c r="AB622" s="268">
        <v>1.1917014753959825E-2</v>
      </c>
      <c r="AC622" s="268">
        <v>2.0253365218561383E-2</v>
      </c>
      <c r="AD622" s="268">
        <v>4.5599517146325409E-2</v>
      </c>
      <c r="AE622" s="268">
        <v>6.2732287728074626E-2</v>
      </c>
      <c r="AF622" s="268">
        <v>9.9911051370610113E-2</v>
      </c>
    </row>
    <row r="623" spans="1:32">
      <c r="A623" s="268">
        <v>219132434.75340599</v>
      </c>
      <c r="B623" s="268">
        <v>13.768090911872358</v>
      </c>
      <c r="C623" s="268">
        <v>1.0000000000000001E+50</v>
      </c>
      <c r="D623" s="268">
        <v>1.0000000000000001E+50</v>
      </c>
      <c r="E623" s="268">
        <v>1.0000000000000001E+50</v>
      </c>
      <c r="F623" s="268">
        <v>1.0000000000000001E+50</v>
      </c>
      <c r="G623" s="268">
        <v>1.0000000000000001E+50</v>
      </c>
      <c r="H623" s="268">
        <v>1.5207110739333842E-2</v>
      </c>
      <c r="I623" s="268">
        <v>0.34461559413624904</v>
      </c>
      <c r="J623" s="268">
        <v>1.0000000000000001E+50</v>
      </c>
      <c r="K623" s="268">
        <v>3.4528513462237016E-2</v>
      </c>
      <c r="L623" s="268">
        <v>1.0000000000000001E+50</v>
      </c>
      <c r="M623" s="268">
        <v>1.0000000000000001E+50</v>
      </c>
      <c r="N623" s="268">
        <v>0.93748929513379575</v>
      </c>
      <c r="O623" s="268">
        <v>1.0000000000000001E+50</v>
      </c>
      <c r="P623" s="268">
        <v>1.0000000000000001E+50</v>
      </c>
      <c r="Q623" s="268">
        <v>1.0000000000000001E+50</v>
      </c>
      <c r="R623" s="268">
        <v>1.0000000000000001E+50</v>
      </c>
      <c r="S623" s="268">
        <v>1.0000000000000001E+50</v>
      </c>
      <c r="T623" s="268">
        <v>1.0000000000000001E+50</v>
      </c>
      <c r="U623" s="268">
        <v>1.0000000000000001E+50</v>
      </c>
      <c r="V623" s="268">
        <v>1.0000000000000001E+50</v>
      </c>
      <c r="W623" s="268">
        <v>1.0000000000000001E+50</v>
      </c>
      <c r="X623" s="268">
        <v>0.78677887585114192</v>
      </c>
      <c r="Y623" s="268">
        <v>1.0000000000000001E+50</v>
      </c>
      <c r="Z623" s="268">
        <v>1.0000000000000001E+50</v>
      </c>
      <c r="AA623" s="268">
        <v>1.0000000000000001E+50</v>
      </c>
      <c r="AB623" s="268">
        <v>1.1689429222293213E-2</v>
      </c>
      <c r="AC623" s="268">
        <v>2.0658188069251373E-2</v>
      </c>
      <c r="AD623" s="268">
        <v>4.6138434074776795E-2</v>
      </c>
      <c r="AE623" s="268">
        <v>6.3706911852857692E-2</v>
      </c>
      <c r="AF623" s="268">
        <v>0.10339721828887201</v>
      </c>
    </row>
    <row r="624" spans="1:32">
      <c r="A624" s="268">
        <v>223515083.44847411</v>
      </c>
      <c r="B624" s="268">
        <v>14.04345272867141</v>
      </c>
      <c r="C624" s="268">
        <v>1.0000000000000001E+50</v>
      </c>
      <c r="D624" s="268">
        <v>1.0000000000000001E+50</v>
      </c>
      <c r="E624" s="268">
        <v>1.0000000000000001E+50</v>
      </c>
      <c r="F624" s="268">
        <v>1.0000000000000001E+50</v>
      </c>
      <c r="G624" s="268">
        <v>1.0000000000000001E+50</v>
      </c>
      <c r="H624" s="268">
        <v>1.5525646974067688E-2</v>
      </c>
      <c r="I624" s="268">
        <v>0.35156363226618881</v>
      </c>
      <c r="J624" s="268">
        <v>1.0000000000000001E+50</v>
      </c>
      <c r="K624" s="268">
        <v>3.5222006926325766E-2</v>
      </c>
      <c r="L624" s="268">
        <v>1.0000000000000001E+50</v>
      </c>
      <c r="M624" s="268">
        <v>1.0000000000000001E+50</v>
      </c>
      <c r="N624" s="268">
        <v>0.95624180342887366</v>
      </c>
      <c r="O624" s="268">
        <v>1.0000000000000001E+50</v>
      </c>
      <c r="P624" s="268">
        <v>1.0000000000000001E+50</v>
      </c>
      <c r="Q624" s="268">
        <v>1.0000000000000001E+50</v>
      </c>
      <c r="R624" s="268">
        <v>1.0000000000000001E+50</v>
      </c>
      <c r="S624" s="268">
        <v>1.0000000000000001E+50</v>
      </c>
      <c r="T624" s="268">
        <v>1.0000000000000001E+50</v>
      </c>
      <c r="U624" s="268">
        <v>1.0000000000000001E+50</v>
      </c>
      <c r="V624" s="268">
        <v>1.0000000000000001E+50</v>
      </c>
      <c r="W624" s="268">
        <v>1.0000000000000001E+50</v>
      </c>
      <c r="X624" s="268">
        <v>0.80251323244693462</v>
      </c>
      <c r="Y624" s="268">
        <v>1.0000000000000001E+50</v>
      </c>
      <c r="Z624" s="268">
        <v>1.0000000000000001E+50</v>
      </c>
      <c r="AA624" s="268">
        <v>1.0000000000000001E+50</v>
      </c>
      <c r="AB624" s="268">
        <v>1.1466424489972569E-2</v>
      </c>
      <c r="AC624" s="268">
        <v>2.1071112167383665E-2</v>
      </c>
      <c r="AD624" s="268">
        <v>4.669252161553028E-2</v>
      </c>
      <c r="AE624" s="268">
        <v>6.4705330785836374E-2</v>
      </c>
      <c r="AF624" s="268">
        <v>0.1060169618240837</v>
      </c>
    </row>
    <row r="625" spans="1:32">
      <c r="A625" s="268">
        <v>227985385.11744359</v>
      </c>
      <c r="B625" s="268">
        <v>14.324321781834652</v>
      </c>
      <c r="C625" s="268">
        <v>1.0000000000000001E+50</v>
      </c>
      <c r="D625" s="268">
        <v>1.0000000000000001E+50</v>
      </c>
      <c r="E625" s="268">
        <v>1.0000000000000001E+50</v>
      </c>
      <c r="F625" s="268">
        <v>1.0000000000000001E+50</v>
      </c>
      <c r="G625" s="268">
        <v>1.0000000000000001E+50</v>
      </c>
      <c r="H625" s="268">
        <v>1.585027336600861E-2</v>
      </c>
      <c r="I625" s="268">
        <v>0.35864953904754876</v>
      </c>
      <c r="J625" s="268">
        <v>1.0000000000000001E+50</v>
      </c>
      <c r="K625" s="268">
        <v>3.5929313024518558E-2</v>
      </c>
      <c r="L625" s="268">
        <v>1.0000000000000001E+50</v>
      </c>
      <c r="M625" s="268">
        <v>1.0000000000000001E+50</v>
      </c>
      <c r="N625" s="268">
        <v>0.97536930851157544</v>
      </c>
      <c r="O625" s="268">
        <v>1.0000000000000001E+50</v>
      </c>
      <c r="P625" s="268">
        <v>1.0000000000000001E+50</v>
      </c>
      <c r="Q625" s="268">
        <v>1.0000000000000001E+50</v>
      </c>
      <c r="R625" s="268">
        <v>1.0000000000000001E+50</v>
      </c>
      <c r="S625" s="268">
        <v>1.0000000000000001E+50</v>
      </c>
      <c r="T625" s="268">
        <v>1.0000000000000001E+50</v>
      </c>
      <c r="U625" s="268">
        <v>1.0000000000000001E+50</v>
      </c>
      <c r="V625" s="268">
        <v>1.0000000000000001E+50</v>
      </c>
      <c r="W625" s="268">
        <v>1.0000000000000001E+50</v>
      </c>
      <c r="X625" s="268">
        <v>0.81856230011248976</v>
      </c>
      <c r="Y625" s="268">
        <v>1.0000000000000001E+50</v>
      </c>
      <c r="Z625" s="268">
        <v>1.0000000000000001E+50</v>
      </c>
      <c r="AA625" s="268">
        <v>1.0000000000000001E+50</v>
      </c>
      <c r="AB625" s="268">
        <v>1.1247912908417899E-2</v>
      </c>
      <c r="AC625" s="268">
        <v>2.1492299444137448E-2</v>
      </c>
      <c r="AD625" s="268">
        <v>4.7262099872827784E-2</v>
      </c>
      <c r="AE625" s="268">
        <v>6.572799022211169E-2</v>
      </c>
      <c r="AF625" s="268">
        <v>0.10702757877803051</v>
      </c>
    </row>
    <row r="626" spans="1:32">
      <c r="A626" s="268">
        <v>232545092.81979248</v>
      </c>
      <c r="B626" s="268">
        <v>14.610808216088804</v>
      </c>
      <c r="C626" s="268">
        <v>1.0000000000000001E+50</v>
      </c>
      <c r="D626" s="268">
        <v>1.0000000000000001E+50</v>
      </c>
      <c r="E626" s="268">
        <v>1.0000000000000001E+50</v>
      </c>
      <c r="F626" s="268">
        <v>1.0000000000000001E+50</v>
      </c>
      <c r="G626" s="268">
        <v>1.0000000000000001E+50</v>
      </c>
      <c r="H626" s="268">
        <v>1.618111711920852E-2</v>
      </c>
      <c r="I626" s="268">
        <v>0.36587609323474157</v>
      </c>
      <c r="J626" s="268">
        <v>1.0000000000000001E+50</v>
      </c>
      <c r="K626" s="268">
        <v>3.6650709126986432E-2</v>
      </c>
      <c r="L626" s="268">
        <v>1.0000000000000001E+50</v>
      </c>
      <c r="M626" s="268">
        <v>1.0000000000000001E+50</v>
      </c>
      <c r="N626" s="268">
        <v>0.99487931136417229</v>
      </c>
      <c r="O626" s="268">
        <v>1.0000000000000001E+50</v>
      </c>
      <c r="P626" s="268">
        <v>1.0000000000000001E+50</v>
      </c>
      <c r="Q626" s="268">
        <v>1.0000000000000001E+50</v>
      </c>
      <c r="R626" s="268">
        <v>1.0000000000000001E+50</v>
      </c>
      <c r="S626" s="268">
        <v>1.0000000000000001E+50</v>
      </c>
      <c r="T626" s="268">
        <v>1.0000000000000001E+50</v>
      </c>
      <c r="U626" s="268">
        <v>1.0000000000000001E+50</v>
      </c>
      <c r="V626" s="268">
        <v>1.0000000000000001E+50</v>
      </c>
      <c r="W626" s="268">
        <v>1.0000000000000001E+50</v>
      </c>
      <c r="X626" s="268">
        <v>0.8349323725999358</v>
      </c>
      <c r="Y626" s="268">
        <v>1.0000000000000001E+50</v>
      </c>
      <c r="Z626" s="268">
        <v>1.0000000000000001E+50</v>
      </c>
      <c r="AA626" s="268">
        <v>1.0000000000000001E+50</v>
      </c>
      <c r="AB626" s="268">
        <v>1.1033808579660298E-2</v>
      </c>
      <c r="AC626" s="268">
        <v>2.1921915071144858E-2</v>
      </c>
      <c r="AD626" s="268">
        <v>4.7847492934826354E-2</v>
      </c>
      <c r="AE626" s="268">
        <v>6.6775343319068509E-2</v>
      </c>
      <c r="AF626" s="268">
        <v>0.10573649705165604</v>
      </c>
    </row>
    <row r="627" spans="1:32">
      <c r="A627" s="268">
        <v>237195994.67618832</v>
      </c>
      <c r="B627" s="268">
        <v>14.90302437905515</v>
      </c>
      <c r="C627" s="268">
        <v>1.0000000000000001E+50</v>
      </c>
      <c r="D627" s="268">
        <v>1.0000000000000001E+50</v>
      </c>
      <c r="E627" s="268">
        <v>1.0000000000000001E+50</v>
      </c>
      <c r="F627" s="268">
        <v>1.0000000000000001E+50</v>
      </c>
      <c r="G627" s="268">
        <v>1.0000000000000001E+50</v>
      </c>
      <c r="H627" s="268">
        <v>1.65183078821005E-2</v>
      </c>
      <c r="I627" s="268">
        <v>0.37324612873992657</v>
      </c>
      <c r="J627" s="268">
        <v>1.0000000000000001E+50</v>
      </c>
      <c r="K627" s="268">
        <v>3.7386478129669221E-2</v>
      </c>
      <c r="L627" s="268">
        <v>1.0000000000000001E+50</v>
      </c>
      <c r="M627" s="268">
        <v>1.0000000000000001E+50</v>
      </c>
      <c r="N627" s="268">
        <v>1.0147794629680691</v>
      </c>
      <c r="O627" s="268">
        <v>1.0000000000000001E+50</v>
      </c>
      <c r="P627" s="268">
        <v>1.0000000000000001E+50</v>
      </c>
      <c r="Q627" s="268">
        <v>1.0000000000000001E+50</v>
      </c>
      <c r="R627" s="268">
        <v>1.0000000000000001E+50</v>
      </c>
      <c r="S627" s="268">
        <v>1.0000000000000001E+50</v>
      </c>
      <c r="T627" s="268">
        <v>1.0000000000000001E+50</v>
      </c>
      <c r="U627" s="268">
        <v>1.0000000000000001E+50</v>
      </c>
      <c r="V627" s="268">
        <v>1.0000000000000001E+50</v>
      </c>
      <c r="W627" s="268">
        <v>1.0000000000000001E+50</v>
      </c>
      <c r="X627" s="268">
        <v>0.85162986954563946</v>
      </c>
      <c r="Y627" s="268">
        <v>1.0000000000000001E+50</v>
      </c>
      <c r="Z627" s="268">
        <v>1.0000000000000001E+50</v>
      </c>
      <c r="AA627" s="268">
        <v>1.0000000000000001E+50</v>
      </c>
      <c r="AB627" s="268">
        <v>1.0824027322015241E-2</v>
      </c>
      <c r="AC627" s="268">
        <v>2.2360127525264749E-2</v>
      </c>
      <c r="AD627" s="268">
        <v>4.844902895142518E-2</v>
      </c>
      <c r="AE627" s="268">
        <v>6.784785091881157E-2</v>
      </c>
      <c r="AF627" s="268">
        <v>0.10193826516008653</v>
      </c>
    </row>
    <row r="628" spans="1:32">
      <c r="A628" s="268">
        <v>241939914.5697121</v>
      </c>
      <c r="B628" s="268">
        <v>15.201084865307404</v>
      </c>
      <c r="C628" s="268">
        <v>1.0000000000000001E+50</v>
      </c>
      <c r="D628" s="268">
        <v>1.0000000000000001E+50</v>
      </c>
      <c r="E628" s="268">
        <v>1.0000000000000001E+50</v>
      </c>
      <c r="F628" s="268">
        <v>1.0000000000000001E+50</v>
      </c>
      <c r="G628" s="268">
        <v>1.0000000000000001E+50</v>
      </c>
      <c r="H628" s="268">
        <v>1.68619777979435E-2</v>
      </c>
      <c r="I628" s="268">
        <v>0.38076253574423563</v>
      </c>
      <c r="J628" s="268">
        <v>1.0000000000000001E+50</v>
      </c>
      <c r="K628" s="268">
        <v>3.8136908565198871E-2</v>
      </c>
      <c r="L628" s="268">
        <v>1.0000000000000001E+50</v>
      </c>
      <c r="M628" s="268">
        <v>1.0000000000000001E+50</v>
      </c>
      <c r="N628" s="268">
        <v>1.0350775673041857</v>
      </c>
      <c r="O628" s="268">
        <v>1.0000000000000001E+50</v>
      </c>
      <c r="P628" s="268">
        <v>1.0000000000000001E+50</v>
      </c>
      <c r="Q628" s="268">
        <v>1.0000000000000001E+50</v>
      </c>
      <c r="R628" s="268">
        <v>1.0000000000000001E+50</v>
      </c>
      <c r="S628" s="268">
        <v>1.0000000000000001E+50</v>
      </c>
      <c r="T628" s="268">
        <v>1.0000000000000001E+50</v>
      </c>
      <c r="U628" s="268">
        <v>1.0000000000000001E+50</v>
      </c>
      <c r="V628" s="268">
        <v>1.0000000000000001E+50</v>
      </c>
      <c r="W628" s="268">
        <v>1.0000000000000001E+50</v>
      </c>
      <c r="X628" s="268">
        <v>0.86866133898771036</v>
      </c>
      <c r="Y628" s="268">
        <v>1.0000000000000001E+50</v>
      </c>
      <c r="Z628" s="268">
        <v>1.0000000000000001E+50</v>
      </c>
      <c r="AA628" s="268">
        <v>1.0000000000000001E+50</v>
      </c>
      <c r="AB628" s="268">
        <v>1.0618486636395265E-2</v>
      </c>
      <c r="AC628" s="268">
        <v>2.2807108654652502E-2</v>
      </c>
      <c r="AD628" s="268">
        <v>4.9067040219497642E-2</v>
      </c>
      <c r="AE628" s="268">
        <v>6.8945981775151585E-2</v>
      </c>
      <c r="AF628" s="268">
        <v>9.62132379294562E-2</v>
      </c>
    </row>
    <row r="629" spans="1:32">
      <c r="A629" s="268">
        <v>246778712.86110634</v>
      </c>
      <c r="B629" s="268">
        <v>15.505106561310754</v>
      </c>
      <c r="C629" s="268">
        <v>1.0000000000000001E+50</v>
      </c>
      <c r="D629" s="268">
        <v>1.0000000000000001E+50</v>
      </c>
      <c r="E629" s="268">
        <v>1.0000000000000001E+50</v>
      </c>
      <c r="F629" s="268">
        <v>1.0000000000000001E+50</v>
      </c>
      <c r="G629" s="268">
        <v>1.0000000000000001E+50</v>
      </c>
      <c r="H629" s="268">
        <v>1.721226155627233E-2</v>
      </c>
      <c r="I629" s="268">
        <v>0.38842826183107199</v>
      </c>
      <c r="J629" s="268">
        <v>1.0000000000000001E+50</v>
      </c>
      <c r="K629" s="268">
        <v>3.8902294716034368E-2</v>
      </c>
      <c r="L629" s="268">
        <v>1.0000000000000001E+50</v>
      </c>
      <c r="M629" s="268">
        <v>1.0000000000000001E+50</v>
      </c>
      <c r="N629" s="268">
        <v>1.0557815844133436</v>
      </c>
      <c r="O629" s="268">
        <v>1.0000000000000001E+50</v>
      </c>
      <c r="P629" s="268">
        <v>1.0000000000000001E+50</v>
      </c>
      <c r="Q629" s="268">
        <v>1.0000000000000001E+50</v>
      </c>
      <c r="R629" s="268">
        <v>1.0000000000000001E+50</v>
      </c>
      <c r="S629" s="268">
        <v>1.0000000000000001E+50</v>
      </c>
      <c r="T629" s="268">
        <v>1.0000000000000001E+50</v>
      </c>
      <c r="U629" s="268">
        <v>1.0000000000000001E+50</v>
      </c>
      <c r="V629" s="268">
        <v>1.0000000000000001E+50</v>
      </c>
      <c r="W629" s="268">
        <v>1.0000000000000001E+50</v>
      </c>
      <c r="X629" s="268">
        <v>0.88603345993385851</v>
      </c>
      <c r="Y629" s="268">
        <v>1.0000000000000001E+50</v>
      </c>
      <c r="Z629" s="268">
        <v>1.0000000000000001E+50</v>
      </c>
      <c r="AA629" s="268">
        <v>1.0000000000000001E+50</v>
      </c>
      <c r="AB629" s="268">
        <v>1.0417105673247311E-2</v>
      </c>
      <c r="AC629" s="268">
        <v>2.3263033746151945E-2</v>
      </c>
      <c r="AD629" s="268">
        <v>4.9701863275555577E-2</v>
      </c>
      <c r="AE629" s="268">
        <v>7.007021278499713E-2</v>
      </c>
      <c r="AF629" s="268">
        <v>8.9708010846102818E-2</v>
      </c>
    </row>
    <row r="630" spans="1:32">
      <c r="A630" s="268">
        <v>251714287.11832848</v>
      </c>
      <c r="B630" s="268">
        <v>15.815208691259718</v>
      </c>
      <c r="C630" s="268">
        <v>1.0000000000000001E+50</v>
      </c>
      <c r="D630" s="268">
        <v>1.0000000000000001E+50</v>
      </c>
      <c r="E630" s="268">
        <v>1.0000000000000001E+50</v>
      </c>
      <c r="F630" s="268">
        <v>1.0000000000000001E+50</v>
      </c>
      <c r="G630" s="268">
        <v>1.0000000000000001E+50</v>
      </c>
      <c r="H630" s="268">
        <v>1.7569296445371248E-2</v>
      </c>
      <c r="I630" s="268">
        <v>0.3962463131419276</v>
      </c>
      <c r="J630" s="268">
        <v>1.0000000000000001E+50</v>
      </c>
      <c r="K630" s="268">
        <v>3.968293672985234E-2</v>
      </c>
      <c r="L630" s="268">
        <v>1.0000000000000001E+50</v>
      </c>
      <c r="M630" s="268">
        <v>1.0000000000000001E+50</v>
      </c>
      <c r="N630" s="268">
        <v>1.0768996335178491</v>
      </c>
      <c r="O630" s="268">
        <v>1.0000000000000001E+50</v>
      </c>
      <c r="P630" s="268">
        <v>1.0000000000000001E+50</v>
      </c>
      <c r="Q630" s="268">
        <v>1.0000000000000001E+50</v>
      </c>
      <c r="R630" s="268">
        <v>1.0000000000000001E+50</v>
      </c>
      <c r="S630" s="268">
        <v>1.0000000000000001E+50</v>
      </c>
      <c r="T630" s="268">
        <v>1.0000000000000001E+50</v>
      </c>
      <c r="U630" s="268">
        <v>1.0000000000000001E+50</v>
      </c>
      <c r="V630" s="268">
        <v>1.0000000000000001E+50</v>
      </c>
      <c r="W630" s="268">
        <v>1.0000000000000001E+50</v>
      </c>
      <c r="X630" s="268">
        <v>0.90375304498061471</v>
      </c>
      <c r="Y630" s="268">
        <v>1.0000000000000001E+50</v>
      </c>
      <c r="Z630" s="268">
        <v>1.0000000000000001E+50</v>
      </c>
      <c r="AA630" s="268">
        <v>1.0000000000000001E+50</v>
      </c>
      <c r="AB630" s="268">
        <v>1.0219805200100147E-2</v>
      </c>
      <c r="AC630" s="268">
        <v>2.3728081594035749E-2</v>
      </c>
      <c r="AD630" s="268">
        <v>5.0353838995845335E-2</v>
      </c>
      <c r="AE630" s="268">
        <v>7.1221029224018809E-2</v>
      </c>
      <c r="AF630" s="268">
        <v>8.3562473260564055E-2</v>
      </c>
    </row>
    <row r="631" spans="1:32">
      <c r="A631" s="268">
        <v>256748572.86069506</v>
      </c>
      <c r="B631" s="268">
        <v>16.131512863832704</v>
      </c>
      <c r="C631" s="268">
        <v>1.0000000000000001E+50</v>
      </c>
      <c r="D631" s="268">
        <v>1.0000000000000001E+50</v>
      </c>
      <c r="E631" s="268">
        <v>1.0000000000000001E+50</v>
      </c>
      <c r="F631" s="268">
        <v>1.0000000000000001E+50</v>
      </c>
      <c r="G631" s="268">
        <v>1.0000000000000001E+50</v>
      </c>
      <c r="H631" s="268">
        <v>1.7933222405789782E-2</v>
      </c>
      <c r="I631" s="268">
        <v>0.40421975555516759</v>
      </c>
      <c r="J631" s="268">
        <v>1.0000000000000001E+50</v>
      </c>
      <c r="K631" s="268">
        <v>4.0479140737238517E-2</v>
      </c>
      <c r="L631" s="268">
        <v>1.0000000000000001E+50</v>
      </c>
      <c r="M631" s="268">
        <v>1.0000000000000001E+50</v>
      </c>
      <c r="N631" s="268">
        <v>1.0984399962055023</v>
      </c>
      <c r="O631" s="268">
        <v>1.0000000000000001E+50</v>
      </c>
      <c r="P631" s="268">
        <v>1.0000000000000001E+50</v>
      </c>
      <c r="Q631" s="268">
        <v>1.0000000000000001E+50</v>
      </c>
      <c r="R631" s="268">
        <v>1.0000000000000001E+50</v>
      </c>
      <c r="S631" s="268">
        <v>1.0000000000000001E+50</v>
      </c>
      <c r="T631" s="268">
        <v>1.0000000000000001E+50</v>
      </c>
      <c r="U631" s="268">
        <v>1.0000000000000001E+50</v>
      </c>
      <c r="V631" s="268">
        <v>1.0000000000000001E+50</v>
      </c>
      <c r="W631" s="268">
        <v>1.0000000000000001E+50</v>
      </c>
      <c r="X631" s="268">
        <v>0.9218270429849369</v>
      </c>
      <c r="Y631" s="268">
        <v>1.0000000000000001E+50</v>
      </c>
      <c r="Z631" s="268">
        <v>1.0000000000000001E+50</v>
      </c>
      <c r="AA631" s="268">
        <v>1.0000000000000001E+50</v>
      </c>
      <c r="AB631" s="268">
        <v>1.0026507569707575E-2</v>
      </c>
      <c r="AC631" s="268">
        <v>2.4202434570121247E-2</v>
      </c>
      <c r="AD631" s="268">
        <v>5.1023312703848724E-2</v>
      </c>
      <c r="AE631" s="268">
        <v>7.2398924986464122E-2</v>
      </c>
      <c r="AF631" s="268">
        <v>7.8499744951310957E-2</v>
      </c>
    </row>
    <row r="632" spans="1:32">
      <c r="A632" s="268">
        <v>261883544.31790897</v>
      </c>
      <c r="B632" s="268">
        <v>16.454143119881703</v>
      </c>
      <c r="C632" s="268">
        <v>1.0000000000000001E+50</v>
      </c>
      <c r="D632" s="268">
        <v>1.0000000000000001E+50</v>
      </c>
      <c r="E632" s="268">
        <v>1.0000000000000001E+50</v>
      </c>
      <c r="F632" s="268">
        <v>1.0000000000000001E+50</v>
      </c>
      <c r="G632" s="268">
        <v>1.0000000000000001E+50</v>
      </c>
      <c r="H632" s="268">
        <v>1.8304182084920271E-2</v>
      </c>
      <c r="I632" s="268">
        <v>0.41235171588824904</v>
      </c>
      <c r="J632" s="268">
        <v>1.0000000000000001E+50</v>
      </c>
      <c r="K632" s="268">
        <v>4.1291218971726315E-2</v>
      </c>
      <c r="L632" s="268">
        <v>1.0000000000000001E+50</v>
      </c>
      <c r="M632" s="268">
        <v>1.0000000000000001E+50</v>
      </c>
      <c r="N632" s="268">
        <v>1.1204111196772777</v>
      </c>
      <c r="O632" s="268">
        <v>1.0000000000000001E+50</v>
      </c>
      <c r="P632" s="268">
        <v>1.0000000000000001E+50</v>
      </c>
      <c r="Q632" s="268">
        <v>1.0000000000000001E+50</v>
      </c>
      <c r="R632" s="268">
        <v>1.0000000000000001E+50</v>
      </c>
      <c r="S632" s="268">
        <v>1.0000000000000001E+50</v>
      </c>
      <c r="T632" s="268">
        <v>1.0000000000000001E+50</v>
      </c>
      <c r="U632" s="268">
        <v>1.0000000000000001E+50</v>
      </c>
      <c r="V632" s="268">
        <v>1.0000000000000001E+50</v>
      </c>
      <c r="W632" s="268">
        <v>1.0000000000000001E+50</v>
      </c>
      <c r="X632" s="268">
        <v>0.94026254178925139</v>
      </c>
      <c r="Y632" s="268">
        <v>1.0000000000000001E+50</v>
      </c>
      <c r="Z632" s="268">
        <v>1.0000000000000001E+50</v>
      </c>
      <c r="AA632" s="268">
        <v>1.0000000000000001E+50</v>
      </c>
      <c r="AB632" s="268">
        <v>9.8371366887732691E-3</v>
      </c>
      <c r="AC632" s="268">
        <v>2.4686278695289183E-2</v>
      </c>
      <c r="AD632" s="268">
        <v>5.1710634285137301E-2</v>
      </c>
      <c r="AE632" s="268">
        <v>7.3604402829013205E-2</v>
      </c>
      <c r="AF632" s="268">
        <v>7.4777101746146935E-2</v>
      </c>
    </row>
    <row r="633" spans="1:32">
      <c r="A633" s="268">
        <v>267121215.20426714</v>
      </c>
      <c r="B633" s="268">
        <v>16.783225981075756</v>
      </c>
      <c r="C633" s="268">
        <v>1.0000000000000001E+50</v>
      </c>
      <c r="D633" s="268">
        <v>1.0000000000000001E+50</v>
      </c>
      <c r="E633" s="268">
        <v>1.0000000000000001E+50</v>
      </c>
      <c r="F633" s="268">
        <v>1.0000000000000001E+50</v>
      </c>
      <c r="G633" s="268">
        <v>1.0000000000000001E+50</v>
      </c>
      <c r="H633" s="268">
        <v>1.8682320892656794E-2</v>
      </c>
      <c r="I633" s="268">
        <v>0.4206453831238417</v>
      </c>
      <c r="J633" s="268">
        <v>1.0000000000000001E+50</v>
      </c>
      <c r="K633" s="268">
        <v>4.2119489892229418E-2</v>
      </c>
      <c r="L633" s="268">
        <v>1.0000000000000001E+50</v>
      </c>
      <c r="M633" s="268">
        <v>1.0000000000000001E+50</v>
      </c>
      <c r="N633" s="268">
        <v>1.1428216200599521</v>
      </c>
      <c r="O633" s="268">
        <v>1.0000000000000001E+50</v>
      </c>
      <c r="P633" s="268">
        <v>1.0000000000000001E+50</v>
      </c>
      <c r="Q633" s="268">
        <v>1.0000000000000001E+50</v>
      </c>
      <c r="R633" s="268">
        <v>1.0000000000000001E+50</v>
      </c>
      <c r="S633" s="268">
        <v>1.0000000000000001E+50</v>
      </c>
      <c r="T633" s="268">
        <v>1.0000000000000001E+50</v>
      </c>
      <c r="U633" s="268">
        <v>1.0000000000000001E+50</v>
      </c>
      <c r="V633" s="268">
        <v>1.0000000000000001E+50</v>
      </c>
      <c r="W633" s="268">
        <v>1.0000000000000001E+50</v>
      </c>
      <c r="X633" s="268">
        <v>0.95906677100100068</v>
      </c>
      <c r="Y633" s="268">
        <v>1.0000000000000001E+50</v>
      </c>
      <c r="Z633" s="268">
        <v>1.0000000000000001E+50</v>
      </c>
      <c r="AA633" s="268">
        <v>1.0000000000000001E+50</v>
      </c>
      <c r="AB633" s="268">
        <v>9.6516179872432224E-3</v>
      </c>
      <c r="AC633" s="268">
        <v>2.5179803712433436E-2</v>
      </c>
      <c r="AD633" s="268">
        <v>5.2416158309505308E-2</v>
      </c>
      <c r="AE633" s="268">
        <v>7.4837974618579051E-2</v>
      </c>
      <c r="AF633" s="268">
        <v>7.2338009880056661E-2</v>
      </c>
    </row>
    <row r="634" spans="1:32">
      <c r="A634" s="268">
        <v>272463639.50835252</v>
      </c>
      <c r="B634" s="268">
        <v>17.118890499517292</v>
      </c>
      <c r="C634" s="268">
        <v>1.0000000000000001E+50</v>
      </c>
      <c r="D634" s="268">
        <v>1.0000000000000001E+50</v>
      </c>
      <c r="E634" s="268">
        <v>1.0000000000000001E+50</v>
      </c>
      <c r="F634" s="268">
        <v>1.0000000000000001E+50</v>
      </c>
      <c r="G634" s="268">
        <v>1.0000000000000001E+50</v>
      </c>
      <c r="H634" s="268">
        <v>1.9067787058156139E-2</v>
      </c>
      <c r="I634" s="268">
        <v>0.42910400966033108</v>
      </c>
      <c r="J634" s="268">
        <v>1.0000000000000001E+50</v>
      </c>
      <c r="K634" s="268">
        <v>4.2964278307916361E-2</v>
      </c>
      <c r="L634" s="268">
        <v>1.0000000000000001E+50</v>
      </c>
      <c r="M634" s="268">
        <v>1.0000000000000001E+50</v>
      </c>
      <c r="N634" s="268">
        <v>1.1656802857849775</v>
      </c>
      <c r="O634" s="268">
        <v>1.0000000000000001E+50</v>
      </c>
      <c r="P634" s="268">
        <v>1.0000000000000001E+50</v>
      </c>
      <c r="Q634" s="268">
        <v>1.0000000000000001E+50</v>
      </c>
      <c r="R634" s="268">
        <v>1.0000000000000001E+50</v>
      </c>
      <c r="S634" s="268">
        <v>1.0000000000000001E+50</v>
      </c>
      <c r="T634" s="268">
        <v>1.0000000000000001E+50</v>
      </c>
      <c r="U634" s="268">
        <v>1.0000000000000001E+50</v>
      </c>
      <c r="V634" s="268">
        <v>1.0000000000000001E+50</v>
      </c>
      <c r="W634" s="268">
        <v>1.0000000000000001E+50</v>
      </c>
      <c r="X634" s="268">
        <v>0.97824710482778288</v>
      </c>
      <c r="Y634" s="268">
        <v>1.0000000000000001E+50</v>
      </c>
      <c r="Z634" s="268">
        <v>1.0000000000000001E+50</v>
      </c>
      <c r="AA634" s="268">
        <v>1.0000000000000001E+50</v>
      </c>
      <c r="AB634" s="268">
        <v>9.4698783881521104E-3</v>
      </c>
      <c r="AC634" s="268">
        <v>2.5683203160870385E-2</v>
      </c>
      <c r="AD634" s="268">
        <v>5.3140244160285587E-2</v>
      </c>
      <c r="AE634" s="268">
        <v>7.6100161583967818E-2</v>
      </c>
      <c r="AF634" s="268">
        <v>7.0981264845906306E-2</v>
      </c>
    </row>
    <row r="635" spans="1:32">
      <c r="A635" s="268">
        <v>277912912.29851955</v>
      </c>
      <c r="B635" s="268">
        <v>17.461268308350789</v>
      </c>
      <c r="C635" s="268">
        <v>1.0000000000000001E+50</v>
      </c>
      <c r="D635" s="268">
        <v>1.0000000000000001E+50</v>
      </c>
      <c r="E635" s="268">
        <v>1.0000000000000001E+50</v>
      </c>
      <c r="F635" s="268">
        <v>1.0000000000000001E+50</v>
      </c>
      <c r="G635" s="268">
        <v>1.0000000000000001E+50</v>
      </c>
      <c r="H635" s="268">
        <v>1.9460731687721496E-2</v>
      </c>
      <c r="I635" s="268">
        <v>0.43773091258719671</v>
      </c>
      <c r="J635" s="268">
        <v>1.0000000000000001E+50</v>
      </c>
      <c r="K635" s="268">
        <v>4.3825915505576164E-2</v>
      </c>
      <c r="L635" s="268">
        <v>1.0000000000000001E+50</v>
      </c>
      <c r="M635" s="268">
        <v>1.0000000000000001E+50</v>
      </c>
      <c r="N635" s="268">
        <v>1.1889960810349252</v>
      </c>
      <c r="O635" s="268">
        <v>1.0000000000000001E+50</v>
      </c>
      <c r="P635" s="268">
        <v>1.0000000000000001E+50</v>
      </c>
      <c r="Q635" s="268">
        <v>1.0000000000000001E+50</v>
      </c>
      <c r="R635" s="268">
        <v>1.0000000000000001E+50</v>
      </c>
      <c r="S635" s="268">
        <v>1.0000000000000001E+50</v>
      </c>
      <c r="T635" s="268">
        <v>1.0000000000000001E+50</v>
      </c>
      <c r="U635" s="268">
        <v>1.0000000000000001E+50</v>
      </c>
      <c r="V635" s="268">
        <v>1.0000000000000001E+50</v>
      </c>
      <c r="W635" s="268">
        <v>1.0000000000000001E+50</v>
      </c>
      <c r="X635" s="268">
        <v>0.99781106496919769</v>
      </c>
      <c r="Y635" s="268">
        <v>1.0000000000000001E+50</v>
      </c>
      <c r="Z635" s="268">
        <v>1.0000000000000001E+50</v>
      </c>
      <c r="AA635" s="268">
        <v>1.0000000000000001E+50</v>
      </c>
      <c r="AB635" s="268">
        <v>9.2918462780098611E-3</v>
      </c>
      <c r="AC635" s="268">
        <v>2.619667445223697E-2</v>
      </c>
      <c r="AD635" s="268">
        <v>5.3883256170733695E-2</v>
      </c>
      <c r="AE635" s="268">
        <v>7.7391494571328559E-2</v>
      </c>
      <c r="AF635" s="268">
        <v>7.0473612727900425E-2</v>
      </c>
    </row>
    <row r="636" spans="1:32">
      <c r="A636" s="268">
        <v>283471170.54448992</v>
      </c>
      <c r="B636" s="268">
        <v>17.81049367338364</v>
      </c>
      <c r="C636" s="268">
        <v>1.0000000000000001E+50</v>
      </c>
      <c r="D636" s="268">
        <v>1.0000000000000001E+50</v>
      </c>
      <c r="E636" s="268">
        <v>1.0000000000000001E+50</v>
      </c>
      <c r="F636" s="268">
        <v>1.0000000000000001E+50</v>
      </c>
      <c r="G636" s="268">
        <v>1.0000000000000001E+50</v>
      </c>
      <c r="H636" s="268">
        <v>1.9861308823830592E-2</v>
      </c>
      <c r="I636" s="268">
        <v>0.44652947498576245</v>
      </c>
      <c r="J636" s="268">
        <v>1.0000000000000001E+50</v>
      </c>
      <c r="K636" s="268">
        <v>4.4704739379524662E-2</v>
      </c>
      <c r="L636" s="268">
        <v>1.0000000000000001E+50</v>
      </c>
      <c r="M636" s="268">
        <v>1.0000000000000001E+50</v>
      </c>
      <c r="N636" s="268">
        <v>1.2127781492588499</v>
      </c>
      <c r="O636" s="268">
        <v>1.0000000000000001E+50</v>
      </c>
      <c r="P636" s="268">
        <v>1.0000000000000001E+50</v>
      </c>
      <c r="Q636" s="268">
        <v>1.0000000000000001E+50</v>
      </c>
      <c r="R636" s="268">
        <v>1.0000000000000001E+50</v>
      </c>
      <c r="S636" s="268">
        <v>1.0000000000000001E+50</v>
      </c>
      <c r="T636" s="268">
        <v>1.0000000000000001E+50</v>
      </c>
      <c r="U636" s="268">
        <v>1.0000000000000001E+50</v>
      </c>
      <c r="V636" s="268">
        <v>1.0000000000000001E+50</v>
      </c>
      <c r="W636" s="268">
        <v>1.0000000000000001E+50</v>
      </c>
      <c r="X636" s="268">
        <v>1.0177663235665342</v>
      </c>
      <c r="Y636" s="268">
        <v>1.0000000000000001E+50</v>
      </c>
      <c r="Z636" s="268">
        <v>1.0000000000000001E+50</v>
      </c>
      <c r="AA636" s="268">
        <v>1.0000000000000001E+50</v>
      </c>
      <c r="AB636" s="268">
        <v>9.1174514777151577E-3</v>
      </c>
      <c r="AC636" s="268">
        <v>2.6720418947907366E-2</v>
      </c>
      <c r="AD636" s="268">
        <v>5.4645563767348575E-2</v>
      </c>
      <c r="AE636" s="268">
        <v>7.8712514303334327E-2</v>
      </c>
      <c r="AF636" s="268">
        <v>7.0604953611929491E-2</v>
      </c>
    </row>
    <row r="637" spans="1:32">
      <c r="A637" s="268">
        <v>289140593.95537972</v>
      </c>
      <c r="B637" s="268">
        <v>18.166703545739392</v>
      </c>
      <c r="C637" s="268">
        <v>1.0000000000000001E+50</v>
      </c>
      <c r="D637" s="268">
        <v>1.0000000000000001E+50</v>
      </c>
      <c r="E637" s="268">
        <v>1.0000000000000001E+50</v>
      </c>
      <c r="F637" s="268">
        <v>1.0000000000000001E+50</v>
      </c>
      <c r="G637" s="268">
        <v>1.0000000000000001E+50</v>
      </c>
      <c r="H637" s="268">
        <v>2.0269675505330161E-2</v>
      </c>
      <c r="I637" s="268">
        <v>0.45550314725583119</v>
      </c>
      <c r="J637" s="268">
        <v>1.0000000000000001E+50</v>
      </c>
      <c r="K637" s="268">
        <v>4.5601094564102836E-2</v>
      </c>
      <c r="L637" s="268">
        <v>1.0000000000000001E+50</v>
      </c>
      <c r="M637" s="268">
        <v>1.0000000000000001E+50</v>
      </c>
      <c r="N637" s="268">
        <v>1.2370358167579574</v>
      </c>
      <c r="O637" s="268">
        <v>1.0000000000000001E+50</v>
      </c>
      <c r="P637" s="268">
        <v>1.0000000000000001E+50</v>
      </c>
      <c r="Q637" s="268">
        <v>1.0000000000000001E+50</v>
      </c>
      <c r="R637" s="268">
        <v>1.0000000000000001E+50</v>
      </c>
      <c r="S637" s="268">
        <v>1.0000000000000001E+50</v>
      </c>
      <c r="T637" s="268">
        <v>1.0000000000000001E+50</v>
      </c>
      <c r="U637" s="268">
        <v>1.0000000000000001E+50</v>
      </c>
      <c r="V637" s="268">
        <v>1.0000000000000001E+50</v>
      </c>
      <c r="W637" s="268">
        <v>1.0000000000000001E+50</v>
      </c>
      <c r="X637" s="268">
        <v>1.0381207062114532</v>
      </c>
      <c r="Y637" s="268">
        <v>1.0000000000000001E+50</v>
      </c>
      <c r="Z637" s="268">
        <v>1.0000000000000001E+50</v>
      </c>
      <c r="AA637" s="268">
        <v>1.0000000000000001E+50</v>
      </c>
      <c r="AB637" s="268">
        <v>8.9466252139825016E-3</v>
      </c>
      <c r="AC637" s="268">
        <v>2.7254642037958514E-2</v>
      </c>
      <c r="AD637" s="268">
        <v>5.5427541619983318E-2</v>
      </c>
      <c r="AE637" s="268">
        <v>8.0063771642050321E-2</v>
      </c>
      <c r="AF637" s="268">
        <v>7.1206627004772788E-2</v>
      </c>
    </row>
    <row r="638" spans="1:32">
      <c r="A638" s="268">
        <v>294923405.83448732</v>
      </c>
      <c r="B638" s="268">
        <v>18.530037615564051</v>
      </c>
      <c r="C638" s="268">
        <v>1.0000000000000001E+50</v>
      </c>
      <c r="D638" s="268">
        <v>1.0000000000000001E+50</v>
      </c>
      <c r="E638" s="268">
        <v>1.0000000000000001E+50</v>
      </c>
      <c r="F638" s="268">
        <v>1.0000000000000001E+50</v>
      </c>
      <c r="G638" s="268">
        <v>1.0000000000000001E+50</v>
      </c>
      <c r="H638" s="268">
        <v>2.0685991828819399E-2</v>
      </c>
      <c r="I638" s="268">
        <v>0.4646554484687212</v>
      </c>
      <c r="J638" s="268">
        <v>1.0000000000000001E+50</v>
      </c>
      <c r="K638" s="268">
        <v>4.6515332568818582E-2</v>
      </c>
      <c r="L638" s="268">
        <v>1.0000000000000001E+50</v>
      </c>
      <c r="M638" s="268">
        <v>1.0000000000000001E+50</v>
      </c>
      <c r="N638" s="268">
        <v>1.2617785963429751</v>
      </c>
      <c r="O638" s="268">
        <v>1.0000000000000001E+50</v>
      </c>
      <c r="P638" s="268">
        <v>1.0000000000000001E+50</v>
      </c>
      <c r="Q638" s="268">
        <v>1.0000000000000001E+50</v>
      </c>
      <c r="R638" s="268">
        <v>1.0000000000000001E+50</v>
      </c>
      <c r="S638" s="268">
        <v>1.0000000000000001E+50</v>
      </c>
      <c r="T638" s="268">
        <v>1.0000000000000001E+50</v>
      </c>
      <c r="U638" s="268">
        <v>1.0000000000000001E+50</v>
      </c>
      <c r="V638" s="268">
        <v>1.0000000000000001E+50</v>
      </c>
      <c r="W638" s="268">
        <v>1.0000000000000001E+50</v>
      </c>
      <c r="X638" s="268">
        <v>1.0588821950148455</v>
      </c>
      <c r="Y638" s="268">
        <v>1.0000000000000001E+50</v>
      </c>
      <c r="Z638" s="268">
        <v>1.0000000000000001E+50</v>
      </c>
      <c r="AA638" s="268">
        <v>1.0000000000000001E+50</v>
      </c>
      <c r="AB638" s="268">
        <v>8.7793000912698704E-3</v>
      </c>
      <c r="AC638" s="268">
        <v>2.7799553221715494E-2</v>
      </c>
      <c r="AD638" s="268">
        <v>5.6229569798587155E-2</v>
      </c>
      <c r="AE638" s="268">
        <v>8.1445827855456773E-2</v>
      </c>
      <c r="AF638" s="268">
        <v>7.215139131859695E-2</v>
      </c>
    </row>
    <row r="639" spans="1:32">
      <c r="A639" s="268">
        <v>300821873.95117706</v>
      </c>
      <c r="B639" s="268">
        <v>18.900638366806593</v>
      </c>
      <c r="C639" s="268">
        <v>1.0000000000000001E+50</v>
      </c>
      <c r="D639" s="268">
        <v>1.0000000000000001E+50</v>
      </c>
      <c r="E639" s="268">
        <v>1.0000000000000001E+50</v>
      </c>
      <c r="F639" s="268">
        <v>1.0000000000000001E+50</v>
      </c>
      <c r="G639" s="268">
        <v>1.0000000000000001E+50</v>
      </c>
      <c r="H639" s="268">
        <v>2.1110421011245439E-2</v>
      </c>
      <c r="I639" s="268">
        <v>0.47398996774723778</v>
      </c>
      <c r="J639" s="268">
        <v>1.0000000000000001E+50</v>
      </c>
      <c r="K639" s="268">
        <v>4.7447811916185328E-2</v>
      </c>
      <c r="L639" s="268">
        <v>1.0000000000000001E+50</v>
      </c>
      <c r="M639" s="268">
        <v>1.0000000000000001E+50</v>
      </c>
      <c r="N639" s="268">
        <v>1.2870161910646691</v>
      </c>
      <c r="O639" s="268">
        <v>1.0000000000000001E+50</v>
      </c>
      <c r="P639" s="268">
        <v>1.0000000000000001E+50</v>
      </c>
      <c r="Q639" s="268">
        <v>1.0000000000000001E+50</v>
      </c>
      <c r="R639" s="268">
        <v>1.0000000000000001E+50</v>
      </c>
      <c r="S639" s="268">
        <v>1.0000000000000001E+50</v>
      </c>
      <c r="T639" s="268">
        <v>1.0000000000000001E+50</v>
      </c>
      <c r="U639" s="268">
        <v>1.0000000000000001E+50</v>
      </c>
      <c r="V639" s="268">
        <v>1.0000000000000001E+50</v>
      </c>
      <c r="W639" s="268">
        <v>1.0000000000000001E+50</v>
      </c>
      <c r="X639" s="268">
        <v>1.0800589317370748</v>
      </c>
      <c r="Y639" s="268">
        <v>1.0000000000000001E+50</v>
      </c>
      <c r="Z639" s="268">
        <v>1.0000000000000001E+50</v>
      </c>
      <c r="AA639" s="268">
        <v>1.0000000000000001E+50</v>
      </c>
      <c r="AB639" s="268">
        <v>8.6154100641940689E-3</v>
      </c>
      <c r="AC639" s="268">
        <v>2.8355366189908443E-2</v>
      </c>
      <c r="AD639" s="268">
        <v>5.7052033936409605E-2</v>
      </c>
      <c r="AE639" s="268">
        <v>8.2859254887608272E-2</v>
      </c>
      <c r="AF639" s="268">
        <v>7.3346566200489988E-2</v>
      </c>
    </row>
    <row r="640" spans="1:32">
      <c r="A640" s="268">
        <v>306838311.43020064</v>
      </c>
      <c r="B640" s="268">
        <v>19.278651133094932</v>
      </c>
      <c r="C640" s="268">
        <v>1.0000000000000001E+50</v>
      </c>
      <c r="D640" s="268">
        <v>1.0000000000000001E+50</v>
      </c>
      <c r="E640" s="268">
        <v>1.0000000000000001E+50</v>
      </c>
      <c r="F640" s="268">
        <v>1.0000000000000001E+50</v>
      </c>
      <c r="G640" s="268">
        <v>1.0000000000000001E+50</v>
      </c>
      <c r="H640" s="268">
        <v>2.1543129453734627E-2</v>
      </c>
      <c r="I640" s="268">
        <v>0.48351036567311834</v>
      </c>
      <c r="J640" s="268">
        <v>1.0000000000000001E+50</v>
      </c>
      <c r="K640" s="268">
        <v>4.839889828231126E-2</v>
      </c>
      <c r="L640" s="268">
        <v>1.0000000000000001E+50</v>
      </c>
      <c r="M640" s="268">
        <v>1.0000000000000001E+50</v>
      </c>
      <c r="N640" s="268">
        <v>1.3127584980189599</v>
      </c>
      <c r="O640" s="268">
        <v>1.0000000000000001E+50</v>
      </c>
      <c r="P640" s="268">
        <v>1.0000000000000001E+50</v>
      </c>
      <c r="Q640" s="268">
        <v>1.0000000000000001E+50</v>
      </c>
      <c r="R640" s="268">
        <v>1.0000000000000001E+50</v>
      </c>
      <c r="S640" s="268">
        <v>1.0000000000000001E+50</v>
      </c>
      <c r="T640" s="268">
        <v>1.0000000000000001E+50</v>
      </c>
      <c r="U640" s="268">
        <v>1.0000000000000001E+50</v>
      </c>
      <c r="V640" s="268">
        <v>1.0000000000000001E+50</v>
      </c>
      <c r="W640" s="268">
        <v>1.0000000000000001E+50</v>
      </c>
      <c r="X640" s="268">
        <v>1.1016592209808211</v>
      </c>
      <c r="Y640" s="268">
        <v>1.0000000000000001E+50</v>
      </c>
      <c r="Z640" s="268">
        <v>1.0000000000000001E+50</v>
      </c>
      <c r="AA640" s="268">
        <v>1.0000000000000001E+50</v>
      </c>
      <c r="AB640" s="268">
        <v>8.4548904104210561E-3</v>
      </c>
      <c r="AC640" s="268">
        <v>2.8922298908473035E-2</v>
      </c>
      <c r="AD640" s="268">
        <v>5.7895325399489578E-2</v>
      </c>
      <c r="AE640" s="268">
        <v>8.4304635632422451E-2</v>
      </c>
      <c r="AF640" s="268">
        <v>7.4725970946466866E-2</v>
      </c>
    </row>
    <row r="641" spans="1:32">
      <c r="A641" s="268">
        <v>312975077.65880466</v>
      </c>
      <c r="B641" s="268">
        <v>19.664224154729588</v>
      </c>
      <c r="C641" s="268">
        <v>1.0000000000000001E+50</v>
      </c>
      <c r="D641" s="268">
        <v>1.0000000000000001E+50</v>
      </c>
      <c r="E641" s="268">
        <v>1.0000000000000001E+50</v>
      </c>
      <c r="F641" s="268">
        <v>1.0000000000000001E+50</v>
      </c>
      <c r="G641" s="268">
        <v>1.0000000000000001E+50</v>
      </c>
      <c r="H641" s="268">
        <v>2.1984286806683642E-2</v>
      </c>
      <c r="I641" s="268">
        <v>0.49322037572250377</v>
      </c>
      <c r="J641" s="268">
        <v>1.0000000000000001E+50</v>
      </c>
      <c r="K641" s="268">
        <v>4.936896464029434E-2</v>
      </c>
      <c r="L641" s="268">
        <v>1.0000000000000001E+50</v>
      </c>
      <c r="M641" s="268">
        <v>1.0000000000000001E+50</v>
      </c>
      <c r="N641" s="268">
        <v>1.3390156122281345</v>
      </c>
      <c r="O641" s="268">
        <v>1.0000000000000001E+50</v>
      </c>
      <c r="P641" s="268">
        <v>1.0000000000000001E+50</v>
      </c>
      <c r="Q641" s="268">
        <v>1.0000000000000001E+50</v>
      </c>
      <c r="R641" s="268">
        <v>1.0000000000000001E+50</v>
      </c>
      <c r="S641" s="268">
        <v>1.0000000000000001E+50</v>
      </c>
      <c r="T641" s="268">
        <v>1.0000000000000001E+50</v>
      </c>
      <c r="U641" s="268">
        <v>1.0000000000000001E+50</v>
      </c>
      <c r="V641" s="268">
        <v>1.0000000000000001E+50</v>
      </c>
      <c r="W641" s="268">
        <v>1.0000000000000001E+50</v>
      </c>
      <c r="X641" s="268">
        <v>1.1236915334477913</v>
      </c>
      <c r="Y641" s="268">
        <v>1.0000000000000001E+50</v>
      </c>
      <c r="Z641" s="268">
        <v>1.0000000000000001E+50</v>
      </c>
      <c r="AA641" s="268">
        <v>1.0000000000000001E+50</v>
      </c>
      <c r="AB641" s="268">
        <v>8.2976777040188049E-3</v>
      </c>
      <c r="AC641" s="268">
        <v>2.9500573704027578E-2</v>
      </c>
      <c r="AD641" s="268">
        <v>5.8759841462246373E-2</v>
      </c>
      <c r="AE641" s="268">
        <v>8.5782564211104487E-2</v>
      </c>
      <c r="AF641" s="268">
        <v>7.6242862135514095E-2</v>
      </c>
    </row>
    <row r="642" spans="1:32">
      <c r="A642" s="268">
        <v>319234579.21198076</v>
      </c>
      <c r="B642" s="268">
        <v>20.057508636817072</v>
      </c>
      <c r="C642" s="268">
        <v>1.0000000000000001E+50</v>
      </c>
      <c r="D642" s="268">
        <v>1.0000000000000001E+50</v>
      </c>
      <c r="E642" s="268">
        <v>1.0000000000000001E+50</v>
      </c>
      <c r="F642" s="268">
        <v>1.0000000000000001E+50</v>
      </c>
      <c r="G642" s="268">
        <v>1.0000000000000001E+50</v>
      </c>
      <c r="H642" s="268">
        <v>2.2434066036135455E-2</v>
      </c>
      <c r="I642" s="268">
        <v>0.50312380572999937</v>
      </c>
      <c r="J642" s="268">
        <v>1.0000000000000001E+50</v>
      </c>
      <c r="K642" s="268">
        <v>5.0358391406479276E-2</v>
      </c>
      <c r="L642" s="268">
        <v>1.0000000000000001E+50</v>
      </c>
      <c r="M642" s="268">
        <v>1.0000000000000001E+50</v>
      </c>
      <c r="N642" s="268">
        <v>1.3657978305996832</v>
      </c>
      <c r="O642" s="268">
        <v>1.0000000000000001E+50</v>
      </c>
      <c r="P642" s="268">
        <v>1.0000000000000001E+50</v>
      </c>
      <c r="Q642" s="268">
        <v>1.0000000000000001E+50</v>
      </c>
      <c r="R642" s="268">
        <v>1.0000000000000001E+50</v>
      </c>
      <c r="S642" s="268">
        <v>1.0000000000000001E+50</v>
      </c>
      <c r="T642" s="268">
        <v>1.0000000000000001E+50</v>
      </c>
      <c r="U642" s="268">
        <v>1.0000000000000001E+50</v>
      </c>
      <c r="V642" s="268">
        <v>1.0000000000000001E+50</v>
      </c>
      <c r="W642" s="268">
        <v>1.0000000000000001E+50</v>
      </c>
      <c r="X642" s="268">
        <v>1.1461645092605615</v>
      </c>
      <c r="Y642" s="268">
        <v>1.0000000000000001E+50</v>
      </c>
      <c r="Z642" s="268">
        <v>1.0000000000000001E+50</v>
      </c>
      <c r="AA642" s="268">
        <v>1.0000000000000001E+50</v>
      </c>
      <c r="AB642" s="268">
        <v>8.1437097892602967E-3</v>
      </c>
      <c r="AC642" s="268">
        <v>3.0090417351060134E-2</v>
      </c>
      <c r="AD642" s="268">
        <v>5.9645985488985899E-2</v>
      </c>
      <c r="AE642" s="268">
        <v>8.7293646253224472E-2</v>
      </c>
      <c r="AF642" s="268">
        <v>7.7864423067473543E-2</v>
      </c>
    </row>
    <row r="643" spans="1:32">
      <c r="A643" s="268">
        <v>325619270.79622036</v>
      </c>
      <c r="B643" s="268">
        <v>20.458658808566053</v>
      </c>
      <c r="C643" s="268">
        <v>1.0000000000000001E+50</v>
      </c>
      <c r="D643" s="268">
        <v>1.0000000000000001E+50</v>
      </c>
      <c r="E643" s="268">
        <v>1.0000000000000001E+50</v>
      </c>
      <c r="F643" s="268">
        <v>1.0000000000000001E+50</v>
      </c>
      <c r="G643" s="268">
        <v>1.0000000000000001E+50</v>
      </c>
      <c r="H643" s="268">
        <v>2.2892643491465206E-2</v>
      </c>
      <c r="I643" s="268">
        <v>0.51322453938189871</v>
      </c>
      <c r="J643" s="268">
        <v>1.0000000000000001E+50</v>
      </c>
      <c r="K643" s="268">
        <v>5.1367566589633977E-2</v>
      </c>
      <c r="L643" s="268">
        <v>1.0000000000000001E+50</v>
      </c>
      <c r="M643" s="268">
        <v>1.0000000000000001E+50</v>
      </c>
      <c r="N643" s="268">
        <v>1.3931156559642983</v>
      </c>
      <c r="O643" s="268">
        <v>1.0000000000000001E+50</v>
      </c>
      <c r="P643" s="268">
        <v>1.0000000000000001E+50</v>
      </c>
      <c r="Q643" s="268">
        <v>1.0000000000000001E+50</v>
      </c>
      <c r="R643" s="268">
        <v>1.0000000000000001E+50</v>
      </c>
      <c r="S643" s="268">
        <v>1.0000000000000001E+50</v>
      </c>
      <c r="T643" s="268">
        <v>1.0000000000000001E+50</v>
      </c>
      <c r="U643" s="268">
        <v>1.0000000000000001E+50</v>
      </c>
      <c r="V643" s="268">
        <v>1.0000000000000001E+50</v>
      </c>
      <c r="W643" s="268">
        <v>1.0000000000000001E+50</v>
      </c>
      <c r="X643" s="268">
        <v>1.1690869613508601</v>
      </c>
      <c r="Y643" s="268">
        <v>1.0000000000000001E+50</v>
      </c>
      <c r="Z643" s="268">
        <v>1.0000000000000001E+50</v>
      </c>
      <c r="AA643" s="268">
        <v>1.0000000000000001E+50</v>
      </c>
      <c r="AB643" s="268">
        <v>7.9929257548645698E-3</v>
      </c>
      <c r="AC643" s="268">
        <v>3.0692061160859894E-2</v>
      </c>
      <c r="AD643" s="268">
        <v>6.0554167121133609E-2</v>
      </c>
      <c r="AE643" s="268">
        <v>8.8838499181477459E-2</v>
      </c>
      <c r="AF643" s="268">
        <v>7.956770128448229E-2</v>
      </c>
    </row>
    <row r="644" spans="1:32">
      <c r="A644" s="268">
        <v>332131656.21214479</v>
      </c>
      <c r="B644" s="268">
        <v>20.867831983769385</v>
      </c>
      <c r="C644" s="268">
        <v>1.0000000000000001E+50</v>
      </c>
      <c r="D644" s="268">
        <v>1.0000000000000001E+50</v>
      </c>
      <c r="E644" s="268">
        <v>1.0000000000000001E+50</v>
      </c>
      <c r="F644" s="268">
        <v>1.0000000000000001E+50</v>
      </c>
      <c r="G644" s="268">
        <v>1.0000000000000001E+50</v>
      </c>
      <c r="H644" s="268">
        <v>2.3360198974402033E-2</v>
      </c>
      <c r="I644" s="268">
        <v>0.52352653773915514</v>
      </c>
      <c r="J644" s="268">
        <v>1.0000000000000001E+50</v>
      </c>
      <c r="K644" s="268">
        <v>5.2396885943103592E-2</v>
      </c>
      <c r="L644" s="268">
        <v>1.0000000000000001E+50</v>
      </c>
      <c r="M644" s="268">
        <v>1.0000000000000001E+50</v>
      </c>
      <c r="N644" s="268">
        <v>1.4209798011946331</v>
      </c>
      <c r="O644" s="268">
        <v>1.0000000000000001E+50</v>
      </c>
      <c r="P644" s="268">
        <v>1.0000000000000001E+50</v>
      </c>
      <c r="Q644" s="268">
        <v>1.0000000000000001E+50</v>
      </c>
      <c r="R644" s="268">
        <v>1.0000000000000001E+50</v>
      </c>
      <c r="S644" s="268">
        <v>1.0000000000000001E+50</v>
      </c>
      <c r="T644" s="268">
        <v>1.0000000000000001E+50</v>
      </c>
      <c r="U644" s="268">
        <v>1.0000000000000001E+50</v>
      </c>
      <c r="V644" s="268">
        <v>1.0000000000000001E+50</v>
      </c>
      <c r="W644" s="268">
        <v>1.0000000000000001E+50</v>
      </c>
      <c r="X644" s="268">
        <v>1.1924678789156202</v>
      </c>
      <c r="Y644" s="268">
        <v>1.0000000000000001E+50</v>
      </c>
      <c r="Z644" s="268">
        <v>1.0000000000000001E+50</v>
      </c>
      <c r="AA644" s="268">
        <v>1.0000000000000001E+50</v>
      </c>
      <c r="AB644" s="268">
        <v>7.8452659086639103E-3</v>
      </c>
      <c r="AC644" s="268">
        <v>3.1305741072227694E-2</v>
      </c>
      <c r="AD644" s="268">
        <v>6.1484802470005769E-2</v>
      </c>
      <c r="AE644" s="268">
        <v>9.041775250016601E-2</v>
      </c>
      <c r="AF644" s="268">
        <v>8.1336700469067033E-2</v>
      </c>
    </row>
    <row r="645" spans="1:32">
      <c r="A645" s="268">
        <v>338774289.33638769</v>
      </c>
      <c r="B645" s="268">
        <v>21.285188622495752</v>
      </c>
      <c r="C645" s="268">
        <v>1.0000000000000001E+50</v>
      </c>
      <c r="D645" s="268">
        <v>1.0000000000000001E+50</v>
      </c>
      <c r="E645" s="268">
        <v>1.0000000000000001E+50</v>
      </c>
      <c r="F645" s="268">
        <v>1.0000000000000001E+50</v>
      </c>
      <c r="G645" s="268">
        <v>1.0000000000000001E+50</v>
      </c>
      <c r="H645" s="268">
        <v>2.3836915809413328E-2</v>
      </c>
      <c r="I645" s="268">
        <v>0.53403384079069982</v>
      </c>
      <c r="J645" s="268">
        <v>1.0000000000000001E+50</v>
      </c>
      <c r="K645" s="268">
        <v>5.3446753120002091E-2</v>
      </c>
      <c r="L645" s="268">
        <v>1.0000000000000001E+50</v>
      </c>
      <c r="M645" s="268">
        <v>1.0000000000000001E+50</v>
      </c>
      <c r="N645" s="268">
        <v>1.4494011934064273</v>
      </c>
      <c r="O645" s="268">
        <v>1.0000000000000001E+50</v>
      </c>
      <c r="P645" s="268">
        <v>1.0000000000000001E+50</v>
      </c>
      <c r="Q645" s="268">
        <v>1.0000000000000001E+50</v>
      </c>
      <c r="R645" s="268">
        <v>1.0000000000000001E+50</v>
      </c>
      <c r="S645" s="268">
        <v>1.0000000000000001E+50</v>
      </c>
      <c r="T645" s="268">
        <v>1.0000000000000001E+50</v>
      </c>
      <c r="U645" s="268">
        <v>1.0000000000000001E+50</v>
      </c>
      <c r="V645" s="268">
        <v>1.0000000000000001E+50</v>
      </c>
      <c r="W645" s="268">
        <v>1.0000000000000001E+50</v>
      </c>
      <c r="X645" s="268">
        <v>1.2163164309421561</v>
      </c>
      <c r="Y645" s="268">
        <v>1.0000000000000001E+50</v>
      </c>
      <c r="Z645" s="268">
        <v>1.0000000000000001E+50</v>
      </c>
      <c r="AA645" s="268">
        <v>1.0000000000000001E+50</v>
      </c>
      <c r="AB645" s="268">
        <v>7.7006717526853742E-3</v>
      </c>
      <c r="AC645" s="268">
        <v>3.1931697744001196E-2</v>
      </c>
      <c r="AD645" s="268">
        <v>6.2438314314932866E-2</v>
      </c>
      <c r="AE645" s="268">
        <v>9.2032048087456367E-2</v>
      </c>
      <c r="AF645" s="268">
        <v>8.3160329100876021E-2</v>
      </c>
    </row>
    <row r="646" spans="1:32">
      <c r="A646" s="268">
        <v>345549775.12311548</v>
      </c>
      <c r="B646" s="268">
        <v>21.710892394015257</v>
      </c>
      <c r="C646" s="268">
        <v>1.0000000000000001E+50</v>
      </c>
      <c r="D646" s="268">
        <v>1.0000000000000001E+50</v>
      </c>
      <c r="E646" s="268">
        <v>1.0000000000000001E+50</v>
      </c>
      <c r="F646" s="268">
        <v>1.0000000000000001E+50</v>
      </c>
      <c r="G646" s="268">
        <v>1.0000000000000001E+50</v>
      </c>
      <c r="H646" s="268">
        <v>2.4322980915478382E-2</v>
      </c>
      <c r="I646" s="268">
        <v>0.54475056903771313</v>
      </c>
      <c r="J646" s="268">
        <v>1.0000000000000001E+50</v>
      </c>
      <c r="K646" s="268">
        <v>5.4517579831502259E-2</v>
      </c>
      <c r="L646" s="268">
        <v>1.0000000000000001E+50</v>
      </c>
      <c r="M646" s="268">
        <v>1.0000000000000001E+50</v>
      </c>
      <c r="N646" s="268">
        <v>1.4783909782436515</v>
      </c>
      <c r="O646" s="268">
        <v>1.0000000000000001E+50</v>
      </c>
      <c r="P646" s="268">
        <v>1.0000000000000001E+50</v>
      </c>
      <c r="Q646" s="268">
        <v>1.0000000000000001E+50</v>
      </c>
      <c r="R646" s="268">
        <v>1.0000000000000001E+50</v>
      </c>
      <c r="S646" s="268">
        <v>1.0000000000000001E+50</v>
      </c>
      <c r="T646" s="268">
        <v>1.0000000000000001E+50</v>
      </c>
      <c r="U646" s="268">
        <v>1.0000000000000001E+50</v>
      </c>
      <c r="V646" s="268">
        <v>1.0000000000000001E+50</v>
      </c>
      <c r="W646" s="268">
        <v>1.0000000000000001E+50</v>
      </c>
      <c r="X646" s="268">
        <v>1.2406419698038433</v>
      </c>
      <c r="Y646" s="268">
        <v>1.0000000000000001E+50</v>
      </c>
      <c r="Z646" s="268">
        <v>1.0000000000000001E+50</v>
      </c>
      <c r="AA646" s="268">
        <v>1.0000000000000001E+50</v>
      </c>
      <c r="AB646" s="268">
        <v>7.5590859586352485E-3</v>
      </c>
      <c r="AC646" s="268">
        <v>3.2570176649431098E-2</v>
      </c>
      <c r="AD646" s="268">
        <v>6.3415132306552435E-2</v>
      </c>
      <c r="AE646" s="268">
        <v>9.3682040491469373E-2</v>
      </c>
      <c r="AF646" s="268">
        <v>8.5030962403382759E-2</v>
      </c>
    </row>
    <row r="647" spans="1:32">
      <c r="A647" s="268">
        <v>352460770.62557781</v>
      </c>
      <c r="B647" s="268">
        <v>22.145110240983399</v>
      </c>
      <c r="C647" s="268">
        <v>1.0000000000000001E+50</v>
      </c>
      <c r="D647" s="268">
        <v>1.0000000000000001E+50</v>
      </c>
      <c r="E647" s="268">
        <v>1.0000000000000001E+50</v>
      </c>
      <c r="F647" s="268">
        <v>1.0000000000000001E+50</v>
      </c>
      <c r="G647" s="268">
        <v>1.0000000000000001E+50</v>
      </c>
      <c r="H647" s="268">
        <v>2.4818584879279029E-2</v>
      </c>
      <c r="I647" s="268">
        <v>0.55568092510947298</v>
      </c>
      <c r="J647" s="268">
        <v>1.0000000000000001E+50</v>
      </c>
      <c r="K647" s="268">
        <v>5.5609786008285818E-2</v>
      </c>
      <c r="L647" s="268">
        <v>1.0000000000000001E+50</v>
      </c>
      <c r="M647" s="268">
        <v>1.0000000000000001E+50</v>
      </c>
      <c r="N647" s="268">
        <v>1.5079605242493459</v>
      </c>
      <c r="O647" s="268">
        <v>1.0000000000000001E+50</v>
      </c>
      <c r="P647" s="268">
        <v>1.0000000000000001E+50</v>
      </c>
      <c r="Q647" s="268">
        <v>1.0000000000000001E+50</v>
      </c>
      <c r="R647" s="268">
        <v>1.0000000000000001E+50</v>
      </c>
      <c r="S647" s="268">
        <v>1.0000000000000001E+50</v>
      </c>
      <c r="T647" s="268">
        <v>1.0000000000000001E+50</v>
      </c>
      <c r="U647" s="268">
        <v>1.0000000000000001E+50</v>
      </c>
      <c r="V647" s="268">
        <v>1.0000000000000001E+50</v>
      </c>
      <c r="W647" s="268">
        <v>1.0000000000000001E+50</v>
      </c>
      <c r="X647" s="268">
        <v>1.2654540349277155</v>
      </c>
      <c r="Y647" s="268">
        <v>1.0000000000000001E+50</v>
      </c>
      <c r="Z647" s="268">
        <v>1.0000000000000001E+50</v>
      </c>
      <c r="AA647" s="268">
        <v>1.0000000000000001E+50</v>
      </c>
      <c r="AB647" s="268">
        <v>7.4204523437750207E-3</v>
      </c>
      <c r="AC647" s="268">
        <v>3.3221428172445305E-2</v>
      </c>
      <c r="AD647" s="268">
        <v>6.4415693175093783E-2</v>
      </c>
      <c r="AE647" s="268">
        <v>9.5368397230276764E-2</v>
      </c>
      <c r="AF647" s="268">
        <v>8.6943435337137248E-2</v>
      </c>
    </row>
    <row r="648" spans="1:32">
      <c r="A648" s="268">
        <v>359509986.03808939</v>
      </c>
      <c r="B648" s="268">
        <v>22.588012444908792</v>
      </c>
      <c r="C648" s="268">
        <v>1.0000000000000001E+50</v>
      </c>
      <c r="D648" s="268">
        <v>1.0000000000000001E+50</v>
      </c>
      <c r="E648" s="268">
        <v>1.0000000000000001E+50</v>
      </c>
      <c r="F648" s="268">
        <v>1.0000000000000001E+50</v>
      </c>
      <c r="G648" s="268">
        <v>1.0000000000000001E+50</v>
      </c>
      <c r="H648" s="268">
        <v>2.5323922029835608E-2</v>
      </c>
      <c r="I648" s="268">
        <v>0.56682919541141075</v>
      </c>
      <c r="J648" s="268">
        <v>1.0000000000000001E+50</v>
      </c>
      <c r="K648" s="268">
        <v>5.6723799965217245E-2</v>
      </c>
      <c r="L648" s="268">
        <v>1.0000000000000001E+50</v>
      </c>
      <c r="M648" s="268">
        <v>1.0000000000000001E+50</v>
      </c>
      <c r="N648" s="268">
        <v>1.5381214273238741</v>
      </c>
      <c r="O648" s="268">
        <v>1.0000000000000001E+50</v>
      </c>
      <c r="P648" s="268">
        <v>1.0000000000000001E+50</v>
      </c>
      <c r="Q648" s="268">
        <v>1.0000000000000001E+50</v>
      </c>
      <c r="R648" s="268">
        <v>1.0000000000000001E+50</v>
      </c>
      <c r="S648" s="268">
        <v>1.0000000000000001E+50</v>
      </c>
      <c r="T648" s="268">
        <v>1.0000000000000001E+50</v>
      </c>
      <c r="U648" s="268">
        <v>1.0000000000000001E+50</v>
      </c>
      <c r="V648" s="268">
        <v>1.0000000000000001E+50</v>
      </c>
      <c r="W648" s="268">
        <v>1.0000000000000001E+50</v>
      </c>
      <c r="X648" s="268">
        <v>1.2907623565354169</v>
      </c>
      <c r="Y648" s="268">
        <v>1.0000000000000001E+50</v>
      </c>
      <c r="Z648" s="268">
        <v>1.0000000000000001E+50</v>
      </c>
      <c r="AA648" s="268">
        <v>1.0000000000000001E+50</v>
      </c>
      <c r="AB648" s="268">
        <v>7.2847158471779248E-3</v>
      </c>
      <c r="AC648" s="268">
        <v>3.3885707705838861E-2</v>
      </c>
      <c r="AD648" s="268">
        <v>6.5440440943483988E-2</v>
      </c>
      <c r="AE648" s="268">
        <v>9.7091799095883113E-2</v>
      </c>
      <c r="AF648" s="268">
        <v>8.8894336053884374E-2</v>
      </c>
    </row>
    <row r="649" spans="1:32">
      <c r="A649" s="268">
        <v>366700185.75885117</v>
      </c>
      <c r="B649" s="268">
        <v>23.039772692930217</v>
      </c>
      <c r="C649" s="268">
        <v>1.0000000000000001E+50</v>
      </c>
      <c r="D649" s="268">
        <v>1.0000000000000001E+50</v>
      </c>
      <c r="E649" s="268">
        <v>1.0000000000000001E+50</v>
      </c>
      <c r="F649" s="268">
        <v>1.0000000000000001E+50</v>
      </c>
      <c r="G649" s="268">
        <v>1.0000000000000001E+50</v>
      </c>
      <c r="H649" s="268">
        <v>2.5839190514617007E-2</v>
      </c>
      <c r="I649" s="268">
        <v>0.57819975180602423</v>
      </c>
      <c r="J649" s="268">
        <v>1.0000000000000001E+50</v>
      </c>
      <c r="K649" s="268">
        <v>5.7860058569305942E-2</v>
      </c>
      <c r="L649" s="268">
        <v>1.0000000000000001E+50</v>
      </c>
      <c r="M649" s="268">
        <v>1.0000000000000001E+50</v>
      </c>
      <c r="N649" s="268">
        <v>1.5688855152723349</v>
      </c>
      <c r="O649" s="268">
        <v>1.0000000000000001E+50</v>
      </c>
      <c r="P649" s="268">
        <v>1.0000000000000001E+50</v>
      </c>
      <c r="Q649" s="268">
        <v>1.0000000000000001E+50</v>
      </c>
      <c r="R649" s="268">
        <v>1.0000000000000001E+50</v>
      </c>
      <c r="S649" s="268">
        <v>1.0000000000000001E+50</v>
      </c>
      <c r="T649" s="268">
        <v>1.0000000000000001E+50</v>
      </c>
      <c r="U649" s="268">
        <v>1.0000000000000001E+50</v>
      </c>
      <c r="V649" s="268">
        <v>1.0000000000000001E+50</v>
      </c>
      <c r="W649" s="268">
        <v>1.0000000000000001E+50</v>
      </c>
      <c r="X649" s="268">
        <v>1.3165768594589777</v>
      </c>
      <c r="Y649" s="268">
        <v>1.0000000000000001E+50</v>
      </c>
      <c r="Z649" s="268">
        <v>1.0000000000000001E+50</v>
      </c>
      <c r="AA649" s="268">
        <v>1.0000000000000001E+50</v>
      </c>
      <c r="AB649" s="268">
        <v>7.1518225063551127E-3</v>
      </c>
      <c r="AC649" s="268">
        <v>3.4563275751428126E-2</v>
      </c>
      <c r="AD649" s="268">
        <v>6.6489827145111896E-2</v>
      </c>
      <c r="AE649" s="268">
        <v>9.8852940462282116E-2</v>
      </c>
      <c r="AF649" s="268">
        <v>9.0881508300374225E-2</v>
      </c>
    </row>
    <row r="650" spans="1:32">
      <c r="A650" s="268">
        <v>374034189.47402823</v>
      </c>
      <c r="B650" s="268">
        <v>23.500568145929275</v>
      </c>
      <c r="C650" s="268">
        <v>1.0000000000000001E+50</v>
      </c>
      <c r="D650" s="268">
        <v>1.0000000000000001E+50</v>
      </c>
      <c r="E650" s="268">
        <v>1.0000000000000001E+50</v>
      </c>
      <c r="F650" s="268">
        <v>1.0000000000000001E+50</v>
      </c>
      <c r="G650" s="268">
        <v>1.0000000000000001E+50</v>
      </c>
      <c r="H650" s="268">
        <v>2.6364592377154102E-2</v>
      </c>
      <c r="I650" s="268">
        <v>0.58979705332730348</v>
      </c>
      <c r="J650" s="268">
        <v>1.0000000000000001E+50</v>
      </c>
      <c r="K650" s="268">
        <v>5.9019007411022222E-2</v>
      </c>
      <c r="L650" s="268">
        <v>1.0000000000000001E+50</v>
      </c>
      <c r="M650" s="268">
        <v>1.0000000000000001E+50</v>
      </c>
      <c r="N650" s="268">
        <v>1.6002648524429168</v>
      </c>
      <c r="O650" s="268">
        <v>1.0000000000000001E+50</v>
      </c>
      <c r="P650" s="268">
        <v>1.0000000000000001E+50</v>
      </c>
      <c r="Q650" s="268">
        <v>1.0000000000000001E+50</v>
      </c>
      <c r="R650" s="268">
        <v>1.0000000000000001E+50</v>
      </c>
      <c r="S650" s="268">
        <v>1.0000000000000001E+50</v>
      </c>
      <c r="T650" s="268">
        <v>1.0000000000000001E+50</v>
      </c>
      <c r="U650" s="268">
        <v>1.0000000000000001E+50</v>
      </c>
      <c r="V650" s="268">
        <v>1.0000000000000001E+50</v>
      </c>
      <c r="W650" s="268">
        <v>1.0000000000000001E+50</v>
      </c>
      <c r="X650" s="268">
        <v>1.342907667032903</v>
      </c>
      <c r="Y650" s="268">
        <v>1.0000000000000001E+50</v>
      </c>
      <c r="Z650" s="268">
        <v>1.0000000000000001E+50</v>
      </c>
      <c r="AA650" s="268">
        <v>1.0000000000000001E+50</v>
      </c>
      <c r="AB650" s="268">
        <v>7.0217194342410121E-3</v>
      </c>
      <c r="AC650" s="268">
        <v>3.5254398022208491E-2</v>
      </c>
      <c r="AD650" s="268">
        <v>6.7564311046096212E-2</v>
      </c>
      <c r="AE650" s="268">
        <v>0.10065252959768461</v>
      </c>
      <c r="AF650" s="268">
        <v>9.2903699320946748E-2</v>
      </c>
    </row>
    <row r="651" spans="1:32">
      <c r="A651" s="268">
        <v>381514873.2635088</v>
      </c>
      <c r="B651" s="268">
        <v>23.970579508005162</v>
      </c>
      <c r="C651" s="268">
        <v>1.0000000000000001E+50</v>
      </c>
      <c r="D651" s="268">
        <v>1.0000000000000001E+50</v>
      </c>
      <c r="E651" s="268">
        <v>1.0000000000000001E+50</v>
      </c>
      <c r="F651" s="268">
        <v>1.0000000000000001E+50</v>
      </c>
      <c r="G651" s="268">
        <v>1.0000000000000001E+50</v>
      </c>
      <c r="H651" s="268">
        <v>2.6900333636186838E-2</v>
      </c>
      <c r="I651" s="268">
        <v>0.60162564792934459</v>
      </c>
      <c r="J651" s="268">
        <v>1.0000000000000001E+50</v>
      </c>
      <c r="K651" s="268">
        <v>6.0201100979034666E-2</v>
      </c>
      <c r="L651" s="268">
        <v>1.0000000000000001E+50</v>
      </c>
      <c r="M651" s="268">
        <v>1.0000000000000001E+50</v>
      </c>
      <c r="N651" s="268">
        <v>1.6322717444580128</v>
      </c>
      <c r="O651" s="268">
        <v>1.0000000000000001E+50</v>
      </c>
      <c r="P651" s="268">
        <v>1.0000000000000001E+50</v>
      </c>
      <c r="Q651" s="268">
        <v>1.0000000000000001E+50</v>
      </c>
      <c r="R651" s="268">
        <v>1.0000000000000001E+50</v>
      </c>
      <c r="S651" s="268">
        <v>1.0000000000000001E+50</v>
      </c>
      <c r="T651" s="268">
        <v>1.0000000000000001E+50</v>
      </c>
      <c r="U651" s="268">
        <v>1.0000000000000001E+50</v>
      </c>
      <c r="V651" s="268">
        <v>1.0000000000000001E+50</v>
      </c>
      <c r="W651" s="268">
        <v>1.0000000000000001E+50</v>
      </c>
      <c r="X651" s="268">
        <v>1.3697651050641064</v>
      </c>
      <c r="Y651" s="268">
        <v>1.0000000000000001E+50</v>
      </c>
      <c r="Z651" s="268">
        <v>1.0000000000000001E+50</v>
      </c>
      <c r="AA651" s="268">
        <v>1.0000000000000001E+50</v>
      </c>
      <c r="AB651" s="268">
        <v>6.8943547965274682E-3</v>
      </c>
      <c r="AC651" s="268">
        <v>3.5959345546555672E-2</v>
      </c>
      <c r="AD651" s="268">
        <v>6.8664359871913355E-2</v>
      </c>
      <c r="AE651" s="268">
        <v>0.10249128898102285</v>
      </c>
      <c r="AF651" s="268">
        <v>9.4960309431957018E-2</v>
      </c>
    </row>
    <row r="652" spans="1:32">
      <c r="A652" s="268">
        <v>389145170.72877896</v>
      </c>
      <c r="B652" s="268">
        <v>24.449991097339083</v>
      </c>
      <c r="C652" s="268">
        <v>1.0000000000000001E+50</v>
      </c>
      <c r="D652" s="268">
        <v>1.0000000000000001E+50</v>
      </c>
      <c r="E652" s="268">
        <v>1.0000000000000001E+50</v>
      </c>
      <c r="F652" s="268">
        <v>1.0000000000000001E+50</v>
      </c>
      <c r="G652" s="268">
        <v>1.0000000000000001E+50</v>
      </c>
      <c r="H652" s="268">
        <v>2.7446624366375481E-2</v>
      </c>
      <c r="I652" s="268">
        <v>0.61369017426983397</v>
      </c>
      <c r="J652" s="268">
        <v>1.0000000000000001E+50</v>
      </c>
      <c r="K652" s="268">
        <v>6.1406802838437198E-2</v>
      </c>
      <c r="L652" s="268">
        <v>1.0000000000000001E+50</v>
      </c>
      <c r="M652" s="268">
        <v>1.0000000000000001E+50</v>
      </c>
      <c r="N652" s="268">
        <v>1.6649187430399575</v>
      </c>
      <c r="O652" s="268">
        <v>1.0000000000000001E+50</v>
      </c>
      <c r="P652" s="268">
        <v>1.0000000000000001E+50</v>
      </c>
      <c r="Q652" s="268">
        <v>1.0000000000000001E+50</v>
      </c>
      <c r="R652" s="268">
        <v>1.0000000000000001E+50</v>
      </c>
      <c r="S652" s="268">
        <v>1.0000000000000001E+50</v>
      </c>
      <c r="T652" s="268">
        <v>1.0000000000000001E+50</v>
      </c>
      <c r="U652" s="268">
        <v>1.0000000000000001E+50</v>
      </c>
      <c r="V652" s="268">
        <v>1.0000000000000001E+50</v>
      </c>
      <c r="W652" s="268">
        <v>1.0000000000000001E+50</v>
      </c>
      <c r="X652" s="268">
        <v>1.3971597058812508</v>
      </c>
      <c r="Y652" s="268">
        <v>1.0000000000000001E+50</v>
      </c>
      <c r="Z652" s="268">
        <v>1.0000000000000001E+50</v>
      </c>
      <c r="AA652" s="268">
        <v>1.0000000000000001E+50</v>
      </c>
      <c r="AB652" s="268">
        <v>6.7696777893367123E-3</v>
      </c>
      <c r="AC652" s="268">
        <v>3.6678394774511479E-2</v>
      </c>
      <c r="AD652" s="268">
        <v>6.9790449038251962E-2</v>
      </c>
      <c r="AE652" s="268">
        <v>0.10436995562284422</v>
      </c>
      <c r="AF652" s="268">
        <v>9.7051212986170921E-2</v>
      </c>
    </row>
    <row r="653" spans="1:32">
      <c r="A653" s="268">
        <v>396928074.14335454</v>
      </c>
      <c r="B653" s="268">
        <v>24.938990918475898</v>
      </c>
      <c r="C653" s="268">
        <v>1.0000000000000001E+50</v>
      </c>
      <c r="D653" s="268">
        <v>1.0000000000000001E+50</v>
      </c>
      <c r="E653" s="268">
        <v>1.0000000000000001E+50</v>
      </c>
      <c r="F653" s="268">
        <v>1.0000000000000001E+50</v>
      </c>
      <c r="G653" s="268">
        <v>1.0000000000000001E+50</v>
      </c>
      <c r="H653" s="268">
        <v>2.8003678780607416E-2</v>
      </c>
      <c r="I653" s="268">
        <v>0.6259953635291069</v>
      </c>
      <c r="J653" s="268">
        <v>1.0000000000000001E+50</v>
      </c>
      <c r="K653" s="268">
        <v>6.2636585812535658E-2</v>
      </c>
      <c r="L653" s="268">
        <v>1.0000000000000001E+50</v>
      </c>
      <c r="M653" s="268">
        <v>1.0000000000000001E+50</v>
      </c>
      <c r="N653" s="268">
        <v>1.6982186509332713</v>
      </c>
      <c r="O653" s="268">
        <v>1.0000000000000001E+50</v>
      </c>
      <c r="P653" s="268">
        <v>1.0000000000000001E+50</v>
      </c>
      <c r="Q653" s="268">
        <v>1.0000000000000001E+50</v>
      </c>
      <c r="R653" s="268">
        <v>1.0000000000000001E+50</v>
      </c>
      <c r="S653" s="268">
        <v>1.0000000000000001E+50</v>
      </c>
      <c r="T653" s="268">
        <v>1.0000000000000001E+50</v>
      </c>
      <c r="U653" s="268">
        <v>1.0000000000000001E+50</v>
      </c>
      <c r="V653" s="268">
        <v>1.0000000000000001E+50</v>
      </c>
      <c r="W653" s="268">
        <v>1.0000000000000001E+50</v>
      </c>
      <c r="X653" s="268">
        <v>1.4251022124650692</v>
      </c>
      <c r="Y653" s="268">
        <v>1.0000000000000001E+50</v>
      </c>
      <c r="Z653" s="268">
        <v>1.0000000000000001E+50</v>
      </c>
      <c r="AA653" s="268">
        <v>1.0000000000000001E+50</v>
      </c>
      <c r="AB653" s="268">
        <v>6.6476386172234364E-3</v>
      </c>
      <c r="AC653" s="268">
        <v>3.7411827686195741E-2</v>
      </c>
      <c r="AD653" s="268">
        <v>7.0943062385971548E-2</v>
      </c>
      <c r="AE653" s="268">
        <v>0.10628928139071325</v>
      </c>
      <c r="AF653" s="268">
        <v>9.9176629743686059E-2</v>
      </c>
    </row>
    <row r="654" spans="1:32">
      <c r="A654" s="268">
        <v>404866635.62622166</v>
      </c>
      <c r="B654" s="268">
        <v>25.437770736051316</v>
      </c>
      <c r="C654" s="268">
        <v>1.0000000000000001E+50</v>
      </c>
      <c r="D654" s="268">
        <v>1.0000000000000001E+50</v>
      </c>
      <c r="E654" s="268">
        <v>1.0000000000000001E+50</v>
      </c>
      <c r="F654" s="268">
        <v>1.0000000000000001E+50</v>
      </c>
      <c r="G654" s="268">
        <v>1.0000000000000001E+50</v>
      </c>
      <c r="H654" s="268">
        <v>2.8571715313931337E-2</v>
      </c>
      <c r="I654" s="268">
        <v>0.63854604126548764</v>
      </c>
      <c r="J654" s="268">
        <v>1.0000000000000001E+50</v>
      </c>
      <c r="K654" s="268">
        <v>6.3890932168265357E-2</v>
      </c>
      <c r="L654" s="268">
        <v>1.0000000000000001E+50</v>
      </c>
      <c r="M654" s="268">
        <v>1.0000000000000001E+50</v>
      </c>
      <c r="N654" s="268">
        <v>1.7321845269253411</v>
      </c>
      <c r="O654" s="268">
        <v>1.0000000000000001E+50</v>
      </c>
      <c r="P654" s="268">
        <v>1.0000000000000001E+50</v>
      </c>
      <c r="Q654" s="268">
        <v>1.0000000000000001E+50</v>
      </c>
      <c r="R654" s="268">
        <v>1.0000000000000001E+50</v>
      </c>
      <c r="S654" s="268">
        <v>1.0000000000000001E+50</v>
      </c>
      <c r="T654" s="268">
        <v>1.0000000000000001E+50</v>
      </c>
      <c r="U654" s="268">
        <v>1.0000000000000001E+50</v>
      </c>
      <c r="V654" s="268">
        <v>1.0000000000000001E+50</v>
      </c>
      <c r="W654" s="268">
        <v>1.0000000000000001E+50</v>
      </c>
      <c r="X654" s="268">
        <v>1.4536035826613001</v>
      </c>
      <c r="Y654" s="268">
        <v>1.0000000000000001E+50</v>
      </c>
      <c r="Z654" s="268">
        <v>1.0000000000000001E+50</v>
      </c>
      <c r="AA654" s="268">
        <v>1.0000000000000001E+50</v>
      </c>
      <c r="AB654" s="268">
        <v>6.5281884714965847E-3</v>
      </c>
      <c r="AC654" s="268">
        <v>3.8159931902386757E-2</v>
      </c>
      <c r="AD654" s="268">
        <v>7.2122692420055382E-2</v>
      </c>
      <c r="AE654" s="268">
        <v>0.10825003333924796</v>
      </c>
      <c r="AF654" s="268">
        <v>0.10133703204408211</v>
      </c>
    </row>
    <row r="655" spans="1:32">
      <c r="A655" s="268">
        <v>412963968.33874607</v>
      </c>
      <c r="B655" s="268">
        <v>25.946526149993819</v>
      </c>
      <c r="C655" s="268">
        <v>1.0000000000000001E+50</v>
      </c>
      <c r="D655" s="268">
        <v>1.0000000000000001E+50</v>
      </c>
      <c r="E655" s="268">
        <v>1.0000000000000001E+50</v>
      </c>
      <c r="F655" s="268">
        <v>1.0000000000000001E+50</v>
      </c>
      <c r="G655" s="268">
        <v>1.0000000000000001E+50</v>
      </c>
      <c r="H655" s="268">
        <v>2.9150956709151674E-2</v>
      </c>
      <c r="I655" s="268">
        <v>0.65134712930764438</v>
      </c>
      <c r="J655" s="268">
        <v>1.0000000000000001E+50</v>
      </c>
      <c r="K655" s="268">
        <v>6.5170333805312161E-2</v>
      </c>
      <c r="L655" s="268">
        <v>1.0000000000000001E+50</v>
      </c>
      <c r="M655" s="268">
        <v>1.0000000000000001E+50</v>
      </c>
      <c r="N655" s="268">
        <v>1.7668296909675163</v>
      </c>
      <c r="O655" s="268">
        <v>1.0000000000000001E+50</v>
      </c>
      <c r="P655" s="268">
        <v>1.0000000000000001E+50</v>
      </c>
      <c r="Q655" s="268">
        <v>1.0000000000000001E+50</v>
      </c>
      <c r="R655" s="268">
        <v>1.0000000000000001E+50</v>
      </c>
      <c r="S655" s="268">
        <v>1.0000000000000001E+50</v>
      </c>
      <c r="T655" s="268">
        <v>1.0000000000000001E+50</v>
      </c>
      <c r="U655" s="268">
        <v>1.0000000000000001E+50</v>
      </c>
      <c r="V655" s="268">
        <v>1.0000000000000001E+50</v>
      </c>
      <c r="W655" s="268">
        <v>1.0000000000000001E+50</v>
      </c>
      <c r="X655" s="268">
        <v>1.482674993477882</v>
      </c>
      <c r="Y655" s="268">
        <v>1.0000000000000001E+50</v>
      </c>
      <c r="Z655" s="268">
        <v>1.0000000000000001E+50</v>
      </c>
      <c r="AA655" s="268">
        <v>1.0000000000000001E+50</v>
      </c>
      <c r="AB655" s="268">
        <v>6.4112795088518276E-3</v>
      </c>
      <c r="AC655" s="268">
        <v>3.8923000797313985E-2</v>
      </c>
      <c r="AD655" s="268">
        <v>7.3329840552459849E-2</v>
      </c>
      <c r="AE655" s="268">
        <v>0.11025299404492329</v>
      </c>
      <c r="AF655" s="268">
        <v>0.10353307755878091</v>
      </c>
    </row>
    <row r="656" spans="1:32">
      <c r="A656" s="268">
        <v>421223247.70552099</v>
      </c>
      <c r="B656" s="268">
        <v>26.465456672230442</v>
      </c>
      <c r="C656" s="268">
        <v>1.0000000000000001E+50</v>
      </c>
      <c r="D656" s="268">
        <v>1.0000000000000001E+50</v>
      </c>
      <c r="E656" s="268">
        <v>1.0000000000000001E+50</v>
      </c>
      <c r="F656" s="268">
        <v>1.0000000000000001E+50</v>
      </c>
      <c r="G656" s="268">
        <v>1.0000000000000001E+50</v>
      </c>
      <c r="H656" s="268">
        <v>2.9741630104116297E-2</v>
      </c>
      <c r="I656" s="268">
        <v>0.6644036476846974</v>
      </c>
      <c r="J656" s="268">
        <v>1.0000000000000001E+50</v>
      </c>
      <c r="K656" s="268">
        <v>6.647529244901132E-2</v>
      </c>
      <c r="L656" s="268">
        <v>1.0000000000000001E+50</v>
      </c>
      <c r="M656" s="268">
        <v>1.0000000000000001E+50</v>
      </c>
      <c r="N656" s="268">
        <v>1.8021677293986171</v>
      </c>
      <c r="O656" s="268">
        <v>1.0000000000000001E+50</v>
      </c>
      <c r="P656" s="268">
        <v>1.0000000000000001E+50</v>
      </c>
      <c r="Q656" s="268">
        <v>1.0000000000000001E+50</v>
      </c>
      <c r="R656" s="268">
        <v>1.0000000000000001E+50</v>
      </c>
      <c r="S656" s="268">
        <v>1.0000000000000001E+50</v>
      </c>
      <c r="T656" s="268">
        <v>1.0000000000000001E+50</v>
      </c>
      <c r="U656" s="268">
        <v>1.0000000000000001E+50</v>
      </c>
      <c r="V656" s="268">
        <v>1.0000000000000001E+50</v>
      </c>
      <c r="W656" s="268">
        <v>1.0000000000000001E+50</v>
      </c>
      <c r="X656" s="268">
        <v>1.5123278454680937</v>
      </c>
      <c r="Y656" s="268">
        <v>1.0000000000000001E+50</v>
      </c>
      <c r="Z656" s="268">
        <v>1.0000000000000001E+50</v>
      </c>
      <c r="AA656" s="268">
        <v>1.0000000000000001E+50</v>
      </c>
      <c r="AB656" s="268">
        <v>6.2968648303060081E-3</v>
      </c>
      <c r="AC656" s="268">
        <v>3.9701333613706723E-2</v>
      </c>
      <c r="AD656" s="268">
        <v>7.4565017348775034E-2</v>
      </c>
      <c r="AE656" s="268">
        <v>0.11229896194577897</v>
      </c>
      <c r="AF656" s="268">
        <v>0.10576556042819425</v>
      </c>
    </row>
    <row r="657" spans="1:32">
      <c r="A657" s="268">
        <v>429647712.65963143</v>
      </c>
      <c r="B657" s="268">
        <v>26.994765804926754</v>
      </c>
      <c r="C657" s="268">
        <v>1.0000000000000001E+50</v>
      </c>
      <c r="D657" s="268">
        <v>1.0000000000000001E+50</v>
      </c>
      <c r="E657" s="268">
        <v>1.0000000000000001E+50</v>
      </c>
      <c r="F657" s="268">
        <v>1.0000000000000001E+50</v>
      </c>
      <c r="G657" s="268">
        <v>1.0000000000000001E+50</v>
      </c>
      <c r="H657" s="268">
        <v>3.0343967120731643E-2</v>
      </c>
      <c r="I657" s="268">
        <v>0.6777207165948389</v>
      </c>
      <c r="J657" s="268">
        <v>1.0000000000000001E+50</v>
      </c>
      <c r="K657" s="268">
        <v>6.7806319847099727E-2</v>
      </c>
      <c r="L657" s="268">
        <v>1.0000000000000001E+50</v>
      </c>
      <c r="M657" s="268">
        <v>1.0000000000000001E+50</v>
      </c>
      <c r="N657" s="268">
        <v>1.8382125002729128</v>
      </c>
      <c r="O657" s="268">
        <v>1.0000000000000001E+50</v>
      </c>
      <c r="P657" s="268">
        <v>1.0000000000000001E+50</v>
      </c>
      <c r="Q657" s="268">
        <v>1.0000000000000001E+50</v>
      </c>
      <c r="R657" s="268">
        <v>1.0000000000000001E+50</v>
      </c>
      <c r="S657" s="268">
        <v>1.0000000000000001E+50</v>
      </c>
      <c r="T657" s="268">
        <v>1.0000000000000001E+50</v>
      </c>
      <c r="U657" s="268">
        <v>1.0000000000000001E+50</v>
      </c>
      <c r="V657" s="268">
        <v>1.0000000000000001E+50</v>
      </c>
      <c r="W657" s="268">
        <v>1.0000000000000001E+50</v>
      </c>
      <c r="X657" s="268">
        <v>1.5425737672013591</v>
      </c>
      <c r="Y657" s="268">
        <v>1.0000000000000001E+50</v>
      </c>
      <c r="Z657" s="268">
        <v>1.0000000000000001E+50</v>
      </c>
      <c r="AA657" s="268">
        <v>1.0000000000000001E+50</v>
      </c>
      <c r="AB657" s="268">
        <v>6.1848984604252919E-3</v>
      </c>
      <c r="AC657" s="268">
        <v>4.0495235580144437E-2</v>
      </c>
      <c r="AD657" s="268">
        <v>7.5828742778624003E-2</v>
      </c>
      <c r="AE657" s="268">
        <v>0.11438875168617593</v>
      </c>
      <c r="AF657" s="268">
        <v>0.10803537568683262</v>
      </c>
    </row>
    <row r="658" spans="1:32">
      <c r="A658" s="268">
        <v>438240666.91282409</v>
      </c>
      <c r="B658" s="268">
        <v>27.53466112029167</v>
      </c>
      <c r="C658" s="268">
        <v>1.0000000000000001E+50</v>
      </c>
      <c r="D658" s="268">
        <v>1.0000000000000001E+50</v>
      </c>
      <c r="E658" s="268">
        <v>1.0000000000000001E+50</v>
      </c>
      <c r="F658" s="268">
        <v>1.0000000000000001E+50</v>
      </c>
      <c r="G658" s="268">
        <v>1.0000000000000001E+50</v>
      </c>
      <c r="H658" s="268">
        <v>3.0958203955739803E-2</v>
      </c>
      <c r="I658" s="268">
        <v>0.69130355841323554</v>
      </c>
      <c r="J658" s="268">
        <v>1.0000000000000001E+50</v>
      </c>
      <c r="K658" s="268">
        <v>6.9163937970398562E-2</v>
      </c>
      <c r="L658" s="268">
        <v>1.0000000000000001E+50</v>
      </c>
      <c r="M658" s="268">
        <v>1.0000000000000001E+50</v>
      </c>
      <c r="N658" s="268">
        <v>1.8749781387946518</v>
      </c>
      <c r="O658" s="268">
        <v>1.0000000000000001E+50</v>
      </c>
      <c r="P658" s="268">
        <v>1.0000000000000001E+50</v>
      </c>
      <c r="Q658" s="268">
        <v>1.0000000000000001E+50</v>
      </c>
      <c r="R658" s="268">
        <v>1.0000000000000001E+50</v>
      </c>
      <c r="S658" s="268">
        <v>1.0000000000000001E+50</v>
      </c>
      <c r="T658" s="268">
        <v>1.0000000000000001E+50</v>
      </c>
      <c r="U658" s="268">
        <v>1.0000000000000001E+50</v>
      </c>
      <c r="V658" s="268">
        <v>1.0000000000000001E+50</v>
      </c>
      <c r="W658" s="268">
        <v>1.0000000000000001E+50</v>
      </c>
      <c r="X658" s="268">
        <v>1.573424619823472</v>
      </c>
      <c r="Y658" s="268">
        <v>1.0000000000000001E+50</v>
      </c>
      <c r="Z658" s="268">
        <v>1.0000000000000001E+50</v>
      </c>
      <c r="AA658" s="268">
        <v>1.0000000000000001E+50</v>
      </c>
      <c r="AB658" s="268">
        <v>6.075335326839148E-3</v>
      </c>
      <c r="AC658" s="268">
        <v>4.130501803075419E-2</v>
      </c>
      <c r="AD658" s="268">
        <v>7.7121546469741745E-2</v>
      </c>
      <c r="AE658" s="268">
        <v>0.1165231944667494</v>
      </c>
      <c r="AF658" s="268">
        <v>0.11034349334355359</v>
      </c>
    </row>
    <row r="659" spans="1:32">
      <c r="A659" s="268">
        <v>447005480.25108057</v>
      </c>
      <c r="B659" s="268">
        <v>28.085354341978274</v>
      </c>
      <c r="C659" s="268">
        <v>1.0000000000000001E+50</v>
      </c>
      <c r="D659" s="268">
        <v>1.0000000000000001E+50</v>
      </c>
      <c r="E659" s="268">
        <v>1.0000000000000001E+50</v>
      </c>
      <c r="F659" s="268">
        <v>1.0000000000000001E+50</v>
      </c>
      <c r="G659" s="268">
        <v>1.0000000000000001E+50</v>
      </c>
      <c r="H659" s="268">
        <v>3.158458147329312E-2</v>
      </c>
      <c r="I659" s="268">
        <v>0.70515749974000119</v>
      </c>
      <c r="J659" s="268">
        <v>1.0000000000000001E+50</v>
      </c>
      <c r="K659" s="268">
        <v>7.0548679217505281E-2</v>
      </c>
      <c r="L659" s="268">
        <v>1.0000000000000001E+50</v>
      </c>
      <c r="M659" s="268">
        <v>1.0000000000000001E+50</v>
      </c>
      <c r="N659" s="268">
        <v>1.9124790628612767</v>
      </c>
      <c r="O659" s="268">
        <v>1.0000000000000001E+50</v>
      </c>
      <c r="P659" s="268">
        <v>1.0000000000000001E+50</v>
      </c>
      <c r="Q659" s="268">
        <v>1.0000000000000001E+50</v>
      </c>
      <c r="R659" s="268">
        <v>1.0000000000000001E+50</v>
      </c>
      <c r="S659" s="268">
        <v>1.0000000000000001E+50</v>
      </c>
      <c r="T659" s="268">
        <v>1.0000000000000001E+50</v>
      </c>
      <c r="U659" s="268">
        <v>1.0000000000000001E+50</v>
      </c>
      <c r="V659" s="268">
        <v>1.0000000000000001E+50</v>
      </c>
      <c r="W659" s="268">
        <v>1.0000000000000001E+50</v>
      </c>
      <c r="X659" s="268">
        <v>1.6048925017080242</v>
      </c>
      <c r="Y659" s="268">
        <v>1.0000000000000001E+50</v>
      </c>
      <c r="Z659" s="268">
        <v>1.0000000000000001E+50</v>
      </c>
      <c r="AA659" s="268">
        <v>1.0000000000000001E+50</v>
      </c>
      <c r="AB659" s="268">
        <v>5.9681312400326697E-3</v>
      </c>
      <c r="AC659" s="268">
        <v>4.2130998527302614E-2</v>
      </c>
      <c r="AD659" s="268">
        <v>7.8443967965686562E-2</v>
      </c>
      <c r="AE659" s="268">
        <v>0.11870313839971255</v>
      </c>
      <c r="AF659" s="268">
        <v>0.11269093951171572</v>
      </c>
    </row>
    <row r="660" spans="1:32">
      <c r="A660" s="268">
        <v>455945589.85610217</v>
      </c>
      <c r="B660" s="268">
        <v>28.647061428112696</v>
      </c>
      <c r="C660" s="268">
        <v>1.0000000000000001E+50</v>
      </c>
      <c r="D660" s="268">
        <v>1.0000000000000001E+50</v>
      </c>
      <c r="E660" s="268">
        <v>1.0000000000000001E+50</v>
      </c>
      <c r="F660" s="268">
        <v>1.0000000000000001E+50</v>
      </c>
      <c r="G660" s="268">
        <v>1.0000000000000001E+50</v>
      </c>
      <c r="H660" s="268">
        <v>3.2223345299362181E-2</v>
      </c>
      <c r="I660" s="268">
        <v>0.7192879734890445</v>
      </c>
      <c r="J660" s="268">
        <v>1.0000000000000001E+50</v>
      </c>
      <c r="K660" s="268">
        <v>7.1961086623574991E-2</v>
      </c>
      <c r="L660" s="268">
        <v>1.0000000000000001E+50</v>
      </c>
      <c r="M660" s="268">
        <v>1.0000000000000001E+50</v>
      </c>
      <c r="N660" s="268">
        <v>1.9507299787175039</v>
      </c>
      <c r="O660" s="268">
        <v>1.0000000000000001E+50</v>
      </c>
      <c r="P660" s="268">
        <v>1.0000000000000001E+50</v>
      </c>
      <c r="Q660" s="268">
        <v>1.0000000000000001E+50</v>
      </c>
      <c r="R660" s="268">
        <v>1.0000000000000001E+50</v>
      </c>
      <c r="S660" s="268">
        <v>1.0000000000000001E+50</v>
      </c>
      <c r="T660" s="268">
        <v>1.0000000000000001E+50</v>
      </c>
      <c r="U660" s="268">
        <v>1.0000000000000001E+50</v>
      </c>
      <c r="V660" s="268">
        <v>1.0000000000000001E+50</v>
      </c>
      <c r="W660" s="268">
        <v>1.0000000000000001E+50</v>
      </c>
      <c r="X660" s="268">
        <v>1.6369897532008655</v>
      </c>
      <c r="Y660" s="268">
        <v>1.0000000000000001E+50</v>
      </c>
      <c r="Z660" s="268">
        <v>1.0000000000000001E+50</v>
      </c>
      <c r="AA660" s="268">
        <v>1.0000000000000001E+50</v>
      </c>
      <c r="AB660" s="268">
        <v>5.863242873410294E-3</v>
      </c>
      <c r="AC660" s="268">
        <v>4.297350098372997E-2</v>
      </c>
      <c r="AD660" s="268">
        <v>7.9796556987150727E-2</v>
      </c>
      <c r="AE660" s="268">
        <v>0.12092944886966872</v>
      </c>
      <c r="AF660" s="268">
        <v>0.11507878270981016</v>
      </c>
    </row>
    <row r="661" spans="1:32">
      <c r="A661" s="268">
        <v>465064501.65322423</v>
      </c>
      <c r="B661" s="268">
        <v>29.220002655983649</v>
      </c>
      <c r="C661" s="268">
        <v>1.0000000000000001E+50</v>
      </c>
      <c r="D661" s="268">
        <v>1.0000000000000001E+50</v>
      </c>
      <c r="E661" s="268">
        <v>1.0000000000000001E+50</v>
      </c>
      <c r="F661" s="268">
        <v>1.0000000000000001E+50</v>
      </c>
      <c r="G661" s="268">
        <v>1.0000000000000001E+50</v>
      </c>
      <c r="H661" s="268">
        <v>3.2874745918014155E-2</v>
      </c>
      <c r="I661" s="268">
        <v>0.73370052101860728</v>
      </c>
      <c r="J661" s="268">
        <v>1.0000000000000001E+50</v>
      </c>
      <c r="K661" s="268">
        <v>7.3401714073273172E-2</v>
      </c>
      <c r="L661" s="268">
        <v>1.0000000000000001E+50</v>
      </c>
      <c r="M661" s="268">
        <v>1.0000000000000001E+50</v>
      </c>
      <c r="N661" s="268">
        <v>1.9897458867224795</v>
      </c>
      <c r="O661" s="268">
        <v>1.0000000000000001E+50</v>
      </c>
      <c r="P661" s="268">
        <v>1.0000000000000001E+50</v>
      </c>
      <c r="Q661" s="268">
        <v>1.0000000000000001E+50</v>
      </c>
      <c r="R661" s="268">
        <v>1.0000000000000001E+50</v>
      </c>
      <c r="S661" s="268">
        <v>1.0000000000000001E+50</v>
      </c>
      <c r="T661" s="268">
        <v>1.0000000000000001E+50</v>
      </c>
      <c r="U661" s="268">
        <v>1.0000000000000001E+50</v>
      </c>
      <c r="V661" s="268">
        <v>1.0000000000000001E+50</v>
      </c>
      <c r="W661" s="268">
        <v>1.0000000000000001E+50</v>
      </c>
      <c r="X661" s="268">
        <v>1.6697289614594575</v>
      </c>
      <c r="Y661" s="268">
        <v>1.0000000000000001E+50</v>
      </c>
      <c r="Z661" s="268">
        <v>1.0000000000000001E+50</v>
      </c>
      <c r="AA661" s="268">
        <v>1.0000000000000001E+50</v>
      </c>
      <c r="AB661" s="268">
        <v>5.7606277436244172E-3</v>
      </c>
      <c r="AC661" s="268">
        <v>4.3832855793175349E-2</v>
      </c>
      <c r="AD661" s="268">
        <v>8.1179873696848828E-2</v>
      </c>
      <c r="AE661" s="268">
        <v>0.12320300890009443</v>
      </c>
      <c r="AF661" s="268">
        <v>0.11750812396903455</v>
      </c>
    </row>
    <row r="662" spans="1:32">
      <c r="A662" s="268">
        <v>474365791.68628871</v>
      </c>
      <c r="B662" s="268">
        <v>29.804402708425567</v>
      </c>
      <c r="C662" s="268">
        <v>1.0000000000000001E+50</v>
      </c>
      <c r="D662" s="268">
        <v>1.0000000000000001E+50</v>
      </c>
      <c r="E662" s="268">
        <v>1.0000000000000001E+50</v>
      </c>
      <c r="F662" s="268">
        <v>1.0000000000000001E+50</v>
      </c>
      <c r="G662" s="268">
        <v>1.0000000000000001E+50</v>
      </c>
      <c r="H662" s="268">
        <v>3.35390387695991E-2</v>
      </c>
      <c r="I662" s="268">
        <v>0.74840079430433271</v>
      </c>
      <c r="J662" s="268">
        <v>1.0000000000000001E+50</v>
      </c>
      <c r="K662" s="268">
        <v>7.4871126517983333E-2</v>
      </c>
      <c r="L662" s="268">
        <v>1.0000000000000001E+50</v>
      </c>
      <c r="M662" s="268">
        <v>1.0000000000000001E+50</v>
      </c>
      <c r="N662" s="268">
        <v>2.0295420872322705</v>
      </c>
      <c r="O662" s="268">
        <v>1.0000000000000001E+50</v>
      </c>
      <c r="P662" s="268">
        <v>1.0000000000000001E+50</v>
      </c>
      <c r="Q662" s="268">
        <v>1.0000000000000001E+50</v>
      </c>
      <c r="R662" s="268">
        <v>1.0000000000000001E+50</v>
      </c>
      <c r="S662" s="268">
        <v>1.0000000000000001E+50</v>
      </c>
      <c r="T662" s="268">
        <v>1.0000000000000001E+50</v>
      </c>
      <c r="U662" s="268">
        <v>1.0000000000000001E+50</v>
      </c>
      <c r="V662" s="268">
        <v>1.0000000000000001E+50</v>
      </c>
      <c r="W662" s="268">
        <v>1.0000000000000001E+50</v>
      </c>
      <c r="X662" s="268">
        <v>1.7031229653890121</v>
      </c>
      <c r="Y662" s="268">
        <v>1.0000000000000001E+50</v>
      </c>
      <c r="Z662" s="268">
        <v>1.0000000000000001E+50</v>
      </c>
      <c r="AA662" s="268">
        <v>1.0000000000000001E+50</v>
      </c>
      <c r="AB662" s="268">
        <v>5.6602441911629371E-3</v>
      </c>
      <c r="AC662" s="268">
        <v>4.4709399957542618E-2</v>
      </c>
      <c r="AD662" s="268">
        <v>8.2594488967974986E-2</v>
      </c>
      <c r="AE662" s="268">
        <v>0.12552471952565963</v>
      </c>
      <c r="AF662" s="268">
        <v>0.11998008975324696</v>
      </c>
    </row>
    <row r="663" spans="1:32">
      <c r="A663" s="268">
        <v>483853107.52001452</v>
      </c>
      <c r="B663" s="268">
        <v>30.400490761929621</v>
      </c>
      <c r="C663" s="268">
        <v>1.0000000000000001E+50</v>
      </c>
      <c r="D663" s="268">
        <v>1.0000000000000001E+50</v>
      </c>
      <c r="E663" s="268">
        <v>1.0000000000000001E+50</v>
      </c>
      <c r="F663" s="268">
        <v>1.0000000000000001E+50</v>
      </c>
      <c r="G663" s="268">
        <v>1.0000000000000001E+50</v>
      </c>
      <c r="H663" s="268">
        <v>3.421648435088237E-2</v>
      </c>
      <c r="I663" s="268">
        <v>0.76339455815571233</v>
      </c>
      <c r="J663" s="268">
        <v>1.0000000000000001E+50</v>
      </c>
      <c r="K663" s="268">
        <v>7.6369900197354443E-2</v>
      </c>
      <c r="L663" s="268">
        <v>1.0000000000000001E+50</v>
      </c>
      <c r="M663" s="268">
        <v>1.0000000000000001E+50</v>
      </c>
      <c r="N663" s="268">
        <v>2.0701341866000051</v>
      </c>
      <c r="O663" s="268">
        <v>1.0000000000000001E+50</v>
      </c>
      <c r="P663" s="268">
        <v>1.0000000000000001E+50</v>
      </c>
      <c r="Q663" s="268">
        <v>1.0000000000000001E+50</v>
      </c>
      <c r="R663" s="268">
        <v>1.0000000000000001E+50</v>
      </c>
      <c r="S663" s="268">
        <v>1.0000000000000001E+50</v>
      </c>
      <c r="T663" s="268">
        <v>1.0000000000000001E+50</v>
      </c>
      <c r="U663" s="268">
        <v>1.0000000000000001E+50</v>
      </c>
      <c r="V663" s="268">
        <v>1.0000000000000001E+50</v>
      </c>
      <c r="W663" s="268">
        <v>1.0000000000000001E+50</v>
      </c>
      <c r="X663" s="268">
        <v>1.7371848606773563</v>
      </c>
      <c r="Y663" s="268">
        <v>1.0000000000000001E+50</v>
      </c>
      <c r="Z663" s="268">
        <v>1.0000000000000001E+50</v>
      </c>
      <c r="AA663" s="268">
        <v>1.0000000000000001E+50</v>
      </c>
      <c r="AB663" s="268">
        <v>5.562051361190294E-3</v>
      </c>
      <c r="AC663" s="268">
        <v>4.5603477219658128E-2</v>
      </c>
      <c r="AD663" s="268">
        <v>8.4040984656232595E-2</v>
      </c>
      <c r="AE663" s="268">
        <v>0.1278955001705557</v>
      </c>
      <c r="AF663" s="268">
        <v>0.12249582696223078</v>
      </c>
    </row>
    <row r="664" spans="1:32">
      <c r="A664" s="268">
        <v>493530169.67041481</v>
      </c>
      <c r="B664" s="268">
        <v>31.00850057651677</v>
      </c>
      <c r="C664" s="268">
        <v>1.0000000000000001E+50</v>
      </c>
      <c r="D664" s="268">
        <v>1.0000000000000001E+50</v>
      </c>
      <c r="E664" s="268">
        <v>1.0000000000000001E+50</v>
      </c>
      <c r="F664" s="268">
        <v>1.0000000000000001E+50</v>
      </c>
      <c r="G664" s="268">
        <v>1.0000000000000001E+50</v>
      </c>
      <c r="H664" s="268">
        <v>3.4907348317162426E-2</v>
      </c>
      <c r="I664" s="268">
        <v>0.77868769247678271</v>
      </c>
      <c r="J664" s="268">
        <v>1.0000000000000001E+50</v>
      </c>
      <c r="K664" s="268">
        <v>7.7898622865275505E-2</v>
      </c>
      <c r="L664" s="268">
        <v>1.0000000000000001E+50</v>
      </c>
      <c r="M664" s="268">
        <v>1.0000000000000001E+50</v>
      </c>
      <c r="N664" s="268">
        <v>2.1115381032960121</v>
      </c>
      <c r="O664" s="268">
        <v>1.0000000000000001E+50</v>
      </c>
      <c r="P664" s="268">
        <v>1.0000000000000001E+50</v>
      </c>
      <c r="Q664" s="268">
        <v>1.0000000000000001E+50</v>
      </c>
      <c r="R664" s="268">
        <v>1.0000000000000001E+50</v>
      </c>
      <c r="S664" s="268">
        <v>1.0000000000000001E+50</v>
      </c>
      <c r="T664" s="268">
        <v>1.0000000000000001E+50</v>
      </c>
      <c r="U664" s="268">
        <v>1.0000000000000001E+50</v>
      </c>
      <c r="V664" s="268">
        <v>1.0000000000000001E+50</v>
      </c>
      <c r="W664" s="268">
        <v>1.0000000000000001E+50</v>
      </c>
      <c r="X664" s="268">
        <v>1.7719280049304955</v>
      </c>
      <c r="Y664" s="268">
        <v>1.0000000000000001E+50</v>
      </c>
      <c r="Z664" s="268">
        <v>1.0000000000000001E+50</v>
      </c>
      <c r="AA664" s="268">
        <v>1.0000000000000001E+50</v>
      </c>
      <c r="AB664" s="268">
        <v>5.4660091846372031E-3</v>
      </c>
      <c r="AC664" s="268">
        <v>4.6515438198071864E-2</v>
      </c>
      <c r="AD664" s="268">
        <v>8.5519953875451027E-2</v>
      </c>
      <c r="AE664" s="268">
        <v>0.13031628903300504</v>
      </c>
      <c r="AF664" s="268">
        <v>0.12505649948135425</v>
      </c>
    </row>
    <row r="665" spans="1:32">
      <c r="A665" s="268">
        <v>503400773.0638231</v>
      </c>
      <c r="B665" s="268">
        <v>31.628670587408457</v>
      </c>
      <c r="C665" s="268">
        <v>1.0000000000000001E+50</v>
      </c>
      <c r="D665" s="268">
        <v>1.0000000000000001E+50</v>
      </c>
      <c r="E665" s="268">
        <v>1.0000000000000001E+50</v>
      </c>
      <c r="F665" s="268">
        <v>1.0000000000000001E+50</v>
      </c>
      <c r="G665" s="268">
        <v>1.0000000000000001E+50</v>
      </c>
      <c r="H665" s="268">
        <v>3.5611901586413912E-2</v>
      </c>
      <c r="I665" s="268">
        <v>0.79428619457196004</v>
      </c>
      <c r="J665" s="268">
        <v>1.0000000000000001E+50</v>
      </c>
      <c r="K665" s="268">
        <v>7.945789402036553E-2</v>
      </c>
      <c r="L665" s="268">
        <v>1.0000000000000001E+50</v>
      </c>
      <c r="M665" s="268">
        <v>1.0000000000000001E+50</v>
      </c>
      <c r="N665" s="268">
        <v>2.1537700741503567</v>
      </c>
      <c r="O665" s="268">
        <v>1.0000000000000001E+50</v>
      </c>
      <c r="P665" s="268">
        <v>1.0000000000000001E+50</v>
      </c>
      <c r="Q665" s="268">
        <v>1.0000000000000001E+50</v>
      </c>
      <c r="R665" s="268">
        <v>1.0000000000000001E+50</v>
      </c>
      <c r="S665" s="268">
        <v>1.0000000000000001E+50</v>
      </c>
      <c r="T665" s="268">
        <v>1.0000000000000001E+50</v>
      </c>
      <c r="U665" s="268">
        <v>1.0000000000000001E+50</v>
      </c>
      <c r="V665" s="268">
        <v>1.0000000000000001E+50</v>
      </c>
      <c r="W665" s="268">
        <v>1.0000000000000001E+50</v>
      </c>
      <c r="X665" s="268">
        <v>1.8073660229108921</v>
      </c>
      <c r="Y665" s="268">
        <v>1.0000000000000001E+50</v>
      </c>
      <c r="Z665" s="268">
        <v>1.0000000000000001E+50</v>
      </c>
      <c r="AA665" s="268">
        <v>1.0000000000000001E+50</v>
      </c>
      <c r="AB665" s="268">
        <v>5.3720783595348088E-3</v>
      </c>
      <c r="AC665" s="268">
        <v>4.7445640524554952E-2</v>
      </c>
      <c r="AD665" s="268">
        <v>8.7032001276816401E-2</v>
      </c>
      <c r="AE665" s="268">
        <v>0.13278804347612955</v>
      </c>
      <c r="AF665" s="268">
        <v>0.12766328588055931</v>
      </c>
    </row>
    <row r="666" spans="1:32">
      <c r="A666" s="268">
        <v>513468788.52509958</v>
      </c>
      <c r="B666" s="268">
        <v>32.261243998530489</v>
      </c>
      <c r="C666" s="268">
        <v>1.0000000000000001E+50</v>
      </c>
      <c r="D666" s="268">
        <v>1.0000000000000001E+50</v>
      </c>
      <c r="E666" s="268">
        <v>1.0000000000000001E+50</v>
      </c>
      <c r="F666" s="268">
        <v>1.0000000000000001E+50</v>
      </c>
      <c r="G666" s="268">
        <v>1.0000000000000001E+50</v>
      </c>
      <c r="H666" s="268">
        <v>3.6330420445496614E-2</v>
      </c>
      <c r="I666" s="268">
        <v>0.81019618149790984</v>
      </c>
      <c r="J666" s="268">
        <v>1.0000000000000001E+50</v>
      </c>
      <c r="K666" s="268">
        <v>8.1048325141069397E-2</v>
      </c>
      <c r="L666" s="268">
        <v>1.0000000000000001E+50</v>
      </c>
      <c r="M666" s="268">
        <v>1.0000000000000001E+50</v>
      </c>
      <c r="N666" s="268">
        <v>2.1968466607202259</v>
      </c>
      <c r="O666" s="268">
        <v>1.0000000000000001E+50</v>
      </c>
      <c r="P666" s="268">
        <v>1.0000000000000001E+50</v>
      </c>
      <c r="Q666" s="268">
        <v>1.0000000000000001E+50</v>
      </c>
      <c r="R666" s="268">
        <v>1.0000000000000001E+50</v>
      </c>
      <c r="S666" s="268">
        <v>1.0000000000000001E+50</v>
      </c>
      <c r="T666" s="268">
        <v>1.0000000000000001E+50</v>
      </c>
      <c r="U666" s="268">
        <v>1.0000000000000001E+50</v>
      </c>
      <c r="V666" s="268">
        <v>1.0000000000000001E+50</v>
      </c>
      <c r="W666" s="268">
        <v>1.0000000000000001E+50</v>
      </c>
      <c r="X666" s="268">
        <v>1.84351281188051</v>
      </c>
      <c r="Y666" s="268">
        <v>1.0000000000000001E+50</v>
      </c>
      <c r="Z666" s="268">
        <v>1.0000000000000001E+50</v>
      </c>
      <c r="AA666" s="268">
        <v>1.0000000000000001E+50</v>
      </c>
      <c r="AB666" s="268">
        <v>5.2802203325897088E-3</v>
      </c>
      <c r="AC666" s="268">
        <v>4.8394448984347548E-2</v>
      </c>
      <c r="AD666" s="268">
        <v>8.857774333175332E-2</v>
      </c>
      <c r="AE666" s="268">
        <v>0.13531174042535921</v>
      </c>
      <c r="AF666" s="268">
        <v>0.13031737796793944</v>
      </c>
    </row>
    <row r="667" spans="1:32">
      <c r="A667" s="268">
        <v>523738164.29560155</v>
      </c>
      <c r="B667" s="268">
        <v>32.906468877887228</v>
      </c>
      <c r="C667" s="268">
        <v>1.0000000000000001E+50</v>
      </c>
      <c r="D667" s="268">
        <v>1.0000000000000001E+50</v>
      </c>
      <c r="E667" s="268">
        <v>1.0000000000000001E+50</v>
      </c>
      <c r="F667" s="268">
        <v>1.0000000000000001E+50</v>
      </c>
      <c r="G667" s="268">
        <v>1.0000000000000001E+50</v>
      </c>
      <c r="H667" s="268">
        <v>3.7063186658471824E-2</v>
      </c>
      <c r="I667" s="268">
        <v>0.82642389246238535</v>
      </c>
      <c r="J667" s="268">
        <v>1.0000000000000001E+50</v>
      </c>
      <c r="K667" s="268">
        <v>8.2670539925451689E-2</v>
      </c>
      <c r="L667" s="268">
        <v>1.0000000000000001E+50</v>
      </c>
      <c r="M667" s="268">
        <v>1.0000000000000001E+50</v>
      </c>
      <c r="N667" s="268">
        <v>2.2407847557846585</v>
      </c>
      <c r="O667" s="268">
        <v>1.0000000000000001E+50</v>
      </c>
      <c r="P667" s="268">
        <v>1.0000000000000001E+50</v>
      </c>
      <c r="Q667" s="268">
        <v>1.0000000000000001E+50</v>
      </c>
      <c r="R667" s="268">
        <v>1.0000000000000001E+50</v>
      </c>
      <c r="S667" s="268">
        <v>1.0000000000000001E+50</v>
      </c>
      <c r="T667" s="268">
        <v>1.0000000000000001E+50</v>
      </c>
      <c r="U667" s="268">
        <v>1.0000000000000001E+50</v>
      </c>
      <c r="V667" s="268">
        <v>1.0000000000000001E+50</v>
      </c>
      <c r="W667" s="268">
        <v>1.0000000000000001E+50</v>
      </c>
      <c r="X667" s="268">
        <v>1.8803825470507185</v>
      </c>
      <c r="Y667" s="268">
        <v>1.0000000000000001E+50</v>
      </c>
      <c r="Z667" s="268">
        <v>1.0000000000000001E+50</v>
      </c>
      <c r="AA667" s="268">
        <v>1.0000000000000001E+50</v>
      </c>
      <c r="AB667" s="268">
        <v>5.1903972809969317E-3</v>
      </c>
      <c r="AC667" s="268">
        <v>4.9362235659211808E-2</v>
      </c>
      <c r="AD667" s="268">
        <v>9.0157808618505669E-2</v>
      </c>
      <c r="AE667" s="268">
        <v>0.13788837677256427</v>
      </c>
      <c r="AF667" s="268">
        <v>0.13301997997841258</v>
      </c>
    </row>
    <row r="668" spans="1:32">
      <c r="A668" s="268">
        <v>534212927.58151358</v>
      </c>
      <c r="B668" s="268">
        <v>33.564598254843148</v>
      </c>
      <c r="C668" s="268">
        <v>1.0000000000000001E+50</v>
      </c>
      <c r="D668" s="268">
        <v>1.0000000000000001E+50</v>
      </c>
      <c r="E668" s="268">
        <v>1.0000000000000001E+50</v>
      </c>
      <c r="F668" s="268">
        <v>1.0000000000000001E+50</v>
      </c>
      <c r="G668" s="268">
        <v>1.0000000000000001E+50</v>
      </c>
      <c r="H668" s="268">
        <v>3.7810487577068633E-2</v>
      </c>
      <c r="I668" s="268">
        <v>0.84297569127096306</v>
      </c>
      <c r="J668" s="268">
        <v>1.0000000000000001E+50</v>
      </c>
      <c r="K668" s="268">
        <v>8.4325174535782713E-2</v>
      </c>
      <c r="L668" s="268">
        <v>1.0000000000000001E+50</v>
      </c>
      <c r="M668" s="268">
        <v>1.0000000000000001E+50</v>
      </c>
      <c r="N668" s="268">
        <v>2.2856015899691577</v>
      </c>
      <c r="O668" s="268">
        <v>1.0000000000000001E+50</v>
      </c>
      <c r="P668" s="268">
        <v>1.0000000000000001E+50</v>
      </c>
      <c r="Q668" s="268">
        <v>1.0000000000000001E+50</v>
      </c>
      <c r="R668" s="268">
        <v>1.0000000000000001E+50</v>
      </c>
      <c r="S668" s="268">
        <v>1.0000000000000001E+50</v>
      </c>
      <c r="T668" s="268">
        <v>1.0000000000000001E+50</v>
      </c>
      <c r="U668" s="268">
        <v>1.0000000000000001E+50</v>
      </c>
      <c r="V668" s="268">
        <v>1.0000000000000001E+50</v>
      </c>
      <c r="W668" s="268">
        <v>1.0000000000000001E+50</v>
      </c>
      <c r="X668" s="268">
        <v>1.9179896871411988</v>
      </c>
      <c r="Y668" s="268">
        <v>1.0000000000000001E+50</v>
      </c>
      <c r="Z668" s="268">
        <v>1.0000000000000001E+50</v>
      </c>
      <c r="AA668" s="268">
        <v>1.0000000000000001E+50</v>
      </c>
      <c r="AB668" s="268">
        <v>5.1025720944886223E-3</v>
      </c>
      <c r="AC668" s="268">
        <v>5.0349380073346425E-2</v>
      </c>
      <c r="AD668" s="268">
        <v>9.1772838112474678E-2</v>
      </c>
      <c r="AE668" s="268">
        <v>0.14051896978709891</v>
      </c>
      <c r="AF668" s="268">
        <v>0.13577230823358599</v>
      </c>
    </row>
    <row r="669" spans="1:32">
      <c r="A669" s="268">
        <v>544897186.1331439</v>
      </c>
      <c r="B669" s="268">
        <v>34.235890219349997</v>
      </c>
      <c r="C669" s="268">
        <v>1.0000000000000001E+50</v>
      </c>
      <c r="D669" s="268">
        <v>1.0000000000000001E+50</v>
      </c>
      <c r="E669" s="268">
        <v>1.0000000000000001E+50</v>
      </c>
      <c r="F669" s="268">
        <v>1.0000000000000001E+50</v>
      </c>
      <c r="G669" s="268">
        <v>1.0000000000000001E+50</v>
      </c>
      <c r="H669" s="268">
        <v>3.8572616253343101E-2</v>
      </c>
      <c r="I669" s="268">
        <v>0.85985806882264582</v>
      </c>
      <c r="J669" s="268">
        <v>1.0000000000000001E+50</v>
      </c>
      <c r="K669" s="268">
        <v>8.6012877848012592E-2</v>
      </c>
      <c r="L669" s="268">
        <v>1.0000000000000001E+50</v>
      </c>
      <c r="M669" s="268">
        <v>1.0000000000000001E+50</v>
      </c>
      <c r="N669" s="268">
        <v>2.3313147385028095</v>
      </c>
      <c r="O669" s="268">
        <v>1.0000000000000001E+50</v>
      </c>
      <c r="P669" s="268">
        <v>1.0000000000000001E+50</v>
      </c>
      <c r="Q669" s="268">
        <v>1.0000000000000001E+50</v>
      </c>
      <c r="R669" s="268">
        <v>1.0000000000000001E+50</v>
      </c>
      <c r="S669" s="268">
        <v>1.0000000000000001E+50</v>
      </c>
      <c r="T669" s="268">
        <v>1.0000000000000001E+50</v>
      </c>
      <c r="U669" s="268">
        <v>1.0000000000000001E+50</v>
      </c>
      <c r="V669" s="268">
        <v>1.0000000000000001E+50</v>
      </c>
      <c r="W669" s="268">
        <v>1.0000000000000001E+50</v>
      </c>
      <c r="X669" s="268">
        <v>1.9563489800500364</v>
      </c>
      <c r="Y669" s="268">
        <v>1.0000000000000001E+50</v>
      </c>
      <c r="Z669" s="268">
        <v>1.0000000000000001E+50</v>
      </c>
      <c r="AA669" s="268">
        <v>1.0000000000000001E+50</v>
      </c>
      <c r="AB669" s="268">
        <v>5.0167083576169837E-3</v>
      </c>
      <c r="AC669" s="268">
        <v>5.1356269342219686E-2</v>
      </c>
      <c r="AD669" s="268">
        <v>9.3423485480381749E-2</v>
      </c>
      <c r="AE669" s="268">
        <v>0.14320455753394587</v>
      </c>
      <c r="AF669" s="268">
        <v>0.13857559115016155</v>
      </c>
    </row>
    <row r="670" spans="1:32">
      <c r="A670" s="268">
        <v>555795129.85580683</v>
      </c>
      <c r="B670" s="268">
        <v>34.920608023158536</v>
      </c>
      <c r="C670" s="268">
        <v>1.0000000000000001E+50</v>
      </c>
      <c r="D670" s="268">
        <v>1.0000000000000001E+50</v>
      </c>
      <c r="E670" s="268">
        <v>1.0000000000000001E+50</v>
      </c>
      <c r="F670" s="268">
        <v>1.0000000000000001E+50</v>
      </c>
      <c r="G670" s="268">
        <v>1.0000000000000001E+50</v>
      </c>
      <c r="H670" s="268">
        <v>3.9349871554574568E-2</v>
      </c>
      <c r="I670" s="268">
        <v>0.87707764565530233</v>
      </c>
      <c r="J670" s="268">
        <v>1.0000000000000001E+50</v>
      </c>
      <c r="K670" s="268">
        <v>8.7734311706231041E-2</v>
      </c>
      <c r="L670" s="268">
        <v>1.0000000000000001E+50</v>
      </c>
      <c r="M670" s="268">
        <v>1.0000000000000001E+50</v>
      </c>
      <c r="N670" s="268">
        <v>2.3779421281105195</v>
      </c>
      <c r="O670" s="268">
        <v>1.0000000000000001E+50</v>
      </c>
      <c r="P670" s="268">
        <v>1.0000000000000001E+50</v>
      </c>
      <c r="Q670" s="268">
        <v>1.0000000000000001E+50</v>
      </c>
      <c r="R670" s="268">
        <v>1.0000000000000001E+50</v>
      </c>
      <c r="S670" s="268">
        <v>1.0000000000000001E+50</v>
      </c>
      <c r="T670" s="268">
        <v>1.0000000000000001E+50</v>
      </c>
      <c r="U670" s="268">
        <v>1.0000000000000001E+50</v>
      </c>
      <c r="V670" s="268">
        <v>1.0000000000000001E+50</v>
      </c>
      <c r="W670" s="268">
        <v>1.0000000000000001E+50</v>
      </c>
      <c r="X670" s="268">
        <v>1.9954754686372014</v>
      </c>
      <c r="Y670" s="268">
        <v>1.0000000000000001E+50</v>
      </c>
      <c r="Z670" s="268">
        <v>1.0000000000000001E+50</v>
      </c>
      <c r="AA670" s="268">
        <v>1.0000000000000001E+50</v>
      </c>
      <c r="AB670" s="268">
        <v>4.9327703322707122E-3</v>
      </c>
      <c r="AC670" s="268">
        <v>5.2383298324379497E-2</v>
      </c>
      <c r="AD670" s="268">
        <v>9.5110417378333145E-2</v>
      </c>
      <c r="AE670" s="268">
        <v>0.1459461992991555</v>
      </c>
      <c r="AF670" s="268">
        <v>0.14143106950496287</v>
      </c>
    </row>
    <row r="671" spans="1:32">
      <c r="A671" s="268">
        <v>566911032.45292294</v>
      </c>
      <c r="B671" s="268">
        <v>35.619020183054602</v>
      </c>
      <c r="C671" s="268">
        <v>1.0000000000000001E+50</v>
      </c>
      <c r="D671" s="268">
        <v>1.0000000000000001E+50</v>
      </c>
      <c r="E671" s="268">
        <v>1.0000000000000001E+50</v>
      </c>
      <c r="F671" s="268">
        <v>1.0000000000000001E+50</v>
      </c>
      <c r="G671" s="268">
        <v>1.0000000000000001E+50</v>
      </c>
      <c r="H671" s="268">
        <v>4.014255828044401E-2</v>
      </c>
      <c r="I671" s="268">
        <v>0.89464117454194902</v>
      </c>
      <c r="J671" s="268">
        <v>1.0000000000000001E+50</v>
      </c>
      <c r="K671" s="268">
        <v>8.9490151182212846E-2</v>
      </c>
      <c r="L671" s="268">
        <v>1.0000000000000001E+50</v>
      </c>
      <c r="M671" s="268">
        <v>1.0000000000000001E+50</v>
      </c>
      <c r="N671" s="268">
        <v>2.4255020440431068</v>
      </c>
      <c r="O671" s="268">
        <v>1.0000000000000001E+50</v>
      </c>
      <c r="P671" s="268">
        <v>1.0000000000000001E+50</v>
      </c>
      <c r="Q671" s="268">
        <v>1.0000000000000001E+50</v>
      </c>
      <c r="R671" s="268">
        <v>1.0000000000000001E+50</v>
      </c>
      <c r="S671" s="268">
        <v>1.0000000000000001E+50</v>
      </c>
      <c r="T671" s="268">
        <v>1.0000000000000001E+50</v>
      </c>
      <c r="U671" s="268">
        <v>1.0000000000000001E+50</v>
      </c>
      <c r="V671" s="268">
        <v>1.0000000000000001E+50</v>
      </c>
      <c r="W671" s="268">
        <v>1.0000000000000001E+50</v>
      </c>
      <c r="X671" s="268">
        <v>2.0353844966237151</v>
      </c>
      <c r="Y671" s="268">
        <v>1.0000000000000001E+50</v>
      </c>
      <c r="Z671" s="268">
        <v>1.0000000000000001E+50</v>
      </c>
      <c r="AA671" s="268">
        <v>1.0000000000000001E+50</v>
      </c>
      <c r="AB671" s="268">
        <v>4.8507229404249853E-3</v>
      </c>
      <c r="AC671" s="268">
        <v>5.3430869776299857E-2</v>
      </c>
      <c r="AD671" s="268">
        <v>9.6834313753871901E-2</v>
      </c>
      <c r="AE671" s="268">
        <v>0.14874497602277534</v>
      </c>
      <c r="AF671" s="268">
        <v>0.14433999688764587</v>
      </c>
    </row>
    <row r="672" spans="1:32">
      <c r="A672" s="268">
        <v>578249253.1019814</v>
      </c>
      <c r="B672" s="268">
        <v>36.331400586159695</v>
      </c>
      <c r="C672" s="268">
        <v>1.0000000000000001E+50</v>
      </c>
      <c r="D672" s="268">
        <v>1.0000000000000001E+50</v>
      </c>
      <c r="E672" s="268">
        <v>1.0000000000000001E+50</v>
      </c>
      <c r="F672" s="268">
        <v>1.0000000000000001E+50</v>
      </c>
      <c r="G672" s="268">
        <v>1.0000000000000001E+50</v>
      </c>
      <c r="H672" s="268">
        <v>4.0950987282540312E-2</v>
      </c>
      <c r="I672" s="268">
        <v>0.91255554313888931</v>
      </c>
      <c r="J672" s="268">
        <v>1.0000000000000001E+50</v>
      </c>
      <c r="K672" s="268">
        <v>9.1281084840150864E-2</v>
      </c>
      <c r="L672" s="268">
        <v>1.0000000000000001E+50</v>
      </c>
      <c r="M672" s="268">
        <v>1.0000000000000001E+50</v>
      </c>
      <c r="N672" s="268">
        <v>2.4740131372479874</v>
      </c>
      <c r="O672" s="268">
        <v>1.0000000000000001E+50</v>
      </c>
      <c r="P672" s="268">
        <v>1.0000000000000001E+50</v>
      </c>
      <c r="Q672" s="268">
        <v>1.0000000000000001E+50</v>
      </c>
      <c r="R672" s="268">
        <v>1.0000000000000001E+50</v>
      </c>
      <c r="S672" s="268">
        <v>1.0000000000000001E+50</v>
      </c>
      <c r="T672" s="268">
        <v>1.0000000000000001E+50</v>
      </c>
      <c r="U672" s="268">
        <v>1.0000000000000001E+50</v>
      </c>
      <c r="V672" s="268">
        <v>1.0000000000000001E+50</v>
      </c>
      <c r="W672" s="268">
        <v>1.0000000000000001E+50</v>
      </c>
      <c r="X672" s="268">
        <v>2.076091714608796</v>
      </c>
      <c r="Y672" s="268">
        <v>1.0000000000000001E+50</v>
      </c>
      <c r="Z672" s="268">
        <v>1.0000000000000001E+50</v>
      </c>
      <c r="AA672" s="268">
        <v>1.0000000000000001E+50</v>
      </c>
      <c r="AB672" s="268">
        <v>4.7705317471258141E-3</v>
      </c>
      <c r="AC672" s="268">
        <v>5.4499394510324706E-2</v>
      </c>
      <c r="AD672" s="268">
        <v>9.8595868152111216E-2</v>
      </c>
      <c r="AE672" s="268">
        <v>0.15160199073946865</v>
      </c>
      <c r="AF672" s="268">
        <v>0.14730364028939644</v>
      </c>
    </row>
    <row r="673" spans="1:32">
      <c r="A673" s="268">
        <v>589814238.16402102</v>
      </c>
      <c r="B673" s="268">
        <v>37.058028597337803</v>
      </c>
      <c r="C673" s="268">
        <v>1.0000000000000001E+50</v>
      </c>
      <c r="D673" s="268">
        <v>1.0000000000000001E+50</v>
      </c>
      <c r="E673" s="268">
        <v>1.0000000000000001E+50</v>
      </c>
      <c r="F673" s="268">
        <v>1.0000000000000001E+50</v>
      </c>
      <c r="G673" s="268">
        <v>1.0000000000000001E+50</v>
      </c>
      <c r="H673" s="268">
        <v>4.1775475586241062E-2</v>
      </c>
      <c r="I673" s="268">
        <v>0.93082777668674643</v>
      </c>
      <c r="J673" s="268">
        <v>1.0000000000000001E+50</v>
      </c>
      <c r="K673" s="268">
        <v>9.3107815006679875E-2</v>
      </c>
      <c r="L673" s="268">
        <v>1.0000000000000001E+50</v>
      </c>
      <c r="M673" s="268">
        <v>1.0000000000000001E+50</v>
      </c>
      <c r="N673" s="268">
        <v>2.5234944316832753</v>
      </c>
      <c r="O673" s="268">
        <v>1.0000000000000001E+50</v>
      </c>
      <c r="P673" s="268">
        <v>1.0000000000000001E+50</v>
      </c>
      <c r="Q673" s="268">
        <v>1.0000000000000001E+50</v>
      </c>
      <c r="R673" s="268">
        <v>1.0000000000000001E+50</v>
      </c>
      <c r="S673" s="268">
        <v>1.0000000000000001E+50</v>
      </c>
      <c r="T673" s="268">
        <v>1.0000000000000001E+50</v>
      </c>
      <c r="U673" s="268">
        <v>1.0000000000000001E+50</v>
      </c>
      <c r="V673" s="268">
        <v>1.0000000000000001E+50</v>
      </c>
      <c r="W673" s="268">
        <v>1.0000000000000001E+50</v>
      </c>
      <c r="X673" s="268">
        <v>2.1176130862073461</v>
      </c>
      <c r="Y673" s="268">
        <v>1.0000000000000001E+50</v>
      </c>
      <c r="Z673" s="268">
        <v>1.0000000000000001E+50</v>
      </c>
      <c r="AA673" s="268">
        <v>1.0000000000000001E+50</v>
      </c>
      <c r="AB673" s="268">
        <v>4.692162943710455E-3</v>
      </c>
      <c r="AC673" s="268">
        <v>5.5589291555770776E-2</v>
      </c>
      <c r="AD673" s="268">
        <v>0.10039578802605065</v>
      </c>
      <c r="AE673" s="268">
        <v>0.15451836902702437</v>
      </c>
      <c r="AF673" s="268">
        <v>0.15032328078888751</v>
      </c>
    </row>
    <row r="674" spans="1:32">
      <c r="A674" s="268">
        <v>601610522.92730141</v>
      </c>
      <c r="B674" s="268">
        <v>37.799189168750146</v>
      </c>
      <c r="C674" s="268">
        <v>1.0000000000000001E+50</v>
      </c>
      <c r="D674" s="268">
        <v>1.0000000000000001E+50</v>
      </c>
      <c r="E674" s="268">
        <v>1.0000000000000001E+50</v>
      </c>
      <c r="F674" s="268">
        <v>1.0000000000000001E+50</v>
      </c>
      <c r="G674" s="268">
        <v>1.0000000000000001E+50</v>
      </c>
      <c r="H674" s="268">
        <v>4.261634651501596E-2</v>
      </c>
      <c r="I674" s="268">
        <v>0.94946504076545446</v>
      </c>
      <c r="J674" s="268">
        <v>1.0000000000000001E+50</v>
      </c>
      <c r="K674" s="268">
        <v>9.4971058046298046E-2</v>
      </c>
      <c r="L674" s="268">
        <v>1.0000000000000001E+50</v>
      </c>
      <c r="M674" s="268">
        <v>1.0000000000000001E+50</v>
      </c>
      <c r="N674" s="268">
        <v>2.5739653317781532</v>
      </c>
      <c r="O674" s="268">
        <v>1.0000000000000001E+50</v>
      </c>
      <c r="P674" s="268">
        <v>1.0000000000000001E+50</v>
      </c>
      <c r="Q674" s="268">
        <v>1.0000000000000001E+50</v>
      </c>
      <c r="R674" s="268">
        <v>1.0000000000000001E+50</v>
      </c>
      <c r="S674" s="268">
        <v>1.0000000000000001E+50</v>
      </c>
      <c r="T674" s="268">
        <v>1.0000000000000001E+50</v>
      </c>
      <c r="U674" s="268">
        <v>1.0000000000000001E+50</v>
      </c>
      <c r="V674" s="268">
        <v>1.0000000000000001E+50</v>
      </c>
      <c r="W674" s="268">
        <v>1.0000000000000001E+50</v>
      </c>
      <c r="X674" s="268">
        <v>2.1599648943101939</v>
      </c>
      <c r="Y674" s="268">
        <v>1.0000000000000001E+50</v>
      </c>
      <c r="Z674" s="268">
        <v>1.0000000000000001E+50</v>
      </c>
      <c r="AA674" s="268">
        <v>1.0000000000000001E+50</v>
      </c>
      <c r="AB674" s="268">
        <v>4.6155833312663186E-3</v>
      </c>
      <c r="AC674" s="268">
        <v>5.6700988323252856E-2</v>
      </c>
      <c r="AD674" s="268">
        <v>0.10223479505118449</v>
      </c>
      <c r="AE674" s="268">
        <v>0.15749525946296208</v>
      </c>
      <c r="AF674" s="268">
        <v>0.15340021430655529</v>
      </c>
    </row>
    <row r="675" spans="1:32">
      <c r="A675" s="268">
        <v>613642733.38584745</v>
      </c>
      <c r="B675" s="268">
        <v>38.555172951601236</v>
      </c>
      <c r="C675" s="268">
        <v>1.0000000000000001E+50</v>
      </c>
      <c r="D675" s="268">
        <v>1.0000000000000001E+50</v>
      </c>
      <c r="E675" s="268">
        <v>1.0000000000000001E+50</v>
      </c>
      <c r="F675" s="268">
        <v>1.0000000000000001E+50</v>
      </c>
      <c r="G675" s="268">
        <v>1.0000000000000001E+50</v>
      </c>
      <c r="H675" s="268">
        <v>4.3473929817201086E-2</v>
      </c>
      <c r="I675" s="268">
        <v>0.96847464410428086</v>
      </c>
      <c r="J675" s="268">
        <v>1.0000000000000001E+50</v>
      </c>
      <c r="K675" s="268">
        <v>9.6871544642292945E-2</v>
      </c>
      <c r="L675" s="268">
        <v>1.0000000000000001E+50</v>
      </c>
      <c r="M675" s="268">
        <v>1.0000000000000001E+50</v>
      </c>
      <c r="N675" s="268">
        <v>2.6254456300424573</v>
      </c>
      <c r="O675" s="268">
        <v>1.0000000000000001E+50</v>
      </c>
      <c r="P675" s="268">
        <v>1.0000000000000001E+50</v>
      </c>
      <c r="Q675" s="268">
        <v>1.0000000000000001E+50</v>
      </c>
      <c r="R675" s="268">
        <v>1.0000000000000001E+50</v>
      </c>
      <c r="S675" s="268">
        <v>1.0000000000000001E+50</v>
      </c>
      <c r="T675" s="268">
        <v>1.0000000000000001E+50</v>
      </c>
      <c r="U675" s="268">
        <v>1.0000000000000001E+50</v>
      </c>
      <c r="V675" s="268">
        <v>1.0000000000000001E+50</v>
      </c>
      <c r="W675" s="268">
        <v>1.0000000000000001E+50</v>
      </c>
      <c r="X675" s="268">
        <v>2.2031637474695409</v>
      </c>
      <c r="Y675" s="268">
        <v>1.0000000000000001E+50</v>
      </c>
      <c r="Z675" s="268">
        <v>1.0000000000000001E+50</v>
      </c>
      <c r="AA675" s="268">
        <v>1.0000000000000001E+50</v>
      </c>
      <c r="AB675" s="268">
        <v>4.5407603043317261E-3</v>
      </c>
      <c r="AC675" s="268">
        <v>5.7834920772295836E-2</v>
      </c>
      <c r="AD675" s="268">
        <v>0.10411362544451834</v>
      </c>
      <c r="AE675" s="268">
        <v>0.1605338340894398</v>
      </c>
      <c r="AF675" s="268">
        <v>0.15653575240564593</v>
      </c>
    </row>
    <row r="676" spans="1:32">
      <c r="A676" s="268">
        <v>625915588.05356443</v>
      </c>
      <c r="B676" s="268">
        <v>39.326276410119604</v>
      </c>
      <c r="C676" s="268">
        <v>1.0000000000000001E+50</v>
      </c>
      <c r="D676" s="268">
        <v>1.0000000000000001E+50</v>
      </c>
      <c r="E676" s="268">
        <v>1.0000000000000001E+50</v>
      </c>
      <c r="F676" s="268">
        <v>1.0000000000000001E+50</v>
      </c>
      <c r="G676" s="268">
        <v>1.0000000000000001E+50</v>
      </c>
      <c r="H676" s="268">
        <v>4.4348561795293943E-2</v>
      </c>
      <c r="I676" s="268">
        <v>0.98786404144799111</v>
      </c>
      <c r="J676" s="268">
        <v>1.0000000000000001E+50</v>
      </c>
      <c r="K676" s="268">
        <v>9.8810020083283268E-2</v>
      </c>
      <c r="L676" s="268">
        <v>1.0000000000000001E+50</v>
      </c>
      <c r="M676" s="268">
        <v>1.0000000000000001E+50</v>
      </c>
      <c r="N676" s="268">
        <v>2.6779555148284415</v>
      </c>
      <c r="O676" s="268">
        <v>1.0000000000000001E+50</v>
      </c>
      <c r="P676" s="268">
        <v>1.0000000000000001E+50</v>
      </c>
      <c r="Q676" s="268">
        <v>1.0000000000000001E+50</v>
      </c>
      <c r="R676" s="268">
        <v>1.0000000000000001E+50</v>
      </c>
      <c r="S676" s="268">
        <v>1.0000000000000001E+50</v>
      </c>
      <c r="T676" s="268">
        <v>1.0000000000000001E+50</v>
      </c>
      <c r="U676" s="268">
        <v>1.0000000000000001E+50</v>
      </c>
      <c r="V676" s="268">
        <v>1.0000000000000001E+50</v>
      </c>
      <c r="W676" s="268">
        <v>1.0000000000000001E+50</v>
      </c>
      <c r="X676" s="268">
        <v>2.2472265864121246</v>
      </c>
      <c r="Y676" s="268">
        <v>1.0000000000000001E+50</v>
      </c>
      <c r="Z676" s="268">
        <v>1.0000000000000001E+50</v>
      </c>
      <c r="AA676" s="268">
        <v>1.0000000000000001E+50</v>
      </c>
      <c r="AB676" s="268">
        <v>4.4676618348426685E-3</v>
      </c>
      <c r="AC676" s="268">
        <v>5.8991533582299263E-2</v>
      </c>
      <c r="AD676" s="268">
        <v>0.10603303028811628</v>
      </c>
      <c r="AE676" s="268">
        <v>0.1636352888866747</v>
      </c>
      <c r="AF676" s="268">
        <v>0.15973122312408264</v>
      </c>
    </row>
    <row r="677" spans="1:32">
      <c r="A677" s="268">
        <v>638433899.81463575</v>
      </c>
      <c r="B677" s="268">
        <v>40.112801937818418</v>
      </c>
      <c r="C677" s="268">
        <v>1.0000000000000001E+50</v>
      </c>
      <c r="D677" s="268">
        <v>1.0000000000000001E+50</v>
      </c>
      <c r="E677" s="268">
        <v>1.0000000000000001E+50</v>
      </c>
      <c r="F677" s="268">
        <v>1.0000000000000001E+50</v>
      </c>
      <c r="G677" s="268">
        <v>1.0000000000000001E+50</v>
      </c>
      <c r="H677" s="268">
        <v>4.524058543781985E-2</v>
      </c>
      <c r="I677" s="268">
        <v>1.0076408364802703</v>
      </c>
      <c r="J677" s="268">
        <v>1.0000000000000001E+50</v>
      </c>
      <c r="K677" s="268">
        <v>0.100787244555488</v>
      </c>
      <c r="L677" s="268">
        <v>1.0000000000000001E+50</v>
      </c>
      <c r="M677" s="268">
        <v>1.0000000000000001E+50</v>
      </c>
      <c r="N677" s="268">
        <v>2.7315155782477816</v>
      </c>
      <c r="O677" s="268">
        <v>1.0000000000000001E+50</v>
      </c>
      <c r="P677" s="268">
        <v>1.0000000000000001E+50</v>
      </c>
      <c r="Q677" s="268">
        <v>1.0000000000000001E+50</v>
      </c>
      <c r="R677" s="268">
        <v>1.0000000000000001E+50</v>
      </c>
      <c r="S677" s="268">
        <v>1.0000000000000001E+50</v>
      </c>
      <c r="T677" s="268">
        <v>1.0000000000000001E+50</v>
      </c>
      <c r="U677" s="268">
        <v>1.0000000000000001E+50</v>
      </c>
      <c r="V677" s="268">
        <v>1.0000000000000001E+50</v>
      </c>
      <c r="W677" s="268">
        <v>1.0000000000000001E+50</v>
      </c>
      <c r="X677" s="268">
        <v>2.2921706906826311</v>
      </c>
      <c r="Y677" s="268">
        <v>1.0000000000000001E+50</v>
      </c>
      <c r="Z677" s="268">
        <v>1.0000000000000001E+50</v>
      </c>
      <c r="AA677" s="268">
        <v>1.0000000000000001E+50</v>
      </c>
      <c r="AB677" s="268">
        <v>4.3962564563305795E-3</v>
      </c>
      <c r="AC677" s="268">
        <v>6.0171280326921414E-2</v>
      </c>
      <c r="AD677" s="268">
        <v>0.10799377585730775</v>
      </c>
      <c r="AE677" s="268">
        <v>0.1668008442550894</v>
      </c>
      <c r="AF677" s="268">
        <v>0.16298797182544442</v>
      </c>
    </row>
    <row r="678" spans="1:32">
      <c r="A678" s="268">
        <v>651202577.81092846</v>
      </c>
      <c r="B678" s="268">
        <v>40.915057976081073</v>
      </c>
      <c r="C678" s="268">
        <v>1.0000000000000001E+50</v>
      </c>
      <c r="D678" s="268">
        <v>1.0000000000000001E+50</v>
      </c>
      <c r="E678" s="268">
        <v>1.0000000000000001E+50</v>
      </c>
      <c r="F678" s="268">
        <v>1.0000000000000001E+50</v>
      </c>
      <c r="G678" s="268">
        <v>1.0000000000000001E+50</v>
      </c>
      <c r="H678" s="268">
        <v>4.6150350553821204E-2</v>
      </c>
      <c r="I678" s="268">
        <v>1.0278127848055554</v>
      </c>
      <c r="J678" s="268">
        <v>1.0000000000000001E+50</v>
      </c>
      <c r="K678" s="268">
        <v>0.10280399344083781</v>
      </c>
      <c r="L678" s="268">
        <v>1.0000000000000001E+50</v>
      </c>
      <c r="M678" s="268">
        <v>1.0000000000000001E+50</v>
      </c>
      <c r="N678" s="268">
        <v>2.7861468242469098</v>
      </c>
      <c r="O678" s="268">
        <v>1.0000000000000001E+50</v>
      </c>
      <c r="P678" s="268">
        <v>1.0000000000000001E+50</v>
      </c>
      <c r="Q678" s="268">
        <v>1.0000000000000001E+50</v>
      </c>
      <c r="R678" s="268">
        <v>1.0000000000000001E+50</v>
      </c>
      <c r="S678" s="268">
        <v>1.0000000000000001E+50</v>
      </c>
      <c r="T678" s="268">
        <v>1.0000000000000001E+50</v>
      </c>
      <c r="U678" s="268">
        <v>1.0000000000000001E+50</v>
      </c>
      <c r="V678" s="268">
        <v>1.0000000000000001E+50</v>
      </c>
      <c r="W678" s="268">
        <v>1.0000000000000001E+50</v>
      </c>
      <c r="X678" s="268">
        <v>2.338013685419996</v>
      </c>
      <c r="Y678" s="268">
        <v>1.0000000000000001E+50</v>
      </c>
      <c r="Z678" s="268">
        <v>1.0000000000000001E+50</v>
      </c>
      <c r="AA678" s="268">
        <v>1.0000000000000001E+50</v>
      </c>
      <c r="AB678" s="268">
        <v>4.3265132483769533E-3</v>
      </c>
      <c r="AC678" s="268">
        <v>6.1374623651951385E-2</v>
      </c>
      <c r="AD678" s="268">
        <v>0.10999664395368851</v>
      </c>
      <c r="AE678" s="268">
        <v>0.17003174550640002</v>
      </c>
      <c r="AF678" s="268">
        <v>0.16630736206056246</v>
      </c>
    </row>
    <row r="679" spans="1:32">
      <c r="A679" s="268">
        <v>664226629.36714709</v>
      </c>
      <c r="B679" s="268">
        <v>41.73335913511869</v>
      </c>
      <c r="C679" s="268">
        <v>1.0000000000000001E+50</v>
      </c>
      <c r="D679" s="268">
        <v>1.0000000000000001E+50</v>
      </c>
      <c r="E679" s="268">
        <v>1.0000000000000001E+50</v>
      </c>
      <c r="F679" s="268">
        <v>1.0000000000000001E+50</v>
      </c>
      <c r="G679" s="268">
        <v>1.0000000000000001E+50</v>
      </c>
      <c r="H679" s="268">
        <v>4.7078213910022593E-2</v>
      </c>
      <c r="I679" s="268">
        <v>1.0483877969904436</v>
      </c>
      <c r="J679" s="268">
        <v>1.0000000000000001E+50</v>
      </c>
      <c r="K679" s="268">
        <v>0.10486105762104568</v>
      </c>
      <c r="L679" s="268">
        <v>1.0000000000000001E+50</v>
      </c>
      <c r="M679" s="268">
        <v>1.0000000000000001E+50</v>
      </c>
      <c r="N679" s="268">
        <v>2.8418706768438637</v>
      </c>
      <c r="O679" s="268">
        <v>1.0000000000000001E+50</v>
      </c>
      <c r="P679" s="268">
        <v>1.0000000000000001E+50</v>
      </c>
      <c r="Q679" s="268">
        <v>1.0000000000000001E+50</v>
      </c>
      <c r="R679" s="268">
        <v>1.0000000000000001E+50</v>
      </c>
      <c r="S679" s="268">
        <v>1.0000000000000001E+50</v>
      </c>
      <c r="T679" s="268">
        <v>1.0000000000000001E+50</v>
      </c>
      <c r="U679" s="268">
        <v>1.0000000000000001E+50</v>
      </c>
      <c r="V679" s="268">
        <v>1.0000000000000001E+50</v>
      </c>
      <c r="W679" s="268">
        <v>1.0000000000000001E+50</v>
      </c>
      <c r="X679" s="268">
        <v>2.3847735482692176</v>
      </c>
      <c r="Y679" s="268">
        <v>1.0000000000000001E+50</v>
      </c>
      <c r="Z679" s="268">
        <v>1.0000000000000001E+50</v>
      </c>
      <c r="AA679" s="268">
        <v>1.0000000000000001E+50</v>
      </c>
      <c r="AB679" s="268">
        <v>4.2584018213314909E-3</v>
      </c>
      <c r="AC679" s="268">
        <v>6.2602035456738828E-2</v>
      </c>
      <c r="AD679" s="268">
        <v>0.11204243224305567</v>
      </c>
      <c r="AE679" s="268">
        <v>0.17332926336386414</v>
      </c>
      <c r="AF679" s="268">
        <v>0.16969077643367628</v>
      </c>
    </row>
    <row r="680" spans="1:32">
      <c r="A680" s="268">
        <v>677511161.95449007</v>
      </c>
      <c r="B680" s="268">
        <v>42.568026317346522</v>
      </c>
      <c r="C680" s="268">
        <v>1.0000000000000001E+50</v>
      </c>
      <c r="D680" s="268">
        <v>1.0000000000000001E+50</v>
      </c>
      <c r="E680" s="268">
        <v>1.0000000000000001E+50</v>
      </c>
      <c r="F680" s="268">
        <v>1.0000000000000001E+50</v>
      </c>
      <c r="G680" s="268">
        <v>1.0000000000000001E+50</v>
      </c>
      <c r="H680" s="268">
        <v>4.8024539370725032E-2</v>
      </c>
      <c r="I680" s="268">
        <v>1.0693739416658692</v>
      </c>
      <c r="J680" s="268">
        <v>1.0000000000000001E+50</v>
      </c>
      <c r="K680" s="268">
        <v>0.10695924378775577</v>
      </c>
      <c r="L680" s="268">
        <v>1.0000000000000001E+50</v>
      </c>
      <c r="M680" s="268">
        <v>1.0000000000000001E+50</v>
      </c>
      <c r="N680" s="268">
        <v>2.8987089885298492</v>
      </c>
      <c r="O680" s="268">
        <v>1.0000000000000001E+50</v>
      </c>
      <c r="P680" s="268">
        <v>1.0000000000000001E+50</v>
      </c>
      <c r="Q680" s="268">
        <v>1.0000000000000001E+50</v>
      </c>
      <c r="R680" s="268">
        <v>1.0000000000000001E+50</v>
      </c>
      <c r="S680" s="268">
        <v>1.0000000000000001E+50</v>
      </c>
      <c r="T680" s="268">
        <v>1.0000000000000001E+50</v>
      </c>
      <c r="U680" s="268">
        <v>1.0000000000000001E+50</v>
      </c>
      <c r="V680" s="268">
        <v>1.0000000000000001E+50</v>
      </c>
      <c r="W680" s="268">
        <v>1.0000000000000001E+50</v>
      </c>
      <c r="X680" s="268">
        <v>2.4324686164314189</v>
      </c>
      <c r="Y680" s="268">
        <v>1.0000000000000001E+50</v>
      </c>
      <c r="Z680" s="268">
        <v>1.0000000000000001E+50</v>
      </c>
      <c r="AA680" s="268">
        <v>1.0000000000000001E+50</v>
      </c>
      <c r="AB680" s="268">
        <v>4.1918923013012088E-3</v>
      </c>
      <c r="AC680" s="268">
        <v>6.3853997079252517E-2</v>
      </c>
      <c r="AD680" s="268">
        <v>0.11413195459842206</v>
      </c>
      <c r="AE680" s="268">
        <v>0.17669469447191097</v>
      </c>
      <c r="AF680" s="268">
        <v>0.17313961746893708</v>
      </c>
    </row>
    <row r="681" spans="1:32">
      <c r="A681" s="268">
        <v>691061385.19357991</v>
      </c>
      <c r="B681" s="268">
        <v>43.419386843228224</v>
      </c>
      <c r="C681" s="268">
        <v>1.0000000000000001E+50</v>
      </c>
      <c r="D681" s="268">
        <v>1.0000000000000001E+50</v>
      </c>
      <c r="E681" s="268">
        <v>1.0000000000000001E+50</v>
      </c>
      <c r="F681" s="268">
        <v>1.0000000000000001E+50</v>
      </c>
      <c r="G681" s="268">
        <v>1.0000000000000001E+50</v>
      </c>
      <c r="H681" s="268">
        <v>4.8989698040484711E-2</v>
      </c>
      <c r="I681" s="268">
        <v>1.0907794486912692</v>
      </c>
      <c r="J681" s="268">
        <v>1.0000000000000001E+50</v>
      </c>
      <c r="K681" s="268">
        <v>0.10909937475889264</v>
      </c>
      <c r="L681" s="268">
        <v>1.0000000000000001E+50</v>
      </c>
      <c r="M681" s="268">
        <v>1.0000000000000001E+50</v>
      </c>
      <c r="N681" s="268">
        <v>2.9566840488388579</v>
      </c>
      <c r="O681" s="268">
        <v>1.0000000000000001E+50</v>
      </c>
      <c r="P681" s="268">
        <v>1.0000000000000001E+50</v>
      </c>
      <c r="Q681" s="268">
        <v>1.0000000000000001E+50</v>
      </c>
      <c r="R681" s="268">
        <v>1.0000000000000001E+50</v>
      </c>
      <c r="S681" s="268">
        <v>1.0000000000000001E+50</v>
      </c>
      <c r="T681" s="268">
        <v>1.0000000000000001E+50</v>
      </c>
      <c r="U681" s="268">
        <v>1.0000000000000001E+50</v>
      </c>
      <c r="V681" s="268">
        <v>1.0000000000000001E+50</v>
      </c>
      <c r="W681" s="268">
        <v>1.0000000000000001E+50</v>
      </c>
      <c r="X681" s="268">
        <v>2.4811175938549006</v>
      </c>
      <c r="Y681" s="268">
        <v>1.0000000000000001E+50</v>
      </c>
      <c r="Z681" s="268">
        <v>1.0000000000000001E+50</v>
      </c>
      <c r="AA681" s="268">
        <v>1.0000000000000001E+50</v>
      </c>
      <c r="AB681" s="268">
        <v>4.12695531541877E-3</v>
      </c>
      <c r="AC681" s="268">
        <v>6.5130999484840357E-2</v>
      </c>
      <c r="AD681" s="268">
        <v>0.11626604144825994</v>
      </c>
      <c r="AE681" s="268">
        <v>0.18012936191537773</v>
      </c>
      <c r="AF681" s="268">
        <v>0.17665530847443922</v>
      </c>
    </row>
    <row r="682" spans="1:32">
      <c r="A682" s="268">
        <v>704882612.89745152</v>
      </c>
      <c r="B682" s="268">
        <v>44.287774579636682</v>
      </c>
      <c r="C682" s="268">
        <v>1.0000000000000001E+50</v>
      </c>
      <c r="D682" s="268">
        <v>1.0000000000000001E+50</v>
      </c>
      <c r="E682" s="268">
        <v>1.0000000000000001E+50</v>
      </c>
      <c r="F682" s="268">
        <v>1.0000000000000001E+50</v>
      </c>
      <c r="G682" s="268">
        <v>1.0000000000000001E+50</v>
      </c>
      <c r="H682" s="268">
        <v>4.997406840963152E-2</v>
      </c>
      <c r="I682" s="268">
        <v>1.112612712381976</v>
      </c>
      <c r="J682" s="268">
        <v>1.0000000000000001E+50</v>
      </c>
      <c r="K682" s="268">
        <v>0.11128228980133401</v>
      </c>
      <c r="L682" s="268">
        <v>1.0000000000000001E+50</v>
      </c>
      <c r="M682" s="268">
        <v>1.0000000000000001E+50</v>
      </c>
      <c r="N682" s="268">
        <v>3.015818593088655</v>
      </c>
      <c r="O682" s="268">
        <v>1.0000000000000001E+50</v>
      </c>
      <c r="P682" s="268">
        <v>1.0000000000000001E+50</v>
      </c>
      <c r="Q682" s="268">
        <v>1.0000000000000001E+50</v>
      </c>
      <c r="R682" s="268">
        <v>1.0000000000000001E+50</v>
      </c>
      <c r="S682" s="268">
        <v>1.0000000000000001E+50</v>
      </c>
      <c r="T682" s="268">
        <v>1.0000000000000001E+50</v>
      </c>
      <c r="U682" s="268">
        <v>1.0000000000000001E+50</v>
      </c>
      <c r="V682" s="268">
        <v>1.0000000000000001E+50</v>
      </c>
      <c r="W682" s="268">
        <v>1.0000000000000001E+50</v>
      </c>
      <c r="X682" s="268">
        <v>2.5307395585700299</v>
      </c>
      <c r="Y682" s="268">
        <v>1.0000000000000001E+50</v>
      </c>
      <c r="Z682" s="268">
        <v>1.0000000000000001E+50</v>
      </c>
      <c r="AA682" s="268">
        <v>1.0000000000000001E+50</v>
      </c>
      <c r="AB682" s="268">
        <v>4.0635619773989762E-3</v>
      </c>
      <c r="AC682" s="268">
        <v>6.6433543458764899E-2</v>
      </c>
      <c r="AD682" s="268">
        <v>0.11844554013012835</v>
      </c>
      <c r="AE682" s="268">
        <v>0.1836346157485807</v>
      </c>
      <c r="AF682" s="268">
        <v>0.1802392944020105</v>
      </c>
    </row>
    <row r="683" spans="1:32">
      <c r="A683" s="268">
        <v>718980265.15540051</v>
      </c>
      <c r="B683" s="268">
        <v>45.173530070782249</v>
      </c>
      <c r="C683" s="268">
        <v>1.0000000000000001E+50</v>
      </c>
      <c r="D683" s="268">
        <v>1.0000000000000001E+50</v>
      </c>
      <c r="E683" s="268">
        <v>1.0000000000000001E+50</v>
      </c>
      <c r="F683" s="268">
        <v>1.0000000000000001E+50</v>
      </c>
      <c r="G683" s="268">
        <v>1.0000000000000001E+50</v>
      </c>
      <c r="H683" s="268">
        <v>5.0978036502684961E-2</v>
      </c>
      <c r="I683" s="268">
        <v>1.1348822948010986</v>
      </c>
      <c r="J683" s="268">
        <v>1.0000000000000001E+50</v>
      </c>
      <c r="K683" s="268">
        <v>0.11350884496003466</v>
      </c>
      <c r="L683" s="268">
        <v>1.0000000000000001E+50</v>
      </c>
      <c r="M683" s="268">
        <v>1.0000000000000001E+50</v>
      </c>
      <c r="N683" s="268">
        <v>3.076135811296588</v>
      </c>
      <c r="O683" s="268">
        <v>1.0000000000000001E+50</v>
      </c>
      <c r="P683" s="268">
        <v>1.0000000000000001E+50</v>
      </c>
      <c r="Q683" s="268">
        <v>1.0000000000000001E+50</v>
      </c>
      <c r="R683" s="268">
        <v>1.0000000000000001E+50</v>
      </c>
      <c r="S683" s="268">
        <v>1.0000000000000001E+50</v>
      </c>
      <c r="T683" s="268">
        <v>1.0000000000000001E+50</v>
      </c>
      <c r="U683" s="268">
        <v>1.0000000000000001E+50</v>
      </c>
      <c r="V683" s="268">
        <v>1.0000000000000001E+50</v>
      </c>
      <c r="W683" s="268">
        <v>1.0000000000000001E+50</v>
      </c>
      <c r="X683" s="268">
        <v>2.5813539701708166</v>
      </c>
      <c r="Y683" s="268">
        <v>1.0000000000000001E+50</v>
      </c>
      <c r="Z683" s="268">
        <v>1.0000000000000001E+50</v>
      </c>
      <c r="AA683" s="268">
        <v>1.0000000000000001E+50</v>
      </c>
      <c r="AB683" s="268">
        <v>4.0016838733930842E-3</v>
      </c>
      <c r="AC683" s="268">
        <v>6.7762139802589647E-2</v>
      </c>
      <c r="AD683" s="268">
        <v>0.12067131524984319</v>
      </c>
      <c r="AE683" s="268">
        <v>0.18721183353445098</v>
      </c>
      <c r="AF683" s="268">
        <v>0.18389304270177848</v>
      </c>
    </row>
    <row r="684" spans="1:32">
      <c r="A684" s="268">
        <v>733359870.45850849</v>
      </c>
      <c r="B684" s="268">
        <v>46.077000671759492</v>
      </c>
      <c r="C684" s="268">
        <v>1.0000000000000001E+50</v>
      </c>
      <c r="D684" s="268">
        <v>1.0000000000000001E+50</v>
      </c>
      <c r="E684" s="268">
        <v>1.0000000000000001E+50</v>
      </c>
      <c r="F684" s="268">
        <v>1.0000000000000001E+50</v>
      </c>
      <c r="G684" s="268">
        <v>1.0000000000000001E+50</v>
      </c>
      <c r="H684" s="268">
        <v>5.2001996029725182E-2</v>
      </c>
      <c r="I684" s="268">
        <v>1.1575969291171924</v>
      </c>
      <c r="J684" s="268">
        <v>1.0000000000000001E+50</v>
      </c>
      <c r="K684" s="268">
        <v>0.11577991339372964</v>
      </c>
      <c r="L684" s="268">
        <v>1.0000000000000001E+50</v>
      </c>
      <c r="M684" s="268">
        <v>1.0000000000000001E+50</v>
      </c>
      <c r="N684" s="268">
        <v>3.1376593572737153</v>
      </c>
      <c r="O684" s="268">
        <v>1.0000000000000001E+50</v>
      </c>
      <c r="P684" s="268">
        <v>1.0000000000000001E+50</v>
      </c>
      <c r="Q684" s="268">
        <v>1.0000000000000001E+50</v>
      </c>
      <c r="R684" s="268">
        <v>1.0000000000000001E+50</v>
      </c>
      <c r="S684" s="268">
        <v>1.0000000000000001E+50</v>
      </c>
      <c r="T684" s="268">
        <v>1.0000000000000001E+50</v>
      </c>
      <c r="U684" s="268">
        <v>1.0000000000000001E+50</v>
      </c>
      <c r="V684" s="268">
        <v>1.0000000000000001E+50</v>
      </c>
      <c r="W684" s="268">
        <v>1.0000000000000001E+50</v>
      </c>
      <c r="X684" s="268">
        <v>2.6329806774461249</v>
      </c>
      <c r="Y684" s="268">
        <v>1.0000000000000001E+50</v>
      </c>
      <c r="Z684" s="268">
        <v>1.0000000000000001E+50</v>
      </c>
      <c r="AA684" s="268">
        <v>1.0000000000000001E+50</v>
      </c>
      <c r="AB684" s="268">
        <v>3.9412930481512193E-3</v>
      </c>
      <c r="AC684" s="268">
        <v>6.9117309534493451E-2</v>
      </c>
      <c r="AD684" s="268">
        <v>0.12294424904635251</v>
      </c>
      <c r="AE684" s="268">
        <v>0.19086242089396963</v>
      </c>
      <c r="AF684" s="268">
        <v>0.18761804417111852</v>
      </c>
    </row>
    <row r="685" spans="1:32">
      <c r="A685" s="268">
        <v>748027067.86767864</v>
      </c>
      <c r="B685" s="268">
        <v>46.998540684764876</v>
      </c>
      <c r="C685" s="268">
        <v>1.0000000000000001E+50</v>
      </c>
      <c r="D685" s="268">
        <v>1.0000000000000001E+50</v>
      </c>
      <c r="E685" s="268">
        <v>1.0000000000000001E+50</v>
      </c>
      <c r="F685" s="268">
        <v>1.0000000000000001E+50</v>
      </c>
      <c r="G685" s="268">
        <v>1.0000000000000001E+50</v>
      </c>
      <c r="H685" s="268">
        <v>5.3046348540778686E-2</v>
      </c>
      <c r="I685" s="268">
        <v>1.1807655230290279</v>
      </c>
      <c r="J685" s="268">
        <v>1.0000000000000001E+50</v>
      </c>
      <c r="K685" s="268">
        <v>0.11809638571734905</v>
      </c>
      <c r="L685" s="268">
        <v>1.0000000000000001E+50</v>
      </c>
      <c r="M685" s="268">
        <v>1.0000000000000001E+50</v>
      </c>
      <c r="N685" s="268">
        <v>3.2004133579008105</v>
      </c>
      <c r="O685" s="268">
        <v>1.0000000000000001E+50</v>
      </c>
      <c r="P685" s="268">
        <v>1.0000000000000001E+50</v>
      </c>
      <c r="Q685" s="268">
        <v>1.0000000000000001E+50</v>
      </c>
      <c r="R685" s="268">
        <v>1.0000000000000001E+50</v>
      </c>
      <c r="S685" s="268">
        <v>1.0000000000000001E+50</v>
      </c>
      <c r="T685" s="268">
        <v>1.0000000000000001E+50</v>
      </c>
      <c r="U685" s="268">
        <v>1.0000000000000001E+50</v>
      </c>
      <c r="V685" s="268">
        <v>1.0000000000000001E+50</v>
      </c>
      <c r="W685" s="268">
        <v>1.0000000000000001E+50</v>
      </c>
      <c r="X685" s="268">
        <v>2.6856399261635189</v>
      </c>
      <c r="Y685" s="268">
        <v>1.0000000000000001E+50</v>
      </c>
      <c r="Z685" s="268">
        <v>1.0000000000000001E+50</v>
      </c>
      <c r="AA685" s="268">
        <v>1.0000000000000001E+50</v>
      </c>
      <c r="AB685" s="268">
        <v>3.8823619915037029E-3</v>
      </c>
      <c r="AC685" s="268">
        <v>7.0499584093591458E-2</v>
      </c>
      <c r="AD685" s="268">
        <v>0.12526524176248427</v>
      </c>
      <c r="AE685" s="268">
        <v>0.1945878120661399</v>
      </c>
      <c r="AF685" s="268">
        <v>0.19141581379802156</v>
      </c>
    </row>
    <row r="686" spans="1:32">
      <c r="A686" s="268">
        <v>762987609.22503221</v>
      </c>
      <c r="B686" s="268">
        <v>47.938511498038807</v>
      </c>
      <c r="C686" s="268">
        <v>1.0000000000000001E+50</v>
      </c>
      <c r="D686" s="268">
        <v>1.0000000000000001E+50</v>
      </c>
      <c r="E686" s="268">
        <v>1.0000000000000001E+50</v>
      </c>
      <c r="F686" s="268">
        <v>1.0000000000000001E+50</v>
      </c>
      <c r="G686" s="268">
        <v>1.0000000000000001E+50</v>
      </c>
      <c r="H686" s="268">
        <v>5.4111503583279062E-2</v>
      </c>
      <c r="I686" s="268">
        <v>1.2043971622588021</v>
      </c>
      <c r="J686" s="268">
        <v>1.0000000000000001E+50</v>
      </c>
      <c r="K686" s="268">
        <v>0.12045917035127805</v>
      </c>
      <c r="L686" s="268">
        <v>1.0000000000000001E+50</v>
      </c>
      <c r="M686" s="268">
        <v>1.0000000000000001E+50</v>
      </c>
      <c r="N686" s="268">
        <v>3.2644224225898797</v>
      </c>
      <c r="O686" s="268">
        <v>1.0000000000000001E+50</v>
      </c>
      <c r="P686" s="268">
        <v>1.0000000000000001E+50</v>
      </c>
      <c r="Q686" s="268">
        <v>1.0000000000000001E+50</v>
      </c>
      <c r="R686" s="268">
        <v>1.0000000000000001E+50</v>
      </c>
      <c r="S686" s="268">
        <v>1.0000000000000001E+50</v>
      </c>
      <c r="T686" s="268">
        <v>1.0000000000000001E+50</v>
      </c>
      <c r="U686" s="268">
        <v>1.0000000000000001E+50</v>
      </c>
      <c r="V686" s="268">
        <v>1.0000000000000001E+50</v>
      </c>
      <c r="W686" s="268">
        <v>1.0000000000000001E+50</v>
      </c>
      <c r="X686" s="268">
        <v>2.7393523670087734</v>
      </c>
      <c r="Y686" s="268">
        <v>1.0000000000000001E+50</v>
      </c>
      <c r="Z686" s="268">
        <v>1.0000000000000001E+50</v>
      </c>
      <c r="AA686" s="268">
        <v>1.0000000000000001E+50</v>
      </c>
      <c r="AB686" s="268">
        <v>3.8248636251726645E-3</v>
      </c>
      <c r="AC686" s="268">
        <v>7.1909505548342467E-2</v>
      </c>
      <c r="AD686" s="268">
        <v>0.12763521202173594</v>
      </c>
      <c r="AE686" s="268">
        <v>0.19838947047873592</v>
      </c>
      <c r="AF686" s="268">
        <v>0.19528789159923524</v>
      </c>
    </row>
    <row r="687" spans="1:32">
      <c r="A687" s="268">
        <v>778247361.4095329</v>
      </c>
      <c r="B687" s="268">
        <v>48.897281727586474</v>
      </c>
      <c r="C687" s="268">
        <v>1.0000000000000001E+50</v>
      </c>
      <c r="D687" s="268">
        <v>1.0000000000000001E+50</v>
      </c>
      <c r="E687" s="268">
        <v>1.0000000000000001E+50</v>
      </c>
      <c r="F687" s="268">
        <v>1.0000000000000001E+50</v>
      </c>
      <c r="G687" s="268">
        <v>1.0000000000000001E+50</v>
      </c>
      <c r="H687" s="268">
        <v>5.5197878862664598E-2</v>
      </c>
      <c r="I687" s="268">
        <v>1.2285011141151634</v>
      </c>
      <c r="J687" s="268">
        <v>1.0000000000000001E+50</v>
      </c>
      <c r="K687" s="268">
        <v>0.12286919387760002</v>
      </c>
      <c r="L687" s="268">
        <v>1.0000000000000001E+50</v>
      </c>
      <c r="M687" s="268">
        <v>1.0000000000000001E+50</v>
      </c>
      <c r="N687" s="268">
        <v>3.3297116529349164</v>
      </c>
      <c r="O687" s="268">
        <v>1.0000000000000001E+50</v>
      </c>
      <c r="P687" s="268">
        <v>1.0000000000000001E+50</v>
      </c>
      <c r="Q687" s="268">
        <v>1.0000000000000001E+50</v>
      </c>
      <c r="R687" s="268">
        <v>1.0000000000000001E+50</v>
      </c>
      <c r="S687" s="268">
        <v>1.0000000000000001E+50</v>
      </c>
      <c r="T687" s="268">
        <v>1.0000000000000001E+50</v>
      </c>
      <c r="U687" s="268">
        <v>1.0000000000000001E+50</v>
      </c>
      <c r="V687" s="268">
        <v>1.0000000000000001E+50</v>
      </c>
      <c r="W687" s="268">
        <v>1.0000000000000001E+50</v>
      </c>
      <c r="X687" s="268">
        <v>2.7941390636841819</v>
      </c>
      <c r="Y687" s="268">
        <v>1.0000000000000001E+50</v>
      </c>
      <c r="Z687" s="268">
        <v>1.0000000000000001E+50</v>
      </c>
      <c r="AA687" s="268">
        <v>1.0000000000000001E+50</v>
      </c>
      <c r="AB687" s="268">
        <v>3.7687712899256132E-3</v>
      </c>
      <c r="AC687" s="268">
        <v>7.3347626809124947E-2</v>
      </c>
      <c r="AD687" s="268">
        <v>0.130055097211281</v>
      </c>
      <c r="AE687" s="268">
        <v>0.20226888933007411</v>
      </c>
      <c r="AF687" s="268">
        <v>0.19923584345376261</v>
      </c>
    </row>
    <row r="688" spans="1:32">
      <c r="A688" s="268">
        <v>793812308.63772357</v>
      </c>
      <c r="B688" s="268">
        <v>49.875227361733188</v>
      </c>
      <c r="C688" s="268">
        <v>1.0000000000000001E+50</v>
      </c>
      <c r="D688" s="268">
        <v>1.0000000000000001E+50</v>
      </c>
      <c r="E688" s="268">
        <v>1.0000000000000001E+50</v>
      </c>
      <c r="F688" s="268">
        <v>1.0000000000000001E+50</v>
      </c>
      <c r="G688" s="268">
        <v>1.0000000000000001E+50</v>
      </c>
      <c r="H688" s="268">
        <v>5.6305900406175675E-2</v>
      </c>
      <c r="I688" s="268">
        <v>1.2530868311274468</v>
      </c>
      <c r="J688" s="268">
        <v>1.0000000000000001E+50</v>
      </c>
      <c r="K688" s="268">
        <v>0.12532740140346141</v>
      </c>
      <c r="L688" s="268">
        <v>1.0000000000000001E+50</v>
      </c>
      <c r="M688" s="268">
        <v>1.0000000000000001E+50</v>
      </c>
      <c r="N688" s="268">
        <v>3.3963066525556602</v>
      </c>
      <c r="O688" s="268">
        <v>1.0000000000000001E+50</v>
      </c>
      <c r="P688" s="268">
        <v>1.0000000000000001E+50</v>
      </c>
      <c r="Q688" s="268">
        <v>1.0000000000000001E+50</v>
      </c>
      <c r="R688" s="268">
        <v>1.0000000000000001E+50</v>
      </c>
      <c r="S688" s="268">
        <v>1.0000000000000001E+50</v>
      </c>
      <c r="T688" s="268">
        <v>1.0000000000000001E+50</v>
      </c>
      <c r="U688" s="268">
        <v>1.0000000000000001E+50</v>
      </c>
      <c r="V688" s="268">
        <v>1.0000000000000001E+50</v>
      </c>
      <c r="W688" s="268">
        <v>1.0000000000000001E+50</v>
      </c>
      <c r="X688" s="268">
        <v>2.8500215011688366</v>
      </c>
      <c r="Y688" s="268">
        <v>1.0000000000000001E+50</v>
      </c>
      <c r="Z688" s="268">
        <v>1.0000000000000001E+50</v>
      </c>
      <c r="AA688" s="268">
        <v>1.0000000000000001E+50</v>
      </c>
      <c r="AB688" s="268">
        <v>3.7140587330830466E-3</v>
      </c>
      <c r="AC688" s="268">
        <v>7.4814511845064546E-2</v>
      </c>
      <c r="AD688" s="268">
        <v>0.13252585387136814</v>
      </c>
      <c r="AE688" s="268">
        <v>0.20622759218205367</v>
      </c>
      <c r="AF688" s="268">
        <v>0.20326126193245939</v>
      </c>
    </row>
    <row r="689" spans="1:32">
      <c r="A689" s="268">
        <v>809688554.81047809</v>
      </c>
      <c r="B689" s="268">
        <v>50.872731908570792</v>
      </c>
      <c r="C689" s="268">
        <v>1.0000000000000001E+50</v>
      </c>
      <c r="D689" s="268">
        <v>1.0000000000000001E+50</v>
      </c>
      <c r="E689" s="268">
        <v>1.0000000000000001E+50</v>
      </c>
      <c r="F689" s="268">
        <v>1.0000000000000001E+50</v>
      </c>
      <c r="G689" s="268">
        <v>1.0000000000000001E+50</v>
      </c>
      <c r="H689" s="268">
        <v>5.7436002729916072E-2</v>
      </c>
      <c r="I689" s="268">
        <v>1.2781639547525463</v>
      </c>
      <c r="J689" s="268">
        <v>1.0000000000000001E+50</v>
      </c>
      <c r="K689" s="268">
        <v>0.12783475693170146</v>
      </c>
      <c r="L689" s="268">
        <v>1.0000000000000001E+50</v>
      </c>
      <c r="M689" s="268">
        <v>1.0000000000000001E+50</v>
      </c>
      <c r="N689" s="268">
        <v>3.464233537138234</v>
      </c>
      <c r="O689" s="268">
        <v>1.0000000000000001E+50</v>
      </c>
      <c r="P689" s="268">
        <v>1.0000000000000001E+50</v>
      </c>
      <c r="Q689" s="268">
        <v>1.0000000000000001E+50</v>
      </c>
      <c r="R689" s="268">
        <v>1.0000000000000001E+50</v>
      </c>
      <c r="S689" s="268">
        <v>1.0000000000000001E+50</v>
      </c>
      <c r="T689" s="268">
        <v>1.0000000000000001E+50</v>
      </c>
      <c r="U689" s="268">
        <v>1.0000000000000001E+50</v>
      </c>
      <c r="V689" s="268">
        <v>1.0000000000000001E+50</v>
      </c>
      <c r="W689" s="268">
        <v>1.0000000000000001E+50</v>
      </c>
      <c r="X689" s="268">
        <v>2.9070215941441053</v>
      </c>
      <c r="Y689" s="268">
        <v>1.0000000000000001E+50</v>
      </c>
      <c r="Z689" s="268">
        <v>1.0000000000000001E+50</v>
      </c>
      <c r="AA689" s="268">
        <v>1.0000000000000001E+50</v>
      </c>
      <c r="AB689" s="268">
        <v>3.6607000963923141E-3</v>
      </c>
      <c r="AC689" s="268">
        <v>7.6310735905198573E-2</v>
      </c>
      <c r="AD689" s="268">
        <v>0.13504845809129462</v>
      </c>
      <c r="AE689" s="268">
        <v>0.21026713356471843</v>
      </c>
      <c r="AF689" s="268">
        <v>0.20736576712458044</v>
      </c>
    </row>
    <row r="690" spans="1:32">
      <c r="A690" s="268">
        <v>825882325.90668762</v>
      </c>
      <c r="B690" s="268">
        <v>51.890186546352915</v>
      </c>
      <c r="C690" s="268">
        <v>1.0000000000000001E+50</v>
      </c>
      <c r="D690" s="268">
        <v>1.0000000000000001E+50</v>
      </c>
      <c r="E690" s="268">
        <v>1.0000000000000001E+50</v>
      </c>
      <c r="F690" s="268">
        <v>1.0000000000000001E+50</v>
      </c>
      <c r="G690" s="268">
        <v>1.0000000000000001E+50</v>
      </c>
      <c r="H690" s="268">
        <v>5.8588629009243644E-2</v>
      </c>
      <c r="I690" s="268">
        <v>1.3037423191558755</v>
      </c>
      <c r="J690" s="268">
        <v>1.0000000000000001E+50</v>
      </c>
      <c r="K690" s="268">
        <v>0.13039224373889252</v>
      </c>
      <c r="L690" s="268">
        <v>1.0000000000000001E+50</v>
      </c>
      <c r="M690" s="268">
        <v>1.0000000000000001E+50</v>
      </c>
      <c r="N690" s="268">
        <v>3.5335189446765898</v>
      </c>
      <c r="O690" s="268">
        <v>1.0000000000000001E+50</v>
      </c>
      <c r="P690" s="268">
        <v>1.0000000000000001E+50</v>
      </c>
      <c r="Q690" s="268">
        <v>1.0000000000000001E+50</v>
      </c>
      <c r="R690" s="268">
        <v>1.0000000000000001E+50</v>
      </c>
      <c r="S690" s="268">
        <v>1.0000000000000001E+50</v>
      </c>
      <c r="T690" s="268">
        <v>1.0000000000000001E+50</v>
      </c>
      <c r="U690" s="268">
        <v>1.0000000000000001E+50</v>
      </c>
      <c r="V690" s="268">
        <v>1.0000000000000001E+50</v>
      </c>
      <c r="W690" s="268">
        <v>1.0000000000000001E+50</v>
      </c>
      <c r="X690" s="268">
        <v>2.9651616955876285</v>
      </c>
      <c r="Y690" s="268">
        <v>1.0000000000000001E+50</v>
      </c>
      <c r="Z690" s="268">
        <v>1.0000000000000001E+50</v>
      </c>
      <c r="AA690" s="268">
        <v>1.0000000000000001E+50</v>
      </c>
      <c r="AB690" s="268">
        <v>3.608669904280081E-3</v>
      </c>
      <c r="AC690" s="268">
        <v>7.7836885744063763E-2</v>
      </c>
      <c r="AD690" s="268">
        <v>0.13762390591213622</v>
      </c>
      <c r="AE690" s="268">
        <v>0.21438909959259481</v>
      </c>
      <c r="AF690" s="268">
        <v>0.21155100746219646</v>
      </c>
    </row>
    <row r="691" spans="1:32">
      <c r="A691" s="268">
        <v>842399972.42482138</v>
      </c>
      <c r="B691" s="268">
        <v>52.927990276898328</v>
      </c>
      <c r="C691" s="268">
        <v>1.0000000000000001E+50</v>
      </c>
      <c r="D691" s="268">
        <v>1.0000000000000001E+50</v>
      </c>
      <c r="E691" s="268">
        <v>1.0000000000000001E+50</v>
      </c>
      <c r="F691" s="268">
        <v>1.0000000000000001E+50</v>
      </c>
      <c r="G691" s="268">
        <v>1.0000000000000001E+50</v>
      </c>
      <c r="H691" s="268">
        <v>5.9764231252557455E-2</v>
      </c>
      <c r="I691" s="268">
        <v>1.3298319550679001</v>
      </c>
      <c r="J691" s="268">
        <v>1.0000000000000001E+50</v>
      </c>
      <c r="K691" s="268">
        <v>0.13300086476093806</v>
      </c>
      <c r="L691" s="268">
        <v>1.0000000000000001E+50</v>
      </c>
      <c r="M691" s="268">
        <v>1.0000000000000001E+50</v>
      </c>
      <c r="N691" s="268">
        <v>3.6041900459187803</v>
      </c>
      <c r="O691" s="268">
        <v>1.0000000000000001E+50</v>
      </c>
      <c r="P691" s="268">
        <v>1.0000000000000001E+50</v>
      </c>
      <c r="Q691" s="268">
        <v>1.0000000000000001E+50</v>
      </c>
      <c r="R691" s="268">
        <v>1.0000000000000001E+50</v>
      </c>
      <c r="S691" s="268">
        <v>1.0000000000000001E+50</v>
      </c>
      <c r="T691" s="268">
        <v>1.0000000000000001E+50</v>
      </c>
      <c r="U691" s="268">
        <v>1.0000000000000001E+50</v>
      </c>
      <c r="V691" s="268">
        <v>1.0000000000000001E+50</v>
      </c>
      <c r="W691" s="268">
        <v>1.0000000000000001E+50</v>
      </c>
      <c r="X691" s="268">
        <v>3.0244646055391904</v>
      </c>
      <c r="Y691" s="268">
        <v>1.0000000000000001E+50</v>
      </c>
      <c r="Z691" s="268">
        <v>1.0000000000000001E+50</v>
      </c>
      <c r="AA691" s="268">
        <v>1.0000000000000001E+50</v>
      </c>
      <c r="AB691" s="268">
        <v>3.5579430524956975E-3</v>
      </c>
      <c r="AC691" s="268">
        <v>7.9393559851796219E-2</v>
      </c>
      <c r="AD691" s="268">
        <v>0.14025321373642111</v>
      </c>
      <c r="AE691" s="268">
        <v>0.21859510859306669</v>
      </c>
      <c r="AF691" s="268">
        <v>0.21581866054344206</v>
      </c>
    </row>
    <row r="692" spans="1:32">
      <c r="A692" s="268">
        <v>859247971.87331784</v>
      </c>
      <c r="B692" s="268">
        <v>53.986550082062131</v>
      </c>
      <c r="C692" s="268">
        <v>1.0000000000000001E+50</v>
      </c>
      <c r="D692" s="268">
        <v>1.0000000000000001E+50</v>
      </c>
      <c r="E692" s="268">
        <v>1.0000000000000001E+50</v>
      </c>
      <c r="F692" s="268">
        <v>1.0000000000000001E+50</v>
      </c>
      <c r="G692" s="268">
        <v>1.0000000000000001E+50</v>
      </c>
      <c r="H692" s="268">
        <v>6.0963270478549034E-2</v>
      </c>
      <c r="I692" s="268">
        <v>1.3564430937177547</v>
      </c>
      <c r="J692" s="268">
        <v>1.0000000000000001E+50</v>
      </c>
      <c r="K692" s="268">
        <v>0.13566164298638037</v>
      </c>
      <c r="L692" s="268">
        <v>1.0000000000000001E+50</v>
      </c>
      <c r="M692" s="268">
        <v>1.0000000000000001E+50</v>
      </c>
      <c r="N692" s="268">
        <v>3.6762745550221498</v>
      </c>
      <c r="O692" s="268">
        <v>1.0000000000000001E+50</v>
      </c>
      <c r="P692" s="268">
        <v>1.0000000000000001E+50</v>
      </c>
      <c r="Q692" s="268">
        <v>1.0000000000000001E+50</v>
      </c>
      <c r="R692" s="268">
        <v>1.0000000000000001E+50</v>
      </c>
      <c r="S692" s="268">
        <v>1.0000000000000001E+50</v>
      </c>
      <c r="T692" s="268">
        <v>1.0000000000000001E+50</v>
      </c>
      <c r="U692" s="268">
        <v>1.0000000000000001E+50</v>
      </c>
      <c r="V692" s="268">
        <v>1.0000000000000001E+50</v>
      </c>
      <c r="W692" s="268">
        <v>1.0000000000000001E+50</v>
      </c>
      <c r="X692" s="268">
        <v>3.0849535800419101</v>
      </c>
      <c r="Y692" s="268">
        <v>1.0000000000000001E+50</v>
      </c>
      <c r="Z692" s="268">
        <v>1.0000000000000001E+50</v>
      </c>
      <c r="AA692" s="268">
        <v>1.0000000000000001E+50</v>
      </c>
      <c r="AB692" s="268">
        <v>3.5084947971576138E-3</v>
      </c>
      <c r="AC692" s="268">
        <v>8.0981368688833322E-2</v>
      </c>
      <c r="AD692" s="268">
        <v>0.14293741874493582</v>
      </c>
      <c r="AE692" s="268">
        <v>0.22288681174704794</v>
      </c>
      <c r="AF692" s="268">
        <v>0.22017043395557515</v>
      </c>
    </row>
    <row r="693" spans="1:32">
      <c r="A693" s="268">
        <v>876432931.31078422</v>
      </c>
      <c r="B693" s="268">
        <v>55.066281083336534</v>
      </c>
      <c r="C693" s="268">
        <v>1.0000000000000001E+50</v>
      </c>
      <c r="D693" s="268">
        <v>1.0000000000000001E+50</v>
      </c>
      <c r="E693" s="268">
        <v>1.0000000000000001E+50</v>
      </c>
      <c r="F693" s="268">
        <v>1.0000000000000001E+50</v>
      </c>
      <c r="G693" s="268">
        <v>1.0000000000000001E+50</v>
      </c>
      <c r="H693" s="268">
        <v>6.2186216896987702E-2</v>
      </c>
      <c r="I693" s="268">
        <v>1.3835861708454902</v>
      </c>
      <c r="J693" s="268">
        <v>1.0000000000000001E+50</v>
      </c>
      <c r="K693" s="268">
        <v>0.13837562185757266</v>
      </c>
      <c r="L693" s="268">
        <v>1.0000000000000001E+50</v>
      </c>
      <c r="M693" s="268">
        <v>1.0000000000000001E+50</v>
      </c>
      <c r="N693" s="268">
        <v>3.7498007404216431</v>
      </c>
      <c r="O693" s="268">
        <v>1.0000000000000001E+50</v>
      </c>
      <c r="P693" s="268">
        <v>1.0000000000000001E+50</v>
      </c>
      <c r="Q693" s="268">
        <v>1.0000000000000001E+50</v>
      </c>
      <c r="R693" s="268">
        <v>1.0000000000000001E+50</v>
      </c>
      <c r="S693" s="268">
        <v>1.0000000000000001E+50</v>
      </c>
      <c r="T693" s="268">
        <v>1.0000000000000001E+50</v>
      </c>
      <c r="U693" s="268">
        <v>1.0000000000000001E+50</v>
      </c>
      <c r="V693" s="268">
        <v>1.0000000000000001E+50</v>
      </c>
      <c r="W693" s="268">
        <v>1.0000000000000001E+50</v>
      </c>
      <c r="X693" s="268">
        <v>3.1466523402622624</v>
      </c>
      <c r="Y693" s="268">
        <v>1.0000000000000001E+50</v>
      </c>
      <c r="Z693" s="268">
        <v>1.0000000000000001E+50</v>
      </c>
      <c r="AA693" s="268">
        <v>1.0000000000000001E+50</v>
      </c>
      <c r="AB693" s="268">
        <v>3.4603007442147241E-3</v>
      </c>
      <c r="AC693" s="268">
        <v>8.2600934925310079E-2</v>
      </c>
      <c r="AD693" s="268">
        <v>0.14567757932085676</v>
      </c>
      <c r="AE693" s="268">
        <v>0.22726589374222292</v>
      </c>
      <c r="AF693" s="268">
        <v>0.22460806609883283</v>
      </c>
    </row>
    <row r="694" spans="1:32">
      <c r="A694" s="268">
        <v>893961589.93699992</v>
      </c>
      <c r="B694" s="268">
        <v>56.167606704643639</v>
      </c>
      <c r="C694" s="268">
        <v>1.0000000000000001E+50</v>
      </c>
      <c r="D694" s="268">
        <v>1.0000000000000001E+50</v>
      </c>
      <c r="E694" s="268">
        <v>1.0000000000000001E+50</v>
      </c>
      <c r="F694" s="268">
        <v>1.0000000000000001E+50</v>
      </c>
      <c r="G694" s="268">
        <v>1.0000000000000001E+50</v>
      </c>
      <c r="H694" s="268">
        <v>6.3433550093110344E-2</v>
      </c>
      <c r="I694" s="268">
        <v>1.4112718307945147</v>
      </c>
      <c r="J694" s="268">
        <v>1.0000000000000001E+50</v>
      </c>
      <c r="K694" s="268">
        <v>0.14114386567987142</v>
      </c>
      <c r="L694" s="268">
        <v>1.0000000000000001E+50</v>
      </c>
      <c r="M694" s="268">
        <v>1.0000000000000001E+50</v>
      </c>
      <c r="N694" s="268">
        <v>3.8247974359154511</v>
      </c>
      <c r="O694" s="268">
        <v>1.0000000000000001E+50</v>
      </c>
      <c r="P694" s="268">
        <v>1.0000000000000001E+50</v>
      </c>
      <c r="Q694" s="268">
        <v>1.0000000000000001E+50</v>
      </c>
      <c r="R694" s="268">
        <v>1.0000000000000001E+50</v>
      </c>
      <c r="S694" s="268">
        <v>1.0000000000000001E+50</v>
      </c>
      <c r="T694" s="268">
        <v>1.0000000000000001E+50</v>
      </c>
      <c r="U694" s="268">
        <v>1.0000000000000001E+50</v>
      </c>
      <c r="V694" s="268">
        <v>1.0000000000000001E+50</v>
      </c>
      <c r="W694" s="268">
        <v>1.0000000000000001E+50</v>
      </c>
      <c r="X694" s="268">
        <v>3.2095850817924916</v>
      </c>
      <c r="Y694" s="268">
        <v>1.0000000000000001E+50</v>
      </c>
      <c r="Z694" s="268">
        <v>1.0000000000000001E+50</v>
      </c>
      <c r="AA694" s="268">
        <v>1.0000000000000001E+50</v>
      </c>
      <c r="AB694" s="268">
        <v>3.4133368393340379E-3</v>
      </c>
      <c r="AC694" s="268">
        <v>8.4252893685243482E-2</v>
      </c>
      <c r="AD694" s="268">
        <v>0.14847477548140087</v>
      </c>
      <c r="AE694" s="268">
        <v>0.23173407343912394</v>
      </c>
      <c r="AF694" s="268">
        <v>0.22913332701205971</v>
      </c>
    </row>
    <row r="695" spans="1:32">
      <c r="A695" s="268">
        <v>911840821.73573995</v>
      </c>
      <c r="B695" s="268">
        <v>57.290958838383929</v>
      </c>
      <c r="C695" s="268">
        <v>1.0000000000000001E+50</v>
      </c>
      <c r="D695" s="268">
        <v>1.0000000000000001E+50</v>
      </c>
      <c r="E695" s="268">
        <v>1.0000000000000001E+50</v>
      </c>
      <c r="F695" s="268">
        <v>1.0000000000000001E+50</v>
      </c>
      <c r="G695" s="268">
        <v>1.0000000000000001E+50</v>
      </c>
      <c r="H695" s="268">
        <v>6.4705759215688483E-2</v>
      </c>
      <c r="I695" s="268">
        <v>1.4395109306858456</v>
      </c>
      <c r="J695" s="268">
        <v>1.0000000000000001E+50</v>
      </c>
      <c r="K695" s="268">
        <v>0.1439674600390109</v>
      </c>
      <c r="L695" s="268">
        <v>1.0000000000000001E+50</v>
      </c>
      <c r="M695" s="268">
        <v>1.0000000000000001E+50</v>
      </c>
      <c r="N695" s="268">
        <v>3.9012940519723935</v>
      </c>
      <c r="O695" s="268">
        <v>1.0000000000000001E+50</v>
      </c>
      <c r="P695" s="268">
        <v>1.0000000000000001E+50</v>
      </c>
      <c r="Q695" s="268">
        <v>1.0000000000000001E+50</v>
      </c>
      <c r="R695" s="268">
        <v>1.0000000000000001E+50</v>
      </c>
      <c r="S695" s="268">
        <v>1.0000000000000001E+50</v>
      </c>
      <c r="T695" s="268">
        <v>1.0000000000000001E+50</v>
      </c>
      <c r="U695" s="268">
        <v>1.0000000000000001E+50</v>
      </c>
      <c r="V695" s="268">
        <v>1.0000000000000001E+50</v>
      </c>
      <c r="W695" s="268">
        <v>1.0000000000000001E+50</v>
      </c>
      <c r="X695" s="268">
        <v>3.2737764841390811</v>
      </c>
      <c r="Y695" s="268">
        <v>1.0000000000000001E+50</v>
      </c>
      <c r="Z695" s="268">
        <v>1.0000000000000001E+50</v>
      </c>
      <c r="AA695" s="268">
        <v>1.0000000000000001E+50</v>
      </c>
      <c r="AB695" s="268">
        <v>3.3675793582255828E-3</v>
      </c>
      <c r="AC695" s="268">
        <v>8.5937892795600657E-2</v>
      </c>
      <c r="AD695" s="268">
        <v>0.15133010931719432</v>
      </c>
      <c r="AE695" s="268">
        <v>0.23629310455032415</v>
      </c>
      <c r="AF695" s="268">
        <v>0.23374801920106866</v>
      </c>
    </row>
    <row r="696" spans="1:32">
      <c r="A696" s="268">
        <v>930077638.17045474</v>
      </c>
      <c r="B696" s="268">
        <v>58.436778014805924</v>
      </c>
      <c r="C696" s="268">
        <v>1.0000000000000001E+50</v>
      </c>
      <c r="D696" s="268">
        <v>1.0000000000000001E+50</v>
      </c>
      <c r="E696" s="268">
        <v>1.0000000000000001E+50</v>
      </c>
      <c r="F696" s="268">
        <v>1.0000000000000001E+50</v>
      </c>
      <c r="G696" s="268">
        <v>1.0000000000000001E+50</v>
      </c>
      <c r="H696" s="268">
        <v>6.6003343168845915E-2</v>
      </c>
      <c r="I696" s="268">
        <v>1.4683145446758044</v>
      </c>
      <c r="J696" s="268">
        <v>1.0000000000000001E+50</v>
      </c>
      <c r="K696" s="268">
        <v>0.1468475122268228</v>
      </c>
      <c r="L696" s="268">
        <v>1.0000000000000001E+50</v>
      </c>
      <c r="M696" s="268">
        <v>1.0000000000000001E+50</v>
      </c>
      <c r="N696" s="268">
        <v>3.979320587265434</v>
      </c>
      <c r="O696" s="268">
        <v>1.0000000000000001E+50</v>
      </c>
      <c r="P696" s="268">
        <v>1.0000000000000001E+50</v>
      </c>
      <c r="Q696" s="268">
        <v>1.0000000000000001E+50</v>
      </c>
      <c r="R696" s="268">
        <v>1.0000000000000001E+50</v>
      </c>
      <c r="S696" s="268">
        <v>1.0000000000000001E+50</v>
      </c>
      <c r="T696" s="268">
        <v>1.0000000000000001E+50</v>
      </c>
      <c r="U696" s="268">
        <v>1.0000000000000001E+50</v>
      </c>
      <c r="V696" s="268">
        <v>1.0000000000000001E+50</v>
      </c>
      <c r="W696" s="268">
        <v>1.0000000000000001E+50</v>
      </c>
      <c r="X696" s="268">
        <v>3.3392517204009944</v>
      </c>
      <c r="Y696" s="268">
        <v>1.0000000000000001E+50</v>
      </c>
      <c r="Z696" s="268">
        <v>1.0000000000000001E+50</v>
      </c>
      <c r="AA696" s="268">
        <v>1.0000000000000001E+50</v>
      </c>
      <c r="AB696" s="268">
        <v>3.3230048974146379E-3</v>
      </c>
      <c r="AC696" s="268">
        <v>8.7656593040348868E-2</v>
      </c>
      <c r="AD696" s="268">
        <v>0.15424470543955898</v>
      </c>
      <c r="AE696" s="268">
        <v>0.24094477633302475</v>
      </c>
      <c r="AF696" s="268">
        <v>0.23845397847067498</v>
      </c>
    </row>
    <row r="697" spans="1:32">
      <c r="A697" s="268">
        <v>948679190.93386388</v>
      </c>
      <c r="B697" s="268">
        <v>59.605513574763165</v>
      </c>
      <c r="C697" s="268">
        <v>1.0000000000000001E+50</v>
      </c>
      <c r="D697" s="268">
        <v>1.0000000000000001E+50</v>
      </c>
      <c r="E697" s="268">
        <v>1.0000000000000001E+50</v>
      </c>
      <c r="F697" s="268">
        <v>1.0000000000000001E+50</v>
      </c>
      <c r="G697" s="268">
        <v>1.0000000000000001E+50</v>
      </c>
      <c r="H697" s="268">
        <v>6.7326810807702323E-2</v>
      </c>
      <c r="I697" s="268">
        <v>1.4976939682988177</v>
      </c>
      <c r="J697" s="268">
        <v>1.0000000000000001E+50</v>
      </c>
      <c r="K697" s="268">
        <v>0.1497851516754681</v>
      </c>
      <c r="L697" s="268">
        <v>1.0000000000000001E+50</v>
      </c>
      <c r="M697" s="268">
        <v>1.0000000000000001E+50</v>
      </c>
      <c r="N697" s="268">
        <v>4.0589076404358595</v>
      </c>
      <c r="O697" s="268">
        <v>1.0000000000000001E+50</v>
      </c>
      <c r="P697" s="268">
        <v>1.0000000000000001E+50</v>
      </c>
      <c r="Q697" s="268">
        <v>1.0000000000000001E+50</v>
      </c>
      <c r="R697" s="268">
        <v>1.0000000000000001E+50</v>
      </c>
      <c r="S697" s="268">
        <v>1.0000000000000001E+50</v>
      </c>
      <c r="T697" s="268">
        <v>1.0000000000000001E+50</v>
      </c>
      <c r="U697" s="268">
        <v>1.0000000000000001E+50</v>
      </c>
      <c r="V697" s="268">
        <v>1.0000000000000001E+50</v>
      </c>
      <c r="W697" s="268">
        <v>1.0000000000000001E+50</v>
      </c>
      <c r="X697" s="268">
        <v>3.4060364671414711</v>
      </c>
      <c r="Y697" s="268">
        <v>1.0000000000000001E+50</v>
      </c>
      <c r="Z697" s="268">
        <v>1.0000000000000001E+50</v>
      </c>
      <c r="AA697" s="268">
        <v>1.0000000000000001E+50</v>
      </c>
      <c r="AB697" s="268">
        <v>3.279590365470611E-3</v>
      </c>
      <c r="AC697" s="268">
        <v>8.9409668419586322E-2</v>
      </c>
      <c r="AD697" s="268">
        <v>0.15721971143592017</v>
      </c>
      <c r="AE697" s="268">
        <v>0.24569091429532255</v>
      </c>
      <c r="AF697" s="268">
        <v>0.24325307476131702</v>
      </c>
    </row>
    <row r="698" spans="1:32">
      <c r="A698" s="268">
        <v>967652774.75254118</v>
      </c>
      <c r="B698" s="268">
        <v>60.797623845926182</v>
      </c>
      <c r="C698" s="268">
        <v>1.0000000000000001E+50</v>
      </c>
      <c r="D698" s="268">
        <v>1.0000000000000001E+50</v>
      </c>
      <c r="E698" s="268">
        <v>1.0000000000000001E+50</v>
      </c>
      <c r="F698" s="268">
        <v>1.0000000000000001E+50</v>
      </c>
      <c r="G698" s="268">
        <v>1.0000000000000001E+50</v>
      </c>
      <c r="H698" s="268">
        <v>6.8676681137919554E-2</v>
      </c>
      <c r="I698" s="268">
        <v>1.5276607228970382</v>
      </c>
      <c r="J698" s="268">
        <v>1.0000000000000001E+50</v>
      </c>
      <c r="K698" s="268">
        <v>0.15278153040035125</v>
      </c>
      <c r="L698" s="268">
        <v>1.0000000000000001E+50</v>
      </c>
      <c r="M698" s="268">
        <v>1.0000000000000001E+50</v>
      </c>
      <c r="N698" s="268">
        <v>4.1400864220927565</v>
      </c>
      <c r="O698" s="268">
        <v>1.0000000000000001E+50</v>
      </c>
      <c r="P698" s="268">
        <v>1.0000000000000001E+50</v>
      </c>
      <c r="Q698" s="268">
        <v>1.0000000000000001E+50</v>
      </c>
      <c r="R698" s="268">
        <v>1.0000000000000001E+50</v>
      </c>
      <c r="S698" s="268">
        <v>1.0000000000000001E+50</v>
      </c>
      <c r="T698" s="268">
        <v>1.0000000000000001E+50</v>
      </c>
      <c r="U698" s="268">
        <v>1.0000000000000001E+50</v>
      </c>
      <c r="V698" s="268">
        <v>1.0000000000000001E+50</v>
      </c>
      <c r="W698" s="268">
        <v>1.0000000000000001E+50</v>
      </c>
      <c r="X698" s="268">
        <v>3.4741569144572737</v>
      </c>
      <c r="Y698" s="268">
        <v>1.0000000000000001E+50</v>
      </c>
      <c r="Z698" s="268">
        <v>1.0000000000000001E+50</v>
      </c>
      <c r="AA698" s="268">
        <v>1.0000000000000001E+50</v>
      </c>
      <c r="AB698" s="268">
        <v>3.2373129747008005E-3</v>
      </c>
      <c r="AC698" s="268">
        <v>9.1197806413855956E-2</v>
      </c>
      <c r="AD698" s="268">
        <v>0.16025629833354182</v>
      </c>
      <c r="AE698" s="268">
        <v>0.25053338091644756</v>
      </c>
      <c r="AF698" s="268">
        <v>0.24814721299115217</v>
      </c>
    </row>
    <row r="699" spans="1:32">
      <c r="A699" s="268">
        <v>987005830.24759197</v>
      </c>
      <c r="B699" s="268">
        <v>62.013576322518958</v>
      </c>
      <c r="C699" s="268">
        <v>1.0000000000000001E+50</v>
      </c>
      <c r="D699" s="268">
        <v>1.0000000000000001E+50</v>
      </c>
      <c r="E699" s="268">
        <v>1.0000000000000001E+50</v>
      </c>
      <c r="F699" s="268">
        <v>1.0000000000000001E+50</v>
      </c>
      <c r="G699" s="268">
        <v>1.0000000000000001E+50</v>
      </c>
      <c r="H699" s="268">
        <v>7.0053483519228757E-2</v>
      </c>
      <c r="I699" s="268">
        <v>1.5582265601385183</v>
      </c>
      <c r="J699" s="268">
        <v>1.0000000000000001E+50</v>
      </c>
      <c r="K699" s="268">
        <v>0.15583782345189082</v>
      </c>
      <c r="L699" s="268">
        <v>1.0000000000000001E+50</v>
      </c>
      <c r="M699" s="268">
        <v>1.0000000000000001E+50</v>
      </c>
      <c r="N699" s="268">
        <v>4.2228887670524591</v>
      </c>
      <c r="O699" s="268">
        <v>1.0000000000000001E+50</v>
      </c>
      <c r="P699" s="268">
        <v>1.0000000000000001E+50</v>
      </c>
      <c r="Q699" s="268">
        <v>1.0000000000000001E+50</v>
      </c>
      <c r="R699" s="268">
        <v>1.0000000000000001E+50</v>
      </c>
      <c r="S699" s="268">
        <v>1.0000000000000001E+50</v>
      </c>
      <c r="T699" s="268">
        <v>1.0000000000000001E+50</v>
      </c>
      <c r="U699" s="268">
        <v>1.0000000000000001E+50</v>
      </c>
      <c r="V699" s="268">
        <v>1.0000000000000001E+50</v>
      </c>
      <c r="W699" s="268">
        <v>1.0000000000000001E+50</v>
      </c>
      <c r="X699" s="268">
        <v>3.5436397762493121</v>
      </c>
      <c r="Y699" s="268">
        <v>1.0000000000000001E+50</v>
      </c>
      <c r="Z699" s="268">
        <v>1.0000000000000001E+50</v>
      </c>
      <c r="AA699" s="268">
        <v>1.0000000000000001E+50</v>
      </c>
      <c r="AB699" s="268">
        <v>3.1961502333161845E-3</v>
      </c>
      <c r="AC699" s="268">
        <v>9.3021708253745741E-2</v>
      </c>
      <c r="AD699" s="268">
        <v>0.16335566107179739</v>
      </c>
      <c r="AE699" s="268">
        <v>0.25547407638126546</v>
      </c>
      <c r="AF699" s="268">
        <v>0.25313833390448914</v>
      </c>
    </row>
    <row r="700" spans="1:32">
      <c r="A700" s="268">
        <v>1006745946.8525438</v>
      </c>
      <c r="B700" s="268">
        <v>63.253847848649997</v>
      </c>
      <c r="C700" s="268">
        <v>1.0000000000000001E+50</v>
      </c>
      <c r="D700" s="268">
        <v>1.0000000000000001E+50</v>
      </c>
      <c r="E700" s="268">
        <v>1.0000000000000001E+50</v>
      </c>
      <c r="F700" s="268">
        <v>1.0000000000000001E+50</v>
      </c>
      <c r="G700" s="268">
        <v>1.0000000000000001E+50</v>
      </c>
      <c r="H700" s="268">
        <v>7.1457757873018266E-2</v>
      </c>
      <c r="I700" s="268">
        <v>1.5894034666257035</v>
      </c>
      <c r="J700" s="268">
        <v>1.0000000000000001E+50</v>
      </c>
      <c r="K700" s="268">
        <v>0.15895522937632331</v>
      </c>
      <c r="L700" s="268">
        <v>1.0000000000000001E+50</v>
      </c>
      <c r="M700" s="268">
        <v>1.0000000000000001E+50</v>
      </c>
      <c r="N700" s="268">
        <v>4.3073471468227931</v>
      </c>
      <c r="O700" s="268">
        <v>1.0000000000000001E+50</v>
      </c>
      <c r="P700" s="268">
        <v>1.0000000000000001E+50</v>
      </c>
      <c r="Q700" s="268">
        <v>1.0000000000000001E+50</v>
      </c>
      <c r="R700" s="268">
        <v>1.0000000000000001E+50</v>
      </c>
      <c r="S700" s="268">
        <v>1.0000000000000001E+50</v>
      </c>
      <c r="T700" s="268">
        <v>1.0000000000000001E+50</v>
      </c>
      <c r="U700" s="268">
        <v>1.0000000000000001E+50</v>
      </c>
      <c r="V700" s="268">
        <v>1.0000000000000001E+50</v>
      </c>
      <c r="W700" s="268">
        <v>1.0000000000000001E+50</v>
      </c>
      <c r="X700" s="268">
        <v>3.6145123006986837</v>
      </c>
      <c r="Y700" s="268">
        <v>1.0000000000000001E+50</v>
      </c>
      <c r="Z700" s="268">
        <v>1.0000000000000001E+50</v>
      </c>
      <c r="AA700" s="268">
        <v>1.0000000000000001E+50</v>
      </c>
      <c r="AB700" s="268">
        <v>3.1560799380750339E-3</v>
      </c>
      <c r="AC700" s="268">
        <v>9.4882089194881072E-2</v>
      </c>
      <c r="AD700" s="268">
        <v>0.16651901898318874</v>
      </c>
      <c r="AE700" s="268">
        <v>0.26051493932934577</v>
      </c>
      <c r="AF700" s="268">
        <v>0.25822841492738841</v>
      </c>
    </row>
  </sheetData>
  <phoneticPr fontId="2"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10</vt:i4>
      </vt:variant>
      <vt:variant>
        <vt:lpstr>Named Ranges</vt:lpstr>
      </vt:variant>
      <vt:variant>
        <vt:i4>80</vt:i4>
      </vt:variant>
    </vt:vector>
  </HeadingPairs>
  <TitlesOfParts>
    <vt:vector size="90" baseType="lpstr">
      <vt:lpstr>Release_Notes</vt:lpstr>
      <vt:lpstr>Introduction</vt:lpstr>
      <vt:lpstr>Decap_Selection</vt:lpstr>
      <vt:lpstr>Library</vt:lpstr>
      <vt:lpstr>BGA_Via</vt:lpstr>
      <vt:lpstr>Plane_Cap</vt:lpstr>
      <vt:lpstr>Cap_Mount</vt:lpstr>
      <vt:lpstr>X2Y_Mount</vt:lpstr>
      <vt:lpstr>BOM</vt:lpstr>
      <vt:lpstr>Enlarged_Graph</vt:lpstr>
      <vt:lpstr>Lib_Custom!Bulk_footprint_options</vt:lpstr>
      <vt:lpstr>Lib_Custom!Bulk_options</vt:lpstr>
      <vt:lpstr>Lib_Default!Bulk_options</vt:lpstr>
      <vt:lpstr>Bulk_options</vt:lpstr>
      <vt:lpstr>BulkOptions</vt:lpstr>
      <vt:lpstr>Capacitor_properties</vt:lpstr>
      <vt:lpstr>Cyclone_IV</vt:lpstr>
      <vt:lpstr>Cyclone_IV_E</vt:lpstr>
      <vt:lpstr>Cyclone_IV_GX</vt:lpstr>
      <vt:lpstr>Lib_Custom!Decap_options</vt:lpstr>
      <vt:lpstr>DecapOptions</vt:lpstr>
      <vt:lpstr>Lib_Custom!Dielectric_options</vt:lpstr>
      <vt:lpstr>Lib_Default!Dielectric_options</vt:lpstr>
      <vt:lpstr>Dielectric_options</vt:lpstr>
      <vt:lpstr>EP4CE10E22</vt:lpstr>
      <vt:lpstr>EP4CE10F17</vt:lpstr>
      <vt:lpstr>EP4CE115F23</vt:lpstr>
      <vt:lpstr>EP4CE115F29</vt:lpstr>
      <vt:lpstr>EP4CE15E22</vt:lpstr>
      <vt:lpstr>EP4CE15F17</vt:lpstr>
      <vt:lpstr>EP4CE15F23</vt:lpstr>
      <vt:lpstr>EP4CE22E22</vt:lpstr>
      <vt:lpstr>EP4CE22F17</vt:lpstr>
      <vt:lpstr>EP4CE30F23</vt:lpstr>
      <vt:lpstr>EP4CE30F29</vt:lpstr>
      <vt:lpstr>EP4CE40F23</vt:lpstr>
      <vt:lpstr>EP4CE40F29</vt:lpstr>
      <vt:lpstr>EP4CE55F23</vt:lpstr>
      <vt:lpstr>EP4CE55F29</vt:lpstr>
      <vt:lpstr>EP4CE6E22</vt:lpstr>
      <vt:lpstr>EP4CE6F17</vt:lpstr>
      <vt:lpstr>EP4CE75F23</vt:lpstr>
      <vt:lpstr>EP4CE75F29</vt:lpstr>
      <vt:lpstr>EP4CGX110CF23</vt:lpstr>
      <vt:lpstr>EP4CGX110DF27</vt:lpstr>
      <vt:lpstr>EP4CGX110DF31</vt:lpstr>
      <vt:lpstr>EP4CGX150CF23</vt:lpstr>
      <vt:lpstr>EP4CGX150DF27</vt:lpstr>
      <vt:lpstr>EP4CGX150DF31</vt:lpstr>
      <vt:lpstr>EP4CGX15BF14</vt:lpstr>
      <vt:lpstr>EP4CGX15BN11</vt:lpstr>
      <vt:lpstr>EP4CGX22BF14</vt:lpstr>
      <vt:lpstr>EP4CGX22CF19</vt:lpstr>
      <vt:lpstr>EP4CGX30BF14</vt:lpstr>
      <vt:lpstr>EP4CGX30CF19</vt:lpstr>
      <vt:lpstr>EP4CGX30CF23</vt:lpstr>
      <vt:lpstr>EP4CGX50CF23</vt:lpstr>
      <vt:lpstr>EP4CGX50DF27</vt:lpstr>
      <vt:lpstr>EP4CGX75CF23</vt:lpstr>
      <vt:lpstr>EP4CGX75DF27</vt:lpstr>
      <vt:lpstr>Family_List</vt:lpstr>
      <vt:lpstr>Footprint</vt:lpstr>
      <vt:lpstr>Lib_Custom!Footprint_options</vt:lpstr>
      <vt:lpstr>Lib_Custom!Ftarget_options</vt:lpstr>
      <vt:lpstr>Calc0603!gab60ag26</vt:lpstr>
      <vt:lpstr>'LH10603'!gab60ag26</vt:lpstr>
      <vt:lpstr>'LH20603'!gab60ag26</vt:lpstr>
      <vt:lpstr>sim_limits0603!gab60ag26</vt:lpstr>
      <vt:lpstr>Lib_Custom!Layer_options</vt:lpstr>
      <vt:lpstr>LayerOptions</vt:lpstr>
      <vt:lpstr>Lib_Custom!Orientation_options</vt:lpstr>
      <vt:lpstr>OrientationOptions</vt:lpstr>
      <vt:lpstr>Lib_Custom!Other_options</vt:lpstr>
      <vt:lpstr>OtherOptions</vt:lpstr>
      <vt:lpstr>Packages</vt:lpstr>
      <vt:lpstr>BOM!Print_Area</vt:lpstr>
      <vt:lpstr>Decap_Default!Print_Area</vt:lpstr>
      <vt:lpstr>Decap_Save!Print_Area</vt:lpstr>
      <vt:lpstr>Decap_Selection!Print_Area</vt:lpstr>
      <vt:lpstr>Lib_Custom!Ripple_options</vt:lpstr>
      <vt:lpstr>RippleOptions</vt:lpstr>
      <vt:lpstr>Lib_Custom!Spread_options</vt:lpstr>
      <vt:lpstr>Lib_Default!Spread_options</vt:lpstr>
      <vt:lpstr>Spread_options</vt:lpstr>
      <vt:lpstr>Lib_Custom!Transient_options</vt:lpstr>
      <vt:lpstr>Transient_options</vt:lpstr>
      <vt:lpstr>TransientOptions</vt:lpstr>
      <vt:lpstr>Lib_Custom!VRM_options</vt:lpstr>
      <vt:lpstr>Lib_Default!VRM_options</vt:lpstr>
      <vt:lpstr>VRM_options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Dudley, Pete A</dc:creator>
  <cp:lastModifiedBy>padudle</cp:lastModifiedBy>
  <dcterms:created xsi:type="dcterms:W3CDTF">2009-11-23T04:51:37Z</dcterms:created>
  <dcterms:modified xsi:type="dcterms:W3CDTF">2011-09-27T18:10:56Z</dcterms:modified>
</cp:coreProperties>
</file>